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705" yWindow="1290" windowWidth="15180" windowHeight="10260"/>
  </bookViews>
  <sheets>
    <sheet name="2018" sheetId="1" r:id="rId1"/>
  </sheets>
  <definedNames>
    <definedName name="_xlnm._FilterDatabase" localSheetId="0" hidden="1">'2018'!$A$4:$V$3017</definedName>
    <definedName name="_xlnm.Print_Titles" localSheetId="0">'2018'!$4:$4</definedName>
    <definedName name="_xlnm.Print_Area" localSheetId="0">'2018'!$A$1:$G$3020</definedName>
  </definedNames>
  <calcPr calcId="152511"/>
  <fileRecoveryPr autoRecover="0"/>
</workbook>
</file>

<file path=xl/calcChain.xml><?xml version="1.0" encoding="utf-8"?>
<calcChain xmlns="http://schemas.openxmlformats.org/spreadsheetml/2006/main">
  <c r="G2594" i="1" l="1"/>
  <c r="G2423" i="1" l="1"/>
  <c r="G670" i="1" l="1"/>
  <c r="G834" i="1"/>
  <c r="G631" i="1" l="1"/>
  <c r="G666" i="1"/>
  <c r="G678" i="1"/>
  <c r="G705" i="1" l="1"/>
  <c r="G704" i="1" s="1"/>
  <c r="G703" i="1" s="1"/>
  <c r="G1570" i="1" l="1"/>
  <c r="G1569" i="1" s="1"/>
  <c r="G1566" i="1"/>
  <c r="G1565" i="1" s="1"/>
  <c r="G1564" i="1" l="1"/>
  <c r="G1563" i="1" s="1"/>
  <c r="G457" i="1"/>
  <c r="G2731" i="1" l="1"/>
  <c r="G2894" i="1" l="1"/>
  <c r="G2718" i="1" l="1"/>
  <c r="G2874" i="1" l="1"/>
  <c r="G839" i="1" l="1"/>
  <c r="G2905" i="1"/>
  <c r="G2508" i="1"/>
  <c r="G520" i="1" l="1"/>
  <c r="G469" i="1"/>
  <c r="G2735" i="1"/>
  <c r="G527" i="1" l="1"/>
  <c r="G528" i="1"/>
  <c r="G566" i="1" l="1"/>
  <c r="G519" i="1" l="1"/>
  <c r="G518" i="1" s="1"/>
  <c r="G517" i="1" s="1"/>
  <c r="G516" i="1" s="1"/>
  <c r="G515" i="1" s="1"/>
  <c r="G582" i="1" l="1"/>
  <c r="G264" i="1"/>
  <c r="G335" i="1" l="1"/>
  <c r="G175" i="1"/>
  <c r="G159" i="1" l="1"/>
  <c r="G158" i="1" s="1"/>
  <c r="G1429" i="1" l="1"/>
  <c r="G1428" i="1" s="1"/>
  <c r="G1427" i="1" s="1"/>
  <c r="G2629" i="1" l="1"/>
  <c r="G888" i="1"/>
  <c r="G881" i="1"/>
  <c r="G892" i="1"/>
  <c r="G1897" i="1" l="1"/>
  <c r="G1718" i="1" l="1"/>
  <c r="G1967" i="1" l="1"/>
  <c r="G102" i="1" l="1"/>
  <c r="G100" i="1"/>
  <c r="G193" i="1" l="1"/>
  <c r="G192" i="1"/>
  <c r="G106" i="1" l="1"/>
  <c r="G252" i="1"/>
  <c r="G2753" i="1" l="1"/>
  <c r="G2752" i="1" s="1"/>
  <c r="G2751" i="1" s="1"/>
  <c r="G2750" i="1" s="1"/>
  <c r="G2748" i="1" l="1"/>
  <c r="G2747" i="1" s="1"/>
  <c r="G2749" i="1"/>
  <c r="G1450" i="1"/>
  <c r="G1449" i="1" s="1"/>
  <c r="G1448" i="1" s="1"/>
  <c r="G826" i="1" l="1"/>
  <c r="G825" i="1" s="1"/>
  <c r="G824" i="1" s="1"/>
  <c r="G823" i="1" s="1"/>
  <c r="G1544" i="1" l="1"/>
  <c r="G328" i="1" l="1"/>
  <c r="G2818" i="1" l="1"/>
  <c r="G2817" i="1" s="1"/>
  <c r="G2822" i="1"/>
  <c r="G291" i="1" l="1"/>
  <c r="G289" i="1"/>
  <c r="G285" i="1"/>
  <c r="G284" i="1"/>
  <c r="G690" i="1" l="1"/>
  <c r="G627" i="1"/>
  <c r="G784" i="1" l="1"/>
  <c r="G783" i="1" s="1"/>
  <c r="G561" i="1" l="1"/>
  <c r="G950" i="1" l="1"/>
  <c r="G949" i="1" s="1"/>
  <c r="G948" i="1" s="1"/>
  <c r="G947" i="1" s="1"/>
  <c r="G946" i="1" s="1"/>
  <c r="G945" i="1" s="1"/>
  <c r="G256" i="1"/>
  <c r="G255" i="1" s="1"/>
  <c r="G254" i="1" s="1"/>
  <c r="G253" i="1" l="1"/>
  <c r="G430" i="1"/>
  <c r="G939" i="1" l="1"/>
  <c r="G923" i="1"/>
  <c r="G874" i="1"/>
  <c r="G851" i="1"/>
  <c r="G850" i="1" s="1"/>
  <c r="G849" i="1" s="1"/>
  <c r="G893" i="1" l="1"/>
  <c r="G2745" i="1"/>
  <c r="G2744" i="1" s="1"/>
  <c r="G2743" i="1" s="1"/>
  <c r="G2742" i="1" s="1"/>
  <c r="G2741" i="1" s="1"/>
  <c r="G2740" i="1" s="1"/>
  <c r="G2739" i="1" s="1"/>
  <c r="G473" i="1" l="1"/>
  <c r="G1677" i="1" l="1"/>
  <c r="G1676" i="1" s="1"/>
  <c r="G1675" i="1" s="1"/>
  <c r="G1681" i="1"/>
  <c r="G1680" i="1" s="1"/>
  <c r="G1679" i="1" s="1"/>
  <c r="G1757" i="1"/>
  <c r="G1755" i="1"/>
  <c r="G1754" i="1" l="1"/>
  <c r="G1753" i="1" s="1"/>
  <c r="G1611" i="1" l="1"/>
  <c r="G1610" i="1" s="1"/>
  <c r="G1609" i="1" s="1"/>
  <c r="G1183" i="1" l="1"/>
  <c r="G1199" i="1"/>
  <c r="G1955" i="1" l="1"/>
  <c r="G1954" i="1" s="1"/>
  <c r="G1953" i="1" s="1"/>
  <c r="G1952" i="1" s="1"/>
  <c r="G792" i="1" l="1"/>
  <c r="G791" i="1" s="1"/>
  <c r="G790" i="1"/>
  <c r="G2501" i="1" l="1"/>
  <c r="G2500" i="1" s="1"/>
  <c r="G2499" i="1" s="1"/>
  <c r="G2712" i="1" l="1"/>
  <c r="G2711" i="1" s="1"/>
  <c r="G2710" i="1" s="1"/>
  <c r="G2709" i="1" s="1"/>
  <c r="G2517" i="1" l="1"/>
  <c r="G2921" i="1" l="1"/>
  <c r="G2914" i="1"/>
  <c r="G2693" i="1"/>
  <c r="G2692" i="1" s="1"/>
  <c r="G2691" i="1" s="1"/>
  <c r="G2690" i="1" s="1"/>
  <c r="G2689" i="1" s="1"/>
  <c r="G2688" i="1" s="1"/>
  <c r="G2687" i="1" s="1"/>
  <c r="G2516" i="1"/>
  <c r="G2515" i="1" s="1"/>
  <c r="G2514" i="1" s="1"/>
  <c r="G2525" i="1"/>
  <c r="G2545" i="1" l="1"/>
  <c r="G2885" i="1"/>
  <c r="G2884" i="1" s="1"/>
  <c r="G2883" i="1" s="1"/>
  <c r="G2882" i="1" s="1"/>
  <c r="G2881" i="1" s="1"/>
  <c r="G2880" i="1" s="1"/>
  <c r="G2879" i="1" s="1"/>
  <c r="G630" i="1"/>
  <c r="G629" i="1" s="1"/>
  <c r="G628" i="1" s="1"/>
  <c r="G867" i="1" l="1"/>
  <c r="G870" i="1"/>
  <c r="G927" i="1"/>
  <c r="G909" i="1"/>
  <c r="G908" i="1" s="1"/>
  <c r="G907" i="1" s="1"/>
  <c r="G905" i="1"/>
  <c r="G904" i="1" s="1"/>
  <c r="G903" i="1" s="1"/>
  <c r="G901" i="1"/>
  <c r="G900" i="1" s="1"/>
  <c r="G899" i="1" s="1"/>
  <c r="G897" i="1"/>
  <c r="G896" i="1" s="1"/>
  <c r="G895" i="1" s="1"/>
  <c r="G891" i="1"/>
  <c r="G887" i="1"/>
  <c r="G886" i="1" s="1"/>
  <c r="G890" i="1" l="1"/>
  <c r="G889" i="1" s="1"/>
  <c r="G863" i="1"/>
  <c r="G2369" i="1" l="1"/>
  <c r="G822" i="1"/>
  <c r="G818" i="1"/>
  <c r="G1012" i="1" l="1"/>
  <c r="G984" i="1" l="1"/>
  <c r="G980" i="1"/>
  <c r="G976" i="1"/>
  <c r="G975" i="1"/>
  <c r="G974" i="1"/>
  <c r="G917" i="1" l="1"/>
  <c r="G916" i="1" s="1"/>
  <c r="G915" i="1" s="1"/>
  <c r="G942" i="1" l="1"/>
  <c r="G941" i="1" s="1"/>
  <c r="G940" i="1" s="1"/>
  <c r="G1501" i="1" l="1"/>
  <c r="G1500" i="1" s="1"/>
  <c r="G1499" i="1" s="1"/>
  <c r="G634" i="1" l="1"/>
  <c r="G1069" i="1" l="1"/>
  <c r="G514" i="1" l="1"/>
  <c r="G2482" i="1" l="1"/>
  <c r="G2448" i="1"/>
  <c r="G2447" i="1" s="1"/>
  <c r="G2446" i="1" s="1"/>
  <c r="G750" i="1"/>
  <c r="G1454" i="1" l="1"/>
  <c r="G1453" i="1" s="1"/>
  <c r="G1452" i="1" s="1"/>
  <c r="G1447" i="1" s="1"/>
  <c r="G1463" i="1"/>
  <c r="G1462" i="1" s="1"/>
  <c r="G1461" i="1" s="1"/>
  <c r="G1497" i="1"/>
  <c r="G1496" i="1" s="1"/>
  <c r="G1495" i="1" s="1"/>
  <c r="G1405" i="1"/>
  <c r="G1397" i="1"/>
  <c r="G1393" i="1"/>
  <c r="G3014" i="1"/>
  <c r="G3013" i="1" s="1"/>
  <c r="G3012" i="1"/>
  <c r="G398" i="1" l="1"/>
  <c r="G412" i="1"/>
  <c r="G411" i="1" s="1"/>
  <c r="G960" i="1" l="1"/>
  <c r="G959" i="1"/>
  <c r="G958" i="1"/>
  <c r="G2474" i="1" l="1"/>
  <c r="G2473" i="1" s="1"/>
  <c r="G2472" i="1" s="1"/>
  <c r="G2471" i="1" s="1"/>
  <c r="G717" i="1"/>
  <c r="G716" i="1" s="1"/>
  <c r="G715" i="1" s="1"/>
  <c r="G713" i="1"/>
  <c r="G712" i="1" s="1"/>
  <c r="G711" i="1" s="1"/>
  <c r="G709" i="1"/>
  <c r="G708" i="1" s="1"/>
  <c r="G707" i="1" s="1"/>
  <c r="G701" i="1"/>
  <c r="G700" i="1" s="1"/>
  <c r="G699" i="1" s="1"/>
  <c r="G697" i="1"/>
  <c r="G696" i="1" s="1"/>
  <c r="G695" i="1" s="1"/>
  <c r="G662" i="1"/>
  <c r="G233" i="1" l="1"/>
  <c r="G232" i="1" s="1"/>
  <c r="G231" i="1" s="1"/>
  <c r="G229" i="1" l="1"/>
  <c r="G228" i="1" s="1"/>
  <c r="G227" i="1" s="1"/>
  <c r="G122" i="1" l="1"/>
  <c r="G78" i="1"/>
  <c r="G1740" i="1" l="1"/>
  <c r="G1737" i="1" s="1"/>
  <c r="G2460" i="1" l="1"/>
  <c r="G2459" i="1" s="1"/>
  <c r="G2458" i="1" s="1"/>
  <c r="G833" i="1" l="1"/>
  <c r="G832" i="1" s="1"/>
  <c r="G831" i="1" s="1"/>
  <c r="G829" i="1"/>
  <c r="G828" i="1" s="1"/>
  <c r="G827" i="1" s="1"/>
  <c r="G821" i="1" l="1"/>
  <c r="G820" i="1" s="1"/>
  <c r="G819" i="1" s="1"/>
  <c r="G1051" i="1" l="1"/>
  <c r="G1048" i="1"/>
  <c r="G1052" i="1"/>
  <c r="G1050" i="1" l="1"/>
  <c r="G884" i="1"/>
  <c r="G883" i="1" s="1"/>
  <c r="G882" i="1" s="1"/>
  <c r="G408" i="1" l="1"/>
  <c r="G363" i="1"/>
  <c r="G361" i="1"/>
  <c r="G1329" i="1" l="1"/>
  <c r="G1332" i="1"/>
  <c r="G1164" i="1" l="1"/>
  <c r="G2920" i="1" l="1"/>
  <c r="G2919" i="1" s="1"/>
  <c r="G2917" i="1"/>
  <c r="G2916" i="1" s="1"/>
  <c r="G2913" i="1"/>
  <c r="G2912" i="1" s="1"/>
  <c r="G2911" i="1" s="1"/>
  <c r="G2909" i="1"/>
  <c r="G2908" i="1" s="1"/>
  <c r="G2907" i="1" s="1"/>
  <c r="G2904" i="1"/>
  <c r="G2903" i="1" s="1"/>
  <c r="G2902" i="1" s="1"/>
  <c r="G2901" i="1" s="1"/>
  <c r="G2726" i="1"/>
  <c r="G2725" i="1" s="1"/>
  <c r="G2724" i="1" s="1"/>
  <c r="G2737" i="1"/>
  <c r="G2736" i="1" s="1"/>
  <c r="G2734" i="1"/>
  <c r="G2733" i="1" s="1"/>
  <c r="G2730" i="1"/>
  <c r="G2729" i="1" s="1"/>
  <c r="G2728" i="1" s="1"/>
  <c r="G2722" i="1"/>
  <c r="G2721" i="1" s="1"/>
  <c r="G2720" i="1" s="1"/>
  <c r="G2717" i="1"/>
  <c r="G2716" i="1" s="1"/>
  <c r="G2715" i="1" s="1"/>
  <c r="G2714" i="1" s="1"/>
  <c r="G2507" i="1"/>
  <c r="G2506" i="1" s="1"/>
  <c r="G2505" i="1" s="1"/>
  <c r="G2504" i="1" s="1"/>
  <c r="G2544" i="1"/>
  <c r="G2543" i="1" s="1"/>
  <c r="G2542" i="1" s="1"/>
  <c r="G2540" i="1"/>
  <c r="G2539" i="1" s="1"/>
  <c r="G2538" i="1" s="1"/>
  <c r="G2536" i="1"/>
  <c r="G2535" i="1" s="1"/>
  <c r="G2534" i="1" s="1"/>
  <c r="G2532" i="1"/>
  <c r="G2531" i="1" s="1"/>
  <c r="G2530" i="1" s="1"/>
  <c r="G2527" i="1"/>
  <c r="G2526" i="1" s="1"/>
  <c r="G2524" i="1"/>
  <c r="G2523" i="1" s="1"/>
  <c r="G2520" i="1"/>
  <c r="G2519" i="1" s="1"/>
  <c r="G2518" i="1" s="1"/>
  <c r="G2512" i="1"/>
  <c r="G2511" i="1" s="1"/>
  <c r="G2510" i="1" s="1"/>
  <c r="G2368" i="1"/>
  <c r="G2367" i="1" s="1"/>
  <c r="G2366" i="1" s="1"/>
  <c r="G2365" i="1" s="1"/>
  <c r="G983" i="1"/>
  <c r="G979" i="1"/>
  <c r="G973" i="1"/>
  <c r="G972" i="1" s="1"/>
  <c r="G2529" i="1" l="1"/>
  <c r="G2364" i="1"/>
  <c r="G2363" i="1" s="1"/>
  <c r="G2915" i="1"/>
  <c r="G2732" i="1"/>
  <c r="G2522" i="1"/>
  <c r="G2509" i="1" s="1"/>
  <c r="G978" i="1"/>
  <c r="G977" i="1" s="1"/>
  <c r="G982" i="1"/>
  <c r="G981" i="1" s="1"/>
  <c r="G2503" i="1" l="1"/>
  <c r="G2719" i="1"/>
  <c r="G2708" i="1" s="1"/>
  <c r="G2906" i="1"/>
  <c r="G2900" i="1" s="1"/>
  <c r="G971" i="1"/>
  <c r="G970" i="1" s="1"/>
  <c r="G969" i="1" s="1"/>
  <c r="G938" i="1" l="1"/>
  <c r="G937" i="1" s="1"/>
  <c r="G936" i="1" s="1"/>
  <c r="G934" i="1"/>
  <c r="G933" i="1" s="1"/>
  <c r="G932" i="1" s="1"/>
  <c r="G930" i="1"/>
  <c r="G929" i="1" s="1"/>
  <c r="G928" i="1" s="1"/>
  <c r="G926" i="1"/>
  <c r="G925" i="1" s="1"/>
  <c r="G924" i="1" s="1"/>
  <c r="G922" i="1"/>
  <c r="G921" i="1" s="1"/>
  <c r="G920" i="1" s="1"/>
  <c r="G913" i="1"/>
  <c r="G912" i="1" s="1"/>
  <c r="G911" i="1" s="1"/>
  <c r="G880" i="1"/>
  <c r="G879" i="1" s="1"/>
  <c r="G878" i="1" s="1"/>
  <c r="G876" i="1"/>
  <c r="G875" i="1" s="1"/>
  <c r="G873" i="1"/>
  <c r="G872" i="1" s="1"/>
  <c r="G869" i="1"/>
  <c r="G868" i="1" s="1"/>
  <c r="G866" i="1"/>
  <c r="G865" i="1" s="1"/>
  <c r="G862" i="1"/>
  <c r="G861" i="1" s="1"/>
  <c r="G859" i="1"/>
  <c r="G858" i="1" s="1"/>
  <c r="G855" i="1"/>
  <c r="G854" i="1" s="1"/>
  <c r="G853" i="1" s="1"/>
  <c r="G847" i="1"/>
  <c r="G846" i="1" s="1"/>
  <c r="G845" i="1" s="1"/>
  <c r="G843" i="1"/>
  <c r="G842" i="1" s="1"/>
  <c r="G841" i="1" s="1"/>
  <c r="G838" i="1"/>
  <c r="G837" i="1" s="1"/>
  <c r="G836" i="1" s="1"/>
  <c r="G835" i="1" s="1"/>
  <c r="G817" i="1"/>
  <c r="G816" i="1" s="1"/>
  <c r="G815" i="1" s="1"/>
  <c r="G814" i="1" s="1"/>
  <c r="G742" i="1"/>
  <c r="G741" i="1" s="1"/>
  <c r="G740" i="1" s="1"/>
  <c r="G739" i="1" s="1"/>
  <c r="G738" i="1" s="1"/>
  <c r="G163" i="1"/>
  <c r="G162" i="1" s="1"/>
  <c r="G161" i="1" s="1"/>
  <c r="G919" i="1" l="1"/>
  <c r="G864" i="1"/>
  <c r="G871" i="1"/>
  <c r="G857" i="1"/>
  <c r="G840" i="1" l="1"/>
  <c r="G813" i="1" s="1"/>
  <c r="G614" i="1"/>
  <c r="G613" i="1" s="1"/>
  <c r="G612" i="1" s="1"/>
  <c r="G610" i="1"/>
  <c r="G609" i="1" s="1"/>
  <c r="G608" i="1" s="1"/>
  <c r="G606" i="1"/>
  <c r="G605" i="1" s="1"/>
  <c r="G604" i="1" s="1"/>
  <c r="G602" i="1"/>
  <c r="G601" i="1" s="1"/>
  <c r="G600" i="1" s="1"/>
  <c r="G599" i="1" l="1"/>
  <c r="G598" i="1" s="1"/>
  <c r="G154" i="1" l="1"/>
  <c r="G153" i="1" s="1"/>
  <c r="G152" i="1" s="1"/>
  <c r="G151" i="1" l="1"/>
  <c r="G574" i="1"/>
  <c r="G573" i="1" s="1"/>
  <c r="G572" i="1" s="1"/>
  <c r="G571" i="1" s="1"/>
  <c r="G570" i="1" s="1"/>
  <c r="G569" i="1" s="1"/>
  <c r="G729" i="1"/>
  <c r="G728" i="1" s="1"/>
  <c r="G727" i="1" s="1"/>
  <c r="G725" i="1"/>
  <c r="G724" i="1" s="1"/>
  <c r="G723" i="1" s="1"/>
  <c r="G721" i="1"/>
  <c r="G720" i="1" s="1"/>
  <c r="G719" i="1" s="1"/>
  <c r="G693" i="1"/>
  <c r="G692" i="1" s="1"/>
  <c r="G691" i="1" s="1"/>
  <c r="G689" i="1"/>
  <c r="G688" i="1" s="1"/>
  <c r="G687" i="1" s="1"/>
  <c r="G685" i="1"/>
  <c r="G684" i="1" s="1"/>
  <c r="G683" i="1" s="1"/>
  <c r="G681" i="1"/>
  <c r="G680" i="1" s="1"/>
  <c r="G679" i="1" s="1"/>
  <c r="G677" i="1"/>
  <c r="G676" i="1" s="1"/>
  <c r="G675" i="1" s="1"/>
  <c r="G673" i="1"/>
  <c r="G672" i="1" s="1"/>
  <c r="G671" i="1" s="1"/>
  <c r="G669" i="1"/>
  <c r="G668" i="1" s="1"/>
  <c r="G667" i="1" s="1"/>
  <c r="G665" i="1"/>
  <c r="G664" i="1" s="1"/>
  <c r="G661" i="1"/>
  <c r="G658" i="1"/>
  <c r="G657" i="1" s="1"/>
  <c r="G656" i="1" s="1"/>
  <c r="G654" i="1"/>
  <c r="G653" i="1" s="1"/>
  <c r="G652" i="1" s="1"/>
  <c r="G650" i="1"/>
  <c r="G649" i="1" s="1"/>
  <c r="G648" i="1" s="1"/>
  <c r="G644" i="1"/>
  <c r="G643" i="1" s="1"/>
  <c r="G642" i="1" s="1"/>
  <c r="G640" i="1"/>
  <c r="G639" i="1" s="1"/>
  <c r="G638" i="1" s="1"/>
  <c r="G633" i="1"/>
  <c r="G632" i="1" s="1"/>
  <c r="G626" i="1"/>
  <c r="G625" i="1" s="1"/>
  <c r="G624" i="1" s="1"/>
  <c r="G622" i="1"/>
  <c r="G621" i="1" s="1"/>
  <c r="G620" i="1" s="1"/>
  <c r="G150" i="1" l="1"/>
  <c r="G619" i="1"/>
  <c r="G618" i="1" s="1"/>
  <c r="G660" i="1"/>
  <c r="G647" i="1" s="1"/>
  <c r="G637" i="1"/>
  <c r="G636" i="1" s="1"/>
  <c r="G646" i="1" l="1"/>
  <c r="G617" i="1" s="1"/>
  <c r="G2441" i="1" l="1"/>
  <c r="G461" i="1"/>
  <c r="G322" i="1" l="1"/>
  <c r="G321" i="1" s="1"/>
  <c r="G320" i="1" s="1"/>
  <c r="G318" i="1"/>
  <c r="G317" i="1" s="1"/>
  <c r="G316" i="1" s="1"/>
  <c r="G312" i="1"/>
  <c r="G311" i="1" s="1"/>
  <c r="G310" i="1" s="1"/>
  <c r="G307" i="1"/>
  <c r="G306" i="1" s="1"/>
  <c r="G305" i="1" s="1"/>
  <c r="G302" i="1"/>
  <c r="G301" i="1" s="1"/>
  <c r="G300" i="1" s="1"/>
  <c r="G315" i="1" l="1"/>
  <c r="G1557" i="1"/>
  <c r="G2053" i="1" l="1"/>
  <c r="G2052" i="1" s="1"/>
  <c r="G2051" i="1" s="1"/>
  <c r="G2057" i="1"/>
  <c r="G2056" i="1" s="1"/>
  <c r="G2055" i="1" s="1"/>
  <c r="G2061" i="1"/>
  <c r="G2060" i="1" s="1"/>
  <c r="G2059" i="1" s="1"/>
  <c r="G1936" i="1"/>
  <c r="G1935" i="1" s="1"/>
  <c r="G1934" i="1" s="1"/>
  <c r="G1940" i="1"/>
  <c r="G1939" i="1" s="1"/>
  <c r="G1938" i="1" s="1"/>
  <c r="G2600" i="1"/>
  <c r="G2599" i="1" s="1"/>
  <c r="G2598" i="1" s="1"/>
  <c r="G2597" i="1" s="1"/>
  <c r="G2596" i="1" s="1"/>
  <c r="G2595" i="1" s="1"/>
  <c r="G1815" i="1"/>
  <c r="G1813" i="1"/>
  <c r="G1635" i="1"/>
  <c r="G1634" i="1" s="1"/>
  <c r="G1633" i="1" s="1"/>
  <c r="G1639" i="1"/>
  <c r="G1638" i="1" s="1"/>
  <c r="G1637" i="1" s="1"/>
  <c r="G2050" i="1" l="1"/>
  <c r="G2049" i="1" s="1"/>
  <c r="G2048" i="1" s="1"/>
  <c r="G1933" i="1"/>
  <c r="G1932" i="1" s="1"/>
  <c r="G1931" i="1" s="1"/>
  <c r="G1812" i="1"/>
  <c r="G1811" i="1" s="1"/>
  <c r="G1632" i="1"/>
  <c r="G1631" i="1" s="1"/>
  <c r="G1630" i="1" s="1"/>
  <c r="G1810" i="1" l="1"/>
  <c r="G1809" i="1" s="1"/>
  <c r="G1808" i="1" s="1"/>
  <c r="G2962" i="1" l="1"/>
  <c r="G2961" i="1" s="1"/>
  <c r="G2960" i="1" s="1"/>
  <c r="G2783" i="1"/>
  <c r="G2782" i="1" s="1"/>
  <c r="G2781" i="1" s="1"/>
  <c r="G2574" i="1"/>
  <c r="G2573" i="1" s="1"/>
  <c r="G2572" i="1" s="1"/>
  <c r="G1210" i="1"/>
  <c r="G1209" i="1" s="1"/>
  <c r="G1767" i="1"/>
  <c r="G1769" i="1"/>
  <c r="G1766" i="1" l="1"/>
  <c r="G1765" i="1" s="1"/>
  <c r="G1208" i="1"/>
  <c r="G1191" i="1"/>
  <c r="G1187" i="1"/>
  <c r="G1858" i="1" l="1"/>
  <c r="G1354" i="1"/>
  <c r="G1857" i="1" l="1"/>
  <c r="G1206" i="1"/>
  <c r="G1205" i="1" s="1"/>
  <c r="G1204" i="1" s="1"/>
  <c r="G1202" i="1"/>
  <c r="G1201" i="1" s="1"/>
  <c r="G1200" i="1" s="1"/>
  <c r="G1198" i="1"/>
  <c r="G1197" i="1" s="1"/>
  <c r="G1196" i="1" s="1"/>
  <c r="G1194" i="1"/>
  <c r="G1193" i="1" s="1"/>
  <c r="G1192" i="1" s="1"/>
  <c r="G1190" i="1"/>
  <c r="G1189" i="1" s="1"/>
  <c r="G1188" i="1" s="1"/>
  <c r="G1186" i="1"/>
  <c r="G1185" i="1" s="1"/>
  <c r="G1184" i="1" s="1"/>
  <c r="G1182" i="1"/>
  <c r="G1181" i="1" s="1"/>
  <c r="G1180" i="1" s="1"/>
  <c r="G1148" i="1"/>
  <c r="G1144" i="1"/>
  <c r="G1143" i="1" s="1"/>
  <c r="G1142" i="1" s="1"/>
  <c r="G1135" i="1"/>
  <c r="G1140" i="1"/>
  <c r="G1139" i="1" s="1"/>
  <c r="G1179" i="1" l="1"/>
  <c r="G1178" i="1" s="1"/>
  <c r="G1134" i="1"/>
  <c r="G1133" i="1" s="1"/>
  <c r="G1132" i="1" s="1"/>
  <c r="G1147" i="1"/>
  <c r="G1146" i="1" s="1"/>
  <c r="G1138" i="1"/>
  <c r="G1695" i="1"/>
  <c r="G1694" i="1" s="1"/>
  <c r="G1137" i="1" l="1"/>
  <c r="G1131" i="1" s="1"/>
  <c r="G1693" i="1"/>
  <c r="G1893" i="1"/>
  <c r="G504" i="1" l="1"/>
  <c r="G503" i="1" s="1"/>
  <c r="G502" i="1" s="1"/>
  <c r="G2142" i="1" l="1"/>
  <c r="G2139" i="1"/>
  <c r="G2132" i="1"/>
  <c r="G2135" i="1"/>
  <c r="G2134" i="1" s="1"/>
  <c r="G2133" i="1" s="1"/>
  <c r="G2152" i="1" l="1"/>
  <c r="G2151" i="1" s="1"/>
  <c r="G2149" i="1"/>
  <c r="G2148" i="1" s="1"/>
  <c r="G2194" i="1"/>
  <c r="G2193" i="1"/>
  <c r="G2190" i="1"/>
  <c r="G2188" i="1"/>
  <c r="G2162" i="1"/>
  <c r="G2165" i="1"/>
  <c r="G2164" i="1" s="1"/>
  <c r="G2163" i="1" s="1"/>
  <c r="G2147" i="1" l="1"/>
  <c r="G1095" i="1"/>
  <c r="G1094" i="1" s="1"/>
  <c r="G1093" i="1" s="1"/>
  <c r="G1092" i="1" s="1"/>
  <c r="G1091" i="1" s="1"/>
  <c r="G1089" i="1"/>
  <c r="G2014" i="1"/>
  <c r="G2013" i="1" s="1"/>
  <c r="G2012" i="1" s="1"/>
  <c r="G2011" i="1" s="1"/>
  <c r="G1082" i="1" l="1"/>
  <c r="G2009" i="1"/>
  <c r="G2008" i="1" s="1"/>
  <c r="G2007" i="1" s="1"/>
  <c r="G2006" i="1"/>
  <c r="G2002" i="1"/>
  <c r="G2000" i="1"/>
  <c r="G1996" i="1"/>
  <c r="G1992" i="1"/>
  <c r="G1978" i="1"/>
  <c r="G1977" i="1" s="1"/>
  <c r="G1976" i="1" s="1"/>
  <c r="G1975" i="1"/>
  <c r="G1971" i="1"/>
  <c r="G1964" i="1"/>
  <c r="G1963" i="1" s="1"/>
  <c r="G1962" i="1" s="1"/>
  <c r="G244" i="1" l="1"/>
  <c r="G246" i="1"/>
  <c r="G245" i="1" s="1"/>
  <c r="G1925" i="1" l="1"/>
  <c r="G1908" i="1"/>
  <c r="G1907" i="1" s="1"/>
  <c r="G1906" i="1" s="1"/>
  <c r="G1629" i="1" l="1"/>
  <c r="G2465" i="1" l="1"/>
  <c r="G2464" i="1" s="1"/>
  <c r="G2463" i="1" s="1"/>
  <c r="G2462" i="1" s="1"/>
  <c r="G2457" i="1"/>
  <c r="G2445" i="1"/>
  <c r="G2440" i="1"/>
  <c r="G2439" i="1" s="1"/>
  <c r="G2438" i="1" s="1"/>
  <c r="G500" i="1"/>
  <c r="G499" i="1" s="1"/>
  <c r="G498" i="1" s="1"/>
  <c r="G272" i="1" l="1"/>
  <c r="G242" i="1"/>
  <c r="G241" i="1" s="1"/>
  <c r="G237" i="1"/>
  <c r="G236" i="1" s="1"/>
  <c r="G235" i="1" l="1"/>
  <c r="G1021" i="1" l="1"/>
  <c r="G1020" i="1" s="1"/>
  <c r="G1019" i="1" l="1"/>
  <c r="G1018" i="1" s="1"/>
  <c r="G1017" i="1" s="1"/>
  <c r="G450" i="1"/>
  <c r="G296" i="1" l="1"/>
  <c r="G223" i="1" l="1"/>
  <c r="G221" i="1"/>
  <c r="G211" i="1"/>
  <c r="G209" i="1"/>
  <c r="G220" i="1" l="1"/>
  <c r="G219" i="1" s="1"/>
  <c r="G1551" i="1" l="1"/>
  <c r="G1550" i="1" s="1"/>
  <c r="G1549" i="1" s="1"/>
  <c r="G1547" i="1"/>
  <c r="G1546" i="1" s="1"/>
  <c r="G1545" i="1" s="1"/>
  <c r="G1780" i="1" l="1"/>
  <c r="G1776" i="1"/>
  <c r="G1783" i="1" l="1"/>
  <c r="G1802" i="1"/>
  <c r="G1801" i="1" s="1"/>
  <c r="G1800" i="1" s="1"/>
  <c r="G1724" i="1"/>
  <c r="G2588" i="1"/>
  <c r="G2988" i="1" l="1"/>
  <c r="G2987" i="1" s="1"/>
  <c r="G2986" i="1"/>
  <c r="G2947" i="1"/>
  <c r="G2946" i="1" s="1"/>
  <c r="G2954" i="1"/>
  <c r="G2953" i="1" s="1"/>
  <c r="G2940" i="1"/>
  <c r="G2939" i="1" s="1"/>
  <c r="G2938" i="1"/>
  <c r="G2932" i="1"/>
  <c r="G2931" i="1" s="1"/>
  <c r="G2927" i="1" s="1"/>
  <c r="G597" i="1" l="1"/>
  <c r="G593" i="1"/>
  <c r="G2243" i="1" l="1"/>
  <c r="G1370" i="1" l="1"/>
  <c r="G1016" i="1" l="1"/>
  <c r="G1015" i="1" s="1"/>
  <c r="G1014" i="1" s="1"/>
  <c r="G1013" i="1" s="1"/>
  <c r="G1008" i="1"/>
  <c r="G1007" i="1" s="1"/>
  <c r="G1006" i="1" s="1"/>
  <c r="G1005" i="1" s="1"/>
  <c r="G135" i="1" l="1"/>
  <c r="G134" i="1" s="1"/>
  <c r="G133" i="1" s="1"/>
  <c r="G129" i="1"/>
  <c r="G61" i="1"/>
  <c r="G60" i="1" s="1"/>
  <c r="G81" i="1" l="1"/>
  <c r="G1385" i="1" l="1"/>
  <c r="G2088" i="1" l="1"/>
  <c r="G2087" i="1" s="1"/>
  <c r="G2086" i="1" s="1"/>
  <c r="G2085" i="1" s="1"/>
  <c r="G2092" i="1" l="1"/>
  <c r="G2246" i="1" l="1"/>
  <c r="G2245" i="1" s="1"/>
  <c r="G2244" i="1" s="1"/>
  <c r="G2485" i="1" l="1"/>
  <c r="G2484" i="1" s="1"/>
  <c r="G2483" i="1" s="1"/>
  <c r="G2481" i="1"/>
  <c r="G2480" i="1" s="1"/>
  <c r="G2479" i="1" s="1"/>
  <c r="G2456" i="1"/>
  <c r="G2455" i="1" s="1"/>
  <c r="G2454" i="1" s="1"/>
  <c r="G2452" i="1"/>
  <c r="G2451" i="1" s="1"/>
  <c r="G2450" i="1" s="1"/>
  <c r="G2444" i="1"/>
  <c r="G2443" i="1" s="1"/>
  <c r="G2442" i="1" s="1"/>
  <c r="G2437" i="1" l="1"/>
  <c r="G2478" i="1"/>
  <c r="G2477" i="1" s="1"/>
  <c r="G2436" i="1" l="1"/>
  <c r="G2435" i="1" s="1"/>
  <c r="G2434" i="1" s="1"/>
  <c r="G1124" i="1" l="1"/>
  <c r="G2263" i="1" l="1"/>
  <c r="G2266" i="1"/>
  <c r="G2344" i="1"/>
  <c r="G2345" i="1"/>
  <c r="G1921" i="1" l="1"/>
  <c r="G1917" i="1"/>
  <c r="G1913" i="1"/>
  <c r="G1901" i="1"/>
  <c r="G555" i="1" l="1"/>
  <c r="G108" i="1" l="1"/>
  <c r="G107" i="1" s="1"/>
  <c r="G195" i="1" l="1"/>
  <c r="G200" i="1"/>
  <c r="G199" i="1" s="1"/>
  <c r="G198" i="1" s="1"/>
  <c r="G186" i="1"/>
  <c r="G2678" i="1" l="1"/>
  <c r="G2677" i="1" s="1"/>
  <c r="G2676" i="1" s="1"/>
  <c r="G2675" i="1" s="1"/>
  <c r="G2674" i="1" s="1"/>
  <c r="G142" i="1" l="1"/>
  <c r="G101" i="1"/>
  <c r="G765" i="1" l="1"/>
  <c r="G770" i="1"/>
  <c r="G2898" i="1"/>
  <c r="G2897" i="1" s="1"/>
  <c r="G2896" i="1" s="1"/>
  <c r="G2895" i="1" s="1"/>
  <c r="G2893" i="1"/>
  <c r="G2892" i="1" s="1"/>
  <c r="G2891" i="1" s="1"/>
  <c r="G2890" i="1" s="1"/>
  <c r="G2706" i="1"/>
  <c r="G2705" i="1" s="1"/>
  <c r="G2704" i="1" s="1"/>
  <c r="G2703" i="1" s="1"/>
  <c r="G2701" i="1"/>
  <c r="G2700" i="1" s="1"/>
  <c r="G2699" i="1" s="1"/>
  <c r="G2698" i="1" s="1"/>
  <c r="G2497" i="1"/>
  <c r="G2496" i="1" s="1"/>
  <c r="G2495" i="1" s="1"/>
  <c r="G2494" i="1" s="1"/>
  <c r="G2492" i="1"/>
  <c r="G2491" i="1" s="1"/>
  <c r="G2490" i="1" s="1"/>
  <c r="G2489" i="1" s="1"/>
  <c r="G2488" i="1" l="1"/>
  <c r="G2487" i="1" s="1"/>
  <c r="G2476" i="1" s="1"/>
  <c r="G2697" i="1"/>
  <c r="G2696" i="1" s="1"/>
  <c r="G2695" i="1" s="1"/>
  <c r="G2686" i="1" s="1"/>
  <c r="G2889" i="1"/>
  <c r="G2888" i="1" s="1"/>
  <c r="G2887" i="1" l="1"/>
  <c r="G2878" i="1" s="1"/>
  <c r="G2181" i="1"/>
  <c r="G1049" i="1" l="1"/>
  <c r="G1047" i="1"/>
  <c r="G1046" i="1" s="1"/>
  <c r="G1042" i="1"/>
  <c r="G1041" i="1" s="1"/>
  <c r="G1038" i="1"/>
  <c r="G1037" i="1" s="1"/>
  <c r="G1035" i="1"/>
  <c r="G1034" i="1" s="1"/>
  <c r="G1030" i="1"/>
  <c r="G1029" i="1" s="1"/>
  <c r="G1028" i="1" l="1"/>
  <c r="G1040" i="1"/>
  <c r="G1027" i="1" l="1"/>
  <c r="G2390" i="1"/>
  <c r="G2389" i="1" s="1"/>
  <c r="G2388" i="1" s="1"/>
  <c r="G2387" i="1" s="1"/>
  <c r="G2386" i="1" s="1"/>
  <c r="G2385" i="1" s="1"/>
  <c r="G2383" i="1" l="1"/>
  <c r="G2382" i="1" s="1"/>
  <c r="G2381" i="1" s="1"/>
  <c r="G2380" i="1" s="1"/>
  <c r="G2379" i="1" s="1"/>
  <c r="G2378" i="1" s="1"/>
  <c r="G1247" i="1" l="1"/>
  <c r="G1099" i="1"/>
  <c r="G1098" i="1" s="1"/>
  <c r="G1097" i="1" s="1"/>
  <c r="G2397" i="1"/>
  <c r="G2396" i="1" s="1"/>
  <c r="G2395" i="1" s="1"/>
  <c r="G2394" i="1" l="1"/>
  <c r="G2393" i="1" s="1"/>
  <c r="G2392" i="1" s="1"/>
  <c r="G1096" i="1"/>
  <c r="G1090" i="1" s="1"/>
  <c r="G191" i="1"/>
  <c r="G190" i="1" s="1"/>
  <c r="G185" i="1"/>
  <c r="G182" i="1"/>
  <c r="G181" i="1" s="1"/>
  <c r="G80" i="1"/>
  <c r="G79" i="1" s="1"/>
  <c r="G180" i="1" l="1"/>
  <c r="G2323" i="1"/>
  <c r="G2322" i="1" s="1"/>
  <c r="G2321" i="1" s="1"/>
  <c r="G2320" i="1" s="1"/>
  <c r="G2319" i="1" s="1"/>
  <c r="G2318" i="1" s="1"/>
  <c r="G148" i="1"/>
  <c r="G147" i="1" s="1"/>
  <c r="G146" i="1" s="1"/>
  <c r="G145" i="1" s="1"/>
  <c r="G144" i="1" s="1"/>
  <c r="G143" i="1" s="1"/>
  <c r="G298" i="1"/>
  <c r="G297" i="1" s="1"/>
  <c r="G294" i="1"/>
  <c r="G293" i="1" s="1"/>
  <c r="G288" i="1"/>
  <c r="G287" i="1" s="1"/>
  <c r="G286" i="1" s="1"/>
  <c r="G283" i="1"/>
  <c r="G282" i="1" s="1"/>
  <c r="G281" i="1" s="1"/>
  <c r="G194" i="1" l="1"/>
  <c r="G189" i="1" s="1"/>
  <c r="G179" i="1" s="1"/>
  <c r="G178" i="1" s="1"/>
  <c r="G177" i="1" s="1"/>
  <c r="G176" i="1" s="1"/>
  <c r="G292" i="1"/>
  <c r="G280" i="1" s="1"/>
  <c r="G279" i="1" s="1"/>
  <c r="G278" i="1" l="1"/>
  <c r="G277" i="1" s="1"/>
  <c r="G2867" i="1"/>
  <c r="G2665" i="1"/>
  <c r="G2660" i="1"/>
  <c r="G737" i="1" l="1"/>
  <c r="G736" i="1" s="1"/>
  <c r="G735" i="1" s="1"/>
  <c r="G734" i="1" s="1"/>
  <c r="G733" i="1" s="1"/>
  <c r="G732" i="1" s="1"/>
  <c r="G731" i="1" s="1"/>
  <c r="G616" i="1" s="1"/>
  <c r="G789" i="1" l="1"/>
  <c r="G788" i="1" s="1"/>
  <c r="G781" i="1"/>
  <c r="G780" i="1" s="1"/>
  <c r="G779" i="1" s="1"/>
  <c r="G777" i="1"/>
  <c r="G776" i="1" s="1"/>
  <c r="G775" i="1" s="1"/>
  <c r="G773" i="1"/>
  <c r="G772" i="1" s="1"/>
  <c r="G771" i="1" s="1"/>
  <c r="G769" i="1"/>
  <c r="G768" i="1" s="1"/>
  <c r="G767" i="1" s="1"/>
  <c r="G764" i="1"/>
  <c r="G763" i="1" s="1"/>
  <c r="G762" i="1" s="1"/>
  <c r="G761" i="1" s="1"/>
  <c r="G787" i="1" l="1"/>
  <c r="G786" i="1" s="1"/>
  <c r="G766" i="1"/>
  <c r="G760" i="1" l="1"/>
  <c r="G585" i="1"/>
  <c r="G584" i="1" s="1"/>
  <c r="G583" i="1" s="1"/>
  <c r="G581" i="1"/>
  <c r="G580" i="1" s="1"/>
  <c r="G579" i="1" s="1"/>
  <c r="G554" i="1"/>
  <c r="G275" i="1"/>
  <c r="G274" i="1" s="1"/>
  <c r="G273" i="1" s="1"/>
  <c r="G271" i="1"/>
  <c r="G270" i="1" s="1"/>
  <c r="G269" i="1" s="1"/>
  <c r="G268" i="1"/>
  <c r="G267" i="1" s="1"/>
  <c r="G266" i="1" s="1"/>
  <c r="G265" i="1" s="1"/>
  <c r="G263" i="1"/>
  <c r="G262" i="1" s="1"/>
  <c r="G261" i="1" s="1"/>
  <c r="G578" i="1" l="1"/>
  <c r="G215" i="1" l="1"/>
  <c r="G125" i="1" l="1"/>
  <c r="G124" i="1" s="1"/>
  <c r="G123" i="1" s="1"/>
  <c r="G121" i="1"/>
  <c r="G120" i="1" s="1"/>
  <c r="G119" i="1" s="1"/>
  <c r="G117" i="1"/>
  <c r="G116" i="1" s="1"/>
  <c r="G115" i="1" s="1"/>
  <c r="G114" i="1"/>
  <c r="G113" i="1" s="1"/>
  <c r="G112" i="1" s="1"/>
  <c r="G111" i="1" s="1"/>
  <c r="G104" i="1"/>
  <c r="G2354" i="1" l="1"/>
  <c r="G2352" i="1"/>
  <c r="G2343" i="1"/>
  <c r="G2342" i="1" s="1"/>
  <c r="G2341" i="1" s="1"/>
  <c r="G2340" i="1" s="1"/>
  <c r="G2360" i="1"/>
  <c r="G2339" i="1" l="1"/>
  <c r="G2338" i="1"/>
  <c r="G2359" i="1" l="1"/>
  <c r="G2356" i="1"/>
  <c r="G2355" i="1" s="1"/>
  <c r="G2351" i="1"/>
  <c r="G2350" i="1" s="1"/>
  <c r="G2316" i="1"/>
  <c r="G2349" i="1" l="1"/>
  <c r="G2348" i="1" s="1"/>
  <c r="G2347" i="1" s="1"/>
  <c r="G2876" i="1"/>
  <c r="G2875" i="1" s="1"/>
  <c r="G2872" i="1"/>
  <c r="G2871" i="1" s="1"/>
  <c r="G2866" i="1"/>
  <c r="G2862" i="1"/>
  <c r="G2861" i="1" s="1"/>
  <c r="G2860" i="1" s="1"/>
  <c r="G2859" i="1" s="1"/>
  <c r="G2857" i="1"/>
  <c r="G2856" i="1" s="1"/>
  <c r="G2855" i="1" s="1"/>
  <c r="G2854" i="1" s="1"/>
  <c r="G2669" i="1"/>
  <c r="G2668" i="1" s="1"/>
  <c r="G2664" i="1"/>
  <c r="G2659" i="1"/>
  <c r="G2655" i="1"/>
  <c r="G2654" i="1" s="1"/>
  <c r="G2653" i="1" s="1"/>
  <c r="G2652" i="1" s="1"/>
  <c r="G2650" i="1"/>
  <c r="G2649" i="1" s="1"/>
  <c r="G2648" i="1" s="1"/>
  <c r="G2647" i="1" s="1"/>
  <c r="G2422" i="1"/>
  <c r="G2421" i="1" s="1"/>
  <c r="G2417" i="1"/>
  <c r="G2416" i="1" s="1"/>
  <c r="G2412" i="1"/>
  <c r="G2411" i="1" s="1"/>
  <c r="G2410" i="1" s="1"/>
  <c r="G2407" i="1"/>
  <c r="G2406" i="1" s="1"/>
  <c r="G2405" i="1" l="1"/>
  <c r="G2404" i="1" s="1"/>
  <c r="G2337" i="1"/>
  <c r="G2346" i="1"/>
  <c r="G2658" i="1"/>
  <c r="G2657" i="1" s="1"/>
  <c r="G2646" i="1" s="1"/>
  <c r="G2645" i="1" s="1"/>
  <c r="G2865" i="1"/>
  <c r="G2864" i="1" s="1"/>
  <c r="G2853" i="1" s="1"/>
  <c r="G2852" i="1" s="1"/>
  <c r="G2409" i="1"/>
  <c r="G2415" i="1"/>
  <c r="G2414" i="1" s="1"/>
  <c r="G2850" i="1" l="1"/>
  <c r="G2851" i="1"/>
  <c r="G2643" i="1"/>
  <c r="G2644" i="1"/>
  <c r="G2403" i="1"/>
  <c r="G2402" i="1" s="1"/>
  <c r="G2401" i="1" s="1"/>
  <c r="G2400" i="1" s="1"/>
  <c r="G811" i="1" l="1"/>
  <c r="G810" i="1" s="1"/>
  <c r="G809" i="1" s="1"/>
  <c r="G807" i="1"/>
  <c r="G806" i="1" s="1"/>
  <c r="G805" i="1" s="1"/>
  <c r="G803" i="1"/>
  <c r="G802" i="1" s="1"/>
  <c r="G801" i="1" s="1"/>
  <c r="G798" i="1"/>
  <c r="G797" i="1" s="1"/>
  <c r="G796" i="1" s="1"/>
  <c r="G795" i="1" s="1"/>
  <c r="G966" i="1"/>
  <c r="G965" i="1" s="1"/>
  <c r="G962" i="1"/>
  <c r="G961" i="1" s="1"/>
  <c r="G957" i="1"/>
  <c r="G956" i="1" s="1"/>
  <c r="G955" i="1" l="1"/>
  <c r="G954" i="1" s="1"/>
  <c r="G953" i="1" s="1"/>
  <c r="G944" i="1" s="1"/>
  <c r="G800" i="1"/>
  <c r="G794" i="1" s="1"/>
  <c r="G2628" i="1" l="1"/>
  <c r="G2627" i="1" s="1"/>
  <c r="G2626" i="1" s="1"/>
  <c r="G2625" i="1" s="1"/>
  <c r="G2330" i="1" l="1"/>
  <c r="G2329" i="1" s="1"/>
  <c r="G2328" i="1" s="1"/>
  <c r="G2327" i="1" s="1"/>
  <c r="G2326" i="1" s="1"/>
  <c r="G3011" i="1"/>
  <c r="G3010" i="1" s="1"/>
  <c r="G3009" i="1" l="1"/>
  <c r="G3008" i="1" s="1"/>
  <c r="G3007" i="1" s="1"/>
  <c r="G3006" i="1" s="1"/>
  <c r="G3005" i="1" s="1"/>
  <c r="G2847" i="1" l="1"/>
  <c r="G2846" i="1" s="1"/>
  <c r="G2845" i="1" s="1"/>
  <c r="G2844" i="1" s="1"/>
  <c r="G2843" i="1" s="1"/>
  <c r="G2842" i="1" s="1"/>
  <c r="G2840" i="1"/>
  <c r="G2839" i="1" s="1"/>
  <c r="G2835" i="1"/>
  <c r="G2834" i="1" s="1"/>
  <c r="G2833" i="1" s="1"/>
  <c r="G2832" i="1" s="1"/>
  <c r="G2640" i="1"/>
  <c r="G2639" i="1" s="1"/>
  <c r="G2638" i="1" s="1"/>
  <c r="G2633" i="1"/>
  <c r="G2632" i="1" s="1"/>
  <c r="G1505" i="1"/>
  <c r="G1504" i="1" s="1"/>
  <c r="G1493" i="1"/>
  <c r="G1492" i="1" s="1"/>
  <c r="G1491" i="1" s="1"/>
  <c r="G1489" i="1"/>
  <c r="G1488" i="1" s="1"/>
  <c r="G1487" i="1" s="1"/>
  <c r="G1484" i="1"/>
  <c r="G1483" i="1" s="1"/>
  <c r="G1482" i="1" s="1"/>
  <c r="G1480" i="1"/>
  <c r="G1478" i="1"/>
  <c r="G1475" i="1"/>
  <c r="G1474" i="1" s="1"/>
  <c r="G1468" i="1"/>
  <c r="G1467" i="1" s="1"/>
  <c r="G1466" i="1" s="1"/>
  <c r="G1465" i="1" s="1"/>
  <c r="G1459" i="1"/>
  <c r="G1458" i="1" s="1"/>
  <c r="G1457" i="1" s="1"/>
  <c r="G1456" i="1" s="1"/>
  <c r="G1443" i="1"/>
  <c r="G1442" i="1" s="1"/>
  <c r="G1441" i="1" s="1"/>
  <c r="G1440" i="1" s="1"/>
  <c r="G1438" i="1"/>
  <c r="G1437" i="1" s="1"/>
  <c r="G1436" i="1" s="1"/>
  <c r="G1435" i="1" s="1"/>
  <c r="G1433" i="1"/>
  <c r="G1432" i="1" s="1"/>
  <c r="G1425" i="1"/>
  <c r="G1424" i="1" s="1"/>
  <c r="G1423" i="1" s="1"/>
  <c r="G1420" i="1"/>
  <c r="G1419" i="1" s="1"/>
  <c r="G1418" i="1" s="1"/>
  <c r="G1416" i="1"/>
  <c r="G1415" i="1" s="1"/>
  <c r="G1414" i="1" s="1"/>
  <c r="G1412" i="1"/>
  <c r="G1411" i="1" s="1"/>
  <c r="G1410" i="1" s="1"/>
  <c r="G1408" i="1"/>
  <c r="G1407" i="1" s="1"/>
  <c r="G1406" i="1" s="1"/>
  <c r="G1404" i="1"/>
  <c r="G1403" i="1" s="1"/>
  <c r="G1402" i="1" s="1"/>
  <c r="G1400" i="1"/>
  <c r="G1399" i="1" s="1"/>
  <c r="G1398" i="1" s="1"/>
  <c r="G1396" i="1"/>
  <c r="G1395" i="1" s="1"/>
  <c r="G1394" i="1" s="1"/>
  <c r="G1392" i="1"/>
  <c r="G1391" i="1" s="1"/>
  <c r="G1390" i="1" s="1"/>
  <c r="G2067" i="1"/>
  <c r="G2066" i="1" s="1"/>
  <c r="G2065" i="1" s="1"/>
  <c r="G2064" i="1" s="1"/>
  <c r="G2063" i="1" s="1"/>
  <c r="G1946" i="1"/>
  <c r="G1945" i="1" s="1"/>
  <c r="G1944" i="1" s="1"/>
  <c r="G1943" i="1" s="1"/>
  <c r="G1942" i="1" s="1"/>
  <c r="G757" i="1"/>
  <c r="G756" i="1" s="1"/>
  <c r="G755" i="1" s="1"/>
  <c r="G753" i="1"/>
  <c r="G752" i="1" s="1"/>
  <c r="G751" i="1" s="1"/>
  <c r="G749" i="1"/>
  <c r="G748" i="1" s="1"/>
  <c r="G747" i="1" s="1"/>
  <c r="G513" i="1"/>
  <c r="G512" i="1" s="1"/>
  <c r="G511" i="1" s="1"/>
  <c r="G509" i="1"/>
  <c r="G508" i="1" s="1"/>
  <c r="G507" i="1" s="1"/>
  <c r="G496" i="1"/>
  <c r="G495" i="1" s="1"/>
  <c r="G494" i="1" s="1"/>
  <c r="G492" i="1"/>
  <c r="G491" i="1" s="1"/>
  <c r="G490" i="1" s="1"/>
  <c r="G488" i="1"/>
  <c r="G487" i="1" s="1"/>
  <c r="G486" i="1" s="1"/>
  <c r="G484" i="1"/>
  <c r="G483" i="1" s="1"/>
  <c r="G482" i="1" s="1"/>
  <c r="G480" i="1"/>
  <c r="G479" i="1" s="1"/>
  <c r="G478" i="1" s="1"/>
  <c r="G476" i="1"/>
  <c r="G475" i="1" s="1"/>
  <c r="G474" i="1" s="1"/>
  <c r="G472" i="1"/>
  <c r="G471" i="1" s="1"/>
  <c r="G470" i="1" s="1"/>
  <c r="G468" i="1"/>
  <c r="G467" i="1" s="1"/>
  <c r="G466" i="1" s="1"/>
  <c r="G464" i="1"/>
  <c r="G463" i="1" s="1"/>
  <c r="G462" i="1" s="1"/>
  <c r="G460" i="1"/>
  <c r="G459" i="1" s="1"/>
  <c r="G458" i="1" s="1"/>
  <c r="G456" i="1"/>
  <c r="G455" i="1" s="1"/>
  <c r="G454" i="1" s="1"/>
  <c r="G449" i="1"/>
  <c r="G448" i="1" s="1"/>
  <c r="G447" i="1" s="1"/>
  <c r="G445" i="1"/>
  <c r="G444" i="1" s="1"/>
  <c r="G443" i="1" s="1"/>
  <c r="G441" i="1"/>
  <c r="G440" i="1" s="1"/>
  <c r="G439" i="1" s="1"/>
  <c r="G1389" i="1" l="1"/>
  <c r="G506" i="1"/>
  <c r="G1446" i="1"/>
  <c r="G1445" i="1" s="1"/>
  <c r="G453" i="1"/>
  <c r="G1503" i="1"/>
  <c r="G1486" i="1" s="1"/>
  <c r="G2838" i="1"/>
  <c r="G2637" i="1"/>
  <c r="G2636" i="1" s="1"/>
  <c r="G2635" i="1" s="1"/>
  <c r="G2631" i="1"/>
  <c r="G2630" i="1" s="1"/>
  <c r="G1431" i="1"/>
  <c r="G1422" i="1" s="1"/>
  <c r="G1477" i="1"/>
  <c r="G1473" i="1" s="1"/>
  <c r="G1472" i="1" s="1"/>
  <c r="G746" i="1"/>
  <c r="G745" i="1" s="1"/>
  <c r="G438" i="1"/>
  <c r="G437" i="1" s="1"/>
  <c r="G436" i="1" s="1"/>
  <c r="G2837" i="1" l="1"/>
  <c r="G2831" i="1" s="1"/>
  <c r="G2830" i="1" s="1"/>
  <c r="G2829" i="1" s="1"/>
  <c r="G2624" i="1"/>
  <c r="G2623" i="1" s="1"/>
  <c r="G2622" i="1" s="1"/>
  <c r="G1388" i="1"/>
  <c r="G1471" i="1"/>
  <c r="G1470" i="1" s="1"/>
  <c r="G452" i="1"/>
  <c r="G451" i="1" s="1"/>
  <c r="G1387" i="1" l="1"/>
  <c r="G1386" i="1" s="1"/>
  <c r="G2470" i="1" l="1"/>
  <c r="G2469" i="1" s="1"/>
  <c r="G2468" i="1" s="1"/>
  <c r="G2467" i="1" s="1"/>
  <c r="G2809" i="1" l="1"/>
  <c r="G2808" i="1" s="1"/>
  <c r="G2684" i="1" l="1"/>
  <c r="G2683" i="1" s="1"/>
  <c r="G2682" i="1" s="1"/>
  <c r="G2681" i="1" s="1"/>
  <c r="G2680" i="1" s="1"/>
  <c r="G2673" i="1" s="1"/>
  <c r="G2432" i="1"/>
  <c r="G2431" i="1" s="1"/>
  <c r="G2430" i="1" s="1"/>
  <c r="G1883" i="1"/>
  <c r="G1882" i="1" s="1"/>
  <c r="G1881" i="1" s="1"/>
  <c r="G1880" i="1" s="1"/>
  <c r="G1877" i="1"/>
  <c r="G1876" i="1" s="1"/>
  <c r="G1875" i="1" s="1"/>
  <c r="G1872" i="1"/>
  <c r="G1871" i="1" s="1"/>
  <c r="G1870" i="1" s="1"/>
  <c r="G1868" i="1"/>
  <c r="G1867" i="1" s="1"/>
  <c r="G1866" i="1" s="1"/>
  <c r="G1865" i="1" s="1"/>
  <c r="G2672" i="1" l="1"/>
  <c r="G2671" i="1" s="1"/>
  <c r="G2429" i="1"/>
  <c r="G2428" i="1" s="1"/>
  <c r="G1879" i="1"/>
  <c r="G1874" i="1"/>
  <c r="G1869" i="1"/>
  <c r="G1864" i="1"/>
  <c r="G2427" i="1" l="1"/>
  <c r="G2426" i="1" s="1"/>
  <c r="G2425" i="1" s="1"/>
  <c r="G1863" i="1"/>
  <c r="G1602" i="1" l="1"/>
  <c r="G1600" i="1"/>
  <c r="G1597" i="1"/>
  <c r="G1596" i="1" s="1"/>
  <c r="G1591" i="1"/>
  <c r="G1589" i="1"/>
  <c r="G1586" i="1"/>
  <c r="G1585" i="1" s="1"/>
  <c r="G1582" i="1"/>
  <c r="G1581" i="1" s="1"/>
  <c r="G1580" i="1" s="1"/>
  <c r="G1579" i="1" l="1"/>
  <c r="G1578" i="1" s="1"/>
  <c r="G1562" i="1"/>
  <c r="G1561" i="1" s="1"/>
  <c r="G1560" i="1" s="1"/>
  <c r="G1559" i="1" s="1"/>
  <c r="G1558" i="1" s="1"/>
  <c r="G1588" i="1"/>
  <c r="G1584" i="1" s="1"/>
  <c r="G1583" i="1" s="1"/>
  <c r="G1599" i="1"/>
  <c r="G1595" i="1" s="1"/>
  <c r="G1577" i="1" l="1"/>
  <c r="G1594" i="1"/>
  <c r="G1593" i="1" s="1"/>
  <c r="G426" i="1"/>
  <c r="G425" i="1" s="1"/>
  <c r="G433" i="1"/>
  <c r="G432" i="1" s="1"/>
  <c r="G431" i="1" s="1"/>
  <c r="G429" i="1"/>
  <c r="G428" i="1" s="1"/>
  <c r="G420" i="1"/>
  <c r="G419" i="1" s="1"/>
  <c r="G418" i="1" s="1"/>
  <c r="G417" i="1" s="1"/>
  <c r="G415" i="1"/>
  <c r="G414" i="1" s="1"/>
  <c r="G410" i="1" s="1"/>
  <c r="G407" i="1"/>
  <c r="G406" i="1" s="1"/>
  <c r="G405" i="1" s="1"/>
  <c r="G403" i="1"/>
  <c r="G402" i="1" s="1"/>
  <c r="G401" i="1" s="1"/>
  <c r="G400" i="1" s="1"/>
  <c r="G397" i="1"/>
  <c r="G396" i="1" s="1"/>
  <c r="G395" i="1" s="1"/>
  <c r="G394" i="1" s="1"/>
  <c r="G389" i="1"/>
  <c r="G388" i="1" s="1"/>
  <c r="G387" i="1" s="1"/>
  <c r="G386" i="1" s="1"/>
  <c r="G385" i="1" s="1"/>
  <c r="G383" i="1"/>
  <c r="G382" i="1" s="1"/>
  <c r="G381" i="1" s="1"/>
  <c r="G380" i="1" s="1"/>
  <c r="G377" i="1"/>
  <c r="G376" i="1" s="1"/>
  <c r="G375" i="1" s="1"/>
  <c r="G374" i="1" s="1"/>
  <c r="G369" i="1"/>
  <c r="G368" i="1" s="1"/>
  <c r="G365" i="1"/>
  <c r="G364" i="1" s="1"/>
  <c r="G360" i="1"/>
  <c r="G359" i="1" s="1"/>
  <c r="G355" i="1"/>
  <c r="G354" i="1" s="1"/>
  <c r="G353" i="1" s="1"/>
  <c r="G351" i="1"/>
  <c r="G350" i="1" s="1"/>
  <c r="G349" i="1" s="1"/>
  <c r="G346" i="1"/>
  <c r="G345" i="1" s="1"/>
  <c r="G343" i="1"/>
  <c r="G342" i="1" s="1"/>
  <c r="G409" i="1" l="1"/>
  <c r="G404" i="1"/>
  <c r="G399" i="1"/>
  <c r="G424" i="1"/>
  <c r="G423" i="1" s="1"/>
  <c r="G422" i="1" s="1"/>
  <c r="G341" i="1"/>
  <c r="G340" i="1" s="1"/>
  <c r="G358" i="1"/>
  <c r="G357" i="1" s="1"/>
  <c r="G348" i="1"/>
  <c r="G373" i="1"/>
  <c r="G339" i="1" l="1"/>
  <c r="G338" i="1" s="1"/>
  <c r="G393" i="1"/>
  <c r="G392" i="1" s="1"/>
  <c r="G391" i="1" s="1"/>
  <c r="G337" i="1" l="1"/>
  <c r="G336" i="1" s="1"/>
  <c r="G1789" i="1" l="1"/>
  <c r="G1788" i="1" s="1"/>
  <c r="G1798" i="1" l="1"/>
  <c r="G1797" i="1" s="1"/>
  <c r="G1796" i="1" s="1"/>
  <c r="G596" i="1" l="1"/>
  <c r="G595" i="1" s="1"/>
  <c r="G594" i="1" s="1"/>
  <c r="G592" i="1"/>
  <c r="G591" i="1" s="1"/>
  <c r="G590" i="1" s="1"/>
  <c r="G3003" i="1"/>
  <c r="G3002" i="1" s="1"/>
  <c r="G3001" i="1" s="1"/>
  <c r="G3000" i="1" s="1"/>
  <c r="G2999" i="1" s="1"/>
  <c r="G2997" i="1"/>
  <c r="G2996" i="1" s="1"/>
  <c r="G2995" i="1" s="1"/>
  <c r="G2994" i="1" s="1"/>
  <c r="G2993" i="1" s="1"/>
  <c r="G2828" i="1"/>
  <c r="G2827" i="1" s="1"/>
  <c r="G2826" i="1" s="1"/>
  <c r="G2825" i="1" s="1"/>
  <c r="G2824" i="1" s="1"/>
  <c r="G2823" i="1" s="1"/>
  <c r="G2821" i="1"/>
  <c r="G2820" i="1" s="1"/>
  <c r="G2621" i="1"/>
  <c r="G2620" i="1" s="1"/>
  <c r="G2618" i="1"/>
  <c r="G2616" i="1"/>
  <c r="G2615" i="1" s="1"/>
  <c r="G2614" i="1" s="1"/>
  <c r="G2609" i="1"/>
  <c r="G2608" i="1" s="1"/>
  <c r="G2607" i="1" s="1"/>
  <c r="G2606" i="1" s="1"/>
  <c r="G2605" i="1" s="1"/>
  <c r="G1376" i="1"/>
  <c r="G1375" i="1" s="1"/>
  <c r="G1374" i="1" s="1"/>
  <c r="G1373" i="1" s="1"/>
  <c r="G1372" i="1" s="1"/>
  <c r="G2816" i="1" l="1"/>
  <c r="G2815" i="1" s="1"/>
  <c r="G2814" i="1" s="1"/>
  <c r="G2813" i="1" s="1"/>
  <c r="G2812" i="1" s="1"/>
  <c r="G2811" i="1" s="1"/>
  <c r="G589" i="1"/>
  <c r="G588" i="1" s="1"/>
  <c r="G587" i="1" s="1"/>
  <c r="G2992" i="1"/>
  <c r="G2991" i="1" s="1"/>
  <c r="G2990" i="1" s="1"/>
  <c r="G2617" i="1"/>
  <c r="G2613" i="1" s="1"/>
  <c r="G2612" i="1" s="1"/>
  <c r="G2611" i="1" s="1"/>
  <c r="G2604" i="1" s="1"/>
  <c r="G2603" i="1" s="1"/>
  <c r="G2602" i="1" s="1"/>
  <c r="G1365" i="1" l="1"/>
  <c r="G1364" i="1" s="1"/>
  <c r="G1363" i="1" s="1"/>
  <c r="G1362" i="1"/>
  <c r="G1361" i="1" s="1"/>
  <c r="G1360" i="1" s="1"/>
  <c r="G1350" i="1"/>
  <c r="G1349" i="1" s="1"/>
  <c r="G1323" i="1"/>
  <c r="G1322" i="1" s="1"/>
  <c r="G1320" i="1"/>
  <c r="G1319" i="1" s="1"/>
  <c r="G1317" i="1"/>
  <c r="G1316" i="1" s="1"/>
  <c r="G1315" i="1" s="1"/>
  <c r="G1314" i="1"/>
  <c r="G1313" i="1" s="1"/>
  <c r="G1312" i="1" s="1"/>
  <c r="G1223" i="1"/>
  <c r="G1222" i="1" s="1"/>
  <c r="G1311" i="1" l="1"/>
  <c r="G1318" i="1"/>
  <c r="G1359" i="1"/>
  <c r="G1358" i="1" s="1"/>
  <c r="G759" i="1" l="1"/>
  <c r="G744" i="1" s="1"/>
  <c r="G1176" i="1" l="1"/>
  <c r="G1175" i="1" s="1"/>
  <c r="G1172" i="1"/>
  <c r="G1171" i="1" s="1"/>
  <c r="G1170" i="1" s="1"/>
  <c r="G1174" i="1" l="1"/>
  <c r="G1169" i="1" s="1"/>
  <c r="G1167" i="1"/>
  <c r="G1166" i="1" s="1"/>
  <c r="G1165" i="1" s="1"/>
  <c r="G1127" i="1" l="1"/>
  <c r="G1126" i="1" s="1"/>
  <c r="G1125" i="1" s="1"/>
  <c r="G2985" i="1" l="1"/>
  <c r="G2984" i="1" s="1"/>
  <c r="G2983" i="1" s="1"/>
  <c r="G2806" i="1"/>
  <c r="G2805" i="1" s="1"/>
  <c r="G2593" i="1"/>
  <c r="G2592" i="1" s="1"/>
  <c r="G2591" i="1" s="1"/>
  <c r="G2804" i="1" l="1"/>
  <c r="G2803" i="1" s="1"/>
  <c r="G2802" i="1" s="1"/>
  <c r="G2982" i="1"/>
  <c r="G2981" i="1" s="1"/>
  <c r="G2800" i="1"/>
  <c r="G2799" i="1" s="1"/>
  <c r="G2975" i="1"/>
  <c r="G2974" i="1" s="1"/>
  <c r="G2973" i="1" s="1"/>
  <c r="G2798" i="1" l="1"/>
  <c r="G2590" i="1"/>
  <c r="G2589" i="1" s="1"/>
  <c r="G2979" i="1"/>
  <c r="G2971" i="1"/>
  <c r="G2970" i="1" s="1"/>
  <c r="G2967" i="1"/>
  <c r="G2966" i="1" s="1"/>
  <c r="G2796" i="1"/>
  <c r="G2795" i="1" s="1"/>
  <c r="G2794" i="1" s="1"/>
  <c r="G2792" i="1"/>
  <c r="G2791" i="1" s="1"/>
  <c r="G2788" i="1"/>
  <c r="G2787" i="1" s="1"/>
  <c r="G2587" i="1"/>
  <c r="G2586" i="1" s="1"/>
  <c r="G2585" i="1" s="1"/>
  <c r="G2583" i="1"/>
  <c r="G2582" i="1" s="1"/>
  <c r="G2579" i="1"/>
  <c r="G2578" i="1" s="1"/>
  <c r="G2978" i="1" l="1"/>
  <c r="G2977" i="1" s="1"/>
  <c r="G2965" i="1"/>
  <c r="G2790" i="1"/>
  <c r="G2969" i="1"/>
  <c r="G2786" i="1"/>
  <c r="G2577" i="1"/>
  <c r="G2581" i="1"/>
  <c r="G1731" i="1"/>
  <c r="G1733" i="1"/>
  <c r="G1727" i="1"/>
  <c r="G1726" i="1" s="1"/>
  <c r="G1725" i="1" s="1"/>
  <c r="G1717" i="1"/>
  <c r="G1719" i="1"/>
  <c r="G1708" i="1"/>
  <c r="G1707" i="1" s="1"/>
  <c r="G1706" i="1" s="1"/>
  <c r="G2964" i="1" l="1"/>
  <c r="G2576" i="1"/>
  <c r="G2785" i="1"/>
  <c r="G1730" i="1"/>
  <c r="G1729" i="1" s="1"/>
  <c r="G1716" i="1"/>
  <c r="G1715" i="1" s="1"/>
  <c r="G2959" i="1" l="1"/>
  <c r="G2958" i="1" s="1"/>
  <c r="G2957" i="1" s="1"/>
  <c r="G2956" i="1" s="1"/>
  <c r="G2780" i="1"/>
  <c r="G2779" i="1" s="1"/>
  <c r="G2571" i="1"/>
  <c r="G2570" i="1" s="1"/>
  <c r="G2287" i="1"/>
  <c r="G2569" i="1" l="1"/>
  <c r="G2568" i="1" s="1"/>
  <c r="G174" i="1" l="1"/>
  <c r="G173" i="1" s="1"/>
  <c r="G172" i="1" s="1"/>
  <c r="G171" i="1" s="1"/>
  <c r="G1123" i="1" l="1"/>
  <c r="G547" i="1" l="1"/>
  <c r="G546" i="1" s="1"/>
  <c r="G545" i="1" s="1"/>
  <c r="G543" i="1"/>
  <c r="G542" i="1" s="1"/>
  <c r="G541" i="1" s="1"/>
  <c r="G539" i="1"/>
  <c r="G538" i="1" s="1"/>
  <c r="G537" i="1" s="1"/>
  <c r="G534" i="1"/>
  <c r="G533" i="1" s="1"/>
  <c r="G532" i="1" s="1"/>
  <c r="G530" i="1"/>
  <c r="G529" i="1" s="1"/>
  <c r="G526" i="1"/>
  <c r="G525" i="1" s="1"/>
  <c r="G536" i="1" l="1"/>
  <c r="G524" i="1"/>
  <c r="G523" i="1" s="1"/>
  <c r="G522" i="1" l="1"/>
  <c r="G1084" i="1" l="1"/>
  <c r="G1083" i="1" s="1"/>
  <c r="G1081" i="1"/>
  <c r="G1080" i="1" s="1"/>
  <c r="G1076" i="1"/>
  <c r="G1075" i="1" s="1"/>
  <c r="G1074" i="1" l="1"/>
  <c r="G2951" i="1"/>
  <c r="G2950" i="1" s="1"/>
  <c r="G2949" i="1" s="1"/>
  <c r="G2944" i="1"/>
  <c r="G2943" i="1" s="1"/>
  <c r="G2942" i="1" s="1"/>
  <c r="G2937" i="1"/>
  <c r="G2936" i="1" s="1"/>
  <c r="G2935" i="1" s="1"/>
  <c r="G2929" i="1"/>
  <c r="G2928" i="1" s="1"/>
  <c r="G2926" i="1" s="1"/>
  <c r="G2775" i="1"/>
  <c r="G2774" i="1" s="1"/>
  <c r="G2773" i="1" s="1"/>
  <c r="G2771" i="1"/>
  <c r="G2770" i="1" s="1"/>
  <c r="G2769" i="1" s="1"/>
  <c r="G2767" i="1"/>
  <c r="G2766" i="1" s="1"/>
  <c r="G2762" i="1"/>
  <c r="G2761" i="1" s="1"/>
  <c r="G2760" i="1" s="1"/>
  <c r="G2759" i="1" s="1"/>
  <c r="G2566" i="1"/>
  <c r="G2565" i="1" s="1"/>
  <c r="G2564" i="1" s="1"/>
  <c r="G2562" i="1"/>
  <c r="G2561" i="1" s="1"/>
  <c r="G2560" i="1" s="1"/>
  <c r="G2558" i="1"/>
  <c r="G2557" i="1" s="1"/>
  <c r="G2556" i="1" s="1"/>
  <c r="G2553" i="1"/>
  <c r="G2552" i="1" s="1"/>
  <c r="G2551" i="1" s="1"/>
  <c r="G2550" i="1" s="1"/>
  <c r="G2765" i="1" l="1"/>
  <c r="G2764" i="1" s="1"/>
  <c r="G2758" i="1" s="1"/>
  <c r="G2757" i="1" s="1"/>
  <c r="G2756" i="1" s="1"/>
  <c r="G2755" i="1" s="1"/>
  <c r="G2934" i="1"/>
  <c r="G2925" i="1" s="1"/>
  <c r="G2924" i="1" s="1"/>
  <c r="G2923" i="1" s="1"/>
  <c r="G2922" i="1" s="1"/>
  <c r="G2849" i="1" s="1"/>
  <c r="G2555" i="1"/>
  <c r="G2549" i="1" s="1"/>
  <c r="G2548" i="1" s="1"/>
  <c r="G2547" i="1" l="1"/>
  <c r="G2546" i="1" s="1"/>
  <c r="G1905" i="1"/>
  <c r="G2399" i="1" l="1"/>
  <c r="G1543" i="1" l="1"/>
  <c r="G1542" i="1" s="1"/>
  <c r="G1541" i="1" s="1"/>
  <c r="G1517" i="1" l="1"/>
  <c r="G1516" i="1" s="1"/>
  <c r="G1515" i="1" s="1"/>
  <c r="G2214" i="1" l="1"/>
  <c r="G2196" i="1"/>
  <c r="G2017" i="1" l="1"/>
  <c r="G1982" i="1"/>
  <c r="G1974" i="1" l="1"/>
  <c r="G1973" i="1" s="1"/>
  <c r="G1972" i="1" s="1"/>
  <c r="G1072" i="1" l="1"/>
  <c r="G1071" i="1" s="1"/>
  <c r="G1070" i="1" s="1"/>
  <c r="G1068" i="1"/>
  <c r="G1067" i="1" s="1"/>
  <c r="G1066" i="1" s="1"/>
  <c r="G1064" i="1"/>
  <c r="G1063" i="1" s="1"/>
  <c r="G1062" i="1" s="1"/>
  <c r="G1060" i="1"/>
  <c r="G1059" i="1" s="1"/>
  <c r="G1058" i="1" s="1"/>
  <c r="G1056" i="1"/>
  <c r="G1055" i="1" s="1"/>
  <c r="G1054" i="1" s="1"/>
  <c r="G1053" i="1" l="1"/>
  <c r="G1289" i="1"/>
  <c r="G1122" i="1" l="1"/>
  <c r="G1121" i="1" s="1"/>
  <c r="G1985" i="1" l="1"/>
  <c r="G560" i="1" l="1"/>
  <c r="G559" i="1" s="1"/>
  <c r="G558" i="1" s="1"/>
  <c r="G557" i="1" s="1"/>
  <c r="G1110" i="1" l="1"/>
  <c r="G1109" i="1" s="1"/>
  <c r="G1108" i="1" s="1"/>
  <c r="G1106" i="1"/>
  <c r="G1105" i="1" s="1"/>
  <c r="G1104" i="1" s="1"/>
  <c r="G1384" i="1" l="1"/>
  <c r="G1383" i="1" s="1"/>
  <c r="G1382" i="1" s="1"/>
  <c r="G1381" i="1" s="1"/>
  <c r="G1521" i="1" l="1"/>
  <c r="G1520" i="1" s="1"/>
  <c r="G1519" i="1" s="1"/>
  <c r="G1513" i="1" l="1"/>
  <c r="G1512" i="1" s="1"/>
  <c r="G1511" i="1" s="1"/>
  <c r="G1510" i="1" s="1"/>
  <c r="G1775" i="1" l="1"/>
  <c r="G1774" i="1" s="1"/>
  <c r="G1704" i="1"/>
  <c r="G1703" i="1" s="1"/>
  <c r="G1702" i="1" s="1"/>
  <c r="G1712" i="1"/>
  <c r="G1711" i="1" s="1"/>
  <c r="G1710" i="1" s="1"/>
  <c r="G1958" i="1"/>
  <c r="G1957" i="1" s="1"/>
  <c r="G1956" i="1" s="1"/>
  <c r="G1966" i="1"/>
  <c r="G1965" i="1" s="1"/>
  <c r="G1961" i="1" s="1"/>
  <c r="G1970" i="1"/>
  <c r="G1969" i="1" s="1"/>
  <c r="G1968" i="1" s="1"/>
  <c r="G1981" i="1"/>
  <c r="G1984" i="1"/>
  <c r="G1987" i="1"/>
  <c r="G1986" i="1" s="1"/>
  <c r="G1990" i="1"/>
  <c r="G1989" i="1" s="1"/>
  <c r="G1995" i="1"/>
  <c r="G1994" i="1" s="1"/>
  <c r="G1993" i="1" s="1"/>
  <c r="G1999" i="1"/>
  <c r="G2001" i="1"/>
  <c r="G2005" i="1"/>
  <c r="G2004" i="1" s="1"/>
  <c r="G2003" i="1" s="1"/>
  <c r="G2016" i="1"/>
  <c r="G2015" i="1" s="1"/>
  <c r="G1746" i="1"/>
  <c r="G1896" i="1"/>
  <c r="G1895" i="1" s="1"/>
  <c r="G1894" i="1" s="1"/>
  <c r="G1120" i="1"/>
  <c r="G1119" i="1" s="1"/>
  <c r="G1118" i="1" s="1"/>
  <c r="G1117" i="1" s="1"/>
  <c r="G1116" i="1" s="1"/>
  <c r="G2195" i="1"/>
  <c r="G2192" i="1"/>
  <c r="G2191" i="1" s="1"/>
  <c r="G2091" i="1"/>
  <c r="G2090" i="1" s="1"/>
  <c r="G2089" i="1" s="1"/>
  <c r="G2083" i="1"/>
  <c r="G2082" i="1" s="1"/>
  <c r="G2081" i="1" s="1"/>
  <c r="G2080" i="1" s="1"/>
  <c r="G2033" i="1"/>
  <c r="G2032" i="1" s="1"/>
  <c r="G2031" i="1" s="1"/>
  <c r="G2030" i="1" s="1"/>
  <c r="G1827" i="1"/>
  <c r="G1826" i="1" s="1"/>
  <c r="G1663" i="1"/>
  <c r="G1662" i="1" s="1"/>
  <c r="G1656" i="1"/>
  <c r="G1649" i="1"/>
  <c r="G1246" i="1"/>
  <c r="G1245" i="1" s="1"/>
  <c r="G1243" i="1"/>
  <c r="G1242" i="1" s="1"/>
  <c r="G327" i="1"/>
  <c r="G326" i="1" s="1"/>
  <c r="G1904" i="1"/>
  <c r="G1903" i="1" s="1"/>
  <c r="G1902" i="1" s="1"/>
  <c r="G1628" i="1"/>
  <c r="G1627" i="1" s="1"/>
  <c r="G1626" i="1" s="1"/>
  <c r="G1371" i="1"/>
  <c r="G2335" i="1"/>
  <c r="G2334" i="1" s="1"/>
  <c r="G2333" i="1" s="1"/>
  <c r="G1336" i="1"/>
  <c r="G1335" i="1" s="1"/>
  <c r="G1334" i="1" s="1"/>
  <c r="G1333" i="1" s="1"/>
  <c r="G1221" i="1"/>
  <c r="G103" i="1"/>
  <c r="G1855" i="1"/>
  <c r="G1673" i="1"/>
  <c r="G1672" i="1" s="1"/>
  <c r="G1671" i="1" s="1"/>
  <c r="G1687" i="1"/>
  <c r="G1686" i="1" s="1"/>
  <c r="G1685" i="1" s="1"/>
  <c r="G1684" i="1" s="1"/>
  <c r="G1683" i="1" s="1"/>
  <c r="G25" i="1"/>
  <c r="G24" i="1" s="1"/>
  <c r="G2315" i="1"/>
  <c r="G1088" i="1"/>
  <c r="G1087" i="1" s="1"/>
  <c r="G1086" i="1" s="1"/>
  <c r="G1026" i="1" s="1"/>
  <c r="G2076" i="1"/>
  <c r="G2075" i="1" s="1"/>
  <c r="G2074" i="1" s="1"/>
  <c r="G2073" i="1" s="1"/>
  <c r="G2072" i="1" s="1"/>
  <c r="G2071" i="1" s="1"/>
  <c r="G2026" i="1"/>
  <c r="G2025" i="1" s="1"/>
  <c r="G1528" i="1"/>
  <c r="G1527" i="1" s="1"/>
  <c r="G1526" i="1" s="1"/>
  <c r="G1742" i="1"/>
  <c r="G1741" i="1" s="1"/>
  <c r="G1011" i="1"/>
  <c r="G1010" i="1" s="1"/>
  <c r="G1009" i="1" s="1"/>
  <c r="G1004" i="1" s="1"/>
  <c r="G1353" i="1"/>
  <c r="G1154" i="1"/>
  <c r="G1153" i="1" s="1"/>
  <c r="G1152" i="1" s="1"/>
  <c r="G1151" i="1" s="1"/>
  <c r="G1150" i="1" s="1"/>
  <c r="G1130" i="1" s="1"/>
  <c r="G1782" i="1"/>
  <c r="G1779" i="1" s="1"/>
  <c r="G1669" i="1"/>
  <c r="G1355" i="1"/>
  <c r="G1331" i="1"/>
  <c r="G1330" i="1" s="1"/>
  <c r="G1920" i="1"/>
  <c r="G1919" i="1" s="1"/>
  <c r="G1918" i="1" s="1"/>
  <c r="G1916" i="1"/>
  <c r="G1900" i="1"/>
  <c r="G68" i="1"/>
  <c r="G67" i="1" s="1"/>
  <c r="G66" i="1" s="1"/>
  <c r="G65" i="1" s="1"/>
  <c r="G1556" i="1"/>
  <c r="G1555" i="1" s="1"/>
  <c r="G1554" i="1" s="1"/>
  <c r="G1553" i="1" s="1"/>
  <c r="G1539" i="1"/>
  <c r="G1538" i="1" s="1"/>
  <c r="G1537" i="1" s="1"/>
  <c r="G1536" i="1" s="1"/>
  <c r="G1532" i="1"/>
  <c r="G1531" i="1" s="1"/>
  <c r="G1530" i="1" s="1"/>
  <c r="G1852" i="1"/>
  <c r="G1851" i="1" s="1"/>
  <c r="G1843" i="1"/>
  <c r="G1842" i="1" s="1"/>
  <c r="G1841" i="1" s="1"/>
  <c r="G1840" i="1" s="1"/>
  <c r="G1838" i="1"/>
  <c r="G1837" i="1" s="1"/>
  <c r="G1836" i="1" s="1"/>
  <c r="G1835" i="1" s="1"/>
  <c r="G1831" i="1"/>
  <c r="G1830" i="1" s="1"/>
  <c r="G1822" i="1"/>
  <c r="G1821" i="1" s="1"/>
  <c r="G1806" i="1"/>
  <c r="G1805" i="1" s="1"/>
  <c r="G1804" i="1" s="1"/>
  <c r="G1794" i="1"/>
  <c r="G1793" i="1" s="1"/>
  <c r="G1792" i="1" s="1"/>
  <c r="G1786" i="1"/>
  <c r="G1785" i="1" s="1"/>
  <c r="G1784" i="1" s="1"/>
  <c r="G1777" i="1"/>
  <c r="G1763" i="1"/>
  <c r="G1761" i="1"/>
  <c r="G1751" i="1"/>
  <c r="G1750" i="1" s="1"/>
  <c r="G1748" i="1"/>
  <c r="G1723" i="1"/>
  <c r="G1722" i="1" s="1"/>
  <c r="G1721" i="1" s="1"/>
  <c r="G1700" i="1"/>
  <c r="G1699" i="1" s="1"/>
  <c r="G1698" i="1" s="1"/>
  <c r="G213" i="1"/>
  <c r="G212" i="1" s="1"/>
  <c r="G2023" i="1"/>
  <c r="G2022" i="1" s="1"/>
  <c r="G1234" i="1"/>
  <c r="G1233" i="1" s="1"/>
  <c r="G1231" i="1"/>
  <c r="G1230" i="1" s="1"/>
  <c r="G1219" i="1"/>
  <c r="G1218" i="1" s="1"/>
  <c r="G1217" i="1" s="1"/>
  <c r="G2278" i="1"/>
  <c r="G2277" i="1" s="1"/>
  <c r="G565" i="1"/>
  <c r="G564" i="1" s="1"/>
  <c r="G563" i="1" s="1"/>
  <c r="G562" i="1" s="1"/>
  <c r="G2312" i="1"/>
  <c r="G2311" i="1" s="1"/>
  <c r="G169" i="1"/>
  <c r="G168" i="1" s="1"/>
  <c r="G167" i="1" s="1"/>
  <c r="G166" i="1" s="1"/>
  <c r="G2307" i="1"/>
  <c r="G2306" i="1" s="1"/>
  <c r="G2302" i="1"/>
  <c r="G2301" i="1" s="1"/>
  <c r="G2300" i="1" s="1"/>
  <c r="G2299" i="1" s="1"/>
  <c r="G2297" i="1"/>
  <c r="G2296" i="1" s="1"/>
  <c r="G2295" i="1" s="1"/>
  <c r="G2294" i="1" s="1"/>
  <c r="G2286" i="1"/>
  <c r="G2285" i="1" s="1"/>
  <c r="G2284" i="1" s="1"/>
  <c r="G2282" i="1"/>
  <c r="G2281" i="1" s="1"/>
  <c r="G553" i="1"/>
  <c r="G552" i="1" s="1"/>
  <c r="G551" i="1" s="1"/>
  <c r="G550" i="1" s="1"/>
  <c r="G549" i="1" s="1"/>
  <c r="G334" i="1"/>
  <c r="G333" i="1" s="1"/>
  <c r="G332" i="1" s="1"/>
  <c r="G997" i="1"/>
  <c r="G996" i="1" s="1"/>
  <c r="G995" i="1" s="1"/>
  <c r="G994" i="1" s="1"/>
  <c r="G992" i="1"/>
  <c r="G991" i="1" s="1"/>
  <c r="G990" i="1" s="1"/>
  <c r="G989" i="1" s="1"/>
  <c r="G217" i="1"/>
  <c r="G216" i="1" s="1"/>
  <c r="G208" i="1"/>
  <c r="G207" i="1" s="1"/>
  <c r="G251" i="1"/>
  <c r="G250" i="1" s="1"/>
  <c r="G249" i="1" s="1"/>
  <c r="G141" i="1"/>
  <c r="G140" i="1" s="1"/>
  <c r="G139" i="1" s="1"/>
  <c r="G128" i="1"/>
  <c r="G127" i="1" s="1"/>
  <c r="G99" i="1"/>
  <c r="G98" i="1" s="1"/>
  <c r="G94" i="1"/>
  <c r="G93" i="1" s="1"/>
  <c r="G92" i="1" s="1"/>
  <c r="G91" i="1" s="1"/>
  <c r="G89" i="1"/>
  <c r="G88" i="1" s="1"/>
  <c r="G87" i="1" s="1"/>
  <c r="G86" i="1" s="1"/>
  <c r="G77" i="1"/>
  <c r="G76" i="1" s="1"/>
  <c r="G75" i="1" s="1"/>
  <c r="G74" i="1" s="1"/>
  <c r="G47" i="1"/>
  <c r="G46" i="1" s="1"/>
  <c r="G45" i="1" s="1"/>
  <c r="G44" i="1" s="1"/>
  <c r="G30" i="1"/>
  <c r="G29" i="1" s="1"/>
  <c r="G28" i="1" s="1"/>
  <c r="G21" i="1"/>
  <c r="G20" i="1" s="1"/>
  <c r="G15" i="1"/>
  <c r="G14" i="1" s="1"/>
  <c r="G11" i="1"/>
  <c r="G10" i="1" s="1"/>
  <c r="G9" i="1" s="1"/>
  <c r="G2227" i="1"/>
  <c r="G2226" i="1" s="1"/>
  <c r="G2225" i="1" s="1"/>
  <c r="G2224" i="1" s="1"/>
  <c r="G2222" i="1"/>
  <c r="G2221" i="1" s="1"/>
  <c r="G2220" i="1" s="1"/>
  <c r="G2219" i="1" s="1"/>
  <c r="G2242" i="1"/>
  <c r="G2241" i="1" s="1"/>
  <c r="G2240" i="1" s="1"/>
  <c r="G2239" i="1" s="1"/>
  <c r="G2236" i="1"/>
  <c r="G2235" i="1" s="1"/>
  <c r="G2234" i="1" s="1"/>
  <c r="G2233" i="1" s="1"/>
  <c r="G2232" i="1" s="1"/>
  <c r="G2376" i="1"/>
  <c r="G2375" i="1" s="1"/>
  <c r="G2374" i="1" s="1"/>
  <c r="G2373" i="1" s="1"/>
  <c r="G2372" i="1" s="1"/>
  <c r="G2371" i="1" s="1"/>
  <c r="G1615" i="1"/>
  <c r="G1614" i="1" s="1"/>
  <c r="G1613" i="1" s="1"/>
  <c r="G1620" i="1"/>
  <c r="G1619" i="1" s="1"/>
  <c r="G1618" i="1" s="1"/>
  <c r="G2039" i="1"/>
  <c r="G2038" i="1" s="1"/>
  <c r="G2037" i="1" s="1"/>
  <c r="G2036" i="1" s="1"/>
  <c r="G2210" i="1"/>
  <c r="G2209" i="1" s="1"/>
  <c r="G1369" i="1"/>
  <c r="G1368" i="1" s="1"/>
  <c r="G1367" i="1" s="1"/>
  <c r="G1366" i="1" s="1"/>
  <c r="G1357" i="1" s="1"/>
  <c r="G1667" i="1"/>
  <c r="G1660" i="1"/>
  <c r="G1659" i="1" s="1"/>
  <c r="G1654" i="1"/>
  <c r="G1647" i="1"/>
  <c r="G1344" i="1"/>
  <c r="G1343" i="1" s="1"/>
  <c r="G1341" i="1"/>
  <c r="G1340" i="1" s="1"/>
  <c r="G1328" i="1"/>
  <c r="G1327" i="1" s="1"/>
  <c r="G1309" i="1"/>
  <c r="G1308" i="1" s="1"/>
  <c r="G1306" i="1"/>
  <c r="G1305" i="1" s="1"/>
  <c r="G1302" i="1"/>
  <c r="G1301" i="1"/>
  <c r="G1299" i="1"/>
  <c r="G1298" i="1" s="1"/>
  <c r="G1295" i="1"/>
  <c r="G1294" i="1" s="1"/>
  <c r="G1292" i="1"/>
  <c r="G1291" i="1" s="1"/>
  <c r="G1288" i="1"/>
  <c r="G1286" i="1"/>
  <c r="G1283" i="1"/>
  <c r="G1282" i="1" s="1"/>
  <c r="G1279" i="1"/>
  <c r="G1278" i="1" s="1"/>
  <c r="G1276" i="1"/>
  <c r="G1275" i="1" s="1"/>
  <c r="G1271" i="1"/>
  <c r="G1270" i="1" s="1"/>
  <c r="G1268" i="1"/>
  <c r="G1267" i="1" s="1"/>
  <c r="G1264" i="1"/>
  <c r="G1263" i="1" s="1"/>
  <c r="G1261" i="1"/>
  <c r="G1260" i="1" s="1"/>
  <c r="G1257" i="1"/>
  <c r="G1256" i="1" s="1"/>
  <c r="G1254" i="1"/>
  <c r="G1253" i="1" s="1"/>
  <c r="G2168" i="1"/>
  <c r="G2167" i="1" s="1"/>
  <c r="G2166" i="1" s="1"/>
  <c r="G1163" i="1"/>
  <c r="G1162" i="1" s="1"/>
  <c r="G1161" i="1" s="1"/>
  <c r="G56" i="1"/>
  <c r="G55" i="1" s="1"/>
  <c r="G2213" i="1"/>
  <c r="G2205" i="1"/>
  <c r="G2204" i="1" s="1"/>
  <c r="G2201" i="1"/>
  <c r="G2200" i="1" s="1"/>
  <c r="G2199" i="1" s="1"/>
  <c r="G2198" i="1" s="1"/>
  <c r="G2180" i="1"/>
  <c r="G2179" i="1" s="1"/>
  <c r="G2178" i="1" s="1"/>
  <c r="G2177" i="1" s="1"/>
  <c r="G2175" i="1"/>
  <c r="G2174" i="1" s="1"/>
  <c r="G2173" i="1" s="1"/>
  <c r="G2172" i="1" s="1"/>
  <c r="G2171" i="1" s="1"/>
  <c r="G2161" i="1"/>
  <c r="G2160" i="1" s="1"/>
  <c r="G2159" i="1" s="1"/>
  <c r="G2145" i="1"/>
  <c r="G2144" i="1" s="1"/>
  <c r="G2143" i="1" s="1"/>
  <c r="G2141" i="1"/>
  <c r="G2140" i="1" s="1"/>
  <c r="G2138" i="1"/>
  <c r="G2137" i="1" s="1"/>
  <c r="G2131" i="1"/>
  <c r="G2130" i="1" s="1"/>
  <c r="G2129" i="1" s="1"/>
  <c r="G2127" i="1"/>
  <c r="G2126" i="1" s="1"/>
  <c r="G2124" i="1"/>
  <c r="G2123" i="1" s="1"/>
  <c r="G2121" i="1"/>
  <c r="G2120" i="1" s="1"/>
  <c r="G2114" i="1"/>
  <c r="G2113" i="1" s="1"/>
  <c r="G2112" i="1" s="1"/>
  <c r="G2111" i="1" s="1"/>
  <c r="G2110" i="1" s="1"/>
  <c r="G2109" i="1" s="1"/>
  <c r="G2106" i="1"/>
  <c r="G2105" i="1" s="1"/>
  <c r="G2104" i="1" s="1"/>
  <c r="G2103" i="1" s="1"/>
  <c r="G2102" i="1" s="1"/>
  <c r="G2101" i="1" s="1"/>
  <c r="G2099" i="1"/>
  <c r="G2098" i="1" s="1"/>
  <c r="G2097" i="1" s="1"/>
  <c r="G2096" i="1" s="1"/>
  <c r="G2095" i="1" s="1"/>
  <c r="G2046" i="1"/>
  <c r="G2045" i="1" s="1"/>
  <c r="G2044" i="1" s="1"/>
  <c r="G2043" i="1" s="1"/>
  <c r="G2042" i="1" s="1"/>
  <c r="G2041" i="1" s="1"/>
  <c r="G1991" i="1"/>
  <c r="G1929" i="1"/>
  <c r="G1928" i="1" s="1"/>
  <c r="G1927" i="1" s="1"/>
  <c r="G1926" i="1" s="1"/>
  <c r="G1924" i="1"/>
  <c r="G1923" i="1" s="1"/>
  <c r="G1922" i="1" s="1"/>
  <c r="G1915" i="1"/>
  <c r="G1914" i="1" s="1"/>
  <c r="G2265" i="1"/>
  <c r="G2264" i="1" s="1"/>
  <c r="G2262" i="1"/>
  <c r="G2261" i="1" s="1"/>
  <c r="G1912" i="1"/>
  <c r="G1911" i="1" s="1"/>
  <c r="G1910" i="1" s="1"/>
  <c r="G1899" i="1"/>
  <c r="G1898" i="1" s="1"/>
  <c r="G1892" i="1"/>
  <c r="G1891" i="1" s="1"/>
  <c r="G1890" i="1" s="1"/>
  <c r="G2257" i="1"/>
  <c r="G2256" i="1" s="1"/>
  <c r="G2254" i="1"/>
  <c r="G2253" i="1" s="1"/>
  <c r="G37" i="1"/>
  <c r="G36" i="1" s="1"/>
  <c r="G35" i="1" s="1"/>
  <c r="G1624" i="1"/>
  <c r="G1623" i="1" s="1"/>
  <c r="G1622" i="1" s="1"/>
  <c r="G325" i="1" l="1"/>
  <c r="G324" i="1" s="1"/>
  <c r="G226" i="1"/>
  <c r="G225" i="1" s="1"/>
  <c r="G2370" i="1"/>
  <c r="G1646" i="1"/>
  <c r="G1653" i="1"/>
  <c r="G1652" i="1" s="1"/>
  <c r="G1666" i="1"/>
  <c r="G1665" i="1" s="1"/>
  <c r="G1129" i="1"/>
  <c r="G1889" i="1"/>
  <c r="G1888" i="1" s="1"/>
  <c r="G1887" i="1" s="1"/>
  <c r="G1886" i="1" s="1"/>
  <c r="G1791" i="1"/>
  <c r="G54" i="1"/>
  <c r="G53" i="1" s="1"/>
  <c r="G52" i="1" s="1"/>
  <c r="G51" i="1" s="1"/>
  <c r="G2238" i="1"/>
  <c r="G2231" i="1" s="1"/>
  <c r="G2230" i="1" s="1"/>
  <c r="G97" i="1"/>
  <c r="G988" i="1"/>
  <c r="G987" i="1" s="1"/>
  <c r="G986" i="1" s="1"/>
  <c r="G985" i="1" s="1"/>
  <c r="G2332" i="1"/>
  <c r="G2325" i="1" s="1"/>
  <c r="G1697" i="1"/>
  <c r="G1862" i="1"/>
  <c r="G1861" i="1" s="1"/>
  <c r="G1860" i="1" s="1"/>
  <c r="G1252" i="1"/>
  <c r="G260" i="1"/>
  <c r="G259" i="1" s="1"/>
  <c r="G258" i="1" s="1"/>
  <c r="G1160" i="1"/>
  <c r="G2035" i="1"/>
  <c r="G34" i="1"/>
  <c r="G33" i="1" s="1"/>
  <c r="G2029" i="1"/>
  <c r="G1115" i="1"/>
  <c r="G1114" i="1" s="1"/>
  <c r="G1113" i="1" s="1"/>
  <c r="G1112" i="1" s="1"/>
  <c r="G1025" i="1"/>
  <c r="G1024" i="1" s="1"/>
  <c r="G1103" i="1"/>
  <c r="G1380" i="1"/>
  <c r="G1379" i="1" s="1"/>
  <c r="G1378" i="1" s="1"/>
  <c r="G1736" i="1"/>
  <c r="G73" i="1"/>
  <c r="G2021" i="1"/>
  <c r="G2020" i="1" s="1"/>
  <c r="G2019" i="1" s="1"/>
  <c r="G2158" i="1"/>
  <c r="G2157" i="1" s="1"/>
  <c r="G2156" i="1" s="1"/>
  <c r="G1998" i="1"/>
  <c r="G1997" i="1" s="1"/>
  <c r="G1290" i="1"/>
  <c r="G1326" i="1"/>
  <c r="G1325" i="1" s="1"/>
  <c r="G2273" i="1"/>
  <c r="G2272" i="1" s="1"/>
  <c r="G2271" i="1" s="1"/>
  <c r="G2270" i="1" s="1"/>
  <c r="G2269" i="1" s="1"/>
  <c r="G2268" i="1" s="1"/>
  <c r="G2267" i="1" s="1"/>
  <c r="G206" i="1"/>
  <c r="G204" i="1" s="1"/>
  <c r="G1745" i="1"/>
  <c r="G1229" i="1"/>
  <c r="G1228" i="1" s="1"/>
  <c r="G1227" i="1" s="1"/>
  <c r="G1226" i="1" s="1"/>
  <c r="G1225" i="1" s="1"/>
  <c r="G1339" i="1"/>
  <c r="G1338" i="1" s="1"/>
  <c r="G1216" i="1"/>
  <c r="G1215" i="1" s="1"/>
  <c r="G1214" i="1" s="1"/>
  <c r="G2170" i="1"/>
  <c r="G2203" i="1"/>
  <c r="G1760" i="1"/>
  <c r="G1759" i="1" s="1"/>
  <c r="G1773" i="1"/>
  <c r="G1772" i="1" s="1"/>
  <c r="G2187" i="1"/>
  <c r="G2186" i="1" s="1"/>
  <c r="G2185" i="1" s="1"/>
  <c r="G1297" i="1"/>
  <c r="G1854" i="1"/>
  <c r="G1850" i="1" s="1"/>
  <c r="G1849" i="1" s="1"/>
  <c r="G1848" i="1" s="1"/>
  <c r="G2079" i="1"/>
  <c r="G2078" i="1" s="1"/>
  <c r="G2260" i="1"/>
  <c r="G2259" i="1" s="1"/>
  <c r="G1266" i="1"/>
  <c r="G556" i="1"/>
  <c r="G1241" i="1"/>
  <c r="G1240" i="1" s="1"/>
  <c r="G1239" i="1" s="1"/>
  <c r="G1238" i="1" s="1"/>
  <c r="G1003" i="1"/>
  <c r="G1002" i="1" s="1"/>
  <c r="G1001" i="1" s="1"/>
  <c r="G1000" i="1" s="1"/>
  <c r="G2305" i="1"/>
  <c r="G2304" i="1" s="1"/>
  <c r="G2293" i="1" s="1"/>
  <c r="G2292" i="1" s="1"/>
  <c r="G2291" i="1" s="1"/>
  <c r="G1820" i="1"/>
  <c r="G1819" i="1" s="1"/>
  <c r="G2136" i="1"/>
  <c r="G1259" i="1"/>
  <c r="G1274" i="1"/>
  <c r="G1285" i="1"/>
  <c r="G1281" i="1" s="1"/>
  <c r="G1304" i="1"/>
  <c r="G1617" i="1"/>
  <c r="G1608" i="1" s="1"/>
  <c r="G1352" i="1"/>
  <c r="G2218" i="1"/>
  <c r="G2217" i="1" s="1"/>
  <c r="G13" i="1"/>
  <c r="G577" i="1"/>
  <c r="G576" i="1" s="1"/>
  <c r="G568" i="1" s="1"/>
  <c r="G567" i="1" s="1"/>
  <c r="G2094" i="1"/>
  <c r="G2093" i="1" s="1"/>
  <c r="G41" i="1"/>
  <c r="G43" i="1"/>
  <c r="G42" i="1" s="1"/>
  <c r="G2252" i="1"/>
  <c r="G2251" i="1" s="1"/>
  <c r="G330" i="1"/>
  <c r="G329" i="1" s="1"/>
  <c r="G331" i="1"/>
  <c r="G64" i="1"/>
  <c r="G63" i="1"/>
  <c r="G1658" i="1"/>
  <c r="G1535" i="1"/>
  <c r="G1534" i="1" s="1"/>
  <c r="G1834" i="1"/>
  <c r="G1833" i="1" s="1"/>
  <c r="G1525" i="1"/>
  <c r="G1524" i="1"/>
  <c r="G1523" i="1" s="1"/>
  <c r="G2119" i="1"/>
  <c r="G1980" i="1"/>
  <c r="G1960" i="1" s="1"/>
  <c r="G1951" i="1" s="1"/>
  <c r="G8" i="1" l="1"/>
  <c r="G7" i="1" s="1"/>
  <c r="G6" i="1" s="1"/>
  <c r="G5" i="1" s="1"/>
  <c r="G1651" i="1"/>
  <c r="G2118" i="1"/>
  <c r="G2117" i="1" s="1"/>
  <c r="G2116" i="1" s="1"/>
  <c r="G2108" i="1" s="1"/>
  <c r="G96" i="1"/>
  <c r="G85" i="1" s="1"/>
  <c r="G72" i="1" s="1"/>
  <c r="G50" i="1" s="1"/>
  <c r="G2290" i="1"/>
  <c r="G2289" i="1" s="1"/>
  <c r="G203" i="1"/>
  <c r="G202" i="1" s="1"/>
  <c r="G1576" i="1"/>
  <c r="G1575" i="1" s="1"/>
  <c r="G1574" i="1" s="1"/>
  <c r="G1348" i="1"/>
  <c r="G1347" i="1" s="1"/>
  <c r="G1346" i="1" s="1"/>
  <c r="G1273" i="1"/>
  <c r="G1251" i="1"/>
  <c r="G1159" i="1"/>
  <c r="G1158" i="1" s="1"/>
  <c r="G1645" i="1"/>
  <c r="G1644" i="1" s="1"/>
  <c r="G2070" i="1"/>
  <c r="G2069" i="1" s="1"/>
  <c r="G1102" i="1"/>
  <c r="G1101" i="1" s="1"/>
  <c r="G1023" i="1" s="1"/>
  <c r="G2028" i="1"/>
  <c r="G1213" i="1"/>
  <c r="G1607" i="1"/>
  <c r="G1606" i="1" s="1"/>
  <c r="G1605" i="1" s="1"/>
  <c r="G1509" i="1"/>
  <c r="G1771" i="1"/>
  <c r="G1735" i="1"/>
  <c r="G1714" i="1" s="1"/>
  <c r="G1692" i="1" s="1"/>
  <c r="G205" i="1"/>
  <c r="G2250" i="1"/>
  <c r="G2249" i="1" s="1"/>
  <c r="G2248" i="1" s="1"/>
  <c r="G2229" i="1" s="1"/>
  <c r="G2183" i="1"/>
  <c r="G2155" i="1" s="1"/>
  <c r="G2184" i="1"/>
  <c r="G1818" i="1"/>
  <c r="G1817" i="1" s="1"/>
  <c r="G1237" i="1"/>
  <c r="G1847" i="1"/>
  <c r="G1846" i="1"/>
  <c r="G1845" i="1" s="1"/>
  <c r="G40" i="1" l="1"/>
  <c r="G1157" i="1"/>
  <c r="G1156" i="1" s="1"/>
  <c r="G1212" i="1"/>
  <c r="G1691" i="1"/>
  <c r="G1690" i="1" s="1"/>
  <c r="G999" i="1"/>
  <c r="G1643" i="1"/>
  <c r="G1642" i="1" s="1"/>
  <c r="G1641" i="1" s="1"/>
  <c r="G1604" i="1" s="1"/>
  <c r="G2154" i="1"/>
  <c r="G1950" i="1"/>
  <c r="G1949" i="1" s="1"/>
  <c r="G1948" i="1" s="1"/>
  <c r="G1508" i="1"/>
  <c r="G1507" i="1" s="1"/>
  <c r="G521" i="1"/>
  <c r="G435" i="1" s="1"/>
  <c r="G1250" i="1"/>
  <c r="G1249" i="1" s="1"/>
  <c r="G1248" i="1" s="1"/>
  <c r="G1885" i="1" l="1"/>
  <c r="G1859" i="1" s="1"/>
  <c r="G1236" i="1"/>
  <c r="G39" i="1" s="1"/>
  <c r="G1689" i="1"/>
  <c r="G1573" i="1" s="1"/>
  <c r="G2778" i="1" l="1"/>
  <c r="G2777" i="1" l="1"/>
  <c r="G2642" i="1" s="1"/>
  <c r="G3017" i="1" s="1"/>
</calcChain>
</file>

<file path=xl/sharedStrings.xml><?xml version="1.0" encoding="utf-8"?>
<sst xmlns="http://schemas.openxmlformats.org/spreadsheetml/2006/main" count="13224" uniqueCount="1201">
  <si>
    <t>630</t>
  </si>
  <si>
    <t>Центральный аппарат</t>
  </si>
  <si>
    <t>Резервные средства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</si>
  <si>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</si>
  <si>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Организация предоставления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</si>
  <si>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</si>
  <si>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Подпрограмма  "Дошкольное образование"</t>
  </si>
  <si>
    <t>Подпрограмма  "Общее образование"</t>
  </si>
  <si>
    <t>Расходы на выплаты персоналу государственных (муниципальных) органов</t>
  </si>
  <si>
    <t xml:space="preserve">Наименования </t>
  </si>
  <si>
    <t>ЦСР</t>
  </si>
  <si>
    <t>ВР</t>
  </si>
  <si>
    <t>810</t>
  </si>
  <si>
    <t>Иные бюджетные ассигнования</t>
  </si>
  <si>
    <t>800</t>
  </si>
  <si>
    <t>200</t>
  </si>
  <si>
    <t>240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</si>
  <si>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</si>
  <si>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</si>
  <si>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 xml:space="preserve">Субсидии автономным учреждениям </t>
  </si>
  <si>
    <t>600</t>
  </si>
  <si>
    <t>620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</si>
  <si>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</si>
  <si>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</si>
  <si>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300</t>
  </si>
  <si>
    <t xml:space="preserve">Субсидии бюджетным учреждениям </t>
  </si>
  <si>
    <t>610</t>
  </si>
  <si>
    <t>Субсидии некоммерческим организациям (за исключением государственных (муниципальных) учреждений)</t>
  </si>
  <si>
    <t>Стипендии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</si>
  <si>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</si>
  <si>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</si>
  <si>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110</t>
  </si>
  <si>
    <t>Расходы на выплаты персоналу казенных учреждений</t>
  </si>
  <si>
    <t>850</t>
  </si>
  <si>
    <t>Уплата налогов, сборов и иных платежей</t>
  </si>
  <si>
    <t xml:space="preserve">Бюджетные инвестиции </t>
  </si>
  <si>
    <t>400</t>
  </si>
  <si>
    <t>340</t>
  </si>
  <si>
    <t xml:space="preserve">Мероприятия в сфере культуры </t>
  </si>
  <si>
    <t>Глава муниципального образования</t>
  </si>
  <si>
    <t xml:space="preserve">Председатель Контрольно-счетной палаты </t>
  </si>
  <si>
    <t>Мероприятия по мобилизационной подготовке</t>
  </si>
  <si>
    <t xml:space="preserve">Мероприятия в рамках реализации наказов избирателей 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</si>
  <si>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</si>
  <si>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Организация и проведение мероприятий в сфере культуры</t>
  </si>
  <si>
    <t>870</t>
  </si>
  <si>
    <t>Обеспечение деятельности МКУ "Многофункциональный центр предоставления государственных и муниципальных услуг"</t>
  </si>
  <si>
    <t>Техническая инвентаризация и оценка рыночной стоимости объектов и права аренды нежилых помещений</t>
  </si>
  <si>
    <t>РЗ</t>
  </si>
  <si>
    <t>ПР</t>
  </si>
  <si>
    <t>Общегосударственные вопросы</t>
  </si>
  <si>
    <t xml:space="preserve">01 </t>
  </si>
  <si>
    <t>02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</si>
  <si>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</si>
  <si>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</si>
  <si>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03</t>
  </si>
  <si>
    <t>04</t>
  </si>
  <si>
    <t>Функционирование местных администраций</t>
  </si>
  <si>
    <t>Обеспечение деятельности финансовых, налоговых и таможенных  органов и органов финансово-бюджетного надзора</t>
  </si>
  <si>
    <t>06</t>
  </si>
  <si>
    <t>Культура и кинематография</t>
  </si>
  <si>
    <t>08</t>
  </si>
  <si>
    <t>01</t>
  </si>
  <si>
    <t>Культура</t>
  </si>
  <si>
    <t>Дошкольное образование</t>
  </si>
  <si>
    <t>07</t>
  </si>
  <si>
    <t xml:space="preserve">Образование </t>
  </si>
  <si>
    <t>Общее образование</t>
  </si>
  <si>
    <t xml:space="preserve"> Молодежная политика и оздоровление детей                                        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</si>
  <si>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</si>
  <si>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</si>
  <si>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</si>
  <si>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</si>
  <si>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</si>
  <si>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</si>
  <si>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09</t>
  </si>
  <si>
    <t>14</t>
  </si>
  <si>
    <t>Национальная экономика</t>
  </si>
  <si>
    <t>12</t>
  </si>
  <si>
    <t>Транспорт</t>
  </si>
  <si>
    <t>Жилищно-коммунальное хозяйство</t>
  </si>
  <si>
    <t>05</t>
  </si>
  <si>
    <t>Жилищное хозяйство</t>
  </si>
  <si>
    <t>Коммунальное хозяйство</t>
  </si>
  <si>
    <t>Другие мероприятия в области государственного и муниципального управления</t>
  </si>
  <si>
    <t>Руководство в сфере установленных функций органов местного самоуправления</t>
  </si>
  <si>
    <t>Другие непрограммные расходы</t>
  </si>
  <si>
    <t>Здравоохранение</t>
  </si>
  <si>
    <t>Массовый спорт</t>
  </si>
  <si>
    <t>Спорт высших достижений</t>
  </si>
  <si>
    <t>КОД</t>
  </si>
  <si>
    <t>Средства массовой информации</t>
  </si>
  <si>
    <t xml:space="preserve">   </t>
  </si>
  <si>
    <t>Организация отдыха детей и молодежи</t>
  </si>
  <si>
    <t xml:space="preserve">  </t>
  </si>
  <si>
    <t xml:space="preserve">Общее образование                                                               </t>
  </si>
  <si>
    <t>Подпрограмма "Дополнительное образование, воспитание и социализация детей в сфере образования"</t>
  </si>
  <si>
    <t xml:space="preserve">Переподготовка и повышение квалификации                                         </t>
  </si>
  <si>
    <t xml:space="preserve">Другие вопросы в области образования                                            </t>
  </si>
  <si>
    <t xml:space="preserve">Социальная политика                                                             </t>
  </si>
  <si>
    <t>Социальное обеспечение населения</t>
  </si>
  <si>
    <t>Публичные нормативные социальные выплаты гражданам</t>
  </si>
  <si>
    <t>Охрана семьи и детства</t>
  </si>
  <si>
    <t>10</t>
  </si>
  <si>
    <t>310</t>
  </si>
  <si>
    <t>Социальная политика</t>
  </si>
  <si>
    <t>Пенсионное обеспечение</t>
  </si>
  <si>
    <t>Телевидение и радиовещание</t>
  </si>
  <si>
    <t>Другие вопросы в области средств массовой информации</t>
  </si>
  <si>
    <t>Единовременное пособие при рождении ребёнка</t>
  </si>
  <si>
    <t>Оказание финансовой поддержки социально-ориентированным некоммерческим организациям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</si>
  <si>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</si>
  <si>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Бюджетные инвестиции</t>
  </si>
  <si>
    <t>912</t>
  </si>
  <si>
    <t>Подпрограмма "Молодое поколение"</t>
  </si>
  <si>
    <t>Комплектование книжных фондов</t>
  </si>
  <si>
    <t>Совершенствование и развитие библиотечного дела</t>
  </si>
  <si>
    <t xml:space="preserve">Обеспечение деятельности библиотек </t>
  </si>
  <si>
    <t>Обеспечение деятельности дворцов и домов культуры</t>
  </si>
  <si>
    <t>120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</si>
  <si>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</si>
  <si>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Физическая культура и спорт</t>
  </si>
  <si>
    <t>350</t>
  </si>
  <si>
    <t>Премии и гранты</t>
  </si>
  <si>
    <t>Иные выплаты персоналу государственных (муниципальных) органов, за исключением фонда оплаты труда</t>
  </si>
  <si>
    <t>Уплата налога на имущество организаций и земельного налога</t>
  </si>
  <si>
    <t>121</t>
  </si>
  <si>
    <t>122</t>
  </si>
  <si>
    <t>244</t>
  </si>
  <si>
    <t>851</t>
  </si>
  <si>
    <t>Подпрограмма "Развитие архивного дела"</t>
  </si>
  <si>
    <t>Иные выплаты персоналу казенных учреждений, за исключением фонда оплаты труда</t>
  </si>
  <si>
    <t>111</t>
  </si>
  <si>
    <t>112</t>
  </si>
  <si>
    <t>Уплата прочих налогов, сборов</t>
  </si>
  <si>
    <t>852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</si>
  <si>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</si>
  <si>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</si>
  <si>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учреждениям на иные цели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</si>
  <si>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</si>
  <si>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Прочие мероприятия в области образования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</si>
  <si>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</si>
  <si>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</si>
  <si>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Обеспечение деятельности дошкольных образовательных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</si>
  <si>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</si>
  <si>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</si>
  <si>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611</t>
  </si>
  <si>
    <t>Содержание кладбищ</t>
  </si>
  <si>
    <t>Подпрограмма "Управление муниципальным имуществом и земельными ресурсами"</t>
  </si>
  <si>
    <t>Субсидии автономным учреждениям на иные цели</t>
  </si>
  <si>
    <t>622</t>
  </si>
  <si>
    <t>621</t>
  </si>
  <si>
    <t>Другие  вопросы в области национальной безопасности и правоохранительной деятельности</t>
  </si>
  <si>
    <t>Размещение информации о деятельности органов местного самоуправления в СМИ</t>
  </si>
  <si>
    <t>Социальная реклама</t>
  </si>
  <si>
    <t>Пособия, компенсации, меры социальной поддержки по публичным нормативным обязательствам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</si>
  <si>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</si>
  <si>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Оказание материальной помощи отдельным категориям граждан на возмещение расходов по зубопротезированию</t>
  </si>
  <si>
    <t>Социальные выплаты гражданам, кроме публичных нормативных социальных выплат</t>
  </si>
  <si>
    <t xml:space="preserve">Пособия, компенсации и иные социальные выплаты гражданам, кроме публичных нормативных обязательств </t>
  </si>
  <si>
    <t>Бюджетные инвестиции на приобретение объектов недвижимого имущества в государственную (муниципальную) собственность</t>
  </si>
  <si>
    <t>313</t>
  </si>
  <si>
    <t>320</t>
  </si>
  <si>
    <t>321</t>
  </si>
  <si>
    <t>410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</si>
  <si>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</si>
  <si>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Использование и сохранение объектов культурного наследия</t>
  </si>
  <si>
    <t>Обеспечение деятельности объектов культурного наследия</t>
  </si>
  <si>
    <t>Другие вопросы в области культуры, кинематографии</t>
  </si>
  <si>
    <t>Иные выплаты персоналу государственных (муниципальных) органов за исключением фонда оплаты труда</t>
  </si>
  <si>
    <t>Субсидии некоммерческих организациям (за исключением государственных (муниципальных) учреждений)</t>
  </si>
  <si>
    <t>Содержание автомобильных дорог общего пользования</t>
  </si>
  <si>
    <t>Содержание внутриквартальных дорог</t>
  </si>
  <si>
    <t>Мероприятия в области общего образования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</si>
  <si>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</si>
  <si>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 xml:space="preserve">Обеспечение учащихся питанием </t>
  </si>
  <si>
    <t>Прочие мероприятия в области общего образования</t>
  </si>
  <si>
    <t xml:space="preserve">Обеспечение деятельности школ-детских садов, школ начальных, неполных средних и средних     </t>
  </si>
  <si>
    <t>Мероприятия в области дополнительного образования</t>
  </si>
  <si>
    <t>Прочие мероприятия в области дополнительного образования</t>
  </si>
  <si>
    <t>Обеспечение деятельности учреждений по внешкольной работе с детьми, подведомственных Управлению образования</t>
  </si>
  <si>
    <t>Подпрограмма "Обеспечение реализации программы"</t>
  </si>
  <si>
    <t>Мероприятия в области образования</t>
  </si>
  <si>
    <t xml:space="preserve">Прочая закупка товаров, работ и услуг для обеспечения государственных (муниципальных) нужд </t>
  </si>
  <si>
    <t>Организация занятости детей и молодежи</t>
  </si>
  <si>
    <t>Кадровое обеспечение учреждений,  организовывающих отдых, оздоровление, занятость детей и молодёжи, подготовка специалистов по организации отдыха, оздоровления, занятости детей и молодёжи</t>
  </si>
  <si>
    <t>Организация безопасности детского и молодёжного отдыха</t>
  </si>
  <si>
    <t>Субсидии автономным учреждениям</t>
  </si>
  <si>
    <t xml:space="preserve">Национальная безопасность </t>
  </si>
  <si>
    <t>Охрана окружающей среды</t>
  </si>
  <si>
    <t>ПИР и строительство детского сада на 280 мест по ул. Лесная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</si>
  <si>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</si>
  <si>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Подпрограмма  "Обеспечение жильём детей-сирот и детей, оставшихся без попечения родителей, а также лиц из их числа "</t>
  </si>
  <si>
    <t>Другие  вопросы в области национальной экономики</t>
  </si>
  <si>
    <t>Бюджетные инвестиции в строительство общеобразовательных учреждений муниципальной собственности</t>
  </si>
  <si>
    <t>Мероприятия по предупреждению чрезвычайных ситуаций</t>
  </si>
  <si>
    <t>Другие вопросы в области здравоохранения</t>
  </si>
  <si>
    <t xml:space="preserve">Осуществление государственных полномочий в соответствии с Законом МО №107/2014-ОЗ </t>
  </si>
  <si>
    <t>Приобретение, формирование, постановка на государственный кадастровый учет земельных участков</t>
  </si>
  <si>
    <t>Пособия, компенсации и иные социальные выплаты гражданам, кроме публичных нормативных обязательств</t>
  </si>
  <si>
    <t>Мероприятия по развитию информационно-коммуникационных технологий</t>
  </si>
  <si>
    <t>Подпрограмма "Содействие развитию предпринимательства и привлечению инвестиций"</t>
  </si>
  <si>
    <t>Благоустройство</t>
  </si>
  <si>
    <t>Другие вопросы в области ЖКХ</t>
  </si>
  <si>
    <t>Обеспечение деятельности МКУ "Красногорский центр торгов"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</si>
  <si>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</si>
  <si>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95 0 00 00000</t>
  </si>
  <si>
    <t>95 0 00 04000</t>
  </si>
  <si>
    <t>129</t>
  </si>
  <si>
    <t>95 0 00 10000</t>
  </si>
  <si>
    <t>Основное мероприятие "Совершенствование профессионального развития сотрудников"</t>
  </si>
  <si>
    <t>10 0 00 00000</t>
  </si>
  <si>
    <t>10 2 00 00000</t>
  </si>
  <si>
    <t>Основное мероприятие "Хранение , комплектование учет  и использование документов Архивного фонда Московской области и других архивных документов архивного отдела"</t>
  </si>
  <si>
    <t>Основное мероприятие "Внедрение и использование информационно-коммуникационных технологий"</t>
  </si>
  <si>
    <t>99 0 00 00000</t>
  </si>
  <si>
    <t>99 0 00 01000</t>
  </si>
  <si>
    <t>99 0 00 01010</t>
  </si>
  <si>
    <t>Фонд оплаты труда казенных учреждений</t>
  </si>
  <si>
    <t>Основное мероприятие "Ликвидация очередности в дошкольные образовательные учреждения и развитие инфраструктуры дошкольного образования"</t>
  </si>
  <si>
    <t>Основное мероприятие: "Развитие сети дошкольных образовательных учреждений и создание условий для реализации федерального государственного образовательного стандарта"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</si>
  <si>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</si>
  <si>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</si>
  <si>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мероприятие: " Повышение эффективности деятельности дошкольных образовательных учреждений"</t>
  </si>
  <si>
    <t>01 1 01 00000</t>
  </si>
  <si>
    <t>01 1 01 21020</t>
  </si>
  <si>
    <t>01 1 01 40020</t>
  </si>
  <si>
    <t>01 1 02 00000</t>
  </si>
  <si>
    <t>01 1 02 20000</t>
  </si>
  <si>
    <t>01 1 02 21010</t>
  </si>
  <si>
    <t>01 1 02 21020</t>
  </si>
  <si>
    <t>01 1 02 62110</t>
  </si>
  <si>
    <t>01 1 02 62140</t>
  </si>
  <si>
    <t>119</t>
  </si>
  <si>
    <t>01 1 02 62120</t>
  </si>
  <si>
    <t>01 1 02 62330</t>
  </si>
  <si>
    <t>01 1 02 71590</t>
  </si>
  <si>
    <t>01 1 03 21110</t>
  </si>
  <si>
    <t>99 0 00 20000</t>
  </si>
  <si>
    <t>Основное мероприятие "Повышение качества использования муниципального имущества и земельных ресурсов"</t>
  </si>
  <si>
    <t>10 3 00 00000</t>
  </si>
  <si>
    <t>99 0 00 02000</t>
  </si>
  <si>
    <t>11 0 00 00000</t>
  </si>
  <si>
    <t>11 0 03 00000</t>
  </si>
  <si>
    <t>11 0 03 00010</t>
  </si>
  <si>
    <t>Мероприятия по обеспечению безопасности дорожного движения</t>
  </si>
  <si>
    <t>11 0 03 00020</t>
  </si>
  <si>
    <t>11 0 01 00000</t>
  </si>
  <si>
    <t>Организация транспортного обслуживания по маршрутам регулярных перевозок</t>
  </si>
  <si>
    <t>11 0 01 00010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</si>
  <si>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</si>
  <si>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11 0 01 00030</t>
  </si>
  <si>
    <t>Обновление парка "школьных" автобусов</t>
  </si>
  <si>
    <t>11 0 01 00040</t>
  </si>
  <si>
    <t>Дорожное хозяйство</t>
  </si>
  <si>
    <t>11 0 02 00000</t>
  </si>
  <si>
    <t>11 0 02 00020</t>
  </si>
  <si>
    <t>11 0 02 00030</t>
  </si>
  <si>
    <t>Ремонт автомобильных дорог общего пользования</t>
  </si>
  <si>
    <t>11 0 02 00040</t>
  </si>
  <si>
    <t>08 0 00 00000</t>
  </si>
  <si>
    <t>08 0 01 00000</t>
  </si>
  <si>
    <t>08 0 01 00010</t>
  </si>
  <si>
    <t>08 0 02 00000</t>
  </si>
  <si>
    <t xml:space="preserve">Финансово - имущественная поддержка субъектов малого и среднего предпринимательства </t>
  </si>
  <si>
    <t>08 0 02 00020</t>
  </si>
  <si>
    <t>Нормативно-правовое и организационное обеспечение развития малого и среднего предпринимательства</t>
  </si>
  <si>
    <t>08 0 02 00030</t>
  </si>
  <si>
    <t>Транспортировка умерших в морг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</si>
  <si>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</si>
  <si>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95 0 00 05000</t>
  </si>
  <si>
    <t>Основное мероприятие "Повышение качества и эффективности муниципальных услуг в системе образования"</t>
  </si>
  <si>
    <t>01 4 00 00000</t>
  </si>
  <si>
    <t>01 4 01 21100</t>
  </si>
  <si>
    <t>01 4 01 21110</t>
  </si>
  <si>
    <t>01 0 00 00000</t>
  </si>
  <si>
    <t>01 1 00 00000</t>
  </si>
  <si>
    <t>Основное мероприятие "Развитие инфраструктуры, кадрового потенциала учреждений дополнительного образования и повышение охвата детей услугами дополнительного образования "</t>
  </si>
  <si>
    <t>01 3 00 00000</t>
  </si>
  <si>
    <t>01 3 01 00000</t>
  </si>
  <si>
    <t>01 3 01 20000</t>
  </si>
  <si>
    <t>Содержание учреждений по внешкольной работе с детьми в области культуры</t>
  </si>
  <si>
    <t>Мероприятия в учреждениях по внешкольной работе с детьми в области культуры</t>
  </si>
  <si>
    <t>Обеспечение деятельности учреждений по внешкольной работе с детьми в области культуры</t>
  </si>
  <si>
    <t>01 3 01 77000</t>
  </si>
  <si>
    <t>01 3 01 77010</t>
  </si>
  <si>
    <t>01 3 01 77590</t>
  </si>
  <si>
    <t>01 4 01 00000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</si>
  <si>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</si>
  <si>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07 0 00 00000</t>
  </si>
  <si>
    <t>07 2 00 00000</t>
  </si>
  <si>
    <t>07 2 01 00000</t>
  </si>
  <si>
    <t>07 2 01 00010</t>
  </si>
  <si>
    <t>07 2 01 00020</t>
  </si>
  <si>
    <t>07 2 02 00000</t>
  </si>
  <si>
    <t>Обеспечение деятельности  МКУ "ЕДДС"</t>
  </si>
  <si>
    <t xml:space="preserve">Фонд оплаты труда казенных учреждений </t>
  </si>
  <si>
    <t>07 2 03 00000</t>
  </si>
  <si>
    <t>Подпрограмма "Профилактика преступлений и иных правонарушений"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</si>
  <si>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</si>
  <si>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</si>
  <si>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</si>
  <si>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</si>
  <si>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</si>
  <si>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</si>
  <si>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</si>
  <si>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</si>
  <si>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Другие расходы в области охраны окружающей среды</t>
  </si>
  <si>
    <t>13 0 00 00000</t>
  </si>
  <si>
    <t>Основное мероприятие "Мониторинг окружающей среды"</t>
  </si>
  <si>
    <t>Основное мероприятие "Экологическое образование, воспитание и информирование населения о состоянии окружающей среды"</t>
  </si>
  <si>
    <t>Основное мероприятие "Социальная поддержка беременных женщин, кормящих матерей, детей в возрасте до трех лет"</t>
  </si>
  <si>
    <t>Социальная поддержка беременных женщин, кормящих матерей, детей в  возрасте до трех лет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</si>
  <si>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</si>
  <si>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</si>
  <si>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</si>
  <si>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 xml:space="preserve">Физическая культура </t>
  </si>
  <si>
    <t>05 0 00 00000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</si>
  <si>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</si>
  <si>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</si>
  <si>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Ремонт и развитие материально-технической базы в муниципальных спортивно-оздоровительных учреждениях</t>
  </si>
  <si>
    <t>05 0 01 00010</t>
  </si>
  <si>
    <t>Мероприятия в рамках реализации наказов избирателей</t>
  </si>
  <si>
    <t>05 0 01 20000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</si>
  <si>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</si>
  <si>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</si>
  <si>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05 0 02 00590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</si>
  <si>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</si>
  <si>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</si>
  <si>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</si>
  <si>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</si>
  <si>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05 0 02 00010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</si>
  <si>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</si>
  <si>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</si>
  <si>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</si>
  <si>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</si>
  <si>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01 2 00 00000</t>
  </si>
  <si>
    <t>Основное мероприятие "Обеспечение реализации федеральных государственных образовательных стандартов общего образования и повышение эффективности деятельности муниципальных образовательных учреждений"</t>
  </si>
  <si>
    <t>01 2 01 00000</t>
  </si>
  <si>
    <t>01 2 01 40010</t>
  </si>
  <si>
    <t>01 2 01 20000</t>
  </si>
  <si>
    <t>01 2 01 21000</t>
  </si>
  <si>
    <t>01 2 01 21010</t>
  </si>
  <si>
    <t>01 2 01 21020</t>
  </si>
  <si>
    <t>01 2 01 21110</t>
  </si>
  <si>
    <t>01 2 01 62200</t>
  </si>
  <si>
    <t>01 2 01 62210</t>
  </si>
  <si>
    <t>01 2 01 62220</t>
  </si>
  <si>
    <t>01 2 01 72590</t>
  </si>
  <si>
    <t>01 2 02 00000</t>
  </si>
  <si>
    <t>01 2 02 21000</t>
  </si>
  <si>
    <t>01 2 02 21110</t>
  </si>
  <si>
    <t>01 3 01 21000</t>
  </si>
  <si>
    <t>01 3 01 21110</t>
  </si>
  <si>
    <t>01 3 01 73590</t>
  </si>
  <si>
    <t>01 3 02 00000</t>
  </si>
  <si>
    <t>01 3 02 21000</t>
  </si>
  <si>
    <t>01 3 02 21110</t>
  </si>
  <si>
    <t>06 0 00 00000</t>
  </si>
  <si>
    <t>06 2 00 00000</t>
  </si>
  <si>
    <t>Основное мероприятие "Организация свободного времени детей и молодёжи через различные формы отдыха и занятости"</t>
  </si>
  <si>
    <t>06 2 01 00000</t>
  </si>
  <si>
    <t>06 2 01 00010</t>
  </si>
  <si>
    <t>06 2 01 00020</t>
  </si>
  <si>
    <t>06 2 01 00030</t>
  </si>
  <si>
    <t>06 2 01 00040</t>
  </si>
  <si>
    <t>01 4 01 04000</t>
  </si>
  <si>
    <t>01 4 01 75590</t>
  </si>
  <si>
    <t>04 0 00 00000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</si>
  <si>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</si>
  <si>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</si>
  <si>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>02 0 02 03010</t>
  </si>
  <si>
    <t>02 0 00 00000</t>
  </si>
  <si>
    <t>14 0 00 00000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</si>
  <si>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</si>
  <si>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14 4 00 00000</t>
  </si>
  <si>
    <t>14 4 01 00000</t>
  </si>
  <si>
    <t>15 0 00 00000</t>
  </si>
  <si>
    <t>15 0 01 00000</t>
  </si>
  <si>
    <t>15 0 01 00010</t>
  </si>
  <si>
    <t>15 0 02 00000</t>
  </si>
  <si>
    <t>06 1 00 00000</t>
  </si>
  <si>
    <t>06 1 01 00010</t>
  </si>
  <si>
    <t>06 1 01 00000</t>
  </si>
  <si>
    <t>Основное мероприятие "Поддержка молодёжных творческих инициатив "</t>
  </si>
  <si>
    <t>Мероприятия по поддержке молодёжных творческих инициатив</t>
  </si>
  <si>
    <t>06 1 02 00000</t>
  </si>
  <si>
    <t>Основное мероприятие "Организация досуга и предоставление услуг в сфере культуры"</t>
  </si>
  <si>
    <t>Развитие библиотечного дела</t>
  </si>
  <si>
    <t>Создание условий для обеспечения населения услугами культуры и организация досуга</t>
  </si>
  <si>
    <t>Развитие туризма</t>
  </si>
  <si>
    <t>02 0 01 00000</t>
  </si>
  <si>
    <t>02 0 01 01000</t>
  </si>
  <si>
    <t>02 0 01 01010</t>
  </si>
  <si>
    <t>02 0 01 01020</t>
  </si>
  <si>
    <t>02 0 01 01590</t>
  </si>
  <si>
    <t>02 0 01 02000</t>
  </si>
  <si>
    <t>02 0 01 02590</t>
  </si>
  <si>
    <t>02 0 01 20000</t>
  </si>
  <si>
    <t>02 0 02 03000</t>
  </si>
  <si>
    <t>02 0 02 03020</t>
  </si>
  <si>
    <t>02 0 02 05000</t>
  </si>
  <si>
    <t>02 0 02 05010</t>
  </si>
  <si>
    <t>02 0 02 05890</t>
  </si>
  <si>
    <t>01 1 01 40000</t>
  </si>
  <si>
    <t>Основное мероприятие "Профилактика терроризма и экстремизма"</t>
  </si>
  <si>
    <t>Выплата компенсации родителям в связи со снятием с очереди в дошкольные образовательные учреждения</t>
  </si>
  <si>
    <t>(тыс. рублей)</t>
  </si>
  <si>
    <t>Основное мероприятие "Предоставление субсидий по оплате жилого помещения и коммунальных услуг гражданам, имеющим место жительства в Московской области"</t>
  </si>
  <si>
    <t>НДС с сумм оплаты права на установку и эксплуатацию рекламных конструкций и платы за установку и эксплуатацию рекламных конструкций</t>
  </si>
  <si>
    <t>Разработка проектов организации дорожного движения на дорогах общего пользования</t>
  </si>
  <si>
    <t>Основное мероприятие "Гражданско-патриотическое и духовно-нравственное воспитание детей и молодёжи "</t>
  </si>
  <si>
    <t>Обеспечение деятельности учреждений в области физической культуры и спорта</t>
  </si>
  <si>
    <t>01 1 03 00000</t>
  </si>
  <si>
    <t>Ремонт внутриквартальных дорог</t>
  </si>
  <si>
    <t>11 0 02 00060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</si>
  <si>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</si>
  <si>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05 0 01 00030</t>
  </si>
  <si>
    <t>07 2 02 00010</t>
  </si>
  <si>
    <t>Стационарная медицинская помощь</t>
  </si>
  <si>
    <t>915</t>
  </si>
  <si>
    <t>02 0 01 02020</t>
  </si>
  <si>
    <t>Фонд оплаты труда государственных (муниципальных) органов</t>
  </si>
  <si>
    <t>Капитальные вложения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</si>
  <si>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</si>
  <si>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Основное мероприятие: "Ликвидация очередности в дошкольные образовательные учреждения и развитие инфраструктуры дошкольного образования"</t>
  </si>
  <si>
    <t>Капитальные вложения в объекты недвижимого имущества муниципальной собственности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</si>
  <si>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</si>
  <si>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</si>
  <si>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911</t>
  </si>
  <si>
    <t xml:space="preserve"> Капитальные вложения в объекты государственной (муниципальной) собственности</t>
  </si>
  <si>
    <t>Представительские расходы</t>
  </si>
  <si>
    <t>95 0 00 02000</t>
  </si>
  <si>
    <t>01 2 01 62230</t>
  </si>
  <si>
    <t>Компенсация части арендной платы за наем жилых помещений педагогическим работникам</t>
  </si>
  <si>
    <t>01 2 02 21200</t>
  </si>
  <si>
    <t>Погребение по гарантированному перечню услуг</t>
  </si>
  <si>
    <t>01 3 01 21200</t>
  </si>
  <si>
    <t>Бюджетные инвестиции в строительство и приобретение детских дошкольных учреждений муниципальной собственности</t>
  </si>
  <si>
    <t>853</t>
  </si>
  <si>
    <t>Уплата иных платежей</t>
  </si>
  <si>
    <t>Начальник финансового управления</t>
  </si>
  <si>
    <t>Н.А.Гереш</t>
  </si>
  <si>
    <t>Мероприятия по вовлечению молодых граждан в работу молодёжных общественных организаций и добровольческую деятельность</t>
  </si>
  <si>
    <t>Мероприятия по увеличению числа специалистов занятых в сфере работы с молодёжью</t>
  </si>
  <si>
    <t>06 1 02 00010</t>
  </si>
  <si>
    <t>Основное мероприятие "Оказание материальной помощи гражданам"</t>
  </si>
  <si>
    <t>Основное мероприятие "Предоставление мер социальной поддержки"</t>
  </si>
  <si>
    <t>Иные пенсии, социальные доплаты к пенсиям</t>
  </si>
  <si>
    <t>Основное мероприятие "Поддержка общественных организаций, объединяющих граждан социально незащищенных категорий"</t>
  </si>
  <si>
    <t>Основное мероприятие "Предоставление субсидий по оплате жилого помещения и коммунальных услуг"</t>
  </si>
  <si>
    <t>Подпрограмма "Доступная среда"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</si>
  <si>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</si>
  <si>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04 1 00 00000</t>
  </si>
  <si>
    <t>04 1 01 00000</t>
  </si>
  <si>
    <t>04 1 01 00010</t>
  </si>
  <si>
    <t>04 1  01 00010</t>
  </si>
  <si>
    <t>04 1 01 00020</t>
  </si>
  <si>
    <t>04 1 01 00030</t>
  </si>
  <si>
    <t>04 1 02 00000</t>
  </si>
  <si>
    <t>04 1 02 00010</t>
  </si>
  <si>
    <t>04 1 02 00020</t>
  </si>
  <si>
    <t>04 1 02 00030</t>
  </si>
  <si>
    <t>04 1 02 00040</t>
  </si>
  <si>
    <t>04 1 02 00050</t>
  </si>
  <si>
    <t>04 1 02 00060</t>
  </si>
  <si>
    <t>04 1 03 00000</t>
  </si>
  <si>
    <t>04 1 03 00010</t>
  </si>
  <si>
    <t>04 1 04 00000</t>
  </si>
  <si>
    <t>04 1 04 00010</t>
  </si>
  <si>
    <t>04 1 05 00000</t>
  </si>
  <si>
    <t>04 1 05 61410</t>
  </si>
  <si>
    <t>04 2 00 00000</t>
  </si>
  <si>
    <t>04 2 01 00000</t>
  </si>
  <si>
    <t>04 2 01 00010</t>
  </si>
  <si>
    <t>04 3 00 00000</t>
  </si>
  <si>
    <t>06 1 02 00020</t>
  </si>
  <si>
    <t>06 1 02 00030</t>
  </si>
  <si>
    <t>04 3 03 00000</t>
  </si>
  <si>
    <t>04 3 03 62080</t>
  </si>
  <si>
    <t>Дополнительное образование детей</t>
  </si>
  <si>
    <t>Закупка товаров, работ и услуг в сфере информационно-коммуникационных технологий</t>
  </si>
  <si>
    <t>242</t>
  </si>
  <si>
    <t>01 1 02 79000</t>
  </si>
  <si>
    <t>Периодическая печать и издательства</t>
  </si>
  <si>
    <t>Подпрограмма "Содействие развитию здравоохранения"</t>
  </si>
  <si>
    <t>04 3 01 00000</t>
  </si>
  <si>
    <t>Проектирование пристройки ГБУЗ МО "Нахабинская городская больница</t>
  </si>
  <si>
    <t>04 3 01 00010</t>
  </si>
  <si>
    <t>04 3 02 00000</t>
  </si>
  <si>
    <t>04 3 02 00010</t>
  </si>
  <si>
    <t>Основное мероприятие "Развитие кадрового потенциала"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</si>
  <si>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</si>
  <si>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08 0 01 00020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</si>
  <si>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</si>
  <si>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08 0 02 00010</t>
  </si>
  <si>
    <t>Информационно-консультационная поддержка субъектов малого и среднего предпринимательства</t>
  </si>
  <si>
    <t>Подпрограмма "Муниципальное управление"</t>
  </si>
  <si>
    <t>Основное мероприятие "Повышение мотивации муниципальных служащих"</t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</si>
  <si>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</si>
  <si>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Организация работы по повышению квалификации кадров</t>
  </si>
  <si>
    <t>10 4 00 00000</t>
  </si>
  <si>
    <t>10 4 03 00000</t>
  </si>
  <si>
    <t>10 4 03 00010</t>
  </si>
  <si>
    <t>10 4 04 00000</t>
  </si>
  <si>
    <t>10 4 04 00010</t>
  </si>
  <si>
    <t>Основное мероприятие "Профилактика экстремизма и национализма"</t>
  </si>
  <si>
    <t>Профилактика и предупреждение проявлений экстремизма, расовой и национальной неприязни</t>
  </si>
  <si>
    <t>07 1 02 00000</t>
  </si>
  <si>
    <t>07 1 02 00010</t>
  </si>
  <si>
    <t>Подпрограмма "Обеспечение пожарной безопасности"</t>
  </si>
  <si>
    <t>Основное мероприятие "Профилактика и ликвидация пожаров"</t>
  </si>
  <si>
    <t>Обеспечение пожарной безопасности</t>
  </si>
  <si>
    <t>07 4 00 00000</t>
  </si>
  <si>
    <t>07 4 01 00000</t>
  </si>
  <si>
    <t>07 4 01 00010</t>
  </si>
  <si>
    <t xml:space="preserve">Центральный аппарат </t>
  </si>
  <si>
    <t xml:space="preserve">Заместитель председателя Совета депутатов </t>
  </si>
  <si>
    <t>Основное мероприятие "Обеспечение деятельности органов местного самоуправления"</t>
  </si>
  <si>
    <t>10 4 06 00000</t>
  </si>
  <si>
    <t>10 4 06 01000</t>
  </si>
  <si>
    <t>Обеспечение деятельности архивного отдела</t>
  </si>
  <si>
    <t>Аппарат администрации</t>
  </si>
  <si>
    <t>Развитие социального партнерства</t>
  </si>
  <si>
    <t>10 2 01 00000</t>
  </si>
  <si>
    <t>10 2 01 00010</t>
  </si>
  <si>
    <t>10 2 01 60690</t>
  </si>
  <si>
    <t>10 4 06 04000</t>
  </si>
  <si>
    <t>10 4 06 60700</t>
  </si>
  <si>
    <t>10 4 06 70000</t>
  </si>
  <si>
    <t>17 0 00 00000</t>
  </si>
  <si>
    <t>10 3 05 00000</t>
  </si>
  <si>
    <t>10 3 05 00590</t>
  </si>
  <si>
    <t>Исследование воздуха, воды, почв</t>
  </si>
  <si>
    <t>13 2 01 00000</t>
  </si>
  <si>
    <t>13 2 01 00010</t>
  </si>
  <si>
    <t>13 2 02 00000</t>
  </si>
  <si>
    <t>13 2 02 00010</t>
  </si>
  <si>
    <t>Содержание жилых помещений, состоящих на учете в муниципальной казне</t>
  </si>
  <si>
    <t>13 1 00 00000</t>
  </si>
  <si>
    <t>13 1 01 00000</t>
  </si>
  <si>
    <t>13 1 01 00040</t>
  </si>
  <si>
    <t>13 1 01 00050</t>
  </si>
  <si>
    <t>Содержание нежилых помещений, состоящих на учете в муниципальной казне</t>
  </si>
  <si>
    <t>13 1 01 00010</t>
  </si>
  <si>
    <t>13 1 01 00020</t>
  </si>
  <si>
    <t>13 1 01 00070</t>
  </si>
  <si>
    <t>13 1 01 00060</t>
  </si>
  <si>
    <t>Актуализация схем</t>
  </si>
  <si>
    <t>18 0 00 00000</t>
  </si>
  <si>
    <t>10 4 03 00020</t>
  </si>
  <si>
    <t>17 1 02 00000</t>
  </si>
  <si>
    <t>17 1 02 00590</t>
  </si>
  <si>
    <t>17 1 02 01590</t>
  </si>
  <si>
    <t>17 1 02 02590</t>
  </si>
  <si>
    <t>17 1 02 03590</t>
  </si>
  <si>
    <t>Закупка товаров, работ, услуг в сфере информационно-коммуникационных технологий</t>
  </si>
  <si>
    <t>Закупка товаров, работ и услуг для обеспечения государственных (муниципальных) нужд</t>
  </si>
  <si>
    <t>Обеспечение деятельности АУП</t>
  </si>
  <si>
    <t>Обеспечение деятельности отделений и ТОСП(УРМ)</t>
  </si>
  <si>
    <t>Общехозяйственные расходы</t>
  </si>
  <si>
    <t>17 2 00 00000</t>
  </si>
  <si>
    <t>17 2 01 00000</t>
  </si>
  <si>
    <t>17 2 01 00010</t>
  </si>
  <si>
    <t>17 1 00 00000</t>
  </si>
  <si>
    <t>18 0 04 00000</t>
  </si>
  <si>
    <t>Подпрограмма "Снижение рисков и смягчение последствий чрезвычайных ситуаций природного и техногенного характера "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</si>
  <si>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</si>
  <si>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Основное мероприятие "Создание комфортного и безопасного отдыха людей в местах массового отдыха на водных объектах"</t>
  </si>
  <si>
    <t>Обеспечение безопасности людей на водных объектах</t>
  </si>
  <si>
    <t>Обеспечение безаварийной эксплуатации гидротехнических сооружений</t>
  </si>
  <si>
    <t>07 2 02 00020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</si>
  <si>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</si>
  <si>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07 2 03 00590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</si>
  <si>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</si>
  <si>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</si>
  <si>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</si>
  <si>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</si>
  <si>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</si>
  <si>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</si>
  <si>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Основное мероприятие "Создание и развитие аппаратно-программного комплекса "Безопасный город""</t>
  </si>
  <si>
    <t>07 3 02 00000</t>
  </si>
  <si>
    <t>Создание, содержание аппаратно-программного комплекса и мониторинг видеонаблюдения</t>
  </si>
  <si>
    <t>07 3 02 00010</t>
  </si>
  <si>
    <t>Развитие добровольной пожарной охраны</t>
  </si>
  <si>
    <t>07 4 01 00020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</si>
  <si>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</si>
  <si>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</si>
  <si>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</si>
  <si>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</si>
  <si>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</si>
  <si>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 xml:space="preserve">07 1 00 00000 </t>
  </si>
  <si>
    <t>11 0 02 00050</t>
  </si>
  <si>
    <t>16 0 00 00000</t>
  </si>
  <si>
    <t>Обеспечение деятельности МКУ "Красногорская похоронная служба"</t>
  </si>
  <si>
    <t>05 0 01 00040</t>
  </si>
  <si>
    <t>Проведение массовых мероприятий в области физической культуры и спорта</t>
  </si>
  <si>
    <t>Основное мероприятие "Подготовка спортивного резерва"</t>
  </si>
  <si>
    <t>05 0 06 00000</t>
  </si>
  <si>
    <t>Обеспечение деятельности учреждений по спортивной подготовки</t>
  </si>
  <si>
    <t>05 0 06 00010</t>
  </si>
  <si>
    <t>Мероприятия в учреждениях по спортивной подготовки</t>
  </si>
  <si>
    <t>05 0 06 00020</t>
  </si>
  <si>
    <t>05 0 06 20000</t>
  </si>
  <si>
    <t>Резерв на функционирование новой сети дошкольных образовательных учреждений</t>
  </si>
  <si>
    <t>Подпрограмма "Социальная поддержка"</t>
  </si>
  <si>
    <t>Ремонт фасада здания МАУК "Красногорский культурно-досуговый комплекс "Подмосковье"</t>
  </si>
  <si>
    <t>Уплата налогов на имущество организаций и земельного налога</t>
  </si>
  <si>
    <t>Основное мероприятие "Обеспечение деятельности по развитию культуры"</t>
  </si>
  <si>
    <t>Аппарат управления по культуре, делам молодежи, физической культуры и спорта</t>
  </si>
  <si>
    <t xml:space="preserve">Фонд оплаты труда государственных (муниципальных) органов </t>
  </si>
  <si>
    <t>02 0 03 00000</t>
  </si>
  <si>
    <t>02 0 03 04000</t>
  </si>
  <si>
    <t>16 0 02 00000</t>
  </si>
  <si>
    <t>16 0 02 00010</t>
  </si>
  <si>
    <t>16 0 02 00020</t>
  </si>
  <si>
    <t>16 0 02 00040</t>
  </si>
  <si>
    <t>16 0 02 00590</t>
  </si>
  <si>
    <t>Подписка, доставка и распространение тиражей печатных изданий</t>
  </si>
  <si>
    <t>15 0 01 00020</t>
  </si>
  <si>
    <t>Аппарат управления образования</t>
  </si>
  <si>
    <t>04 1 05 61420</t>
  </si>
  <si>
    <t>Подпрограмма "Социальная поддержка "</t>
  </si>
  <si>
    <t>Реконструкция стадиона "Машиностроитель"</t>
  </si>
  <si>
    <t>360</t>
  </si>
  <si>
    <t>Иные выплаты населению</t>
  </si>
  <si>
    <t>18 0 04 00020</t>
  </si>
  <si>
    <t>01 3 01 77020</t>
  </si>
  <si>
    <t>Муниципальные стипендии для учащихся дополнительного образования детей в области культуры</t>
  </si>
  <si>
    <t>05 0 01 64220</t>
  </si>
  <si>
    <t>243</t>
  </si>
  <si>
    <t>01 2 01 64480</t>
  </si>
  <si>
    <t>Совет депутатов городского округа Красногорск</t>
  </si>
  <si>
    <t>Администрация городского округа Красногорск</t>
  </si>
  <si>
    <t>Управление по культуре и делам молодёжи администрации городского округа Красногорск</t>
  </si>
  <si>
    <t>Управление образования администрации городского округа Красногорск</t>
  </si>
  <si>
    <t>Контрольно-счетная палата городского округа Красногорск</t>
  </si>
  <si>
    <t>Финансовое управление администрации городского округа Красногорск</t>
  </si>
  <si>
    <t>06 1 02 20000</t>
  </si>
  <si>
    <t>06 1 02 01590</t>
  </si>
  <si>
    <t xml:space="preserve">11 0 02 00070 </t>
  </si>
  <si>
    <t xml:space="preserve">Выплата пенсии за выслугу лет 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</si>
  <si>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</si>
  <si>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Мероприятия по гражданско-патриотическому и духовно-нравственному воспитанию детей и молодёжи</t>
  </si>
  <si>
    <t>Обеспечение деятельности учреждения по работе с молодёжью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</si>
  <si>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</si>
  <si>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Ежемесячный взнос на капитальный ремонт общего имущества в многоквартирных домах</t>
  </si>
  <si>
    <t>04 3 01 00020</t>
  </si>
  <si>
    <t>Оплата судебных исков</t>
  </si>
  <si>
    <t xml:space="preserve">Исполнение судебных актов </t>
  </si>
  <si>
    <t>Исполнение судебных актов РФ и мировых соглашений</t>
  </si>
  <si>
    <t>830</t>
  </si>
  <si>
    <t>831</t>
  </si>
  <si>
    <t>Подпрограмма "Комплексное освоение земельных участков в целях жилищного строительства и развития застроенных территорий"</t>
  </si>
  <si>
    <t>Основное мероприятие "Развитие застроенных территорий"</t>
  </si>
  <si>
    <t>14 1 00 00000</t>
  </si>
  <si>
    <t>14 1 01 00000</t>
  </si>
  <si>
    <t>Строительство СОШ в г. Красногорск мкр.Опалиха за счет средств ОБ</t>
  </si>
  <si>
    <t>Ремонт объектов муниципальной казны</t>
  </si>
  <si>
    <t>13 1 01 00030</t>
  </si>
  <si>
    <t>Реконструкция лыжного стадиона МАСОУ "Зоркий"</t>
  </si>
  <si>
    <t>05 0 01 00060</t>
  </si>
  <si>
    <t>15 0 01 01590</t>
  </si>
  <si>
    <t>Обеспечение деятельности телевидения</t>
  </si>
  <si>
    <t>14 4 01 60820</t>
  </si>
  <si>
    <t>14 1 01 R0210</t>
  </si>
  <si>
    <t>Основное мероприятие "Разработка и утверждение местных нормативов градостроительного проектирования"</t>
  </si>
  <si>
    <t>Разработка и утверждение местных нормативов градостроительного проектирования</t>
  </si>
  <si>
    <t>18 0 01 00000</t>
  </si>
  <si>
    <t>Архитектурно-художественное освещение</t>
  </si>
  <si>
    <t>01 3 01 21300</t>
  </si>
  <si>
    <t>99 0 00 01050</t>
  </si>
  <si>
    <t>Муниципальная программа городского округа Красногорск на 2014-2018 годы "Образование"</t>
  </si>
  <si>
    <t>Муниципальная программа городского округа Красногорск  на 2017-2021 годы "Образование"</t>
  </si>
  <si>
    <t>Муниципальная программа городского округа Красногорск  на 2014-2018 годы "Образование"</t>
  </si>
  <si>
    <t>01 2 01 40000</t>
  </si>
  <si>
    <t>01 2 01 40020</t>
  </si>
  <si>
    <t>01 2 01 40030</t>
  </si>
  <si>
    <t>01 2 01 40040</t>
  </si>
  <si>
    <t>01 2 01 40050</t>
  </si>
  <si>
    <t xml:space="preserve">Муниципальная программа городского округа Красногорск на 2017-2021 годы "Безопасность населения" </t>
  </si>
  <si>
    <t>Муниципальная программа  городского округа Красногорск на 2017-2021 годы "Развитие транспортной системы"</t>
  </si>
  <si>
    <t>Муниципальная программа городского округа Красногорск на 2017-2021 годы "Дети и молодёжь"</t>
  </si>
  <si>
    <t>Муниципальная программа городского округа Красногорск на 2017-2021 годы "Социальная поддержка населения"</t>
  </si>
  <si>
    <t>Муниципальная программа городского округа Красногорск на 2017-2021 годы "Развитие транспортной системы"</t>
  </si>
  <si>
    <t>01 2 01 21030</t>
  </si>
  <si>
    <t xml:space="preserve">Обеспечение деятельности методических центров                                  </t>
  </si>
  <si>
    <t>01 2 01 00590</t>
  </si>
  <si>
    <t>01 2 01 62270</t>
  </si>
  <si>
    <t>15 0 01 00040</t>
  </si>
  <si>
    <t xml:space="preserve">Строительство СОШ в г. Красногорск мкр.Опалиха </t>
  </si>
  <si>
    <t>15 0 01 00050</t>
  </si>
  <si>
    <t>Ремонтные работы МБУ "Красногорское телевидение"</t>
  </si>
  <si>
    <t>15 0 01 00060</t>
  </si>
  <si>
    <t>14 1 01 00020</t>
  </si>
  <si>
    <t>Оснащение детских садов - новостроек</t>
  </si>
  <si>
    <t>01 1 02 21050</t>
  </si>
  <si>
    <t>Территориальное управление Нахабино</t>
  </si>
  <si>
    <t>Территориальное управление Ильинское</t>
  </si>
  <si>
    <t>Территориальное управление Отрадненское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</si>
  <si>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</si>
  <si>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
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</si>
  <si>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</si>
  <si>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
выполнением работ, оказанием услуг</t>
  </si>
  <si>
    <t>631</t>
  </si>
  <si>
    <t>632</t>
  </si>
  <si>
    <t>812</t>
  </si>
  <si>
    <t>811</t>
  </si>
  <si>
    <t>Муниципальная программа городского округа Красногорск на 2017-2021 годы "Территориальное развитие"</t>
  </si>
  <si>
    <t>Основное мероприятие "Подготовка градостроительной документации для обеспечения территориального развития городского округа Красногорск"</t>
  </si>
  <si>
    <t>18 0 01 00100</t>
  </si>
  <si>
    <t xml:space="preserve">Другие непрограммные расходы  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</si>
  <si>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</si>
  <si>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99 0 00 03000</t>
  </si>
  <si>
    <t>02 0 01 01040</t>
  </si>
  <si>
    <t>Повышение квалификации работников библиотек</t>
  </si>
  <si>
    <t>02 0 01 02010</t>
  </si>
  <si>
    <t>Реконструкция площади МАУК "Красногорский культурно-досуговый комплекс "Подмосковье"</t>
  </si>
  <si>
    <t>02 0 01 02030</t>
  </si>
  <si>
    <t>02 0 01 02040</t>
  </si>
  <si>
    <t>Повышение квалификации работников дворцов и домов культуры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</si>
  <si>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</si>
  <si>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02 0 01 02050</t>
  </si>
  <si>
    <t>Реставрация объекта культурного наследия федерального значения «Усадьба Знаменское - Губайлово», Главный дом и его приспособление для предоставления услуг МБУДО «Центр творчества»   по адресу: Московская область, городской округ Красногорск, г. Красногорск, ул. Райцентр, д.8</t>
  </si>
  <si>
    <t>Выкуп помещения для детского технопарка "Кванториум"</t>
  </si>
  <si>
    <t>01 3 01 21400</t>
  </si>
  <si>
    <t>412</t>
  </si>
  <si>
    <t>Проведение обследования и строительство филиала МУДО "КДМШ" в мкр. Павшинская пойма, кор. К-16</t>
  </si>
  <si>
    <t>Строительство Доски почёта</t>
  </si>
  <si>
    <t>02 0 02 03030</t>
  </si>
  <si>
    <t>02 0 02 05020</t>
  </si>
  <si>
    <t>02 0 02 05030</t>
  </si>
  <si>
    <t>13 2 00 00000</t>
  </si>
  <si>
    <t>Муниципальная программа городского округа Красногорск на 2017-2021 годы "Земельно-имущественные отношения и охрана окружающей среды"</t>
  </si>
  <si>
    <t>Подпрограмма "Охрана окружающей среды"</t>
  </si>
  <si>
    <t>Мероприятия по озеленению территории городского округа</t>
  </si>
  <si>
    <t>Противоклещевая обработка зеленых насаждений</t>
  </si>
  <si>
    <t>Устройство площадок для выгула собак</t>
  </si>
  <si>
    <t>Содержание береговых линий водоемов, организация пляжного отдыха</t>
  </si>
  <si>
    <t>Реставрация 2-х корпусов, Усадьба Знаменское-Губайлово</t>
  </si>
  <si>
    <t>Реконструкция площади с инженерными сетями, Усадьба Знаменское-Губайлово (ПИР)</t>
  </si>
  <si>
    <t>Основное мероприятие "Развитие парковых территорий, парков культуры и отдыха"</t>
  </si>
  <si>
    <t>Создание условий для развития парковых территорий</t>
  </si>
  <si>
    <t>Благоустройство парковых территорий</t>
  </si>
  <si>
    <t>Реконструкция Ивановских прудов</t>
  </si>
  <si>
    <t>Повышение квалификации работников парковых территорий</t>
  </si>
  <si>
    <t>Организация и проведение культурно-досуговых мероприятий в сфере культуры</t>
  </si>
  <si>
    <t>Обеспечение деятельности парковых территорий, парков культуры и отдыха</t>
  </si>
  <si>
    <t>02 0 04 00000</t>
  </si>
  <si>
    <t>02 0 04 06000</t>
  </si>
  <si>
    <t>02 0 04 06010</t>
  </si>
  <si>
    <t>02 0 04 06020</t>
  </si>
  <si>
    <t>02 0 04 06030</t>
  </si>
  <si>
    <t>02 0 04 06040</t>
  </si>
  <si>
    <t>02 0 04 06050</t>
  </si>
  <si>
    <t>Муниципальная программа городского округа Красногорск на 2017-2021 годы "Культура"</t>
  </si>
  <si>
    <t>Подпрограмма "Организация отдыха, оздоровления, занятости детей и молодёжи городского округа Красногорск в свободное от учёбы время в 2017-2021 годах"</t>
  </si>
  <si>
    <t>Муниципальная программа  городского округа Красногорск на 2017-2021 годы "Информирование населения о деятельности органов местного самоуправления городского округа Красногорск Московской области""</t>
  </si>
  <si>
    <t>Основное мероприятие " Информирование населения о деятельности органов местного самоуправления городского округа, о мероприятиях социально-экономического развития и общественно-политической жизни"</t>
  </si>
  <si>
    <t xml:space="preserve">Муниципальная программа городского округа Красногорск на 2017-2021 годы "Культура" </t>
  </si>
  <si>
    <t>Муниципальная программа  городского округа Красногорск на 2017-2021 годы "Эффективное управление"</t>
  </si>
  <si>
    <t>14 1 01 00010</t>
  </si>
  <si>
    <t xml:space="preserve"> Проектирование ФАП ГБУЗ МО " Петрово-Дальневская участковая больница" </t>
  </si>
  <si>
    <t xml:space="preserve"> Материальная помощь детям-инвалидам на частичное возмещение расходов по реабилитации</t>
  </si>
  <si>
    <t>04 1 02 00070</t>
  </si>
  <si>
    <t>Единовременные выплаты детям-инвалидам (до 18 лет) ко Дню защиты детей</t>
  </si>
  <si>
    <t>04 1 02 00080</t>
  </si>
  <si>
    <t>Подпрограмма  «Обеспечение жильем молодых семей»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</si>
  <si>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</si>
  <si>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>Мероприятия по обеспечению жильем молодых семей</t>
  </si>
  <si>
    <t xml:space="preserve">14 3 00 00000 </t>
  </si>
  <si>
    <t xml:space="preserve">14 3 01 00000 </t>
  </si>
  <si>
    <t xml:space="preserve">14 3 01 00010 </t>
  </si>
  <si>
    <t>Проектирование муниципального многоэтажного жилого дома по адресу: Красногорск, мкр.№10 "Брусчатый поселок", корп.2</t>
  </si>
  <si>
    <t xml:space="preserve"> Технологическое присоединение к эл. сетям муниципального многоэтажного жилого дома</t>
  </si>
  <si>
    <t>14 1 01 00030</t>
  </si>
  <si>
    <t>Закупка электроэнергии для объектов наружного освещения</t>
  </si>
  <si>
    <t>Эксплуатация наружного освещения</t>
  </si>
  <si>
    <t>Техническое присоединение энергопринимающих устройств</t>
  </si>
  <si>
    <t xml:space="preserve">Модернизация и укрепление материально-технической базы МАУК Знаменское-Губайлово" </t>
  </si>
  <si>
    <t>02 0 02 05050</t>
  </si>
  <si>
    <t>Обеспечение государственной поддержки негосударственных частных дошкольных образовательных организаций в городском округе Красногорск с целью возмещения расходов на присмотр и уход, содержание имущества и арендную плату за использование помещений</t>
  </si>
  <si>
    <t>02 0 04 06590</t>
  </si>
  <si>
    <t>Основное мероприятие "Профилактика преступлений и иных правонарушений, создание условий для деятельности народных дружин"</t>
  </si>
  <si>
    <t>Обеспечение деятельности общественных объединений правоохранительной направленности</t>
  </si>
  <si>
    <t>07 1 05 00000</t>
  </si>
  <si>
    <t>Закупка товаров, работ, услуг в целях капитального ремонта государственного (муниципального) имущества</t>
  </si>
  <si>
    <t>Проектирование подключения участков многодетных семей к инженерным сетям водоснабжения и водоотведения</t>
  </si>
  <si>
    <t>840</t>
  </si>
  <si>
    <t>Исполнение муниципальных гарантий</t>
  </si>
  <si>
    <t>843</t>
  </si>
  <si>
    <t>Обустройство набережной Москвы-реки в мкр. Павшинская пойма (береговая линия)</t>
  </si>
  <si>
    <t>Организация сбора и вывоза строительного мусора</t>
  </si>
  <si>
    <t>Текущее содержание объектов благоустройства</t>
  </si>
  <si>
    <t>Содержание детских игровых площадок, воркаутов</t>
  </si>
  <si>
    <t>Ремонт, реконструкция памятников и мемориальных комплексов городского округа</t>
  </si>
  <si>
    <t>Устройство и ремонт синтетического (резинового) покрытия</t>
  </si>
  <si>
    <t>Обеспечение деятельности МКУ "ЕСЗ ГО Красногорск"</t>
  </si>
  <si>
    <t>Основное мероприятие "Развитие пассажирского транспорта общего пользования"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</si>
  <si>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</si>
  <si>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 xml:space="preserve">Паспортизация "бесхозяйных" автомобильных дорог </t>
  </si>
  <si>
    <t>Проектирование, строительство и реконструкция дорог общего пользования</t>
  </si>
  <si>
    <t>Проектирование, строительство и реконструкция сетей ливневой канализации</t>
  </si>
  <si>
    <t>Обеспечение деятельности (оказание услуг) МБУ "КГС" в области дорожного хозяйства</t>
  </si>
  <si>
    <t>Выполнение работ по перемещению и эвакуации транспортных средств</t>
  </si>
  <si>
    <t>Выполнение работ по текущему ремонту автомобильных дорог</t>
  </si>
  <si>
    <t>Выполнение работ по уходу за разметкой, нанесение вновь и восстановление изношенной вертикальной и горизонтальной разметки, в том числе на элементах дорожных сооружений, с удалением остатков старой разметки</t>
  </si>
  <si>
    <t>Выполнение работ по паспортизации автомобильных дорог и искусственных сооружений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</si>
  <si>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</si>
  <si>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11 0 02 00080</t>
  </si>
  <si>
    <t>11 0 02 00090</t>
  </si>
  <si>
    <t>11 0 02 00110</t>
  </si>
  <si>
    <t>11 0 02 00120</t>
  </si>
  <si>
    <t>11 0 02 00130</t>
  </si>
  <si>
    <t>11 0 02 00140</t>
  </si>
  <si>
    <t>11 0 02 00150</t>
  </si>
  <si>
    <t>Устройство парковок общего пользования</t>
  </si>
  <si>
    <t>Строительство велодорожек</t>
  </si>
  <si>
    <t>11 0 02 00100</t>
  </si>
  <si>
    <t>Муниципальная программа городского округа Красногорск  на 2017-2021 годы "Физическая культура и спорт"</t>
  </si>
  <si>
    <t>Закупка товаров, работ и услуг в целях капитального ремонта государственного (муниципального) имущества</t>
  </si>
  <si>
    <t>Реконструкция, модернизация и ремонт спортивных плоскостных сооружений</t>
  </si>
  <si>
    <t>Приобретение оборудования для муниципальных спортивно-оздоровительных учреждений</t>
  </si>
  <si>
    <t>Компенсация затрат по оказанию услуг льготным категориям граждан</t>
  </si>
  <si>
    <t>Основное мероприятие "Создание условий для обеспечения квалифицированными кадрами муниципальных спортивно-оздоровительных учреждений"</t>
  </si>
  <si>
    <t>Специальная оценка рабочих мест(аттестация)в муниципальных спортивно-оздоровительных учреждениях</t>
  </si>
  <si>
    <t>Проведение инспекционного обследования объектов спорта для продления сертификатов соответствия</t>
  </si>
  <si>
    <t>05 0 01 00080</t>
  </si>
  <si>
    <t>05 0 01 00090</t>
  </si>
  <si>
    <t>05 0 01 00110</t>
  </si>
  <si>
    <t>05 0 01 00120</t>
  </si>
  <si>
    <t>05 0 01 00130</t>
  </si>
  <si>
    <t>05 0 02 00020</t>
  </si>
  <si>
    <t>05 0 04 00000</t>
  </si>
  <si>
    <t>05 0 04 00010</t>
  </si>
  <si>
    <t>05 0 05 00020</t>
  </si>
  <si>
    <t>Муниципальная программа  городского округа Красногорск на 2017-2021 годы "Развитие потребительского рынка и услуг"</t>
  </si>
  <si>
    <t>Основное мероприятие "Развитие инфраструктуры потребительского рынка и услуг городского округа"</t>
  </si>
  <si>
    <t>Основное мероприятие "Развитие похоронного дела в городском округе"</t>
  </si>
  <si>
    <t>16 0 01 00000</t>
  </si>
  <si>
    <t>16 0 01 00010</t>
  </si>
  <si>
    <t>Другие общегосударственные расходы</t>
  </si>
  <si>
    <t>Расходы на обеспечение деятельности (оказание услуг) МКУ "ЦБ го Красногорск"</t>
  </si>
  <si>
    <t>10 4 06 14000</t>
  </si>
  <si>
    <t>Расходы на содержание прилегающей территории к зданиям администрации</t>
  </si>
  <si>
    <t>10 4 06 24000</t>
  </si>
  <si>
    <t>Типографские расходы на нужды органов местного самоуправления администрации</t>
  </si>
  <si>
    <t>10 4 06 34000</t>
  </si>
  <si>
    <t>10 4 06 44000</t>
  </si>
  <si>
    <t>13 2 02 00040</t>
  </si>
  <si>
    <t>Основное мероприятие "Выявление и ликвидация несанкционированных свалок"</t>
  </si>
  <si>
    <t>Организация сбора и вывоза бытовых отходов и мусора</t>
  </si>
  <si>
    <t>13 2 02 00020</t>
  </si>
  <si>
    <t>13 2 02 00030</t>
  </si>
  <si>
    <t>13 2 02 00050</t>
  </si>
  <si>
    <t>Основное мероприятие "Охрана водных объектов"</t>
  </si>
  <si>
    <t>13 2 04 00000</t>
  </si>
  <si>
    <t>13 2 04 00060</t>
  </si>
  <si>
    <t>Подпрограмма "Охрана окружающей среды и совершенствование системы обращения с отходами производства и потребления"</t>
  </si>
  <si>
    <t>Мероприятия в области охраны окружающей среды, информирование населения о мероприятиях экологической направленности</t>
  </si>
  <si>
    <t xml:space="preserve">ПИР и строительство общеобразовательной школы на 550 мест по адресу: Московская область, городской округ Красногорск, р.п. Нахабино, ул. Молодёжная, д.1 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</si>
  <si>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</t>
  </si>
  <si>
    <t xml:space="preserve">ПИР и строительство общеобразовательной школы на 825 мест по адресу: Московская область, городской округ Красногорск, р.п. Нахабино, ул. 11 Саперов, д.6      </t>
  </si>
  <si>
    <t>Муниципальная программа  городского округа Красногорск на 2017-2021 годы "Снижение административных барьеров и развитие информационно-коммуникационных технологий"</t>
  </si>
  <si>
    <t>Муниципальная программа городского округа  Красногорск на 2017-2021 годы "Снижение административных барьеров и развитие информационно-коммуникационных технологий"</t>
  </si>
  <si>
    <t>10 4 06 00590</t>
  </si>
  <si>
    <t>Обеспечение проведения выборов и референдумов</t>
  </si>
  <si>
    <t>Обеспечение проведения выборов и референдумов на территории городского округа Красногорск</t>
  </si>
  <si>
    <t>10 4 07 00000</t>
  </si>
  <si>
    <t>Центральный аппарат избирательной комиссии</t>
  </si>
  <si>
    <t>10 4 07 04000</t>
  </si>
  <si>
    <t>Члены избирательной комиссии</t>
  </si>
  <si>
    <t>10 4 07 06000</t>
  </si>
  <si>
    <t>Обслуживание государственного и муниципального долга</t>
  </si>
  <si>
    <t>Подпрограмма "Управление муниципальными финансами"</t>
  </si>
  <si>
    <t>10 1 00 00000</t>
  </si>
  <si>
    <t>Основное мероприятие «Управление муниципальным долгом городского округа Красногорск"</t>
  </si>
  <si>
    <t>10 1 00 00010</t>
  </si>
  <si>
    <t>Обслуживание государственного (муниципального) долга</t>
  </si>
  <si>
    <t>Обслуживание муниципального долга</t>
  </si>
  <si>
    <t>Участие в социальных программах Московской области</t>
  </si>
  <si>
    <t>10 4 08 00000</t>
  </si>
  <si>
    <t>Предоставление межбюджетных трансфертов бюджету Московской области</t>
  </si>
  <si>
    <t>10 4 08 00010</t>
  </si>
  <si>
    <t>Межбюджетные трансферты</t>
  </si>
  <si>
    <t>500</t>
  </si>
  <si>
    <t>Иные межбюджетные трансферты</t>
  </si>
  <si>
    <t>540</t>
  </si>
  <si>
    <t>2018 год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</si>
  <si>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</si>
  <si>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</si>
  <si>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Резерв на функционирование новой сети общеобразовательных учреждений</t>
  </si>
  <si>
    <t>01 2 01 79000</t>
  </si>
  <si>
    <t>Резерв на функционирование новой сети  учреждений в области физической культуры и спорта</t>
  </si>
  <si>
    <t>05 0 02 00690</t>
  </si>
  <si>
    <t>Ремонт помещений администрации</t>
  </si>
  <si>
    <t>ПИР и строительство пристройки к МБОУ СОШ №15 на 300 мест по адресу: Московская область, городской округ Красногорск, г. Красногорск, ул. Успенская, д.20 за счет средств ОБ</t>
  </si>
  <si>
    <t xml:space="preserve">Муниципальная программа городского округа  Красногорск на 2017-2021 годы "Развитие малого и среднего предпринимательства" </t>
  </si>
  <si>
    <t>Проектирование, строительство и реконструкция прочих объектов благоустройства</t>
  </si>
  <si>
    <t>Валка сухих и аварийных деревьев</t>
  </si>
  <si>
    <t>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</si>
  <si>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 xml:space="preserve"> Субсидии (гранты в форме субсидий)на финансовое обеспечение затрат в связи с производством(реализацией)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
</t>
  </si>
  <si>
    <t>Капитальный ремонт и приобретение оборудования для оснащения многофункциональных хоккейных площадок</t>
  </si>
  <si>
    <t>Укрепление материально-технической базы МБУ "Красногорское телевидение"</t>
  </si>
  <si>
    <t>Модернизация и укрепление материально-технической базы учреждений культуры</t>
  </si>
  <si>
    <t>Популяризация объектов культурного наследия и музейных ценностей</t>
  </si>
  <si>
    <r>
      <t xml:space="preserve">Ремонт и оснащение столовых и стоматологических кабинетов муниципальных образовательных учреждений </t>
    </r>
    <r>
      <rPr>
        <b/>
        <sz val="10"/>
        <rFont val="Arial Cyr"/>
        <charset val="204"/>
      </rPr>
      <t>(программа "Взлетай")</t>
    </r>
  </si>
  <si>
    <t>Обслуживание государственного внутреннего и муниципального долга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</si>
  <si>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</si>
  <si>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</si>
  <si>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>Основное мероприятие "Развитие сферы муниципальных закупок для обеспечения муниципальных нужд городского округа Красногорск"</t>
  </si>
  <si>
    <t>01 2 01 00591</t>
  </si>
  <si>
    <t>01 2 01 00592</t>
  </si>
  <si>
    <t>Муниципальная программа городского округа Красногорск на 2014-2018 годы  "Социальная поддержка населения"</t>
  </si>
  <si>
    <t>Муниципальная программа  городского округа Красногорск на 2017-2021 годы "Жилище"</t>
  </si>
  <si>
    <t>Основное мероприятие "Создание условий для оказания медицинской помощи населению городского округа Красногорск"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</si>
  <si>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</si>
  <si>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</si>
  <si>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СПОи т.д., прибывших на территорию городского округа Красногорск для постоянного проживания на обустройство по месту жительства</t>
  </si>
  <si>
    <t>Муниципальная программа городского округа Красногорск на 2017-2021 годы "Жилище"</t>
  </si>
  <si>
    <t>Расходы на содержание помещений администрации</t>
  </si>
  <si>
    <t>ПИР и строительство многофункционального здания МБОУ «Образовательный центр «Созвездие»» по адресу:  Московская область, городской округ Красногорск, г. Красногорск, ул. Большая Комсомольская, д.13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</si>
  <si>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</si>
  <si>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 xml:space="preserve"> Субсидии (гранты в форме субсидий)на финансовое обеспечение затрат в связи с производством(реализацией)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(или) целями предоставления
</t>
  </si>
  <si>
    <t>Проектирование и строительство физкультурно-оздоровительного комплекса с искусственным льдом г. Красногорск мкр.1</t>
  </si>
  <si>
    <t>Проектирование и реконструкция стадиона Нахабино рп.Нахабино ул. Стадионная д.1</t>
  </si>
  <si>
    <t>Проектирование и строительство физкультурно-оздоровительного комплекса с искусственным льдом г. Красногорск мкр.1 за счет средств областного бюджета</t>
  </si>
  <si>
    <t>Капитальный ремонт и приобретение оборудования для оснащения площадки для занятий силовой гимнастикой рп.Нахабино ул. Стадионная д.1</t>
  </si>
  <si>
    <t>Снос, демонтаж незаконных строений</t>
  </si>
  <si>
    <t>Мероприятия по развитию благоустроенных территорий</t>
  </si>
  <si>
    <t>Подготовка проектов планировки и межевания территорий при строительстве капитальных объектов и объектов ИЖС</t>
  </si>
  <si>
    <t>Мероприятия в целях уточнения и корректировки списка избирателей</t>
  </si>
  <si>
    <t>10 4 07 07000</t>
  </si>
  <si>
    <t>Аренда помещения и переменная плата за коммунальные услуги для МБУ "Центр культуры и досуга"</t>
  </si>
  <si>
    <t>Прочая закупка товаров, работ и услуг</t>
  </si>
  <si>
    <t xml:space="preserve">Прочая закупка товаров, работ и услуг </t>
  </si>
  <si>
    <t xml:space="preserve">Оказание единовременной материальной помощи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</si>
  <si>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Мероприятия с участием  социально незащищенных категорий населения"</t>
  </si>
  <si>
    <t>Основное мероприятие "Организация и проведение  мероприятий с участием  социально незащищенных категорий населения"</t>
  </si>
  <si>
    <t>Ежемесячные компенсационные выплаты лицам, удостоенным звания "Почетный гражданин городского округа  Красногорск".  Пособие  на погребение лиц, удостоенных звания. Оплата  цветов, венков и ритуальных принадлежностей</t>
  </si>
  <si>
    <t>Ведомственная структура  расходов бюджета городского округа Красногорск на 2018 год</t>
  </si>
  <si>
    <t>04 2 01 00020</t>
  </si>
  <si>
    <t>Софинансирование по созданию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</si>
  <si>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Обеспечение функционирования детского технопарка "Кванториум"</t>
  </si>
  <si>
    <t>01 3 01 21500</t>
  </si>
  <si>
    <t>Осуществление государственных полномочий в области земельных отношений</t>
  </si>
  <si>
    <t>10 4 06 60830</t>
  </si>
  <si>
    <t>ПИР и строительство детского сада на 340 мест по ул. Большая Комсомольская,д.13</t>
  </si>
  <si>
    <t>01 1 01 40010</t>
  </si>
  <si>
    <t>ПИР и строительство детского сада на 320 мест по ул. Пионерская, д. 25</t>
  </si>
  <si>
    <t>01 1 01 40030</t>
  </si>
  <si>
    <t>02 0 02 05060</t>
  </si>
  <si>
    <t>Производство работ по реставрации и ремонту зданий и сооружений, строительству коммуникаций, технологическое подключение к электросетям</t>
  </si>
  <si>
    <t>15 0 01 00070</t>
  </si>
  <si>
    <t>15 0 01 00080</t>
  </si>
  <si>
    <t>15 0 02 00010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</si>
  <si>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</si>
  <si>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Основное мероприятие "Повышение уровня информированности населения городского округа Красногорск посредством наружной рекламы"</t>
  </si>
  <si>
    <t>Основное мероприятие "Улучшение условий труда"</t>
  </si>
  <si>
    <t>10 3 08 00000</t>
  </si>
  <si>
    <t>10 3 08 00100</t>
  </si>
  <si>
    <t>Мероприятия по подготовке и проведению Праздника труда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</si>
  <si>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 центрах предоставления государственных и муниципальных услуг"</t>
  </si>
  <si>
    <t>17 1 03 0000</t>
  </si>
  <si>
    <t>17 1 03 60860</t>
  </si>
  <si>
    <t>17 1 02 62680</t>
  </si>
  <si>
    <t>02 0 04 60070</t>
  </si>
  <si>
    <t>Субсидия на создание новых и благоустройство существующих парков культуры и отдыха за счёт средств областного бюджета</t>
  </si>
  <si>
    <t>Расходы на обеспечение деятельности (оказание услуг) МКУ "Центр обеспечения деятельности органов местного самоуправления городского округа Красногорск"</t>
  </si>
  <si>
    <t>10 4 06 01590</t>
  </si>
  <si>
    <t>Приобретение дорожной техники и оборудования</t>
  </si>
  <si>
    <t>11 0 02 00160</t>
  </si>
  <si>
    <t>Капитальный ремонт автомобильных дорог общего пользования</t>
  </si>
  <si>
    <t>11 0 02 00010</t>
  </si>
  <si>
    <t>01 2 01 60680</t>
  </si>
  <si>
    <t>Проведение мероприятий по подготовке учреждений к оказанию образовательной услуги</t>
  </si>
  <si>
    <t>01 1 02 21080</t>
  </si>
  <si>
    <t>17 1 02 04590</t>
  </si>
  <si>
    <t>Софинансирование из МБ на приобретение автобусов для доставки обучающихся в общеобразовательные организации в МО, расположенные в сельских населенных пунктах</t>
  </si>
  <si>
    <t>01 2 01 21040</t>
  </si>
  <si>
    <t>01 2 01 62260</t>
  </si>
  <si>
    <t>01 2 01 62490</t>
  </si>
  <si>
    <t>Мероприятия по организации отдыха детей в каникулярное время</t>
  </si>
  <si>
    <t>06 2 01 62190</t>
  </si>
  <si>
    <t>Софинансирование работ по капитальному ремонту и ремонту автомобильных дорог общего пользования местного значения из ОБ</t>
  </si>
  <si>
    <t>11 0 02 60240</t>
  </si>
  <si>
    <t>Расходы на повышение заработной платы работникам муниципальных учреждений в сфере культуры</t>
  </si>
  <si>
    <t>02 0 01 00010</t>
  </si>
  <si>
    <r>
      <t>О</t>
    </r>
    <r>
      <rPr>
        <b/>
        <sz val="10"/>
        <rFont val="Arial Cyr"/>
        <charset val="204"/>
      </rPr>
      <t>рганизация перевозок обучающихся  муниципальных общеобразовательных организаций</t>
    </r>
  </si>
  <si>
    <t>Софинансирование расходов на обеспечение подвоза обучающихся к месту обучения в муниципальные общеобразовательные организации, расположенные в сельской местности за счет средств МБ</t>
  </si>
  <si>
    <t>Организация проезда обучающихся муниципальных общеобразовательных организации</t>
  </si>
  <si>
    <t>ПИР и строительство пристройки к МБОУ Архангельская СОШ  им. А.Н.Косыгина на 400 мест по адресу: Московская область, городской округ Красногорск, п. Архангельское</t>
  </si>
  <si>
    <t>02 0 01 60440</t>
  </si>
  <si>
    <t>Организация деятельности многофункциональных центров для реализации избирательных прав и права на участие в референдуме жителей городского округа Красногорск.</t>
  </si>
  <si>
    <t>Софинансирование расходов на повышение заработной платы работникам муниципальных учреждений в сфере культуры</t>
  </si>
  <si>
    <t>Муниципальная программа городского округа Красногорск на 2018-2022 годы "Содержание и развитие инженерной инфраструктуры и энергоэффективности"</t>
  </si>
  <si>
    <t>03 0 00 00000</t>
  </si>
  <si>
    <t>03 4 00 00000</t>
  </si>
  <si>
    <t>03 4 01 00000</t>
  </si>
  <si>
    <t>Приобретение установка, замена (модернизация) энергосберегающих светильников и энергосберегающих ламп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</si>
  <si>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</si>
  <si>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03 4 01 00010</t>
  </si>
  <si>
    <t>03 4 01 00020</t>
  </si>
  <si>
    <t>Установка АУУ системами теплоснабжения и ИТП</t>
  </si>
  <si>
    <t>03 4 01 00030</t>
  </si>
  <si>
    <t>17 1 02 06590</t>
  </si>
  <si>
    <t>17 1 03 05590</t>
  </si>
  <si>
    <t>Резервный фонд администрации городского округа Красногорск на предупреждение и ликвидацию чрезвычайных ситуаций и стихийных бедствий</t>
  </si>
  <si>
    <t>Резервный фонд администрации городского округа Красногорск</t>
  </si>
  <si>
    <t>Подпрограмма "Чистая вода "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</si>
  <si>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водоснабжения"</t>
  </si>
  <si>
    <t>03 1 00 00000</t>
  </si>
  <si>
    <t>03 1 01 00000</t>
  </si>
  <si>
    <t>03 1 01 00010</t>
  </si>
  <si>
    <t>03 1 01 00020</t>
  </si>
  <si>
    <t>03 1 01 60330</t>
  </si>
  <si>
    <t>Подпрограмма "Очистка сточных вод"</t>
  </si>
  <si>
    <t>03 2 00 00000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</si>
  <si>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очистки сточных вод"</t>
  </si>
  <si>
    <t>03 2 01 00000</t>
  </si>
  <si>
    <t>03 2 01 00010</t>
  </si>
  <si>
    <t>03 2 01 64030</t>
  </si>
  <si>
    <t>Подпрограмма "Создание условий для обеспечения качественными жилищно-коммунальными услугами"</t>
  </si>
  <si>
    <t>Основное мероприятие " Модернизация и развитие системы коммунальной инфраструктуры"</t>
  </si>
  <si>
    <t>Муниципальная гарантия ресурсоснабжающим организациям</t>
  </si>
  <si>
    <t>Прием поверхностных сточных вод</t>
  </si>
  <si>
    <t>Проектирование, строительство, реконструкция, капитальный ремонт, приобретение, техническое обслуживание, монтаж и ввод в эксплуатацию объектов коммунальной инфраструктуры</t>
  </si>
  <si>
    <t>Проектирование и реконструкция тепловых сетей отопления и горячего водоснабжения по адресу: г.о. Красногорск, пос. Архангельское</t>
  </si>
  <si>
    <t>Проектирование, строительство, реконструкция, капитальный ремонт канализационных коллекторов и канализационных насосных станций, за счет средств областного бюджета</t>
  </si>
  <si>
    <t>Проектирование, строительство, реконструкция, капитальный ремонт, приобретение, монтаж и ввод в эксплуатацию объектов коммунальной инфраструктуры, за счет средств областного бюджета</t>
  </si>
  <si>
    <t>Проектирование, строительство, реконструкция объектов коммунальной инфраструктуры, за счет средств областного бюджета</t>
  </si>
  <si>
    <t>03 3 00 00000</t>
  </si>
  <si>
    <t>03 3 01 00000</t>
  </si>
  <si>
    <t>03 3 01 00010</t>
  </si>
  <si>
    <t>03 3 01 00020</t>
  </si>
  <si>
    <t>03 3 01 00030</t>
  </si>
  <si>
    <t>03 3 01 00040</t>
  </si>
  <si>
    <t>03 3 01 00050</t>
  </si>
  <si>
    <t>03 3 01 00080</t>
  </si>
  <si>
    <t>03 3 01 00090</t>
  </si>
  <si>
    <t>03 3 01 00100</t>
  </si>
  <si>
    <t>03 3 01 00110</t>
  </si>
  <si>
    <t>03 3 01 00120</t>
  </si>
  <si>
    <t>03 3 01 00130</t>
  </si>
  <si>
    <t>03 3 01 60310</t>
  </si>
  <si>
    <t>03 3 01 60320</t>
  </si>
  <si>
    <t>03 3 01 64080</t>
  </si>
  <si>
    <t>Муниципальная программа  городского округа Красногорск на 2018-2022 годы "Формирование комфортной городской среды"</t>
  </si>
  <si>
    <t>Отлов безнадзорных животных, за счет средств областного бюджета</t>
  </si>
  <si>
    <t>19 0 00 00000</t>
  </si>
  <si>
    <t>19 0 03 00000</t>
  </si>
  <si>
    <t>19 0 03 60870</t>
  </si>
  <si>
    <t>Основное мероприятие "Создание благоприятных условий для проживания граждан"</t>
  </si>
  <si>
    <t>Капитальный ремонт общего имущества многоквартирных домов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</si>
  <si>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</si>
  <si>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Покрытие убытков управляющих организаций по содержанию домов пониженной капитальности</t>
  </si>
  <si>
    <t>19 0 05 00000</t>
  </si>
  <si>
    <t>19 0 05 00010</t>
  </si>
  <si>
    <t>19 0 05 00020</t>
  </si>
  <si>
    <t>19 0 05 00040</t>
  </si>
  <si>
    <t>19 0 05 00050</t>
  </si>
  <si>
    <t>19 0 03 62670</t>
  </si>
  <si>
    <t>Предоставление субсидий организация, предоставляющим населению коммунальные услуги по тарифам, не обеспечивающим возмещение издержек в части вывоза ЖБО</t>
  </si>
  <si>
    <t>19 0 05 00030</t>
  </si>
  <si>
    <t>Основное мероприятие "Благоустройство общественных территорий"</t>
  </si>
  <si>
    <t>Основное мероприятие "Благоустройство дворовых территорий"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</si>
  <si>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</si>
  <si>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Основное мероприятие "Формирование комфортной городской световой среды"</t>
  </si>
  <si>
    <t>19 0 01 00000</t>
  </si>
  <si>
    <t>19 0 01 00010</t>
  </si>
  <si>
    <t>19 0 02 00000</t>
  </si>
  <si>
    <t>19 0 02 00010</t>
  </si>
  <si>
    <t>19 0 03 00010</t>
  </si>
  <si>
    <t>19 0 03 00020</t>
  </si>
  <si>
    <t>19 0 03 00030</t>
  </si>
  <si>
    <t>19 0 03 00040</t>
  </si>
  <si>
    <t>19 0 03 00050</t>
  </si>
  <si>
    <t>19 0 03 00060</t>
  </si>
  <si>
    <t>19 0 03 00070</t>
  </si>
  <si>
    <t>19 0 03 00080</t>
  </si>
  <si>
    <t>19 0 04 00000</t>
  </si>
  <si>
    <t>19 0 04 00010</t>
  </si>
  <si>
    <t>19 0 04 00020</t>
  </si>
  <si>
    <t>19 0 04 00030</t>
  </si>
  <si>
    <t>19 0 04 00040</t>
  </si>
  <si>
    <t>19 0 04 00050</t>
  </si>
  <si>
    <t>Осуществление государственных полномочий в соответствии с законом Московской области №244/2017-ОЗ</t>
  </si>
  <si>
    <t>19 0 03 00590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</si>
  <si>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 муниципальных районов</t>
  </si>
  <si>
    <t>Обеспечение подвоза обучающихся к месту обучения в муниципальные общеобразовательные организации Московской области, расположенные в сельской местности, за счет средств ОБ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</si>
  <si>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</si>
  <si>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</si>
  <si>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</si>
  <si>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</si>
  <si>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за счет средств ОБ</t>
  </si>
  <si>
    <t>Обеспечение современными аппаратно-программными комплексами образовательных организаций в Московской области за счет средств ОБ</t>
  </si>
  <si>
    <t>Приобретение техники для нужд благоустройства территорий, средства областного бюджета</t>
  </si>
  <si>
    <t>Приобретение техники для нужд благоустройства территорий</t>
  </si>
  <si>
    <t>19 0 03 00090</t>
  </si>
  <si>
    <t>19 0 03 61360</t>
  </si>
  <si>
    <t>Основное мероприятие "Создание условий для благоустройства"</t>
  </si>
  <si>
    <t xml:space="preserve">Обустройство набережной Москвы-реки в мкр. Павшинская пойма </t>
  </si>
  <si>
    <t>19 0 01 00020</t>
  </si>
  <si>
    <t>19 0 01 60890</t>
  </si>
  <si>
    <t>19 0 01 R5550</t>
  </si>
  <si>
    <t>Организация и проведение "круглых столов" по вопросам местного самоуправления с привлечением общественности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</si>
  <si>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</si>
  <si>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10 4 06 00100</t>
  </si>
  <si>
    <t>Проведение судебно-правовой экспертизы</t>
  </si>
  <si>
    <t>Капитальный ремонт наружной тепловой сети и ГВС п. Архангельское</t>
  </si>
  <si>
    <t>Капитальный ремонт наружной водопроводной сети п. Архангельское</t>
  </si>
  <si>
    <t>03 3 01 00140</t>
  </si>
  <si>
    <t>03 3 01 00150</t>
  </si>
  <si>
    <t xml:space="preserve">03 3 01 00160 </t>
  </si>
  <si>
    <t>03 3 01 00170</t>
  </si>
  <si>
    <t>03 3 01 00180</t>
  </si>
  <si>
    <t>03 3 01 00190</t>
  </si>
  <si>
    <t>03 3 01 00200</t>
  </si>
  <si>
    <t>Оснащение учреждений по спортивной подготовки оборудованием, мебелью, инвентарем и техникой</t>
  </si>
  <si>
    <t>05 0 06 00030</t>
  </si>
  <si>
    <t>Поддержка НКО осуществляющих деятельность в сфере физической культуры и спорта на территории округа</t>
  </si>
  <si>
    <t>05 0 02 00030</t>
  </si>
  <si>
    <t>Капитальный ремонт и приобретение оборудования для оснащения плоскостных спортивных сооружений</t>
  </si>
  <si>
    <t>05 0 01 62510</t>
  </si>
  <si>
    <t>10 4 06 00200</t>
  </si>
  <si>
    <t>Тренировочные сборы и приобретение инвентаря для спортсменов  по лыжным гонкам</t>
  </si>
  <si>
    <t>05 0 06 00040</t>
  </si>
  <si>
    <t>19 0 04 62630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</si>
  <si>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город", за счет средств областного бюджета</t>
  </si>
  <si>
    <t>03 3 01 00210</t>
  </si>
  <si>
    <t>Благоустройство и озеленение отдельных объектов</t>
  </si>
  <si>
    <t>Работы по ландшафтному дизайну</t>
  </si>
  <si>
    <t>Содержание парка "Изумрудные холмы"</t>
  </si>
  <si>
    <t>Ликвидация последствий стихийных погодных условий</t>
  </si>
  <si>
    <t>Ликвидация несанкционированных рекламных объявлений</t>
  </si>
  <si>
    <t>19 0 03 00100</t>
  </si>
  <si>
    <t>19 0 03 00110</t>
  </si>
  <si>
    <t>19 0 03 00120</t>
  </si>
  <si>
    <t>19 0 03 00130</t>
  </si>
  <si>
    <t>19 0 03 00140</t>
  </si>
  <si>
    <t>Ремонт асфальтового покрытия дворовых территорий и проездов дворовых территорий</t>
  </si>
  <si>
    <t>19 0 02 00020</t>
  </si>
  <si>
    <t>03 1 01 00030</t>
  </si>
  <si>
    <t>03 1 01 00040</t>
  </si>
  <si>
    <t>Мероприятия по благоустройству общественных территорий</t>
  </si>
  <si>
    <t>19 0 01 00030</t>
  </si>
  <si>
    <t>Дополнительные мероприятия по развитию жилищно-коммунального хозяйства и социально-культурной сферы</t>
  </si>
  <si>
    <t>01 2 01 04400</t>
  </si>
  <si>
    <t>01 3 01 04400</t>
  </si>
  <si>
    <t>02 0 01 04400</t>
  </si>
  <si>
    <t>06 1 02 04400</t>
  </si>
  <si>
    <t xml:space="preserve">Проектирование, реконструкция, капитальный ремонт ВЗУ в пос. Архангельское </t>
  </si>
  <si>
    <t>Проектирование, реконструкция, капитальный ремонт ВЗУ в пос. Архангельское, за счет средств областного бюджета</t>
  </si>
  <si>
    <t>Устройство объектов электросетевого хозяйства</t>
  </si>
  <si>
    <t>10 4 09 00000</t>
  </si>
  <si>
    <t>10 4 09 00010</t>
  </si>
  <si>
    <t>Муниципальная программа городского округа Красногорск на 2017-2021 годы "Эффективное управление"</t>
  </si>
  <si>
    <t>Основное мероприятие "Оптимизация сети и штата учреждений"</t>
  </si>
  <si>
    <t xml:space="preserve">Проведение ликвидационных мероприятий </t>
  </si>
  <si>
    <t>Техническое перевооружение водозаборного узла с обустройством на его территории станции обезжелезивания д.Степановское</t>
  </si>
  <si>
    <t>Проектирование, реконструкция, строительство автоматизированной котельной с переключением существующей нагрузки и увеличением мощности до 60 МВт в пос. Архангельское г.о. Красногорск</t>
  </si>
  <si>
    <t>Основное мероприятие "Участие в осуществлении раздельного сбора твердых коммунальных отходов"</t>
  </si>
  <si>
    <t>13 2 05 00000</t>
  </si>
  <si>
    <t>Приобретение и оснащение мусоросортировочного комплекса</t>
  </si>
  <si>
    <t>13 2 05 00010</t>
  </si>
  <si>
    <t>Развитие материально-технической базы Центра ГТО</t>
  </si>
  <si>
    <t>05 0 02 00040</t>
  </si>
  <si>
    <t>Дооснащение материально-техническими средствами - приобретение программно-технических комплексов для оформления паспортов   гражданина Российской Федерации, удостоверяющих личность гражданина Российской Федерации за пределами территории Российской Федерации в МФЦ за счет средств МБ</t>
  </si>
  <si>
    <t>Дооснащение материально-техническими средствами - приобретение программно-технических комплексов для оформления паспортов   гражданина Российской Федерации, удостоверяющих личность гражданина Российской Федерации за пределами территории Российской Федерации в МФЦ за счет средств ОБ</t>
  </si>
  <si>
    <t>Подпрограмма "Энергосбережение и повышение энергетической эффективности"</t>
  </si>
  <si>
    <t>Основное мероприятие " Создание условий для энергосбережения и повышения энергетической эффективности в бюджетной сфере"</t>
  </si>
  <si>
    <t>Ремонт подъездов многоквартирных домов</t>
  </si>
  <si>
    <t>Замена, обслуживание и ремонт внутриквартирного газового оборудования</t>
  </si>
  <si>
    <t>Капитальный ремонт сетей ХВС в п. Архангельское</t>
  </si>
  <si>
    <t>Реконструкция канализационного коллектора с продолжением его от вантузной камеры по левому берегу р. Москвы до пешеходного моста с последующим прохождением дюкеров через реку до регулирующей камеры на правом берегу реки у пешеходного моста, г. Красногорск, мкр. Павшинская пойма</t>
  </si>
  <si>
    <t>Реконструкция канализационного коллектора с продолжением его от вантузной камеры по левому берегу р. Москвы до пешеходного моста с последующим прохождением дюкеров через реку до регулирующей камеры на правом берегу реки у пешеходного моста, г. Красногорск, мкр. Павшинская пойма, за счет средств областного бюджета</t>
  </si>
  <si>
    <t>Капитальный ремонт КНС-1, КНС-2 пос. Архангельское г.о. Красногорск, санаторий Архангельское и прилегающая застройка</t>
  </si>
  <si>
    <t>Ремонт сети водопровода по адресу: Московская область, го Красногорск, мкр.Гольево, от ул. Новая Слободка до СПК "Урожай-2"</t>
  </si>
  <si>
    <t>Замена автоматики безопасности 2-х газовых котлов ДКВР-6,5/13 в котельной №27 п. Светлые горы</t>
  </si>
  <si>
    <t>Замена и ремонт газового оборудования в котельной №18 п. Мечникова, с. Петрово-Дальнее</t>
  </si>
  <si>
    <t>Благоустройство набережной р. Москва в мкр. Павшинская пойма, за счет средств областного бюджета</t>
  </si>
  <si>
    <t>Модернизация, укрепление материально-технической базы, ремонт и переоснащение парковых территорий</t>
  </si>
  <si>
    <t>Организация мониторинга печатных и электронных СМИ, блогосферы, проведение медиа-исследований аудитории СМИ и социологических исследований аудитории СМИ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</si>
  <si>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</si>
  <si>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Проектирование и строительство системы горячего водоснабжения для жилых домов №4,6,8,10,16,18,20 с перекладкой тепловых сетей большего диаметра по адресу: Московская обл., г.о. Красногорск, п. Нахабино, ул. Панфилова</t>
  </si>
  <si>
    <t>Проектирование и реконструкция ВЗУ, устройство центральной канализации п. Ильинское -Усово</t>
  </si>
  <si>
    <t>Проектирование и строительство сетей водоснабжения д. Сабурово</t>
  </si>
  <si>
    <r>
      <t xml:space="preserve">Организация деятельности МФЦ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ТИК </t>
    </r>
    <r>
      <rPr>
        <i/>
        <sz val="12"/>
        <rFont val="Times New Roman"/>
        <family val="1"/>
        <charset val="204"/>
      </rPr>
      <t xml:space="preserve"> за счет средств МБ</t>
    </r>
  </si>
  <si>
    <r>
      <t xml:space="preserve">Организация деятельности МФЦ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ТИК </t>
    </r>
    <r>
      <rPr>
        <i/>
        <sz val="12"/>
        <rFont val="Times New Roman"/>
        <family val="1"/>
        <charset val="204"/>
      </rPr>
      <t xml:space="preserve"> за счет средств ОБ</t>
    </r>
  </si>
  <si>
    <t>Взнос в уставной капитал публичного акционерного общества "Красногорская теплосеть"</t>
  </si>
  <si>
    <t>Бюджетные инвестиции иным юридическим лицам</t>
  </si>
  <si>
    <t>Бюджетные инвестиции иным юридическим лицам, за исключением бюджетных инвестиций в объекты капитального строительства</t>
  </si>
  <si>
    <t>450</t>
  </si>
  <si>
    <t>452</t>
  </si>
  <si>
    <t>Избирательная комиссия городского округа Красногорск Московской области</t>
  </si>
  <si>
    <t>Благоустройство набережной р. Москва в мкр. Павшинская пойма, за счет средств областного и федерального бюджетов</t>
  </si>
  <si>
    <t>Проектирование и реконструкция с увеличением мощности ЦТП ПДХ Архангельское, ЦТП № 4, с отключением и выводом из эксплуатации ЦТП № 3 с последующим демонтажем по адресу : пос.Архангельское, г.о. Красногорск</t>
  </si>
  <si>
    <t>Проектирование и реконструкция наружных водопроводных сетей, по адресу: г.о. Красногорск, пос. Архангельское, территория музея-усадьбы "Архангельское" и прилегающая территория</t>
  </si>
  <si>
    <t>Проектирование и реконструкция наружных канализационных сетей, по адресу: г.о. Красногорск, пос. Архангельское, территория музея-усадьбы "Архангельское" и прилегающая территория</t>
  </si>
  <si>
    <t>Приложение 4</t>
  </si>
  <si>
    <t>В С Е Г О   Р А С Х О Д О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</si>
</sst>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0_ ;\-#,##0.00\ "/>
    <numFmt numFmtId="166" formatCode="_-* #,##0.00000_р_._-;\-* #,##0.00000_р_._-;_-* &quot;-&quot;??_р_._-;_-@_-"/>
    <numFmt numFmtId="167" formatCode="#,##0.00_ ;[Red]\-#,##0.00\ 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3"/>
      <name val="Times New Roman Cyr"/>
      <family val="1"/>
      <charset val="204"/>
    </font>
    <font>
      <sz val="10"/>
      <name val="Arial Cyr"/>
      <charset val="204"/>
    </font>
    <font>
      <sz val="10.5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0"/>
      <name val="Times New Roman CYR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2"/>
      <name val="Times New Roman Cyr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b/>
      <i/>
      <sz val="14"/>
      <name val="Times New Roman Cyr"/>
      <charset val="204"/>
    </font>
    <font>
      <b/>
      <i/>
      <sz val="10"/>
      <name val="Times New Roman Cyr"/>
      <charset val="204"/>
    </font>
    <font>
      <i/>
      <sz val="14"/>
      <name val="Times New Roman Cyr"/>
      <charset val="204"/>
    </font>
    <font>
      <i/>
      <sz val="12"/>
      <name val="Times New Roman"/>
      <family val="1"/>
      <charset val="204"/>
    </font>
    <font>
      <i/>
      <sz val="11"/>
      <name val="Times New Roman Cyr"/>
      <charset val="204"/>
    </font>
    <font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 Cyr"/>
      <charset val="204"/>
    </font>
    <font>
      <sz val="14"/>
      <name val="Times New Roman Cyr"/>
      <family val="1"/>
      <charset val="204"/>
    </font>
    <font>
      <i/>
      <sz val="12"/>
      <color indexed="8"/>
      <name val="Times New Roman Cyr"/>
      <charset val="204"/>
    </font>
    <font>
      <sz val="12"/>
      <color indexed="8"/>
      <name val="Times New Roman Cyr"/>
      <charset val="204"/>
    </font>
    <font>
      <b/>
      <i/>
      <sz val="13"/>
      <name val="Times New Roman Cyr"/>
      <charset val="204"/>
    </font>
    <font>
      <i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family val="1"/>
      <charset val="204"/>
    </font>
    <font>
      <b/>
      <sz val="13"/>
      <name val="Times New Roman Cyr"/>
      <charset val="204"/>
    </font>
    <font>
      <sz val="9"/>
      <name val="Arial"/>
      <family val="2"/>
      <charset val="204"/>
    </font>
    <font>
      <sz val="12"/>
      <color indexed="8"/>
      <name val="Times New Roman Cyr"/>
      <family val="1"/>
      <charset val="204"/>
    </font>
    <font>
      <b/>
      <i/>
      <sz val="12"/>
      <color indexed="8"/>
      <name val="Times New Roman Cyr"/>
      <charset val="204"/>
    </font>
    <font>
      <b/>
      <sz val="14"/>
      <color indexed="8"/>
      <name val="Times New Roman Cyr"/>
      <family val="1"/>
      <charset val="204"/>
    </font>
    <font>
      <b/>
      <sz val="14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2"/>
      <color rgb="FFFF0000"/>
      <name val="Times New Roman Cyr"/>
      <charset val="204"/>
    </font>
    <font>
      <i/>
      <sz val="12"/>
      <color rgb="FFFF0000"/>
      <name val="Times New Roman Cyr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1" fillId="0" borderId="0"/>
  </cellStyleXfs>
  <cellXfs count="332">
    <xf numFmtId="0" fontId="0" fillId="0" borderId="0" xfId="0"/>
    <xf numFmtId="43" fontId="12" fillId="0" borderId="1" xfId="4" applyNumberFormat="1" applyFont="1" applyFill="1" applyBorder="1" applyAlignment="1">
      <alignment vertical="center" wrapText="1"/>
    </xf>
    <xf numFmtId="43" fontId="15" fillId="0" borderId="1" xfId="4" applyNumberFormat="1" applyFont="1" applyFill="1" applyBorder="1" applyAlignment="1">
      <alignment vertical="center" wrapText="1"/>
    </xf>
    <xf numFmtId="43" fontId="7" fillId="0" borderId="1" xfId="4" applyNumberFormat="1" applyFont="1" applyFill="1" applyBorder="1" applyAlignment="1">
      <alignment vertical="center" wrapText="1"/>
    </xf>
    <xf numFmtId="43" fontId="7" fillId="0" borderId="1" xfId="4" applyNumberFormat="1" applyFont="1" applyFill="1" applyBorder="1" applyAlignment="1">
      <alignment vertical="center"/>
    </xf>
    <xf numFmtId="43" fontId="6" fillId="0" borderId="1" xfId="4" applyNumberFormat="1" applyFont="1" applyFill="1" applyBorder="1" applyAlignment="1">
      <alignment vertical="center" wrapText="1"/>
    </xf>
    <xf numFmtId="43" fontId="19" fillId="0" borderId="1" xfId="4" applyNumberFormat="1" applyFont="1" applyFill="1" applyBorder="1" applyAlignment="1">
      <alignment vertical="center" wrapText="1"/>
    </xf>
    <xf numFmtId="43" fontId="11" fillId="0" borderId="1" xfId="4" applyNumberFormat="1" applyFont="1" applyFill="1" applyBorder="1" applyAlignment="1">
      <alignment vertical="center" wrapText="1"/>
    </xf>
    <xf numFmtId="43" fontId="20" fillId="0" borderId="1" xfId="4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2" fontId="7" fillId="0" borderId="1" xfId="4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vertical="center" wrapText="1"/>
    </xf>
    <xf numFmtId="43" fontId="16" fillId="0" borderId="1" xfId="4" applyNumberFormat="1" applyFont="1" applyFill="1" applyBorder="1" applyAlignment="1">
      <alignment vertical="center" wrapText="1"/>
    </xf>
    <xf numFmtId="2" fontId="15" fillId="0" borderId="1" xfId="4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" fontId="29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43" fontId="17" fillId="0" borderId="1" xfId="4" applyNumberFormat="1" applyFont="1" applyFill="1" applyBorder="1" applyAlignment="1">
      <alignment vertical="center" wrapText="1"/>
    </xf>
    <xf numFmtId="165" fontId="6" fillId="0" borderId="1" xfId="4" applyNumberFormat="1" applyFont="1" applyFill="1" applyBorder="1" applyAlignment="1">
      <alignment vertical="center" wrapText="1"/>
    </xf>
    <xf numFmtId="43" fontId="12" fillId="0" borderId="1" xfId="4" applyNumberFormat="1" applyFont="1" applyFill="1" applyBorder="1" applyAlignment="1">
      <alignment vertical="center"/>
    </xf>
    <xf numFmtId="43" fontId="16" fillId="0" borderId="1" xfId="4" applyNumberFormat="1" applyFont="1" applyFill="1" applyBorder="1" applyAlignment="1">
      <alignment vertical="center"/>
    </xf>
    <xf numFmtId="43" fontId="29" fillId="0" borderId="1" xfId="4" applyNumberFormat="1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/>
    </xf>
    <xf numFmtId="43" fontId="15" fillId="0" borderId="1" xfId="4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/>
    </xf>
    <xf numFmtId="39" fontId="12" fillId="0" borderId="1" xfId="4" applyNumberFormat="1" applyFont="1" applyFill="1" applyBorder="1" applyAlignment="1">
      <alignment vertical="center" wrapText="1"/>
    </xf>
    <xf numFmtId="39" fontId="15" fillId="0" borderId="1" xfId="4" applyNumberFormat="1" applyFont="1" applyFill="1" applyBorder="1" applyAlignment="1">
      <alignment vertical="center" wrapText="1"/>
    </xf>
    <xf numFmtId="39" fontId="7" fillId="0" borderId="1" xfId="4" applyNumberFormat="1" applyFont="1" applyFill="1" applyBorder="1" applyAlignment="1">
      <alignment vertical="center" wrapText="1"/>
    </xf>
    <xf numFmtId="43" fontId="38" fillId="0" borderId="1" xfId="4" applyNumberFormat="1" applyFont="1" applyFill="1" applyBorder="1" applyAlignment="1">
      <alignment vertical="center" wrapText="1"/>
    </xf>
    <xf numFmtId="43" fontId="6" fillId="0" borderId="1" xfId="0" applyNumberFormat="1" applyFont="1" applyFill="1" applyBorder="1" applyAlignment="1">
      <alignment vertical="center" wrapText="1"/>
    </xf>
    <xf numFmtId="43" fontId="20" fillId="0" borderId="1" xfId="4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64" fontId="10" fillId="0" borderId="0" xfId="4" applyNumberFormat="1" applyFont="1" applyFill="1" applyBorder="1" applyAlignment="1">
      <alignment horizontal="right" vertical="center" wrapText="1"/>
    </xf>
    <xf numFmtId="164" fontId="8" fillId="0" borderId="1" xfId="4" applyNumberFormat="1" applyFont="1" applyFill="1" applyBorder="1" applyAlignment="1">
      <alignment horizontal="right" vertical="center" wrapText="1"/>
    </xf>
    <xf numFmtId="43" fontId="12" fillId="0" borderId="1" xfId="4" applyNumberFormat="1" applyFont="1" applyFill="1" applyBorder="1" applyAlignment="1">
      <alignment horizontal="right" vertical="center" wrapText="1"/>
    </xf>
    <xf numFmtId="43" fontId="16" fillId="0" borderId="0" xfId="4" applyNumberFormat="1" applyFont="1" applyFill="1" applyBorder="1" applyAlignment="1">
      <alignment horizontal="right" vertical="center" wrapText="1"/>
    </xf>
    <xf numFmtId="164" fontId="5" fillId="0" borderId="0" xfId="4" applyNumberFormat="1" applyFont="1" applyFill="1" applyAlignment="1">
      <alignment horizontal="right" vertical="center" wrapText="1"/>
    </xf>
    <xf numFmtId="4" fontId="16" fillId="0" borderId="0" xfId="0" applyNumberFormat="1" applyFont="1" applyFill="1" applyAlignment="1">
      <alignment horizontal="right" vertical="center" wrapText="1"/>
    </xf>
    <xf numFmtId="164" fontId="16" fillId="0" borderId="0" xfId="4" applyNumberFormat="1" applyFont="1" applyFill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5" fillId="0" borderId="1" xfId="0" quotePrefix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horizontal="center" vertical="center"/>
    </xf>
    <xf numFmtId="49" fontId="12" fillId="0" borderId="1" xfId="0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4" fontId="2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32" fillId="0" borderId="1" xfId="0" quotePrefix="1" applyNumberFormat="1" applyFont="1" applyFill="1" applyBorder="1" applyAlignment="1">
      <alignment horizontal="center" vertical="center"/>
    </xf>
    <xf numFmtId="49" fontId="20" fillId="0" borderId="1" xfId="0" quotePrefix="1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vertical="center" wrapText="1"/>
    </xf>
    <xf numFmtId="0" fontId="36" fillId="0" borderId="1" xfId="0" applyNumberFormat="1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4" fontId="26" fillId="0" borderId="2" xfId="0" applyNumberFormat="1" applyFont="1" applyFill="1" applyBorder="1" applyAlignment="1">
      <alignment vertical="center" wrapText="1"/>
    </xf>
    <xf numFmtId="49" fontId="36" fillId="0" borderId="1" xfId="0" quotePrefix="1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0" fillId="0" borderId="1" xfId="0" quotePrefix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13" fillId="0" borderId="1" xfId="0" quotePrefix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4" fontId="1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49" fontId="16" fillId="0" borderId="0" xfId="0" applyNumberFormat="1" applyFont="1" applyFill="1" applyAlignment="1">
      <alignment horizontal="center" vertical="center"/>
    </xf>
    <xf numFmtId="0" fontId="20" fillId="0" borderId="1" xfId="0" applyFont="1" applyFill="1" applyBorder="1" applyAlignment="1">
      <alignment horizontal="left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21" fillId="0" borderId="0" xfId="0" applyFont="1" applyFill="1"/>
    <xf numFmtId="0" fontId="14" fillId="0" borderId="0" xfId="0" applyFont="1" applyFill="1"/>
    <xf numFmtId="0" fontId="1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" fontId="34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43" fontId="7" fillId="0" borderId="1" xfId="4" applyNumberFormat="1" applyFont="1" applyFill="1" applyBorder="1" applyAlignment="1">
      <alignment horizontal="right" wrapText="1"/>
    </xf>
    <xf numFmtId="0" fontId="21" fillId="0" borderId="0" xfId="0" applyFont="1" applyFill="1" applyAlignment="1"/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left" wrapText="1"/>
    </xf>
    <xf numFmtId="0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166" fontId="15" fillId="0" borderId="1" xfId="4" applyNumberFormat="1" applyFont="1" applyFill="1" applyBorder="1" applyAlignment="1">
      <alignment vertical="center"/>
    </xf>
    <xf numFmtId="166" fontId="7" fillId="0" borderId="1" xfId="4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wrapText="1"/>
    </xf>
    <xf numFmtId="43" fontId="7" fillId="0" borderId="1" xfId="4" applyNumberFormat="1" applyFont="1" applyFill="1" applyBorder="1" applyAlignment="1">
      <alignment horizontal="right" vertical="center" wrapText="1"/>
    </xf>
    <xf numFmtId="43" fontId="7" fillId="0" borderId="2" xfId="4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right" wrapText="1"/>
    </xf>
    <xf numFmtId="43" fontId="7" fillId="0" borderId="1" xfId="4" applyNumberFormat="1" applyFont="1" applyFill="1" applyBorder="1" applyAlignment="1">
      <alignment wrapText="1"/>
    </xf>
    <xf numFmtId="4" fontId="7" fillId="0" borderId="1" xfId="4" applyNumberFormat="1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horizontal="center"/>
    </xf>
    <xf numFmtId="167" fontId="7" fillId="0" borderId="1" xfId="4" applyNumberFormat="1" applyFont="1" applyFill="1" applyBorder="1" applyAlignment="1">
      <alignment horizontal="right" vertical="center" wrapText="1"/>
    </xf>
    <xf numFmtId="0" fontId="20" fillId="0" borderId="1" xfId="0" applyNumberFormat="1" applyFont="1" applyFill="1" applyBorder="1" applyAlignment="1">
      <alignment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wrapText="1"/>
    </xf>
    <xf numFmtId="43" fontId="41" fillId="0" borderId="2" xfId="4" applyFont="1" applyFill="1" applyBorder="1" applyAlignment="1">
      <alignment horizontal="right" vertical="center" wrapText="1"/>
    </xf>
    <xf numFmtId="43" fontId="41" fillId="0" borderId="1" xfId="4" applyFont="1" applyFill="1" applyBorder="1" applyAlignment="1">
      <alignment horizontal="right" vertical="center" wrapText="1"/>
    </xf>
    <xf numFmtId="0" fontId="43" fillId="0" borderId="1" xfId="0" applyFont="1" applyFill="1" applyBorder="1" applyAlignment="1">
      <alignment wrapText="1"/>
    </xf>
    <xf numFmtId="0" fontId="43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wrapText="1"/>
    </xf>
    <xf numFmtId="49" fontId="45" fillId="0" borderId="1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right" wrapText="1"/>
    </xf>
    <xf numFmtId="4" fontId="15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2" fontId="12" fillId="0" borderId="1" xfId="4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wrapText="1"/>
    </xf>
    <xf numFmtId="0" fontId="41" fillId="0" borderId="1" xfId="0" applyFont="1" applyFill="1" applyBorder="1" applyAlignment="1">
      <alignment wrapText="1"/>
    </xf>
    <xf numFmtId="49" fontId="41" fillId="0" borderId="1" xfId="0" quotePrefix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4" fontId="4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3" fontId="16" fillId="0" borderId="1" xfId="4" applyNumberFormat="1" applyFont="1" applyFill="1" applyBorder="1" applyAlignment="1">
      <alignment horizontal="center" vertical="center" wrapText="1"/>
    </xf>
    <xf numFmtId="43" fontId="12" fillId="0" borderId="1" xfId="4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 wrapText="1"/>
    </xf>
    <xf numFmtId="49" fontId="16" fillId="0" borderId="1" xfId="0" quotePrefix="1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left" wrapText="1"/>
    </xf>
    <xf numFmtId="49" fontId="44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right" wrapText="1"/>
    </xf>
    <xf numFmtId="49" fontId="12" fillId="0" borderId="1" xfId="0" applyNumberFormat="1" applyFont="1" applyFill="1" applyBorder="1" applyAlignment="1">
      <alignment horizont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right" vertical="center" wrapText="1"/>
    </xf>
    <xf numFmtId="49" fontId="44" fillId="0" borderId="1" xfId="0" applyNumberFormat="1" applyFont="1" applyFill="1" applyBorder="1" applyAlignment="1">
      <alignment horizontal="center" vertical="center"/>
    </xf>
    <xf numFmtId="4" fontId="44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9" fontId="33" fillId="0" borderId="1" xfId="0" applyNumberFormat="1" applyFont="1" applyFill="1" applyBorder="1" applyAlignment="1">
      <alignment horizontal="center" wrapText="1"/>
    </xf>
    <xf numFmtId="49" fontId="33" fillId="0" borderId="1" xfId="0" applyNumberFormat="1" applyFont="1" applyFill="1" applyBorder="1" applyAlignment="1">
      <alignment horizontal="center"/>
    </xf>
    <xf numFmtId="43" fontId="33" fillId="0" borderId="2" xfId="4" applyFont="1" applyFill="1" applyBorder="1" applyAlignment="1">
      <alignment horizontal="right" vertical="center" wrapText="1"/>
    </xf>
    <xf numFmtId="49" fontId="34" fillId="0" borderId="1" xfId="0" applyNumberFormat="1" applyFont="1" applyFill="1" applyBorder="1" applyAlignment="1">
      <alignment horizontal="center" wrapText="1"/>
    </xf>
    <xf numFmtId="49" fontId="41" fillId="0" borderId="1" xfId="0" applyNumberFormat="1" applyFont="1" applyFill="1" applyBorder="1" applyAlignment="1">
      <alignment horizontal="center"/>
    </xf>
    <xf numFmtId="49" fontId="4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49" fontId="42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42" fillId="0" borderId="1" xfId="0" applyFont="1" applyFill="1" applyBorder="1" applyAlignment="1">
      <alignment wrapText="1"/>
    </xf>
    <xf numFmtId="49" fontId="41" fillId="0" borderId="1" xfId="0" applyNumberFormat="1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49" fontId="33" fillId="0" borderId="1" xfId="0" quotePrefix="1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43" fontId="5" fillId="0" borderId="0" xfId="4" applyNumberFormat="1" applyFont="1" applyFill="1" applyAlignment="1">
      <alignment horizontal="right" vertical="center" wrapText="1"/>
    </xf>
    <xf numFmtId="49" fontId="6" fillId="0" borderId="1" xfId="0" quotePrefix="1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 vertical="center" wrapText="1"/>
    </xf>
    <xf numFmtId="49" fontId="34" fillId="0" borderId="1" xfId="0" quotePrefix="1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vertical="top" wrapText="1"/>
    </xf>
    <xf numFmtId="49" fontId="42" fillId="0" borderId="1" xfId="0" applyNumberFormat="1" applyFont="1" applyFill="1" applyBorder="1" applyAlignment="1">
      <alignment horizontal="center" wrapText="1"/>
    </xf>
    <xf numFmtId="43" fontId="20" fillId="0" borderId="2" xfId="4" applyFont="1" applyFill="1" applyBorder="1" applyAlignment="1">
      <alignment horizontal="right" wrapText="1"/>
    </xf>
    <xf numFmtId="43" fontId="7" fillId="0" borderId="2" xfId="4" applyFont="1" applyFill="1" applyBorder="1" applyAlignment="1">
      <alignment horizontal="right" wrapText="1"/>
    </xf>
    <xf numFmtId="49" fontId="41" fillId="0" borderId="1" xfId="0" applyNumberFormat="1" applyFont="1" applyFill="1" applyBorder="1" applyAlignment="1">
      <alignment horizontal="center" wrapText="1"/>
    </xf>
    <xf numFmtId="43" fontId="20" fillId="0" borderId="1" xfId="4" applyFont="1" applyFill="1" applyBorder="1" applyAlignment="1">
      <alignment horizontal="center" wrapText="1"/>
    </xf>
    <xf numFmtId="43" fontId="7" fillId="0" borderId="1" xfId="4" applyFont="1" applyFill="1" applyBorder="1" applyAlignment="1">
      <alignment horizontal="right" wrapText="1"/>
    </xf>
    <xf numFmtId="43" fontId="20" fillId="0" borderId="1" xfId="4" applyFont="1" applyFill="1" applyBorder="1" applyAlignment="1">
      <alignment horizontal="left" vertical="center" wrapText="1"/>
    </xf>
    <xf numFmtId="43" fontId="7" fillId="0" borderId="1" xfId="4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wrapText="1"/>
    </xf>
    <xf numFmtId="0" fontId="44" fillId="0" borderId="1" xfId="0" applyFont="1" applyFill="1" applyBorder="1" applyAlignment="1">
      <alignment horizontal="left" wrapText="1"/>
    </xf>
    <xf numFmtId="0" fontId="44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3" fontId="20" fillId="0" borderId="1" xfId="4" applyNumberFormat="1" applyFont="1" applyFill="1" applyBorder="1" applyAlignment="1">
      <alignment horizontal="right" vertical="center" wrapText="1"/>
    </xf>
    <xf numFmtId="49" fontId="25" fillId="0" borderId="1" xfId="0" applyNumberFormat="1" applyFont="1" applyFill="1" applyBorder="1" applyAlignment="1">
      <alignment horizontal="center" wrapText="1"/>
    </xf>
    <xf numFmtId="49" fontId="32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39" fontId="20" fillId="0" borderId="1" xfId="4" applyNumberFormat="1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3" fontId="15" fillId="2" borderId="1" xfId="4" applyNumberFormat="1" applyFont="1" applyFill="1" applyBorder="1" applyAlignment="1">
      <alignment vertical="center" wrapText="1"/>
    </xf>
    <xf numFmtId="43" fontId="7" fillId="2" borderId="1" xfId="4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49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3 2" xfId="7"/>
    <cellStyle name="Обычный 4" xfId="5"/>
    <cellStyle name="Обычный 5" xfId="3"/>
    <cellStyle name="Финансовый" xfId="4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P3033"/>
  <sheetViews>
    <sheetView tabSelected="1" view="pageBreakPreview" zoomScale="85" zoomScaleNormal="84" zoomScaleSheetLayoutView="85" workbookViewId="0">
      <pane ySplit="4" topLeftCell="A2635" activePane="bottomLeft" state="frozen"/>
      <selection pane="bottomLeft" activeCell="I2593" sqref="I2593"/>
    </sheetView>
  </sheetViews>
  <sheetFormatPr defaultColWidth="8.85546875" defaultRowHeight="15.75" x14ac:dyDescent="0.2"/>
  <cols>
    <col min="1" max="1" width="71.28515625" style="61" customWidth="1"/>
    <col min="2" max="2" width="7" style="86" customWidth="1"/>
    <col min="3" max="3" width="7.5703125" style="63" customWidth="1"/>
    <col min="4" max="4" width="8.140625" style="63" customWidth="1"/>
    <col min="5" max="5" width="21.85546875" style="167" customWidth="1"/>
    <col min="6" max="6" width="5.5703125" style="167" customWidth="1"/>
    <col min="7" max="7" width="20.85546875" style="56" bestFit="1" customWidth="1"/>
    <col min="8" max="16384" width="8.85546875" style="64"/>
  </cols>
  <sheetData>
    <row r="1" spans="1:7" x14ac:dyDescent="0.2">
      <c r="B1" s="62"/>
      <c r="E1" s="330" t="s">
        <v>1199</v>
      </c>
      <c r="F1" s="330"/>
      <c r="G1" s="331"/>
    </row>
    <row r="2" spans="1:7" ht="38.25" customHeight="1" x14ac:dyDescent="0.2">
      <c r="A2" s="327" t="s">
        <v>940</v>
      </c>
      <c r="B2" s="327"/>
      <c r="C2" s="327"/>
      <c r="D2" s="327"/>
      <c r="E2" s="328"/>
      <c r="F2" s="328"/>
      <c r="G2" s="329"/>
    </row>
    <row r="3" spans="1:7" x14ac:dyDescent="0.2">
      <c r="A3" s="65"/>
      <c r="B3" s="62"/>
      <c r="C3" s="66"/>
      <c r="D3" s="66"/>
      <c r="E3" s="67"/>
      <c r="F3" s="67"/>
      <c r="G3" s="52" t="s">
        <v>407</v>
      </c>
    </row>
    <row r="4" spans="1:7" ht="30" customHeight="1" x14ac:dyDescent="0.2">
      <c r="A4" s="68" t="s">
        <v>9</v>
      </c>
      <c r="B4" s="69" t="s">
        <v>90</v>
      </c>
      <c r="C4" s="70" t="s">
        <v>48</v>
      </c>
      <c r="D4" s="70" t="s">
        <v>49</v>
      </c>
      <c r="E4" s="71" t="s">
        <v>10</v>
      </c>
      <c r="F4" s="71" t="s">
        <v>11</v>
      </c>
      <c r="G4" s="53" t="s">
        <v>888</v>
      </c>
    </row>
    <row r="5" spans="1:7" s="51" customFormat="1" ht="18.75" x14ac:dyDescent="0.2">
      <c r="A5" s="46" t="s">
        <v>632</v>
      </c>
      <c r="B5" s="47">
        <v>911</v>
      </c>
      <c r="C5" s="47"/>
      <c r="D5" s="47"/>
      <c r="E5" s="48"/>
      <c r="F5" s="48"/>
      <c r="G5" s="20">
        <f>G6+G33</f>
        <v>13340</v>
      </c>
    </row>
    <row r="6" spans="1:7" s="107" customFormat="1" x14ac:dyDescent="0.2">
      <c r="A6" s="74" t="s">
        <v>50</v>
      </c>
      <c r="B6" s="44">
        <v>911</v>
      </c>
      <c r="C6" s="73" t="s">
        <v>51</v>
      </c>
      <c r="D6" s="73"/>
      <c r="E6" s="73"/>
      <c r="F6" s="73"/>
      <c r="G6" s="12">
        <f t="shared" ref="G6:G7" si="0">G7</f>
        <v>12640</v>
      </c>
    </row>
    <row r="7" spans="1:7" s="107" customFormat="1" ht="33.75" customHeight="1" x14ac:dyDescent="0.2">
      <c r="A7" s="74" t="s">
        <v>54</v>
      </c>
      <c r="B7" s="44">
        <v>911</v>
      </c>
      <c r="C7" s="73" t="s">
        <v>51</v>
      </c>
      <c r="D7" s="73" t="s">
        <v>55</v>
      </c>
      <c r="E7" s="201"/>
      <c r="F7" s="201"/>
      <c r="G7" s="1">
        <f t="shared" si="0"/>
        <v>12640</v>
      </c>
    </row>
    <row r="8" spans="1:7" s="107" customFormat="1" ht="31.5" x14ac:dyDescent="0.2">
      <c r="A8" s="74" t="s">
        <v>85</v>
      </c>
      <c r="B8" s="44">
        <v>911</v>
      </c>
      <c r="C8" s="73" t="s">
        <v>62</v>
      </c>
      <c r="D8" s="73" t="s">
        <v>55</v>
      </c>
      <c r="E8" s="73" t="s">
        <v>206</v>
      </c>
      <c r="F8" s="73"/>
      <c r="G8" s="1">
        <f>G9+G13+G28</f>
        <v>12640</v>
      </c>
    </row>
    <row r="9" spans="1:7" s="75" customFormat="1" x14ac:dyDescent="0.2">
      <c r="A9" s="76" t="s">
        <v>431</v>
      </c>
      <c r="B9" s="77">
        <v>911</v>
      </c>
      <c r="C9" s="78" t="s">
        <v>62</v>
      </c>
      <c r="D9" s="78" t="s">
        <v>55</v>
      </c>
      <c r="E9" s="78" t="s">
        <v>432</v>
      </c>
      <c r="F9" s="78"/>
      <c r="G9" s="2">
        <f t="shared" ref="G9:G11" si="1">G10</f>
        <v>200</v>
      </c>
    </row>
    <row r="10" spans="1:7" s="75" customFormat="1" ht="31.5" x14ac:dyDescent="0.2">
      <c r="A10" s="79" t="s">
        <v>22</v>
      </c>
      <c r="B10" s="202">
        <v>911</v>
      </c>
      <c r="C10" s="201" t="s">
        <v>62</v>
      </c>
      <c r="D10" s="201" t="s">
        <v>55</v>
      </c>
      <c r="E10" s="201" t="s">
        <v>432</v>
      </c>
      <c r="F10" s="201">
        <v>200</v>
      </c>
      <c r="G10" s="3">
        <f t="shared" si="1"/>
        <v>200</v>
      </c>
    </row>
    <row r="11" spans="1:7" s="75" customFormat="1" ht="31.5" x14ac:dyDescent="0.2">
      <c r="A11" s="79" t="s">
        <v>17</v>
      </c>
      <c r="B11" s="202">
        <v>911</v>
      </c>
      <c r="C11" s="201" t="s">
        <v>62</v>
      </c>
      <c r="D11" s="201" t="s">
        <v>55</v>
      </c>
      <c r="E11" s="201" t="s">
        <v>432</v>
      </c>
      <c r="F11" s="201">
        <v>240</v>
      </c>
      <c r="G11" s="3">
        <f t="shared" si="1"/>
        <v>200</v>
      </c>
    </row>
    <row r="12" spans="1:7" s="75" customFormat="1" x14ac:dyDescent="0.2">
      <c r="A12" s="79" t="s">
        <v>934</v>
      </c>
      <c r="B12" s="202">
        <v>911</v>
      </c>
      <c r="C12" s="201" t="s">
        <v>62</v>
      </c>
      <c r="D12" s="201" t="s">
        <v>55</v>
      </c>
      <c r="E12" s="201" t="s">
        <v>432</v>
      </c>
      <c r="F12" s="201" t="s">
        <v>128</v>
      </c>
      <c r="G12" s="3">
        <v>200</v>
      </c>
    </row>
    <row r="13" spans="1:7" s="75" customFormat="1" x14ac:dyDescent="0.2">
      <c r="A13" s="76" t="s">
        <v>516</v>
      </c>
      <c r="B13" s="77">
        <v>911</v>
      </c>
      <c r="C13" s="78" t="s">
        <v>51</v>
      </c>
      <c r="D13" s="78" t="s">
        <v>55</v>
      </c>
      <c r="E13" s="78" t="s">
        <v>207</v>
      </c>
      <c r="F13" s="80"/>
      <c r="G13" s="2">
        <f>G14+G20+G24</f>
        <v>10175</v>
      </c>
    </row>
    <row r="14" spans="1:7" s="75" customFormat="1" ht="63" x14ac:dyDescent="0.2">
      <c r="A14" s="81" t="s">
        <v>29</v>
      </c>
      <c r="B14" s="202">
        <v>911</v>
      </c>
      <c r="C14" s="201" t="s">
        <v>51</v>
      </c>
      <c r="D14" s="201" t="s">
        <v>55</v>
      </c>
      <c r="E14" s="201" t="s">
        <v>207</v>
      </c>
      <c r="F14" s="201">
        <v>100</v>
      </c>
      <c r="G14" s="3">
        <f>G15</f>
        <v>9412</v>
      </c>
    </row>
    <row r="15" spans="1:7" s="75" customFormat="1" ht="31.5" x14ac:dyDescent="0.2">
      <c r="A15" s="81" t="s">
        <v>8</v>
      </c>
      <c r="B15" s="202">
        <v>911</v>
      </c>
      <c r="C15" s="201" t="s">
        <v>51</v>
      </c>
      <c r="D15" s="201" t="s">
        <v>55</v>
      </c>
      <c r="E15" s="201" t="s">
        <v>207</v>
      </c>
      <c r="F15" s="201">
        <v>120</v>
      </c>
      <c r="G15" s="3">
        <f>G16+G17+G18+G19</f>
        <v>9412</v>
      </c>
    </row>
    <row r="16" spans="1:7" s="75" customFormat="1" x14ac:dyDescent="0.2">
      <c r="A16" s="79" t="s">
        <v>422</v>
      </c>
      <c r="B16" s="202">
        <v>911</v>
      </c>
      <c r="C16" s="201" t="s">
        <v>51</v>
      </c>
      <c r="D16" s="201" t="s">
        <v>55</v>
      </c>
      <c r="E16" s="201" t="s">
        <v>207</v>
      </c>
      <c r="F16" s="201" t="s">
        <v>126</v>
      </c>
      <c r="G16" s="4">
        <v>4461</v>
      </c>
    </row>
    <row r="17" spans="1:7" s="75" customFormat="1" ht="31.5" x14ac:dyDescent="0.2">
      <c r="A17" s="79" t="s">
        <v>124</v>
      </c>
      <c r="B17" s="202">
        <v>911</v>
      </c>
      <c r="C17" s="201" t="s">
        <v>51</v>
      </c>
      <c r="D17" s="201" t="s">
        <v>55</v>
      </c>
      <c r="E17" s="201" t="s">
        <v>207</v>
      </c>
      <c r="F17" s="201" t="s">
        <v>127</v>
      </c>
      <c r="G17" s="4">
        <v>2027</v>
      </c>
    </row>
    <row r="18" spans="1:7" s="75" customFormat="1" ht="47.25" x14ac:dyDescent="0.2">
      <c r="A18" s="79" t="s">
        <v>427</v>
      </c>
      <c r="B18" s="201" t="s">
        <v>429</v>
      </c>
      <c r="C18" s="201" t="s">
        <v>51</v>
      </c>
      <c r="D18" s="201" t="s">
        <v>55</v>
      </c>
      <c r="E18" s="201" t="s">
        <v>207</v>
      </c>
      <c r="F18" s="201" t="s">
        <v>428</v>
      </c>
      <c r="G18" s="4">
        <v>964</v>
      </c>
    </row>
    <row r="19" spans="1:7" s="75" customFormat="1" ht="50.25" customHeight="1" x14ac:dyDescent="0.2">
      <c r="A19" s="79" t="s">
        <v>205</v>
      </c>
      <c r="B19" s="202">
        <v>911</v>
      </c>
      <c r="C19" s="201" t="s">
        <v>62</v>
      </c>
      <c r="D19" s="201" t="s">
        <v>55</v>
      </c>
      <c r="E19" s="201" t="s">
        <v>207</v>
      </c>
      <c r="F19" s="201" t="s">
        <v>208</v>
      </c>
      <c r="G19" s="4">
        <v>1960</v>
      </c>
    </row>
    <row r="20" spans="1:7" s="75" customFormat="1" ht="31.5" x14ac:dyDescent="0.2">
      <c r="A20" s="81" t="s">
        <v>22</v>
      </c>
      <c r="B20" s="202">
        <v>911</v>
      </c>
      <c r="C20" s="201" t="s">
        <v>51</v>
      </c>
      <c r="D20" s="201" t="s">
        <v>55</v>
      </c>
      <c r="E20" s="201" t="s">
        <v>207</v>
      </c>
      <c r="F20" s="201" t="s">
        <v>15</v>
      </c>
      <c r="G20" s="3">
        <f>G21</f>
        <v>723</v>
      </c>
    </row>
    <row r="21" spans="1:7" s="75" customFormat="1" ht="31.5" x14ac:dyDescent="0.2">
      <c r="A21" s="81" t="s">
        <v>17</v>
      </c>
      <c r="B21" s="202">
        <v>911</v>
      </c>
      <c r="C21" s="201" t="s">
        <v>51</v>
      </c>
      <c r="D21" s="201" t="s">
        <v>55</v>
      </c>
      <c r="E21" s="201" t="s">
        <v>207</v>
      </c>
      <c r="F21" s="201" t="s">
        <v>16</v>
      </c>
      <c r="G21" s="3">
        <f>G22+G23</f>
        <v>723</v>
      </c>
    </row>
    <row r="22" spans="1:7" s="75" customFormat="1" ht="31.5" x14ac:dyDescent="0.2">
      <c r="A22" s="82" t="s">
        <v>481</v>
      </c>
      <c r="B22" s="202">
        <v>911</v>
      </c>
      <c r="C22" s="201" t="s">
        <v>51</v>
      </c>
      <c r="D22" s="201" t="s">
        <v>55</v>
      </c>
      <c r="E22" s="201" t="s">
        <v>207</v>
      </c>
      <c r="F22" s="201" t="s">
        <v>482</v>
      </c>
      <c r="G22" s="3">
        <v>325</v>
      </c>
    </row>
    <row r="23" spans="1:7" s="75" customFormat="1" x14ac:dyDescent="0.2">
      <c r="A23" s="79" t="s">
        <v>934</v>
      </c>
      <c r="B23" s="202">
        <v>911</v>
      </c>
      <c r="C23" s="201" t="s">
        <v>51</v>
      </c>
      <c r="D23" s="201" t="s">
        <v>55</v>
      </c>
      <c r="E23" s="201" t="s">
        <v>207</v>
      </c>
      <c r="F23" s="201" t="s">
        <v>128</v>
      </c>
      <c r="G23" s="4">
        <v>398</v>
      </c>
    </row>
    <row r="24" spans="1:7" s="75" customFormat="1" x14ac:dyDescent="0.2">
      <c r="A24" s="81" t="s">
        <v>13</v>
      </c>
      <c r="B24" s="202">
        <v>911</v>
      </c>
      <c r="C24" s="201" t="s">
        <v>51</v>
      </c>
      <c r="D24" s="201" t="s">
        <v>55</v>
      </c>
      <c r="E24" s="201" t="s">
        <v>207</v>
      </c>
      <c r="F24" s="201" t="s">
        <v>14</v>
      </c>
      <c r="G24" s="3">
        <f>G25</f>
        <v>40</v>
      </c>
    </row>
    <row r="25" spans="1:7" s="75" customFormat="1" x14ac:dyDescent="0.2">
      <c r="A25" s="81" t="s">
        <v>34</v>
      </c>
      <c r="B25" s="202">
        <v>911</v>
      </c>
      <c r="C25" s="201" t="s">
        <v>51</v>
      </c>
      <c r="D25" s="201" t="s">
        <v>55</v>
      </c>
      <c r="E25" s="201" t="s">
        <v>207</v>
      </c>
      <c r="F25" s="201" t="s">
        <v>33</v>
      </c>
      <c r="G25" s="3">
        <f>G26+G27</f>
        <v>40</v>
      </c>
    </row>
    <row r="26" spans="1:7" s="75" customFormat="1" x14ac:dyDescent="0.2">
      <c r="A26" s="79" t="s">
        <v>125</v>
      </c>
      <c r="B26" s="202">
        <v>911</v>
      </c>
      <c r="C26" s="201" t="s">
        <v>51</v>
      </c>
      <c r="D26" s="201" t="s">
        <v>55</v>
      </c>
      <c r="E26" s="201" t="s">
        <v>207</v>
      </c>
      <c r="F26" s="201" t="s">
        <v>129</v>
      </c>
      <c r="G26" s="3">
        <v>40</v>
      </c>
    </row>
    <row r="27" spans="1:7" s="75" customFormat="1" x14ac:dyDescent="0.2">
      <c r="A27" s="79" t="s">
        <v>134</v>
      </c>
      <c r="B27" s="202">
        <v>911</v>
      </c>
      <c r="C27" s="201" t="s">
        <v>51</v>
      </c>
      <c r="D27" s="201" t="s">
        <v>55</v>
      </c>
      <c r="E27" s="201" t="s">
        <v>207</v>
      </c>
      <c r="F27" s="201" t="s">
        <v>135</v>
      </c>
      <c r="G27" s="3">
        <v>0</v>
      </c>
    </row>
    <row r="28" spans="1:7" x14ac:dyDescent="0.2">
      <c r="A28" s="76" t="s">
        <v>517</v>
      </c>
      <c r="B28" s="202">
        <v>911</v>
      </c>
      <c r="C28" s="78" t="s">
        <v>51</v>
      </c>
      <c r="D28" s="78" t="s">
        <v>55</v>
      </c>
      <c r="E28" s="78" t="s">
        <v>209</v>
      </c>
      <c r="F28" s="80"/>
      <c r="G28" s="2">
        <f t="shared" ref="G28:G29" si="2">G29</f>
        <v>2265</v>
      </c>
    </row>
    <row r="29" spans="1:7" ht="63" x14ac:dyDescent="0.2">
      <c r="A29" s="83" t="s">
        <v>29</v>
      </c>
      <c r="B29" s="84">
        <v>911</v>
      </c>
      <c r="C29" s="60" t="s">
        <v>51</v>
      </c>
      <c r="D29" s="60" t="s">
        <v>55</v>
      </c>
      <c r="E29" s="201" t="s">
        <v>209</v>
      </c>
      <c r="F29" s="60">
        <v>100</v>
      </c>
      <c r="G29" s="5">
        <f t="shared" si="2"/>
        <v>2265</v>
      </c>
    </row>
    <row r="30" spans="1:7" ht="31.5" x14ac:dyDescent="0.2">
      <c r="A30" s="83" t="s">
        <v>8</v>
      </c>
      <c r="B30" s="84">
        <v>911</v>
      </c>
      <c r="C30" s="60" t="s">
        <v>51</v>
      </c>
      <c r="D30" s="60" t="s">
        <v>55</v>
      </c>
      <c r="E30" s="201" t="s">
        <v>209</v>
      </c>
      <c r="F30" s="60">
        <v>120</v>
      </c>
      <c r="G30" s="5">
        <f>G31+G32</f>
        <v>2265</v>
      </c>
    </row>
    <row r="31" spans="1:7" x14ac:dyDescent="0.2">
      <c r="A31" s="79" t="s">
        <v>422</v>
      </c>
      <c r="B31" s="84">
        <v>911</v>
      </c>
      <c r="C31" s="60" t="s">
        <v>51</v>
      </c>
      <c r="D31" s="60" t="s">
        <v>55</v>
      </c>
      <c r="E31" s="201" t="s">
        <v>209</v>
      </c>
      <c r="F31" s="60" t="s">
        <v>126</v>
      </c>
      <c r="G31" s="3">
        <v>1739</v>
      </c>
    </row>
    <row r="32" spans="1:7" ht="47.25" x14ac:dyDescent="0.2">
      <c r="A32" s="79" t="s">
        <v>205</v>
      </c>
      <c r="B32" s="202">
        <v>911</v>
      </c>
      <c r="C32" s="60" t="s">
        <v>62</v>
      </c>
      <c r="D32" s="60" t="s">
        <v>55</v>
      </c>
      <c r="E32" s="201" t="s">
        <v>209</v>
      </c>
      <c r="F32" s="60" t="s">
        <v>208</v>
      </c>
      <c r="G32" s="3">
        <v>526</v>
      </c>
    </row>
    <row r="33" spans="1:16370" s="107" customFormat="1" x14ac:dyDescent="0.2">
      <c r="A33" s="74" t="s">
        <v>66</v>
      </c>
      <c r="B33" s="44">
        <v>911</v>
      </c>
      <c r="C33" s="73" t="s">
        <v>65</v>
      </c>
      <c r="D33" s="73"/>
      <c r="E33" s="73"/>
      <c r="F33" s="73"/>
      <c r="G33" s="12">
        <f t="shared" ref="G33:G37" si="3">G34</f>
        <v>700</v>
      </c>
    </row>
    <row r="34" spans="1:16370" s="107" customFormat="1" ht="33.75" customHeight="1" x14ac:dyDescent="0.2">
      <c r="A34" s="74" t="s">
        <v>95</v>
      </c>
      <c r="B34" s="44">
        <v>911</v>
      </c>
      <c r="C34" s="73" t="s">
        <v>65</v>
      </c>
      <c r="D34" s="73" t="s">
        <v>52</v>
      </c>
      <c r="E34" s="201"/>
      <c r="F34" s="201"/>
      <c r="G34" s="1">
        <f t="shared" si="3"/>
        <v>700</v>
      </c>
    </row>
    <row r="35" spans="1:16370" x14ac:dyDescent="0.2">
      <c r="A35" s="87" t="s">
        <v>86</v>
      </c>
      <c r="B35" s="44">
        <v>911</v>
      </c>
      <c r="C35" s="73" t="s">
        <v>65</v>
      </c>
      <c r="D35" s="44" t="s">
        <v>52</v>
      </c>
      <c r="E35" s="73" t="s">
        <v>215</v>
      </c>
      <c r="F35" s="73"/>
      <c r="G35" s="1">
        <f t="shared" si="3"/>
        <v>700</v>
      </c>
    </row>
    <row r="36" spans="1:16370" s="88" customFormat="1" x14ac:dyDescent="0.2">
      <c r="A36" s="76" t="s">
        <v>42</v>
      </c>
      <c r="B36" s="77">
        <v>911</v>
      </c>
      <c r="C36" s="78" t="s">
        <v>65</v>
      </c>
      <c r="D36" s="78" t="s">
        <v>52</v>
      </c>
      <c r="E36" s="78" t="s">
        <v>238</v>
      </c>
      <c r="F36" s="78"/>
      <c r="G36" s="2">
        <f t="shared" si="3"/>
        <v>700</v>
      </c>
    </row>
    <row r="37" spans="1:16370" x14ac:dyDescent="0.2">
      <c r="A37" s="79" t="s">
        <v>23</v>
      </c>
      <c r="B37" s="84">
        <v>911</v>
      </c>
      <c r="C37" s="201" t="s">
        <v>65</v>
      </c>
      <c r="D37" s="201" t="s">
        <v>52</v>
      </c>
      <c r="E37" s="201" t="s">
        <v>238</v>
      </c>
      <c r="F37" s="201" t="s">
        <v>24</v>
      </c>
      <c r="G37" s="3">
        <f t="shared" si="3"/>
        <v>700</v>
      </c>
    </row>
    <row r="38" spans="1:16370" x14ac:dyDescent="0.2">
      <c r="A38" s="79" t="s">
        <v>123</v>
      </c>
      <c r="B38" s="84">
        <v>911</v>
      </c>
      <c r="C38" s="201" t="s">
        <v>65</v>
      </c>
      <c r="D38" s="201" t="s">
        <v>52</v>
      </c>
      <c r="E38" s="201" t="s">
        <v>238</v>
      </c>
      <c r="F38" s="201" t="s">
        <v>122</v>
      </c>
      <c r="G38" s="3">
        <v>700</v>
      </c>
    </row>
    <row r="39" spans="1:16370" s="51" customFormat="1" ht="18.75" x14ac:dyDescent="0.2">
      <c r="A39" s="46" t="s">
        <v>633</v>
      </c>
      <c r="B39" s="47">
        <v>912</v>
      </c>
      <c r="C39" s="47"/>
      <c r="D39" s="47"/>
      <c r="E39" s="48"/>
      <c r="F39" s="48"/>
      <c r="G39" s="20">
        <f>G40+G329+G336+G435+G567+G985+G999+G1156+G1212+G1236+G1386+G1507</f>
        <v>9701422.0199999996</v>
      </c>
    </row>
    <row r="40" spans="1:16370" s="107" customFormat="1" x14ac:dyDescent="0.2">
      <c r="A40" s="74" t="s">
        <v>50</v>
      </c>
      <c r="B40" s="44">
        <v>912</v>
      </c>
      <c r="C40" s="73" t="s">
        <v>51</v>
      </c>
      <c r="D40" s="73"/>
      <c r="E40" s="73"/>
      <c r="F40" s="73"/>
      <c r="G40" s="12">
        <f>G41+G50+G202+G176</f>
        <v>738400.7</v>
      </c>
    </row>
    <row r="41" spans="1:16370" s="107" customFormat="1" ht="33.75" customHeight="1" x14ac:dyDescent="0.2">
      <c r="A41" s="74" t="s">
        <v>53</v>
      </c>
      <c r="B41" s="44">
        <v>912</v>
      </c>
      <c r="C41" s="73" t="s">
        <v>51</v>
      </c>
      <c r="D41" s="73" t="s">
        <v>52</v>
      </c>
      <c r="E41" s="201"/>
      <c r="F41" s="201"/>
      <c r="G41" s="1">
        <f>G44</f>
        <v>1936</v>
      </c>
    </row>
    <row r="42" spans="1:16370" ht="31.5" x14ac:dyDescent="0.2">
      <c r="A42" s="72" t="s">
        <v>760</v>
      </c>
      <c r="B42" s="44">
        <v>912</v>
      </c>
      <c r="C42" s="73" t="s">
        <v>62</v>
      </c>
      <c r="D42" s="73" t="s">
        <v>52</v>
      </c>
      <c r="E42" s="93" t="s">
        <v>211</v>
      </c>
      <c r="F42" s="73"/>
      <c r="G42" s="54">
        <f t="shared" ref="G42:G46" si="4">G43</f>
        <v>1936</v>
      </c>
    </row>
    <row r="43" spans="1:16370" x14ac:dyDescent="0.2">
      <c r="A43" s="199" t="s">
        <v>497</v>
      </c>
      <c r="B43" s="43">
        <v>912</v>
      </c>
      <c r="C43" s="200" t="s">
        <v>62</v>
      </c>
      <c r="D43" s="200" t="s">
        <v>52</v>
      </c>
      <c r="E43" s="102" t="s">
        <v>501</v>
      </c>
      <c r="F43" s="78"/>
      <c r="G43" s="8">
        <f t="shared" si="4"/>
        <v>1936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  <c r="IL43" s="59"/>
      <c r="IM43" s="59"/>
      <c r="IN43" s="59"/>
      <c r="IO43" s="59"/>
      <c r="IP43" s="59"/>
      <c r="IQ43" s="59"/>
      <c r="IR43" s="59"/>
      <c r="IS43" s="59"/>
      <c r="IT43" s="59"/>
      <c r="IU43" s="59"/>
      <c r="IV43" s="59"/>
      <c r="IW43" s="59"/>
      <c r="IX43" s="59"/>
      <c r="IY43" s="59"/>
      <c r="IZ43" s="59"/>
      <c r="JA43" s="59"/>
      <c r="JB43" s="59"/>
      <c r="JC43" s="59"/>
      <c r="JD43" s="59"/>
      <c r="JE43" s="59"/>
      <c r="JF43" s="59"/>
      <c r="JG43" s="59"/>
      <c r="JH43" s="59"/>
      <c r="JI43" s="59"/>
      <c r="JJ43" s="59"/>
      <c r="JK43" s="59"/>
      <c r="JL43" s="59"/>
      <c r="JM43" s="59"/>
      <c r="JN43" s="59"/>
      <c r="JO43" s="59"/>
      <c r="JP43" s="59"/>
      <c r="JQ43" s="59"/>
      <c r="JR43" s="59"/>
      <c r="JS43" s="59"/>
      <c r="JT43" s="59"/>
      <c r="JU43" s="59"/>
      <c r="JV43" s="59"/>
      <c r="JW43" s="59"/>
      <c r="JX43" s="59"/>
      <c r="JY43" s="59"/>
      <c r="JZ43" s="59"/>
      <c r="KA43" s="59"/>
      <c r="KB43" s="59"/>
      <c r="KC43" s="59"/>
      <c r="KD43" s="59"/>
      <c r="KE43" s="59"/>
      <c r="KF43" s="59"/>
      <c r="KG43" s="59"/>
      <c r="KH43" s="59"/>
      <c r="KI43" s="59"/>
      <c r="KJ43" s="59"/>
      <c r="KK43" s="59"/>
      <c r="KL43" s="59"/>
      <c r="KM43" s="59"/>
      <c r="KN43" s="59"/>
      <c r="KO43" s="59"/>
      <c r="KP43" s="59"/>
      <c r="KQ43" s="59"/>
      <c r="KR43" s="59"/>
      <c r="KS43" s="59"/>
      <c r="KT43" s="59"/>
      <c r="KU43" s="59"/>
      <c r="KV43" s="59"/>
      <c r="KW43" s="59"/>
      <c r="KX43" s="59"/>
      <c r="KY43" s="59"/>
      <c r="KZ43" s="59"/>
      <c r="LA43" s="59"/>
      <c r="LB43" s="59"/>
      <c r="LC43" s="59"/>
      <c r="LD43" s="59"/>
      <c r="LE43" s="59"/>
      <c r="LF43" s="59"/>
      <c r="LG43" s="59"/>
      <c r="LH43" s="59"/>
      <c r="LI43" s="59"/>
      <c r="LJ43" s="59"/>
      <c r="LK43" s="59"/>
      <c r="LL43" s="59"/>
      <c r="LM43" s="59"/>
      <c r="LN43" s="59"/>
      <c r="LO43" s="59"/>
      <c r="LP43" s="59"/>
      <c r="LQ43" s="59"/>
      <c r="LR43" s="59"/>
      <c r="LS43" s="59"/>
      <c r="LT43" s="59"/>
      <c r="LU43" s="59"/>
      <c r="LV43" s="59"/>
      <c r="LW43" s="59"/>
      <c r="LX43" s="59"/>
      <c r="LY43" s="59"/>
      <c r="LZ43" s="59"/>
      <c r="MA43" s="59"/>
      <c r="MB43" s="59"/>
      <c r="MC43" s="59"/>
      <c r="MD43" s="59"/>
      <c r="ME43" s="59"/>
      <c r="MF43" s="59"/>
      <c r="MG43" s="59"/>
      <c r="MH43" s="59"/>
      <c r="MI43" s="59"/>
      <c r="MJ43" s="59"/>
      <c r="MK43" s="59"/>
      <c r="ML43" s="59"/>
      <c r="MM43" s="59"/>
      <c r="MN43" s="59"/>
      <c r="MO43" s="59"/>
      <c r="MP43" s="59"/>
      <c r="MQ43" s="59"/>
      <c r="MR43" s="59"/>
      <c r="MS43" s="59"/>
      <c r="MT43" s="59"/>
      <c r="MU43" s="59"/>
      <c r="MV43" s="59"/>
      <c r="MW43" s="59"/>
      <c r="MX43" s="59"/>
      <c r="MY43" s="59"/>
      <c r="MZ43" s="59"/>
      <c r="NA43" s="59"/>
      <c r="NB43" s="59"/>
      <c r="NC43" s="59"/>
      <c r="ND43" s="59"/>
      <c r="NE43" s="59"/>
      <c r="NF43" s="59"/>
      <c r="NG43" s="59"/>
      <c r="NH43" s="59"/>
      <c r="NI43" s="59"/>
      <c r="NJ43" s="59"/>
      <c r="NK43" s="59"/>
      <c r="NL43" s="59"/>
      <c r="NM43" s="59"/>
      <c r="NN43" s="59"/>
      <c r="NO43" s="59"/>
      <c r="NP43" s="59"/>
      <c r="NQ43" s="59"/>
      <c r="NR43" s="59"/>
      <c r="NS43" s="59"/>
      <c r="NT43" s="59"/>
      <c r="NU43" s="59"/>
      <c r="NV43" s="59"/>
      <c r="NW43" s="59"/>
      <c r="NX43" s="59"/>
      <c r="NY43" s="59"/>
      <c r="NZ43" s="59"/>
      <c r="OA43" s="59"/>
      <c r="OB43" s="59"/>
      <c r="OC43" s="59"/>
      <c r="OD43" s="59"/>
      <c r="OE43" s="59"/>
      <c r="OF43" s="59"/>
      <c r="OG43" s="59"/>
      <c r="OH43" s="59"/>
      <c r="OI43" s="59"/>
      <c r="OJ43" s="59"/>
      <c r="OK43" s="59"/>
      <c r="OL43" s="59"/>
      <c r="OM43" s="59"/>
      <c r="ON43" s="59"/>
      <c r="OO43" s="59"/>
      <c r="OP43" s="59"/>
      <c r="OQ43" s="59"/>
      <c r="OR43" s="59"/>
      <c r="OS43" s="59"/>
      <c r="OT43" s="59"/>
      <c r="OU43" s="59"/>
      <c r="OV43" s="59"/>
      <c r="OW43" s="59"/>
      <c r="OX43" s="59"/>
      <c r="OY43" s="59"/>
      <c r="OZ43" s="59"/>
      <c r="PA43" s="59"/>
      <c r="PB43" s="59"/>
      <c r="PC43" s="59"/>
      <c r="PD43" s="59"/>
      <c r="PE43" s="59"/>
      <c r="PF43" s="59"/>
      <c r="PG43" s="59"/>
      <c r="PH43" s="59"/>
      <c r="PI43" s="59"/>
      <c r="PJ43" s="59"/>
      <c r="PK43" s="59"/>
      <c r="PL43" s="59"/>
      <c r="PM43" s="59"/>
      <c r="PN43" s="59"/>
      <c r="PO43" s="59"/>
      <c r="PP43" s="59"/>
      <c r="PQ43" s="59"/>
      <c r="PR43" s="59"/>
      <c r="PS43" s="59"/>
      <c r="PT43" s="59"/>
      <c r="PU43" s="59"/>
      <c r="PV43" s="59"/>
      <c r="PW43" s="59"/>
      <c r="PX43" s="59"/>
      <c r="PY43" s="59"/>
      <c r="PZ43" s="59"/>
      <c r="QA43" s="59"/>
      <c r="QB43" s="59"/>
      <c r="QC43" s="59"/>
      <c r="QD43" s="59"/>
      <c r="QE43" s="59"/>
      <c r="QF43" s="59"/>
      <c r="QG43" s="59"/>
      <c r="QH43" s="59"/>
      <c r="QI43" s="59"/>
      <c r="QJ43" s="59"/>
      <c r="QK43" s="59"/>
      <c r="QL43" s="59"/>
      <c r="QM43" s="59"/>
      <c r="QN43" s="59"/>
      <c r="QO43" s="59"/>
      <c r="QP43" s="59"/>
      <c r="QQ43" s="59"/>
      <c r="QR43" s="59"/>
      <c r="QS43" s="59"/>
      <c r="QT43" s="59"/>
      <c r="QU43" s="59"/>
      <c r="QV43" s="59"/>
      <c r="QW43" s="59"/>
      <c r="QX43" s="59"/>
      <c r="QY43" s="59"/>
      <c r="QZ43" s="59"/>
      <c r="RA43" s="59"/>
      <c r="RB43" s="59"/>
      <c r="RC43" s="59"/>
      <c r="RD43" s="59"/>
      <c r="RE43" s="59"/>
      <c r="RF43" s="59"/>
      <c r="RG43" s="59"/>
      <c r="RH43" s="59"/>
      <c r="RI43" s="59"/>
      <c r="RJ43" s="59"/>
      <c r="RK43" s="59"/>
      <c r="RL43" s="59"/>
      <c r="RM43" s="59"/>
      <c r="RN43" s="59"/>
      <c r="RO43" s="59"/>
      <c r="RP43" s="59"/>
      <c r="RQ43" s="59"/>
      <c r="RR43" s="59"/>
      <c r="RS43" s="59"/>
      <c r="RT43" s="59"/>
      <c r="RU43" s="59"/>
      <c r="RV43" s="59"/>
      <c r="RW43" s="59"/>
      <c r="RX43" s="59"/>
      <c r="RY43" s="59"/>
      <c r="RZ43" s="59"/>
      <c r="SA43" s="59"/>
      <c r="SB43" s="59"/>
      <c r="SC43" s="59"/>
      <c r="SD43" s="59"/>
      <c r="SE43" s="59"/>
      <c r="SF43" s="59"/>
      <c r="SG43" s="59"/>
      <c r="SH43" s="59"/>
      <c r="SI43" s="59"/>
      <c r="SJ43" s="59"/>
      <c r="SK43" s="59"/>
      <c r="SL43" s="59"/>
      <c r="SM43" s="59"/>
      <c r="SN43" s="59"/>
      <c r="SO43" s="59"/>
      <c r="SP43" s="59"/>
      <c r="SQ43" s="59"/>
      <c r="SR43" s="59"/>
      <c r="SS43" s="59"/>
      <c r="ST43" s="59"/>
      <c r="SU43" s="59"/>
      <c r="SV43" s="59"/>
      <c r="SW43" s="59"/>
      <c r="SX43" s="59"/>
      <c r="SY43" s="59"/>
      <c r="SZ43" s="59"/>
      <c r="TA43" s="59"/>
      <c r="TB43" s="59"/>
      <c r="TC43" s="59"/>
      <c r="TD43" s="59"/>
      <c r="TE43" s="59"/>
      <c r="TF43" s="59"/>
      <c r="TG43" s="59"/>
      <c r="TH43" s="59"/>
      <c r="TI43" s="59"/>
      <c r="TJ43" s="59"/>
      <c r="TK43" s="59"/>
      <c r="TL43" s="59"/>
      <c r="TM43" s="59"/>
      <c r="TN43" s="59"/>
      <c r="TO43" s="59"/>
      <c r="TP43" s="59"/>
      <c r="TQ43" s="59"/>
      <c r="TR43" s="59"/>
      <c r="TS43" s="59"/>
      <c r="TT43" s="59"/>
      <c r="TU43" s="59"/>
      <c r="TV43" s="59"/>
      <c r="TW43" s="59"/>
      <c r="TX43" s="59"/>
      <c r="TY43" s="59"/>
      <c r="TZ43" s="59"/>
      <c r="UA43" s="59"/>
      <c r="UB43" s="59"/>
      <c r="UC43" s="59"/>
      <c r="UD43" s="59"/>
      <c r="UE43" s="59"/>
      <c r="UF43" s="59"/>
      <c r="UG43" s="59"/>
      <c r="UH43" s="59"/>
      <c r="UI43" s="59"/>
      <c r="UJ43" s="59"/>
      <c r="UK43" s="59"/>
      <c r="UL43" s="59"/>
      <c r="UM43" s="59"/>
      <c r="UN43" s="59"/>
      <c r="UO43" s="59"/>
      <c r="UP43" s="59"/>
      <c r="UQ43" s="59"/>
      <c r="UR43" s="59"/>
      <c r="US43" s="59"/>
      <c r="UT43" s="59"/>
      <c r="UU43" s="59"/>
      <c r="UV43" s="59"/>
      <c r="UW43" s="59"/>
      <c r="UX43" s="59"/>
      <c r="UY43" s="59"/>
      <c r="UZ43" s="59"/>
      <c r="VA43" s="59"/>
      <c r="VB43" s="59"/>
      <c r="VC43" s="59"/>
      <c r="VD43" s="59"/>
      <c r="VE43" s="59"/>
      <c r="VF43" s="59"/>
      <c r="VG43" s="59"/>
      <c r="VH43" s="59"/>
      <c r="VI43" s="59"/>
      <c r="VJ43" s="59"/>
      <c r="VK43" s="59"/>
      <c r="VL43" s="59"/>
      <c r="VM43" s="59"/>
      <c r="VN43" s="59"/>
      <c r="VO43" s="59"/>
      <c r="VP43" s="59"/>
      <c r="VQ43" s="59"/>
      <c r="VR43" s="59"/>
      <c r="VS43" s="59"/>
      <c r="VT43" s="59"/>
      <c r="VU43" s="59"/>
      <c r="VV43" s="59"/>
      <c r="VW43" s="59"/>
      <c r="VX43" s="59"/>
      <c r="VY43" s="59"/>
      <c r="VZ43" s="59"/>
      <c r="WA43" s="59"/>
      <c r="WB43" s="59"/>
      <c r="WC43" s="59"/>
      <c r="WD43" s="59"/>
      <c r="WE43" s="59"/>
      <c r="WF43" s="59"/>
      <c r="WG43" s="59"/>
      <c r="WH43" s="59"/>
      <c r="WI43" s="59"/>
      <c r="WJ43" s="59"/>
      <c r="WK43" s="59"/>
      <c r="WL43" s="59"/>
      <c r="WM43" s="59"/>
      <c r="WN43" s="59"/>
      <c r="WO43" s="59"/>
      <c r="WP43" s="59"/>
      <c r="WQ43" s="59"/>
      <c r="WR43" s="59"/>
      <c r="WS43" s="59"/>
      <c r="WT43" s="59"/>
      <c r="WU43" s="59"/>
      <c r="WV43" s="59"/>
      <c r="WW43" s="59"/>
      <c r="WX43" s="59"/>
      <c r="WY43" s="59"/>
      <c r="WZ43" s="59"/>
      <c r="XA43" s="59"/>
      <c r="XB43" s="59"/>
      <c r="XC43" s="59"/>
      <c r="XD43" s="59"/>
      <c r="XE43" s="59"/>
      <c r="XF43" s="59"/>
      <c r="XG43" s="59"/>
      <c r="XH43" s="59"/>
      <c r="XI43" s="59"/>
      <c r="XJ43" s="59"/>
      <c r="XK43" s="59"/>
      <c r="XL43" s="59"/>
      <c r="XM43" s="59"/>
      <c r="XN43" s="59"/>
      <c r="XO43" s="59"/>
      <c r="XP43" s="59"/>
      <c r="XQ43" s="59"/>
      <c r="XR43" s="59"/>
      <c r="XS43" s="59"/>
      <c r="XT43" s="59"/>
      <c r="XU43" s="59"/>
      <c r="XV43" s="59"/>
      <c r="XW43" s="59"/>
      <c r="XX43" s="59"/>
      <c r="XY43" s="59"/>
      <c r="XZ43" s="59"/>
      <c r="YA43" s="59"/>
      <c r="YB43" s="59"/>
      <c r="YC43" s="59"/>
      <c r="YD43" s="59"/>
      <c r="YE43" s="59"/>
      <c r="YF43" s="59"/>
      <c r="YG43" s="59"/>
      <c r="YH43" s="59"/>
      <c r="YI43" s="59"/>
      <c r="YJ43" s="59"/>
      <c r="YK43" s="59"/>
      <c r="YL43" s="59"/>
      <c r="YM43" s="59"/>
      <c r="YN43" s="59"/>
      <c r="YO43" s="59"/>
      <c r="YP43" s="59"/>
      <c r="YQ43" s="59"/>
      <c r="YR43" s="59"/>
      <c r="YS43" s="59"/>
      <c r="YT43" s="59"/>
      <c r="YU43" s="59"/>
      <c r="YV43" s="59"/>
      <c r="YW43" s="59"/>
      <c r="YX43" s="59"/>
      <c r="YY43" s="59"/>
      <c r="YZ43" s="59"/>
      <c r="ZA43" s="59"/>
      <c r="ZB43" s="59"/>
      <c r="ZC43" s="59"/>
      <c r="ZD43" s="59"/>
      <c r="ZE43" s="59"/>
      <c r="ZF43" s="59"/>
      <c r="ZG43" s="59"/>
      <c r="ZH43" s="59"/>
      <c r="ZI43" s="59"/>
      <c r="ZJ43" s="59"/>
      <c r="ZK43" s="59"/>
      <c r="ZL43" s="59"/>
      <c r="ZM43" s="59"/>
      <c r="ZN43" s="59"/>
      <c r="ZO43" s="59"/>
      <c r="ZP43" s="59"/>
      <c r="ZQ43" s="59"/>
      <c r="ZR43" s="59"/>
      <c r="ZS43" s="59"/>
      <c r="ZT43" s="59"/>
      <c r="ZU43" s="59"/>
      <c r="ZV43" s="59"/>
      <c r="ZW43" s="59"/>
      <c r="ZX43" s="59"/>
      <c r="ZY43" s="59"/>
      <c r="ZZ43" s="59"/>
      <c r="AAA43" s="59"/>
      <c r="AAB43" s="59"/>
      <c r="AAC43" s="59"/>
      <c r="AAD43" s="59"/>
      <c r="AAE43" s="59"/>
      <c r="AAF43" s="59"/>
      <c r="AAG43" s="59"/>
      <c r="AAH43" s="59"/>
      <c r="AAI43" s="59"/>
      <c r="AAJ43" s="59"/>
      <c r="AAK43" s="59"/>
      <c r="AAL43" s="59"/>
      <c r="AAM43" s="59"/>
      <c r="AAN43" s="59"/>
      <c r="AAO43" s="59"/>
      <c r="AAP43" s="59"/>
      <c r="AAQ43" s="59"/>
      <c r="AAR43" s="59"/>
      <c r="AAS43" s="59"/>
      <c r="AAT43" s="59"/>
      <c r="AAU43" s="59"/>
      <c r="AAV43" s="59"/>
      <c r="AAW43" s="59"/>
      <c r="AAX43" s="59"/>
      <c r="AAY43" s="59"/>
      <c r="AAZ43" s="59"/>
      <c r="ABA43" s="59"/>
      <c r="ABB43" s="59"/>
      <c r="ABC43" s="59"/>
      <c r="ABD43" s="59"/>
      <c r="ABE43" s="59"/>
      <c r="ABF43" s="59"/>
      <c r="ABG43" s="59"/>
      <c r="ABH43" s="59"/>
      <c r="ABI43" s="59"/>
      <c r="ABJ43" s="59"/>
      <c r="ABK43" s="59"/>
      <c r="ABL43" s="59"/>
      <c r="ABM43" s="59"/>
      <c r="ABN43" s="59"/>
      <c r="ABO43" s="59"/>
      <c r="ABP43" s="59"/>
      <c r="ABQ43" s="59"/>
      <c r="ABR43" s="59"/>
      <c r="ABS43" s="59"/>
      <c r="ABT43" s="59"/>
      <c r="ABU43" s="59"/>
      <c r="ABV43" s="59"/>
      <c r="ABW43" s="59"/>
      <c r="ABX43" s="59"/>
      <c r="ABY43" s="59"/>
      <c r="ABZ43" s="59"/>
      <c r="ACA43" s="59"/>
      <c r="ACB43" s="59"/>
      <c r="ACC43" s="59"/>
      <c r="ACD43" s="59"/>
      <c r="ACE43" s="59"/>
      <c r="ACF43" s="59"/>
      <c r="ACG43" s="59"/>
      <c r="ACH43" s="59"/>
      <c r="ACI43" s="59"/>
      <c r="ACJ43" s="59"/>
      <c r="ACK43" s="59"/>
      <c r="ACL43" s="59"/>
      <c r="ACM43" s="59"/>
      <c r="ACN43" s="59"/>
      <c r="ACO43" s="59"/>
      <c r="ACP43" s="59"/>
      <c r="ACQ43" s="59"/>
      <c r="ACR43" s="59"/>
      <c r="ACS43" s="59"/>
      <c r="ACT43" s="59"/>
      <c r="ACU43" s="59"/>
      <c r="ACV43" s="59"/>
      <c r="ACW43" s="59"/>
      <c r="ACX43" s="59"/>
      <c r="ACY43" s="59"/>
      <c r="ACZ43" s="59"/>
      <c r="ADA43" s="59"/>
      <c r="ADB43" s="59"/>
      <c r="ADC43" s="59"/>
      <c r="ADD43" s="59"/>
      <c r="ADE43" s="59"/>
      <c r="ADF43" s="59"/>
      <c r="ADG43" s="59"/>
      <c r="ADH43" s="59"/>
      <c r="ADI43" s="59"/>
      <c r="ADJ43" s="59"/>
      <c r="ADK43" s="59"/>
      <c r="ADL43" s="59"/>
      <c r="ADM43" s="59"/>
      <c r="ADN43" s="59"/>
      <c r="ADO43" s="59"/>
      <c r="ADP43" s="59"/>
      <c r="ADQ43" s="59"/>
      <c r="ADR43" s="59"/>
      <c r="ADS43" s="59"/>
      <c r="ADT43" s="59"/>
      <c r="ADU43" s="59"/>
      <c r="ADV43" s="59"/>
      <c r="ADW43" s="59"/>
      <c r="ADX43" s="59"/>
      <c r="ADY43" s="59"/>
      <c r="ADZ43" s="59"/>
      <c r="AEA43" s="59"/>
      <c r="AEB43" s="59"/>
      <c r="AEC43" s="59"/>
      <c r="AED43" s="59"/>
      <c r="AEE43" s="59"/>
      <c r="AEF43" s="59"/>
      <c r="AEG43" s="59"/>
      <c r="AEH43" s="59"/>
      <c r="AEI43" s="59"/>
      <c r="AEJ43" s="59"/>
      <c r="AEK43" s="59"/>
      <c r="AEL43" s="59"/>
      <c r="AEM43" s="59"/>
      <c r="AEN43" s="59"/>
      <c r="AEO43" s="59"/>
      <c r="AEP43" s="59"/>
      <c r="AEQ43" s="59"/>
      <c r="AER43" s="59"/>
      <c r="AES43" s="59"/>
      <c r="AET43" s="59"/>
      <c r="AEU43" s="59"/>
      <c r="AEV43" s="59"/>
      <c r="AEW43" s="59"/>
      <c r="AEX43" s="59"/>
      <c r="AEY43" s="59"/>
      <c r="AEZ43" s="59"/>
      <c r="AFA43" s="59"/>
      <c r="AFB43" s="59"/>
      <c r="AFC43" s="59"/>
      <c r="AFD43" s="59"/>
      <c r="AFE43" s="59"/>
      <c r="AFF43" s="59"/>
      <c r="AFG43" s="59"/>
      <c r="AFH43" s="59"/>
      <c r="AFI43" s="59"/>
      <c r="AFJ43" s="59"/>
      <c r="AFK43" s="59"/>
      <c r="AFL43" s="59"/>
      <c r="AFM43" s="59"/>
      <c r="AFN43" s="59"/>
      <c r="AFO43" s="59"/>
      <c r="AFP43" s="59"/>
      <c r="AFQ43" s="59"/>
      <c r="AFR43" s="59"/>
      <c r="AFS43" s="59"/>
      <c r="AFT43" s="59"/>
      <c r="AFU43" s="59"/>
      <c r="AFV43" s="59"/>
      <c r="AFW43" s="59"/>
      <c r="AFX43" s="59"/>
      <c r="AFY43" s="59"/>
      <c r="AFZ43" s="59"/>
      <c r="AGA43" s="59"/>
      <c r="AGB43" s="59"/>
      <c r="AGC43" s="59"/>
      <c r="AGD43" s="59"/>
      <c r="AGE43" s="59"/>
      <c r="AGF43" s="59"/>
      <c r="AGG43" s="59"/>
      <c r="AGH43" s="59"/>
      <c r="AGI43" s="59"/>
      <c r="AGJ43" s="59"/>
      <c r="AGK43" s="59"/>
      <c r="AGL43" s="59"/>
      <c r="AGM43" s="59"/>
      <c r="AGN43" s="59"/>
      <c r="AGO43" s="59"/>
      <c r="AGP43" s="59"/>
      <c r="AGQ43" s="59"/>
      <c r="AGR43" s="59"/>
      <c r="AGS43" s="59"/>
      <c r="AGT43" s="59"/>
      <c r="AGU43" s="59"/>
      <c r="AGV43" s="59"/>
      <c r="AGW43" s="59"/>
      <c r="AGX43" s="59"/>
      <c r="AGY43" s="59"/>
      <c r="AGZ43" s="59"/>
      <c r="AHA43" s="59"/>
      <c r="AHB43" s="59"/>
      <c r="AHC43" s="59"/>
      <c r="AHD43" s="59"/>
      <c r="AHE43" s="59"/>
      <c r="AHF43" s="59"/>
      <c r="AHG43" s="59"/>
      <c r="AHH43" s="59"/>
      <c r="AHI43" s="59"/>
      <c r="AHJ43" s="59"/>
      <c r="AHK43" s="59"/>
      <c r="AHL43" s="59"/>
      <c r="AHM43" s="59"/>
      <c r="AHN43" s="59"/>
      <c r="AHO43" s="59"/>
      <c r="AHP43" s="59"/>
      <c r="AHQ43" s="59"/>
      <c r="AHR43" s="59"/>
      <c r="AHS43" s="59"/>
      <c r="AHT43" s="59"/>
      <c r="AHU43" s="59"/>
      <c r="AHV43" s="59"/>
      <c r="AHW43" s="59"/>
      <c r="AHX43" s="59"/>
      <c r="AHY43" s="59"/>
      <c r="AHZ43" s="59"/>
      <c r="AIA43" s="59"/>
      <c r="AIB43" s="59"/>
      <c r="AIC43" s="59"/>
      <c r="AID43" s="59"/>
      <c r="AIE43" s="59"/>
      <c r="AIF43" s="59"/>
      <c r="AIG43" s="59"/>
      <c r="AIH43" s="59"/>
      <c r="AII43" s="59"/>
      <c r="AIJ43" s="59"/>
      <c r="AIK43" s="59"/>
      <c r="AIL43" s="59"/>
      <c r="AIM43" s="59"/>
      <c r="AIN43" s="59"/>
      <c r="AIO43" s="59"/>
      <c r="AIP43" s="59"/>
      <c r="AIQ43" s="59"/>
      <c r="AIR43" s="59"/>
      <c r="AIS43" s="59"/>
      <c r="AIT43" s="59"/>
      <c r="AIU43" s="59"/>
      <c r="AIV43" s="59"/>
      <c r="AIW43" s="59"/>
      <c r="AIX43" s="59"/>
      <c r="AIY43" s="59"/>
      <c r="AIZ43" s="59"/>
      <c r="AJA43" s="59"/>
      <c r="AJB43" s="59"/>
      <c r="AJC43" s="59"/>
      <c r="AJD43" s="59"/>
      <c r="AJE43" s="59"/>
      <c r="AJF43" s="59"/>
      <c r="AJG43" s="59"/>
      <c r="AJH43" s="59"/>
      <c r="AJI43" s="59"/>
      <c r="AJJ43" s="59"/>
      <c r="AJK43" s="59"/>
      <c r="AJL43" s="59"/>
      <c r="AJM43" s="59"/>
      <c r="AJN43" s="59"/>
      <c r="AJO43" s="59"/>
      <c r="AJP43" s="59"/>
      <c r="AJQ43" s="59"/>
      <c r="AJR43" s="59"/>
      <c r="AJS43" s="59"/>
      <c r="AJT43" s="59"/>
      <c r="AJU43" s="59"/>
      <c r="AJV43" s="59"/>
      <c r="AJW43" s="59"/>
      <c r="AJX43" s="59"/>
      <c r="AJY43" s="59"/>
      <c r="AJZ43" s="59"/>
      <c r="AKA43" s="59"/>
      <c r="AKB43" s="59"/>
      <c r="AKC43" s="59"/>
      <c r="AKD43" s="59"/>
      <c r="AKE43" s="59"/>
      <c r="AKF43" s="59"/>
      <c r="AKG43" s="59"/>
      <c r="AKH43" s="59"/>
      <c r="AKI43" s="59"/>
      <c r="AKJ43" s="59"/>
      <c r="AKK43" s="59"/>
      <c r="AKL43" s="59"/>
      <c r="AKM43" s="59"/>
      <c r="AKN43" s="59"/>
      <c r="AKO43" s="59"/>
      <c r="AKP43" s="59"/>
      <c r="AKQ43" s="59"/>
      <c r="AKR43" s="59"/>
      <c r="AKS43" s="59"/>
      <c r="AKT43" s="59"/>
      <c r="AKU43" s="59"/>
      <c r="AKV43" s="59"/>
      <c r="AKW43" s="59"/>
      <c r="AKX43" s="59"/>
      <c r="AKY43" s="59"/>
      <c r="AKZ43" s="59"/>
      <c r="ALA43" s="59"/>
      <c r="ALB43" s="59"/>
      <c r="ALC43" s="59"/>
      <c r="ALD43" s="59"/>
      <c r="ALE43" s="59"/>
      <c r="ALF43" s="59"/>
      <c r="ALG43" s="59"/>
      <c r="ALH43" s="59"/>
      <c r="ALI43" s="59"/>
      <c r="ALJ43" s="59"/>
      <c r="ALK43" s="59"/>
      <c r="ALL43" s="59"/>
      <c r="ALM43" s="59"/>
      <c r="ALN43" s="59"/>
      <c r="ALO43" s="59"/>
      <c r="ALP43" s="59"/>
      <c r="ALQ43" s="59"/>
      <c r="ALR43" s="59"/>
      <c r="ALS43" s="59"/>
      <c r="ALT43" s="59"/>
      <c r="ALU43" s="59"/>
      <c r="ALV43" s="59"/>
      <c r="ALW43" s="59"/>
      <c r="ALX43" s="59"/>
      <c r="ALY43" s="59"/>
      <c r="ALZ43" s="59"/>
      <c r="AMA43" s="59"/>
      <c r="AMB43" s="59"/>
      <c r="AMC43" s="59"/>
      <c r="AMD43" s="59"/>
      <c r="AME43" s="59"/>
      <c r="AMF43" s="59"/>
      <c r="AMG43" s="59"/>
      <c r="AMH43" s="59"/>
      <c r="AMI43" s="59"/>
      <c r="AMJ43" s="59"/>
      <c r="AMK43" s="59"/>
      <c r="AML43" s="59"/>
      <c r="AMM43" s="59"/>
      <c r="AMN43" s="59"/>
      <c r="AMO43" s="59"/>
      <c r="AMP43" s="59"/>
      <c r="AMQ43" s="59"/>
      <c r="AMR43" s="59"/>
      <c r="AMS43" s="59"/>
      <c r="AMT43" s="59"/>
      <c r="AMU43" s="59"/>
      <c r="AMV43" s="59"/>
      <c r="AMW43" s="59"/>
      <c r="AMX43" s="59"/>
      <c r="AMY43" s="59"/>
      <c r="AMZ43" s="59"/>
      <c r="ANA43" s="59"/>
      <c r="ANB43" s="59"/>
      <c r="ANC43" s="59"/>
      <c r="AND43" s="59"/>
      <c r="ANE43" s="59"/>
      <c r="ANF43" s="59"/>
      <c r="ANG43" s="59"/>
      <c r="ANH43" s="59"/>
      <c r="ANI43" s="59"/>
      <c r="ANJ43" s="59"/>
      <c r="ANK43" s="59"/>
      <c r="ANL43" s="59"/>
      <c r="ANM43" s="59"/>
      <c r="ANN43" s="59"/>
      <c r="ANO43" s="59"/>
      <c r="ANP43" s="59"/>
      <c r="ANQ43" s="59"/>
      <c r="ANR43" s="59"/>
      <c r="ANS43" s="59"/>
      <c r="ANT43" s="59"/>
      <c r="ANU43" s="59"/>
      <c r="ANV43" s="59"/>
      <c r="ANW43" s="59"/>
      <c r="ANX43" s="59"/>
      <c r="ANY43" s="59"/>
      <c r="ANZ43" s="59"/>
      <c r="AOA43" s="59"/>
      <c r="AOB43" s="59"/>
      <c r="AOC43" s="59"/>
      <c r="AOD43" s="59"/>
      <c r="AOE43" s="59"/>
      <c r="AOF43" s="59"/>
      <c r="AOG43" s="59"/>
      <c r="AOH43" s="59"/>
      <c r="AOI43" s="59"/>
      <c r="AOJ43" s="59"/>
      <c r="AOK43" s="59"/>
      <c r="AOL43" s="59"/>
      <c r="AOM43" s="59"/>
      <c r="AON43" s="59"/>
      <c r="AOO43" s="59"/>
      <c r="AOP43" s="59"/>
      <c r="AOQ43" s="59"/>
      <c r="AOR43" s="59"/>
      <c r="AOS43" s="59"/>
      <c r="AOT43" s="59"/>
      <c r="AOU43" s="59"/>
      <c r="AOV43" s="59"/>
      <c r="AOW43" s="59"/>
      <c r="AOX43" s="59"/>
      <c r="AOY43" s="59"/>
      <c r="AOZ43" s="59"/>
      <c r="APA43" s="59"/>
      <c r="APB43" s="59"/>
      <c r="APC43" s="59"/>
      <c r="APD43" s="59"/>
      <c r="APE43" s="59"/>
      <c r="APF43" s="59"/>
      <c r="APG43" s="59"/>
      <c r="APH43" s="59"/>
      <c r="API43" s="59"/>
      <c r="APJ43" s="59"/>
      <c r="APK43" s="59"/>
      <c r="APL43" s="59"/>
      <c r="APM43" s="59"/>
      <c r="APN43" s="59"/>
      <c r="APO43" s="59"/>
      <c r="APP43" s="59"/>
      <c r="APQ43" s="59"/>
      <c r="APR43" s="59"/>
      <c r="APS43" s="59"/>
      <c r="APT43" s="59"/>
      <c r="APU43" s="59"/>
      <c r="APV43" s="59"/>
      <c r="APW43" s="59"/>
      <c r="APX43" s="59"/>
      <c r="APY43" s="59"/>
      <c r="APZ43" s="59"/>
      <c r="AQA43" s="59"/>
      <c r="AQB43" s="59"/>
      <c r="AQC43" s="59"/>
      <c r="AQD43" s="59"/>
      <c r="AQE43" s="59"/>
      <c r="AQF43" s="59"/>
      <c r="AQG43" s="59"/>
      <c r="AQH43" s="59"/>
      <c r="AQI43" s="59"/>
      <c r="AQJ43" s="59"/>
      <c r="AQK43" s="59"/>
      <c r="AQL43" s="59"/>
      <c r="AQM43" s="59"/>
      <c r="AQN43" s="59"/>
      <c r="AQO43" s="59"/>
      <c r="AQP43" s="59"/>
      <c r="AQQ43" s="59"/>
      <c r="AQR43" s="59"/>
      <c r="AQS43" s="59"/>
      <c r="AQT43" s="59"/>
      <c r="AQU43" s="59"/>
      <c r="AQV43" s="59"/>
      <c r="AQW43" s="59"/>
      <c r="AQX43" s="59"/>
      <c r="AQY43" s="59"/>
      <c r="AQZ43" s="59"/>
      <c r="ARA43" s="59"/>
      <c r="ARB43" s="59"/>
      <c r="ARC43" s="59"/>
      <c r="ARD43" s="59"/>
      <c r="ARE43" s="59"/>
      <c r="ARF43" s="59"/>
      <c r="ARG43" s="59"/>
      <c r="ARH43" s="59"/>
      <c r="ARI43" s="59"/>
      <c r="ARJ43" s="59"/>
      <c r="ARK43" s="59"/>
      <c r="ARL43" s="59"/>
      <c r="ARM43" s="59"/>
      <c r="ARN43" s="59"/>
      <c r="ARO43" s="59"/>
      <c r="ARP43" s="59"/>
      <c r="ARQ43" s="59"/>
      <c r="ARR43" s="59"/>
      <c r="ARS43" s="59"/>
      <c r="ART43" s="59"/>
      <c r="ARU43" s="59"/>
      <c r="ARV43" s="59"/>
      <c r="ARW43" s="59"/>
      <c r="ARX43" s="59"/>
      <c r="ARY43" s="59"/>
      <c r="ARZ43" s="59"/>
      <c r="ASA43" s="59"/>
      <c r="ASB43" s="59"/>
      <c r="ASC43" s="59"/>
      <c r="ASD43" s="59"/>
      <c r="ASE43" s="59"/>
      <c r="ASF43" s="59"/>
      <c r="ASG43" s="59"/>
      <c r="ASH43" s="59"/>
      <c r="ASI43" s="59"/>
      <c r="ASJ43" s="59"/>
      <c r="ASK43" s="59"/>
      <c r="ASL43" s="59"/>
      <c r="ASM43" s="59"/>
      <c r="ASN43" s="59"/>
      <c r="ASO43" s="59"/>
      <c r="ASP43" s="59"/>
      <c r="ASQ43" s="59"/>
      <c r="ASR43" s="59"/>
      <c r="ASS43" s="59"/>
      <c r="AST43" s="59"/>
      <c r="ASU43" s="59"/>
      <c r="ASV43" s="59"/>
      <c r="ASW43" s="59"/>
      <c r="ASX43" s="59"/>
      <c r="ASY43" s="59"/>
      <c r="ASZ43" s="59"/>
      <c r="ATA43" s="59"/>
      <c r="ATB43" s="59"/>
      <c r="ATC43" s="59"/>
      <c r="ATD43" s="59"/>
      <c r="ATE43" s="59"/>
      <c r="ATF43" s="59"/>
      <c r="ATG43" s="59"/>
      <c r="ATH43" s="59"/>
      <c r="ATI43" s="59"/>
      <c r="ATJ43" s="59"/>
      <c r="ATK43" s="59"/>
      <c r="ATL43" s="59"/>
      <c r="ATM43" s="59"/>
      <c r="ATN43" s="59"/>
      <c r="ATO43" s="59"/>
      <c r="ATP43" s="59"/>
      <c r="ATQ43" s="59"/>
      <c r="ATR43" s="59"/>
      <c r="ATS43" s="59"/>
      <c r="ATT43" s="59"/>
      <c r="ATU43" s="59"/>
      <c r="ATV43" s="59"/>
      <c r="ATW43" s="59"/>
      <c r="ATX43" s="59"/>
      <c r="ATY43" s="59"/>
      <c r="ATZ43" s="59"/>
      <c r="AUA43" s="59"/>
      <c r="AUB43" s="59"/>
      <c r="AUC43" s="59"/>
      <c r="AUD43" s="59"/>
      <c r="AUE43" s="59"/>
      <c r="AUF43" s="59"/>
      <c r="AUG43" s="59"/>
      <c r="AUH43" s="59"/>
      <c r="AUI43" s="59"/>
      <c r="AUJ43" s="59"/>
      <c r="AUK43" s="59"/>
      <c r="AUL43" s="59"/>
      <c r="AUM43" s="59"/>
      <c r="AUN43" s="59"/>
      <c r="AUO43" s="59"/>
      <c r="AUP43" s="59"/>
      <c r="AUQ43" s="59"/>
      <c r="AUR43" s="59"/>
      <c r="AUS43" s="59"/>
      <c r="AUT43" s="59"/>
      <c r="AUU43" s="59"/>
      <c r="AUV43" s="59"/>
      <c r="AUW43" s="59"/>
      <c r="AUX43" s="59"/>
      <c r="AUY43" s="59"/>
      <c r="AUZ43" s="59"/>
      <c r="AVA43" s="59"/>
      <c r="AVB43" s="59"/>
      <c r="AVC43" s="59"/>
      <c r="AVD43" s="59"/>
      <c r="AVE43" s="59"/>
      <c r="AVF43" s="59"/>
      <c r="AVG43" s="59"/>
      <c r="AVH43" s="59"/>
      <c r="AVI43" s="59"/>
      <c r="AVJ43" s="59"/>
      <c r="AVK43" s="59"/>
      <c r="AVL43" s="59"/>
      <c r="AVM43" s="59"/>
      <c r="AVN43" s="59"/>
      <c r="AVO43" s="59"/>
      <c r="AVP43" s="59"/>
      <c r="AVQ43" s="59"/>
      <c r="AVR43" s="59"/>
      <c r="AVS43" s="59"/>
      <c r="AVT43" s="59"/>
      <c r="AVU43" s="59"/>
      <c r="AVV43" s="59"/>
      <c r="AVW43" s="59"/>
      <c r="AVX43" s="59"/>
      <c r="AVY43" s="59"/>
      <c r="AVZ43" s="59"/>
      <c r="AWA43" s="59"/>
      <c r="AWB43" s="59"/>
      <c r="AWC43" s="59"/>
      <c r="AWD43" s="59"/>
      <c r="AWE43" s="59"/>
      <c r="AWF43" s="59"/>
      <c r="AWG43" s="59"/>
      <c r="AWH43" s="59"/>
      <c r="AWI43" s="59"/>
      <c r="AWJ43" s="59"/>
      <c r="AWK43" s="59"/>
      <c r="AWL43" s="59"/>
      <c r="AWM43" s="59"/>
      <c r="AWN43" s="59"/>
      <c r="AWO43" s="59"/>
      <c r="AWP43" s="59"/>
      <c r="AWQ43" s="59"/>
      <c r="AWR43" s="59"/>
      <c r="AWS43" s="59"/>
      <c r="AWT43" s="59"/>
      <c r="AWU43" s="59"/>
      <c r="AWV43" s="59"/>
      <c r="AWW43" s="59"/>
      <c r="AWX43" s="59"/>
      <c r="AWY43" s="59"/>
      <c r="AWZ43" s="59"/>
      <c r="AXA43" s="59"/>
      <c r="AXB43" s="59"/>
      <c r="AXC43" s="59"/>
      <c r="AXD43" s="59"/>
      <c r="AXE43" s="59"/>
      <c r="AXF43" s="59"/>
      <c r="AXG43" s="59"/>
      <c r="AXH43" s="59"/>
      <c r="AXI43" s="59"/>
      <c r="AXJ43" s="59"/>
      <c r="AXK43" s="59"/>
      <c r="AXL43" s="59"/>
      <c r="AXM43" s="59"/>
      <c r="AXN43" s="59"/>
      <c r="AXO43" s="59"/>
      <c r="AXP43" s="59"/>
      <c r="AXQ43" s="59"/>
      <c r="AXR43" s="59"/>
      <c r="AXS43" s="59"/>
      <c r="AXT43" s="59"/>
      <c r="AXU43" s="59"/>
      <c r="AXV43" s="59"/>
      <c r="AXW43" s="59"/>
      <c r="AXX43" s="59"/>
      <c r="AXY43" s="59"/>
      <c r="AXZ43" s="59"/>
      <c r="AYA43" s="59"/>
      <c r="AYB43" s="59"/>
      <c r="AYC43" s="59"/>
      <c r="AYD43" s="59"/>
      <c r="AYE43" s="59"/>
      <c r="AYF43" s="59"/>
      <c r="AYG43" s="59"/>
      <c r="AYH43" s="59"/>
      <c r="AYI43" s="59"/>
      <c r="AYJ43" s="59"/>
      <c r="AYK43" s="59"/>
      <c r="AYL43" s="59"/>
      <c r="AYM43" s="59"/>
      <c r="AYN43" s="59"/>
      <c r="AYO43" s="59"/>
      <c r="AYP43" s="59"/>
      <c r="AYQ43" s="59"/>
      <c r="AYR43" s="59"/>
      <c r="AYS43" s="59"/>
      <c r="AYT43" s="59"/>
      <c r="AYU43" s="59"/>
      <c r="AYV43" s="59"/>
      <c r="AYW43" s="59"/>
      <c r="AYX43" s="59"/>
      <c r="AYY43" s="59"/>
      <c r="AYZ43" s="59"/>
      <c r="AZA43" s="59"/>
      <c r="AZB43" s="59"/>
      <c r="AZC43" s="59"/>
      <c r="AZD43" s="59"/>
      <c r="AZE43" s="59"/>
      <c r="AZF43" s="59"/>
      <c r="AZG43" s="59"/>
      <c r="AZH43" s="59"/>
      <c r="AZI43" s="59"/>
      <c r="AZJ43" s="59"/>
      <c r="AZK43" s="59"/>
      <c r="AZL43" s="59"/>
      <c r="AZM43" s="59"/>
      <c r="AZN43" s="59"/>
      <c r="AZO43" s="59"/>
      <c r="AZP43" s="59"/>
      <c r="AZQ43" s="59"/>
      <c r="AZR43" s="59"/>
      <c r="AZS43" s="59"/>
      <c r="AZT43" s="59"/>
      <c r="AZU43" s="59"/>
      <c r="AZV43" s="59"/>
      <c r="AZW43" s="59"/>
      <c r="AZX43" s="59"/>
      <c r="AZY43" s="59"/>
      <c r="AZZ43" s="59"/>
      <c r="BAA43" s="59"/>
      <c r="BAB43" s="59"/>
      <c r="BAC43" s="59"/>
      <c r="BAD43" s="59"/>
      <c r="BAE43" s="59"/>
      <c r="BAF43" s="59"/>
      <c r="BAG43" s="59"/>
      <c r="BAH43" s="59"/>
      <c r="BAI43" s="59"/>
      <c r="BAJ43" s="59"/>
      <c r="BAK43" s="59"/>
      <c r="BAL43" s="59"/>
      <c r="BAM43" s="59"/>
      <c r="BAN43" s="59"/>
      <c r="BAO43" s="59"/>
      <c r="BAP43" s="59"/>
      <c r="BAQ43" s="59"/>
      <c r="BAR43" s="59"/>
      <c r="BAS43" s="59"/>
      <c r="BAT43" s="59"/>
      <c r="BAU43" s="59"/>
      <c r="BAV43" s="59"/>
      <c r="BAW43" s="59"/>
      <c r="BAX43" s="59"/>
      <c r="BAY43" s="59"/>
      <c r="BAZ43" s="59"/>
      <c r="BBA43" s="59"/>
      <c r="BBB43" s="59"/>
      <c r="BBC43" s="59"/>
      <c r="BBD43" s="59"/>
      <c r="BBE43" s="59"/>
      <c r="BBF43" s="59"/>
      <c r="BBG43" s="59"/>
      <c r="BBH43" s="59"/>
      <c r="BBI43" s="59"/>
      <c r="BBJ43" s="59"/>
      <c r="BBK43" s="59"/>
      <c r="BBL43" s="59"/>
      <c r="BBM43" s="59"/>
      <c r="BBN43" s="59"/>
      <c r="BBO43" s="59"/>
      <c r="BBP43" s="59"/>
      <c r="BBQ43" s="59"/>
      <c r="BBR43" s="59"/>
      <c r="BBS43" s="59"/>
      <c r="BBT43" s="59"/>
      <c r="BBU43" s="59"/>
      <c r="BBV43" s="59"/>
      <c r="BBW43" s="59"/>
      <c r="BBX43" s="59"/>
      <c r="BBY43" s="59"/>
      <c r="BBZ43" s="59"/>
      <c r="BCA43" s="59"/>
      <c r="BCB43" s="59"/>
      <c r="BCC43" s="59"/>
      <c r="BCD43" s="59"/>
      <c r="BCE43" s="59"/>
      <c r="BCF43" s="59"/>
      <c r="BCG43" s="59"/>
      <c r="BCH43" s="59"/>
      <c r="BCI43" s="59"/>
      <c r="BCJ43" s="59"/>
      <c r="BCK43" s="59"/>
      <c r="BCL43" s="59"/>
      <c r="BCM43" s="59"/>
      <c r="BCN43" s="59"/>
      <c r="BCO43" s="59"/>
      <c r="BCP43" s="59"/>
      <c r="BCQ43" s="59"/>
      <c r="BCR43" s="59"/>
      <c r="BCS43" s="59"/>
      <c r="BCT43" s="59"/>
      <c r="BCU43" s="59"/>
      <c r="BCV43" s="59"/>
      <c r="BCW43" s="59"/>
      <c r="BCX43" s="59"/>
      <c r="BCY43" s="59"/>
      <c r="BCZ43" s="59"/>
      <c r="BDA43" s="59"/>
      <c r="BDB43" s="59"/>
      <c r="BDC43" s="59"/>
      <c r="BDD43" s="59"/>
      <c r="BDE43" s="59"/>
      <c r="BDF43" s="59"/>
      <c r="BDG43" s="59"/>
      <c r="BDH43" s="59"/>
      <c r="BDI43" s="59"/>
      <c r="BDJ43" s="59"/>
      <c r="BDK43" s="59"/>
      <c r="BDL43" s="59"/>
      <c r="BDM43" s="59"/>
      <c r="BDN43" s="59"/>
      <c r="BDO43" s="59"/>
      <c r="BDP43" s="59"/>
      <c r="BDQ43" s="59"/>
      <c r="BDR43" s="59"/>
      <c r="BDS43" s="59"/>
      <c r="BDT43" s="59"/>
      <c r="BDU43" s="59"/>
      <c r="BDV43" s="59"/>
      <c r="BDW43" s="59"/>
      <c r="BDX43" s="59"/>
      <c r="BDY43" s="59"/>
      <c r="BDZ43" s="59"/>
      <c r="BEA43" s="59"/>
      <c r="BEB43" s="59"/>
      <c r="BEC43" s="59"/>
      <c r="BED43" s="59"/>
      <c r="BEE43" s="59"/>
      <c r="BEF43" s="59"/>
      <c r="BEG43" s="59"/>
      <c r="BEH43" s="59"/>
      <c r="BEI43" s="59"/>
      <c r="BEJ43" s="59"/>
      <c r="BEK43" s="59"/>
      <c r="BEL43" s="59"/>
      <c r="BEM43" s="59"/>
      <c r="BEN43" s="59"/>
      <c r="BEO43" s="59"/>
      <c r="BEP43" s="59"/>
      <c r="BEQ43" s="59"/>
      <c r="BER43" s="59"/>
      <c r="BES43" s="59"/>
      <c r="BET43" s="59"/>
      <c r="BEU43" s="59"/>
      <c r="BEV43" s="59"/>
      <c r="BEW43" s="59"/>
      <c r="BEX43" s="59"/>
      <c r="BEY43" s="59"/>
      <c r="BEZ43" s="59"/>
      <c r="BFA43" s="59"/>
      <c r="BFB43" s="59"/>
      <c r="BFC43" s="59"/>
      <c r="BFD43" s="59"/>
      <c r="BFE43" s="59"/>
      <c r="BFF43" s="59"/>
      <c r="BFG43" s="59"/>
      <c r="BFH43" s="59"/>
      <c r="BFI43" s="59"/>
      <c r="BFJ43" s="59"/>
      <c r="BFK43" s="59"/>
      <c r="BFL43" s="59"/>
      <c r="BFM43" s="59"/>
      <c r="BFN43" s="59"/>
      <c r="BFO43" s="59"/>
      <c r="BFP43" s="59"/>
      <c r="BFQ43" s="59"/>
      <c r="BFR43" s="59"/>
      <c r="BFS43" s="59"/>
      <c r="BFT43" s="59"/>
      <c r="BFU43" s="59"/>
      <c r="BFV43" s="59"/>
      <c r="BFW43" s="59"/>
      <c r="BFX43" s="59"/>
      <c r="BFY43" s="59"/>
      <c r="BFZ43" s="59"/>
      <c r="BGA43" s="59"/>
      <c r="BGB43" s="59"/>
      <c r="BGC43" s="59"/>
      <c r="BGD43" s="59"/>
      <c r="BGE43" s="59"/>
      <c r="BGF43" s="59"/>
      <c r="BGG43" s="59"/>
      <c r="BGH43" s="59"/>
      <c r="BGI43" s="59"/>
      <c r="BGJ43" s="59"/>
      <c r="BGK43" s="59"/>
      <c r="BGL43" s="59"/>
      <c r="BGM43" s="59"/>
      <c r="BGN43" s="59"/>
      <c r="BGO43" s="59"/>
      <c r="BGP43" s="59"/>
      <c r="BGQ43" s="59"/>
      <c r="BGR43" s="59"/>
      <c r="BGS43" s="59"/>
      <c r="BGT43" s="59"/>
      <c r="BGU43" s="59"/>
      <c r="BGV43" s="59"/>
      <c r="BGW43" s="59"/>
      <c r="BGX43" s="59"/>
      <c r="BGY43" s="59"/>
      <c r="BGZ43" s="59"/>
      <c r="BHA43" s="59"/>
      <c r="BHB43" s="59"/>
      <c r="BHC43" s="59"/>
      <c r="BHD43" s="59"/>
      <c r="BHE43" s="59"/>
      <c r="BHF43" s="59"/>
      <c r="BHG43" s="59"/>
      <c r="BHH43" s="59"/>
      <c r="BHI43" s="59"/>
      <c r="BHJ43" s="59"/>
      <c r="BHK43" s="59"/>
      <c r="BHL43" s="59"/>
      <c r="BHM43" s="59"/>
      <c r="BHN43" s="59"/>
      <c r="BHO43" s="59"/>
      <c r="BHP43" s="59"/>
      <c r="BHQ43" s="59"/>
      <c r="BHR43" s="59"/>
      <c r="BHS43" s="59"/>
      <c r="BHT43" s="59"/>
      <c r="BHU43" s="59"/>
      <c r="BHV43" s="59"/>
      <c r="BHW43" s="59"/>
      <c r="BHX43" s="59"/>
      <c r="BHY43" s="59"/>
      <c r="BHZ43" s="59"/>
      <c r="BIA43" s="59"/>
      <c r="BIB43" s="59"/>
      <c r="BIC43" s="59"/>
      <c r="BID43" s="59"/>
      <c r="BIE43" s="59"/>
      <c r="BIF43" s="59"/>
      <c r="BIG43" s="59"/>
      <c r="BIH43" s="59"/>
      <c r="BII43" s="59"/>
      <c r="BIJ43" s="59"/>
      <c r="BIK43" s="59"/>
      <c r="BIL43" s="59"/>
      <c r="BIM43" s="59"/>
      <c r="BIN43" s="59"/>
      <c r="BIO43" s="59"/>
      <c r="BIP43" s="59"/>
      <c r="BIQ43" s="59"/>
      <c r="BIR43" s="59"/>
      <c r="BIS43" s="59"/>
      <c r="BIT43" s="59"/>
      <c r="BIU43" s="59"/>
      <c r="BIV43" s="59"/>
      <c r="BIW43" s="59"/>
      <c r="BIX43" s="59"/>
      <c r="BIY43" s="59"/>
      <c r="BIZ43" s="59"/>
      <c r="BJA43" s="59"/>
      <c r="BJB43" s="59"/>
      <c r="BJC43" s="59"/>
      <c r="BJD43" s="59"/>
      <c r="BJE43" s="59"/>
      <c r="BJF43" s="59"/>
      <c r="BJG43" s="59"/>
      <c r="BJH43" s="59"/>
      <c r="BJI43" s="59"/>
      <c r="BJJ43" s="59"/>
      <c r="BJK43" s="59"/>
      <c r="BJL43" s="59"/>
      <c r="BJM43" s="59"/>
      <c r="BJN43" s="59"/>
      <c r="BJO43" s="59"/>
      <c r="BJP43" s="59"/>
      <c r="BJQ43" s="59"/>
      <c r="BJR43" s="59"/>
      <c r="BJS43" s="59"/>
      <c r="BJT43" s="59"/>
      <c r="BJU43" s="59"/>
      <c r="BJV43" s="59"/>
      <c r="BJW43" s="59"/>
      <c r="BJX43" s="59"/>
      <c r="BJY43" s="59"/>
      <c r="BJZ43" s="59"/>
      <c r="BKA43" s="59"/>
      <c r="BKB43" s="59"/>
      <c r="BKC43" s="59"/>
      <c r="BKD43" s="59"/>
      <c r="BKE43" s="59"/>
      <c r="BKF43" s="59"/>
      <c r="BKG43" s="59"/>
      <c r="BKH43" s="59"/>
      <c r="BKI43" s="59"/>
      <c r="BKJ43" s="59"/>
      <c r="BKK43" s="59"/>
      <c r="BKL43" s="59"/>
      <c r="BKM43" s="59"/>
      <c r="BKN43" s="59"/>
      <c r="BKO43" s="59"/>
      <c r="BKP43" s="59"/>
      <c r="BKQ43" s="59"/>
      <c r="BKR43" s="59"/>
      <c r="BKS43" s="59"/>
      <c r="BKT43" s="59"/>
      <c r="BKU43" s="59"/>
      <c r="BKV43" s="59"/>
      <c r="BKW43" s="59"/>
      <c r="BKX43" s="59"/>
      <c r="BKY43" s="59"/>
      <c r="BKZ43" s="59"/>
      <c r="BLA43" s="59"/>
      <c r="BLB43" s="59"/>
      <c r="BLC43" s="59"/>
      <c r="BLD43" s="59"/>
      <c r="BLE43" s="59"/>
      <c r="BLF43" s="59"/>
      <c r="BLG43" s="59"/>
      <c r="BLH43" s="59"/>
      <c r="BLI43" s="59"/>
      <c r="BLJ43" s="59"/>
      <c r="BLK43" s="59"/>
      <c r="BLL43" s="59"/>
      <c r="BLM43" s="59"/>
      <c r="BLN43" s="59"/>
      <c r="BLO43" s="59"/>
      <c r="BLP43" s="59"/>
      <c r="BLQ43" s="59"/>
      <c r="BLR43" s="59"/>
      <c r="BLS43" s="59"/>
      <c r="BLT43" s="59"/>
      <c r="BLU43" s="59"/>
      <c r="BLV43" s="59"/>
      <c r="BLW43" s="59"/>
      <c r="BLX43" s="59"/>
      <c r="BLY43" s="59"/>
      <c r="BLZ43" s="59"/>
      <c r="BMA43" s="59"/>
      <c r="BMB43" s="59"/>
      <c r="BMC43" s="59"/>
      <c r="BMD43" s="59"/>
      <c r="BME43" s="59"/>
      <c r="BMF43" s="59"/>
      <c r="BMG43" s="59"/>
      <c r="BMH43" s="59"/>
      <c r="BMI43" s="59"/>
      <c r="BMJ43" s="59"/>
      <c r="BMK43" s="59"/>
      <c r="BML43" s="59"/>
      <c r="BMM43" s="59"/>
      <c r="BMN43" s="59"/>
      <c r="BMO43" s="59"/>
      <c r="BMP43" s="59"/>
      <c r="BMQ43" s="59"/>
      <c r="BMR43" s="59"/>
      <c r="BMS43" s="59"/>
      <c r="BMT43" s="59"/>
      <c r="BMU43" s="59"/>
      <c r="BMV43" s="59"/>
      <c r="BMW43" s="59"/>
      <c r="BMX43" s="59"/>
      <c r="BMY43" s="59"/>
      <c r="BMZ43" s="59"/>
      <c r="BNA43" s="59"/>
      <c r="BNB43" s="59"/>
      <c r="BNC43" s="59"/>
      <c r="BND43" s="59"/>
      <c r="BNE43" s="59"/>
      <c r="BNF43" s="59"/>
      <c r="BNG43" s="59"/>
      <c r="BNH43" s="59"/>
      <c r="BNI43" s="59"/>
      <c r="BNJ43" s="59"/>
      <c r="BNK43" s="59"/>
      <c r="BNL43" s="59"/>
      <c r="BNM43" s="59"/>
      <c r="BNN43" s="59"/>
      <c r="BNO43" s="59"/>
      <c r="BNP43" s="59"/>
      <c r="BNQ43" s="59"/>
      <c r="BNR43" s="59"/>
      <c r="BNS43" s="59"/>
      <c r="BNT43" s="59"/>
      <c r="BNU43" s="59"/>
      <c r="BNV43" s="59"/>
      <c r="BNW43" s="59"/>
      <c r="BNX43" s="59"/>
      <c r="BNY43" s="59"/>
      <c r="BNZ43" s="59"/>
      <c r="BOA43" s="59"/>
      <c r="BOB43" s="59"/>
      <c r="BOC43" s="59"/>
      <c r="BOD43" s="59"/>
      <c r="BOE43" s="59"/>
      <c r="BOF43" s="59"/>
      <c r="BOG43" s="59"/>
      <c r="BOH43" s="59"/>
      <c r="BOI43" s="59"/>
      <c r="BOJ43" s="59"/>
      <c r="BOK43" s="59"/>
      <c r="BOL43" s="59"/>
      <c r="BOM43" s="59"/>
      <c r="BON43" s="59"/>
      <c r="BOO43" s="59"/>
      <c r="BOP43" s="59"/>
      <c r="BOQ43" s="59"/>
      <c r="BOR43" s="59"/>
      <c r="BOS43" s="59"/>
      <c r="BOT43" s="59"/>
      <c r="BOU43" s="59"/>
      <c r="BOV43" s="59"/>
      <c r="BOW43" s="59"/>
      <c r="BOX43" s="59"/>
      <c r="BOY43" s="59"/>
      <c r="BOZ43" s="59"/>
      <c r="BPA43" s="59"/>
      <c r="BPB43" s="59"/>
      <c r="BPC43" s="59"/>
      <c r="BPD43" s="59"/>
      <c r="BPE43" s="59"/>
      <c r="BPF43" s="59"/>
      <c r="BPG43" s="59"/>
      <c r="BPH43" s="59"/>
      <c r="BPI43" s="59"/>
      <c r="BPJ43" s="59"/>
      <c r="BPK43" s="59"/>
      <c r="BPL43" s="59"/>
      <c r="BPM43" s="59"/>
      <c r="BPN43" s="59"/>
      <c r="BPO43" s="59"/>
      <c r="BPP43" s="59"/>
      <c r="BPQ43" s="59"/>
      <c r="BPR43" s="59"/>
      <c r="BPS43" s="59"/>
      <c r="BPT43" s="59"/>
      <c r="BPU43" s="59"/>
      <c r="BPV43" s="59"/>
      <c r="BPW43" s="59"/>
      <c r="BPX43" s="59"/>
      <c r="BPY43" s="59"/>
      <c r="BPZ43" s="59"/>
      <c r="BQA43" s="59"/>
      <c r="BQB43" s="59"/>
      <c r="BQC43" s="59"/>
      <c r="BQD43" s="59"/>
      <c r="BQE43" s="59"/>
      <c r="BQF43" s="59"/>
      <c r="BQG43" s="59"/>
      <c r="BQH43" s="59"/>
      <c r="BQI43" s="59"/>
      <c r="BQJ43" s="59"/>
      <c r="BQK43" s="59"/>
      <c r="BQL43" s="59"/>
      <c r="BQM43" s="59"/>
      <c r="BQN43" s="59"/>
      <c r="BQO43" s="59"/>
      <c r="BQP43" s="59"/>
      <c r="BQQ43" s="59"/>
      <c r="BQR43" s="59"/>
      <c r="BQS43" s="59"/>
      <c r="BQT43" s="59"/>
      <c r="BQU43" s="59"/>
      <c r="BQV43" s="59"/>
      <c r="BQW43" s="59"/>
      <c r="BQX43" s="59"/>
      <c r="BQY43" s="59"/>
      <c r="BQZ43" s="59"/>
      <c r="BRA43" s="59"/>
      <c r="BRB43" s="59"/>
      <c r="BRC43" s="59"/>
      <c r="BRD43" s="59"/>
      <c r="BRE43" s="59"/>
      <c r="BRF43" s="59"/>
      <c r="BRG43" s="59"/>
      <c r="BRH43" s="59"/>
      <c r="BRI43" s="59"/>
      <c r="BRJ43" s="59"/>
      <c r="BRK43" s="59"/>
      <c r="BRL43" s="59"/>
      <c r="BRM43" s="59"/>
      <c r="BRN43" s="59"/>
      <c r="BRO43" s="59"/>
      <c r="BRP43" s="59"/>
      <c r="BRQ43" s="59"/>
      <c r="BRR43" s="59"/>
      <c r="BRS43" s="59"/>
      <c r="BRT43" s="59"/>
      <c r="BRU43" s="59"/>
      <c r="BRV43" s="59"/>
      <c r="BRW43" s="59"/>
      <c r="BRX43" s="59"/>
      <c r="BRY43" s="59"/>
      <c r="BRZ43" s="59"/>
      <c r="BSA43" s="59"/>
      <c r="BSB43" s="59"/>
      <c r="BSC43" s="59"/>
      <c r="BSD43" s="59"/>
      <c r="BSE43" s="59"/>
      <c r="BSF43" s="59"/>
      <c r="BSG43" s="59"/>
      <c r="BSH43" s="59"/>
      <c r="BSI43" s="59"/>
      <c r="BSJ43" s="59"/>
      <c r="BSK43" s="59"/>
      <c r="BSL43" s="59"/>
      <c r="BSM43" s="59"/>
      <c r="BSN43" s="59"/>
      <c r="BSO43" s="59"/>
      <c r="BSP43" s="59"/>
      <c r="BSQ43" s="59"/>
      <c r="BSR43" s="59"/>
      <c r="BSS43" s="59"/>
      <c r="BST43" s="59"/>
      <c r="BSU43" s="59"/>
      <c r="BSV43" s="59"/>
      <c r="BSW43" s="59"/>
      <c r="BSX43" s="59"/>
      <c r="BSY43" s="59"/>
      <c r="BSZ43" s="59"/>
      <c r="BTA43" s="59"/>
      <c r="BTB43" s="59"/>
      <c r="BTC43" s="59"/>
      <c r="BTD43" s="59"/>
      <c r="BTE43" s="59"/>
      <c r="BTF43" s="59"/>
      <c r="BTG43" s="59"/>
      <c r="BTH43" s="59"/>
      <c r="BTI43" s="59"/>
      <c r="BTJ43" s="59"/>
      <c r="BTK43" s="59"/>
      <c r="BTL43" s="59"/>
      <c r="BTM43" s="59"/>
      <c r="BTN43" s="59"/>
      <c r="BTO43" s="59"/>
      <c r="BTP43" s="59"/>
      <c r="BTQ43" s="59"/>
      <c r="BTR43" s="59"/>
      <c r="BTS43" s="59"/>
      <c r="BTT43" s="59"/>
      <c r="BTU43" s="59"/>
      <c r="BTV43" s="59"/>
      <c r="BTW43" s="59"/>
      <c r="BTX43" s="59"/>
      <c r="BTY43" s="59"/>
      <c r="BTZ43" s="59"/>
      <c r="BUA43" s="59"/>
      <c r="BUB43" s="59"/>
      <c r="BUC43" s="59"/>
      <c r="BUD43" s="59"/>
      <c r="BUE43" s="59"/>
      <c r="BUF43" s="59"/>
      <c r="BUG43" s="59"/>
      <c r="BUH43" s="59"/>
      <c r="BUI43" s="59"/>
      <c r="BUJ43" s="59"/>
      <c r="BUK43" s="59"/>
      <c r="BUL43" s="59"/>
      <c r="BUM43" s="59"/>
      <c r="BUN43" s="59"/>
      <c r="BUO43" s="59"/>
      <c r="BUP43" s="59"/>
      <c r="BUQ43" s="59"/>
      <c r="BUR43" s="59"/>
      <c r="BUS43" s="59"/>
      <c r="BUT43" s="59"/>
      <c r="BUU43" s="59"/>
      <c r="BUV43" s="59"/>
      <c r="BUW43" s="59"/>
      <c r="BUX43" s="59"/>
      <c r="BUY43" s="59"/>
      <c r="BUZ43" s="59"/>
      <c r="BVA43" s="59"/>
      <c r="BVB43" s="59"/>
      <c r="BVC43" s="59"/>
      <c r="BVD43" s="59"/>
      <c r="BVE43" s="59"/>
      <c r="BVF43" s="59"/>
      <c r="BVG43" s="59"/>
      <c r="BVH43" s="59"/>
      <c r="BVI43" s="59"/>
      <c r="BVJ43" s="59"/>
      <c r="BVK43" s="59"/>
      <c r="BVL43" s="59"/>
      <c r="BVM43" s="59"/>
      <c r="BVN43" s="59"/>
      <c r="BVO43" s="59"/>
      <c r="BVP43" s="59"/>
      <c r="BVQ43" s="59"/>
      <c r="BVR43" s="59"/>
      <c r="BVS43" s="59"/>
      <c r="BVT43" s="59"/>
      <c r="BVU43" s="59"/>
      <c r="BVV43" s="59"/>
      <c r="BVW43" s="59"/>
      <c r="BVX43" s="59"/>
      <c r="BVY43" s="59"/>
      <c r="BVZ43" s="59"/>
      <c r="BWA43" s="59"/>
      <c r="BWB43" s="59"/>
      <c r="BWC43" s="59"/>
      <c r="BWD43" s="59"/>
      <c r="BWE43" s="59"/>
      <c r="BWF43" s="59"/>
      <c r="BWG43" s="59"/>
      <c r="BWH43" s="59"/>
      <c r="BWI43" s="59"/>
      <c r="BWJ43" s="59"/>
      <c r="BWK43" s="59"/>
      <c r="BWL43" s="59"/>
      <c r="BWM43" s="59"/>
      <c r="BWN43" s="59"/>
      <c r="BWO43" s="59"/>
      <c r="BWP43" s="59"/>
      <c r="BWQ43" s="59"/>
      <c r="BWR43" s="59"/>
      <c r="BWS43" s="59"/>
      <c r="BWT43" s="59"/>
      <c r="BWU43" s="59"/>
      <c r="BWV43" s="59"/>
      <c r="BWW43" s="59"/>
      <c r="BWX43" s="59"/>
      <c r="BWY43" s="59"/>
      <c r="BWZ43" s="59"/>
      <c r="BXA43" s="59"/>
      <c r="BXB43" s="59"/>
      <c r="BXC43" s="59"/>
      <c r="BXD43" s="59"/>
      <c r="BXE43" s="59"/>
      <c r="BXF43" s="59"/>
      <c r="BXG43" s="59"/>
      <c r="BXH43" s="59"/>
      <c r="BXI43" s="59"/>
      <c r="BXJ43" s="59"/>
      <c r="BXK43" s="59"/>
      <c r="BXL43" s="59"/>
      <c r="BXM43" s="59"/>
      <c r="BXN43" s="59"/>
      <c r="BXO43" s="59"/>
      <c r="BXP43" s="59"/>
      <c r="BXQ43" s="59"/>
      <c r="BXR43" s="59"/>
      <c r="BXS43" s="59"/>
      <c r="BXT43" s="59"/>
      <c r="BXU43" s="59"/>
      <c r="BXV43" s="59"/>
      <c r="BXW43" s="59"/>
      <c r="BXX43" s="59"/>
      <c r="BXY43" s="59"/>
      <c r="BXZ43" s="59"/>
      <c r="BYA43" s="59"/>
      <c r="BYB43" s="59"/>
      <c r="BYC43" s="59"/>
      <c r="BYD43" s="59"/>
      <c r="BYE43" s="59"/>
      <c r="BYF43" s="59"/>
      <c r="BYG43" s="59"/>
      <c r="BYH43" s="59"/>
      <c r="BYI43" s="59"/>
      <c r="BYJ43" s="59"/>
      <c r="BYK43" s="59"/>
      <c r="BYL43" s="59"/>
      <c r="BYM43" s="59"/>
      <c r="BYN43" s="59"/>
      <c r="BYO43" s="59"/>
      <c r="BYP43" s="59"/>
      <c r="BYQ43" s="59"/>
      <c r="BYR43" s="59"/>
      <c r="BYS43" s="59"/>
      <c r="BYT43" s="59"/>
      <c r="BYU43" s="59"/>
      <c r="BYV43" s="59"/>
      <c r="BYW43" s="59"/>
      <c r="BYX43" s="59"/>
      <c r="BYY43" s="59"/>
      <c r="BYZ43" s="59"/>
      <c r="BZA43" s="59"/>
      <c r="BZB43" s="59"/>
      <c r="BZC43" s="59"/>
      <c r="BZD43" s="59"/>
      <c r="BZE43" s="59"/>
      <c r="BZF43" s="59"/>
      <c r="BZG43" s="59"/>
      <c r="BZH43" s="59"/>
      <c r="BZI43" s="59"/>
      <c r="BZJ43" s="59"/>
      <c r="BZK43" s="59"/>
      <c r="BZL43" s="59"/>
      <c r="BZM43" s="59"/>
      <c r="BZN43" s="59"/>
      <c r="BZO43" s="59"/>
      <c r="BZP43" s="59"/>
      <c r="BZQ43" s="59"/>
      <c r="BZR43" s="59"/>
      <c r="BZS43" s="59"/>
      <c r="BZT43" s="59"/>
      <c r="BZU43" s="59"/>
      <c r="BZV43" s="59"/>
      <c r="BZW43" s="59"/>
      <c r="BZX43" s="59"/>
      <c r="BZY43" s="59"/>
      <c r="BZZ43" s="59"/>
      <c r="CAA43" s="59"/>
      <c r="CAB43" s="59"/>
      <c r="CAC43" s="59"/>
      <c r="CAD43" s="59"/>
      <c r="CAE43" s="59"/>
      <c r="CAF43" s="59"/>
      <c r="CAG43" s="59"/>
      <c r="CAH43" s="59"/>
      <c r="CAI43" s="59"/>
      <c r="CAJ43" s="59"/>
      <c r="CAK43" s="59"/>
      <c r="CAL43" s="59"/>
      <c r="CAM43" s="59"/>
      <c r="CAN43" s="59"/>
      <c r="CAO43" s="59"/>
      <c r="CAP43" s="59"/>
      <c r="CAQ43" s="59"/>
      <c r="CAR43" s="59"/>
      <c r="CAS43" s="59"/>
      <c r="CAT43" s="59"/>
      <c r="CAU43" s="59"/>
      <c r="CAV43" s="59"/>
      <c r="CAW43" s="59"/>
      <c r="CAX43" s="59"/>
      <c r="CAY43" s="59"/>
      <c r="CAZ43" s="59"/>
      <c r="CBA43" s="59"/>
      <c r="CBB43" s="59"/>
      <c r="CBC43" s="59"/>
      <c r="CBD43" s="59"/>
      <c r="CBE43" s="59"/>
      <c r="CBF43" s="59"/>
      <c r="CBG43" s="59"/>
      <c r="CBH43" s="59"/>
      <c r="CBI43" s="59"/>
      <c r="CBJ43" s="59"/>
      <c r="CBK43" s="59"/>
      <c r="CBL43" s="59"/>
      <c r="CBM43" s="59"/>
      <c r="CBN43" s="59"/>
      <c r="CBO43" s="59"/>
      <c r="CBP43" s="59"/>
      <c r="CBQ43" s="59"/>
      <c r="CBR43" s="59"/>
      <c r="CBS43" s="59"/>
      <c r="CBT43" s="59"/>
      <c r="CBU43" s="59"/>
      <c r="CBV43" s="59"/>
      <c r="CBW43" s="59"/>
      <c r="CBX43" s="59"/>
      <c r="CBY43" s="59"/>
      <c r="CBZ43" s="59"/>
      <c r="CCA43" s="59"/>
      <c r="CCB43" s="59"/>
      <c r="CCC43" s="59"/>
      <c r="CCD43" s="59"/>
      <c r="CCE43" s="59"/>
      <c r="CCF43" s="59"/>
      <c r="CCG43" s="59"/>
      <c r="CCH43" s="59"/>
      <c r="CCI43" s="59"/>
      <c r="CCJ43" s="59"/>
      <c r="CCK43" s="59"/>
      <c r="CCL43" s="59"/>
      <c r="CCM43" s="59"/>
      <c r="CCN43" s="59"/>
      <c r="CCO43" s="59"/>
      <c r="CCP43" s="59"/>
      <c r="CCQ43" s="59"/>
      <c r="CCR43" s="59"/>
      <c r="CCS43" s="59"/>
      <c r="CCT43" s="59"/>
      <c r="CCU43" s="59"/>
      <c r="CCV43" s="59"/>
      <c r="CCW43" s="59"/>
      <c r="CCX43" s="59"/>
      <c r="CCY43" s="59"/>
      <c r="CCZ43" s="59"/>
      <c r="CDA43" s="59"/>
      <c r="CDB43" s="59"/>
      <c r="CDC43" s="59"/>
      <c r="CDD43" s="59"/>
      <c r="CDE43" s="59"/>
      <c r="CDF43" s="59"/>
      <c r="CDG43" s="59"/>
      <c r="CDH43" s="59"/>
      <c r="CDI43" s="59"/>
      <c r="CDJ43" s="59"/>
      <c r="CDK43" s="59"/>
      <c r="CDL43" s="59"/>
      <c r="CDM43" s="59"/>
      <c r="CDN43" s="59"/>
      <c r="CDO43" s="59"/>
      <c r="CDP43" s="59"/>
      <c r="CDQ43" s="59"/>
      <c r="CDR43" s="59"/>
      <c r="CDS43" s="59"/>
      <c r="CDT43" s="59"/>
      <c r="CDU43" s="59"/>
      <c r="CDV43" s="59"/>
      <c r="CDW43" s="59"/>
      <c r="CDX43" s="59"/>
      <c r="CDY43" s="59"/>
      <c r="CDZ43" s="59"/>
      <c r="CEA43" s="59"/>
      <c r="CEB43" s="59"/>
      <c r="CEC43" s="59"/>
      <c r="CED43" s="59"/>
      <c r="CEE43" s="59"/>
      <c r="CEF43" s="59"/>
      <c r="CEG43" s="59"/>
      <c r="CEH43" s="59"/>
      <c r="CEI43" s="59"/>
      <c r="CEJ43" s="59"/>
      <c r="CEK43" s="59"/>
      <c r="CEL43" s="59"/>
      <c r="CEM43" s="59"/>
      <c r="CEN43" s="59"/>
      <c r="CEO43" s="59"/>
      <c r="CEP43" s="59"/>
      <c r="CEQ43" s="59"/>
      <c r="CER43" s="59"/>
      <c r="CES43" s="59"/>
      <c r="CET43" s="59"/>
      <c r="CEU43" s="59"/>
      <c r="CEV43" s="59"/>
      <c r="CEW43" s="59"/>
      <c r="CEX43" s="59"/>
      <c r="CEY43" s="59"/>
      <c r="CEZ43" s="59"/>
      <c r="CFA43" s="59"/>
      <c r="CFB43" s="59"/>
      <c r="CFC43" s="59"/>
      <c r="CFD43" s="59"/>
      <c r="CFE43" s="59"/>
      <c r="CFF43" s="59"/>
      <c r="CFG43" s="59"/>
      <c r="CFH43" s="59"/>
      <c r="CFI43" s="59"/>
      <c r="CFJ43" s="59"/>
      <c r="CFK43" s="59"/>
      <c r="CFL43" s="59"/>
      <c r="CFM43" s="59"/>
      <c r="CFN43" s="59"/>
      <c r="CFO43" s="59"/>
      <c r="CFP43" s="59"/>
      <c r="CFQ43" s="59"/>
      <c r="CFR43" s="59"/>
      <c r="CFS43" s="59"/>
      <c r="CFT43" s="59"/>
      <c r="CFU43" s="59"/>
      <c r="CFV43" s="59"/>
      <c r="CFW43" s="59"/>
      <c r="CFX43" s="59"/>
      <c r="CFY43" s="59"/>
      <c r="CFZ43" s="59"/>
      <c r="CGA43" s="59"/>
      <c r="CGB43" s="59"/>
      <c r="CGC43" s="59"/>
      <c r="CGD43" s="59"/>
      <c r="CGE43" s="59"/>
      <c r="CGF43" s="59"/>
      <c r="CGG43" s="59"/>
      <c r="CGH43" s="59"/>
      <c r="CGI43" s="59"/>
      <c r="CGJ43" s="59"/>
      <c r="CGK43" s="59"/>
      <c r="CGL43" s="59"/>
      <c r="CGM43" s="59"/>
      <c r="CGN43" s="59"/>
      <c r="CGO43" s="59"/>
      <c r="CGP43" s="59"/>
      <c r="CGQ43" s="59"/>
      <c r="CGR43" s="59"/>
      <c r="CGS43" s="59"/>
      <c r="CGT43" s="59"/>
      <c r="CGU43" s="59"/>
      <c r="CGV43" s="59"/>
      <c r="CGW43" s="59"/>
      <c r="CGX43" s="59"/>
      <c r="CGY43" s="59"/>
      <c r="CGZ43" s="59"/>
      <c r="CHA43" s="59"/>
      <c r="CHB43" s="59"/>
      <c r="CHC43" s="59"/>
      <c r="CHD43" s="59"/>
      <c r="CHE43" s="59"/>
      <c r="CHF43" s="59"/>
      <c r="CHG43" s="59"/>
      <c r="CHH43" s="59"/>
      <c r="CHI43" s="59"/>
      <c r="CHJ43" s="59"/>
      <c r="CHK43" s="59"/>
      <c r="CHL43" s="59"/>
      <c r="CHM43" s="59"/>
      <c r="CHN43" s="59"/>
      <c r="CHO43" s="59"/>
      <c r="CHP43" s="59"/>
      <c r="CHQ43" s="59"/>
      <c r="CHR43" s="59"/>
      <c r="CHS43" s="59"/>
      <c r="CHT43" s="59"/>
      <c r="CHU43" s="59"/>
      <c r="CHV43" s="59"/>
      <c r="CHW43" s="59"/>
      <c r="CHX43" s="59"/>
      <c r="CHY43" s="59"/>
      <c r="CHZ43" s="59"/>
      <c r="CIA43" s="59"/>
      <c r="CIB43" s="59"/>
      <c r="CIC43" s="59"/>
      <c r="CID43" s="59"/>
      <c r="CIE43" s="59"/>
      <c r="CIF43" s="59"/>
      <c r="CIG43" s="59"/>
      <c r="CIH43" s="59"/>
      <c r="CII43" s="59"/>
      <c r="CIJ43" s="59"/>
      <c r="CIK43" s="59"/>
      <c r="CIL43" s="59"/>
      <c r="CIM43" s="59"/>
      <c r="CIN43" s="59"/>
      <c r="CIO43" s="59"/>
      <c r="CIP43" s="59"/>
      <c r="CIQ43" s="59"/>
      <c r="CIR43" s="59"/>
      <c r="CIS43" s="59"/>
      <c r="CIT43" s="59"/>
      <c r="CIU43" s="59"/>
      <c r="CIV43" s="59"/>
      <c r="CIW43" s="59"/>
      <c r="CIX43" s="59"/>
      <c r="CIY43" s="59"/>
      <c r="CIZ43" s="59"/>
      <c r="CJA43" s="59"/>
      <c r="CJB43" s="59"/>
      <c r="CJC43" s="59"/>
      <c r="CJD43" s="59"/>
      <c r="CJE43" s="59"/>
      <c r="CJF43" s="59"/>
      <c r="CJG43" s="59"/>
      <c r="CJH43" s="59"/>
      <c r="CJI43" s="59"/>
      <c r="CJJ43" s="59"/>
      <c r="CJK43" s="59"/>
      <c r="CJL43" s="59"/>
      <c r="CJM43" s="59"/>
      <c r="CJN43" s="59"/>
      <c r="CJO43" s="59"/>
      <c r="CJP43" s="59"/>
      <c r="CJQ43" s="59"/>
      <c r="CJR43" s="59"/>
      <c r="CJS43" s="59"/>
      <c r="CJT43" s="59"/>
      <c r="CJU43" s="59"/>
      <c r="CJV43" s="59"/>
      <c r="CJW43" s="59"/>
      <c r="CJX43" s="59"/>
      <c r="CJY43" s="59"/>
      <c r="CJZ43" s="59"/>
      <c r="CKA43" s="59"/>
      <c r="CKB43" s="59"/>
      <c r="CKC43" s="59"/>
      <c r="CKD43" s="59"/>
      <c r="CKE43" s="59"/>
      <c r="CKF43" s="59"/>
      <c r="CKG43" s="59"/>
      <c r="CKH43" s="59"/>
      <c r="CKI43" s="59"/>
      <c r="CKJ43" s="59"/>
      <c r="CKK43" s="59"/>
      <c r="CKL43" s="59"/>
      <c r="CKM43" s="59"/>
      <c r="CKN43" s="59"/>
      <c r="CKO43" s="59"/>
      <c r="CKP43" s="59"/>
      <c r="CKQ43" s="59"/>
      <c r="CKR43" s="59"/>
      <c r="CKS43" s="59"/>
      <c r="CKT43" s="59"/>
      <c r="CKU43" s="59"/>
      <c r="CKV43" s="59"/>
      <c r="CKW43" s="59"/>
      <c r="CKX43" s="59"/>
      <c r="CKY43" s="59"/>
      <c r="CKZ43" s="59"/>
      <c r="CLA43" s="59"/>
      <c r="CLB43" s="59"/>
      <c r="CLC43" s="59"/>
      <c r="CLD43" s="59"/>
      <c r="CLE43" s="59"/>
      <c r="CLF43" s="59"/>
      <c r="CLG43" s="59"/>
      <c r="CLH43" s="59"/>
      <c r="CLI43" s="59"/>
      <c r="CLJ43" s="59"/>
      <c r="CLK43" s="59"/>
      <c r="CLL43" s="59"/>
      <c r="CLM43" s="59"/>
      <c r="CLN43" s="59"/>
      <c r="CLO43" s="59"/>
      <c r="CLP43" s="59"/>
      <c r="CLQ43" s="59"/>
      <c r="CLR43" s="59"/>
      <c r="CLS43" s="59"/>
      <c r="CLT43" s="59"/>
      <c r="CLU43" s="59"/>
      <c r="CLV43" s="59"/>
      <c r="CLW43" s="59"/>
      <c r="CLX43" s="59"/>
      <c r="CLY43" s="59"/>
      <c r="CLZ43" s="59"/>
      <c r="CMA43" s="59"/>
      <c r="CMB43" s="59"/>
      <c r="CMC43" s="59"/>
      <c r="CMD43" s="59"/>
      <c r="CME43" s="59"/>
      <c r="CMF43" s="59"/>
      <c r="CMG43" s="59"/>
      <c r="CMH43" s="59"/>
      <c r="CMI43" s="59"/>
      <c r="CMJ43" s="59"/>
      <c r="CMK43" s="59"/>
      <c r="CML43" s="59"/>
      <c r="CMM43" s="59"/>
      <c r="CMN43" s="59"/>
      <c r="CMO43" s="59"/>
      <c r="CMP43" s="59"/>
      <c r="CMQ43" s="59"/>
      <c r="CMR43" s="59"/>
      <c r="CMS43" s="59"/>
      <c r="CMT43" s="59"/>
      <c r="CMU43" s="59"/>
      <c r="CMV43" s="59"/>
      <c r="CMW43" s="59"/>
      <c r="CMX43" s="59"/>
      <c r="CMY43" s="59"/>
      <c r="CMZ43" s="59"/>
      <c r="CNA43" s="59"/>
      <c r="CNB43" s="59"/>
      <c r="CNC43" s="59"/>
      <c r="CND43" s="59"/>
      <c r="CNE43" s="59"/>
      <c r="CNF43" s="59"/>
      <c r="CNG43" s="59"/>
      <c r="CNH43" s="59"/>
      <c r="CNI43" s="59"/>
      <c r="CNJ43" s="59"/>
      <c r="CNK43" s="59"/>
      <c r="CNL43" s="59"/>
      <c r="CNM43" s="59"/>
      <c r="CNN43" s="59"/>
      <c r="CNO43" s="59"/>
      <c r="CNP43" s="59"/>
      <c r="CNQ43" s="59"/>
      <c r="CNR43" s="59"/>
      <c r="CNS43" s="59"/>
      <c r="CNT43" s="59"/>
      <c r="CNU43" s="59"/>
      <c r="CNV43" s="59"/>
      <c r="CNW43" s="59"/>
      <c r="CNX43" s="59"/>
      <c r="CNY43" s="59"/>
      <c r="CNZ43" s="59"/>
      <c r="COA43" s="59"/>
      <c r="COB43" s="59"/>
      <c r="COC43" s="59"/>
      <c r="COD43" s="59"/>
      <c r="COE43" s="59"/>
      <c r="COF43" s="59"/>
      <c r="COG43" s="59"/>
      <c r="COH43" s="59"/>
      <c r="COI43" s="59"/>
      <c r="COJ43" s="59"/>
      <c r="COK43" s="59"/>
      <c r="COL43" s="59"/>
      <c r="COM43" s="59"/>
      <c r="CON43" s="59"/>
      <c r="COO43" s="59"/>
      <c r="COP43" s="59"/>
      <c r="COQ43" s="59"/>
      <c r="COR43" s="59"/>
      <c r="COS43" s="59"/>
      <c r="COT43" s="59"/>
      <c r="COU43" s="59"/>
      <c r="COV43" s="59"/>
      <c r="COW43" s="59"/>
      <c r="COX43" s="59"/>
      <c r="COY43" s="59"/>
      <c r="COZ43" s="59"/>
      <c r="CPA43" s="59"/>
      <c r="CPB43" s="59"/>
      <c r="CPC43" s="59"/>
      <c r="CPD43" s="59"/>
      <c r="CPE43" s="59"/>
      <c r="CPF43" s="59"/>
      <c r="CPG43" s="59"/>
      <c r="CPH43" s="59"/>
      <c r="CPI43" s="59"/>
      <c r="CPJ43" s="59"/>
      <c r="CPK43" s="59"/>
      <c r="CPL43" s="59"/>
      <c r="CPM43" s="59"/>
      <c r="CPN43" s="59"/>
      <c r="CPO43" s="59"/>
      <c r="CPP43" s="59"/>
      <c r="CPQ43" s="59"/>
      <c r="CPR43" s="59"/>
      <c r="CPS43" s="59"/>
      <c r="CPT43" s="59"/>
      <c r="CPU43" s="59"/>
      <c r="CPV43" s="59"/>
      <c r="CPW43" s="59"/>
      <c r="CPX43" s="59"/>
      <c r="CPY43" s="59"/>
      <c r="CPZ43" s="59"/>
      <c r="CQA43" s="59"/>
      <c r="CQB43" s="59"/>
      <c r="CQC43" s="59"/>
      <c r="CQD43" s="59"/>
      <c r="CQE43" s="59"/>
      <c r="CQF43" s="59"/>
      <c r="CQG43" s="59"/>
      <c r="CQH43" s="59"/>
      <c r="CQI43" s="59"/>
      <c r="CQJ43" s="59"/>
      <c r="CQK43" s="59"/>
      <c r="CQL43" s="59"/>
      <c r="CQM43" s="59"/>
      <c r="CQN43" s="59"/>
      <c r="CQO43" s="59"/>
      <c r="CQP43" s="59"/>
      <c r="CQQ43" s="59"/>
      <c r="CQR43" s="59"/>
      <c r="CQS43" s="59"/>
      <c r="CQT43" s="59"/>
      <c r="CQU43" s="59"/>
      <c r="CQV43" s="59"/>
      <c r="CQW43" s="59"/>
      <c r="CQX43" s="59"/>
      <c r="CQY43" s="59"/>
      <c r="CQZ43" s="59"/>
      <c r="CRA43" s="59"/>
      <c r="CRB43" s="59"/>
      <c r="CRC43" s="59"/>
      <c r="CRD43" s="59"/>
      <c r="CRE43" s="59"/>
      <c r="CRF43" s="59"/>
      <c r="CRG43" s="59"/>
      <c r="CRH43" s="59"/>
      <c r="CRI43" s="59"/>
      <c r="CRJ43" s="59"/>
      <c r="CRK43" s="59"/>
      <c r="CRL43" s="59"/>
      <c r="CRM43" s="59"/>
      <c r="CRN43" s="59"/>
      <c r="CRO43" s="59"/>
      <c r="CRP43" s="59"/>
      <c r="CRQ43" s="59"/>
      <c r="CRR43" s="59"/>
      <c r="CRS43" s="59"/>
      <c r="CRT43" s="59"/>
      <c r="CRU43" s="59"/>
      <c r="CRV43" s="59"/>
      <c r="CRW43" s="59"/>
      <c r="CRX43" s="59"/>
      <c r="CRY43" s="59"/>
      <c r="CRZ43" s="59"/>
      <c r="CSA43" s="59"/>
      <c r="CSB43" s="59"/>
      <c r="CSC43" s="59"/>
      <c r="CSD43" s="59"/>
      <c r="CSE43" s="59"/>
      <c r="CSF43" s="59"/>
      <c r="CSG43" s="59"/>
      <c r="CSH43" s="59"/>
      <c r="CSI43" s="59"/>
      <c r="CSJ43" s="59"/>
      <c r="CSK43" s="59"/>
      <c r="CSL43" s="59"/>
      <c r="CSM43" s="59"/>
      <c r="CSN43" s="59"/>
      <c r="CSO43" s="59"/>
      <c r="CSP43" s="59"/>
      <c r="CSQ43" s="59"/>
      <c r="CSR43" s="59"/>
      <c r="CSS43" s="59"/>
      <c r="CST43" s="59"/>
      <c r="CSU43" s="59"/>
      <c r="CSV43" s="59"/>
      <c r="CSW43" s="59"/>
      <c r="CSX43" s="59"/>
      <c r="CSY43" s="59"/>
      <c r="CSZ43" s="59"/>
      <c r="CTA43" s="59"/>
      <c r="CTB43" s="59"/>
      <c r="CTC43" s="59"/>
      <c r="CTD43" s="59"/>
      <c r="CTE43" s="59"/>
      <c r="CTF43" s="59"/>
      <c r="CTG43" s="59"/>
      <c r="CTH43" s="59"/>
      <c r="CTI43" s="59"/>
      <c r="CTJ43" s="59"/>
      <c r="CTK43" s="59"/>
      <c r="CTL43" s="59"/>
      <c r="CTM43" s="59"/>
      <c r="CTN43" s="59"/>
      <c r="CTO43" s="59"/>
      <c r="CTP43" s="59"/>
      <c r="CTQ43" s="59"/>
      <c r="CTR43" s="59"/>
      <c r="CTS43" s="59"/>
      <c r="CTT43" s="59"/>
      <c r="CTU43" s="59"/>
      <c r="CTV43" s="59"/>
      <c r="CTW43" s="59"/>
      <c r="CTX43" s="59"/>
      <c r="CTY43" s="59"/>
      <c r="CTZ43" s="59"/>
      <c r="CUA43" s="59"/>
      <c r="CUB43" s="59"/>
      <c r="CUC43" s="59"/>
      <c r="CUD43" s="59"/>
      <c r="CUE43" s="59"/>
      <c r="CUF43" s="59"/>
      <c r="CUG43" s="59"/>
      <c r="CUH43" s="59"/>
      <c r="CUI43" s="59"/>
      <c r="CUJ43" s="59"/>
      <c r="CUK43" s="59"/>
      <c r="CUL43" s="59"/>
      <c r="CUM43" s="59"/>
      <c r="CUN43" s="59"/>
      <c r="CUO43" s="59"/>
      <c r="CUP43" s="59"/>
      <c r="CUQ43" s="59"/>
      <c r="CUR43" s="59"/>
      <c r="CUS43" s="59"/>
      <c r="CUT43" s="59"/>
      <c r="CUU43" s="59"/>
      <c r="CUV43" s="59"/>
      <c r="CUW43" s="59"/>
      <c r="CUX43" s="59"/>
      <c r="CUY43" s="59"/>
      <c r="CUZ43" s="59"/>
      <c r="CVA43" s="59"/>
      <c r="CVB43" s="59"/>
      <c r="CVC43" s="59"/>
      <c r="CVD43" s="59"/>
      <c r="CVE43" s="59"/>
      <c r="CVF43" s="59"/>
      <c r="CVG43" s="59"/>
      <c r="CVH43" s="59"/>
      <c r="CVI43" s="59"/>
      <c r="CVJ43" s="59"/>
      <c r="CVK43" s="59"/>
      <c r="CVL43" s="59"/>
      <c r="CVM43" s="59"/>
      <c r="CVN43" s="59"/>
      <c r="CVO43" s="59"/>
      <c r="CVP43" s="59"/>
      <c r="CVQ43" s="59"/>
      <c r="CVR43" s="59"/>
      <c r="CVS43" s="59"/>
      <c r="CVT43" s="59"/>
      <c r="CVU43" s="59"/>
      <c r="CVV43" s="59"/>
      <c r="CVW43" s="59"/>
      <c r="CVX43" s="59"/>
      <c r="CVY43" s="59"/>
      <c r="CVZ43" s="59"/>
      <c r="CWA43" s="59"/>
      <c r="CWB43" s="59"/>
      <c r="CWC43" s="59"/>
      <c r="CWD43" s="59"/>
      <c r="CWE43" s="59"/>
      <c r="CWF43" s="59"/>
      <c r="CWG43" s="59"/>
      <c r="CWH43" s="59"/>
      <c r="CWI43" s="59"/>
      <c r="CWJ43" s="59"/>
      <c r="CWK43" s="59"/>
      <c r="CWL43" s="59"/>
      <c r="CWM43" s="59"/>
      <c r="CWN43" s="59"/>
      <c r="CWO43" s="59"/>
      <c r="CWP43" s="59"/>
      <c r="CWQ43" s="59"/>
      <c r="CWR43" s="59"/>
      <c r="CWS43" s="59"/>
      <c r="CWT43" s="59"/>
      <c r="CWU43" s="59"/>
      <c r="CWV43" s="59"/>
      <c r="CWW43" s="59"/>
      <c r="CWX43" s="59"/>
      <c r="CWY43" s="59"/>
      <c r="CWZ43" s="59"/>
      <c r="CXA43" s="59"/>
      <c r="CXB43" s="59"/>
      <c r="CXC43" s="59"/>
      <c r="CXD43" s="59"/>
      <c r="CXE43" s="59"/>
      <c r="CXF43" s="59"/>
      <c r="CXG43" s="59"/>
      <c r="CXH43" s="59"/>
      <c r="CXI43" s="59"/>
      <c r="CXJ43" s="59"/>
      <c r="CXK43" s="59"/>
      <c r="CXL43" s="59"/>
      <c r="CXM43" s="59"/>
      <c r="CXN43" s="59"/>
      <c r="CXO43" s="59"/>
      <c r="CXP43" s="59"/>
      <c r="CXQ43" s="59"/>
      <c r="CXR43" s="59"/>
      <c r="CXS43" s="59"/>
      <c r="CXT43" s="59"/>
      <c r="CXU43" s="59"/>
      <c r="CXV43" s="59"/>
      <c r="CXW43" s="59"/>
      <c r="CXX43" s="59"/>
      <c r="CXY43" s="59"/>
      <c r="CXZ43" s="59"/>
      <c r="CYA43" s="59"/>
      <c r="CYB43" s="59"/>
      <c r="CYC43" s="59"/>
      <c r="CYD43" s="59"/>
      <c r="CYE43" s="59"/>
      <c r="CYF43" s="59"/>
      <c r="CYG43" s="59"/>
      <c r="CYH43" s="59"/>
      <c r="CYI43" s="59"/>
      <c r="CYJ43" s="59"/>
      <c r="CYK43" s="59"/>
      <c r="CYL43" s="59"/>
      <c r="CYM43" s="59"/>
      <c r="CYN43" s="59"/>
      <c r="CYO43" s="59"/>
      <c r="CYP43" s="59"/>
      <c r="CYQ43" s="59"/>
      <c r="CYR43" s="59"/>
      <c r="CYS43" s="59"/>
      <c r="CYT43" s="59"/>
      <c r="CYU43" s="59"/>
      <c r="CYV43" s="59"/>
      <c r="CYW43" s="59"/>
      <c r="CYX43" s="59"/>
      <c r="CYY43" s="59"/>
      <c r="CYZ43" s="59"/>
      <c r="CZA43" s="59"/>
      <c r="CZB43" s="59"/>
      <c r="CZC43" s="59"/>
      <c r="CZD43" s="59"/>
      <c r="CZE43" s="59"/>
      <c r="CZF43" s="59"/>
      <c r="CZG43" s="59"/>
      <c r="CZH43" s="59"/>
      <c r="CZI43" s="59"/>
      <c r="CZJ43" s="59"/>
      <c r="CZK43" s="59"/>
      <c r="CZL43" s="59"/>
      <c r="CZM43" s="59"/>
      <c r="CZN43" s="59"/>
      <c r="CZO43" s="59"/>
      <c r="CZP43" s="59"/>
      <c r="CZQ43" s="59"/>
      <c r="CZR43" s="59"/>
      <c r="CZS43" s="59"/>
      <c r="CZT43" s="59"/>
      <c r="CZU43" s="59"/>
      <c r="CZV43" s="59"/>
      <c r="CZW43" s="59"/>
      <c r="CZX43" s="59"/>
      <c r="CZY43" s="59"/>
      <c r="CZZ43" s="59"/>
      <c r="DAA43" s="59"/>
      <c r="DAB43" s="59"/>
      <c r="DAC43" s="59"/>
      <c r="DAD43" s="59"/>
      <c r="DAE43" s="59"/>
      <c r="DAF43" s="59"/>
      <c r="DAG43" s="59"/>
      <c r="DAH43" s="59"/>
      <c r="DAI43" s="59"/>
      <c r="DAJ43" s="59"/>
      <c r="DAK43" s="59"/>
      <c r="DAL43" s="59"/>
      <c r="DAM43" s="59"/>
      <c r="DAN43" s="59"/>
      <c r="DAO43" s="59"/>
      <c r="DAP43" s="59"/>
      <c r="DAQ43" s="59"/>
      <c r="DAR43" s="59"/>
      <c r="DAS43" s="59"/>
      <c r="DAT43" s="59"/>
      <c r="DAU43" s="59"/>
      <c r="DAV43" s="59"/>
      <c r="DAW43" s="59"/>
      <c r="DAX43" s="59"/>
      <c r="DAY43" s="59"/>
      <c r="DAZ43" s="59"/>
      <c r="DBA43" s="59"/>
      <c r="DBB43" s="59"/>
      <c r="DBC43" s="59"/>
      <c r="DBD43" s="59"/>
      <c r="DBE43" s="59"/>
      <c r="DBF43" s="59"/>
      <c r="DBG43" s="59"/>
      <c r="DBH43" s="59"/>
      <c r="DBI43" s="59"/>
      <c r="DBJ43" s="59"/>
      <c r="DBK43" s="59"/>
      <c r="DBL43" s="59"/>
      <c r="DBM43" s="59"/>
      <c r="DBN43" s="59"/>
      <c r="DBO43" s="59"/>
      <c r="DBP43" s="59"/>
      <c r="DBQ43" s="59"/>
      <c r="DBR43" s="59"/>
      <c r="DBS43" s="59"/>
      <c r="DBT43" s="59"/>
      <c r="DBU43" s="59"/>
      <c r="DBV43" s="59"/>
      <c r="DBW43" s="59"/>
      <c r="DBX43" s="59"/>
      <c r="DBY43" s="59"/>
      <c r="DBZ43" s="59"/>
      <c r="DCA43" s="59"/>
      <c r="DCB43" s="59"/>
      <c r="DCC43" s="59"/>
      <c r="DCD43" s="59"/>
      <c r="DCE43" s="59"/>
      <c r="DCF43" s="59"/>
      <c r="DCG43" s="59"/>
      <c r="DCH43" s="59"/>
      <c r="DCI43" s="59"/>
      <c r="DCJ43" s="59"/>
      <c r="DCK43" s="59"/>
      <c r="DCL43" s="59"/>
      <c r="DCM43" s="59"/>
      <c r="DCN43" s="59"/>
      <c r="DCO43" s="59"/>
      <c r="DCP43" s="59"/>
      <c r="DCQ43" s="59"/>
      <c r="DCR43" s="59"/>
      <c r="DCS43" s="59"/>
      <c r="DCT43" s="59"/>
      <c r="DCU43" s="59"/>
      <c r="DCV43" s="59"/>
      <c r="DCW43" s="59"/>
      <c r="DCX43" s="59"/>
      <c r="DCY43" s="59"/>
      <c r="DCZ43" s="59"/>
      <c r="DDA43" s="59"/>
      <c r="DDB43" s="59"/>
      <c r="DDC43" s="59"/>
      <c r="DDD43" s="59"/>
      <c r="DDE43" s="59"/>
      <c r="DDF43" s="59"/>
      <c r="DDG43" s="59"/>
      <c r="DDH43" s="59"/>
      <c r="DDI43" s="59"/>
      <c r="DDJ43" s="59"/>
      <c r="DDK43" s="59"/>
      <c r="DDL43" s="59"/>
      <c r="DDM43" s="59"/>
      <c r="DDN43" s="59"/>
      <c r="DDO43" s="59"/>
      <c r="DDP43" s="59"/>
      <c r="DDQ43" s="59"/>
      <c r="DDR43" s="59"/>
      <c r="DDS43" s="59"/>
      <c r="DDT43" s="59"/>
      <c r="DDU43" s="59"/>
      <c r="DDV43" s="59"/>
      <c r="DDW43" s="59"/>
      <c r="DDX43" s="59"/>
      <c r="DDY43" s="59"/>
      <c r="DDZ43" s="59"/>
      <c r="DEA43" s="59"/>
      <c r="DEB43" s="59"/>
      <c r="DEC43" s="59"/>
      <c r="DED43" s="59"/>
      <c r="DEE43" s="59"/>
      <c r="DEF43" s="59"/>
      <c r="DEG43" s="59"/>
      <c r="DEH43" s="59"/>
      <c r="DEI43" s="59"/>
      <c r="DEJ43" s="59"/>
      <c r="DEK43" s="59"/>
      <c r="DEL43" s="59"/>
      <c r="DEM43" s="59"/>
      <c r="DEN43" s="59"/>
      <c r="DEO43" s="59"/>
      <c r="DEP43" s="59"/>
      <c r="DEQ43" s="59"/>
      <c r="DER43" s="59"/>
      <c r="DES43" s="59"/>
      <c r="DET43" s="59"/>
      <c r="DEU43" s="59"/>
      <c r="DEV43" s="59"/>
      <c r="DEW43" s="59"/>
      <c r="DEX43" s="59"/>
      <c r="DEY43" s="59"/>
      <c r="DEZ43" s="59"/>
      <c r="DFA43" s="59"/>
      <c r="DFB43" s="59"/>
      <c r="DFC43" s="59"/>
      <c r="DFD43" s="59"/>
      <c r="DFE43" s="59"/>
      <c r="DFF43" s="59"/>
      <c r="DFG43" s="59"/>
      <c r="DFH43" s="59"/>
      <c r="DFI43" s="59"/>
      <c r="DFJ43" s="59"/>
      <c r="DFK43" s="59"/>
      <c r="DFL43" s="59"/>
      <c r="DFM43" s="59"/>
      <c r="DFN43" s="59"/>
      <c r="DFO43" s="59"/>
      <c r="DFP43" s="59"/>
      <c r="DFQ43" s="59"/>
      <c r="DFR43" s="59"/>
      <c r="DFS43" s="59"/>
      <c r="DFT43" s="59"/>
      <c r="DFU43" s="59"/>
      <c r="DFV43" s="59"/>
      <c r="DFW43" s="59"/>
      <c r="DFX43" s="59"/>
      <c r="DFY43" s="59"/>
      <c r="DFZ43" s="59"/>
      <c r="DGA43" s="59"/>
      <c r="DGB43" s="59"/>
      <c r="DGC43" s="59"/>
      <c r="DGD43" s="59"/>
      <c r="DGE43" s="59"/>
      <c r="DGF43" s="59"/>
      <c r="DGG43" s="59"/>
      <c r="DGH43" s="59"/>
      <c r="DGI43" s="59"/>
      <c r="DGJ43" s="59"/>
      <c r="DGK43" s="59"/>
      <c r="DGL43" s="59"/>
      <c r="DGM43" s="59"/>
      <c r="DGN43" s="59"/>
      <c r="DGO43" s="59"/>
      <c r="DGP43" s="59"/>
      <c r="DGQ43" s="59"/>
      <c r="DGR43" s="59"/>
      <c r="DGS43" s="59"/>
      <c r="DGT43" s="59"/>
      <c r="DGU43" s="59"/>
      <c r="DGV43" s="59"/>
      <c r="DGW43" s="59"/>
      <c r="DGX43" s="59"/>
      <c r="DGY43" s="59"/>
      <c r="DGZ43" s="59"/>
      <c r="DHA43" s="59"/>
      <c r="DHB43" s="59"/>
      <c r="DHC43" s="59"/>
      <c r="DHD43" s="59"/>
      <c r="DHE43" s="59"/>
      <c r="DHF43" s="59"/>
      <c r="DHG43" s="59"/>
      <c r="DHH43" s="59"/>
      <c r="DHI43" s="59"/>
      <c r="DHJ43" s="59"/>
      <c r="DHK43" s="59"/>
      <c r="DHL43" s="59"/>
      <c r="DHM43" s="59"/>
      <c r="DHN43" s="59"/>
      <c r="DHO43" s="59"/>
      <c r="DHP43" s="59"/>
      <c r="DHQ43" s="59"/>
      <c r="DHR43" s="59"/>
      <c r="DHS43" s="59"/>
      <c r="DHT43" s="59"/>
      <c r="DHU43" s="59"/>
      <c r="DHV43" s="59"/>
      <c r="DHW43" s="59"/>
      <c r="DHX43" s="59"/>
      <c r="DHY43" s="59"/>
      <c r="DHZ43" s="59"/>
      <c r="DIA43" s="59"/>
      <c r="DIB43" s="59"/>
      <c r="DIC43" s="59"/>
      <c r="DID43" s="59"/>
      <c r="DIE43" s="59"/>
      <c r="DIF43" s="59"/>
      <c r="DIG43" s="59"/>
      <c r="DIH43" s="59"/>
      <c r="DII43" s="59"/>
      <c r="DIJ43" s="59"/>
      <c r="DIK43" s="59"/>
      <c r="DIL43" s="59"/>
      <c r="DIM43" s="59"/>
      <c r="DIN43" s="59"/>
      <c r="DIO43" s="59"/>
      <c r="DIP43" s="59"/>
      <c r="DIQ43" s="59"/>
      <c r="DIR43" s="59"/>
      <c r="DIS43" s="59"/>
      <c r="DIT43" s="59"/>
      <c r="DIU43" s="59"/>
      <c r="DIV43" s="59"/>
      <c r="DIW43" s="59"/>
      <c r="DIX43" s="59"/>
      <c r="DIY43" s="59"/>
      <c r="DIZ43" s="59"/>
      <c r="DJA43" s="59"/>
      <c r="DJB43" s="59"/>
      <c r="DJC43" s="59"/>
      <c r="DJD43" s="59"/>
      <c r="DJE43" s="59"/>
      <c r="DJF43" s="59"/>
      <c r="DJG43" s="59"/>
      <c r="DJH43" s="59"/>
      <c r="DJI43" s="59"/>
      <c r="DJJ43" s="59"/>
      <c r="DJK43" s="59"/>
      <c r="DJL43" s="59"/>
      <c r="DJM43" s="59"/>
      <c r="DJN43" s="59"/>
      <c r="DJO43" s="59"/>
      <c r="DJP43" s="59"/>
      <c r="DJQ43" s="59"/>
      <c r="DJR43" s="59"/>
      <c r="DJS43" s="59"/>
      <c r="DJT43" s="59"/>
      <c r="DJU43" s="59"/>
      <c r="DJV43" s="59"/>
      <c r="DJW43" s="59"/>
      <c r="DJX43" s="59"/>
      <c r="DJY43" s="59"/>
      <c r="DJZ43" s="59"/>
      <c r="DKA43" s="59"/>
      <c r="DKB43" s="59"/>
      <c r="DKC43" s="59"/>
      <c r="DKD43" s="59"/>
      <c r="DKE43" s="59"/>
      <c r="DKF43" s="59"/>
      <c r="DKG43" s="59"/>
      <c r="DKH43" s="59"/>
      <c r="DKI43" s="59"/>
      <c r="DKJ43" s="59"/>
      <c r="DKK43" s="59"/>
      <c r="DKL43" s="59"/>
      <c r="DKM43" s="59"/>
      <c r="DKN43" s="59"/>
      <c r="DKO43" s="59"/>
      <c r="DKP43" s="59"/>
      <c r="DKQ43" s="59"/>
      <c r="DKR43" s="59"/>
      <c r="DKS43" s="59"/>
      <c r="DKT43" s="59"/>
      <c r="DKU43" s="59"/>
      <c r="DKV43" s="59"/>
      <c r="DKW43" s="59"/>
      <c r="DKX43" s="59"/>
      <c r="DKY43" s="59"/>
      <c r="DKZ43" s="59"/>
      <c r="DLA43" s="59"/>
      <c r="DLB43" s="59"/>
      <c r="DLC43" s="59"/>
      <c r="DLD43" s="59"/>
      <c r="DLE43" s="59"/>
      <c r="DLF43" s="59"/>
      <c r="DLG43" s="59"/>
      <c r="DLH43" s="59"/>
      <c r="DLI43" s="59"/>
      <c r="DLJ43" s="59"/>
      <c r="DLK43" s="59"/>
      <c r="DLL43" s="59"/>
      <c r="DLM43" s="59"/>
      <c r="DLN43" s="59"/>
      <c r="DLO43" s="59"/>
      <c r="DLP43" s="59"/>
      <c r="DLQ43" s="59"/>
      <c r="DLR43" s="59"/>
      <c r="DLS43" s="59"/>
      <c r="DLT43" s="59"/>
      <c r="DLU43" s="59"/>
      <c r="DLV43" s="59"/>
      <c r="DLW43" s="59"/>
      <c r="DLX43" s="59"/>
      <c r="DLY43" s="59"/>
      <c r="DLZ43" s="59"/>
      <c r="DMA43" s="59"/>
      <c r="DMB43" s="59"/>
      <c r="DMC43" s="59"/>
      <c r="DMD43" s="59"/>
      <c r="DME43" s="59"/>
      <c r="DMF43" s="59"/>
      <c r="DMG43" s="59"/>
      <c r="DMH43" s="59"/>
      <c r="DMI43" s="59"/>
      <c r="DMJ43" s="59"/>
      <c r="DMK43" s="59"/>
      <c r="DML43" s="59"/>
      <c r="DMM43" s="59"/>
      <c r="DMN43" s="59"/>
      <c r="DMO43" s="59"/>
      <c r="DMP43" s="59"/>
      <c r="DMQ43" s="59"/>
      <c r="DMR43" s="59"/>
      <c r="DMS43" s="59"/>
      <c r="DMT43" s="59"/>
      <c r="DMU43" s="59"/>
      <c r="DMV43" s="59"/>
      <c r="DMW43" s="59"/>
      <c r="DMX43" s="59"/>
      <c r="DMY43" s="59"/>
      <c r="DMZ43" s="59"/>
      <c r="DNA43" s="59"/>
      <c r="DNB43" s="59"/>
      <c r="DNC43" s="59"/>
      <c r="DND43" s="59"/>
      <c r="DNE43" s="59"/>
      <c r="DNF43" s="59"/>
      <c r="DNG43" s="59"/>
      <c r="DNH43" s="59"/>
      <c r="DNI43" s="59"/>
      <c r="DNJ43" s="59"/>
      <c r="DNK43" s="59"/>
      <c r="DNL43" s="59"/>
      <c r="DNM43" s="59"/>
      <c r="DNN43" s="59"/>
      <c r="DNO43" s="59"/>
      <c r="DNP43" s="59"/>
      <c r="DNQ43" s="59"/>
      <c r="DNR43" s="59"/>
      <c r="DNS43" s="59"/>
      <c r="DNT43" s="59"/>
      <c r="DNU43" s="59"/>
      <c r="DNV43" s="59"/>
      <c r="DNW43" s="59"/>
      <c r="DNX43" s="59"/>
      <c r="DNY43" s="59"/>
      <c r="DNZ43" s="59"/>
      <c r="DOA43" s="59"/>
      <c r="DOB43" s="59"/>
      <c r="DOC43" s="59"/>
      <c r="DOD43" s="59"/>
      <c r="DOE43" s="59"/>
      <c r="DOF43" s="59"/>
      <c r="DOG43" s="59"/>
      <c r="DOH43" s="59"/>
      <c r="DOI43" s="59"/>
      <c r="DOJ43" s="59"/>
      <c r="DOK43" s="59"/>
      <c r="DOL43" s="59"/>
      <c r="DOM43" s="59"/>
      <c r="DON43" s="59"/>
      <c r="DOO43" s="59"/>
      <c r="DOP43" s="59"/>
      <c r="DOQ43" s="59"/>
      <c r="DOR43" s="59"/>
      <c r="DOS43" s="59"/>
      <c r="DOT43" s="59"/>
      <c r="DOU43" s="59"/>
      <c r="DOV43" s="59"/>
      <c r="DOW43" s="59"/>
      <c r="DOX43" s="59"/>
      <c r="DOY43" s="59"/>
      <c r="DOZ43" s="59"/>
      <c r="DPA43" s="59"/>
      <c r="DPB43" s="59"/>
      <c r="DPC43" s="59"/>
      <c r="DPD43" s="59"/>
      <c r="DPE43" s="59"/>
      <c r="DPF43" s="59"/>
      <c r="DPG43" s="59"/>
      <c r="DPH43" s="59"/>
      <c r="DPI43" s="59"/>
      <c r="DPJ43" s="59"/>
      <c r="DPK43" s="59"/>
      <c r="DPL43" s="59"/>
      <c r="DPM43" s="59"/>
      <c r="DPN43" s="59"/>
      <c r="DPO43" s="59"/>
      <c r="DPP43" s="59"/>
      <c r="DPQ43" s="59"/>
      <c r="DPR43" s="59"/>
      <c r="DPS43" s="59"/>
      <c r="DPT43" s="59"/>
      <c r="DPU43" s="59"/>
      <c r="DPV43" s="59"/>
      <c r="DPW43" s="59"/>
      <c r="DPX43" s="59"/>
      <c r="DPY43" s="59"/>
      <c r="DPZ43" s="59"/>
      <c r="DQA43" s="59"/>
      <c r="DQB43" s="59"/>
      <c r="DQC43" s="59"/>
      <c r="DQD43" s="59"/>
      <c r="DQE43" s="59"/>
      <c r="DQF43" s="59"/>
      <c r="DQG43" s="59"/>
      <c r="DQH43" s="59"/>
      <c r="DQI43" s="59"/>
      <c r="DQJ43" s="59"/>
      <c r="DQK43" s="59"/>
      <c r="DQL43" s="59"/>
      <c r="DQM43" s="59"/>
      <c r="DQN43" s="59"/>
      <c r="DQO43" s="59"/>
      <c r="DQP43" s="59"/>
      <c r="DQQ43" s="59"/>
      <c r="DQR43" s="59"/>
      <c r="DQS43" s="59"/>
      <c r="DQT43" s="59"/>
      <c r="DQU43" s="59"/>
      <c r="DQV43" s="59"/>
      <c r="DQW43" s="59"/>
      <c r="DQX43" s="59"/>
      <c r="DQY43" s="59"/>
      <c r="DQZ43" s="59"/>
      <c r="DRA43" s="59"/>
      <c r="DRB43" s="59"/>
      <c r="DRC43" s="59"/>
      <c r="DRD43" s="59"/>
      <c r="DRE43" s="59"/>
      <c r="DRF43" s="59"/>
      <c r="DRG43" s="59"/>
      <c r="DRH43" s="59"/>
      <c r="DRI43" s="59"/>
      <c r="DRJ43" s="59"/>
      <c r="DRK43" s="59"/>
      <c r="DRL43" s="59"/>
      <c r="DRM43" s="59"/>
      <c r="DRN43" s="59"/>
      <c r="DRO43" s="59"/>
      <c r="DRP43" s="59"/>
      <c r="DRQ43" s="59"/>
      <c r="DRR43" s="59"/>
      <c r="DRS43" s="59"/>
      <c r="DRT43" s="59"/>
      <c r="DRU43" s="59"/>
      <c r="DRV43" s="59"/>
      <c r="DRW43" s="59"/>
      <c r="DRX43" s="59"/>
      <c r="DRY43" s="59"/>
      <c r="DRZ43" s="59"/>
      <c r="DSA43" s="59"/>
      <c r="DSB43" s="59"/>
      <c r="DSC43" s="59"/>
      <c r="DSD43" s="59"/>
      <c r="DSE43" s="59"/>
      <c r="DSF43" s="59"/>
      <c r="DSG43" s="59"/>
      <c r="DSH43" s="59"/>
      <c r="DSI43" s="59"/>
      <c r="DSJ43" s="59"/>
      <c r="DSK43" s="59"/>
      <c r="DSL43" s="59"/>
      <c r="DSM43" s="59"/>
      <c r="DSN43" s="59"/>
      <c r="DSO43" s="59"/>
      <c r="DSP43" s="59"/>
      <c r="DSQ43" s="59"/>
      <c r="DSR43" s="59"/>
      <c r="DSS43" s="59"/>
      <c r="DST43" s="59"/>
      <c r="DSU43" s="59"/>
      <c r="DSV43" s="59"/>
      <c r="DSW43" s="59"/>
      <c r="DSX43" s="59"/>
      <c r="DSY43" s="59"/>
      <c r="DSZ43" s="59"/>
      <c r="DTA43" s="59"/>
      <c r="DTB43" s="59"/>
      <c r="DTC43" s="59"/>
      <c r="DTD43" s="59"/>
      <c r="DTE43" s="59"/>
      <c r="DTF43" s="59"/>
      <c r="DTG43" s="59"/>
      <c r="DTH43" s="59"/>
      <c r="DTI43" s="59"/>
      <c r="DTJ43" s="59"/>
      <c r="DTK43" s="59"/>
      <c r="DTL43" s="59"/>
      <c r="DTM43" s="59"/>
      <c r="DTN43" s="59"/>
      <c r="DTO43" s="59"/>
      <c r="DTP43" s="59"/>
      <c r="DTQ43" s="59"/>
      <c r="DTR43" s="59"/>
      <c r="DTS43" s="59"/>
      <c r="DTT43" s="59"/>
      <c r="DTU43" s="59"/>
      <c r="DTV43" s="59"/>
      <c r="DTW43" s="59"/>
      <c r="DTX43" s="59"/>
      <c r="DTY43" s="59"/>
      <c r="DTZ43" s="59"/>
      <c r="DUA43" s="59"/>
      <c r="DUB43" s="59"/>
      <c r="DUC43" s="59"/>
      <c r="DUD43" s="59"/>
      <c r="DUE43" s="59"/>
      <c r="DUF43" s="59"/>
      <c r="DUG43" s="59"/>
      <c r="DUH43" s="59"/>
      <c r="DUI43" s="59"/>
      <c r="DUJ43" s="59"/>
      <c r="DUK43" s="59"/>
      <c r="DUL43" s="59"/>
      <c r="DUM43" s="59"/>
      <c r="DUN43" s="59"/>
      <c r="DUO43" s="59"/>
      <c r="DUP43" s="59"/>
      <c r="DUQ43" s="59"/>
      <c r="DUR43" s="59"/>
      <c r="DUS43" s="59"/>
      <c r="DUT43" s="59"/>
      <c r="DUU43" s="59"/>
      <c r="DUV43" s="59"/>
      <c r="DUW43" s="59"/>
      <c r="DUX43" s="59"/>
      <c r="DUY43" s="59"/>
      <c r="DUZ43" s="59"/>
      <c r="DVA43" s="59"/>
      <c r="DVB43" s="59"/>
      <c r="DVC43" s="59"/>
      <c r="DVD43" s="59"/>
      <c r="DVE43" s="59"/>
      <c r="DVF43" s="59"/>
      <c r="DVG43" s="59"/>
      <c r="DVH43" s="59"/>
      <c r="DVI43" s="59"/>
      <c r="DVJ43" s="59"/>
      <c r="DVK43" s="59"/>
      <c r="DVL43" s="59"/>
      <c r="DVM43" s="59"/>
      <c r="DVN43" s="59"/>
      <c r="DVO43" s="59"/>
      <c r="DVP43" s="59"/>
      <c r="DVQ43" s="59"/>
      <c r="DVR43" s="59"/>
      <c r="DVS43" s="59"/>
      <c r="DVT43" s="59"/>
      <c r="DVU43" s="59"/>
      <c r="DVV43" s="59"/>
      <c r="DVW43" s="59"/>
      <c r="DVX43" s="59"/>
      <c r="DVY43" s="59"/>
      <c r="DVZ43" s="59"/>
      <c r="DWA43" s="59"/>
      <c r="DWB43" s="59"/>
      <c r="DWC43" s="59"/>
      <c r="DWD43" s="59"/>
      <c r="DWE43" s="59"/>
      <c r="DWF43" s="59"/>
      <c r="DWG43" s="59"/>
      <c r="DWH43" s="59"/>
      <c r="DWI43" s="59"/>
      <c r="DWJ43" s="59"/>
      <c r="DWK43" s="59"/>
      <c r="DWL43" s="59"/>
      <c r="DWM43" s="59"/>
      <c r="DWN43" s="59"/>
      <c r="DWO43" s="59"/>
      <c r="DWP43" s="59"/>
      <c r="DWQ43" s="59"/>
      <c r="DWR43" s="59"/>
      <c r="DWS43" s="59"/>
      <c r="DWT43" s="59"/>
      <c r="DWU43" s="59"/>
      <c r="DWV43" s="59"/>
      <c r="DWW43" s="59"/>
      <c r="DWX43" s="59"/>
      <c r="DWY43" s="59"/>
      <c r="DWZ43" s="59"/>
      <c r="DXA43" s="59"/>
      <c r="DXB43" s="59"/>
      <c r="DXC43" s="59"/>
      <c r="DXD43" s="59"/>
      <c r="DXE43" s="59"/>
      <c r="DXF43" s="59"/>
      <c r="DXG43" s="59"/>
      <c r="DXH43" s="59"/>
      <c r="DXI43" s="59"/>
      <c r="DXJ43" s="59"/>
      <c r="DXK43" s="59"/>
      <c r="DXL43" s="59"/>
      <c r="DXM43" s="59"/>
      <c r="DXN43" s="59"/>
      <c r="DXO43" s="59"/>
      <c r="DXP43" s="59"/>
      <c r="DXQ43" s="59"/>
      <c r="DXR43" s="59"/>
      <c r="DXS43" s="59"/>
      <c r="DXT43" s="59"/>
      <c r="DXU43" s="59"/>
      <c r="DXV43" s="59"/>
      <c r="DXW43" s="59"/>
      <c r="DXX43" s="59"/>
      <c r="DXY43" s="59"/>
      <c r="DXZ43" s="59"/>
      <c r="DYA43" s="59"/>
      <c r="DYB43" s="59"/>
      <c r="DYC43" s="59"/>
      <c r="DYD43" s="59"/>
      <c r="DYE43" s="59"/>
      <c r="DYF43" s="59"/>
      <c r="DYG43" s="59"/>
      <c r="DYH43" s="59"/>
      <c r="DYI43" s="59"/>
      <c r="DYJ43" s="59"/>
      <c r="DYK43" s="59"/>
      <c r="DYL43" s="59"/>
      <c r="DYM43" s="59"/>
      <c r="DYN43" s="59"/>
      <c r="DYO43" s="59"/>
      <c r="DYP43" s="59"/>
      <c r="DYQ43" s="59"/>
      <c r="DYR43" s="59"/>
      <c r="DYS43" s="59"/>
      <c r="DYT43" s="59"/>
      <c r="DYU43" s="59"/>
      <c r="DYV43" s="59"/>
      <c r="DYW43" s="59"/>
      <c r="DYX43" s="59"/>
      <c r="DYY43" s="59"/>
      <c r="DYZ43" s="59"/>
      <c r="DZA43" s="59"/>
      <c r="DZB43" s="59"/>
      <c r="DZC43" s="59"/>
      <c r="DZD43" s="59"/>
      <c r="DZE43" s="59"/>
      <c r="DZF43" s="59"/>
      <c r="DZG43" s="59"/>
      <c r="DZH43" s="59"/>
      <c r="DZI43" s="59"/>
      <c r="DZJ43" s="59"/>
      <c r="DZK43" s="59"/>
      <c r="DZL43" s="59"/>
      <c r="DZM43" s="59"/>
      <c r="DZN43" s="59"/>
      <c r="DZO43" s="59"/>
      <c r="DZP43" s="59"/>
      <c r="DZQ43" s="59"/>
      <c r="DZR43" s="59"/>
      <c r="DZS43" s="59"/>
      <c r="DZT43" s="59"/>
      <c r="DZU43" s="59"/>
      <c r="DZV43" s="59"/>
      <c r="DZW43" s="59"/>
      <c r="DZX43" s="59"/>
      <c r="DZY43" s="59"/>
      <c r="DZZ43" s="59"/>
      <c r="EAA43" s="59"/>
      <c r="EAB43" s="59"/>
      <c r="EAC43" s="59"/>
      <c r="EAD43" s="59"/>
      <c r="EAE43" s="59"/>
      <c r="EAF43" s="59"/>
      <c r="EAG43" s="59"/>
      <c r="EAH43" s="59"/>
      <c r="EAI43" s="59"/>
      <c r="EAJ43" s="59"/>
      <c r="EAK43" s="59"/>
      <c r="EAL43" s="59"/>
      <c r="EAM43" s="59"/>
      <c r="EAN43" s="59"/>
      <c r="EAO43" s="59"/>
      <c r="EAP43" s="59"/>
      <c r="EAQ43" s="59"/>
      <c r="EAR43" s="59"/>
      <c r="EAS43" s="59"/>
      <c r="EAT43" s="59"/>
      <c r="EAU43" s="59"/>
      <c r="EAV43" s="59"/>
      <c r="EAW43" s="59"/>
      <c r="EAX43" s="59"/>
      <c r="EAY43" s="59"/>
      <c r="EAZ43" s="59"/>
      <c r="EBA43" s="59"/>
      <c r="EBB43" s="59"/>
      <c r="EBC43" s="59"/>
      <c r="EBD43" s="59"/>
      <c r="EBE43" s="59"/>
      <c r="EBF43" s="59"/>
      <c r="EBG43" s="59"/>
      <c r="EBH43" s="59"/>
      <c r="EBI43" s="59"/>
      <c r="EBJ43" s="59"/>
      <c r="EBK43" s="59"/>
      <c r="EBL43" s="59"/>
      <c r="EBM43" s="59"/>
      <c r="EBN43" s="59"/>
      <c r="EBO43" s="59"/>
      <c r="EBP43" s="59"/>
      <c r="EBQ43" s="59"/>
      <c r="EBR43" s="59"/>
      <c r="EBS43" s="59"/>
      <c r="EBT43" s="59"/>
      <c r="EBU43" s="59"/>
      <c r="EBV43" s="59"/>
      <c r="EBW43" s="59"/>
      <c r="EBX43" s="59"/>
      <c r="EBY43" s="59"/>
      <c r="EBZ43" s="59"/>
      <c r="ECA43" s="59"/>
      <c r="ECB43" s="59"/>
      <c r="ECC43" s="59"/>
      <c r="ECD43" s="59"/>
      <c r="ECE43" s="59"/>
      <c r="ECF43" s="59"/>
      <c r="ECG43" s="59"/>
      <c r="ECH43" s="59"/>
      <c r="ECI43" s="59"/>
      <c r="ECJ43" s="59"/>
      <c r="ECK43" s="59"/>
      <c r="ECL43" s="59"/>
      <c r="ECM43" s="59"/>
      <c r="ECN43" s="59"/>
      <c r="ECO43" s="59"/>
      <c r="ECP43" s="59"/>
      <c r="ECQ43" s="59"/>
      <c r="ECR43" s="59"/>
      <c r="ECS43" s="59"/>
      <c r="ECT43" s="59"/>
      <c r="ECU43" s="59"/>
      <c r="ECV43" s="59"/>
      <c r="ECW43" s="59"/>
      <c r="ECX43" s="59"/>
      <c r="ECY43" s="59"/>
      <c r="ECZ43" s="59"/>
      <c r="EDA43" s="59"/>
      <c r="EDB43" s="59"/>
      <c r="EDC43" s="59"/>
      <c r="EDD43" s="59"/>
      <c r="EDE43" s="59"/>
      <c r="EDF43" s="59"/>
      <c r="EDG43" s="59"/>
      <c r="EDH43" s="59"/>
      <c r="EDI43" s="59"/>
      <c r="EDJ43" s="59"/>
      <c r="EDK43" s="59"/>
      <c r="EDL43" s="59"/>
      <c r="EDM43" s="59"/>
      <c r="EDN43" s="59"/>
      <c r="EDO43" s="59"/>
      <c r="EDP43" s="59"/>
      <c r="EDQ43" s="59"/>
      <c r="EDR43" s="59"/>
      <c r="EDS43" s="59"/>
      <c r="EDT43" s="59"/>
      <c r="EDU43" s="59"/>
      <c r="EDV43" s="59"/>
      <c r="EDW43" s="59"/>
      <c r="EDX43" s="59"/>
      <c r="EDY43" s="59"/>
      <c r="EDZ43" s="59"/>
      <c r="EEA43" s="59"/>
      <c r="EEB43" s="59"/>
      <c r="EEC43" s="59"/>
      <c r="EED43" s="59"/>
      <c r="EEE43" s="59"/>
      <c r="EEF43" s="59"/>
      <c r="EEG43" s="59"/>
      <c r="EEH43" s="59"/>
      <c r="EEI43" s="59"/>
      <c r="EEJ43" s="59"/>
      <c r="EEK43" s="59"/>
      <c r="EEL43" s="59"/>
      <c r="EEM43" s="59"/>
      <c r="EEN43" s="59"/>
      <c r="EEO43" s="59"/>
      <c r="EEP43" s="59"/>
      <c r="EEQ43" s="59"/>
      <c r="EER43" s="59"/>
      <c r="EES43" s="59"/>
      <c r="EET43" s="59"/>
      <c r="EEU43" s="59"/>
      <c r="EEV43" s="59"/>
      <c r="EEW43" s="59"/>
      <c r="EEX43" s="59"/>
      <c r="EEY43" s="59"/>
      <c r="EEZ43" s="59"/>
      <c r="EFA43" s="59"/>
      <c r="EFB43" s="59"/>
      <c r="EFC43" s="59"/>
      <c r="EFD43" s="59"/>
      <c r="EFE43" s="59"/>
      <c r="EFF43" s="59"/>
      <c r="EFG43" s="59"/>
      <c r="EFH43" s="59"/>
      <c r="EFI43" s="59"/>
      <c r="EFJ43" s="59"/>
      <c r="EFK43" s="59"/>
      <c r="EFL43" s="59"/>
      <c r="EFM43" s="59"/>
      <c r="EFN43" s="59"/>
      <c r="EFO43" s="59"/>
      <c r="EFP43" s="59"/>
      <c r="EFQ43" s="59"/>
      <c r="EFR43" s="59"/>
      <c r="EFS43" s="59"/>
      <c r="EFT43" s="59"/>
      <c r="EFU43" s="59"/>
      <c r="EFV43" s="59"/>
      <c r="EFW43" s="59"/>
      <c r="EFX43" s="59"/>
      <c r="EFY43" s="59"/>
      <c r="EFZ43" s="59"/>
      <c r="EGA43" s="59"/>
      <c r="EGB43" s="59"/>
      <c r="EGC43" s="59"/>
      <c r="EGD43" s="59"/>
      <c r="EGE43" s="59"/>
      <c r="EGF43" s="59"/>
      <c r="EGG43" s="59"/>
      <c r="EGH43" s="59"/>
      <c r="EGI43" s="59"/>
      <c r="EGJ43" s="59"/>
      <c r="EGK43" s="59"/>
      <c r="EGL43" s="59"/>
      <c r="EGM43" s="59"/>
      <c r="EGN43" s="59"/>
      <c r="EGO43" s="59"/>
      <c r="EGP43" s="59"/>
      <c r="EGQ43" s="59"/>
      <c r="EGR43" s="59"/>
      <c r="EGS43" s="59"/>
      <c r="EGT43" s="59"/>
      <c r="EGU43" s="59"/>
      <c r="EGV43" s="59"/>
      <c r="EGW43" s="59"/>
      <c r="EGX43" s="59"/>
      <c r="EGY43" s="59"/>
      <c r="EGZ43" s="59"/>
      <c r="EHA43" s="59"/>
      <c r="EHB43" s="59"/>
      <c r="EHC43" s="59"/>
      <c r="EHD43" s="59"/>
      <c r="EHE43" s="59"/>
      <c r="EHF43" s="59"/>
      <c r="EHG43" s="59"/>
      <c r="EHH43" s="59"/>
      <c r="EHI43" s="59"/>
      <c r="EHJ43" s="59"/>
      <c r="EHK43" s="59"/>
      <c r="EHL43" s="59"/>
      <c r="EHM43" s="59"/>
      <c r="EHN43" s="59"/>
      <c r="EHO43" s="59"/>
      <c r="EHP43" s="59"/>
      <c r="EHQ43" s="59"/>
      <c r="EHR43" s="59"/>
      <c r="EHS43" s="59"/>
      <c r="EHT43" s="59"/>
      <c r="EHU43" s="59"/>
      <c r="EHV43" s="59"/>
      <c r="EHW43" s="59"/>
      <c r="EHX43" s="59"/>
      <c r="EHY43" s="59"/>
      <c r="EHZ43" s="59"/>
      <c r="EIA43" s="59"/>
      <c r="EIB43" s="59"/>
      <c r="EIC43" s="59"/>
      <c r="EID43" s="59"/>
      <c r="EIE43" s="59"/>
      <c r="EIF43" s="59"/>
      <c r="EIG43" s="59"/>
      <c r="EIH43" s="59"/>
      <c r="EII43" s="59"/>
      <c r="EIJ43" s="59"/>
      <c r="EIK43" s="59"/>
      <c r="EIL43" s="59"/>
      <c r="EIM43" s="59"/>
      <c r="EIN43" s="59"/>
      <c r="EIO43" s="59"/>
      <c r="EIP43" s="59"/>
      <c r="EIQ43" s="59"/>
      <c r="EIR43" s="59"/>
      <c r="EIS43" s="59"/>
      <c r="EIT43" s="59"/>
      <c r="EIU43" s="59"/>
      <c r="EIV43" s="59"/>
      <c r="EIW43" s="59"/>
      <c r="EIX43" s="59"/>
      <c r="EIY43" s="59"/>
      <c r="EIZ43" s="59"/>
      <c r="EJA43" s="59"/>
      <c r="EJB43" s="59"/>
      <c r="EJC43" s="59"/>
      <c r="EJD43" s="59"/>
      <c r="EJE43" s="59"/>
      <c r="EJF43" s="59"/>
      <c r="EJG43" s="59"/>
      <c r="EJH43" s="59"/>
      <c r="EJI43" s="59"/>
      <c r="EJJ43" s="59"/>
      <c r="EJK43" s="59"/>
      <c r="EJL43" s="59"/>
      <c r="EJM43" s="59"/>
      <c r="EJN43" s="59"/>
      <c r="EJO43" s="59"/>
      <c r="EJP43" s="59"/>
      <c r="EJQ43" s="59"/>
      <c r="EJR43" s="59"/>
      <c r="EJS43" s="59"/>
      <c r="EJT43" s="59"/>
      <c r="EJU43" s="59"/>
      <c r="EJV43" s="59"/>
      <c r="EJW43" s="59"/>
      <c r="EJX43" s="59"/>
      <c r="EJY43" s="59"/>
      <c r="EJZ43" s="59"/>
      <c r="EKA43" s="59"/>
      <c r="EKB43" s="59"/>
      <c r="EKC43" s="59"/>
      <c r="EKD43" s="59"/>
      <c r="EKE43" s="59"/>
      <c r="EKF43" s="59"/>
      <c r="EKG43" s="59"/>
      <c r="EKH43" s="59"/>
      <c r="EKI43" s="59"/>
      <c r="EKJ43" s="59"/>
      <c r="EKK43" s="59"/>
      <c r="EKL43" s="59"/>
      <c r="EKM43" s="59"/>
      <c r="EKN43" s="59"/>
      <c r="EKO43" s="59"/>
      <c r="EKP43" s="59"/>
      <c r="EKQ43" s="59"/>
      <c r="EKR43" s="59"/>
      <c r="EKS43" s="59"/>
      <c r="EKT43" s="59"/>
      <c r="EKU43" s="59"/>
      <c r="EKV43" s="59"/>
      <c r="EKW43" s="59"/>
      <c r="EKX43" s="59"/>
      <c r="EKY43" s="59"/>
      <c r="EKZ43" s="59"/>
      <c r="ELA43" s="59"/>
      <c r="ELB43" s="59"/>
      <c r="ELC43" s="59"/>
      <c r="ELD43" s="59"/>
      <c r="ELE43" s="59"/>
      <c r="ELF43" s="59"/>
      <c r="ELG43" s="59"/>
      <c r="ELH43" s="59"/>
      <c r="ELI43" s="59"/>
      <c r="ELJ43" s="59"/>
      <c r="ELK43" s="59"/>
      <c r="ELL43" s="59"/>
      <c r="ELM43" s="59"/>
      <c r="ELN43" s="59"/>
      <c r="ELO43" s="59"/>
      <c r="ELP43" s="59"/>
      <c r="ELQ43" s="59"/>
      <c r="ELR43" s="59"/>
      <c r="ELS43" s="59"/>
      <c r="ELT43" s="59"/>
      <c r="ELU43" s="59"/>
      <c r="ELV43" s="59"/>
      <c r="ELW43" s="59"/>
      <c r="ELX43" s="59"/>
      <c r="ELY43" s="59"/>
      <c r="ELZ43" s="59"/>
      <c r="EMA43" s="59"/>
      <c r="EMB43" s="59"/>
      <c r="EMC43" s="59"/>
      <c r="EMD43" s="59"/>
      <c r="EME43" s="59"/>
      <c r="EMF43" s="59"/>
      <c r="EMG43" s="59"/>
      <c r="EMH43" s="59"/>
      <c r="EMI43" s="59"/>
      <c r="EMJ43" s="59"/>
      <c r="EMK43" s="59"/>
      <c r="EML43" s="59"/>
      <c r="EMM43" s="59"/>
      <c r="EMN43" s="59"/>
      <c r="EMO43" s="59"/>
      <c r="EMP43" s="59"/>
      <c r="EMQ43" s="59"/>
      <c r="EMR43" s="59"/>
      <c r="EMS43" s="59"/>
      <c r="EMT43" s="59"/>
      <c r="EMU43" s="59"/>
      <c r="EMV43" s="59"/>
      <c r="EMW43" s="59"/>
      <c r="EMX43" s="59"/>
      <c r="EMY43" s="59"/>
      <c r="EMZ43" s="59"/>
      <c r="ENA43" s="59"/>
      <c r="ENB43" s="59"/>
      <c r="ENC43" s="59"/>
      <c r="END43" s="59"/>
      <c r="ENE43" s="59"/>
      <c r="ENF43" s="59"/>
      <c r="ENG43" s="59"/>
      <c r="ENH43" s="59"/>
      <c r="ENI43" s="59"/>
      <c r="ENJ43" s="59"/>
      <c r="ENK43" s="59"/>
      <c r="ENL43" s="59"/>
      <c r="ENM43" s="59"/>
      <c r="ENN43" s="59"/>
      <c r="ENO43" s="59"/>
      <c r="ENP43" s="59"/>
      <c r="ENQ43" s="59"/>
      <c r="ENR43" s="59"/>
      <c r="ENS43" s="59"/>
      <c r="ENT43" s="59"/>
      <c r="ENU43" s="59"/>
      <c r="ENV43" s="59"/>
      <c r="ENW43" s="59"/>
      <c r="ENX43" s="59"/>
      <c r="ENY43" s="59"/>
      <c r="ENZ43" s="59"/>
      <c r="EOA43" s="59"/>
      <c r="EOB43" s="59"/>
      <c r="EOC43" s="59"/>
      <c r="EOD43" s="59"/>
      <c r="EOE43" s="59"/>
      <c r="EOF43" s="59"/>
      <c r="EOG43" s="59"/>
      <c r="EOH43" s="59"/>
      <c r="EOI43" s="59"/>
      <c r="EOJ43" s="59"/>
      <c r="EOK43" s="59"/>
      <c r="EOL43" s="59"/>
      <c r="EOM43" s="59"/>
      <c r="EON43" s="59"/>
      <c r="EOO43" s="59"/>
      <c r="EOP43" s="59"/>
      <c r="EOQ43" s="59"/>
      <c r="EOR43" s="59"/>
      <c r="EOS43" s="59"/>
      <c r="EOT43" s="59"/>
      <c r="EOU43" s="59"/>
      <c r="EOV43" s="59"/>
      <c r="EOW43" s="59"/>
      <c r="EOX43" s="59"/>
      <c r="EOY43" s="59"/>
      <c r="EOZ43" s="59"/>
      <c r="EPA43" s="59"/>
      <c r="EPB43" s="59"/>
      <c r="EPC43" s="59"/>
      <c r="EPD43" s="59"/>
      <c r="EPE43" s="59"/>
      <c r="EPF43" s="59"/>
      <c r="EPG43" s="59"/>
      <c r="EPH43" s="59"/>
      <c r="EPI43" s="59"/>
      <c r="EPJ43" s="59"/>
      <c r="EPK43" s="59"/>
      <c r="EPL43" s="59"/>
      <c r="EPM43" s="59"/>
      <c r="EPN43" s="59"/>
      <c r="EPO43" s="59"/>
      <c r="EPP43" s="59"/>
      <c r="EPQ43" s="59"/>
      <c r="EPR43" s="59"/>
      <c r="EPS43" s="59"/>
      <c r="EPT43" s="59"/>
      <c r="EPU43" s="59"/>
      <c r="EPV43" s="59"/>
      <c r="EPW43" s="59"/>
      <c r="EPX43" s="59"/>
      <c r="EPY43" s="59"/>
      <c r="EPZ43" s="59"/>
      <c r="EQA43" s="59"/>
      <c r="EQB43" s="59"/>
      <c r="EQC43" s="59"/>
      <c r="EQD43" s="59"/>
      <c r="EQE43" s="59"/>
      <c r="EQF43" s="59"/>
      <c r="EQG43" s="59"/>
      <c r="EQH43" s="59"/>
      <c r="EQI43" s="59"/>
      <c r="EQJ43" s="59"/>
      <c r="EQK43" s="59"/>
      <c r="EQL43" s="59"/>
      <c r="EQM43" s="59"/>
      <c r="EQN43" s="59"/>
      <c r="EQO43" s="59"/>
      <c r="EQP43" s="59"/>
      <c r="EQQ43" s="59"/>
      <c r="EQR43" s="59"/>
      <c r="EQS43" s="59"/>
      <c r="EQT43" s="59"/>
      <c r="EQU43" s="59"/>
      <c r="EQV43" s="59"/>
      <c r="EQW43" s="59"/>
      <c r="EQX43" s="59"/>
      <c r="EQY43" s="59"/>
      <c r="EQZ43" s="59"/>
      <c r="ERA43" s="59"/>
      <c r="ERB43" s="59"/>
      <c r="ERC43" s="59"/>
      <c r="ERD43" s="59"/>
      <c r="ERE43" s="59"/>
      <c r="ERF43" s="59"/>
      <c r="ERG43" s="59"/>
      <c r="ERH43" s="59"/>
      <c r="ERI43" s="59"/>
      <c r="ERJ43" s="59"/>
      <c r="ERK43" s="59"/>
      <c r="ERL43" s="59"/>
      <c r="ERM43" s="59"/>
      <c r="ERN43" s="59"/>
      <c r="ERO43" s="59"/>
      <c r="ERP43" s="59"/>
      <c r="ERQ43" s="59"/>
      <c r="ERR43" s="59"/>
      <c r="ERS43" s="59"/>
      <c r="ERT43" s="59"/>
      <c r="ERU43" s="59"/>
      <c r="ERV43" s="59"/>
      <c r="ERW43" s="59"/>
      <c r="ERX43" s="59"/>
      <c r="ERY43" s="59"/>
      <c r="ERZ43" s="59"/>
      <c r="ESA43" s="59"/>
      <c r="ESB43" s="59"/>
      <c r="ESC43" s="59"/>
      <c r="ESD43" s="59"/>
      <c r="ESE43" s="59"/>
      <c r="ESF43" s="59"/>
      <c r="ESG43" s="59"/>
      <c r="ESH43" s="59"/>
      <c r="ESI43" s="59"/>
      <c r="ESJ43" s="59"/>
      <c r="ESK43" s="59"/>
      <c r="ESL43" s="59"/>
      <c r="ESM43" s="59"/>
      <c r="ESN43" s="59"/>
      <c r="ESO43" s="59"/>
      <c r="ESP43" s="59"/>
      <c r="ESQ43" s="59"/>
      <c r="ESR43" s="59"/>
      <c r="ESS43" s="59"/>
      <c r="EST43" s="59"/>
      <c r="ESU43" s="59"/>
      <c r="ESV43" s="59"/>
      <c r="ESW43" s="59"/>
      <c r="ESX43" s="59"/>
      <c r="ESY43" s="59"/>
      <c r="ESZ43" s="59"/>
      <c r="ETA43" s="59"/>
      <c r="ETB43" s="59"/>
      <c r="ETC43" s="59"/>
      <c r="ETD43" s="59"/>
      <c r="ETE43" s="59"/>
      <c r="ETF43" s="59"/>
      <c r="ETG43" s="59"/>
      <c r="ETH43" s="59"/>
      <c r="ETI43" s="59"/>
      <c r="ETJ43" s="59"/>
      <c r="ETK43" s="59"/>
      <c r="ETL43" s="59"/>
      <c r="ETM43" s="59"/>
      <c r="ETN43" s="59"/>
      <c r="ETO43" s="59"/>
      <c r="ETP43" s="59"/>
      <c r="ETQ43" s="59"/>
      <c r="ETR43" s="59"/>
      <c r="ETS43" s="59"/>
      <c r="ETT43" s="59"/>
      <c r="ETU43" s="59"/>
      <c r="ETV43" s="59"/>
      <c r="ETW43" s="59"/>
      <c r="ETX43" s="59"/>
      <c r="ETY43" s="59"/>
      <c r="ETZ43" s="59"/>
      <c r="EUA43" s="59"/>
      <c r="EUB43" s="59"/>
      <c r="EUC43" s="59"/>
      <c r="EUD43" s="59"/>
      <c r="EUE43" s="59"/>
      <c r="EUF43" s="59"/>
      <c r="EUG43" s="59"/>
      <c r="EUH43" s="59"/>
      <c r="EUI43" s="59"/>
      <c r="EUJ43" s="59"/>
      <c r="EUK43" s="59"/>
      <c r="EUL43" s="59"/>
      <c r="EUM43" s="59"/>
      <c r="EUN43" s="59"/>
      <c r="EUO43" s="59"/>
      <c r="EUP43" s="59"/>
      <c r="EUQ43" s="59"/>
      <c r="EUR43" s="59"/>
      <c r="EUS43" s="59"/>
      <c r="EUT43" s="59"/>
      <c r="EUU43" s="59"/>
      <c r="EUV43" s="59"/>
      <c r="EUW43" s="59"/>
      <c r="EUX43" s="59"/>
      <c r="EUY43" s="59"/>
      <c r="EUZ43" s="59"/>
      <c r="EVA43" s="59"/>
      <c r="EVB43" s="59"/>
      <c r="EVC43" s="59"/>
      <c r="EVD43" s="59"/>
      <c r="EVE43" s="59"/>
      <c r="EVF43" s="59"/>
      <c r="EVG43" s="59"/>
      <c r="EVH43" s="59"/>
      <c r="EVI43" s="59"/>
      <c r="EVJ43" s="59"/>
      <c r="EVK43" s="59"/>
      <c r="EVL43" s="59"/>
      <c r="EVM43" s="59"/>
      <c r="EVN43" s="59"/>
      <c r="EVO43" s="59"/>
      <c r="EVP43" s="59"/>
      <c r="EVQ43" s="59"/>
      <c r="EVR43" s="59"/>
      <c r="EVS43" s="59"/>
      <c r="EVT43" s="59"/>
      <c r="EVU43" s="59"/>
      <c r="EVV43" s="59"/>
      <c r="EVW43" s="59"/>
      <c r="EVX43" s="59"/>
      <c r="EVY43" s="59"/>
      <c r="EVZ43" s="59"/>
      <c r="EWA43" s="59"/>
      <c r="EWB43" s="59"/>
      <c r="EWC43" s="59"/>
      <c r="EWD43" s="59"/>
      <c r="EWE43" s="59"/>
      <c r="EWF43" s="59"/>
      <c r="EWG43" s="59"/>
      <c r="EWH43" s="59"/>
      <c r="EWI43" s="59"/>
      <c r="EWJ43" s="59"/>
      <c r="EWK43" s="59"/>
      <c r="EWL43" s="59"/>
      <c r="EWM43" s="59"/>
      <c r="EWN43" s="59"/>
      <c r="EWO43" s="59"/>
      <c r="EWP43" s="59"/>
      <c r="EWQ43" s="59"/>
      <c r="EWR43" s="59"/>
      <c r="EWS43" s="59"/>
      <c r="EWT43" s="59"/>
      <c r="EWU43" s="59"/>
      <c r="EWV43" s="59"/>
      <c r="EWW43" s="59"/>
      <c r="EWX43" s="59"/>
      <c r="EWY43" s="59"/>
      <c r="EWZ43" s="59"/>
      <c r="EXA43" s="59"/>
      <c r="EXB43" s="59"/>
      <c r="EXC43" s="59"/>
      <c r="EXD43" s="59"/>
      <c r="EXE43" s="59"/>
      <c r="EXF43" s="59"/>
      <c r="EXG43" s="59"/>
      <c r="EXH43" s="59"/>
      <c r="EXI43" s="59"/>
      <c r="EXJ43" s="59"/>
      <c r="EXK43" s="59"/>
      <c r="EXL43" s="59"/>
      <c r="EXM43" s="59"/>
      <c r="EXN43" s="59"/>
      <c r="EXO43" s="59"/>
      <c r="EXP43" s="59"/>
      <c r="EXQ43" s="59"/>
      <c r="EXR43" s="59"/>
      <c r="EXS43" s="59"/>
      <c r="EXT43" s="59"/>
      <c r="EXU43" s="59"/>
      <c r="EXV43" s="59"/>
      <c r="EXW43" s="59"/>
      <c r="EXX43" s="59"/>
      <c r="EXY43" s="59"/>
      <c r="EXZ43" s="59"/>
      <c r="EYA43" s="59"/>
      <c r="EYB43" s="59"/>
      <c r="EYC43" s="59"/>
      <c r="EYD43" s="59"/>
      <c r="EYE43" s="59"/>
      <c r="EYF43" s="59"/>
      <c r="EYG43" s="59"/>
      <c r="EYH43" s="59"/>
      <c r="EYI43" s="59"/>
      <c r="EYJ43" s="59"/>
      <c r="EYK43" s="59"/>
      <c r="EYL43" s="59"/>
      <c r="EYM43" s="59"/>
      <c r="EYN43" s="59"/>
      <c r="EYO43" s="59"/>
      <c r="EYP43" s="59"/>
      <c r="EYQ43" s="59"/>
      <c r="EYR43" s="59"/>
      <c r="EYS43" s="59"/>
      <c r="EYT43" s="59"/>
      <c r="EYU43" s="59"/>
      <c r="EYV43" s="59"/>
      <c r="EYW43" s="59"/>
      <c r="EYX43" s="59"/>
      <c r="EYY43" s="59"/>
      <c r="EYZ43" s="59"/>
      <c r="EZA43" s="59"/>
      <c r="EZB43" s="59"/>
      <c r="EZC43" s="59"/>
      <c r="EZD43" s="59"/>
      <c r="EZE43" s="59"/>
      <c r="EZF43" s="59"/>
      <c r="EZG43" s="59"/>
      <c r="EZH43" s="59"/>
      <c r="EZI43" s="59"/>
      <c r="EZJ43" s="59"/>
      <c r="EZK43" s="59"/>
      <c r="EZL43" s="59"/>
      <c r="EZM43" s="59"/>
      <c r="EZN43" s="59"/>
      <c r="EZO43" s="59"/>
      <c r="EZP43" s="59"/>
      <c r="EZQ43" s="59"/>
      <c r="EZR43" s="59"/>
      <c r="EZS43" s="59"/>
      <c r="EZT43" s="59"/>
      <c r="EZU43" s="59"/>
      <c r="EZV43" s="59"/>
      <c r="EZW43" s="59"/>
      <c r="EZX43" s="59"/>
      <c r="EZY43" s="59"/>
      <c r="EZZ43" s="59"/>
      <c r="FAA43" s="59"/>
      <c r="FAB43" s="59"/>
      <c r="FAC43" s="59"/>
      <c r="FAD43" s="59"/>
      <c r="FAE43" s="59"/>
      <c r="FAF43" s="59"/>
      <c r="FAG43" s="59"/>
      <c r="FAH43" s="59"/>
      <c r="FAI43" s="59"/>
      <c r="FAJ43" s="59"/>
      <c r="FAK43" s="59"/>
      <c r="FAL43" s="59"/>
      <c r="FAM43" s="59"/>
      <c r="FAN43" s="59"/>
      <c r="FAO43" s="59"/>
      <c r="FAP43" s="59"/>
      <c r="FAQ43" s="59"/>
      <c r="FAR43" s="59"/>
      <c r="FAS43" s="59"/>
      <c r="FAT43" s="59"/>
      <c r="FAU43" s="59"/>
      <c r="FAV43" s="59"/>
      <c r="FAW43" s="59"/>
      <c r="FAX43" s="59"/>
      <c r="FAY43" s="59"/>
      <c r="FAZ43" s="59"/>
      <c r="FBA43" s="59"/>
      <c r="FBB43" s="59"/>
      <c r="FBC43" s="59"/>
      <c r="FBD43" s="59"/>
      <c r="FBE43" s="59"/>
      <c r="FBF43" s="59"/>
      <c r="FBG43" s="59"/>
      <c r="FBH43" s="59"/>
      <c r="FBI43" s="59"/>
      <c r="FBJ43" s="59"/>
      <c r="FBK43" s="59"/>
      <c r="FBL43" s="59"/>
      <c r="FBM43" s="59"/>
      <c r="FBN43" s="59"/>
      <c r="FBO43" s="59"/>
      <c r="FBP43" s="59"/>
      <c r="FBQ43" s="59"/>
      <c r="FBR43" s="59"/>
      <c r="FBS43" s="59"/>
      <c r="FBT43" s="59"/>
      <c r="FBU43" s="59"/>
      <c r="FBV43" s="59"/>
      <c r="FBW43" s="59"/>
      <c r="FBX43" s="59"/>
      <c r="FBY43" s="59"/>
      <c r="FBZ43" s="59"/>
      <c r="FCA43" s="59"/>
      <c r="FCB43" s="59"/>
      <c r="FCC43" s="59"/>
      <c r="FCD43" s="59"/>
      <c r="FCE43" s="59"/>
      <c r="FCF43" s="59"/>
      <c r="FCG43" s="59"/>
      <c r="FCH43" s="59"/>
      <c r="FCI43" s="59"/>
      <c r="FCJ43" s="59"/>
      <c r="FCK43" s="59"/>
      <c r="FCL43" s="59"/>
      <c r="FCM43" s="59"/>
      <c r="FCN43" s="59"/>
      <c r="FCO43" s="59"/>
      <c r="FCP43" s="59"/>
      <c r="FCQ43" s="59"/>
      <c r="FCR43" s="59"/>
      <c r="FCS43" s="59"/>
      <c r="FCT43" s="59"/>
      <c r="FCU43" s="59"/>
      <c r="FCV43" s="59"/>
      <c r="FCW43" s="59"/>
      <c r="FCX43" s="59"/>
      <c r="FCY43" s="59"/>
      <c r="FCZ43" s="59"/>
      <c r="FDA43" s="59"/>
      <c r="FDB43" s="59"/>
      <c r="FDC43" s="59"/>
      <c r="FDD43" s="59"/>
      <c r="FDE43" s="59"/>
      <c r="FDF43" s="59"/>
      <c r="FDG43" s="59"/>
      <c r="FDH43" s="59"/>
      <c r="FDI43" s="59"/>
      <c r="FDJ43" s="59"/>
      <c r="FDK43" s="59"/>
      <c r="FDL43" s="59"/>
      <c r="FDM43" s="59"/>
      <c r="FDN43" s="59"/>
      <c r="FDO43" s="59"/>
      <c r="FDP43" s="59"/>
      <c r="FDQ43" s="59"/>
      <c r="FDR43" s="59"/>
      <c r="FDS43" s="59"/>
      <c r="FDT43" s="59"/>
      <c r="FDU43" s="59"/>
      <c r="FDV43" s="59"/>
      <c r="FDW43" s="59"/>
      <c r="FDX43" s="59"/>
      <c r="FDY43" s="59"/>
      <c r="FDZ43" s="59"/>
      <c r="FEA43" s="59"/>
      <c r="FEB43" s="59"/>
      <c r="FEC43" s="59"/>
      <c r="FED43" s="59"/>
      <c r="FEE43" s="59"/>
      <c r="FEF43" s="59"/>
      <c r="FEG43" s="59"/>
      <c r="FEH43" s="59"/>
      <c r="FEI43" s="59"/>
      <c r="FEJ43" s="59"/>
      <c r="FEK43" s="59"/>
      <c r="FEL43" s="59"/>
      <c r="FEM43" s="59"/>
      <c r="FEN43" s="59"/>
      <c r="FEO43" s="59"/>
      <c r="FEP43" s="59"/>
      <c r="FEQ43" s="59"/>
      <c r="FER43" s="59"/>
      <c r="FES43" s="59"/>
      <c r="FET43" s="59"/>
      <c r="FEU43" s="59"/>
      <c r="FEV43" s="59"/>
      <c r="FEW43" s="59"/>
      <c r="FEX43" s="59"/>
      <c r="FEY43" s="59"/>
      <c r="FEZ43" s="59"/>
      <c r="FFA43" s="59"/>
      <c r="FFB43" s="59"/>
      <c r="FFC43" s="59"/>
      <c r="FFD43" s="59"/>
      <c r="FFE43" s="59"/>
      <c r="FFF43" s="59"/>
      <c r="FFG43" s="59"/>
      <c r="FFH43" s="59"/>
      <c r="FFI43" s="59"/>
      <c r="FFJ43" s="59"/>
      <c r="FFK43" s="59"/>
      <c r="FFL43" s="59"/>
      <c r="FFM43" s="59"/>
      <c r="FFN43" s="59"/>
      <c r="FFO43" s="59"/>
      <c r="FFP43" s="59"/>
      <c r="FFQ43" s="59"/>
      <c r="FFR43" s="59"/>
      <c r="FFS43" s="59"/>
      <c r="FFT43" s="59"/>
      <c r="FFU43" s="59"/>
      <c r="FFV43" s="59"/>
      <c r="FFW43" s="59"/>
      <c r="FFX43" s="59"/>
      <c r="FFY43" s="59"/>
      <c r="FFZ43" s="59"/>
      <c r="FGA43" s="59"/>
      <c r="FGB43" s="59"/>
      <c r="FGC43" s="59"/>
      <c r="FGD43" s="59"/>
      <c r="FGE43" s="59"/>
      <c r="FGF43" s="59"/>
      <c r="FGG43" s="59"/>
      <c r="FGH43" s="59"/>
      <c r="FGI43" s="59"/>
      <c r="FGJ43" s="59"/>
      <c r="FGK43" s="59"/>
      <c r="FGL43" s="59"/>
      <c r="FGM43" s="59"/>
      <c r="FGN43" s="59"/>
      <c r="FGO43" s="59"/>
      <c r="FGP43" s="59"/>
      <c r="FGQ43" s="59"/>
      <c r="FGR43" s="59"/>
      <c r="FGS43" s="59"/>
      <c r="FGT43" s="59"/>
      <c r="FGU43" s="59"/>
      <c r="FGV43" s="59"/>
      <c r="FGW43" s="59"/>
      <c r="FGX43" s="59"/>
      <c r="FGY43" s="59"/>
      <c r="FGZ43" s="59"/>
      <c r="FHA43" s="59"/>
      <c r="FHB43" s="59"/>
      <c r="FHC43" s="59"/>
      <c r="FHD43" s="59"/>
      <c r="FHE43" s="59"/>
      <c r="FHF43" s="59"/>
      <c r="FHG43" s="59"/>
      <c r="FHH43" s="59"/>
      <c r="FHI43" s="59"/>
      <c r="FHJ43" s="59"/>
      <c r="FHK43" s="59"/>
      <c r="FHL43" s="59"/>
      <c r="FHM43" s="59"/>
      <c r="FHN43" s="59"/>
      <c r="FHO43" s="59"/>
      <c r="FHP43" s="59"/>
      <c r="FHQ43" s="59"/>
      <c r="FHR43" s="59"/>
      <c r="FHS43" s="59"/>
      <c r="FHT43" s="59"/>
      <c r="FHU43" s="59"/>
      <c r="FHV43" s="59"/>
      <c r="FHW43" s="59"/>
      <c r="FHX43" s="59"/>
      <c r="FHY43" s="59"/>
      <c r="FHZ43" s="59"/>
      <c r="FIA43" s="59"/>
      <c r="FIB43" s="59"/>
      <c r="FIC43" s="59"/>
      <c r="FID43" s="59"/>
      <c r="FIE43" s="59"/>
      <c r="FIF43" s="59"/>
      <c r="FIG43" s="59"/>
      <c r="FIH43" s="59"/>
      <c r="FII43" s="59"/>
      <c r="FIJ43" s="59"/>
      <c r="FIK43" s="59"/>
      <c r="FIL43" s="59"/>
      <c r="FIM43" s="59"/>
      <c r="FIN43" s="59"/>
      <c r="FIO43" s="59"/>
      <c r="FIP43" s="59"/>
      <c r="FIQ43" s="59"/>
      <c r="FIR43" s="59"/>
      <c r="FIS43" s="59"/>
      <c r="FIT43" s="59"/>
      <c r="FIU43" s="59"/>
      <c r="FIV43" s="59"/>
      <c r="FIW43" s="59"/>
      <c r="FIX43" s="59"/>
      <c r="FIY43" s="59"/>
      <c r="FIZ43" s="59"/>
      <c r="FJA43" s="59"/>
      <c r="FJB43" s="59"/>
      <c r="FJC43" s="59"/>
      <c r="FJD43" s="59"/>
      <c r="FJE43" s="59"/>
      <c r="FJF43" s="59"/>
      <c r="FJG43" s="59"/>
      <c r="FJH43" s="59"/>
      <c r="FJI43" s="59"/>
      <c r="FJJ43" s="59"/>
      <c r="FJK43" s="59"/>
      <c r="FJL43" s="59"/>
      <c r="FJM43" s="59"/>
      <c r="FJN43" s="59"/>
      <c r="FJO43" s="59"/>
      <c r="FJP43" s="59"/>
      <c r="FJQ43" s="59"/>
      <c r="FJR43" s="59"/>
      <c r="FJS43" s="59"/>
      <c r="FJT43" s="59"/>
      <c r="FJU43" s="59"/>
      <c r="FJV43" s="59"/>
      <c r="FJW43" s="59"/>
      <c r="FJX43" s="59"/>
      <c r="FJY43" s="59"/>
      <c r="FJZ43" s="59"/>
      <c r="FKA43" s="59"/>
      <c r="FKB43" s="59"/>
      <c r="FKC43" s="59"/>
      <c r="FKD43" s="59"/>
      <c r="FKE43" s="59"/>
      <c r="FKF43" s="59"/>
      <c r="FKG43" s="59"/>
      <c r="FKH43" s="59"/>
      <c r="FKI43" s="59"/>
      <c r="FKJ43" s="59"/>
      <c r="FKK43" s="59"/>
      <c r="FKL43" s="59"/>
      <c r="FKM43" s="59"/>
      <c r="FKN43" s="59"/>
      <c r="FKO43" s="59"/>
      <c r="FKP43" s="59"/>
      <c r="FKQ43" s="59"/>
      <c r="FKR43" s="59"/>
      <c r="FKS43" s="59"/>
      <c r="FKT43" s="59"/>
      <c r="FKU43" s="59"/>
      <c r="FKV43" s="59"/>
      <c r="FKW43" s="59"/>
      <c r="FKX43" s="59"/>
      <c r="FKY43" s="59"/>
      <c r="FKZ43" s="59"/>
      <c r="FLA43" s="59"/>
      <c r="FLB43" s="59"/>
      <c r="FLC43" s="59"/>
      <c r="FLD43" s="59"/>
      <c r="FLE43" s="59"/>
      <c r="FLF43" s="59"/>
      <c r="FLG43" s="59"/>
      <c r="FLH43" s="59"/>
      <c r="FLI43" s="59"/>
      <c r="FLJ43" s="59"/>
      <c r="FLK43" s="59"/>
      <c r="FLL43" s="59"/>
      <c r="FLM43" s="59"/>
      <c r="FLN43" s="59"/>
      <c r="FLO43" s="59"/>
      <c r="FLP43" s="59"/>
      <c r="FLQ43" s="59"/>
      <c r="FLR43" s="59"/>
      <c r="FLS43" s="59"/>
      <c r="FLT43" s="59"/>
      <c r="FLU43" s="59"/>
      <c r="FLV43" s="59"/>
      <c r="FLW43" s="59"/>
      <c r="FLX43" s="59"/>
      <c r="FLY43" s="59"/>
      <c r="FLZ43" s="59"/>
      <c r="FMA43" s="59"/>
      <c r="FMB43" s="59"/>
      <c r="FMC43" s="59"/>
      <c r="FMD43" s="59"/>
      <c r="FME43" s="59"/>
      <c r="FMF43" s="59"/>
      <c r="FMG43" s="59"/>
      <c r="FMH43" s="59"/>
      <c r="FMI43" s="59"/>
      <c r="FMJ43" s="59"/>
      <c r="FMK43" s="59"/>
      <c r="FML43" s="59"/>
      <c r="FMM43" s="59"/>
      <c r="FMN43" s="59"/>
      <c r="FMO43" s="59"/>
      <c r="FMP43" s="59"/>
      <c r="FMQ43" s="59"/>
      <c r="FMR43" s="59"/>
      <c r="FMS43" s="59"/>
      <c r="FMT43" s="59"/>
      <c r="FMU43" s="59"/>
      <c r="FMV43" s="59"/>
      <c r="FMW43" s="59"/>
      <c r="FMX43" s="59"/>
      <c r="FMY43" s="59"/>
      <c r="FMZ43" s="59"/>
      <c r="FNA43" s="59"/>
      <c r="FNB43" s="59"/>
      <c r="FNC43" s="59"/>
      <c r="FND43" s="59"/>
      <c r="FNE43" s="59"/>
      <c r="FNF43" s="59"/>
      <c r="FNG43" s="59"/>
      <c r="FNH43" s="59"/>
      <c r="FNI43" s="59"/>
      <c r="FNJ43" s="59"/>
      <c r="FNK43" s="59"/>
      <c r="FNL43" s="59"/>
      <c r="FNM43" s="59"/>
      <c r="FNN43" s="59"/>
      <c r="FNO43" s="59"/>
      <c r="FNP43" s="59"/>
      <c r="FNQ43" s="59"/>
      <c r="FNR43" s="59"/>
      <c r="FNS43" s="59"/>
      <c r="FNT43" s="59"/>
      <c r="FNU43" s="59"/>
      <c r="FNV43" s="59"/>
      <c r="FNW43" s="59"/>
      <c r="FNX43" s="59"/>
      <c r="FNY43" s="59"/>
      <c r="FNZ43" s="59"/>
      <c r="FOA43" s="59"/>
      <c r="FOB43" s="59"/>
      <c r="FOC43" s="59"/>
      <c r="FOD43" s="59"/>
      <c r="FOE43" s="59"/>
      <c r="FOF43" s="59"/>
      <c r="FOG43" s="59"/>
      <c r="FOH43" s="59"/>
      <c r="FOI43" s="59"/>
      <c r="FOJ43" s="59"/>
      <c r="FOK43" s="59"/>
      <c r="FOL43" s="59"/>
      <c r="FOM43" s="59"/>
      <c r="FON43" s="59"/>
      <c r="FOO43" s="59"/>
      <c r="FOP43" s="59"/>
      <c r="FOQ43" s="59"/>
      <c r="FOR43" s="59"/>
      <c r="FOS43" s="59"/>
      <c r="FOT43" s="59"/>
      <c r="FOU43" s="59"/>
      <c r="FOV43" s="59"/>
      <c r="FOW43" s="59"/>
      <c r="FOX43" s="59"/>
      <c r="FOY43" s="59"/>
      <c r="FOZ43" s="59"/>
      <c r="FPA43" s="59"/>
      <c r="FPB43" s="59"/>
      <c r="FPC43" s="59"/>
      <c r="FPD43" s="59"/>
      <c r="FPE43" s="59"/>
      <c r="FPF43" s="59"/>
      <c r="FPG43" s="59"/>
      <c r="FPH43" s="59"/>
      <c r="FPI43" s="59"/>
      <c r="FPJ43" s="59"/>
      <c r="FPK43" s="59"/>
      <c r="FPL43" s="59"/>
      <c r="FPM43" s="59"/>
      <c r="FPN43" s="59"/>
      <c r="FPO43" s="59"/>
      <c r="FPP43" s="59"/>
      <c r="FPQ43" s="59"/>
      <c r="FPR43" s="59"/>
      <c r="FPS43" s="59"/>
      <c r="FPT43" s="59"/>
      <c r="FPU43" s="59"/>
      <c r="FPV43" s="59"/>
      <c r="FPW43" s="59"/>
      <c r="FPX43" s="59"/>
      <c r="FPY43" s="59"/>
      <c r="FPZ43" s="59"/>
      <c r="FQA43" s="59"/>
      <c r="FQB43" s="59"/>
      <c r="FQC43" s="59"/>
      <c r="FQD43" s="59"/>
      <c r="FQE43" s="59"/>
      <c r="FQF43" s="59"/>
      <c r="FQG43" s="59"/>
      <c r="FQH43" s="59"/>
      <c r="FQI43" s="59"/>
      <c r="FQJ43" s="59"/>
      <c r="FQK43" s="59"/>
      <c r="FQL43" s="59"/>
      <c r="FQM43" s="59"/>
      <c r="FQN43" s="59"/>
      <c r="FQO43" s="59"/>
      <c r="FQP43" s="59"/>
      <c r="FQQ43" s="59"/>
      <c r="FQR43" s="59"/>
      <c r="FQS43" s="59"/>
      <c r="FQT43" s="59"/>
      <c r="FQU43" s="59"/>
      <c r="FQV43" s="59"/>
      <c r="FQW43" s="59"/>
      <c r="FQX43" s="59"/>
      <c r="FQY43" s="59"/>
      <c r="FQZ43" s="59"/>
      <c r="FRA43" s="59"/>
      <c r="FRB43" s="59"/>
      <c r="FRC43" s="59"/>
      <c r="FRD43" s="59"/>
      <c r="FRE43" s="59"/>
      <c r="FRF43" s="59"/>
      <c r="FRG43" s="59"/>
      <c r="FRH43" s="59"/>
      <c r="FRI43" s="59"/>
      <c r="FRJ43" s="59"/>
      <c r="FRK43" s="59"/>
      <c r="FRL43" s="59"/>
      <c r="FRM43" s="59"/>
      <c r="FRN43" s="59"/>
      <c r="FRO43" s="59"/>
      <c r="FRP43" s="59"/>
      <c r="FRQ43" s="59"/>
      <c r="FRR43" s="59"/>
      <c r="FRS43" s="59"/>
      <c r="FRT43" s="59"/>
      <c r="FRU43" s="59"/>
      <c r="FRV43" s="59"/>
      <c r="FRW43" s="59"/>
      <c r="FRX43" s="59"/>
      <c r="FRY43" s="59"/>
      <c r="FRZ43" s="59"/>
      <c r="FSA43" s="59"/>
      <c r="FSB43" s="59"/>
      <c r="FSC43" s="59"/>
      <c r="FSD43" s="59"/>
      <c r="FSE43" s="59"/>
      <c r="FSF43" s="59"/>
      <c r="FSG43" s="59"/>
      <c r="FSH43" s="59"/>
      <c r="FSI43" s="59"/>
      <c r="FSJ43" s="59"/>
      <c r="FSK43" s="59"/>
      <c r="FSL43" s="59"/>
      <c r="FSM43" s="59"/>
      <c r="FSN43" s="59"/>
      <c r="FSO43" s="59"/>
      <c r="FSP43" s="59"/>
      <c r="FSQ43" s="59"/>
      <c r="FSR43" s="59"/>
      <c r="FSS43" s="59"/>
      <c r="FST43" s="59"/>
      <c r="FSU43" s="59"/>
      <c r="FSV43" s="59"/>
      <c r="FSW43" s="59"/>
      <c r="FSX43" s="59"/>
      <c r="FSY43" s="59"/>
      <c r="FSZ43" s="59"/>
      <c r="FTA43" s="59"/>
      <c r="FTB43" s="59"/>
      <c r="FTC43" s="59"/>
      <c r="FTD43" s="59"/>
      <c r="FTE43" s="59"/>
      <c r="FTF43" s="59"/>
      <c r="FTG43" s="59"/>
      <c r="FTH43" s="59"/>
      <c r="FTI43" s="59"/>
      <c r="FTJ43" s="59"/>
      <c r="FTK43" s="59"/>
      <c r="FTL43" s="59"/>
      <c r="FTM43" s="59"/>
      <c r="FTN43" s="59"/>
      <c r="FTO43" s="59"/>
      <c r="FTP43" s="59"/>
      <c r="FTQ43" s="59"/>
      <c r="FTR43" s="59"/>
      <c r="FTS43" s="59"/>
      <c r="FTT43" s="59"/>
      <c r="FTU43" s="59"/>
      <c r="FTV43" s="59"/>
      <c r="FTW43" s="59"/>
      <c r="FTX43" s="59"/>
      <c r="FTY43" s="59"/>
      <c r="FTZ43" s="59"/>
      <c r="FUA43" s="59"/>
      <c r="FUB43" s="59"/>
      <c r="FUC43" s="59"/>
      <c r="FUD43" s="59"/>
      <c r="FUE43" s="59"/>
      <c r="FUF43" s="59"/>
      <c r="FUG43" s="59"/>
      <c r="FUH43" s="59"/>
      <c r="FUI43" s="59"/>
      <c r="FUJ43" s="59"/>
      <c r="FUK43" s="59"/>
      <c r="FUL43" s="59"/>
      <c r="FUM43" s="59"/>
      <c r="FUN43" s="59"/>
      <c r="FUO43" s="59"/>
      <c r="FUP43" s="59"/>
      <c r="FUQ43" s="59"/>
      <c r="FUR43" s="59"/>
      <c r="FUS43" s="59"/>
      <c r="FUT43" s="59"/>
      <c r="FUU43" s="59"/>
      <c r="FUV43" s="59"/>
      <c r="FUW43" s="59"/>
      <c r="FUX43" s="59"/>
      <c r="FUY43" s="59"/>
      <c r="FUZ43" s="59"/>
      <c r="FVA43" s="59"/>
      <c r="FVB43" s="59"/>
      <c r="FVC43" s="59"/>
      <c r="FVD43" s="59"/>
      <c r="FVE43" s="59"/>
      <c r="FVF43" s="59"/>
      <c r="FVG43" s="59"/>
      <c r="FVH43" s="59"/>
      <c r="FVI43" s="59"/>
      <c r="FVJ43" s="59"/>
      <c r="FVK43" s="59"/>
      <c r="FVL43" s="59"/>
      <c r="FVM43" s="59"/>
      <c r="FVN43" s="59"/>
      <c r="FVO43" s="59"/>
      <c r="FVP43" s="59"/>
      <c r="FVQ43" s="59"/>
      <c r="FVR43" s="59"/>
      <c r="FVS43" s="59"/>
      <c r="FVT43" s="59"/>
      <c r="FVU43" s="59"/>
      <c r="FVV43" s="59"/>
      <c r="FVW43" s="59"/>
      <c r="FVX43" s="59"/>
      <c r="FVY43" s="59"/>
      <c r="FVZ43" s="59"/>
      <c r="FWA43" s="59"/>
      <c r="FWB43" s="59"/>
      <c r="FWC43" s="59"/>
      <c r="FWD43" s="59"/>
      <c r="FWE43" s="59"/>
      <c r="FWF43" s="59"/>
      <c r="FWG43" s="59"/>
      <c r="FWH43" s="59"/>
      <c r="FWI43" s="59"/>
      <c r="FWJ43" s="59"/>
      <c r="FWK43" s="59"/>
      <c r="FWL43" s="59"/>
      <c r="FWM43" s="59"/>
      <c r="FWN43" s="59"/>
      <c r="FWO43" s="59"/>
      <c r="FWP43" s="59"/>
      <c r="FWQ43" s="59"/>
      <c r="FWR43" s="59"/>
      <c r="FWS43" s="59"/>
      <c r="FWT43" s="59"/>
      <c r="FWU43" s="59"/>
      <c r="FWV43" s="59"/>
      <c r="FWW43" s="59"/>
      <c r="FWX43" s="59"/>
      <c r="FWY43" s="59"/>
      <c r="FWZ43" s="59"/>
      <c r="FXA43" s="59"/>
      <c r="FXB43" s="59"/>
      <c r="FXC43" s="59"/>
      <c r="FXD43" s="59"/>
      <c r="FXE43" s="59"/>
      <c r="FXF43" s="59"/>
      <c r="FXG43" s="59"/>
      <c r="FXH43" s="59"/>
      <c r="FXI43" s="59"/>
      <c r="FXJ43" s="59"/>
      <c r="FXK43" s="59"/>
      <c r="FXL43" s="59"/>
      <c r="FXM43" s="59"/>
      <c r="FXN43" s="59"/>
      <c r="FXO43" s="59"/>
      <c r="FXP43" s="59"/>
      <c r="FXQ43" s="59"/>
      <c r="FXR43" s="59"/>
      <c r="FXS43" s="59"/>
      <c r="FXT43" s="59"/>
      <c r="FXU43" s="59"/>
      <c r="FXV43" s="59"/>
      <c r="FXW43" s="59"/>
      <c r="FXX43" s="59"/>
      <c r="FXY43" s="59"/>
      <c r="FXZ43" s="59"/>
      <c r="FYA43" s="59"/>
      <c r="FYB43" s="59"/>
      <c r="FYC43" s="59"/>
      <c r="FYD43" s="59"/>
      <c r="FYE43" s="59"/>
      <c r="FYF43" s="59"/>
      <c r="FYG43" s="59"/>
      <c r="FYH43" s="59"/>
      <c r="FYI43" s="59"/>
      <c r="FYJ43" s="59"/>
      <c r="FYK43" s="59"/>
      <c r="FYL43" s="59"/>
      <c r="FYM43" s="59"/>
      <c r="FYN43" s="59"/>
      <c r="FYO43" s="59"/>
      <c r="FYP43" s="59"/>
      <c r="FYQ43" s="59"/>
      <c r="FYR43" s="59"/>
      <c r="FYS43" s="59"/>
      <c r="FYT43" s="59"/>
      <c r="FYU43" s="59"/>
      <c r="FYV43" s="59"/>
      <c r="FYW43" s="59"/>
      <c r="FYX43" s="59"/>
      <c r="FYY43" s="59"/>
      <c r="FYZ43" s="59"/>
      <c r="FZA43" s="59"/>
      <c r="FZB43" s="59"/>
      <c r="FZC43" s="59"/>
      <c r="FZD43" s="59"/>
      <c r="FZE43" s="59"/>
      <c r="FZF43" s="59"/>
      <c r="FZG43" s="59"/>
      <c r="FZH43" s="59"/>
      <c r="FZI43" s="59"/>
      <c r="FZJ43" s="59"/>
      <c r="FZK43" s="59"/>
      <c r="FZL43" s="59"/>
      <c r="FZM43" s="59"/>
      <c r="FZN43" s="59"/>
      <c r="FZO43" s="59"/>
      <c r="FZP43" s="59"/>
      <c r="FZQ43" s="59"/>
      <c r="FZR43" s="59"/>
      <c r="FZS43" s="59"/>
      <c r="FZT43" s="59"/>
      <c r="FZU43" s="59"/>
      <c r="FZV43" s="59"/>
      <c r="FZW43" s="59"/>
      <c r="FZX43" s="59"/>
      <c r="FZY43" s="59"/>
      <c r="FZZ43" s="59"/>
      <c r="GAA43" s="59"/>
      <c r="GAB43" s="59"/>
      <c r="GAC43" s="59"/>
      <c r="GAD43" s="59"/>
      <c r="GAE43" s="59"/>
      <c r="GAF43" s="59"/>
      <c r="GAG43" s="59"/>
      <c r="GAH43" s="59"/>
      <c r="GAI43" s="59"/>
      <c r="GAJ43" s="59"/>
      <c r="GAK43" s="59"/>
      <c r="GAL43" s="59"/>
      <c r="GAM43" s="59"/>
      <c r="GAN43" s="59"/>
      <c r="GAO43" s="59"/>
      <c r="GAP43" s="59"/>
      <c r="GAQ43" s="59"/>
      <c r="GAR43" s="59"/>
      <c r="GAS43" s="59"/>
      <c r="GAT43" s="59"/>
      <c r="GAU43" s="59"/>
      <c r="GAV43" s="59"/>
      <c r="GAW43" s="59"/>
      <c r="GAX43" s="59"/>
      <c r="GAY43" s="59"/>
      <c r="GAZ43" s="59"/>
      <c r="GBA43" s="59"/>
      <c r="GBB43" s="59"/>
      <c r="GBC43" s="59"/>
      <c r="GBD43" s="59"/>
      <c r="GBE43" s="59"/>
      <c r="GBF43" s="59"/>
      <c r="GBG43" s="59"/>
      <c r="GBH43" s="59"/>
      <c r="GBI43" s="59"/>
      <c r="GBJ43" s="59"/>
      <c r="GBK43" s="59"/>
      <c r="GBL43" s="59"/>
      <c r="GBM43" s="59"/>
      <c r="GBN43" s="59"/>
      <c r="GBO43" s="59"/>
      <c r="GBP43" s="59"/>
      <c r="GBQ43" s="59"/>
      <c r="GBR43" s="59"/>
      <c r="GBS43" s="59"/>
      <c r="GBT43" s="59"/>
      <c r="GBU43" s="59"/>
      <c r="GBV43" s="59"/>
      <c r="GBW43" s="59"/>
      <c r="GBX43" s="59"/>
      <c r="GBY43" s="59"/>
      <c r="GBZ43" s="59"/>
      <c r="GCA43" s="59"/>
      <c r="GCB43" s="59"/>
      <c r="GCC43" s="59"/>
      <c r="GCD43" s="59"/>
      <c r="GCE43" s="59"/>
      <c r="GCF43" s="59"/>
      <c r="GCG43" s="59"/>
      <c r="GCH43" s="59"/>
      <c r="GCI43" s="59"/>
      <c r="GCJ43" s="59"/>
      <c r="GCK43" s="59"/>
      <c r="GCL43" s="59"/>
      <c r="GCM43" s="59"/>
      <c r="GCN43" s="59"/>
      <c r="GCO43" s="59"/>
      <c r="GCP43" s="59"/>
      <c r="GCQ43" s="59"/>
      <c r="GCR43" s="59"/>
      <c r="GCS43" s="59"/>
      <c r="GCT43" s="59"/>
      <c r="GCU43" s="59"/>
      <c r="GCV43" s="59"/>
      <c r="GCW43" s="59"/>
      <c r="GCX43" s="59"/>
      <c r="GCY43" s="59"/>
      <c r="GCZ43" s="59"/>
      <c r="GDA43" s="59"/>
      <c r="GDB43" s="59"/>
      <c r="GDC43" s="59"/>
      <c r="GDD43" s="59"/>
      <c r="GDE43" s="59"/>
      <c r="GDF43" s="59"/>
      <c r="GDG43" s="59"/>
      <c r="GDH43" s="59"/>
      <c r="GDI43" s="59"/>
      <c r="GDJ43" s="59"/>
      <c r="GDK43" s="59"/>
      <c r="GDL43" s="59"/>
      <c r="GDM43" s="59"/>
      <c r="GDN43" s="59"/>
      <c r="GDO43" s="59"/>
      <c r="GDP43" s="59"/>
      <c r="GDQ43" s="59"/>
      <c r="GDR43" s="59"/>
      <c r="GDS43" s="59"/>
      <c r="GDT43" s="59"/>
      <c r="GDU43" s="59"/>
      <c r="GDV43" s="59"/>
      <c r="GDW43" s="59"/>
      <c r="GDX43" s="59"/>
      <c r="GDY43" s="59"/>
      <c r="GDZ43" s="59"/>
      <c r="GEA43" s="59"/>
      <c r="GEB43" s="59"/>
      <c r="GEC43" s="59"/>
      <c r="GED43" s="59"/>
      <c r="GEE43" s="59"/>
      <c r="GEF43" s="59"/>
      <c r="GEG43" s="59"/>
      <c r="GEH43" s="59"/>
      <c r="GEI43" s="59"/>
      <c r="GEJ43" s="59"/>
      <c r="GEK43" s="59"/>
      <c r="GEL43" s="59"/>
      <c r="GEM43" s="59"/>
      <c r="GEN43" s="59"/>
      <c r="GEO43" s="59"/>
      <c r="GEP43" s="59"/>
      <c r="GEQ43" s="59"/>
      <c r="GER43" s="59"/>
      <c r="GES43" s="59"/>
      <c r="GET43" s="59"/>
      <c r="GEU43" s="59"/>
      <c r="GEV43" s="59"/>
      <c r="GEW43" s="59"/>
      <c r="GEX43" s="59"/>
      <c r="GEY43" s="59"/>
      <c r="GEZ43" s="59"/>
      <c r="GFA43" s="59"/>
      <c r="GFB43" s="59"/>
      <c r="GFC43" s="59"/>
      <c r="GFD43" s="59"/>
      <c r="GFE43" s="59"/>
      <c r="GFF43" s="59"/>
      <c r="GFG43" s="59"/>
      <c r="GFH43" s="59"/>
      <c r="GFI43" s="59"/>
      <c r="GFJ43" s="59"/>
      <c r="GFK43" s="59"/>
      <c r="GFL43" s="59"/>
      <c r="GFM43" s="59"/>
      <c r="GFN43" s="59"/>
      <c r="GFO43" s="59"/>
      <c r="GFP43" s="59"/>
      <c r="GFQ43" s="59"/>
      <c r="GFR43" s="59"/>
      <c r="GFS43" s="59"/>
      <c r="GFT43" s="59"/>
      <c r="GFU43" s="59"/>
      <c r="GFV43" s="59"/>
      <c r="GFW43" s="59"/>
      <c r="GFX43" s="59"/>
      <c r="GFY43" s="59"/>
      <c r="GFZ43" s="59"/>
      <c r="GGA43" s="59"/>
      <c r="GGB43" s="59"/>
      <c r="GGC43" s="59"/>
      <c r="GGD43" s="59"/>
      <c r="GGE43" s="59"/>
      <c r="GGF43" s="59"/>
      <c r="GGG43" s="59"/>
      <c r="GGH43" s="59"/>
      <c r="GGI43" s="59"/>
      <c r="GGJ43" s="59"/>
      <c r="GGK43" s="59"/>
      <c r="GGL43" s="59"/>
      <c r="GGM43" s="59"/>
      <c r="GGN43" s="59"/>
      <c r="GGO43" s="59"/>
      <c r="GGP43" s="59"/>
      <c r="GGQ43" s="59"/>
      <c r="GGR43" s="59"/>
      <c r="GGS43" s="59"/>
      <c r="GGT43" s="59"/>
      <c r="GGU43" s="59"/>
      <c r="GGV43" s="59"/>
      <c r="GGW43" s="59"/>
      <c r="GGX43" s="59"/>
      <c r="GGY43" s="59"/>
      <c r="GGZ43" s="59"/>
      <c r="GHA43" s="59"/>
      <c r="GHB43" s="59"/>
      <c r="GHC43" s="59"/>
      <c r="GHD43" s="59"/>
      <c r="GHE43" s="59"/>
      <c r="GHF43" s="59"/>
      <c r="GHG43" s="59"/>
      <c r="GHH43" s="59"/>
      <c r="GHI43" s="59"/>
      <c r="GHJ43" s="59"/>
      <c r="GHK43" s="59"/>
      <c r="GHL43" s="59"/>
      <c r="GHM43" s="59"/>
      <c r="GHN43" s="59"/>
      <c r="GHO43" s="59"/>
      <c r="GHP43" s="59"/>
      <c r="GHQ43" s="59"/>
      <c r="GHR43" s="59"/>
      <c r="GHS43" s="59"/>
      <c r="GHT43" s="59"/>
      <c r="GHU43" s="59"/>
      <c r="GHV43" s="59"/>
      <c r="GHW43" s="59"/>
      <c r="GHX43" s="59"/>
      <c r="GHY43" s="59"/>
      <c r="GHZ43" s="59"/>
      <c r="GIA43" s="59"/>
      <c r="GIB43" s="59"/>
      <c r="GIC43" s="59"/>
      <c r="GID43" s="59"/>
      <c r="GIE43" s="59"/>
      <c r="GIF43" s="59"/>
      <c r="GIG43" s="59"/>
      <c r="GIH43" s="59"/>
      <c r="GII43" s="59"/>
      <c r="GIJ43" s="59"/>
      <c r="GIK43" s="59"/>
      <c r="GIL43" s="59"/>
      <c r="GIM43" s="59"/>
      <c r="GIN43" s="59"/>
      <c r="GIO43" s="59"/>
      <c r="GIP43" s="59"/>
      <c r="GIQ43" s="59"/>
      <c r="GIR43" s="59"/>
      <c r="GIS43" s="59"/>
      <c r="GIT43" s="59"/>
      <c r="GIU43" s="59"/>
      <c r="GIV43" s="59"/>
      <c r="GIW43" s="59"/>
      <c r="GIX43" s="59"/>
      <c r="GIY43" s="59"/>
      <c r="GIZ43" s="59"/>
      <c r="GJA43" s="59"/>
      <c r="GJB43" s="59"/>
      <c r="GJC43" s="59"/>
      <c r="GJD43" s="59"/>
      <c r="GJE43" s="59"/>
      <c r="GJF43" s="59"/>
      <c r="GJG43" s="59"/>
      <c r="GJH43" s="59"/>
      <c r="GJI43" s="59"/>
      <c r="GJJ43" s="59"/>
      <c r="GJK43" s="59"/>
      <c r="GJL43" s="59"/>
      <c r="GJM43" s="59"/>
      <c r="GJN43" s="59"/>
      <c r="GJO43" s="59"/>
      <c r="GJP43" s="59"/>
      <c r="GJQ43" s="59"/>
      <c r="GJR43" s="59"/>
      <c r="GJS43" s="59"/>
      <c r="GJT43" s="59"/>
      <c r="GJU43" s="59"/>
      <c r="GJV43" s="59"/>
      <c r="GJW43" s="59"/>
      <c r="GJX43" s="59"/>
      <c r="GJY43" s="59"/>
      <c r="GJZ43" s="59"/>
      <c r="GKA43" s="59"/>
      <c r="GKB43" s="59"/>
      <c r="GKC43" s="59"/>
      <c r="GKD43" s="59"/>
      <c r="GKE43" s="59"/>
      <c r="GKF43" s="59"/>
      <c r="GKG43" s="59"/>
      <c r="GKH43" s="59"/>
      <c r="GKI43" s="59"/>
      <c r="GKJ43" s="59"/>
      <c r="GKK43" s="59"/>
      <c r="GKL43" s="59"/>
      <c r="GKM43" s="59"/>
      <c r="GKN43" s="59"/>
      <c r="GKO43" s="59"/>
      <c r="GKP43" s="59"/>
      <c r="GKQ43" s="59"/>
      <c r="GKR43" s="59"/>
      <c r="GKS43" s="59"/>
      <c r="GKT43" s="59"/>
      <c r="GKU43" s="59"/>
      <c r="GKV43" s="59"/>
      <c r="GKW43" s="59"/>
      <c r="GKX43" s="59"/>
      <c r="GKY43" s="59"/>
      <c r="GKZ43" s="59"/>
      <c r="GLA43" s="59"/>
      <c r="GLB43" s="59"/>
      <c r="GLC43" s="59"/>
      <c r="GLD43" s="59"/>
      <c r="GLE43" s="59"/>
      <c r="GLF43" s="59"/>
      <c r="GLG43" s="59"/>
      <c r="GLH43" s="59"/>
      <c r="GLI43" s="59"/>
      <c r="GLJ43" s="59"/>
      <c r="GLK43" s="59"/>
      <c r="GLL43" s="59"/>
      <c r="GLM43" s="59"/>
      <c r="GLN43" s="59"/>
      <c r="GLO43" s="59"/>
      <c r="GLP43" s="59"/>
      <c r="GLQ43" s="59"/>
      <c r="GLR43" s="59"/>
      <c r="GLS43" s="59"/>
      <c r="GLT43" s="59"/>
      <c r="GLU43" s="59"/>
      <c r="GLV43" s="59"/>
      <c r="GLW43" s="59"/>
      <c r="GLX43" s="59"/>
      <c r="GLY43" s="59"/>
      <c r="GLZ43" s="59"/>
      <c r="GMA43" s="59"/>
      <c r="GMB43" s="59"/>
      <c r="GMC43" s="59"/>
      <c r="GMD43" s="59"/>
      <c r="GME43" s="59"/>
      <c r="GMF43" s="59"/>
      <c r="GMG43" s="59"/>
      <c r="GMH43" s="59"/>
      <c r="GMI43" s="59"/>
      <c r="GMJ43" s="59"/>
      <c r="GMK43" s="59"/>
      <c r="GML43" s="59"/>
      <c r="GMM43" s="59"/>
      <c r="GMN43" s="59"/>
      <c r="GMO43" s="59"/>
      <c r="GMP43" s="59"/>
      <c r="GMQ43" s="59"/>
      <c r="GMR43" s="59"/>
      <c r="GMS43" s="59"/>
      <c r="GMT43" s="59"/>
      <c r="GMU43" s="59"/>
      <c r="GMV43" s="59"/>
      <c r="GMW43" s="59"/>
      <c r="GMX43" s="59"/>
      <c r="GMY43" s="59"/>
      <c r="GMZ43" s="59"/>
      <c r="GNA43" s="59"/>
      <c r="GNB43" s="59"/>
      <c r="GNC43" s="59"/>
      <c r="GND43" s="59"/>
      <c r="GNE43" s="59"/>
      <c r="GNF43" s="59"/>
      <c r="GNG43" s="59"/>
      <c r="GNH43" s="59"/>
      <c r="GNI43" s="59"/>
      <c r="GNJ43" s="59"/>
      <c r="GNK43" s="59"/>
      <c r="GNL43" s="59"/>
      <c r="GNM43" s="59"/>
      <c r="GNN43" s="59"/>
      <c r="GNO43" s="59"/>
      <c r="GNP43" s="59"/>
      <c r="GNQ43" s="59"/>
      <c r="GNR43" s="59"/>
      <c r="GNS43" s="59"/>
      <c r="GNT43" s="59"/>
      <c r="GNU43" s="59"/>
      <c r="GNV43" s="59"/>
      <c r="GNW43" s="59"/>
      <c r="GNX43" s="59"/>
      <c r="GNY43" s="59"/>
      <c r="GNZ43" s="59"/>
      <c r="GOA43" s="59"/>
      <c r="GOB43" s="59"/>
      <c r="GOC43" s="59"/>
      <c r="GOD43" s="59"/>
      <c r="GOE43" s="59"/>
      <c r="GOF43" s="59"/>
      <c r="GOG43" s="59"/>
      <c r="GOH43" s="59"/>
      <c r="GOI43" s="59"/>
      <c r="GOJ43" s="59"/>
      <c r="GOK43" s="59"/>
      <c r="GOL43" s="59"/>
      <c r="GOM43" s="59"/>
      <c r="GON43" s="59"/>
      <c r="GOO43" s="59"/>
      <c r="GOP43" s="59"/>
      <c r="GOQ43" s="59"/>
      <c r="GOR43" s="59"/>
      <c r="GOS43" s="59"/>
      <c r="GOT43" s="59"/>
      <c r="GOU43" s="59"/>
      <c r="GOV43" s="59"/>
      <c r="GOW43" s="59"/>
      <c r="GOX43" s="59"/>
      <c r="GOY43" s="59"/>
      <c r="GOZ43" s="59"/>
      <c r="GPA43" s="59"/>
      <c r="GPB43" s="59"/>
      <c r="GPC43" s="59"/>
      <c r="GPD43" s="59"/>
      <c r="GPE43" s="59"/>
      <c r="GPF43" s="59"/>
      <c r="GPG43" s="59"/>
      <c r="GPH43" s="59"/>
      <c r="GPI43" s="59"/>
      <c r="GPJ43" s="59"/>
      <c r="GPK43" s="59"/>
      <c r="GPL43" s="59"/>
      <c r="GPM43" s="59"/>
      <c r="GPN43" s="59"/>
      <c r="GPO43" s="59"/>
      <c r="GPP43" s="59"/>
      <c r="GPQ43" s="59"/>
      <c r="GPR43" s="59"/>
      <c r="GPS43" s="59"/>
      <c r="GPT43" s="59"/>
      <c r="GPU43" s="59"/>
      <c r="GPV43" s="59"/>
      <c r="GPW43" s="59"/>
      <c r="GPX43" s="59"/>
      <c r="GPY43" s="59"/>
      <c r="GPZ43" s="59"/>
      <c r="GQA43" s="59"/>
      <c r="GQB43" s="59"/>
      <c r="GQC43" s="59"/>
      <c r="GQD43" s="59"/>
      <c r="GQE43" s="59"/>
      <c r="GQF43" s="59"/>
      <c r="GQG43" s="59"/>
      <c r="GQH43" s="59"/>
      <c r="GQI43" s="59"/>
      <c r="GQJ43" s="59"/>
      <c r="GQK43" s="59"/>
      <c r="GQL43" s="59"/>
      <c r="GQM43" s="59"/>
      <c r="GQN43" s="59"/>
      <c r="GQO43" s="59"/>
      <c r="GQP43" s="59"/>
      <c r="GQQ43" s="59"/>
      <c r="GQR43" s="59"/>
      <c r="GQS43" s="59"/>
      <c r="GQT43" s="59"/>
      <c r="GQU43" s="59"/>
      <c r="GQV43" s="59"/>
      <c r="GQW43" s="59"/>
      <c r="GQX43" s="59"/>
      <c r="GQY43" s="59"/>
      <c r="GQZ43" s="59"/>
      <c r="GRA43" s="59"/>
      <c r="GRB43" s="59"/>
      <c r="GRC43" s="59"/>
      <c r="GRD43" s="59"/>
      <c r="GRE43" s="59"/>
      <c r="GRF43" s="59"/>
      <c r="GRG43" s="59"/>
      <c r="GRH43" s="59"/>
      <c r="GRI43" s="59"/>
      <c r="GRJ43" s="59"/>
      <c r="GRK43" s="59"/>
      <c r="GRL43" s="59"/>
      <c r="GRM43" s="59"/>
      <c r="GRN43" s="59"/>
      <c r="GRO43" s="59"/>
      <c r="GRP43" s="59"/>
      <c r="GRQ43" s="59"/>
      <c r="GRR43" s="59"/>
      <c r="GRS43" s="59"/>
      <c r="GRT43" s="59"/>
      <c r="GRU43" s="59"/>
      <c r="GRV43" s="59"/>
      <c r="GRW43" s="59"/>
      <c r="GRX43" s="59"/>
      <c r="GRY43" s="59"/>
      <c r="GRZ43" s="59"/>
      <c r="GSA43" s="59"/>
      <c r="GSB43" s="59"/>
      <c r="GSC43" s="59"/>
      <c r="GSD43" s="59"/>
      <c r="GSE43" s="59"/>
      <c r="GSF43" s="59"/>
      <c r="GSG43" s="59"/>
      <c r="GSH43" s="59"/>
      <c r="GSI43" s="59"/>
      <c r="GSJ43" s="59"/>
      <c r="GSK43" s="59"/>
      <c r="GSL43" s="59"/>
      <c r="GSM43" s="59"/>
      <c r="GSN43" s="59"/>
      <c r="GSO43" s="59"/>
      <c r="GSP43" s="59"/>
      <c r="GSQ43" s="59"/>
      <c r="GSR43" s="59"/>
      <c r="GSS43" s="59"/>
      <c r="GST43" s="59"/>
      <c r="GSU43" s="59"/>
      <c r="GSV43" s="59"/>
      <c r="GSW43" s="59"/>
      <c r="GSX43" s="59"/>
      <c r="GSY43" s="59"/>
      <c r="GSZ43" s="59"/>
      <c r="GTA43" s="59"/>
      <c r="GTB43" s="59"/>
      <c r="GTC43" s="59"/>
      <c r="GTD43" s="59"/>
      <c r="GTE43" s="59"/>
      <c r="GTF43" s="59"/>
      <c r="GTG43" s="59"/>
      <c r="GTH43" s="59"/>
      <c r="GTI43" s="59"/>
      <c r="GTJ43" s="59"/>
      <c r="GTK43" s="59"/>
      <c r="GTL43" s="59"/>
      <c r="GTM43" s="59"/>
      <c r="GTN43" s="59"/>
      <c r="GTO43" s="59"/>
      <c r="GTP43" s="59"/>
      <c r="GTQ43" s="59"/>
      <c r="GTR43" s="59"/>
      <c r="GTS43" s="59"/>
      <c r="GTT43" s="59"/>
      <c r="GTU43" s="59"/>
      <c r="GTV43" s="59"/>
      <c r="GTW43" s="59"/>
      <c r="GTX43" s="59"/>
      <c r="GTY43" s="59"/>
      <c r="GTZ43" s="59"/>
      <c r="GUA43" s="59"/>
      <c r="GUB43" s="59"/>
      <c r="GUC43" s="59"/>
      <c r="GUD43" s="59"/>
      <c r="GUE43" s="59"/>
      <c r="GUF43" s="59"/>
      <c r="GUG43" s="59"/>
      <c r="GUH43" s="59"/>
      <c r="GUI43" s="59"/>
      <c r="GUJ43" s="59"/>
      <c r="GUK43" s="59"/>
      <c r="GUL43" s="59"/>
      <c r="GUM43" s="59"/>
      <c r="GUN43" s="59"/>
      <c r="GUO43" s="59"/>
      <c r="GUP43" s="59"/>
      <c r="GUQ43" s="59"/>
      <c r="GUR43" s="59"/>
      <c r="GUS43" s="59"/>
      <c r="GUT43" s="59"/>
      <c r="GUU43" s="59"/>
      <c r="GUV43" s="59"/>
      <c r="GUW43" s="59"/>
      <c r="GUX43" s="59"/>
      <c r="GUY43" s="59"/>
      <c r="GUZ43" s="59"/>
      <c r="GVA43" s="59"/>
      <c r="GVB43" s="59"/>
      <c r="GVC43" s="59"/>
      <c r="GVD43" s="59"/>
      <c r="GVE43" s="59"/>
      <c r="GVF43" s="59"/>
      <c r="GVG43" s="59"/>
      <c r="GVH43" s="59"/>
      <c r="GVI43" s="59"/>
      <c r="GVJ43" s="59"/>
      <c r="GVK43" s="59"/>
      <c r="GVL43" s="59"/>
      <c r="GVM43" s="59"/>
      <c r="GVN43" s="59"/>
      <c r="GVO43" s="59"/>
      <c r="GVP43" s="59"/>
      <c r="GVQ43" s="59"/>
      <c r="GVR43" s="59"/>
      <c r="GVS43" s="59"/>
      <c r="GVT43" s="59"/>
      <c r="GVU43" s="59"/>
      <c r="GVV43" s="59"/>
      <c r="GVW43" s="59"/>
      <c r="GVX43" s="59"/>
      <c r="GVY43" s="59"/>
      <c r="GVZ43" s="59"/>
      <c r="GWA43" s="59"/>
      <c r="GWB43" s="59"/>
      <c r="GWC43" s="59"/>
      <c r="GWD43" s="59"/>
      <c r="GWE43" s="59"/>
      <c r="GWF43" s="59"/>
      <c r="GWG43" s="59"/>
      <c r="GWH43" s="59"/>
      <c r="GWI43" s="59"/>
      <c r="GWJ43" s="59"/>
      <c r="GWK43" s="59"/>
      <c r="GWL43" s="59"/>
      <c r="GWM43" s="59"/>
      <c r="GWN43" s="59"/>
      <c r="GWO43" s="59"/>
      <c r="GWP43" s="59"/>
      <c r="GWQ43" s="59"/>
      <c r="GWR43" s="59"/>
      <c r="GWS43" s="59"/>
      <c r="GWT43" s="59"/>
      <c r="GWU43" s="59"/>
      <c r="GWV43" s="59"/>
      <c r="GWW43" s="59"/>
      <c r="GWX43" s="59"/>
      <c r="GWY43" s="59"/>
      <c r="GWZ43" s="59"/>
      <c r="GXA43" s="59"/>
      <c r="GXB43" s="59"/>
      <c r="GXC43" s="59"/>
      <c r="GXD43" s="59"/>
      <c r="GXE43" s="59"/>
      <c r="GXF43" s="59"/>
      <c r="GXG43" s="59"/>
      <c r="GXH43" s="59"/>
      <c r="GXI43" s="59"/>
      <c r="GXJ43" s="59"/>
      <c r="GXK43" s="59"/>
      <c r="GXL43" s="59"/>
      <c r="GXM43" s="59"/>
      <c r="GXN43" s="59"/>
      <c r="GXO43" s="59"/>
      <c r="GXP43" s="59"/>
      <c r="GXQ43" s="59"/>
      <c r="GXR43" s="59"/>
      <c r="GXS43" s="59"/>
      <c r="GXT43" s="59"/>
      <c r="GXU43" s="59"/>
      <c r="GXV43" s="59"/>
      <c r="GXW43" s="59"/>
      <c r="GXX43" s="59"/>
      <c r="GXY43" s="59"/>
      <c r="GXZ43" s="59"/>
      <c r="GYA43" s="59"/>
      <c r="GYB43" s="59"/>
      <c r="GYC43" s="59"/>
      <c r="GYD43" s="59"/>
      <c r="GYE43" s="59"/>
      <c r="GYF43" s="59"/>
      <c r="GYG43" s="59"/>
      <c r="GYH43" s="59"/>
      <c r="GYI43" s="59"/>
      <c r="GYJ43" s="59"/>
      <c r="GYK43" s="59"/>
      <c r="GYL43" s="59"/>
      <c r="GYM43" s="59"/>
      <c r="GYN43" s="59"/>
      <c r="GYO43" s="59"/>
      <c r="GYP43" s="59"/>
      <c r="GYQ43" s="59"/>
      <c r="GYR43" s="59"/>
      <c r="GYS43" s="59"/>
      <c r="GYT43" s="59"/>
      <c r="GYU43" s="59"/>
      <c r="GYV43" s="59"/>
      <c r="GYW43" s="59"/>
      <c r="GYX43" s="59"/>
      <c r="GYY43" s="59"/>
      <c r="GYZ43" s="59"/>
      <c r="GZA43" s="59"/>
      <c r="GZB43" s="59"/>
      <c r="GZC43" s="59"/>
      <c r="GZD43" s="59"/>
      <c r="GZE43" s="59"/>
      <c r="GZF43" s="59"/>
      <c r="GZG43" s="59"/>
      <c r="GZH43" s="59"/>
      <c r="GZI43" s="59"/>
      <c r="GZJ43" s="59"/>
      <c r="GZK43" s="59"/>
      <c r="GZL43" s="59"/>
      <c r="GZM43" s="59"/>
      <c r="GZN43" s="59"/>
      <c r="GZO43" s="59"/>
      <c r="GZP43" s="59"/>
      <c r="GZQ43" s="59"/>
      <c r="GZR43" s="59"/>
      <c r="GZS43" s="59"/>
      <c r="GZT43" s="59"/>
      <c r="GZU43" s="59"/>
      <c r="GZV43" s="59"/>
      <c r="GZW43" s="59"/>
      <c r="GZX43" s="59"/>
      <c r="GZY43" s="59"/>
      <c r="GZZ43" s="59"/>
      <c r="HAA43" s="59"/>
      <c r="HAB43" s="59"/>
      <c r="HAC43" s="59"/>
      <c r="HAD43" s="59"/>
      <c r="HAE43" s="59"/>
      <c r="HAF43" s="59"/>
      <c r="HAG43" s="59"/>
      <c r="HAH43" s="59"/>
      <c r="HAI43" s="59"/>
      <c r="HAJ43" s="59"/>
      <c r="HAK43" s="59"/>
      <c r="HAL43" s="59"/>
      <c r="HAM43" s="59"/>
      <c r="HAN43" s="59"/>
      <c r="HAO43" s="59"/>
      <c r="HAP43" s="59"/>
      <c r="HAQ43" s="59"/>
      <c r="HAR43" s="59"/>
      <c r="HAS43" s="59"/>
      <c r="HAT43" s="59"/>
      <c r="HAU43" s="59"/>
      <c r="HAV43" s="59"/>
      <c r="HAW43" s="59"/>
      <c r="HAX43" s="59"/>
      <c r="HAY43" s="59"/>
      <c r="HAZ43" s="59"/>
      <c r="HBA43" s="59"/>
      <c r="HBB43" s="59"/>
      <c r="HBC43" s="59"/>
      <c r="HBD43" s="59"/>
      <c r="HBE43" s="59"/>
      <c r="HBF43" s="59"/>
      <c r="HBG43" s="59"/>
      <c r="HBH43" s="59"/>
      <c r="HBI43" s="59"/>
      <c r="HBJ43" s="59"/>
      <c r="HBK43" s="59"/>
      <c r="HBL43" s="59"/>
      <c r="HBM43" s="59"/>
      <c r="HBN43" s="59"/>
      <c r="HBO43" s="59"/>
      <c r="HBP43" s="59"/>
      <c r="HBQ43" s="59"/>
      <c r="HBR43" s="59"/>
      <c r="HBS43" s="59"/>
      <c r="HBT43" s="59"/>
      <c r="HBU43" s="59"/>
      <c r="HBV43" s="59"/>
      <c r="HBW43" s="59"/>
      <c r="HBX43" s="59"/>
      <c r="HBY43" s="59"/>
      <c r="HBZ43" s="59"/>
      <c r="HCA43" s="59"/>
      <c r="HCB43" s="59"/>
      <c r="HCC43" s="59"/>
      <c r="HCD43" s="59"/>
      <c r="HCE43" s="59"/>
      <c r="HCF43" s="59"/>
      <c r="HCG43" s="59"/>
      <c r="HCH43" s="59"/>
      <c r="HCI43" s="59"/>
      <c r="HCJ43" s="59"/>
      <c r="HCK43" s="59"/>
      <c r="HCL43" s="59"/>
      <c r="HCM43" s="59"/>
      <c r="HCN43" s="59"/>
      <c r="HCO43" s="59"/>
      <c r="HCP43" s="59"/>
      <c r="HCQ43" s="59"/>
      <c r="HCR43" s="59"/>
      <c r="HCS43" s="59"/>
      <c r="HCT43" s="59"/>
      <c r="HCU43" s="59"/>
      <c r="HCV43" s="59"/>
      <c r="HCW43" s="59"/>
      <c r="HCX43" s="59"/>
      <c r="HCY43" s="59"/>
      <c r="HCZ43" s="59"/>
      <c r="HDA43" s="59"/>
      <c r="HDB43" s="59"/>
      <c r="HDC43" s="59"/>
      <c r="HDD43" s="59"/>
      <c r="HDE43" s="59"/>
      <c r="HDF43" s="59"/>
      <c r="HDG43" s="59"/>
      <c r="HDH43" s="59"/>
      <c r="HDI43" s="59"/>
      <c r="HDJ43" s="59"/>
      <c r="HDK43" s="59"/>
      <c r="HDL43" s="59"/>
      <c r="HDM43" s="59"/>
      <c r="HDN43" s="59"/>
      <c r="HDO43" s="59"/>
      <c r="HDP43" s="59"/>
      <c r="HDQ43" s="59"/>
      <c r="HDR43" s="59"/>
      <c r="HDS43" s="59"/>
      <c r="HDT43" s="59"/>
      <c r="HDU43" s="59"/>
      <c r="HDV43" s="59"/>
      <c r="HDW43" s="59"/>
      <c r="HDX43" s="59"/>
      <c r="HDY43" s="59"/>
      <c r="HDZ43" s="59"/>
      <c r="HEA43" s="59"/>
      <c r="HEB43" s="59"/>
      <c r="HEC43" s="59"/>
      <c r="HED43" s="59"/>
      <c r="HEE43" s="59"/>
      <c r="HEF43" s="59"/>
      <c r="HEG43" s="59"/>
      <c r="HEH43" s="59"/>
      <c r="HEI43" s="59"/>
      <c r="HEJ43" s="59"/>
      <c r="HEK43" s="59"/>
      <c r="HEL43" s="59"/>
      <c r="HEM43" s="59"/>
      <c r="HEN43" s="59"/>
      <c r="HEO43" s="59"/>
      <c r="HEP43" s="59"/>
      <c r="HEQ43" s="59"/>
      <c r="HER43" s="59"/>
      <c r="HES43" s="59"/>
      <c r="HET43" s="59"/>
      <c r="HEU43" s="59"/>
      <c r="HEV43" s="59"/>
      <c r="HEW43" s="59"/>
      <c r="HEX43" s="59"/>
      <c r="HEY43" s="59"/>
      <c r="HEZ43" s="59"/>
      <c r="HFA43" s="59"/>
      <c r="HFB43" s="59"/>
      <c r="HFC43" s="59"/>
      <c r="HFD43" s="59"/>
      <c r="HFE43" s="59"/>
      <c r="HFF43" s="59"/>
      <c r="HFG43" s="59"/>
      <c r="HFH43" s="59"/>
      <c r="HFI43" s="59"/>
      <c r="HFJ43" s="59"/>
      <c r="HFK43" s="59"/>
      <c r="HFL43" s="59"/>
      <c r="HFM43" s="59"/>
      <c r="HFN43" s="59"/>
      <c r="HFO43" s="59"/>
      <c r="HFP43" s="59"/>
      <c r="HFQ43" s="59"/>
      <c r="HFR43" s="59"/>
      <c r="HFS43" s="59"/>
      <c r="HFT43" s="59"/>
      <c r="HFU43" s="59"/>
      <c r="HFV43" s="59"/>
      <c r="HFW43" s="59"/>
      <c r="HFX43" s="59"/>
      <c r="HFY43" s="59"/>
      <c r="HFZ43" s="59"/>
      <c r="HGA43" s="59"/>
      <c r="HGB43" s="59"/>
      <c r="HGC43" s="59"/>
      <c r="HGD43" s="59"/>
      <c r="HGE43" s="59"/>
      <c r="HGF43" s="59"/>
      <c r="HGG43" s="59"/>
      <c r="HGH43" s="59"/>
      <c r="HGI43" s="59"/>
      <c r="HGJ43" s="59"/>
      <c r="HGK43" s="59"/>
      <c r="HGL43" s="59"/>
      <c r="HGM43" s="59"/>
      <c r="HGN43" s="59"/>
      <c r="HGO43" s="59"/>
      <c r="HGP43" s="59"/>
      <c r="HGQ43" s="59"/>
      <c r="HGR43" s="59"/>
      <c r="HGS43" s="59"/>
      <c r="HGT43" s="59"/>
      <c r="HGU43" s="59"/>
      <c r="HGV43" s="59"/>
      <c r="HGW43" s="59"/>
      <c r="HGX43" s="59"/>
      <c r="HGY43" s="59"/>
      <c r="HGZ43" s="59"/>
      <c r="HHA43" s="59"/>
      <c r="HHB43" s="59"/>
      <c r="HHC43" s="59"/>
      <c r="HHD43" s="59"/>
      <c r="HHE43" s="59"/>
      <c r="HHF43" s="59"/>
      <c r="HHG43" s="59"/>
      <c r="HHH43" s="59"/>
      <c r="HHI43" s="59"/>
      <c r="HHJ43" s="59"/>
      <c r="HHK43" s="59"/>
      <c r="HHL43" s="59"/>
      <c r="HHM43" s="59"/>
      <c r="HHN43" s="59"/>
      <c r="HHO43" s="59"/>
      <c r="HHP43" s="59"/>
      <c r="HHQ43" s="59"/>
      <c r="HHR43" s="59"/>
      <c r="HHS43" s="59"/>
      <c r="HHT43" s="59"/>
      <c r="HHU43" s="59"/>
      <c r="HHV43" s="59"/>
      <c r="HHW43" s="59"/>
      <c r="HHX43" s="59"/>
      <c r="HHY43" s="59"/>
      <c r="HHZ43" s="59"/>
      <c r="HIA43" s="59"/>
      <c r="HIB43" s="59"/>
      <c r="HIC43" s="59"/>
      <c r="HID43" s="59"/>
      <c r="HIE43" s="59"/>
      <c r="HIF43" s="59"/>
      <c r="HIG43" s="59"/>
      <c r="HIH43" s="59"/>
      <c r="HII43" s="59"/>
      <c r="HIJ43" s="59"/>
      <c r="HIK43" s="59"/>
      <c r="HIL43" s="59"/>
      <c r="HIM43" s="59"/>
      <c r="HIN43" s="59"/>
      <c r="HIO43" s="59"/>
      <c r="HIP43" s="59"/>
      <c r="HIQ43" s="59"/>
      <c r="HIR43" s="59"/>
      <c r="HIS43" s="59"/>
      <c r="HIT43" s="59"/>
      <c r="HIU43" s="59"/>
      <c r="HIV43" s="59"/>
      <c r="HIW43" s="59"/>
      <c r="HIX43" s="59"/>
      <c r="HIY43" s="59"/>
      <c r="HIZ43" s="59"/>
      <c r="HJA43" s="59"/>
      <c r="HJB43" s="59"/>
      <c r="HJC43" s="59"/>
      <c r="HJD43" s="59"/>
      <c r="HJE43" s="59"/>
      <c r="HJF43" s="59"/>
      <c r="HJG43" s="59"/>
      <c r="HJH43" s="59"/>
      <c r="HJI43" s="59"/>
      <c r="HJJ43" s="59"/>
      <c r="HJK43" s="59"/>
      <c r="HJL43" s="59"/>
      <c r="HJM43" s="59"/>
      <c r="HJN43" s="59"/>
      <c r="HJO43" s="59"/>
      <c r="HJP43" s="59"/>
      <c r="HJQ43" s="59"/>
      <c r="HJR43" s="59"/>
      <c r="HJS43" s="59"/>
      <c r="HJT43" s="59"/>
      <c r="HJU43" s="59"/>
      <c r="HJV43" s="59"/>
      <c r="HJW43" s="59"/>
      <c r="HJX43" s="59"/>
      <c r="HJY43" s="59"/>
      <c r="HJZ43" s="59"/>
      <c r="HKA43" s="59"/>
      <c r="HKB43" s="59"/>
      <c r="HKC43" s="59"/>
      <c r="HKD43" s="59"/>
      <c r="HKE43" s="59"/>
      <c r="HKF43" s="59"/>
      <c r="HKG43" s="59"/>
      <c r="HKH43" s="59"/>
      <c r="HKI43" s="59"/>
      <c r="HKJ43" s="59"/>
      <c r="HKK43" s="59"/>
      <c r="HKL43" s="59"/>
      <c r="HKM43" s="59"/>
      <c r="HKN43" s="59"/>
      <c r="HKO43" s="59"/>
      <c r="HKP43" s="59"/>
      <c r="HKQ43" s="59"/>
      <c r="HKR43" s="59"/>
      <c r="HKS43" s="59"/>
      <c r="HKT43" s="59"/>
      <c r="HKU43" s="59"/>
      <c r="HKV43" s="59"/>
      <c r="HKW43" s="59"/>
      <c r="HKX43" s="59"/>
      <c r="HKY43" s="59"/>
      <c r="HKZ43" s="59"/>
      <c r="HLA43" s="59"/>
      <c r="HLB43" s="59"/>
      <c r="HLC43" s="59"/>
      <c r="HLD43" s="59"/>
      <c r="HLE43" s="59"/>
      <c r="HLF43" s="59"/>
      <c r="HLG43" s="59"/>
      <c r="HLH43" s="59"/>
      <c r="HLI43" s="59"/>
      <c r="HLJ43" s="59"/>
      <c r="HLK43" s="59"/>
      <c r="HLL43" s="59"/>
      <c r="HLM43" s="59"/>
      <c r="HLN43" s="59"/>
      <c r="HLO43" s="59"/>
      <c r="HLP43" s="59"/>
      <c r="HLQ43" s="59"/>
      <c r="HLR43" s="59"/>
      <c r="HLS43" s="59"/>
      <c r="HLT43" s="59"/>
      <c r="HLU43" s="59"/>
      <c r="HLV43" s="59"/>
      <c r="HLW43" s="59"/>
      <c r="HLX43" s="59"/>
      <c r="HLY43" s="59"/>
      <c r="HLZ43" s="59"/>
      <c r="HMA43" s="59"/>
      <c r="HMB43" s="59"/>
      <c r="HMC43" s="59"/>
      <c r="HMD43" s="59"/>
      <c r="HME43" s="59"/>
      <c r="HMF43" s="59"/>
      <c r="HMG43" s="59"/>
      <c r="HMH43" s="59"/>
      <c r="HMI43" s="59"/>
      <c r="HMJ43" s="59"/>
      <c r="HMK43" s="59"/>
      <c r="HML43" s="59"/>
      <c r="HMM43" s="59"/>
      <c r="HMN43" s="59"/>
      <c r="HMO43" s="59"/>
      <c r="HMP43" s="59"/>
      <c r="HMQ43" s="59"/>
      <c r="HMR43" s="59"/>
      <c r="HMS43" s="59"/>
      <c r="HMT43" s="59"/>
      <c r="HMU43" s="59"/>
      <c r="HMV43" s="59"/>
      <c r="HMW43" s="59"/>
      <c r="HMX43" s="59"/>
      <c r="HMY43" s="59"/>
      <c r="HMZ43" s="59"/>
      <c r="HNA43" s="59"/>
      <c r="HNB43" s="59"/>
      <c r="HNC43" s="59"/>
      <c r="HND43" s="59"/>
      <c r="HNE43" s="59"/>
      <c r="HNF43" s="59"/>
      <c r="HNG43" s="59"/>
      <c r="HNH43" s="59"/>
      <c r="HNI43" s="59"/>
      <c r="HNJ43" s="59"/>
      <c r="HNK43" s="59"/>
      <c r="HNL43" s="59"/>
      <c r="HNM43" s="59"/>
      <c r="HNN43" s="59"/>
      <c r="HNO43" s="59"/>
      <c r="HNP43" s="59"/>
      <c r="HNQ43" s="59"/>
      <c r="HNR43" s="59"/>
      <c r="HNS43" s="59"/>
      <c r="HNT43" s="59"/>
      <c r="HNU43" s="59"/>
      <c r="HNV43" s="59"/>
      <c r="HNW43" s="59"/>
      <c r="HNX43" s="59"/>
      <c r="HNY43" s="59"/>
      <c r="HNZ43" s="59"/>
      <c r="HOA43" s="59"/>
      <c r="HOB43" s="59"/>
      <c r="HOC43" s="59"/>
      <c r="HOD43" s="59"/>
      <c r="HOE43" s="59"/>
      <c r="HOF43" s="59"/>
      <c r="HOG43" s="59"/>
      <c r="HOH43" s="59"/>
      <c r="HOI43" s="59"/>
      <c r="HOJ43" s="59"/>
      <c r="HOK43" s="59"/>
      <c r="HOL43" s="59"/>
      <c r="HOM43" s="59"/>
      <c r="HON43" s="59"/>
      <c r="HOO43" s="59"/>
      <c r="HOP43" s="59"/>
      <c r="HOQ43" s="59"/>
      <c r="HOR43" s="59"/>
      <c r="HOS43" s="59"/>
      <c r="HOT43" s="59"/>
      <c r="HOU43" s="59"/>
      <c r="HOV43" s="59"/>
      <c r="HOW43" s="59"/>
      <c r="HOX43" s="59"/>
      <c r="HOY43" s="59"/>
      <c r="HOZ43" s="59"/>
      <c r="HPA43" s="59"/>
      <c r="HPB43" s="59"/>
      <c r="HPC43" s="59"/>
      <c r="HPD43" s="59"/>
      <c r="HPE43" s="59"/>
      <c r="HPF43" s="59"/>
      <c r="HPG43" s="59"/>
      <c r="HPH43" s="59"/>
      <c r="HPI43" s="59"/>
      <c r="HPJ43" s="59"/>
      <c r="HPK43" s="59"/>
      <c r="HPL43" s="59"/>
      <c r="HPM43" s="59"/>
      <c r="HPN43" s="59"/>
      <c r="HPO43" s="59"/>
      <c r="HPP43" s="59"/>
      <c r="HPQ43" s="59"/>
      <c r="HPR43" s="59"/>
      <c r="HPS43" s="59"/>
      <c r="HPT43" s="59"/>
      <c r="HPU43" s="59"/>
      <c r="HPV43" s="59"/>
      <c r="HPW43" s="59"/>
      <c r="HPX43" s="59"/>
      <c r="HPY43" s="59"/>
      <c r="HPZ43" s="59"/>
      <c r="HQA43" s="59"/>
      <c r="HQB43" s="59"/>
      <c r="HQC43" s="59"/>
      <c r="HQD43" s="59"/>
      <c r="HQE43" s="59"/>
      <c r="HQF43" s="59"/>
      <c r="HQG43" s="59"/>
      <c r="HQH43" s="59"/>
      <c r="HQI43" s="59"/>
      <c r="HQJ43" s="59"/>
      <c r="HQK43" s="59"/>
      <c r="HQL43" s="59"/>
      <c r="HQM43" s="59"/>
      <c r="HQN43" s="59"/>
      <c r="HQO43" s="59"/>
      <c r="HQP43" s="59"/>
      <c r="HQQ43" s="59"/>
      <c r="HQR43" s="59"/>
      <c r="HQS43" s="59"/>
      <c r="HQT43" s="59"/>
      <c r="HQU43" s="59"/>
      <c r="HQV43" s="59"/>
      <c r="HQW43" s="59"/>
      <c r="HQX43" s="59"/>
      <c r="HQY43" s="59"/>
      <c r="HQZ43" s="59"/>
      <c r="HRA43" s="59"/>
      <c r="HRB43" s="59"/>
      <c r="HRC43" s="59"/>
      <c r="HRD43" s="59"/>
      <c r="HRE43" s="59"/>
      <c r="HRF43" s="59"/>
      <c r="HRG43" s="59"/>
      <c r="HRH43" s="59"/>
      <c r="HRI43" s="59"/>
      <c r="HRJ43" s="59"/>
      <c r="HRK43" s="59"/>
      <c r="HRL43" s="59"/>
      <c r="HRM43" s="59"/>
      <c r="HRN43" s="59"/>
      <c r="HRO43" s="59"/>
      <c r="HRP43" s="59"/>
      <c r="HRQ43" s="59"/>
      <c r="HRR43" s="59"/>
      <c r="HRS43" s="59"/>
      <c r="HRT43" s="59"/>
      <c r="HRU43" s="59"/>
      <c r="HRV43" s="59"/>
      <c r="HRW43" s="59"/>
      <c r="HRX43" s="59"/>
      <c r="HRY43" s="59"/>
      <c r="HRZ43" s="59"/>
      <c r="HSA43" s="59"/>
      <c r="HSB43" s="59"/>
      <c r="HSC43" s="59"/>
      <c r="HSD43" s="59"/>
      <c r="HSE43" s="59"/>
      <c r="HSF43" s="59"/>
      <c r="HSG43" s="59"/>
      <c r="HSH43" s="59"/>
      <c r="HSI43" s="59"/>
      <c r="HSJ43" s="59"/>
      <c r="HSK43" s="59"/>
      <c r="HSL43" s="59"/>
      <c r="HSM43" s="59"/>
      <c r="HSN43" s="59"/>
      <c r="HSO43" s="59"/>
      <c r="HSP43" s="59"/>
      <c r="HSQ43" s="59"/>
      <c r="HSR43" s="59"/>
      <c r="HSS43" s="59"/>
      <c r="HST43" s="59"/>
      <c r="HSU43" s="59"/>
      <c r="HSV43" s="59"/>
      <c r="HSW43" s="59"/>
      <c r="HSX43" s="59"/>
      <c r="HSY43" s="59"/>
      <c r="HSZ43" s="59"/>
      <c r="HTA43" s="59"/>
      <c r="HTB43" s="59"/>
      <c r="HTC43" s="59"/>
      <c r="HTD43" s="59"/>
      <c r="HTE43" s="59"/>
      <c r="HTF43" s="59"/>
      <c r="HTG43" s="59"/>
      <c r="HTH43" s="59"/>
      <c r="HTI43" s="59"/>
      <c r="HTJ43" s="59"/>
      <c r="HTK43" s="59"/>
      <c r="HTL43" s="59"/>
      <c r="HTM43" s="59"/>
      <c r="HTN43" s="59"/>
      <c r="HTO43" s="59"/>
      <c r="HTP43" s="59"/>
      <c r="HTQ43" s="59"/>
      <c r="HTR43" s="59"/>
      <c r="HTS43" s="59"/>
      <c r="HTT43" s="59"/>
      <c r="HTU43" s="59"/>
      <c r="HTV43" s="59"/>
      <c r="HTW43" s="59"/>
      <c r="HTX43" s="59"/>
      <c r="HTY43" s="59"/>
      <c r="HTZ43" s="59"/>
      <c r="HUA43" s="59"/>
      <c r="HUB43" s="59"/>
      <c r="HUC43" s="59"/>
      <c r="HUD43" s="59"/>
      <c r="HUE43" s="59"/>
      <c r="HUF43" s="59"/>
      <c r="HUG43" s="59"/>
      <c r="HUH43" s="59"/>
      <c r="HUI43" s="59"/>
      <c r="HUJ43" s="59"/>
      <c r="HUK43" s="59"/>
      <c r="HUL43" s="59"/>
      <c r="HUM43" s="59"/>
      <c r="HUN43" s="59"/>
      <c r="HUO43" s="59"/>
      <c r="HUP43" s="59"/>
      <c r="HUQ43" s="59"/>
      <c r="HUR43" s="59"/>
      <c r="HUS43" s="59"/>
      <c r="HUT43" s="59"/>
      <c r="HUU43" s="59"/>
      <c r="HUV43" s="59"/>
      <c r="HUW43" s="59"/>
      <c r="HUX43" s="59"/>
      <c r="HUY43" s="59"/>
      <c r="HUZ43" s="59"/>
      <c r="HVA43" s="59"/>
      <c r="HVB43" s="59"/>
      <c r="HVC43" s="59"/>
      <c r="HVD43" s="59"/>
      <c r="HVE43" s="59"/>
      <c r="HVF43" s="59"/>
      <c r="HVG43" s="59"/>
      <c r="HVH43" s="59"/>
      <c r="HVI43" s="59"/>
      <c r="HVJ43" s="59"/>
      <c r="HVK43" s="59"/>
      <c r="HVL43" s="59"/>
      <c r="HVM43" s="59"/>
      <c r="HVN43" s="59"/>
      <c r="HVO43" s="59"/>
      <c r="HVP43" s="59"/>
      <c r="HVQ43" s="59"/>
      <c r="HVR43" s="59"/>
      <c r="HVS43" s="59"/>
      <c r="HVT43" s="59"/>
      <c r="HVU43" s="59"/>
      <c r="HVV43" s="59"/>
      <c r="HVW43" s="59"/>
      <c r="HVX43" s="59"/>
      <c r="HVY43" s="59"/>
      <c r="HVZ43" s="59"/>
      <c r="HWA43" s="59"/>
      <c r="HWB43" s="59"/>
      <c r="HWC43" s="59"/>
      <c r="HWD43" s="59"/>
      <c r="HWE43" s="59"/>
      <c r="HWF43" s="59"/>
      <c r="HWG43" s="59"/>
      <c r="HWH43" s="59"/>
      <c r="HWI43" s="59"/>
      <c r="HWJ43" s="59"/>
      <c r="HWK43" s="59"/>
      <c r="HWL43" s="59"/>
      <c r="HWM43" s="59"/>
      <c r="HWN43" s="59"/>
      <c r="HWO43" s="59"/>
      <c r="HWP43" s="59"/>
      <c r="HWQ43" s="59"/>
      <c r="HWR43" s="59"/>
      <c r="HWS43" s="59"/>
      <c r="HWT43" s="59"/>
      <c r="HWU43" s="59"/>
      <c r="HWV43" s="59"/>
      <c r="HWW43" s="59"/>
      <c r="HWX43" s="59"/>
      <c r="HWY43" s="59"/>
      <c r="HWZ43" s="59"/>
      <c r="HXA43" s="59"/>
      <c r="HXB43" s="59"/>
      <c r="HXC43" s="59"/>
      <c r="HXD43" s="59"/>
      <c r="HXE43" s="59"/>
      <c r="HXF43" s="59"/>
      <c r="HXG43" s="59"/>
      <c r="HXH43" s="59"/>
      <c r="HXI43" s="59"/>
      <c r="HXJ43" s="59"/>
      <c r="HXK43" s="59"/>
      <c r="HXL43" s="59"/>
      <c r="HXM43" s="59"/>
      <c r="HXN43" s="59"/>
      <c r="HXO43" s="59"/>
      <c r="HXP43" s="59"/>
      <c r="HXQ43" s="59"/>
      <c r="HXR43" s="59"/>
      <c r="HXS43" s="59"/>
      <c r="HXT43" s="59"/>
      <c r="HXU43" s="59"/>
      <c r="HXV43" s="59"/>
      <c r="HXW43" s="59"/>
      <c r="HXX43" s="59"/>
      <c r="HXY43" s="59"/>
      <c r="HXZ43" s="59"/>
      <c r="HYA43" s="59"/>
      <c r="HYB43" s="59"/>
      <c r="HYC43" s="59"/>
      <c r="HYD43" s="59"/>
      <c r="HYE43" s="59"/>
      <c r="HYF43" s="59"/>
      <c r="HYG43" s="59"/>
      <c r="HYH43" s="59"/>
      <c r="HYI43" s="59"/>
      <c r="HYJ43" s="59"/>
      <c r="HYK43" s="59"/>
      <c r="HYL43" s="59"/>
      <c r="HYM43" s="59"/>
      <c r="HYN43" s="59"/>
      <c r="HYO43" s="59"/>
      <c r="HYP43" s="59"/>
      <c r="HYQ43" s="59"/>
      <c r="HYR43" s="59"/>
      <c r="HYS43" s="59"/>
      <c r="HYT43" s="59"/>
      <c r="HYU43" s="59"/>
      <c r="HYV43" s="59"/>
      <c r="HYW43" s="59"/>
      <c r="HYX43" s="59"/>
      <c r="HYY43" s="59"/>
      <c r="HYZ43" s="59"/>
      <c r="HZA43" s="59"/>
      <c r="HZB43" s="59"/>
      <c r="HZC43" s="59"/>
      <c r="HZD43" s="59"/>
      <c r="HZE43" s="59"/>
      <c r="HZF43" s="59"/>
      <c r="HZG43" s="59"/>
      <c r="HZH43" s="59"/>
      <c r="HZI43" s="59"/>
      <c r="HZJ43" s="59"/>
      <c r="HZK43" s="59"/>
      <c r="HZL43" s="59"/>
      <c r="HZM43" s="59"/>
      <c r="HZN43" s="59"/>
      <c r="HZO43" s="59"/>
      <c r="HZP43" s="59"/>
      <c r="HZQ43" s="59"/>
      <c r="HZR43" s="59"/>
      <c r="HZS43" s="59"/>
      <c r="HZT43" s="59"/>
      <c r="HZU43" s="59"/>
      <c r="HZV43" s="59"/>
      <c r="HZW43" s="59"/>
      <c r="HZX43" s="59"/>
      <c r="HZY43" s="59"/>
      <c r="HZZ43" s="59"/>
      <c r="IAA43" s="59"/>
      <c r="IAB43" s="59"/>
      <c r="IAC43" s="59"/>
      <c r="IAD43" s="59"/>
      <c r="IAE43" s="59"/>
      <c r="IAF43" s="59"/>
      <c r="IAG43" s="59"/>
      <c r="IAH43" s="59"/>
      <c r="IAI43" s="59"/>
      <c r="IAJ43" s="59"/>
      <c r="IAK43" s="59"/>
      <c r="IAL43" s="59"/>
      <c r="IAM43" s="59"/>
      <c r="IAN43" s="59"/>
      <c r="IAO43" s="59"/>
      <c r="IAP43" s="59"/>
      <c r="IAQ43" s="59"/>
      <c r="IAR43" s="59"/>
      <c r="IAS43" s="59"/>
      <c r="IAT43" s="59"/>
      <c r="IAU43" s="59"/>
      <c r="IAV43" s="59"/>
      <c r="IAW43" s="59"/>
      <c r="IAX43" s="59"/>
      <c r="IAY43" s="59"/>
      <c r="IAZ43" s="59"/>
      <c r="IBA43" s="59"/>
      <c r="IBB43" s="59"/>
      <c r="IBC43" s="59"/>
      <c r="IBD43" s="59"/>
      <c r="IBE43" s="59"/>
      <c r="IBF43" s="59"/>
      <c r="IBG43" s="59"/>
      <c r="IBH43" s="59"/>
      <c r="IBI43" s="59"/>
      <c r="IBJ43" s="59"/>
      <c r="IBK43" s="59"/>
      <c r="IBL43" s="59"/>
      <c r="IBM43" s="59"/>
      <c r="IBN43" s="59"/>
      <c r="IBO43" s="59"/>
      <c r="IBP43" s="59"/>
      <c r="IBQ43" s="59"/>
      <c r="IBR43" s="59"/>
      <c r="IBS43" s="59"/>
      <c r="IBT43" s="59"/>
      <c r="IBU43" s="59"/>
      <c r="IBV43" s="59"/>
      <c r="IBW43" s="59"/>
      <c r="IBX43" s="59"/>
      <c r="IBY43" s="59"/>
      <c r="IBZ43" s="59"/>
      <c r="ICA43" s="59"/>
      <c r="ICB43" s="59"/>
      <c r="ICC43" s="59"/>
      <c r="ICD43" s="59"/>
      <c r="ICE43" s="59"/>
      <c r="ICF43" s="59"/>
      <c r="ICG43" s="59"/>
      <c r="ICH43" s="59"/>
      <c r="ICI43" s="59"/>
      <c r="ICJ43" s="59"/>
      <c r="ICK43" s="59"/>
      <c r="ICL43" s="59"/>
      <c r="ICM43" s="59"/>
      <c r="ICN43" s="59"/>
      <c r="ICO43" s="59"/>
      <c r="ICP43" s="59"/>
      <c r="ICQ43" s="59"/>
      <c r="ICR43" s="59"/>
      <c r="ICS43" s="59"/>
      <c r="ICT43" s="59"/>
      <c r="ICU43" s="59"/>
      <c r="ICV43" s="59"/>
      <c r="ICW43" s="59"/>
      <c r="ICX43" s="59"/>
      <c r="ICY43" s="59"/>
      <c r="ICZ43" s="59"/>
      <c r="IDA43" s="59"/>
      <c r="IDB43" s="59"/>
      <c r="IDC43" s="59"/>
      <c r="IDD43" s="59"/>
      <c r="IDE43" s="59"/>
      <c r="IDF43" s="59"/>
      <c r="IDG43" s="59"/>
      <c r="IDH43" s="59"/>
      <c r="IDI43" s="59"/>
      <c r="IDJ43" s="59"/>
      <c r="IDK43" s="59"/>
      <c r="IDL43" s="59"/>
      <c r="IDM43" s="59"/>
      <c r="IDN43" s="59"/>
      <c r="IDO43" s="59"/>
      <c r="IDP43" s="59"/>
      <c r="IDQ43" s="59"/>
      <c r="IDR43" s="59"/>
      <c r="IDS43" s="59"/>
      <c r="IDT43" s="59"/>
      <c r="IDU43" s="59"/>
      <c r="IDV43" s="59"/>
      <c r="IDW43" s="59"/>
      <c r="IDX43" s="59"/>
      <c r="IDY43" s="59"/>
      <c r="IDZ43" s="59"/>
      <c r="IEA43" s="59"/>
      <c r="IEB43" s="59"/>
      <c r="IEC43" s="59"/>
      <c r="IED43" s="59"/>
      <c r="IEE43" s="59"/>
      <c r="IEF43" s="59"/>
      <c r="IEG43" s="59"/>
      <c r="IEH43" s="59"/>
      <c r="IEI43" s="59"/>
      <c r="IEJ43" s="59"/>
      <c r="IEK43" s="59"/>
      <c r="IEL43" s="59"/>
      <c r="IEM43" s="59"/>
      <c r="IEN43" s="59"/>
      <c r="IEO43" s="59"/>
      <c r="IEP43" s="59"/>
      <c r="IEQ43" s="59"/>
      <c r="IER43" s="59"/>
      <c r="IES43" s="59"/>
      <c r="IET43" s="59"/>
      <c r="IEU43" s="59"/>
      <c r="IEV43" s="59"/>
      <c r="IEW43" s="59"/>
      <c r="IEX43" s="59"/>
      <c r="IEY43" s="59"/>
      <c r="IEZ43" s="59"/>
      <c r="IFA43" s="59"/>
      <c r="IFB43" s="59"/>
      <c r="IFC43" s="59"/>
      <c r="IFD43" s="59"/>
      <c r="IFE43" s="59"/>
      <c r="IFF43" s="59"/>
      <c r="IFG43" s="59"/>
      <c r="IFH43" s="59"/>
      <c r="IFI43" s="59"/>
      <c r="IFJ43" s="59"/>
      <c r="IFK43" s="59"/>
      <c r="IFL43" s="59"/>
      <c r="IFM43" s="59"/>
      <c r="IFN43" s="59"/>
      <c r="IFO43" s="59"/>
      <c r="IFP43" s="59"/>
      <c r="IFQ43" s="59"/>
      <c r="IFR43" s="59"/>
      <c r="IFS43" s="59"/>
      <c r="IFT43" s="59"/>
      <c r="IFU43" s="59"/>
      <c r="IFV43" s="59"/>
      <c r="IFW43" s="59"/>
      <c r="IFX43" s="59"/>
      <c r="IFY43" s="59"/>
      <c r="IFZ43" s="59"/>
      <c r="IGA43" s="59"/>
      <c r="IGB43" s="59"/>
      <c r="IGC43" s="59"/>
      <c r="IGD43" s="59"/>
      <c r="IGE43" s="59"/>
      <c r="IGF43" s="59"/>
      <c r="IGG43" s="59"/>
      <c r="IGH43" s="59"/>
      <c r="IGI43" s="59"/>
      <c r="IGJ43" s="59"/>
      <c r="IGK43" s="59"/>
      <c r="IGL43" s="59"/>
      <c r="IGM43" s="59"/>
      <c r="IGN43" s="59"/>
      <c r="IGO43" s="59"/>
      <c r="IGP43" s="59"/>
      <c r="IGQ43" s="59"/>
      <c r="IGR43" s="59"/>
      <c r="IGS43" s="59"/>
      <c r="IGT43" s="59"/>
      <c r="IGU43" s="59"/>
      <c r="IGV43" s="59"/>
      <c r="IGW43" s="59"/>
      <c r="IGX43" s="59"/>
      <c r="IGY43" s="59"/>
      <c r="IGZ43" s="59"/>
      <c r="IHA43" s="59"/>
      <c r="IHB43" s="59"/>
      <c r="IHC43" s="59"/>
      <c r="IHD43" s="59"/>
      <c r="IHE43" s="59"/>
      <c r="IHF43" s="59"/>
      <c r="IHG43" s="59"/>
      <c r="IHH43" s="59"/>
      <c r="IHI43" s="59"/>
      <c r="IHJ43" s="59"/>
      <c r="IHK43" s="59"/>
      <c r="IHL43" s="59"/>
      <c r="IHM43" s="59"/>
      <c r="IHN43" s="59"/>
      <c r="IHO43" s="59"/>
      <c r="IHP43" s="59"/>
      <c r="IHQ43" s="59"/>
      <c r="IHR43" s="59"/>
      <c r="IHS43" s="59"/>
      <c r="IHT43" s="59"/>
      <c r="IHU43" s="59"/>
      <c r="IHV43" s="59"/>
      <c r="IHW43" s="59"/>
      <c r="IHX43" s="59"/>
      <c r="IHY43" s="59"/>
      <c r="IHZ43" s="59"/>
      <c r="IIA43" s="59"/>
      <c r="IIB43" s="59"/>
      <c r="IIC43" s="59"/>
      <c r="IID43" s="59"/>
      <c r="IIE43" s="59"/>
      <c r="IIF43" s="59"/>
      <c r="IIG43" s="59"/>
      <c r="IIH43" s="59"/>
      <c r="III43" s="59"/>
      <c r="IIJ43" s="59"/>
      <c r="IIK43" s="59"/>
      <c r="IIL43" s="59"/>
      <c r="IIM43" s="59"/>
      <c r="IIN43" s="59"/>
      <c r="IIO43" s="59"/>
      <c r="IIP43" s="59"/>
      <c r="IIQ43" s="59"/>
      <c r="IIR43" s="59"/>
      <c r="IIS43" s="59"/>
      <c r="IIT43" s="59"/>
      <c r="IIU43" s="59"/>
      <c r="IIV43" s="59"/>
      <c r="IIW43" s="59"/>
      <c r="IIX43" s="59"/>
      <c r="IIY43" s="59"/>
      <c r="IIZ43" s="59"/>
      <c r="IJA43" s="59"/>
      <c r="IJB43" s="59"/>
      <c r="IJC43" s="59"/>
      <c r="IJD43" s="59"/>
      <c r="IJE43" s="59"/>
      <c r="IJF43" s="59"/>
      <c r="IJG43" s="59"/>
      <c r="IJH43" s="59"/>
      <c r="IJI43" s="59"/>
      <c r="IJJ43" s="59"/>
      <c r="IJK43" s="59"/>
      <c r="IJL43" s="59"/>
      <c r="IJM43" s="59"/>
      <c r="IJN43" s="59"/>
      <c r="IJO43" s="59"/>
      <c r="IJP43" s="59"/>
      <c r="IJQ43" s="59"/>
      <c r="IJR43" s="59"/>
      <c r="IJS43" s="59"/>
      <c r="IJT43" s="59"/>
      <c r="IJU43" s="59"/>
      <c r="IJV43" s="59"/>
      <c r="IJW43" s="59"/>
      <c r="IJX43" s="59"/>
      <c r="IJY43" s="59"/>
      <c r="IJZ43" s="59"/>
      <c r="IKA43" s="59"/>
      <c r="IKB43" s="59"/>
      <c r="IKC43" s="59"/>
      <c r="IKD43" s="59"/>
      <c r="IKE43" s="59"/>
      <c r="IKF43" s="59"/>
      <c r="IKG43" s="59"/>
      <c r="IKH43" s="59"/>
      <c r="IKI43" s="59"/>
      <c r="IKJ43" s="59"/>
      <c r="IKK43" s="59"/>
      <c r="IKL43" s="59"/>
      <c r="IKM43" s="59"/>
      <c r="IKN43" s="59"/>
      <c r="IKO43" s="59"/>
      <c r="IKP43" s="59"/>
      <c r="IKQ43" s="59"/>
      <c r="IKR43" s="59"/>
      <c r="IKS43" s="59"/>
      <c r="IKT43" s="59"/>
      <c r="IKU43" s="59"/>
      <c r="IKV43" s="59"/>
      <c r="IKW43" s="59"/>
      <c r="IKX43" s="59"/>
      <c r="IKY43" s="59"/>
      <c r="IKZ43" s="59"/>
      <c r="ILA43" s="59"/>
      <c r="ILB43" s="59"/>
      <c r="ILC43" s="59"/>
      <c r="ILD43" s="59"/>
      <c r="ILE43" s="59"/>
      <c r="ILF43" s="59"/>
      <c r="ILG43" s="59"/>
      <c r="ILH43" s="59"/>
      <c r="ILI43" s="59"/>
      <c r="ILJ43" s="59"/>
      <c r="ILK43" s="59"/>
      <c r="ILL43" s="59"/>
      <c r="ILM43" s="59"/>
      <c r="ILN43" s="59"/>
      <c r="ILO43" s="59"/>
      <c r="ILP43" s="59"/>
      <c r="ILQ43" s="59"/>
      <c r="ILR43" s="59"/>
      <c r="ILS43" s="59"/>
      <c r="ILT43" s="59"/>
      <c r="ILU43" s="59"/>
      <c r="ILV43" s="59"/>
      <c r="ILW43" s="59"/>
      <c r="ILX43" s="59"/>
      <c r="ILY43" s="59"/>
      <c r="ILZ43" s="59"/>
      <c r="IMA43" s="59"/>
      <c r="IMB43" s="59"/>
      <c r="IMC43" s="59"/>
      <c r="IMD43" s="59"/>
      <c r="IME43" s="59"/>
      <c r="IMF43" s="59"/>
      <c r="IMG43" s="59"/>
      <c r="IMH43" s="59"/>
      <c r="IMI43" s="59"/>
      <c r="IMJ43" s="59"/>
      <c r="IMK43" s="59"/>
      <c r="IML43" s="59"/>
      <c r="IMM43" s="59"/>
      <c r="IMN43" s="59"/>
      <c r="IMO43" s="59"/>
      <c r="IMP43" s="59"/>
      <c r="IMQ43" s="59"/>
      <c r="IMR43" s="59"/>
      <c r="IMS43" s="59"/>
      <c r="IMT43" s="59"/>
      <c r="IMU43" s="59"/>
      <c r="IMV43" s="59"/>
      <c r="IMW43" s="59"/>
      <c r="IMX43" s="59"/>
      <c r="IMY43" s="59"/>
      <c r="IMZ43" s="59"/>
      <c r="INA43" s="59"/>
      <c r="INB43" s="59"/>
      <c r="INC43" s="59"/>
      <c r="IND43" s="59"/>
      <c r="INE43" s="59"/>
      <c r="INF43" s="59"/>
      <c r="ING43" s="59"/>
      <c r="INH43" s="59"/>
      <c r="INI43" s="59"/>
      <c r="INJ43" s="59"/>
      <c r="INK43" s="59"/>
      <c r="INL43" s="59"/>
      <c r="INM43" s="59"/>
      <c r="INN43" s="59"/>
      <c r="INO43" s="59"/>
      <c r="INP43" s="59"/>
      <c r="INQ43" s="59"/>
      <c r="INR43" s="59"/>
      <c r="INS43" s="59"/>
      <c r="INT43" s="59"/>
      <c r="INU43" s="59"/>
      <c r="INV43" s="59"/>
      <c r="INW43" s="59"/>
      <c r="INX43" s="59"/>
      <c r="INY43" s="59"/>
      <c r="INZ43" s="59"/>
      <c r="IOA43" s="59"/>
      <c r="IOB43" s="59"/>
      <c r="IOC43" s="59"/>
      <c r="IOD43" s="59"/>
      <c r="IOE43" s="59"/>
      <c r="IOF43" s="59"/>
      <c r="IOG43" s="59"/>
      <c r="IOH43" s="59"/>
      <c r="IOI43" s="59"/>
      <c r="IOJ43" s="59"/>
      <c r="IOK43" s="59"/>
      <c r="IOL43" s="59"/>
      <c r="IOM43" s="59"/>
      <c r="ION43" s="59"/>
      <c r="IOO43" s="59"/>
      <c r="IOP43" s="59"/>
      <c r="IOQ43" s="59"/>
      <c r="IOR43" s="59"/>
      <c r="IOS43" s="59"/>
      <c r="IOT43" s="59"/>
      <c r="IOU43" s="59"/>
      <c r="IOV43" s="59"/>
      <c r="IOW43" s="59"/>
      <c r="IOX43" s="59"/>
      <c r="IOY43" s="59"/>
      <c r="IOZ43" s="59"/>
      <c r="IPA43" s="59"/>
      <c r="IPB43" s="59"/>
      <c r="IPC43" s="59"/>
      <c r="IPD43" s="59"/>
      <c r="IPE43" s="59"/>
      <c r="IPF43" s="59"/>
      <c r="IPG43" s="59"/>
      <c r="IPH43" s="59"/>
      <c r="IPI43" s="59"/>
      <c r="IPJ43" s="59"/>
      <c r="IPK43" s="59"/>
      <c r="IPL43" s="59"/>
      <c r="IPM43" s="59"/>
      <c r="IPN43" s="59"/>
      <c r="IPO43" s="59"/>
      <c r="IPP43" s="59"/>
      <c r="IPQ43" s="59"/>
      <c r="IPR43" s="59"/>
      <c r="IPS43" s="59"/>
      <c r="IPT43" s="59"/>
      <c r="IPU43" s="59"/>
      <c r="IPV43" s="59"/>
      <c r="IPW43" s="59"/>
      <c r="IPX43" s="59"/>
      <c r="IPY43" s="59"/>
      <c r="IPZ43" s="59"/>
      <c r="IQA43" s="59"/>
      <c r="IQB43" s="59"/>
      <c r="IQC43" s="59"/>
      <c r="IQD43" s="59"/>
      <c r="IQE43" s="59"/>
      <c r="IQF43" s="59"/>
      <c r="IQG43" s="59"/>
      <c r="IQH43" s="59"/>
      <c r="IQI43" s="59"/>
      <c r="IQJ43" s="59"/>
      <c r="IQK43" s="59"/>
      <c r="IQL43" s="59"/>
      <c r="IQM43" s="59"/>
      <c r="IQN43" s="59"/>
      <c r="IQO43" s="59"/>
      <c r="IQP43" s="59"/>
      <c r="IQQ43" s="59"/>
      <c r="IQR43" s="59"/>
      <c r="IQS43" s="59"/>
      <c r="IQT43" s="59"/>
      <c r="IQU43" s="59"/>
      <c r="IQV43" s="59"/>
      <c r="IQW43" s="59"/>
      <c r="IQX43" s="59"/>
      <c r="IQY43" s="59"/>
      <c r="IQZ43" s="59"/>
      <c r="IRA43" s="59"/>
      <c r="IRB43" s="59"/>
      <c r="IRC43" s="59"/>
      <c r="IRD43" s="59"/>
      <c r="IRE43" s="59"/>
      <c r="IRF43" s="59"/>
      <c r="IRG43" s="59"/>
      <c r="IRH43" s="59"/>
      <c r="IRI43" s="59"/>
      <c r="IRJ43" s="59"/>
      <c r="IRK43" s="59"/>
      <c r="IRL43" s="59"/>
      <c r="IRM43" s="59"/>
      <c r="IRN43" s="59"/>
      <c r="IRO43" s="59"/>
      <c r="IRP43" s="59"/>
      <c r="IRQ43" s="59"/>
      <c r="IRR43" s="59"/>
      <c r="IRS43" s="59"/>
      <c r="IRT43" s="59"/>
      <c r="IRU43" s="59"/>
      <c r="IRV43" s="59"/>
      <c r="IRW43" s="59"/>
      <c r="IRX43" s="59"/>
      <c r="IRY43" s="59"/>
      <c r="IRZ43" s="59"/>
      <c r="ISA43" s="59"/>
      <c r="ISB43" s="59"/>
      <c r="ISC43" s="59"/>
      <c r="ISD43" s="59"/>
      <c r="ISE43" s="59"/>
      <c r="ISF43" s="59"/>
      <c r="ISG43" s="59"/>
      <c r="ISH43" s="59"/>
      <c r="ISI43" s="59"/>
      <c r="ISJ43" s="59"/>
      <c r="ISK43" s="59"/>
      <c r="ISL43" s="59"/>
      <c r="ISM43" s="59"/>
      <c r="ISN43" s="59"/>
      <c r="ISO43" s="59"/>
      <c r="ISP43" s="59"/>
      <c r="ISQ43" s="59"/>
      <c r="ISR43" s="59"/>
      <c r="ISS43" s="59"/>
      <c r="IST43" s="59"/>
      <c r="ISU43" s="59"/>
      <c r="ISV43" s="59"/>
      <c r="ISW43" s="59"/>
      <c r="ISX43" s="59"/>
      <c r="ISY43" s="59"/>
      <c r="ISZ43" s="59"/>
      <c r="ITA43" s="59"/>
      <c r="ITB43" s="59"/>
      <c r="ITC43" s="59"/>
      <c r="ITD43" s="59"/>
      <c r="ITE43" s="59"/>
      <c r="ITF43" s="59"/>
      <c r="ITG43" s="59"/>
      <c r="ITH43" s="59"/>
      <c r="ITI43" s="59"/>
      <c r="ITJ43" s="59"/>
      <c r="ITK43" s="59"/>
      <c r="ITL43" s="59"/>
      <c r="ITM43" s="59"/>
      <c r="ITN43" s="59"/>
      <c r="ITO43" s="59"/>
      <c r="ITP43" s="59"/>
      <c r="ITQ43" s="59"/>
      <c r="ITR43" s="59"/>
      <c r="ITS43" s="59"/>
      <c r="ITT43" s="59"/>
      <c r="ITU43" s="59"/>
      <c r="ITV43" s="59"/>
      <c r="ITW43" s="59"/>
      <c r="ITX43" s="59"/>
      <c r="ITY43" s="59"/>
      <c r="ITZ43" s="59"/>
      <c r="IUA43" s="59"/>
      <c r="IUB43" s="59"/>
      <c r="IUC43" s="59"/>
      <c r="IUD43" s="59"/>
      <c r="IUE43" s="59"/>
      <c r="IUF43" s="59"/>
      <c r="IUG43" s="59"/>
      <c r="IUH43" s="59"/>
      <c r="IUI43" s="59"/>
      <c r="IUJ43" s="59"/>
      <c r="IUK43" s="59"/>
      <c r="IUL43" s="59"/>
      <c r="IUM43" s="59"/>
      <c r="IUN43" s="59"/>
      <c r="IUO43" s="59"/>
      <c r="IUP43" s="59"/>
      <c r="IUQ43" s="59"/>
      <c r="IUR43" s="59"/>
      <c r="IUS43" s="59"/>
      <c r="IUT43" s="59"/>
      <c r="IUU43" s="59"/>
      <c r="IUV43" s="59"/>
      <c r="IUW43" s="59"/>
      <c r="IUX43" s="59"/>
      <c r="IUY43" s="59"/>
      <c r="IUZ43" s="59"/>
      <c r="IVA43" s="59"/>
      <c r="IVB43" s="59"/>
      <c r="IVC43" s="59"/>
      <c r="IVD43" s="59"/>
      <c r="IVE43" s="59"/>
      <c r="IVF43" s="59"/>
      <c r="IVG43" s="59"/>
      <c r="IVH43" s="59"/>
      <c r="IVI43" s="59"/>
      <c r="IVJ43" s="59"/>
      <c r="IVK43" s="59"/>
      <c r="IVL43" s="59"/>
      <c r="IVM43" s="59"/>
      <c r="IVN43" s="59"/>
      <c r="IVO43" s="59"/>
      <c r="IVP43" s="59"/>
      <c r="IVQ43" s="59"/>
      <c r="IVR43" s="59"/>
      <c r="IVS43" s="59"/>
      <c r="IVT43" s="59"/>
      <c r="IVU43" s="59"/>
      <c r="IVV43" s="59"/>
      <c r="IVW43" s="59"/>
      <c r="IVX43" s="59"/>
      <c r="IVY43" s="59"/>
      <c r="IVZ43" s="59"/>
      <c r="IWA43" s="59"/>
      <c r="IWB43" s="59"/>
      <c r="IWC43" s="59"/>
      <c r="IWD43" s="59"/>
      <c r="IWE43" s="59"/>
      <c r="IWF43" s="59"/>
      <c r="IWG43" s="59"/>
      <c r="IWH43" s="59"/>
      <c r="IWI43" s="59"/>
      <c r="IWJ43" s="59"/>
      <c r="IWK43" s="59"/>
      <c r="IWL43" s="59"/>
      <c r="IWM43" s="59"/>
      <c r="IWN43" s="59"/>
      <c r="IWO43" s="59"/>
      <c r="IWP43" s="59"/>
      <c r="IWQ43" s="59"/>
      <c r="IWR43" s="59"/>
      <c r="IWS43" s="59"/>
      <c r="IWT43" s="59"/>
      <c r="IWU43" s="59"/>
      <c r="IWV43" s="59"/>
      <c r="IWW43" s="59"/>
      <c r="IWX43" s="59"/>
      <c r="IWY43" s="59"/>
      <c r="IWZ43" s="59"/>
      <c r="IXA43" s="59"/>
      <c r="IXB43" s="59"/>
      <c r="IXC43" s="59"/>
      <c r="IXD43" s="59"/>
      <c r="IXE43" s="59"/>
      <c r="IXF43" s="59"/>
      <c r="IXG43" s="59"/>
      <c r="IXH43" s="59"/>
      <c r="IXI43" s="59"/>
      <c r="IXJ43" s="59"/>
      <c r="IXK43" s="59"/>
      <c r="IXL43" s="59"/>
      <c r="IXM43" s="59"/>
      <c r="IXN43" s="59"/>
      <c r="IXO43" s="59"/>
      <c r="IXP43" s="59"/>
      <c r="IXQ43" s="59"/>
      <c r="IXR43" s="59"/>
      <c r="IXS43" s="59"/>
      <c r="IXT43" s="59"/>
      <c r="IXU43" s="59"/>
      <c r="IXV43" s="59"/>
      <c r="IXW43" s="59"/>
      <c r="IXX43" s="59"/>
      <c r="IXY43" s="59"/>
      <c r="IXZ43" s="59"/>
      <c r="IYA43" s="59"/>
      <c r="IYB43" s="59"/>
      <c r="IYC43" s="59"/>
      <c r="IYD43" s="59"/>
      <c r="IYE43" s="59"/>
      <c r="IYF43" s="59"/>
      <c r="IYG43" s="59"/>
      <c r="IYH43" s="59"/>
      <c r="IYI43" s="59"/>
      <c r="IYJ43" s="59"/>
      <c r="IYK43" s="59"/>
      <c r="IYL43" s="59"/>
      <c r="IYM43" s="59"/>
      <c r="IYN43" s="59"/>
      <c r="IYO43" s="59"/>
      <c r="IYP43" s="59"/>
      <c r="IYQ43" s="59"/>
      <c r="IYR43" s="59"/>
      <c r="IYS43" s="59"/>
      <c r="IYT43" s="59"/>
      <c r="IYU43" s="59"/>
      <c r="IYV43" s="59"/>
      <c r="IYW43" s="59"/>
      <c r="IYX43" s="59"/>
      <c r="IYY43" s="59"/>
      <c r="IYZ43" s="59"/>
      <c r="IZA43" s="59"/>
      <c r="IZB43" s="59"/>
      <c r="IZC43" s="59"/>
      <c r="IZD43" s="59"/>
      <c r="IZE43" s="59"/>
      <c r="IZF43" s="59"/>
      <c r="IZG43" s="59"/>
      <c r="IZH43" s="59"/>
      <c r="IZI43" s="59"/>
      <c r="IZJ43" s="59"/>
      <c r="IZK43" s="59"/>
      <c r="IZL43" s="59"/>
      <c r="IZM43" s="59"/>
      <c r="IZN43" s="59"/>
      <c r="IZO43" s="59"/>
      <c r="IZP43" s="59"/>
      <c r="IZQ43" s="59"/>
      <c r="IZR43" s="59"/>
      <c r="IZS43" s="59"/>
      <c r="IZT43" s="59"/>
      <c r="IZU43" s="59"/>
      <c r="IZV43" s="59"/>
      <c r="IZW43" s="59"/>
      <c r="IZX43" s="59"/>
      <c r="IZY43" s="59"/>
      <c r="IZZ43" s="59"/>
      <c r="JAA43" s="59"/>
      <c r="JAB43" s="59"/>
      <c r="JAC43" s="59"/>
      <c r="JAD43" s="59"/>
      <c r="JAE43" s="59"/>
      <c r="JAF43" s="59"/>
      <c r="JAG43" s="59"/>
      <c r="JAH43" s="59"/>
      <c r="JAI43" s="59"/>
      <c r="JAJ43" s="59"/>
      <c r="JAK43" s="59"/>
      <c r="JAL43" s="59"/>
      <c r="JAM43" s="59"/>
      <c r="JAN43" s="59"/>
      <c r="JAO43" s="59"/>
      <c r="JAP43" s="59"/>
      <c r="JAQ43" s="59"/>
      <c r="JAR43" s="59"/>
      <c r="JAS43" s="59"/>
      <c r="JAT43" s="59"/>
      <c r="JAU43" s="59"/>
      <c r="JAV43" s="59"/>
      <c r="JAW43" s="59"/>
      <c r="JAX43" s="59"/>
      <c r="JAY43" s="59"/>
      <c r="JAZ43" s="59"/>
      <c r="JBA43" s="59"/>
      <c r="JBB43" s="59"/>
      <c r="JBC43" s="59"/>
      <c r="JBD43" s="59"/>
      <c r="JBE43" s="59"/>
      <c r="JBF43" s="59"/>
      <c r="JBG43" s="59"/>
      <c r="JBH43" s="59"/>
      <c r="JBI43" s="59"/>
      <c r="JBJ43" s="59"/>
      <c r="JBK43" s="59"/>
      <c r="JBL43" s="59"/>
      <c r="JBM43" s="59"/>
      <c r="JBN43" s="59"/>
      <c r="JBO43" s="59"/>
      <c r="JBP43" s="59"/>
      <c r="JBQ43" s="59"/>
      <c r="JBR43" s="59"/>
      <c r="JBS43" s="59"/>
      <c r="JBT43" s="59"/>
      <c r="JBU43" s="59"/>
      <c r="JBV43" s="59"/>
      <c r="JBW43" s="59"/>
      <c r="JBX43" s="59"/>
      <c r="JBY43" s="59"/>
      <c r="JBZ43" s="59"/>
      <c r="JCA43" s="59"/>
      <c r="JCB43" s="59"/>
      <c r="JCC43" s="59"/>
      <c r="JCD43" s="59"/>
      <c r="JCE43" s="59"/>
      <c r="JCF43" s="59"/>
      <c r="JCG43" s="59"/>
      <c r="JCH43" s="59"/>
      <c r="JCI43" s="59"/>
      <c r="JCJ43" s="59"/>
      <c r="JCK43" s="59"/>
      <c r="JCL43" s="59"/>
      <c r="JCM43" s="59"/>
      <c r="JCN43" s="59"/>
      <c r="JCO43" s="59"/>
      <c r="JCP43" s="59"/>
      <c r="JCQ43" s="59"/>
      <c r="JCR43" s="59"/>
      <c r="JCS43" s="59"/>
      <c r="JCT43" s="59"/>
      <c r="JCU43" s="59"/>
      <c r="JCV43" s="59"/>
      <c r="JCW43" s="59"/>
      <c r="JCX43" s="59"/>
      <c r="JCY43" s="59"/>
      <c r="JCZ43" s="59"/>
      <c r="JDA43" s="59"/>
      <c r="JDB43" s="59"/>
      <c r="JDC43" s="59"/>
      <c r="JDD43" s="59"/>
      <c r="JDE43" s="59"/>
      <c r="JDF43" s="59"/>
      <c r="JDG43" s="59"/>
      <c r="JDH43" s="59"/>
      <c r="JDI43" s="59"/>
      <c r="JDJ43" s="59"/>
      <c r="JDK43" s="59"/>
      <c r="JDL43" s="59"/>
      <c r="JDM43" s="59"/>
      <c r="JDN43" s="59"/>
      <c r="JDO43" s="59"/>
      <c r="JDP43" s="59"/>
      <c r="JDQ43" s="59"/>
      <c r="JDR43" s="59"/>
      <c r="JDS43" s="59"/>
      <c r="JDT43" s="59"/>
      <c r="JDU43" s="59"/>
      <c r="JDV43" s="59"/>
      <c r="JDW43" s="59"/>
      <c r="JDX43" s="59"/>
      <c r="JDY43" s="59"/>
      <c r="JDZ43" s="59"/>
      <c r="JEA43" s="59"/>
      <c r="JEB43" s="59"/>
      <c r="JEC43" s="59"/>
      <c r="JED43" s="59"/>
      <c r="JEE43" s="59"/>
      <c r="JEF43" s="59"/>
      <c r="JEG43" s="59"/>
      <c r="JEH43" s="59"/>
      <c r="JEI43" s="59"/>
      <c r="JEJ43" s="59"/>
      <c r="JEK43" s="59"/>
      <c r="JEL43" s="59"/>
      <c r="JEM43" s="59"/>
      <c r="JEN43" s="59"/>
      <c r="JEO43" s="59"/>
      <c r="JEP43" s="59"/>
      <c r="JEQ43" s="59"/>
      <c r="JER43" s="59"/>
      <c r="JES43" s="59"/>
      <c r="JET43" s="59"/>
      <c r="JEU43" s="59"/>
      <c r="JEV43" s="59"/>
      <c r="JEW43" s="59"/>
      <c r="JEX43" s="59"/>
      <c r="JEY43" s="59"/>
      <c r="JEZ43" s="59"/>
      <c r="JFA43" s="59"/>
      <c r="JFB43" s="59"/>
      <c r="JFC43" s="59"/>
      <c r="JFD43" s="59"/>
      <c r="JFE43" s="59"/>
      <c r="JFF43" s="59"/>
      <c r="JFG43" s="59"/>
      <c r="JFH43" s="59"/>
      <c r="JFI43" s="59"/>
      <c r="JFJ43" s="59"/>
      <c r="JFK43" s="59"/>
      <c r="JFL43" s="59"/>
      <c r="JFM43" s="59"/>
      <c r="JFN43" s="59"/>
      <c r="JFO43" s="59"/>
      <c r="JFP43" s="59"/>
      <c r="JFQ43" s="59"/>
      <c r="JFR43" s="59"/>
      <c r="JFS43" s="59"/>
      <c r="JFT43" s="59"/>
      <c r="JFU43" s="59"/>
      <c r="JFV43" s="59"/>
      <c r="JFW43" s="59"/>
      <c r="JFX43" s="59"/>
      <c r="JFY43" s="59"/>
      <c r="JFZ43" s="59"/>
      <c r="JGA43" s="59"/>
      <c r="JGB43" s="59"/>
      <c r="JGC43" s="59"/>
      <c r="JGD43" s="59"/>
      <c r="JGE43" s="59"/>
      <c r="JGF43" s="59"/>
      <c r="JGG43" s="59"/>
      <c r="JGH43" s="59"/>
      <c r="JGI43" s="59"/>
      <c r="JGJ43" s="59"/>
      <c r="JGK43" s="59"/>
      <c r="JGL43" s="59"/>
      <c r="JGM43" s="59"/>
      <c r="JGN43" s="59"/>
      <c r="JGO43" s="59"/>
      <c r="JGP43" s="59"/>
      <c r="JGQ43" s="59"/>
      <c r="JGR43" s="59"/>
      <c r="JGS43" s="59"/>
      <c r="JGT43" s="59"/>
      <c r="JGU43" s="59"/>
      <c r="JGV43" s="59"/>
      <c r="JGW43" s="59"/>
      <c r="JGX43" s="59"/>
      <c r="JGY43" s="59"/>
      <c r="JGZ43" s="59"/>
      <c r="JHA43" s="59"/>
      <c r="JHB43" s="59"/>
      <c r="JHC43" s="59"/>
      <c r="JHD43" s="59"/>
      <c r="JHE43" s="59"/>
      <c r="JHF43" s="59"/>
      <c r="JHG43" s="59"/>
      <c r="JHH43" s="59"/>
      <c r="JHI43" s="59"/>
      <c r="JHJ43" s="59"/>
      <c r="JHK43" s="59"/>
      <c r="JHL43" s="59"/>
      <c r="JHM43" s="59"/>
      <c r="JHN43" s="59"/>
      <c r="JHO43" s="59"/>
      <c r="JHP43" s="59"/>
      <c r="JHQ43" s="59"/>
      <c r="JHR43" s="59"/>
      <c r="JHS43" s="59"/>
      <c r="JHT43" s="59"/>
      <c r="JHU43" s="59"/>
      <c r="JHV43" s="59"/>
      <c r="JHW43" s="59"/>
      <c r="JHX43" s="59"/>
      <c r="JHY43" s="59"/>
      <c r="JHZ43" s="59"/>
      <c r="JIA43" s="59"/>
      <c r="JIB43" s="59"/>
      <c r="JIC43" s="59"/>
      <c r="JID43" s="59"/>
      <c r="JIE43" s="59"/>
      <c r="JIF43" s="59"/>
      <c r="JIG43" s="59"/>
      <c r="JIH43" s="59"/>
      <c r="JII43" s="59"/>
      <c r="JIJ43" s="59"/>
      <c r="JIK43" s="59"/>
      <c r="JIL43" s="59"/>
      <c r="JIM43" s="59"/>
      <c r="JIN43" s="59"/>
      <c r="JIO43" s="59"/>
      <c r="JIP43" s="59"/>
      <c r="JIQ43" s="59"/>
      <c r="JIR43" s="59"/>
      <c r="JIS43" s="59"/>
      <c r="JIT43" s="59"/>
      <c r="JIU43" s="59"/>
      <c r="JIV43" s="59"/>
      <c r="JIW43" s="59"/>
      <c r="JIX43" s="59"/>
      <c r="JIY43" s="59"/>
      <c r="JIZ43" s="59"/>
      <c r="JJA43" s="59"/>
      <c r="JJB43" s="59"/>
      <c r="JJC43" s="59"/>
      <c r="JJD43" s="59"/>
      <c r="JJE43" s="59"/>
      <c r="JJF43" s="59"/>
      <c r="JJG43" s="59"/>
      <c r="JJH43" s="59"/>
      <c r="JJI43" s="59"/>
      <c r="JJJ43" s="59"/>
      <c r="JJK43" s="59"/>
      <c r="JJL43" s="59"/>
      <c r="JJM43" s="59"/>
      <c r="JJN43" s="59"/>
      <c r="JJO43" s="59"/>
      <c r="JJP43" s="59"/>
      <c r="JJQ43" s="59"/>
      <c r="JJR43" s="59"/>
      <c r="JJS43" s="59"/>
      <c r="JJT43" s="59"/>
      <c r="JJU43" s="59"/>
      <c r="JJV43" s="59"/>
      <c r="JJW43" s="59"/>
      <c r="JJX43" s="59"/>
      <c r="JJY43" s="59"/>
      <c r="JJZ43" s="59"/>
      <c r="JKA43" s="59"/>
      <c r="JKB43" s="59"/>
      <c r="JKC43" s="59"/>
      <c r="JKD43" s="59"/>
      <c r="JKE43" s="59"/>
      <c r="JKF43" s="59"/>
      <c r="JKG43" s="59"/>
      <c r="JKH43" s="59"/>
      <c r="JKI43" s="59"/>
      <c r="JKJ43" s="59"/>
      <c r="JKK43" s="59"/>
      <c r="JKL43" s="59"/>
      <c r="JKM43" s="59"/>
      <c r="JKN43" s="59"/>
      <c r="JKO43" s="59"/>
      <c r="JKP43" s="59"/>
      <c r="JKQ43" s="59"/>
      <c r="JKR43" s="59"/>
      <c r="JKS43" s="59"/>
      <c r="JKT43" s="59"/>
      <c r="JKU43" s="59"/>
      <c r="JKV43" s="59"/>
      <c r="JKW43" s="59"/>
      <c r="JKX43" s="59"/>
      <c r="JKY43" s="59"/>
      <c r="JKZ43" s="59"/>
      <c r="JLA43" s="59"/>
      <c r="JLB43" s="59"/>
      <c r="JLC43" s="59"/>
      <c r="JLD43" s="59"/>
      <c r="JLE43" s="59"/>
      <c r="JLF43" s="59"/>
      <c r="JLG43" s="59"/>
      <c r="JLH43" s="59"/>
      <c r="JLI43" s="59"/>
      <c r="JLJ43" s="59"/>
      <c r="JLK43" s="59"/>
      <c r="JLL43" s="59"/>
      <c r="JLM43" s="59"/>
      <c r="JLN43" s="59"/>
      <c r="JLO43" s="59"/>
      <c r="JLP43" s="59"/>
      <c r="JLQ43" s="59"/>
      <c r="JLR43" s="59"/>
      <c r="JLS43" s="59"/>
      <c r="JLT43" s="59"/>
      <c r="JLU43" s="59"/>
      <c r="JLV43" s="59"/>
      <c r="JLW43" s="59"/>
      <c r="JLX43" s="59"/>
      <c r="JLY43" s="59"/>
      <c r="JLZ43" s="59"/>
      <c r="JMA43" s="59"/>
      <c r="JMB43" s="59"/>
      <c r="JMC43" s="59"/>
      <c r="JMD43" s="59"/>
      <c r="JME43" s="59"/>
      <c r="JMF43" s="59"/>
      <c r="JMG43" s="59"/>
      <c r="JMH43" s="59"/>
      <c r="JMI43" s="59"/>
      <c r="JMJ43" s="59"/>
      <c r="JMK43" s="59"/>
      <c r="JML43" s="59"/>
      <c r="JMM43" s="59"/>
      <c r="JMN43" s="59"/>
      <c r="JMO43" s="59"/>
      <c r="JMP43" s="59"/>
      <c r="JMQ43" s="59"/>
      <c r="JMR43" s="59"/>
      <c r="JMS43" s="59"/>
      <c r="JMT43" s="59"/>
      <c r="JMU43" s="59"/>
      <c r="JMV43" s="59"/>
      <c r="JMW43" s="59"/>
      <c r="JMX43" s="59"/>
      <c r="JMY43" s="59"/>
      <c r="JMZ43" s="59"/>
      <c r="JNA43" s="59"/>
      <c r="JNB43" s="59"/>
      <c r="JNC43" s="59"/>
      <c r="JND43" s="59"/>
      <c r="JNE43" s="59"/>
      <c r="JNF43" s="59"/>
      <c r="JNG43" s="59"/>
      <c r="JNH43" s="59"/>
      <c r="JNI43" s="59"/>
      <c r="JNJ43" s="59"/>
      <c r="JNK43" s="59"/>
      <c r="JNL43" s="59"/>
      <c r="JNM43" s="59"/>
      <c r="JNN43" s="59"/>
      <c r="JNO43" s="59"/>
      <c r="JNP43" s="59"/>
      <c r="JNQ43" s="59"/>
      <c r="JNR43" s="59"/>
      <c r="JNS43" s="59"/>
      <c r="JNT43" s="59"/>
      <c r="JNU43" s="59"/>
      <c r="JNV43" s="59"/>
      <c r="JNW43" s="59"/>
      <c r="JNX43" s="59"/>
      <c r="JNY43" s="59"/>
      <c r="JNZ43" s="59"/>
      <c r="JOA43" s="59"/>
      <c r="JOB43" s="59"/>
      <c r="JOC43" s="59"/>
      <c r="JOD43" s="59"/>
      <c r="JOE43" s="59"/>
      <c r="JOF43" s="59"/>
      <c r="JOG43" s="59"/>
      <c r="JOH43" s="59"/>
      <c r="JOI43" s="59"/>
      <c r="JOJ43" s="59"/>
      <c r="JOK43" s="59"/>
      <c r="JOL43" s="59"/>
      <c r="JOM43" s="59"/>
      <c r="JON43" s="59"/>
      <c r="JOO43" s="59"/>
      <c r="JOP43" s="59"/>
      <c r="JOQ43" s="59"/>
      <c r="JOR43" s="59"/>
      <c r="JOS43" s="59"/>
      <c r="JOT43" s="59"/>
      <c r="JOU43" s="59"/>
      <c r="JOV43" s="59"/>
      <c r="JOW43" s="59"/>
      <c r="JOX43" s="59"/>
      <c r="JOY43" s="59"/>
      <c r="JOZ43" s="59"/>
      <c r="JPA43" s="59"/>
      <c r="JPB43" s="59"/>
      <c r="JPC43" s="59"/>
      <c r="JPD43" s="59"/>
      <c r="JPE43" s="59"/>
      <c r="JPF43" s="59"/>
      <c r="JPG43" s="59"/>
      <c r="JPH43" s="59"/>
      <c r="JPI43" s="59"/>
      <c r="JPJ43" s="59"/>
      <c r="JPK43" s="59"/>
      <c r="JPL43" s="59"/>
      <c r="JPM43" s="59"/>
      <c r="JPN43" s="59"/>
      <c r="JPO43" s="59"/>
      <c r="JPP43" s="59"/>
      <c r="JPQ43" s="59"/>
      <c r="JPR43" s="59"/>
      <c r="JPS43" s="59"/>
      <c r="JPT43" s="59"/>
      <c r="JPU43" s="59"/>
      <c r="JPV43" s="59"/>
      <c r="JPW43" s="59"/>
      <c r="JPX43" s="59"/>
      <c r="JPY43" s="59"/>
      <c r="JPZ43" s="59"/>
      <c r="JQA43" s="59"/>
      <c r="JQB43" s="59"/>
      <c r="JQC43" s="59"/>
      <c r="JQD43" s="59"/>
      <c r="JQE43" s="59"/>
      <c r="JQF43" s="59"/>
      <c r="JQG43" s="59"/>
      <c r="JQH43" s="59"/>
      <c r="JQI43" s="59"/>
      <c r="JQJ43" s="59"/>
      <c r="JQK43" s="59"/>
      <c r="JQL43" s="59"/>
      <c r="JQM43" s="59"/>
      <c r="JQN43" s="59"/>
      <c r="JQO43" s="59"/>
      <c r="JQP43" s="59"/>
      <c r="JQQ43" s="59"/>
      <c r="JQR43" s="59"/>
      <c r="JQS43" s="59"/>
      <c r="JQT43" s="59"/>
      <c r="JQU43" s="59"/>
      <c r="JQV43" s="59"/>
      <c r="JQW43" s="59"/>
      <c r="JQX43" s="59"/>
      <c r="JQY43" s="59"/>
      <c r="JQZ43" s="59"/>
      <c r="JRA43" s="59"/>
      <c r="JRB43" s="59"/>
      <c r="JRC43" s="59"/>
      <c r="JRD43" s="59"/>
      <c r="JRE43" s="59"/>
      <c r="JRF43" s="59"/>
      <c r="JRG43" s="59"/>
      <c r="JRH43" s="59"/>
      <c r="JRI43" s="59"/>
      <c r="JRJ43" s="59"/>
      <c r="JRK43" s="59"/>
      <c r="JRL43" s="59"/>
      <c r="JRM43" s="59"/>
      <c r="JRN43" s="59"/>
      <c r="JRO43" s="59"/>
      <c r="JRP43" s="59"/>
      <c r="JRQ43" s="59"/>
      <c r="JRR43" s="59"/>
      <c r="JRS43" s="59"/>
      <c r="JRT43" s="59"/>
      <c r="JRU43" s="59"/>
      <c r="JRV43" s="59"/>
      <c r="JRW43" s="59"/>
      <c r="JRX43" s="59"/>
      <c r="JRY43" s="59"/>
      <c r="JRZ43" s="59"/>
      <c r="JSA43" s="59"/>
      <c r="JSB43" s="59"/>
      <c r="JSC43" s="59"/>
      <c r="JSD43" s="59"/>
      <c r="JSE43" s="59"/>
      <c r="JSF43" s="59"/>
      <c r="JSG43" s="59"/>
      <c r="JSH43" s="59"/>
      <c r="JSI43" s="59"/>
      <c r="JSJ43" s="59"/>
      <c r="JSK43" s="59"/>
      <c r="JSL43" s="59"/>
      <c r="JSM43" s="59"/>
      <c r="JSN43" s="59"/>
      <c r="JSO43" s="59"/>
      <c r="JSP43" s="59"/>
      <c r="JSQ43" s="59"/>
      <c r="JSR43" s="59"/>
      <c r="JSS43" s="59"/>
      <c r="JST43" s="59"/>
      <c r="JSU43" s="59"/>
      <c r="JSV43" s="59"/>
      <c r="JSW43" s="59"/>
      <c r="JSX43" s="59"/>
      <c r="JSY43" s="59"/>
      <c r="JSZ43" s="59"/>
      <c r="JTA43" s="59"/>
      <c r="JTB43" s="59"/>
      <c r="JTC43" s="59"/>
      <c r="JTD43" s="59"/>
      <c r="JTE43" s="59"/>
      <c r="JTF43" s="59"/>
      <c r="JTG43" s="59"/>
      <c r="JTH43" s="59"/>
      <c r="JTI43" s="59"/>
      <c r="JTJ43" s="59"/>
      <c r="JTK43" s="59"/>
      <c r="JTL43" s="59"/>
      <c r="JTM43" s="59"/>
      <c r="JTN43" s="59"/>
      <c r="JTO43" s="59"/>
      <c r="JTP43" s="59"/>
      <c r="JTQ43" s="59"/>
      <c r="JTR43" s="59"/>
      <c r="JTS43" s="59"/>
      <c r="JTT43" s="59"/>
      <c r="JTU43" s="59"/>
      <c r="JTV43" s="59"/>
      <c r="JTW43" s="59"/>
      <c r="JTX43" s="59"/>
      <c r="JTY43" s="59"/>
      <c r="JTZ43" s="59"/>
      <c r="JUA43" s="59"/>
      <c r="JUB43" s="59"/>
      <c r="JUC43" s="59"/>
      <c r="JUD43" s="59"/>
      <c r="JUE43" s="59"/>
      <c r="JUF43" s="59"/>
      <c r="JUG43" s="59"/>
      <c r="JUH43" s="59"/>
      <c r="JUI43" s="59"/>
      <c r="JUJ43" s="59"/>
      <c r="JUK43" s="59"/>
      <c r="JUL43" s="59"/>
      <c r="JUM43" s="59"/>
      <c r="JUN43" s="59"/>
      <c r="JUO43" s="59"/>
      <c r="JUP43" s="59"/>
      <c r="JUQ43" s="59"/>
      <c r="JUR43" s="59"/>
      <c r="JUS43" s="59"/>
      <c r="JUT43" s="59"/>
      <c r="JUU43" s="59"/>
      <c r="JUV43" s="59"/>
      <c r="JUW43" s="59"/>
      <c r="JUX43" s="59"/>
      <c r="JUY43" s="59"/>
      <c r="JUZ43" s="59"/>
      <c r="JVA43" s="59"/>
      <c r="JVB43" s="59"/>
      <c r="JVC43" s="59"/>
      <c r="JVD43" s="59"/>
      <c r="JVE43" s="59"/>
      <c r="JVF43" s="59"/>
      <c r="JVG43" s="59"/>
      <c r="JVH43" s="59"/>
      <c r="JVI43" s="59"/>
      <c r="JVJ43" s="59"/>
      <c r="JVK43" s="59"/>
      <c r="JVL43" s="59"/>
      <c r="JVM43" s="59"/>
      <c r="JVN43" s="59"/>
      <c r="JVO43" s="59"/>
      <c r="JVP43" s="59"/>
      <c r="JVQ43" s="59"/>
      <c r="JVR43" s="59"/>
      <c r="JVS43" s="59"/>
      <c r="JVT43" s="59"/>
      <c r="JVU43" s="59"/>
      <c r="JVV43" s="59"/>
      <c r="JVW43" s="59"/>
      <c r="JVX43" s="59"/>
      <c r="JVY43" s="59"/>
      <c r="JVZ43" s="59"/>
      <c r="JWA43" s="59"/>
      <c r="JWB43" s="59"/>
      <c r="JWC43" s="59"/>
      <c r="JWD43" s="59"/>
      <c r="JWE43" s="59"/>
      <c r="JWF43" s="59"/>
      <c r="JWG43" s="59"/>
      <c r="JWH43" s="59"/>
      <c r="JWI43" s="59"/>
      <c r="JWJ43" s="59"/>
      <c r="JWK43" s="59"/>
      <c r="JWL43" s="59"/>
      <c r="JWM43" s="59"/>
      <c r="JWN43" s="59"/>
      <c r="JWO43" s="59"/>
      <c r="JWP43" s="59"/>
      <c r="JWQ43" s="59"/>
      <c r="JWR43" s="59"/>
      <c r="JWS43" s="59"/>
      <c r="JWT43" s="59"/>
      <c r="JWU43" s="59"/>
      <c r="JWV43" s="59"/>
      <c r="JWW43" s="59"/>
      <c r="JWX43" s="59"/>
      <c r="JWY43" s="59"/>
      <c r="JWZ43" s="59"/>
      <c r="JXA43" s="59"/>
      <c r="JXB43" s="59"/>
      <c r="JXC43" s="59"/>
      <c r="JXD43" s="59"/>
      <c r="JXE43" s="59"/>
      <c r="JXF43" s="59"/>
      <c r="JXG43" s="59"/>
      <c r="JXH43" s="59"/>
      <c r="JXI43" s="59"/>
      <c r="JXJ43" s="59"/>
      <c r="JXK43" s="59"/>
      <c r="JXL43" s="59"/>
      <c r="JXM43" s="59"/>
      <c r="JXN43" s="59"/>
      <c r="JXO43" s="59"/>
      <c r="JXP43" s="59"/>
      <c r="JXQ43" s="59"/>
      <c r="JXR43" s="59"/>
      <c r="JXS43" s="59"/>
      <c r="JXT43" s="59"/>
      <c r="JXU43" s="59"/>
      <c r="JXV43" s="59"/>
      <c r="JXW43" s="59"/>
      <c r="JXX43" s="59"/>
      <c r="JXY43" s="59"/>
      <c r="JXZ43" s="59"/>
      <c r="JYA43" s="59"/>
      <c r="JYB43" s="59"/>
      <c r="JYC43" s="59"/>
      <c r="JYD43" s="59"/>
      <c r="JYE43" s="59"/>
      <c r="JYF43" s="59"/>
      <c r="JYG43" s="59"/>
      <c r="JYH43" s="59"/>
      <c r="JYI43" s="59"/>
      <c r="JYJ43" s="59"/>
      <c r="JYK43" s="59"/>
      <c r="JYL43" s="59"/>
      <c r="JYM43" s="59"/>
      <c r="JYN43" s="59"/>
      <c r="JYO43" s="59"/>
      <c r="JYP43" s="59"/>
      <c r="JYQ43" s="59"/>
      <c r="JYR43" s="59"/>
      <c r="JYS43" s="59"/>
      <c r="JYT43" s="59"/>
      <c r="JYU43" s="59"/>
      <c r="JYV43" s="59"/>
      <c r="JYW43" s="59"/>
      <c r="JYX43" s="59"/>
      <c r="JYY43" s="59"/>
      <c r="JYZ43" s="59"/>
      <c r="JZA43" s="59"/>
      <c r="JZB43" s="59"/>
      <c r="JZC43" s="59"/>
      <c r="JZD43" s="59"/>
      <c r="JZE43" s="59"/>
      <c r="JZF43" s="59"/>
      <c r="JZG43" s="59"/>
      <c r="JZH43" s="59"/>
      <c r="JZI43" s="59"/>
      <c r="JZJ43" s="59"/>
      <c r="JZK43" s="59"/>
      <c r="JZL43" s="59"/>
      <c r="JZM43" s="59"/>
      <c r="JZN43" s="59"/>
      <c r="JZO43" s="59"/>
      <c r="JZP43" s="59"/>
      <c r="JZQ43" s="59"/>
      <c r="JZR43" s="59"/>
      <c r="JZS43" s="59"/>
      <c r="JZT43" s="59"/>
      <c r="JZU43" s="59"/>
      <c r="JZV43" s="59"/>
      <c r="JZW43" s="59"/>
      <c r="JZX43" s="59"/>
      <c r="JZY43" s="59"/>
      <c r="JZZ43" s="59"/>
      <c r="KAA43" s="59"/>
      <c r="KAB43" s="59"/>
      <c r="KAC43" s="59"/>
      <c r="KAD43" s="59"/>
      <c r="KAE43" s="59"/>
      <c r="KAF43" s="59"/>
      <c r="KAG43" s="59"/>
      <c r="KAH43" s="59"/>
      <c r="KAI43" s="59"/>
      <c r="KAJ43" s="59"/>
      <c r="KAK43" s="59"/>
      <c r="KAL43" s="59"/>
      <c r="KAM43" s="59"/>
      <c r="KAN43" s="59"/>
      <c r="KAO43" s="59"/>
      <c r="KAP43" s="59"/>
      <c r="KAQ43" s="59"/>
      <c r="KAR43" s="59"/>
      <c r="KAS43" s="59"/>
      <c r="KAT43" s="59"/>
      <c r="KAU43" s="59"/>
      <c r="KAV43" s="59"/>
      <c r="KAW43" s="59"/>
      <c r="KAX43" s="59"/>
      <c r="KAY43" s="59"/>
      <c r="KAZ43" s="59"/>
      <c r="KBA43" s="59"/>
      <c r="KBB43" s="59"/>
      <c r="KBC43" s="59"/>
      <c r="KBD43" s="59"/>
      <c r="KBE43" s="59"/>
      <c r="KBF43" s="59"/>
      <c r="KBG43" s="59"/>
      <c r="KBH43" s="59"/>
      <c r="KBI43" s="59"/>
      <c r="KBJ43" s="59"/>
      <c r="KBK43" s="59"/>
      <c r="KBL43" s="59"/>
      <c r="KBM43" s="59"/>
      <c r="KBN43" s="59"/>
      <c r="KBO43" s="59"/>
      <c r="KBP43" s="59"/>
      <c r="KBQ43" s="59"/>
      <c r="KBR43" s="59"/>
      <c r="KBS43" s="59"/>
      <c r="KBT43" s="59"/>
      <c r="KBU43" s="59"/>
      <c r="KBV43" s="59"/>
      <c r="KBW43" s="59"/>
      <c r="KBX43" s="59"/>
      <c r="KBY43" s="59"/>
      <c r="KBZ43" s="59"/>
      <c r="KCA43" s="59"/>
      <c r="KCB43" s="59"/>
      <c r="KCC43" s="59"/>
      <c r="KCD43" s="59"/>
      <c r="KCE43" s="59"/>
      <c r="KCF43" s="59"/>
      <c r="KCG43" s="59"/>
      <c r="KCH43" s="59"/>
      <c r="KCI43" s="59"/>
      <c r="KCJ43" s="59"/>
      <c r="KCK43" s="59"/>
      <c r="KCL43" s="59"/>
      <c r="KCM43" s="59"/>
      <c r="KCN43" s="59"/>
      <c r="KCO43" s="59"/>
      <c r="KCP43" s="59"/>
      <c r="KCQ43" s="59"/>
      <c r="KCR43" s="59"/>
      <c r="KCS43" s="59"/>
      <c r="KCT43" s="59"/>
      <c r="KCU43" s="59"/>
      <c r="KCV43" s="59"/>
      <c r="KCW43" s="59"/>
      <c r="KCX43" s="59"/>
      <c r="KCY43" s="59"/>
      <c r="KCZ43" s="59"/>
      <c r="KDA43" s="59"/>
      <c r="KDB43" s="59"/>
      <c r="KDC43" s="59"/>
      <c r="KDD43" s="59"/>
      <c r="KDE43" s="59"/>
      <c r="KDF43" s="59"/>
      <c r="KDG43" s="59"/>
      <c r="KDH43" s="59"/>
      <c r="KDI43" s="59"/>
      <c r="KDJ43" s="59"/>
      <c r="KDK43" s="59"/>
      <c r="KDL43" s="59"/>
      <c r="KDM43" s="59"/>
      <c r="KDN43" s="59"/>
      <c r="KDO43" s="59"/>
      <c r="KDP43" s="59"/>
      <c r="KDQ43" s="59"/>
      <c r="KDR43" s="59"/>
      <c r="KDS43" s="59"/>
      <c r="KDT43" s="59"/>
      <c r="KDU43" s="59"/>
      <c r="KDV43" s="59"/>
      <c r="KDW43" s="59"/>
      <c r="KDX43" s="59"/>
      <c r="KDY43" s="59"/>
      <c r="KDZ43" s="59"/>
      <c r="KEA43" s="59"/>
      <c r="KEB43" s="59"/>
      <c r="KEC43" s="59"/>
      <c r="KED43" s="59"/>
      <c r="KEE43" s="59"/>
      <c r="KEF43" s="59"/>
      <c r="KEG43" s="59"/>
      <c r="KEH43" s="59"/>
      <c r="KEI43" s="59"/>
      <c r="KEJ43" s="59"/>
      <c r="KEK43" s="59"/>
      <c r="KEL43" s="59"/>
      <c r="KEM43" s="59"/>
      <c r="KEN43" s="59"/>
      <c r="KEO43" s="59"/>
      <c r="KEP43" s="59"/>
      <c r="KEQ43" s="59"/>
      <c r="KER43" s="59"/>
      <c r="KES43" s="59"/>
      <c r="KET43" s="59"/>
      <c r="KEU43" s="59"/>
      <c r="KEV43" s="59"/>
      <c r="KEW43" s="59"/>
      <c r="KEX43" s="59"/>
      <c r="KEY43" s="59"/>
      <c r="KEZ43" s="59"/>
      <c r="KFA43" s="59"/>
      <c r="KFB43" s="59"/>
      <c r="KFC43" s="59"/>
      <c r="KFD43" s="59"/>
      <c r="KFE43" s="59"/>
      <c r="KFF43" s="59"/>
      <c r="KFG43" s="59"/>
      <c r="KFH43" s="59"/>
      <c r="KFI43" s="59"/>
      <c r="KFJ43" s="59"/>
      <c r="KFK43" s="59"/>
      <c r="KFL43" s="59"/>
      <c r="KFM43" s="59"/>
      <c r="KFN43" s="59"/>
      <c r="KFO43" s="59"/>
      <c r="KFP43" s="59"/>
      <c r="KFQ43" s="59"/>
      <c r="KFR43" s="59"/>
      <c r="KFS43" s="59"/>
      <c r="KFT43" s="59"/>
      <c r="KFU43" s="59"/>
      <c r="KFV43" s="59"/>
      <c r="KFW43" s="59"/>
      <c r="KFX43" s="59"/>
      <c r="KFY43" s="59"/>
      <c r="KFZ43" s="59"/>
      <c r="KGA43" s="59"/>
      <c r="KGB43" s="59"/>
      <c r="KGC43" s="59"/>
      <c r="KGD43" s="59"/>
      <c r="KGE43" s="59"/>
      <c r="KGF43" s="59"/>
      <c r="KGG43" s="59"/>
      <c r="KGH43" s="59"/>
      <c r="KGI43" s="59"/>
      <c r="KGJ43" s="59"/>
      <c r="KGK43" s="59"/>
      <c r="KGL43" s="59"/>
      <c r="KGM43" s="59"/>
      <c r="KGN43" s="59"/>
      <c r="KGO43" s="59"/>
      <c r="KGP43" s="59"/>
      <c r="KGQ43" s="59"/>
      <c r="KGR43" s="59"/>
      <c r="KGS43" s="59"/>
      <c r="KGT43" s="59"/>
      <c r="KGU43" s="59"/>
      <c r="KGV43" s="59"/>
      <c r="KGW43" s="59"/>
      <c r="KGX43" s="59"/>
      <c r="KGY43" s="59"/>
      <c r="KGZ43" s="59"/>
      <c r="KHA43" s="59"/>
      <c r="KHB43" s="59"/>
      <c r="KHC43" s="59"/>
      <c r="KHD43" s="59"/>
      <c r="KHE43" s="59"/>
      <c r="KHF43" s="59"/>
      <c r="KHG43" s="59"/>
      <c r="KHH43" s="59"/>
      <c r="KHI43" s="59"/>
      <c r="KHJ43" s="59"/>
      <c r="KHK43" s="59"/>
      <c r="KHL43" s="59"/>
      <c r="KHM43" s="59"/>
      <c r="KHN43" s="59"/>
      <c r="KHO43" s="59"/>
      <c r="KHP43" s="59"/>
      <c r="KHQ43" s="59"/>
      <c r="KHR43" s="59"/>
      <c r="KHS43" s="59"/>
      <c r="KHT43" s="59"/>
      <c r="KHU43" s="59"/>
      <c r="KHV43" s="59"/>
      <c r="KHW43" s="59"/>
      <c r="KHX43" s="59"/>
      <c r="KHY43" s="59"/>
      <c r="KHZ43" s="59"/>
      <c r="KIA43" s="59"/>
      <c r="KIB43" s="59"/>
      <c r="KIC43" s="59"/>
      <c r="KID43" s="59"/>
      <c r="KIE43" s="59"/>
      <c r="KIF43" s="59"/>
      <c r="KIG43" s="59"/>
      <c r="KIH43" s="59"/>
      <c r="KII43" s="59"/>
      <c r="KIJ43" s="59"/>
      <c r="KIK43" s="59"/>
      <c r="KIL43" s="59"/>
      <c r="KIM43" s="59"/>
      <c r="KIN43" s="59"/>
      <c r="KIO43" s="59"/>
      <c r="KIP43" s="59"/>
      <c r="KIQ43" s="59"/>
      <c r="KIR43" s="59"/>
      <c r="KIS43" s="59"/>
      <c r="KIT43" s="59"/>
      <c r="KIU43" s="59"/>
      <c r="KIV43" s="59"/>
      <c r="KIW43" s="59"/>
      <c r="KIX43" s="59"/>
      <c r="KIY43" s="59"/>
      <c r="KIZ43" s="59"/>
      <c r="KJA43" s="59"/>
      <c r="KJB43" s="59"/>
      <c r="KJC43" s="59"/>
      <c r="KJD43" s="59"/>
      <c r="KJE43" s="59"/>
      <c r="KJF43" s="59"/>
      <c r="KJG43" s="59"/>
      <c r="KJH43" s="59"/>
      <c r="KJI43" s="59"/>
      <c r="KJJ43" s="59"/>
      <c r="KJK43" s="59"/>
      <c r="KJL43" s="59"/>
      <c r="KJM43" s="59"/>
      <c r="KJN43" s="59"/>
      <c r="KJO43" s="59"/>
      <c r="KJP43" s="59"/>
      <c r="KJQ43" s="59"/>
      <c r="KJR43" s="59"/>
      <c r="KJS43" s="59"/>
      <c r="KJT43" s="59"/>
      <c r="KJU43" s="59"/>
      <c r="KJV43" s="59"/>
      <c r="KJW43" s="59"/>
      <c r="KJX43" s="59"/>
      <c r="KJY43" s="59"/>
      <c r="KJZ43" s="59"/>
      <c r="KKA43" s="59"/>
      <c r="KKB43" s="59"/>
      <c r="KKC43" s="59"/>
      <c r="KKD43" s="59"/>
      <c r="KKE43" s="59"/>
      <c r="KKF43" s="59"/>
      <c r="KKG43" s="59"/>
      <c r="KKH43" s="59"/>
      <c r="KKI43" s="59"/>
      <c r="KKJ43" s="59"/>
      <c r="KKK43" s="59"/>
      <c r="KKL43" s="59"/>
      <c r="KKM43" s="59"/>
      <c r="KKN43" s="59"/>
      <c r="KKO43" s="59"/>
      <c r="KKP43" s="59"/>
      <c r="KKQ43" s="59"/>
      <c r="KKR43" s="59"/>
      <c r="KKS43" s="59"/>
      <c r="KKT43" s="59"/>
      <c r="KKU43" s="59"/>
      <c r="KKV43" s="59"/>
      <c r="KKW43" s="59"/>
      <c r="KKX43" s="59"/>
      <c r="KKY43" s="59"/>
      <c r="KKZ43" s="59"/>
      <c r="KLA43" s="59"/>
      <c r="KLB43" s="59"/>
      <c r="KLC43" s="59"/>
      <c r="KLD43" s="59"/>
      <c r="KLE43" s="59"/>
      <c r="KLF43" s="59"/>
      <c r="KLG43" s="59"/>
      <c r="KLH43" s="59"/>
      <c r="KLI43" s="59"/>
      <c r="KLJ43" s="59"/>
      <c r="KLK43" s="59"/>
      <c r="KLL43" s="59"/>
      <c r="KLM43" s="59"/>
      <c r="KLN43" s="59"/>
      <c r="KLO43" s="59"/>
      <c r="KLP43" s="59"/>
      <c r="KLQ43" s="59"/>
      <c r="KLR43" s="59"/>
      <c r="KLS43" s="59"/>
      <c r="KLT43" s="59"/>
      <c r="KLU43" s="59"/>
      <c r="KLV43" s="59"/>
      <c r="KLW43" s="59"/>
      <c r="KLX43" s="59"/>
      <c r="KLY43" s="59"/>
      <c r="KLZ43" s="59"/>
      <c r="KMA43" s="59"/>
      <c r="KMB43" s="59"/>
      <c r="KMC43" s="59"/>
      <c r="KMD43" s="59"/>
      <c r="KME43" s="59"/>
      <c r="KMF43" s="59"/>
      <c r="KMG43" s="59"/>
      <c r="KMH43" s="59"/>
      <c r="KMI43" s="59"/>
      <c r="KMJ43" s="59"/>
      <c r="KMK43" s="59"/>
      <c r="KML43" s="59"/>
      <c r="KMM43" s="59"/>
      <c r="KMN43" s="59"/>
      <c r="KMO43" s="59"/>
      <c r="KMP43" s="59"/>
      <c r="KMQ43" s="59"/>
      <c r="KMR43" s="59"/>
      <c r="KMS43" s="59"/>
      <c r="KMT43" s="59"/>
      <c r="KMU43" s="59"/>
      <c r="KMV43" s="59"/>
      <c r="KMW43" s="59"/>
      <c r="KMX43" s="59"/>
      <c r="KMY43" s="59"/>
      <c r="KMZ43" s="59"/>
      <c r="KNA43" s="59"/>
      <c r="KNB43" s="59"/>
      <c r="KNC43" s="59"/>
      <c r="KND43" s="59"/>
      <c r="KNE43" s="59"/>
      <c r="KNF43" s="59"/>
      <c r="KNG43" s="59"/>
      <c r="KNH43" s="59"/>
      <c r="KNI43" s="59"/>
      <c r="KNJ43" s="59"/>
      <c r="KNK43" s="59"/>
      <c r="KNL43" s="59"/>
      <c r="KNM43" s="59"/>
      <c r="KNN43" s="59"/>
      <c r="KNO43" s="59"/>
      <c r="KNP43" s="59"/>
      <c r="KNQ43" s="59"/>
      <c r="KNR43" s="59"/>
      <c r="KNS43" s="59"/>
      <c r="KNT43" s="59"/>
      <c r="KNU43" s="59"/>
      <c r="KNV43" s="59"/>
      <c r="KNW43" s="59"/>
      <c r="KNX43" s="59"/>
      <c r="KNY43" s="59"/>
      <c r="KNZ43" s="59"/>
      <c r="KOA43" s="59"/>
      <c r="KOB43" s="59"/>
      <c r="KOC43" s="59"/>
      <c r="KOD43" s="59"/>
      <c r="KOE43" s="59"/>
      <c r="KOF43" s="59"/>
      <c r="KOG43" s="59"/>
      <c r="KOH43" s="59"/>
      <c r="KOI43" s="59"/>
      <c r="KOJ43" s="59"/>
      <c r="KOK43" s="59"/>
      <c r="KOL43" s="59"/>
      <c r="KOM43" s="59"/>
      <c r="KON43" s="59"/>
      <c r="KOO43" s="59"/>
      <c r="KOP43" s="59"/>
      <c r="KOQ43" s="59"/>
      <c r="KOR43" s="59"/>
      <c r="KOS43" s="59"/>
      <c r="KOT43" s="59"/>
      <c r="KOU43" s="59"/>
      <c r="KOV43" s="59"/>
      <c r="KOW43" s="59"/>
      <c r="KOX43" s="59"/>
      <c r="KOY43" s="59"/>
      <c r="KOZ43" s="59"/>
      <c r="KPA43" s="59"/>
      <c r="KPB43" s="59"/>
      <c r="KPC43" s="59"/>
      <c r="KPD43" s="59"/>
      <c r="KPE43" s="59"/>
      <c r="KPF43" s="59"/>
      <c r="KPG43" s="59"/>
      <c r="KPH43" s="59"/>
      <c r="KPI43" s="59"/>
      <c r="KPJ43" s="59"/>
      <c r="KPK43" s="59"/>
      <c r="KPL43" s="59"/>
      <c r="KPM43" s="59"/>
      <c r="KPN43" s="59"/>
      <c r="KPO43" s="59"/>
      <c r="KPP43" s="59"/>
      <c r="KPQ43" s="59"/>
      <c r="KPR43" s="59"/>
      <c r="KPS43" s="59"/>
      <c r="KPT43" s="59"/>
      <c r="KPU43" s="59"/>
      <c r="KPV43" s="59"/>
      <c r="KPW43" s="59"/>
      <c r="KPX43" s="59"/>
      <c r="KPY43" s="59"/>
      <c r="KPZ43" s="59"/>
      <c r="KQA43" s="59"/>
      <c r="KQB43" s="59"/>
      <c r="KQC43" s="59"/>
      <c r="KQD43" s="59"/>
      <c r="KQE43" s="59"/>
      <c r="KQF43" s="59"/>
      <c r="KQG43" s="59"/>
      <c r="KQH43" s="59"/>
      <c r="KQI43" s="59"/>
      <c r="KQJ43" s="59"/>
      <c r="KQK43" s="59"/>
      <c r="KQL43" s="59"/>
      <c r="KQM43" s="59"/>
      <c r="KQN43" s="59"/>
      <c r="KQO43" s="59"/>
      <c r="KQP43" s="59"/>
      <c r="KQQ43" s="59"/>
      <c r="KQR43" s="59"/>
      <c r="KQS43" s="59"/>
      <c r="KQT43" s="59"/>
      <c r="KQU43" s="59"/>
      <c r="KQV43" s="59"/>
      <c r="KQW43" s="59"/>
      <c r="KQX43" s="59"/>
      <c r="KQY43" s="59"/>
      <c r="KQZ43" s="59"/>
      <c r="KRA43" s="59"/>
      <c r="KRB43" s="59"/>
      <c r="KRC43" s="59"/>
      <c r="KRD43" s="59"/>
      <c r="KRE43" s="59"/>
      <c r="KRF43" s="59"/>
      <c r="KRG43" s="59"/>
      <c r="KRH43" s="59"/>
      <c r="KRI43" s="59"/>
      <c r="KRJ43" s="59"/>
      <c r="KRK43" s="59"/>
      <c r="KRL43" s="59"/>
      <c r="KRM43" s="59"/>
      <c r="KRN43" s="59"/>
      <c r="KRO43" s="59"/>
      <c r="KRP43" s="59"/>
      <c r="KRQ43" s="59"/>
      <c r="KRR43" s="59"/>
      <c r="KRS43" s="59"/>
      <c r="KRT43" s="59"/>
      <c r="KRU43" s="59"/>
      <c r="KRV43" s="59"/>
      <c r="KRW43" s="59"/>
      <c r="KRX43" s="59"/>
      <c r="KRY43" s="59"/>
      <c r="KRZ43" s="59"/>
      <c r="KSA43" s="59"/>
      <c r="KSB43" s="59"/>
      <c r="KSC43" s="59"/>
      <c r="KSD43" s="59"/>
      <c r="KSE43" s="59"/>
      <c r="KSF43" s="59"/>
      <c r="KSG43" s="59"/>
      <c r="KSH43" s="59"/>
      <c r="KSI43" s="59"/>
      <c r="KSJ43" s="59"/>
      <c r="KSK43" s="59"/>
      <c r="KSL43" s="59"/>
      <c r="KSM43" s="59"/>
      <c r="KSN43" s="59"/>
      <c r="KSO43" s="59"/>
      <c r="KSP43" s="59"/>
      <c r="KSQ43" s="59"/>
      <c r="KSR43" s="59"/>
      <c r="KSS43" s="59"/>
      <c r="KST43" s="59"/>
      <c r="KSU43" s="59"/>
      <c r="KSV43" s="59"/>
      <c r="KSW43" s="59"/>
      <c r="KSX43" s="59"/>
      <c r="KSY43" s="59"/>
      <c r="KSZ43" s="59"/>
      <c r="KTA43" s="59"/>
      <c r="KTB43" s="59"/>
      <c r="KTC43" s="59"/>
      <c r="KTD43" s="59"/>
      <c r="KTE43" s="59"/>
      <c r="KTF43" s="59"/>
      <c r="KTG43" s="59"/>
      <c r="KTH43" s="59"/>
      <c r="KTI43" s="59"/>
      <c r="KTJ43" s="59"/>
      <c r="KTK43" s="59"/>
      <c r="KTL43" s="59"/>
      <c r="KTM43" s="59"/>
      <c r="KTN43" s="59"/>
      <c r="KTO43" s="59"/>
      <c r="KTP43" s="59"/>
      <c r="KTQ43" s="59"/>
      <c r="KTR43" s="59"/>
      <c r="KTS43" s="59"/>
      <c r="KTT43" s="59"/>
      <c r="KTU43" s="59"/>
      <c r="KTV43" s="59"/>
      <c r="KTW43" s="59"/>
      <c r="KTX43" s="59"/>
      <c r="KTY43" s="59"/>
      <c r="KTZ43" s="59"/>
      <c r="KUA43" s="59"/>
      <c r="KUB43" s="59"/>
      <c r="KUC43" s="59"/>
      <c r="KUD43" s="59"/>
      <c r="KUE43" s="59"/>
      <c r="KUF43" s="59"/>
      <c r="KUG43" s="59"/>
      <c r="KUH43" s="59"/>
      <c r="KUI43" s="59"/>
      <c r="KUJ43" s="59"/>
      <c r="KUK43" s="59"/>
      <c r="KUL43" s="59"/>
      <c r="KUM43" s="59"/>
      <c r="KUN43" s="59"/>
      <c r="KUO43" s="59"/>
      <c r="KUP43" s="59"/>
      <c r="KUQ43" s="59"/>
      <c r="KUR43" s="59"/>
      <c r="KUS43" s="59"/>
      <c r="KUT43" s="59"/>
      <c r="KUU43" s="59"/>
      <c r="KUV43" s="59"/>
      <c r="KUW43" s="59"/>
      <c r="KUX43" s="59"/>
      <c r="KUY43" s="59"/>
      <c r="KUZ43" s="59"/>
      <c r="KVA43" s="59"/>
      <c r="KVB43" s="59"/>
      <c r="KVC43" s="59"/>
      <c r="KVD43" s="59"/>
      <c r="KVE43" s="59"/>
      <c r="KVF43" s="59"/>
      <c r="KVG43" s="59"/>
      <c r="KVH43" s="59"/>
      <c r="KVI43" s="59"/>
      <c r="KVJ43" s="59"/>
      <c r="KVK43" s="59"/>
      <c r="KVL43" s="59"/>
      <c r="KVM43" s="59"/>
      <c r="KVN43" s="59"/>
      <c r="KVO43" s="59"/>
      <c r="KVP43" s="59"/>
      <c r="KVQ43" s="59"/>
      <c r="KVR43" s="59"/>
      <c r="KVS43" s="59"/>
      <c r="KVT43" s="59"/>
      <c r="KVU43" s="59"/>
      <c r="KVV43" s="59"/>
      <c r="KVW43" s="59"/>
      <c r="KVX43" s="59"/>
      <c r="KVY43" s="59"/>
      <c r="KVZ43" s="59"/>
      <c r="KWA43" s="59"/>
      <c r="KWB43" s="59"/>
      <c r="KWC43" s="59"/>
      <c r="KWD43" s="59"/>
      <c r="KWE43" s="59"/>
      <c r="KWF43" s="59"/>
      <c r="KWG43" s="59"/>
      <c r="KWH43" s="59"/>
      <c r="KWI43" s="59"/>
      <c r="KWJ43" s="59"/>
      <c r="KWK43" s="59"/>
      <c r="KWL43" s="59"/>
      <c r="KWM43" s="59"/>
      <c r="KWN43" s="59"/>
      <c r="KWO43" s="59"/>
      <c r="KWP43" s="59"/>
      <c r="KWQ43" s="59"/>
      <c r="KWR43" s="59"/>
      <c r="KWS43" s="59"/>
      <c r="KWT43" s="59"/>
      <c r="KWU43" s="59"/>
      <c r="KWV43" s="59"/>
      <c r="KWW43" s="59"/>
      <c r="KWX43" s="59"/>
      <c r="KWY43" s="59"/>
      <c r="KWZ43" s="59"/>
      <c r="KXA43" s="59"/>
      <c r="KXB43" s="59"/>
      <c r="KXC43" s="59"/>
      <c r="KXD43" s="59"/>
      <c r="KXE43" s="59"/>
      <c r="KXF43" s="59"/>
      <c r="KXG43" s="59"/>
      <c r="KXH43" s="59"/>
      <c r="KXI43" s="59"/>
      <c r="KXJ43" s="59"/>
      <c r="KXK43" s="59"/>
      <c r="KXL43" s="59"/>
      <c r="KXM43" s="59"/>
      <c r="KXN43" s="59"/>
      <c r="KXO43" s="59"/>
      <c r="KXP43" s="59"/>
      <c r="KXQ43" s="59"/>
      <c r="KXR43" s="59"/>
      <c r="KXS43" s="59"/>
      <c r="KXT43" s="59"/>
      <c r="KXU43" s="59"/>
      <c r="KXV43" s="59"/>
      <c r="KXW43" s="59"/>
      <c r="KXX43" s="59"/>
      <c r="KXY43" s="59"/>
      <c r="KXZ43" s="59"/>
      <c r="KYA43" s="59"/>
      <c r="KYB43" s="59"/>
      <c r="KYC43" s="59"/>
      <c r="KYD43" s="59"/>
      <c r="KYE43" s="59"/>
      <c r="KYF43" s="59"/>
      <c r="KYG43" s="59"/>
      <c r="KYH43" s="59"/>
      <c r="KYI43" s="59"/>
      <c r="KYJ43" s="59"/>
      <c r="KYK43" s="59"/>
      <c r="KYL43" s="59"/>
      <c r="KYM43" s="59"/>
      <c r="KYN43" s="59"/>
      <c r="KYO43" s="59"/>
      <c r="KYP43" s="59"/>
      <c r="KYQ43" s="59"/>
      <c r="KYR43" s="59"/>
      <c r="KYS43" s="59"/>
      <c r="KYT43" s="59"/>
      <c r="KYU43" s="59"/>
      <c r="KYV43" s="59"/>
      <c r="KYW43" s="59"/>
      <c r="KYX43" s="59"/>
      <c r="KYY43" s="59"/>
      <c r="KYZ43" s="59"/>
      <c r="KZA43" s="59"/>
      <c r="KZB43" s="59"/>
      <c r="KZC43" s="59"/>
      <c r="KZD43" s="59"/>
      <c r="KZE43" s="59"/>
      <c r="KZF43" s="59"/>
      <c r="KZG43" s="59"/>
      <c r="KZH43" s="59"/>
      <c r="KZI43" s="59"/>
      <c r="KZJ43" s="59"/>
      <c r="KZK43" s="59"/>
      <c r="KZL43" s="59"/>
      <c r="KZM43" s="59"/>
      <c r="KZN43" s="59"/>
      <c r="KZO43" s="59"/>
      <c r="KZP43" s="59"/>
      <c r="KZQ43" s="59"/>
      <c r="KZR43" s="59"/>
      <c r="KZS43" s="59"/>
      <c r="KZT43" s="59"/>
      <c r="KZU43" s="59"/>
      <c r="KZV43" s="59"/>
      <c r="KZW43" s="59"/>
      <c r="KZX43" s="59"/>
      <c r="KZY43" s="59"/>
      <c r="KZZ43" s="59"/>
      <c r="LAA43" s="59"/>
      <c r="LAB43" s="59"/>
      <c r="LAC43" s="59"/>
      <c r="LAD43" s="59"/>
      <c r="LAE43" s="59"/>
      <c r="LAF43" s="59"/>
      <c r="LAG43" s="59"/>
      <c r="LAH43" s="59"/>
      <c r="LAI43" s="59"/>
      <c r="LAJ43" s="59"/>
      <c r="LAK43" s="59"/>
      <c r="LAL43" s="59"/>
      <c r="LAM43" s="59"/>
      <c r="LAN43" s="59"/>
      <c r="LAO43" s="59"/>
      <c r="LAP43" s="59"/>
      <c r="LAQ43" s="59"/>
      <c r="LAR43" s="59"/>
      <c r="LAS43" s="59"/>
      <c r="LAT43" s="59"/>
      <c r="LAU43" s="59"/>
      <c r="LAV43" s="59"/>
      <c r="LAW43" s="59"/>
      <c r="LAX43" s="59"/>
      <c r="LAY43" s="59"/>
      <c r="LAZ43" s="59"/>
      <c r="LBA43" s="59"/>
      <c r="LBB43" s="59"/>
      <c r="LBC43" s="59"/>
      <c r="LBD43" s="59"/>
      <c r="LBE43" s="59"/>
      <c r="LBF43" s="59"/>
      <c r="LBG43" s="59"/>
      <c r="LBH43" s="59"/>
      <c r="LBI43" s="59"/>
      <c r="LBJ43" s="59"/>
      <c r="LBK43" s="59"/>
      <c r="LBL43" s="59"/>
      <c r="LBM43" s="59"/>
      <c r="LBN43" s="59"/>
      <c r="LBO43" s="59"/>
      <c r="LBP43" s="59"/>
      <c r="LBQ43" s="59"/>
      <c r="LBR43" s="59"/>
      <c r="LBS43" s="59"/>
      <c r="LBT43" s="59"/>
      <c r="LBU43" s="59"/>
      <c r="LBV43" s="59"/>
      <c r="LBW43" s="59"/>
      <c r="LBX43" s="59"/>
      <c r="LBY43" s="59"/>
      <c r="LBZ43" s="59"/>
      <c r="LCA43" s="59"/>
      <c r="LCB43" s="59"/>
      <c r="LCC43" s="59"/>
      <c r="LCD43" s="59"/>
      <c r="LCE43" s="59"/>
      <c r="LCF43" s="59"/>
      <c r="LCG43" s="59"/>
      <c r="LCH43" s="59"/>
      <c r="LCI43" s="59"/>
      <c r="LCJ43" s="59"/>
      <c r="LCK43" s="59"/>
      <c r="LCL43" s="59"/>
      <c r="LCM43" s="59"/>
      <c r="LCN43" s="59"/>
      <c r="LCO43" s="59"/>
      <c r="LCP43" s="59"/>
      <c r="LCQ43" s="59"/>
      <c r="LCR43" s="59"/>
      <c r="LCS43" s="59"/>
      <c r="LCT43" s="59"/>
      <c r="LCU43" s="59"/>
      <c r="LCV43" s="59"/>
      <c r="LCW43" s="59"/>
      <c r="LCX43" s="59"/>
      <c r="LCY43" s="59"/>
      <c r="LCZ43" s="59"/>
      <c r="LDA43" s="59"/>
      <c r="LDB43" s="59"/>
      <c r="LDC43" s="59"/>
      <c r="LDD43" s="59"/>
      <c r="LDE43" s="59"/>
      <c r="LDF43" s="59"/>
      <c r="LDG43" s="59"/>
      <c r="LDH43" s="59"/>
      <c r="LDI43" s="59"/>
      <c r="LDJ43" s="59"/>
      <c r="LDK43" s="59"/>
      <c r="LDL43" s="59"/>
      <c r="LDM43" s="59"/>
      <c r="LDN43" s="59"/>
      <c r="LDO43" s="59"/>
      <c r="LDP43" s="59"/>
      <c r="LDQ43" s="59"/>
      <c r="LDR43" s="59"/>
      <c r="LDS43" s="59"/>
      <c r="LDT43" s="59"/>
      <c r="LDU43" s="59"/>
      <c r="LDV43" s="59"/>
      <c r="LDW43" s="59"/>
      <c r="LDX43" s="59"/>
      <c r="LDY43" s="59"/>
      <c r="LDZ43" s="59"/>
      <c r="LEA43" s="59"/>
      <c r="LEB43" s="59"/>
      <c r="LEC43" s="59"/>
      <c r="LED43" s="59"/>
      <c r="LEE43" s="59"/>
      <c r="LEF43" s="59"/>
      <c r="LEG43" s="59"/>
      <c r="LEH43" s="59"/>
      <c r="LEI43" s="59"/>
      <c r="LEJ43" s="59"/>
      <c r="LEK43" s="59"/>
      <c r="LEL43" s="59"/>
      <c r="LEM43" s="59"/>
      <c r="LEN43" s="59"/>
      <c r="LEO43" s="59"/>
      <c r="LEP43" s="59"/>
      <c r="LEQ43" s="59"/>
      <c r="LER43" s="59"/>
      <c r="LES43" s="59"/>
      <c r="LET43" s="59"/>
      <c r="LEU43" s="59"/>
      <c r="LEV43" s="59"/>
      <c r="LEW43" s="59"/>
      <c r="LEX43" s="59"/>
      <c r="LEY43" s="59"/>
      <c r="LEZ43" s="59"/>
      <c r="LFA43" s="59"/>
      <c r="LFB43" s="59"/>
      <c r="LFC43" s="59"/>
      <c r="LFD43" s="59"/>
      <c r="LFE43" s="59"/>
      <c r="LFF43" s="59"/>
      <c r="LFG43" s="59"/>
      <c r="LFH43" s="59"/>
      <c r="LFI43" s="59"/>
      <c r="LFJ43" s="59"/>
      <c r="LFK43" s="59"/>
      <c r="LFL43" s="59"/>
      <c r="LFM43" s="59"/>
      <c r="LFN43" s="59"/>
      <c r="LFO43" s="59"/>
      <c r="LFP43" s="59"/>
      <c r="LFQ43" s="59"/>
      <c r="LFR43" s="59"/>
      <c r="LFS43" s="59"/>
      <c r="LFT43" s="59"/>
      <c r="LFU43" s="59"/>
      <c r="LFV43" s="59"/>
      <c r="LFW43" s="59"/>
      <c r="LFX43" s="59"/>
      <c r="LFY43" s="59"/>
      <c r="LFZ43" s="59"/>
      <c r="LGA43" s="59"/>
      <c r="LGB43" s="59"/>
      <c r="LGC43" s="59"/>
      <c r="LGD43" s="59"/>
      <c r="LGE43" s="59"/>
      <c r="LGF43" s="59"/>
      <c r="LGG43" s="59"/>
      <c r="LGH43" s="59"/>
      <c r="LGI43" s="59"/>
      <c r="LGJ43" s="59"/>
      <c r="LGK43" s="59"/>
      <c r="LGL43" s="59"/>
      <c r="LGM43" s="59"/>
      <c r="LGN43" s="59"/>
      <c r="LGO43" s="59"/>
      <c r="LGP43" s="59"/>
      <c r="LGQ43" s="59"/>
      <c r="LGR43" s="59"/>
      <c r="LGS43" s="59"/>
      <c r="LGT43" s="59"/>
      <c r="LGU43" s="59"/>
      <c r="LGV43" s="59"/>
      <c r="LGW43" s="59"/>
      <c r="LGX43" s="59"/>
      <c r="LGY43" s="59"/>
      <c r="LGZ43" s="59"/>
      <c r="LHA43" s="59"/>
      <c r="LHB43" s="59"/>
      <c r="LHC43" s="59"/>
      <c r="LHD43" s="59"/>
      <c r="LHE43" s="59"/>
      <c r="LHF43" s="59"/>
      <c r="LHG43" s="59"/>
      <c r="LHH43" s="59"/>
      <c r="LHI43" s="59"/>
      <c r="LHJ43" s="59"/>
      <c r="LHK43" s="59"/>
      <c r="LHL43" s="59"/>
      <c r="LHM43" s="59"/>
      <c r="LHN43" s="59"/>
      <c r="LHO43" s="59"/>
      <c r="LHP43" s="59"/>
      <c r="LHQ43" s="59"/>
      <c r="LHR43" s="59"/>
      <c r="LHS43" s="59"/>
      <c r="LHT43" s="59"/>
      <c r="LHU43" s="59"/>
      <c r="LHV43" s="59"/>
      <c r="LHW43" s="59"/>
      <c r="LHX43" s="59"/>
      <c r="LHY43" s="59"/>
      <c r="LHZ43" s="59"/>
      <c r="LIA43" s="59"/>
      <c r="LIB43" s="59"/>
      <c r="LIC43" s="59"/>
      <c r="LID43" s="59"/>
      <c r="LIE43" s="59"/>
      <c r="LIF43" s="59"/>
      <c r="LIG43" s="59"/>
      <c r="LIH43" s="59"/>
      <c r="LII43" s="59"/>
      <c r="LIJ43" s="59"/>
      <c r="LIK43" s="59"/>
      <c r="LIL43" s="59"/>
      <c r="LIM43" s="59"/>
      <c r="LIN43" s="59"/>
      <c r="LIO43" s="59"/>
      <c r="LIP43" s="59"/>
      <c r="LIQ43" s="59"/>
      <c r="LIR43" s="59"/>
      <c r="LIS43" s="59"/>
      <c r="LIT43" s="59"/>
      <c r="LIU43" s="59"/>
      <c r="LIV43" s="59"/>
      <c r="LIW43" s="59"/>
      <c r="LIX43" s="59"/>
      <c r="LIY43" s="59"/>
      <c r="LIZ43" s="59"/>
      <c r="LJA43" s="59"/>
      <c r="LJB43" s="59"/>
      <c r="LJC43" s="59"/>
      <c r="LJD43" s="59"/>
      <c r="LJE43" s="59"/>
      <c r="LJF43" s="59"/>
      <c r="LJG43" s="59"/>
      <c r="LJH43" s="59"/>
      <c r="LJI43" s="59"/>
      <c r="LJJ43" s="59"/>
      <c r="LJK43" s="59"/>
      <c r="LJL43" s="59"/>
      <c r="LJM43" s="59"/>
      <c r="LJN43" s="59"/>
      <c r="LJO43" s="59"/>
      <c r="LJP43" s="59"/>
      <c r="LJQ43" s="59"/>
      <c r="LJR43" s="59"/>
      <c r="LJS43" s="59"/>
      <c r="LJT43" s="59"/>
      <c r="LJU43" s="59"/>
      <c r="LJV43" s="59"/>
      <c r="LJW43" s="59"/>
      <c r="LJX43" s="59"/>
      <c r="LJY43" s="59"/>
      <c r="LJZ43" s="59"/>
      <c r="LKA43" s="59"/>
      <c r="LKB43" s="59"/>
      <c r="LKC43" s="59"/>
      <c r="LKD43" s="59"/>
      <c r="LKE43" s="59"/>
      <c r="LKF43" s="59"/>
      <c r="LKG43" s="59"/>
      <c r="LKH43" s="59"/>
      <c r="LKI43" s="59"/>
      <c r="LKJ43" s="59"/>
      <c r="LKK43" s="59"/>
      <c r="LKL43" s="59"/>
      <c r="LKM43" s="59"/>
      <c r="LKN43" s="59"/>
      <c r="LKO43" s="59"/>
      <c r="LKP43" s="59"/>
      <c r="LKQ43" s="59"/>
      <c r="LKR43" s="59"/>
      <c r="LKS43" s="59"/>
      <c r="LKT43" s="59"/>
      <c r="LKU43" s="59"/>
      <c r="LKV43" s="59"/>
      <c r="LKW43" s="59"/>
      <c r="LKX43" s="59"/>
      <c r="LKY43" s="59"/>
      <c r="LKZ43" s="59"/>
      <c r="LLA43" s="59"/>
      <c r="LLB43" s="59"/>
      <c r="LLC43" s="59"/>
      <c r="LLD43" s="59"/>
      <c r="LLE43" s="59"/>
      <c r="LLF43" s="59"/>
      <c r="LLG43" s="59"/>
      <c r="LLH43" s="59"/>
      <c r="LLI43" s="59"/>
      <c r="LLJ43" s="59"/>
      <c r="LLK43" s="59"/>
      <c r="LLL43" s="59"/>
      <c r="LLM43" s="59"/>
      <c r="LLN43" s="59"/>
      <c r="LLO43" s="59"/>
      <c r="LLP43" s="59"/>
      <c r="LLQ43" s="59"/>
      <c r="LLR43" s="59"/>
      <c r="LLS43" s="59"/>
      <c r="LLT43" s="59"/>
      <c r="LLU43" s="59"/>
      <c r="LLV43" s="59"/>
      <c r="LLW43" s="59"/>
      <c r="LLX43" s="59"/>
      <c r="LLY43" s="59"/>
      <c r="LLZ43" s="59"/>
      <c r="LMA43" s="59"/>
      <c r="LMB43" s="59"/>
      <c r="LMC43" s="59"/>
      <c r="LMD43" s="59"/>
      <c r="LME43" s="59"/>
      <c r="LMF43" s="59"/>
      <c r="LMG43" s="59"/>
      <c r="LMH43" s="59"/>
      <c r="LMI43" s="59"/>
      <c r="LMJ43" s="59"/>
      <c r="LMK43" s="59"/>
      <c r="LML43" s="59"/>
      <c r="LMM43" s="59"/>
      <c r="LMN43" s="59"/>
      <c r="LMO43" s="59"/>
      <c r="LMP43" s="59"/>
      <c r="LMQ43" s="59"/>
      <c r="LMR43" s="59"/>
      <c r="LMS43" s="59"/>
      <c r="LMT43" s="59"/>
      <c r="LMU43" s="59"/>
      <c r="LMV43" s="59"/>
      <c r="LMW43" s="59"/>
      <c r="LMX43" s="59"/>
      <c r="LMY43" s="59"/>
      <c r="LMZ43" s="59"/>
      <c r="LNA43" s="59"/>
      <c r="LNB43" s="59"/>
      <c r="LNC43" s="59"/>
      <c r="LND43" s="59"/>
      <c r="LNE43" s="59"/>
      <c r="LNF43" s="59"/>
      <c r="LNG43" s="59"/>
      <c r="LNH43" s="59"/>
      <c r="LNI43" s="59"/>
      <c r="LNJ43" s="59"/>
      <c r="LNK43" s="59"/>
      <c r="LNL43" s="59"/>
      <c r="LNM43" s="59"/>
      <c r="LNN43" s="59"/>
      <c r="LNO43" s="59"/>
      <c r="LNP43" s="59"/>
      <c r="LNQ43" s="59"/>
      <c r="LNR43" s="59"/>
      <c r="LNS43" s="59"/>
      <c r="LNT43" s="59"/>
      <c r="LNU43" s="59"/>
      <c r="LNV43" s="59"/>
      <c r="LNW43" s="59"/>
      <c r="LNX43" s="59"/>
      <c r="LNY43" s="59"/>
      <c r="LNZ43" s="59"/>
      <c r="LOA43" s="59"/>
      <c r="LOB43" s="59"/>
      <c r="LOC43" s="59"/>
      <c r="LOD43" s="59"/>
      <c r="LOE43" s="59"/>
      <c r="LOF43" s="59"/>
      <c r="LOG43" s="59"/>
      <c r="LOH43" s="59"/>
      <c r="LOI43" s="59"/>
      <c r="LOJ43" s="59"/>
      <c r="LOK43" s="59"/>
      <c r="LOL43" s="59"/>
      <c r="LOM43" s="59"/>
      <c r="LON43" s="59"/>
      <c r="LOO43" s="59"/>
      <c r="LOP43" s="59"/>
      <c r="LOQ43" s="59"/>
      <c r="LOR43" s="59"/>
      <c r="LOS43" s="59"/>
      <c r="LOT43" s="59"/>
      <c r="LOU43" s="59"/>
      <c r="LOV43" s="59"/>
      <c r="LOW43" s="59"/>
      <c r="LOX43" s="59"/>
      <c r="LOY43" s="59"/>
      <c r="LOZ43" s="59"/>
      <c r="LPA43" s="59"/>
      <c r="LPB43" s="59"/>
      <c r="LPC43" s="59"/>
      <c r="LPD43" s="59"/>
      <c r="LPE43" s="59"/>
      <c r="LPF43" s="59"/>
      <c r="LPG43" s="59"/>
      <c r="LPH43" s="59"/>
      <c r="LPI43" s="59"/>
      <c r="LPJ43" s="59"/>
      <c r="LPK43" s="59"/>
      <c r="LPL43" s="59"/>
      <c r="LPM43" s="59"/>
      <c r="LPN43" s="59"/>
      <c r="LPO43" s="59"/>
      <c r="LPP43" s="59"/>
      <c r="LPQ43" s="59"/>
      <c r="LPR43" s="59"/>
      <c r="LPS43" s="59"/>
      <c r="LPT43" s="59"/>
      <c r="LPU43" s="59"/>
      <c r="LPV43" s="59"/>
      <c r="LPW43" s="59"/>
      <c r="LPX43" s="59"/>
      <c r="LPY43" s="59"/>
      <c r="LPZ43" s="59"/>
      <c r="LQA43" s="59"/>
      <c r="LQB43" s="59"/>
      <c r="LQC43" s="59"/>
      <c r="LQD43" s="59"/>
      <c r="LQE43" s="59"/>
      <c r="LQF43" s="59"/>
      <c r="LQG43" s="59"/>
      <c r="LQH43" s="59"/>
      <c r="LQI43" s="59"/>
      <c r="LQJ43" s="59"/>
      <c r="LQK43" s="59"/>
      <c r="LQL43" s="59"/>
      <c r="LQM43" s="59"/>
      <c r="LQN43" s="59"/>
      <c r="LQO43" s="59"/>
      <c r="LQP43" s="59"/>
      <c r="LQQ43" s="59"/>
      <c r="LQR43" s="59"/>
      <c r="LQS43" s="59"/>
      <c r="LQT43" s="59"/>
      <c r="LQU43" s="59"/>
      <c r="LQV43" s="59"/>
      <c r="LQW43" s="59"/>
      <c r="LQX43" s="59"/>
      <c r="LQY43" s="59"/>
      <c r="LQZ43" s="59"/>
      <c r="LRA43" s="59"/>
      <c r="LRB43" s="59"/>
      <c r="LRC43" s="59"/>
      <c r="LRD43" s="59"/>
      <c r="LRE43" s="59"/>
      <c r="LRF43" s="59"/>
      <c r="LRG43" s="59"/>
      <c r="LRH43" s="59"/>
      <c r="LRI43" s="59"/>
      <c r="LRJ43" s="59"/>
      <c r="LRK43" s="59"/>
      <c r="LRL43" s="59"/>
      <c r="LRM43" s="59"/>
      <c r="LRN43" s="59"/>
      <c r="LRO43" s="59"/>
      <c r="LRP43" s="59"/>
      <c r="LRQ43" s="59"/>
      <c r="LRR43" s="59"/>
      <c r="LRS43" s="59"/>
      <c r="LRT43" s="59"/>
      <c r="LRU43" s="59"/>
      <c r="LRV43" s="59"/>
      <c r="LRW43" s="59"/>
      <c r="LRX43" s="59"/>
      <c r="LRY43" s="59"/>
      <c r="LRZ43" s="59"/>
      <c r="LSA43" s="59"/>
      <c r="LSB43" s="59"/>
      <c r="LSC43" s="59"/>
      <c r="LSD43" s="59"/>
      <c r="LSE43" s="59"/>
      <c r="LSF43" s="59"/>
      <c r="LSG43" s="59"/>
      <c r="LSH43" s="59"/>
      <c r="LSI43" s="59"/>
      <c r="LSJ43" s="59"/>
      <c r="LSK43" s="59"/>
      <c r="LSL43" s="59"/>
      <c r="LSM43" s="59"/>
      <c r="LSN43" s="59"/>
      <c r="LSO43" s="59"/>
      <c r="LSP43" s="59"/>
      <c r="LSQ43" s="59"/>
      <c r="LSR43" s="59"/>
      <c r="LSS43" s="59"/>
      <c r="LST43" s="59"/>
      <c r="LSU43" s="59"/>
      <c r="LSV43" s="59"/>
      <c r="LSW43" s="59"/>
      <c r="LSX43" s="59"/>
      <c r="LSY43" s="59"/>
      <c r="LSZ43" s="59"/>
      <c r="LTA43" s="59"/>
      <c r="LTB43" s="59"/>
      <c r="LTC43" s="59"/>
      <c r="LTD43" s="59"/>
      <c r="LTE43" s="59"/>
      <c r="LTF43" s="59"/>
      <c r="LTG43" s="59"/>
      <c r="LTH43" s="59"/>
      <c r="LTI43" s="59"/>
      <c r="LTJ43" s="59"/>
      <c r="LTK43" s="59"/>
      <c r="LTL43" s="59"/>
      <c r="LTM43" s="59"/>
      <c r="LTN43" s="59"/>
      <c r="LTO43" s="59"/>
      <c r="LTP43" s="59"/>
      <c r="LTQ43" s="59"/>
      <c r="LTR43" s="59"/>
      <c r="LTS43" s="59"/>
      <c r="LTT43" s="59"/>
      <c r="LTU43" s="59"/>
      <c r="LTV43" s="59"/>
      <c r="LTW43" s="59"/>
      <c r="LTX43" s="59"/>
      <c r="LTY43" s="59"/>
      <c r="LTZ43" s="59"/>
      <c r="LUA43" s="59"/>
      <c r="LUB43" s="59"/>
      <c r="LUC43" s="59"/>
      <c r="LUD43" s="59"/>
      <c r="LUE43" s="59"/>
      <c r="LUF43" s="59"/>
      <c r="LUG43" s="59"/>
      <c r="LUH43" s="59"/>
      <c r="LUI43" s="59"/>
      <c r="LUJ43" s="59"/>
      <c r="LUK43" s="59"/>
      <c r="LUL43" s="59"/>
      <c r="LUM43" s="59"/>
      <c r="LUN43" s="59"/>
      <c r="LUO43" s="59"/>
      <c r="LUP43" s="59"/>
      <c r="LUQ43" s="59"/>
      <c r="LUR43" s="59"/>
      <c r="LUS43" s="59"/>
      <c r="LUT43" s="59"/>
      <c r="LUU43" s="59"/>
      <c r="LUV43" s="59"/>
      <c r="LUW43" s="59"/>
      <c r="LUX43" s="59"/>
      <c r="LUY43" s="59"/>
      <c r="LUZ43" s="59"/>
      <c r="LVA43" s="59"/>
      <c r="LVB43" s="59"/>
      <c r="LVC43" s="59"/>
      <c r="LVD43" s="59"/>
      <c r="LVE43" s="59"/>
      <c r="LVF43" s="59"/>
      <c r="LVG43" s="59"/>
      <c r="LVH43" s="59"/>
      <c r="LVI43" s="59"/>
      <c r="LVJ43" s="59"/>
      <c r="LVK43" s="59"/>
      <c r="LVL43" s="59"/>
      <c r="LVM43" s="59"/>
      <c r="LVN43" s="59"/>
      <c r="LVO43" s="59"/>
      <c r="LVP43" s="59"/>
      <c r="LVQ43" s="59"/>
      <c r="LVR43" s="59"/>
      <c r="LVS43" s="59"/>
      <c r="LVT43" s="59"/>
      <c r="LVU43" s="59"/>
      <c r="LVV43" s="59"/>
      <c r="LVW43" s="59"/>
      <c r="LVX43" s="59"/>
      <c r="LVY43" s="59"/>
      <c r="LVZ43" s="59"/>
      <c r="LWA43" s="59"/>
      <c r="LWB43" s="59"/>
      <c r="LWC43" s="59"/>
      <c r="LWD43" s="59"/>
      <c r="LWE43" s="59"/>
      <c r="LWF43" s="59"/>
      <c r="LWG43" s="59"/>
      <c r="LWH43" s="59"/>
      <c r="LWI43" s="59"/>
      <c r="LWJ43" s="59"/>
      <c r="LWK43" s="59"/>
      <c r="LWL43" s="59"/>
      <c r="LWM43" s="59"/>
      <c r="LWN43" s="59"/>
      <c r="LWO43" s="59"/>
      <c r="LWP43" s="59"/>
      <c r="LWQ43" s="59"/>
      <c r="LWR43" s="59"/>
      <c r="LWS43" s="59"/>
      <c r="LWT43" s="59"/>
      <c r="LWU43" s="59"/>
      <c r="LWV43" s="59"/>
      <c r="LWW43" s="59"/>
      <c r="LWX43" s="59"/>
      <c r="LWY43" s="59"/>
      <c r="LWZ43" s="59"/>
      <c r="LXA43" s="59"/>
      <c r="LXB43" s="59"/>
      <c r="LXC43" s="59"/>
      <c r="LXD43" s="59"/>
      <c r="LXE43" s="59"/>
      <c r="LXF43" s="59"/>
      <c r="LXG43" s="59"/>
      <c r="LXH43" s="59"/>
      <c r="LXI43" s="59"/>
      <c r="LXJ43" s="59"/>
      <c r="LXK43" s="59"/>
      <c r="LXL43" s="59"/>
      <c r="LXM43" s="59"/>
      <c r="LXN43" s="59"/>
      <c r="LXO43" s="59"/>
      <c r="LXP43" s="59"/>
      <c r="LXQ43" s="59"/>
      <c r="LXR43" s="59"/>
      <c r="LXS43" s="59"/>
      <c r="LXT43" s="59"/>
      <c r="LXU43" s="59"/>
      <c r="LXV43" s="59"/>
      <c r="LXW43" s="59"/>
      <c r="LXX43" s="59"/>
      <c r="LXY43" s="59"/>
      <c r="LXZ43" s="59"/>
      <c r="LYA43" s="59"/>
      <c r="LYB43" s="59"/>
      <c r="LYC43" s="59"/>
      <c r="LYD43" s="59"/>
      <c r="LYE43" s="59"/>
      <c r="LYF43" s="59"/>
      <c r="LYG43" s="59"/>
      <c r="LYH43" s="59"/>
      <c r="LYI43" s="59"/>
      <c r="LYJ43" s="59"/>
      <c r="LYK43" s="59"/>
      <c r="LYL43" s="59"/>
      <c r="LYM43" s="59"/>
      <c r="LYN43" s="59"/>
      <c r="LYO43" s="59"/>
      <c r="LYP43" s="59"/>
      <c r="LYQ43" s="59"/>
      <c r="LYR43" s="59"/>
      <c r="LYS43" s="59"/>
      <c r="LYT43" s="59"/>
      <c r="LYU43" s="59"/>
      <c r="LYV43" s="59"/>
      <c r="LYW43" s="59"/>
      <c r="LYX43" s="59"/>
      <c r="LYY43" s="59"/>
      <c r="LYZ43" s="59"/>
      <c r="LZA43" s="59"/>
      <c r="LZB43" s="59"/>
      <c r="LZC43" s="59"/>
      <c r="LZD43" s="59"/>
      <c r="LZE43" s="59"/>
      <c r="LZF43" s="59"/>
      <c r="LZG43" s="59"/>
      <c r="LZH43" s="59"/>
      <c r="LZI43" s="59"/>
      <c r="LZJ43" s="59"/>
      <c r="LZK43" s="59"/>
      <c r="LZL43" s="59"/>
      <c r="LZM43" s="59"/>
      <c r="LZN43" s="59"/>
      <c r="LZO43" s="59"/>
      <c r="LZP43" s="59"/>
      <c r="LZQ43" s="59"/>
      <c r="LZR43" s="59"/>
      <c r="LZS43" s="59"/>
      <c r="LZT43" s="59"/>
      <c r="LZU43" s="59"/>
      <c r="LZV43" s="59"/>
      <c r="LZW43" s="59"/>
      <c r="LZX43" s="59"/>
      <c r="LZY43" s="59"/>
      <c r="LZZ43" s="59"/>
      <c r="MAA43" s="59"/>
      <c r="MAB43" s="59"/>
      <c r="MAC43" s="59"/>
      <c r="MAD43" s="59"/>
      <c r="MAE43" s="59"/>
      <c r="MAF43" s="59"/>
      <c r="MAG43" s="59"/>
      <c r="MAH43" s="59"/>
      <c r="MAI43" s="59"/>
      <c r="MAJ43" s="59"/>
      <c r="MAK43" s="59"/>
      <c r="MAL43" s="59"/>
      <c r="MAM43" s="59"/>
      <c r="MAN43" s="59"/>
      <c r="MAO43" s="59"/>
      <c r="MAP43" s="59"/>
      <c r="MAQ43" s="59"/>
      <c r="MAR43" s="59"/>
      <c r="MAS43" s="59"/>
      <c r="MAT43" s="59"/>
      <c r="MAU43" s="59"/>
      <c r="MAV43" s="59"/>
      <c r="MAW43" s="59"/>
      <c r="MAX43" s="59"/>
      <c r="MAY43" s="59"/>
      <c r="MAZ43" s="59"/>
      <c r="MBA43" s="59"/>
      <c r="MBB43" s="59"/>
      <c r="MBC43" s="59"/>
      <c r="MBD43" s="59"/>
      <c r="MBE43" s="59"/>
      <c r="MBF43" s="59"/>
      <c r="MBG43" s="59"/>
      <c r="MBH43" s="59"/>
      <c r="MBI43" s="59"/>
      <c r="MBJ43" s="59"/>
      <c r="MBK43" s="59"/>
      <c r="MBL43" s="59"/>
      <c r="MBM43" s="59"/>
      <c r="MBN43" s="59"/>
      <c r="MBO43" s="59"/>
      <c r="MBP43" s="59"/>
      <c r="MBQ43" s="59"/>
      <c r="MBR43" s="59"/>
      <c r="MBS43" s="59"/>
      <c r="MBT43" s="59"/>
      <c r="MBU43" s="59"/>
      <c r="MBV43" s="59"/>
      <c r="MBW43" s="59"/>
      <c r="MBX43" s="59"/>
      <c r="MBY43" s="59"/>
      <c r="MBZ43" s="59"/>
      <c r="MCA43" s="59"/>
      <c r="MCB43" s="59"/>
      <c r="MCC43" s="59"/>
      <c r="MCD43" s="59"/>
      <c r="MCE43" s="59"/>
      <c r="MCF43" s="59"/>
      <c r="MCG43" s="59"/>
      <c r="MCH43" s="59"/>
      <c r="MCI43" s="59"/>
      <c r="MCJ43" s="59"/>
      <c r="MCK43" s="59"/>
      <c r="MCL43" s="59"/>
      <c r="MCM43" s="59"/>
      <c r="MCN43" s="59"/>
      <c r="MCO43" s="59"/>
      <c r="MCP43" s="59"/>
      <c r="MCQ43" s="59"/>
      <c r="MCR43" s="59"/>
      <c r="MCS43" s="59"/>
      <c r="MCT43" s="59"/>
      <c r="MCU43" s="59"/>
      <c r="MCV43" s="59"/>
      <c r="MCW43" s="59"/>
      <c r="MCX43" s="59"/>
      <c r="MCY43" s="59"/>
      <c r="MCZ43" s="59"/>
      <c r="MDA43" s="59"/>
      <c r="MDB43" s="59"/>
      <c r="MDC43" s="59"/>
      <c r="MDD43" s="59"/>
      <c r="MDE43" s="59"/>
      <c r="MDF43" s="59"/>
      <c r="MDG43" s="59"/>
      <c r="MDH43" s="59"/>
      <c r="MDI43" s="59"/>
      <c r="MDJ43" s="59"/>
      <c r="MDK43" s="59"/>
      <c r="MDL43" s="59"/>
      <c r="MDM43" s="59"/>
      <c r="MDN43" s="59"/>
      <c r="MDO43" s="59"/>
      <c r="MDP43" s="59"/>
      <c r="MDQ43" s="59"/>
      <c r="MDR43" s="59"/>
      <c r="MDS43" s="59"/>
      <c r="MDT43" s="59"/>
      <c r="MDU43" s="59"/>
      <c r="MDV43" s="59"/>
      <c r="MDW43" s="59"/>
      <c r="MDX43" s="59"/>
      <c r="MDY43" s="59"/>
      <c r="MDZ43" s="59"/>
      <c r="MEA43" s="59"/>
      <c r="MEB43" s="59"/>
      <c r="MEC43" s="59"/>
      <c r="MED43" s="59"/>
      <c r="MEE43" s="59"/>
      <c r="MEF43" s="59"/>
      <c r="MEG43" s="59"/>
      <c r="MEH43" s="59"/>
      <c r="MEI43" s="59"/>
      <c r="MEJ43" s="59"/>
      <c r="MEK43" s="59"/>
      <c r="MEL43" s="59"/>
      <c r="MEM43" s="59"/>
      <c r="MEN43" s="59"/>
      <c r="MEO43" s="59"/>
      <c r="MEP43" s="59"/>
      <c r="MEQ43" s="59"/>
      <c r="MER43" s="59"/>
      <c r="MES43" s="59"/>
      <c r="MET43" s="59"/>
      <c r="MEU43" s="59"/>
      <c r="MEV43" s="59"/>
      <c r="MEW43" s="59"/>
      <c r="MEX43" s="59"/>
      <c r="MEY43" s="59"/>
      <c r="MEZ43" s="59"/>
      <c r="MFA43" s="59"/>
      <c r="MFB43" s="59"/>
      <c r="MFC43" s="59"/>
      <c r="MFD43" s="59"/>
      <c r="MFE43" s="59"/>
      <c r="MFF43" s="59"/>
      <c r="MFG43" s="59"/>
      <c r="MFH43" s="59"/>
      <c r="MFI43" s="59"/>
      <c r="MFJ43" s="59"/>
      <c r="MFK43" s="59"/>
      <c r="MFL43" s="59"/>
      <c r="MFM43" s="59"/>
      <c r="MFN43" s="59"/>
      <c r="MFO43" s="59"/>
      <c r="MFP43" s="59"/>
      <c r="MFQ43" s="59"/>
      <c r="MFR43" s="59"/>
      <c r="MFS43" s="59"/>
      <c r="MFT43" s="59"/>
      <c r="MFU43" s="59"/>
      <c r="MFV43" s="59"/>
      <c r="MFW43" s="59"/>
      <c r="MFX43" s="59"/>
      <c r="MFY43" s="59"/>
      <c r="MFZ43" s="59"/>
      <c r="MGA43" s="59"/>
      <c r="MGB43" s="59"/>
      <c r="MGC43" s="59"/>
      <c r="MGD43" s="59"/>
      <c r="MGE43" s="59"/>
      <c r="MGF43" s="59"/>
      <c r="MGG43" s="59"/>
      <c r="MGH43" s="59"/>
      <c r="MGI43" s="59"/>
      <c r="MGJ43" s="59"/>
      <c r="MGK43" s="59"/>
      <c r="MGL43" s="59"/>
      <c r="MGM43" s="59"/>
      <c r="MGN43" s="59"/>
      <c r="MGO43" s="59"/>
      <c r="MGP43" s="59"/>
      <c r="MGQ43" s="59"/>
      <c r="MGR43" s="59"/>
      <c r="MGS43" s="59"/>
      <c r="MGT43" s="59"/>
      <c r="MGU43" s="59"/>
      <c r="MGV43" s="59"/>
      <c r="MGW43" s="59"/>
      <c r="MGX43" s="59"/>
      <c r="MGY43" s="59"/>
      <c r="MGZ43" s="59"/>
      <c r="MHA43" s="59"/>
      <c r="MHB43" s="59"/>
      <c r="MHC43" s="59"/>
      <c r="MHD43" s="59"/>
      <c r="MHE43" s="59"/>
      <c r="MHF43" s="59"/>
      <c r="MHG43" s="59"/>
      <c r="MHH43" s="59"/>
      <c r="MHI43" s="59"/>
      <c r="MHJ43" s="59"/>
      <c r="MHK43" s="59"/>
      <c r="MHL43" s="59"/>
      <c r="MHM43" s="59"/>
      <c r="MHN43" s="59"/>
      <c r="MHO43" s="59"/>
      <c r="MHP43" s="59"/>
      <c r="MHQ43" s="59"/>
      <c r="MHR43" s="59"/>
      <c r="MHS43" s="59"/>
      <c r="MHT43" s="59"/>
      <c r="MHU43" s="59"/>
      <c r="MHV43" s="59"/>
      <c r="MHW43" s="59"/>
      <c r="MHX43" s="59"/>
      <c r="MHY43" s="59"/>
      <c r="MHZ43" s="59"/>
      <c r="MIA43" s="59"/>
      <c r="MIB43" s="59"/>
      <c r="MIC43" s="59"/>
      <c r="MID43" s="59"/>
      <c r="MIE43" s="59"/>
      <c r="MIF43" s="59"/>
      <c r="MIG43" s="59"/>
      <c r="MIH43" s="59"/>
      <c r="MII43" s="59"/>
      <c r="MIJ43" s="59"/>
      <c r="MIK43" s="59"/>
      <c r="MIL43" s="59"/>
      <c r="MIM43" s="59"/>
      <c r="MIN43" s="59"/>
      <c r="MIO43" s="59"/>
      <c r="MIP43" s="59"/>
      <c r="MIQ43" s="59"/>
      <c r="MIR43" s="59"/>
      <c r="MIS43" s="59"/>
      <c r="MIT43" s="59"/>
      <c r="MIU43" s="59"/>
      <c r="MIV43" s="59"/>
      <c r="MIW43" s="59"/>
      <c r="MIX43" s="59"/>
      <c r="MIY43" s="59"/>
      <c r="MIZ43" s="59"/>
      <c r="MJA43" s="59"/>
      <c r="MJB43" s="59"/>
      <c r="MJC43" s="59"/>
      <c r="MJD43" s="59"/>
      <c r="MJE43" s="59"/>
      <c r="MJF43" s="59"/>
      <c r="MJG43" s="59"/>
      <c r="MJH43" s="59"/>
      <c r="MJI43" s="59"/>
      <c r="MJJ43" s="59"/>
      <c r="MJK43" s="59"/>
      <c r="MJL43" s="59"/>
      <c r="MJM43" s="59"/>
      <c r="MJN43" s="59"/>
      <c r="MJO43" s="59"/>
      <c r="MJP43" s="59"/>
      <c r="MJQ43" s="59"/>
      <c r="MJR43" s="59"/>
      <c r="MJS43" s="59"/>
      <c r="MJT43" s="59"/>
      <c r="MJU43" s="59"/>
      <c r="MJV43" s="59"/>
      <c r="MJW43" s="59"/>
      <c r="MJX43" s="59"/>
      <c r="MJY43" s="59"/>
      <c r="MJZ43" s="59"/>
      <c r="MKA43" s="59"/>
      <c r="MKB43" s="59"/>
      <c r="MKC43" s="59"/>
      <c r="MKD43" s="59"/>
      <c r="MKE43" s="59"/>
      <c r="MKF43" s="59"/>
      <c r="MKG43" s="59"/>
      <c r="MKH43" s="59"/>
      <c r="MKI43" s="59"/>
      <c r="MKJ43" s="59"/>
      <c r="MKK43" s="59"/>
      <c r="MKL43" s="59"/>
      <c r="MKM43" s="59"/>
      <c r="MKN43" s="59"/>
      <c r="MKO43" s="59"/>
      <c r="MKP43" s="59"/>
      <c r="MKQ43" s="59"/>
      <c r="MKR43" s="59"/>
      <c r="MKS43" s="59"/>
      <c r="MKT43" s="59"/>
      <c r="MKU43" s="59"/>
      <c r="MKV43" s="59"/>
      <c r="MKW43" s="59"/>
      <c r="MKX43" s="59"/>
      <c r="MKY43" s="59"/>
      <c r="MKZ43" s="59"/>
      <c r="MLA43" s="59"/>
      <c r="MLB43" s="59"/>
      <c r="MLC43" s="59"/>
      <c r="MLD43" s="59"/>
      <c r="MLE43" s="59"/>
      <c r="MLF43" s="59"/>
      <c r="MLG43" s="59"/>
      <c r="MLH43" s="59"/>
      <c r="MLI43" s="59"/>
      <c r="MLJ43" s="59"/>
      <c r="MLK43" s="59"/>
      <c r="MLL43" s="59"/>
      <c r="MLM43" s="59"/>
      <c r="MLN43" s="59"/>
      <c r="MLO43" s="59"/>
      <c r="MLP43" s="59"/>
      <c r="MLQ43" s="59"/>
      <c r="MLR43" s="59"/>
      <c r="MLS43" s="59"/>
      <c r="MLT43" s="59"/>
      <c r="MLU43" s="59"/>
      <c r="MLV43" s="59"/>
      <c r="MLW43" s="59"/>
      <c r="MLX43" s="59"/>
      <c r="MLY43" s="59"/>
      <c r="MLZ43" s="59"/>
      <c r="MMA43" s="59"/>
      <c r="MMB43" s="59"/>
      <c r="MMC43" s="59"/>
      <c r="MMD43" s="59"/>
      <c r="MME43" s="59"/>
      <c r="MMF43" s="59"/>
      <c r="MMG43" s="59"/>
      <c r="MMH43" s="59"/>
      <c r="MMI43" s="59"/>
      <c r="MMJ43" s="59"/>
      <c r="MMK43" s="59"/>
      <c r="MML43" s="59"/>
      <c r="MMM43" s="59"/>
      <c r="MMN43" s="59"/>
      <c r="MMO43" s="59"/>
      <c r="MMP43" s="59"/>
      <c r="MMQ43" s="59"/>
      <c r="MMR43" s="59"/>
      <c r="MMS43" s="59"/>
      <c r="MMT43" s="59"/>
      <c r="MMU43" s="59"/>
      <c r="MMV43" s="59"/>
      <c r="MMW43" s="59"/>
      <c r="MMX43" s="59"/>
      <c r="MMY43" s="59"/>
      <c r="MMZ43" s="59"/>
      <c r="MNA43" s="59"/>
      <c r="MNB43" s="59"/>
      <c r="MNC43" s="59"/>
      <c r="MND43" s="59"/>
      <c r="MNE43" s="59"/>
      <c r="MNF43" s="59"/>
      <c r="MNG43" s="59"/>
      <c r="MNH43" s="59"/>
      <c r="MNI43" s="59"/>
      <c r="MNJ43" s="59"/>
      <c r="MNK43" s="59"/>
      <c r="MNL43" s="59"/>
      <c r="MNM43" s="59"/>
      <c r="MNN43" s="59"/>
      <c r="MNO43" s="59"/>
      <c r="MNP43" s="59"/>
      <c r="MNQ43" s="59"/>
      <c r="MNR43" s="59"/>
      <c r="MNS43" s="59"/>
      <c r="MNT43" s="59"/>
      <c r="MNU43" s="59"/>
      <c r="MNV43" s="59"/>
      <c r="MNW43" s="59"/>
      <c r="MNX43" s="59"/>
      <c r="MNY43" s="59"/>
      <c r="MNZ43" s="59"/>
      <c r="MOA43" s="59"/>
      <c r="MOB43" s="59"/>
      <c r="MOC43" s="59"/>
      <c r="MOD43" s="59"/>
      <c r="MOE43" s="59"/>
      <c r="MOF43" s="59"/>
      <c r="MOG43" s="59"/>
      <c r="MOH43" s="59"/>
      <c r="MOI43" s="59"/>
      <c r="MOJ43" s="59"/>
      <c r="MOK43" s="59"/>
      <c r="MOL43" s="59"/>
      <c r="MOM43" s="59"/>
      <c r="MON43" s="59"/>
      <c r="MOO43" s="59"/>
      <c r="MOP43" s="59"/>
      <c r="MOQ43" s="59"/>
      <c r="MOR43" s="59"/>
      <c r="MOS43" s="59"/>
      <c r="MOT43" s="59"/>
      <c r="MOU43" s="59"/>
      <c r="MOV43" s="59"/>
      <c r="MOW43" s="59"/>
      <c r="MOX43" s="59"/>
      <c r="MOY43" s="59"/>
      <c r="MOZ43" s="59"/>
      <c r="MPA43" s="59"/>
      <c r="MPB43" s="59"/>
      <c r="MPC43" s="59"/>
      <c r="MPD43" s="59"/>
      <c r="MPE43" s="59"/>
      <c r="MPF43" s="59"/>
      <c r="MPG43" s="59"/>
      <c r="MPH43" s="59"/>
      <c r="MPI43" s="59"/>
      <c r="MPJ43" s="59"/>
      <c r="MPK43" s="59"/>
      <c r="MPL43" s="59"/>
      <c r="MPM43" s="59"/>
      <c r="MPN43" s="59"/>
      <c r="MPO43" s="59"/>
      <c r="MPP43" s="59"/>
      <c r="MPQ43" s="59"/>
      <c r="MPR43" s="59"/>
      <c r="MPS43" s="59"/>
      <c r="MPT43" s="59"/>
      <c r="MPU43" s="59"/>
      <c r="MPV43" s="59"/>
      <c r="MPW43" s="59"/>
      <c r="MPX43" s="59"/>
      <c r="MPY43" s="59"/>
      <c r="MPZ43" s="59"/>
      <c r="MQA43" s="59"/>
      <c r="MQB43" s="59"/>
      <c r="MQC43" s="59"/>
      <c r="MQD43" s="59"/>
      <c r="MQE43" s="59"/>
      <c r="MQF43" s="59"/>
      <c r="MQG43" s="59"/>
      <c r="MQH43" s="59"/>
      <c r="MQI43" s="59"/>
      <c r="MQJ43" s="59"/>
      <c r="MQK43" s="59"/>
      <c r="MQL43" s="59"/>
      <c r="MQM43" s="59"/>
      <c r="MQN43" s="59"/>
      <c r="MQO43" s="59"/>
      <c r="MQP43" s="59"/>
      <c r="MQQ43" s="59"/>
      <c r="MQR43" s="59"/>
      <c r="MQS43" s="59"/>
      <c r="MQT43" s="59"/>
      <c r="MQU43" s="59"/>
      <c r="MQV43" s="59"/>
      <c r="MQW43" s="59"/>
      <c r="MQX43" s="59"/>
      <c r="MQY43" s="59"/>
      <c r="MQZ43" s="59"/>
      <c r="MRA43" s="59"/>
      <c r="MRB43" s="59"/>
      <c r="MRC43" s="59"/>
      <c r="MRD43" s="59"/>
      <c r="MRE43" s="59"/>
      <c r="MRF43" s="59"/>
      <c r="MRG43" s="59"/>
      <c r="MRH43" s="59"/>
      <c r="MRI43" s="59"/>
      <c r="MRJ43" s="59"/>
      <c r="MRK43" s="59"/>
      <c r="MRL43" s="59"/>
      <c r="MRM43" s="59"/>
      <c r="MRN43" s="59"/>
      <c r="MRO43" s="59"/>
      <c r="MRP43" s="59"/>
      <c r="MRQ43" s="59"/>
      <c r="MRR43" s="59"/>
      <c r="MRS43" s="59"/>
      <c r="MRT43" s="59"/>
      <c r="MRU43" s="59"/>
      <c r="MRV43" s="59"/>
      <c r="MRW43" s="59"/>
      <c r="MRX43" s="59"/>
      <c r="MRY43" s="59"/>
      <c r="MRZ43" s="59"/>
      <c r="MSA43" s="59"/>
      <c r="MSB43" s="59"/>
      <c r="MSC43" s="59"/>
      <c r="MSD43" s="59"/>
      <c r="MSE43" s="59"/>
      <c r="MSF43" s="59"/>
      <c r="MSG43" s="59"/>
      <c r="MSH43" s="59"/>
      <c r="MSI43" s="59"/>
      <c r="MSJ43" s="59"/>
      <c r="MSK43" s="59"/>
      <c r="MSL43" s="59"/>
      <c r="MSM43" s="59"/>
      <c r="MSN43" s="59"/>
      <c r="MSO43" s="59"/>
      <c r="MSP43" s="59"/>
      <c r="MSQ43" s="59"/>
      <c r="MSR43" s="59"/>
      <c r="MSS43" s="59"/>
      <c r="MST43" s="59"/>
      <c r="MSU43" s="59"/>
      <c r="MSV43" s="59"/>
      <c r="MSW43" s="59"/>
      <c r="MSX43" s="59"/>
      <c r="MSY43" s="59"/>
      <c r="MSZ43" s="59"/>
      <c r="MTA43" s="59"/>
      <c r="MTB43" s="59"/>
      <c r="MTC43" s="59"/>
      <c r="MTD43" s="59"/>
      <c r="MTE43" s="59"/>
      <c r="MTF43" s="59"/>
      <c r="MTG43" s="59"/>
      <c r="MTH43" s="59"/>
      <c r="MTI43" s="59"/>
      <c r="MTJ43" s="59"/>
      <c r="MTK43" s="59"/>
      <c r="MTL43" s="59"/>
      <c r="MTM43" s="59"/>
      <c r="MTN43" s="59"/>
      <c r="MTO43" s="59"/>
      <c r="MTP43" s="59"/>
      <c r="MTQ43" s="59"/>
      <c r="MTR43" s="59"/>
      <c r="MTS43" s="59"/>
      <c r="MTT43" s="59"/>
      <c r="MTU43" s="59"/>
      <c r="MTV43" s="59"/>
      <c r="MTW43" s="59"/>
      <c r="MTX43" s="59"/>
      <c r="MTY43" s="59"/>
      <c r="MTZ43" s="59"/>
      <c r="MUA43" s="59"/>
      <c r="MUB43" s="59"/>
      <c r="MUC43" s="59"/>
      <c r="MUD43" s="59"/>
      <c r="MUE43" s="59"/>
      <c r="MUF43" s="59"/>
      <c r="MUG43" s="59"/>
      <c r="MUH43" s="59"/>
      <c r="MUI43" s="59"/>
      <c r="MUJ43" s="59"/>
      <c r="MUK43" s="59"/>
      <c r="MUL43" s="59"/>
      <c r="MUM43" s="59"/>
      <c r="MUN43" s="59"/>
      <c r="MUO43" s="59"/>
      <c r="MUP43" s="59"/>
      <c r="MUQ43" s="59"/>
      <c r="MUR43" s="59"/>
      <c r="MUS43" s="59"/>
      <c r="MUT43" s="59"/>
      <c r="MUU43" s="59"/>
      <c r="MUV43" s="59"/>
      <c r="MUW43" s="59"/>
      <c r="MUX43" s="59"/>
      <c r="MUY43" s="59"/>
      <c r="MUZ43" s="59"/>
      <c r="MVA43" s="59"/>
      <c r="MVB43" s="59"/>
      <c r="MVC43" s="59"/>
      <c r="MVD43" s="59"/>
      <c r="MVE43" s="59"/>
      <c r="MVF43" s="59"/>
      <c r="MVG43" s="59"/>
      <c r="MVH43" s="59"/>
      <c r="MVI43" s="59"/>
      <c r="MVJ43" s="59"/>
      <c r="MVK43" s="59"/>
      <c r="MVL43" s="59"/>
      <c r="MVM43" s="59"/>
      <c r="MVN43" s="59"/>
      <c r="MVO43" s="59"/>
      <c r="MVP43" s="59"/>
      <c r="MVQ43" s="59"/>
      <c r="MVR43" s="59"/>
      <c r="MVS43" s="59"/>
      <c r="MVT43" s="59"/>
      <c r="MVU43" s="59"/>
      <c r="MVV43" s="59"/>
      <c r="MVW43" s="59"/>
      <c r="MVX43" s="59"/>
      <c r="MVY43" s="59"/>
      <c r="MVZ43" s="59"/>
      <c r="MWA43" s="59"/>
      <c r="MWB43" s="59"/>
      <c r="MWC43" s="59"/>
      <c r="MWD43" s="59"/>
      <c r="MWE43" s="59"/>
      <c r="MWF43" s="59"/>
      <c r="MWG43" s="59"/>
      <c r="MWH43" s="59"/>
      <c r="MWI43" s="59"/>
      <c r="MWJ43" s="59"/>
      <c r="MWK43" s="59"/>
      <c r="MWL43" s="59"/>
      <c r="MWM43" s="59"/>
      <c r="MWN43" s="59"/>
      <c r="MWO43" s="59"/>
      <c r="MWP43" s="59"/>
      <c r="MWQ43" s="59"/>
      <c r="MWR43" s="59"/>
      <c r="MWS43" s="59"/>
      <c r="MWT43" s="59"/>
      <c r="MWU43" s="59"/>
      <c r="MWV43" s="59"/>
      <c r="MWW43" s="59"/>
      <c r="MWX43" s="59"/>
      <c r="MWY43" s="59"/>
      <c r="MWZ43" s="59"/>
      <c r="MXA43" s="59"/>
      <c r="MXB43" s="59"/>
      <c r="MXC43" s="59"/>
      <c r="MXD43" s="59"/>
      <c r="MXE43" s="59"/>
      <c r="MXF43" s="59"/>
      <c r="MXG43" s="59"/>
      <c r="MXH43" s="59"/>
      <c r="MXI43" s="59"/>
      <c r="MXJ43" s="59"/>
      <c r="MXK43" s="59"/>
      <c r="MXL43" s="59"/>
      <c r="MXM43" s="59"/>
      <c r="MXN43" s="59"/>
      <c r="MXO43" s="59"/>
      <c r="MXP43" s="59"/>
      <c r="MXQ43" s="59"/>
      <c r="MXR43" s="59"/>
      <c r="MXS43" s="59"/>
      <c r="MXT43" s="59"/>
      <c r="MXU43" s="59"/>
      <c r="MXV43" s="59"/>
      <c r="MXW43" s="59"/>
      <c r="MXX43" s="59"/>
      <c r="MXY43" s="59"/>
      <c r="MXZ43" s="59"/>
      <c r="MYA43" s="59"/>
      <c r="MYB43" s="59"/>
      <c r="MYC43" s="59"/>
      <c r="MYD43" s="59"/>
      <c r="MYE43" s="59"/>
      <c r="MYF43" s="59"/>
      <c r="MYG43" s="59"/>
      <c r="MYH43" s="59"/>
      <c r="MYI43" s="59"/>
      <c r="MYJ43" s="59"/>
      <c r="MYK43" s="59"/>
      <c r="MYL43" s="59"/>
      <c r="MYM43" s="59"/>
      <c r="MYN43" s="59"/>
      <c r="MYO43" s="59"/>
      <c r="MYP43" s="59"/>
      <c r="MYQ43" s="59"/>
      <c r="MYR43" s="59"/>
      <c r="MYS43" s="59"/>
      <c r="MYT43" s="59"/>
      <c r="MYU43" s="59"/>
      <c r="MYV43" s="59"/>
      <c r="MYW43" s="59"/>
      <c r="MYX43" s="59"/>
      <c r="MYY43" s="59"/>
      <c r="MYZ43" s="59"/>
      <c r="MZA43" s="59"/>
      <c r="MZB43" s="59"/>
      <c r="MZC43" s="59"/>
      <c r="MZD43" s="59"/>
      <c r="MZE43" s="59"/>
      <c r="MZF43" s="59"/>
      <c r="MZG43" s="59"/>
      <c r="MZH43" s="59"/>
      <c r="MZI43" s="59"/>
      <c r="MZJ43" s="59"/>
      <c r="MZK43" s="59"/>
      <c r="MZL43" s="59"/>
      <c r="MZM43" s="59"/>
      <c r="MZN43" s="59"/>
      <c r="MZO43" s="59"/>
      <c r="MZP43" s="59"/>
      <c r="MZQ43" s="59"/>
      <c r="MZR43" s="59"/>
      <c r="MZS43" s="59"/>
      <c r="MZT43" s="59"/>
      <c r="MZU43" s="59"/>
      <c r="MZV43" s="59"/>
      <c r="MZW43" s="59"/>
      <c r="MZX43" s="59"/>
      <c r="MZY43" s="59"/>
      <c r="MZZ43" s="59"/>
      <c r="NAA43" s="59"/>
      <c r="NAB43" s="59"/>
      <c r="NAC43" s="59"/>
      <c r="NAD43" s="59"/>
      <c r="NAE43" s="59"/>
      <c r="NAF43" s="59"/>
      <c r="NAG43" s="59"/>
      <c r="NAH43" s="59"/>
      <c r="NAI43" s="59"/>
      <c r="NAJ43" s="59"/>
      <c r="NAK43" s="59"/>
      <c r="NAL43" s="59"/>
      <c r="NAM43" s="59"/>
      <c r="NAN43" s="59"/>
      <c r="NAO43" s="59"/>
      <c r="NAP43" s="59"/>
      <c r="NAQ43" s="59"/>
      <c r="NAR43" s="59"/>
      <c r="NAS43" s="59"/>
      <c r="NAT43" s="59"/>
      <c r="NAU43" s="59"/>
      <c r="NAV43" s="59"/>
      <c r="NAW43" s="59"/>
      <c r="NAX43" s="59"/>
      <c r="NAY43" s="59"/>
      <c r="NAZ43" s="59"/>
      <c r="NBA43" s="59"/>
      <c r="NBB43" s="59"/>
      <c r="NBC43" s="59"/>
      <c r="NBD43" s="59"/>
      <c r="NBE43" s="59"/>
      <c r="NBF43" s="59"/>
      <c r="NBG43" s="59"/>
      <c r="NBH43" s="59"/>
      <c r="NBI43" s="59"/>
      <c r="NBJ43" s="59"/>
      <c r="NBK43" s="59"/>
      <c r="NBL43" s="59"/>
      <c r="NBM43" s="59"/>
      <c r="NBN43" s="59"/>
      <c r="NBO43" s="59"/>
      <c r="NBP43" s="59"/>
      <c r="NBQ43" s="59"/>
      <c r="NBR43" s="59"/>
      <c r="NBS43" s="59"/>
      <c r="NBT43" s="59"/>
      <c r="NBU43" s="59"/>
      <c r="NBV43" s="59"/>
      <c r="NBW43" s="59"/>
      <c r="NBX43" s="59"/>
      <c r="NBY43" s="59"/>
      <c r="NBZ43" s="59"/>
      <c r="NCA43" s="59"/>
      <c r="NCB43" s="59"/>
      <c r="NCC43" s="59"/>
      <c r="NCD43" s="59"/>
      <c r="NCE43" s="59"/>
      <c r="NCF43" s="59"/>
      <c r="NCG43" s="59"/>
      <c r="NCH43" s="59"/>
      <c r="NCI43" s="59"/>
      <c r="NCJ43" s="59"/>
      <c r="NCK43" s="59"/>
      <c r="NCL43" s="59"/>
      <c r="NCM43" s="59"/>
      <c r="NCN43" s="59"/>
      <c r="NCO43" s="59"/>
      <c r="NCP43" s="59"/>
      <c r="NCQ43" s="59"/>
      <c r="NCR43" s="59"/>
      <c r="NCS43" s="59"/>
      <c r="NCT43" s="59"/>
      <c r="NCU43" s="59"/>
      <c r="NCV43" s="59"/>
      <c r="NCW43" s="59"/>
      <c r="NCX43" s="59"/>
      <c r="NCY43" s="59"/>
      <c r="NCZ43" s="59"/>
      <c r="NDA43" s="59"/>
      <c r="NDB43" s="59"/>
      <c r="NDC43" s="59"/>
      <c r="NDD43" s="59"/>
      <c r="NDE43" s="59"/>
      <c r="NDF43" s="59"/>
      <c r="NDG43" s="59"/>
      <c r="NDH43" s="59"/>
      <c r="NDI43" s="59"/>
      <c r="NDJ43" s="59"/>
      <c r="NDK43" s="59"/>
      <c r="NDL43" s="59"/>
      <c r="NDM43" s="59"/>
      <c r="NDN43" s="59"/>
      <c r="NDO43" s="59"/>
      <c r="NDP43" s="59"/>
      <c r="NDQ43" s="59"/>
      <c r="NDR43" s="59"/>
      <c r="NDS43" s="59"/>
      <c r="NDT43" s="59"/>
      <c r="NDU43" s="59"/>
      <c r="NDV43" s="59"/>
      <c r="NDW43" s="59"/>
      <c r="NDX43" s="59"/>
      <c r="NDY43" s="59"/>
      <c r="NDZ43" s="59"/>
      <c r="NEA43" s="59"/>
      <c r="NEB43" s="59"/>
      <c r="NEC43" s="59"/>
      <c r="NED43" s="59"/>
      <c r="NEE43" s="59"/>
      <c r="NEF43" s="59"/>
      <c r="NEG43" s="59"/>
      <c r="NEH43" s="59"/>
      <c r="NEI43" s="59"/>
      <c r="NEJ43" s="59"/>
      <c r="NEK43" s="59"/>
      <c r="NEL43" s="59"/>
      <c r="NEM43" s="59"/>
      <c r="NEN43" s="59"/>
      <c r="NEO43" s="59"/>
      <c r="NEP43" s="59"/>
      <c r="NEQ43" s="59"/>
      <c r="NER43" s="59"/>
      <c r="NES43" s="59"/>
      <c r="NET43" s="59"/>
      <c r="NEU43" s="59"/>
      <c r="NEV43" s="59"/>
      <c r="NEW43" s="59"/>
      <c r="NEX43" s="59"/>
      <c r="NEY43" s="59"/>
      <c r="NEZ43" s="59"/>
      <c r="NFA43" s="59"/>
      <c r="NFB43" s="59"/>
      <c r="NFC43" s="59"/>
      <c r="NFD43" s="59"/>
      <c r="NFE43" s="59"/>
      <c r="NFF43" s="59"/>
      <c r="NFG43" s="59"/>
      <c r="NFH43" s="59"/>
      <c r="NFI43" s="59"/>
      <c r="NFJ43" s="59"/>
      <c r="NFK43" s="59"/>
      <c r="NFL43" s="59"/>
      <c r="NFM43" s="59"/>
      <c r="NFN43" s="59"/>
      <c r="NFO43" s="59"/>
      <c r="NFP43" s="59"/>
      <c r="NFQ43" s="59"/>
      <c r="NFR43" s="59"/>
      <c r="NFS43" s="59"/>
      <c r="NFT43" s="59"/>
      <c r="NFU43" s="59"/>
      <c r="NFV43" s="59"/>
      <c r="NFW43" s="59"/>
      <c r="NFX43" s="59"/>
      <c r="NFY43" s="59"/>
      <c r="NFZ43" s="59"/>
      <c r="NGA43" s="59"/>
      <c r="NGB43" s="59"/>
      <c r="NGC43" s="59"/>
      <c r="NGD43" s="59"/>
      <c r="NGE43" s="59"/>
      <c r="NGF43" s="59"/>
      <c r="NGG43" s="59"/>
      <c r="NGH43" s="59"/>
      <c r="NGI43" s="59"/>
      <c r="NGJ43" s="59"/>
      <c r="NGK43" s="59"/>
      <c r="NGL43" s="59"/>
      <c r="NGM43" s="59"/>
      <c r="NGN43" s="59"/>
      <c r="NGO43" s="59"/>
      <c r="NGP43" s="59"/>
      <c r="NGQ43" s="59"/>
      <c r="NGR43" s="59"/>
      <c r="NGS43" s="59"/>
      <c r="NGT43" s="59"/>
      <c r="NGU43" s="59"/>
      <c r="NGV43" s="59"/>
      <c r="NGW43" s="59"/>
      <c r="NGX43" s="59"/>
      <c r="NGY43" s="59"/>
      <c r="NGZ43" s="59"/>
      <c r="NHA43" s="59"/>
      <c r="NHB43" s="59"/>
      <c r="NHC43" s="59"/>
      <c r="NHD43" s="59"/>
      <c r="NHE43" s="59"/>
      <c r="NHF43" s="59"/>
      <c r="NHG43" s="59"/>
      <c r="NHH43" s="59"/>
      <c r="NHI43" s="59"/>
      <c r="NHJ43" s="59"/>
      <c r="NHK43" s="59"/>
      <c r="NHL43" s="59"/>
      <c r="NHM43" s="59"/>
      <c r="NHN43" s="59"/>
      <c r="NHO43" s="59"/>
      <c r="NHP43" s="59"/>
      <c r="NHQ43" s="59"/>
      <c r="NHR43" s="59"/>
      <c r="NHS43" s="59"/>
      <c r="NHT43" s="59"/>
      <c r="NHU43" s="59"/>
      <c r="NHV43" s="59"/>
      <c r="NHW43" s="59"/>
      <c r="NHX43" s="59"/>
      <c r="NHY43" s="59"/>
      <c r="NHZ43" s="59"/>
      <c r="NIA43" s="59"/>
      <c r="NIB43" s="59"/>
      <c r="NIC43" s="59"/>
      <c r="NID43" s="59"/>
      <c r="NIE43" s="59"/>
      <c r="NIF43" s="59"/>
      <c r="NIG43" s="59"/>
      <c r="NIH43" s="59"/>
      <c r="NII43" s="59"/>
      <c r="NIJ43" s="59"/>
      <c r="NIK43" s="59"/>
      <c r="NIL43" s="59"/>
      <c r="NIM43" s="59"/>
      <c r="NIN43" s="59"/>
      <c r="NIO43" s="59"/>
      <c r="NIP43" s="59"/>
      <c r="NIQ43" s="59"/>
      <c r="NIR43" s="59"/>
      <c r="NIS43" s="59"/>
      <c r="NIT43" s="59"/>
      <c r="NIU43" s="59"/>
      <c r="NIV43" s="59"/>
      <c r="NIW43" s="59"/>
      <c r="NIX43" s="59"/>
      <c r="NIY43" s="59"/>
      <c r="NIZ43" s="59"/>
      <c r="NJA43" s="59"/>
      <c r="NJB43" s="59"/>
      <c r="NJC43" s="59"/>
      <c r="NJD43" s="59"/>
      <c r="NJE43" s="59"/>
      <c r="NJF43" s="59"/>
      <c r="NJG43" s="59"/>
      <c r="NJH43" s="59"/>
      <c r="NJI43" s="59"/>
      <c r="NJJ43" s="59"/>
      <c r="NJK43" s="59"/>
      <c r="NJL43" s="59"/>
      <c r="NJM43" s="59"/>
      <c r="NJN43" s="59"/>
      <c r="NJO43" s="59"/>
      <c r="NJP43" s="59"/>
      <c r="NJQ43" s="59"/>
      <c r="NJR43" s="59"/>
      <c r="NJS43" s="59"/>
      <c r="NJT43" s="59"/>
      <c r="NJU43" s="59"/>
      <c r="NJV43" s="59"/>
      <c r="NJW43" s="59"/>
      <c r="NJX43" s="59"/>
      <c r="NJY43" s="59"/>
      <c r="NJZ43" s="59"/>
      <c r="NKA43" s="59"/>
      <c r="NKB43" s="59"/>
      <c r="NKC43" s="59"/>
      <c r="NKD43" s="59"/>
      <c r="NKE43" s="59"/>
      <c r="NKF43" s="59"/>
      <c r="NKG43" s="59"/>
      <c r="NKH43" s="59"/>
      <c r="NKI43" s="59"/>
      <c r="NKJ43" s="59"/>
      <c r="NKK43" s="59"/>
      <c r="NKL43" s="59"/>
      <c r="NKM43" s="59"/>
      <c r="NKN43" s="59"/>
      <c r="NKO43" s="59"/>
      <c r="NKP43" s="59"/>
      <c r="NKQ43" s="59"/>
      <c r="NKR43" s="59"/>
      <c r="NKS43" s="59"/>
      <c r="NKT43" s="59"/>
      <c r="NKU43" s="59"/>
      <c r="NKV43" s="59"/>
      <c r="NKW43" s="59"/>
      <c r="NKX43" s="59"/>
      <c r="NKY43" s="59"/>
      <c r="NKZ43" s="59"/>
      <c r="NLA43" s="59"/>
      <c r="NLB43" s="59"/>
      <c r="NLC43" s="59"/>
      <c r="NLD43" s="59"/>
      <c r="NLE43" s="59"/>
      <c r="NLF43" s="59"/>
      <c r="NLG43" s="59"/>
      <c r="NLH43" s="59"/>
      <c r="NLI43" s="59"/>
      <c r="NLJ43" s="59"/>
      <c r="NLK43" s="59"/>
      <c r="NLL43" s="59"/>
      <c r="NLM43" s="59"/>
      <c r="NLN43" s="59"/>
      <c r="NLO43" s="59"/>
      <c r="NLP43" s="59"/>
      <c r="NLQ43" s="59"/>
      <c r="NLR43" s="59"/>
      <c r="NLS43" s="59"/>
      <c r="NLT43" s="59"/>
      <c r="NLU43" s="59"/>
      <c r="NLV43" s="59"/>
      <c r="NLW43" s="59"/>
      <c r="NLX43" s="59"/>
      <c r="NLY43" s="59"/>
      <c r="NLZ43" s="59"/>
      <c r="NMA43" s="59"/>
      <c r="NMB43" s="59"/>
      <c r="NMC43" s="59"/>
      <c r="NMD43" s="59"/>
      <c r="NME43" s="59"/>
      <c r="NMF43" s="59"/>
      <c r="NMG43" s="59"/>
      <c r="NMH43" s="59"/>
      <c r="NMI43" s="59"/>
      <c r="NMJ43" s="59"/>
      <c r="NMK43" s="59"/>
      <c r="NML43" s="59"/>
      <c r="NMM43" s="59"/>
      <c r="NMN43" s="59"/>
      <c r="NMO43" s="59"/>
      <c r="NMP43" s="59"/>
      <c r="NMQ43" s="59"/>
      <c r="NMR43" s="59"/>
      <c r="NMS43" s="59"/>
      <c r="NMT43" s="59"/>
      <c r="NMU43" s="59"/>
      <c r="NMV43" s="59"/>
      <c r="NMW43" s="59"/>
      <c r="NMX43" s="59"/>
      <c r="NMY43" s="59"/>
      <c r="NMZ43" s="59"/>
      <c r="NNA43" s="59"/>
      <c r="NNB43" s="59"/>
      <c r="NNC43" s="59"/>
      <c r="NND43" s="59"/>
      <c r="NNE43" s="59"/>
      <c r="NNF43" s="59"/>
      <c r="NNG43" s="59"/>
      <c r="NNH43" s="59"/>
      <c r="NNI43" s="59"/>
      <c r="NNJ43" s="59"/>
      <c r="NNK43" s="59"/>
      <c r="NNL43" s="59"/>
      <c r="NNM43" s="59"/>
      <c r="NNN43" s="59"/>
      <c r="NNO43" s="59"/>
      <c r="NNP43" s="59"/>
      <c r="NNQ43" s="59"/>
      <c r="NNR43" s="59"/>
      <c r="NNS43" s="59"/>
      <c r="NNT43" s="59"/>
      <c r="NNU43" s="59"/>
      <c r="NNV43" s="59"/>
      <c r="NNW43" s="59"/>
      <c r="NNX43" s="59"/>
      <c r="NNY43" s="59"/>
      <c r="NNZ43" s="59"/>
      <c r="NOA43" s="59"/>
      <c r="NOB43" s="59"/>
      <c r="NOC43" s="59"/>
      <c r="NOD43" s="59"/>
      <c r="NOE43" s="59"/>
      <c r="NOF43" s="59"/>
      <c r="NOG43" s="59"/>
      <c r="NOH43" s="59"/>
      <c r="NOI43" s="59"/>
      <c r="NOJ43" s="59"/>
      <c r="NOK43" s="59"/>
      <c r="NOL43" s="59"/>
      <c r="NOM43" s="59"/>
      <c r="NON43" s="59"/>
      <c r="NOO43" s="59"/>
      <c r="NOP43" s="59"/>
      <c r="NOQ43" s="59"/>
      <c r="NOR43" s="59"/>
      <c r="NOS43" s="59"/>
      <c r="NOT43" s="59"/>
      <c r="NOU43" s="59"/>
      <c r="NOV43" s="59"/>
      <c r="NOW43" s="59"/>
      <c r="NOX43" s="59"/>
      <c r="NOY43" s="59"/>
      <c r="NOZ43" s="59"/>
      <c r="NPA43" s="59"/>
      <c r="NPB43" s="59"/>
      <c r="NPC43" s="59"/>
      <c r="NPD43" s="59"/>
      <c r="NPE43" s="59"/>
      <c r="NPF43" s="59"/>
      <c r="NPG43" s="59"/>
      <c r="NPH43" s="59"/>
      <c r="NPI43" s="59"/>
      <c r="NPJ43" s="59"/>
      <c r="NPK43" s="59"/>
      <c r="NPL43" s="59"/>
      <c r="NPM43" s="59"/>
      <c r="NPN43" s="59"/>
      <c r="NPO43" s="59"/>
      <c r="NPP43" s="59"/>
      <c r="NPQ43" s="59"/>
      <c r="NPR43" s="59"/>
      <c r="NPS43" s="59"/>
      <c r="NPT43" s="59"/>
      <c r="NPU43" s="59"/>
      <c r="NPV43" s="59"/>
      <c r="NPW43" s="59"/>
      <c r="NPX43" s="59"/>
      <c r="NPY43" s="59"/>
      <c r="NPZ43" s="59"/>
      <c r="NQA43" s="59"/>
      <c r="NQB43" s="59"/>
      <c r="NQC43" s="59"/>
      <c r="NQD43" s="59"/>
      <c r="NQE43" s="59"/>
      <c r="NQF43" s="59"/>
      <c r="NQG43" s="59"/>
      <c r="NQH43" s="59"/>
      <c r="NQI43" s="59"/>
      <c r="NQJ43" s="59"/>
      <c r="NQK43" s="59"/>
      <c r="NQL43" s="59"/>
      <c r="NQM43" s="59"/>
      <c r="NQN43" s="59"/>
      <c r="NQO43" s="59"/>
      <c r="NQP43" s="59"/>
      <c r="NQQ43" s="59"/>
      <c r="NQR43" s="59"/>
      <c r="NQS43" s="59"/>
      <c r="NQT43" s="59"/>
      <c r="NQU43" s="59"/>
      <c r="NQV43" s="59"/>
      <c r="NQW43" s="59"/>
      <c r="NQX43" s="59"/>
      <c r="NQY43" s="59"/>
      <c r="NQZ43" s="59"/>
      <c r="NRA43" s="59"/>
      <c r="NRB43" s="59"/>
      <c r="NRC43" s="59"/>
      <c r="NRD43" s="59"/>
      <c r="NRE43" s="59"/>
      <c r="NRF43" s="59"/>
      <c r="NRG43" s="59"/>
      <c r="NRH43" s="59"/>
      <c r="NRI43" s="59"/>
      <c r="NRJ43" s="59"/>
      <c r="NRK43" s="59"/>
      <c r="NRL43" s="59"/>
      <c r="NRM43" s="59"/>
      <c r="NRN43" s="59"/>
      <c r="NRO43" s="59"/>
      <c r="NRP43" s="59"/>
      <c r="NRQ43" s="59"/>
      <c r="NRR43" s="59"/>
      <c r="NRS43" s="59"/>
      <c r="NRT43" s="59"/>
      <c r="NRU43" s="59"/>
      <c r="NRV43" s="59"/>
      <c r="NRW43" s="59"/>
      <c r="NRX43" s="59"/>
      <c r="NRY43" s="59"/>
      <c r="NRZ43" s="59"/>
      <c r="NSA43" s="59"/>
      <c r="NSB43" s="59"/>
      <c r="NSC43" s="59"/>
      <c r="NSD43" s="59"/>
      <c r="NSE43" s="59"/>
      <c r="NSF43" s="59"/>
      <c r="NSG43" s="59"/>
      <c r="NSH43" s="59"/>
      <c r="NSI43" s="59"/>
      <c r="NSJ43" s="59"/>
      <c r="NSK43" s="59"/>
      <c r="NSL43" s="59"/>
      <c r="NSM43" s="59"/>
      <c r="NSN43" s="59"/>
      <c r="NSO43" s="59"/>
      <c r="NSP43" s="59"/>
      <c r="NSQ43" s="59"/>
      <c r="NSR43" s="59"/>
      <c r="NSS43" s="59"/>
      <c r="NST43" s="59"/>
      <c r="NSU43" s="59"/>
      <c r="NSV43" s="59"/>
      <c r="NSW43" s="59"/>
      <c r="NSX43" s="59"/>
      <c r="NSY43" s="59"/>
      <c r="NSZ43" s="59"/>
      <c r="NTA43" s="59"/>
      <c r="NTB43" s="59"/>
      <c r="NTC43" s="59"/>
      <c r="NTD43" s="59"/>
      <c r="NTE43" s="59"/>
      <c r="NTF43" s="59"/>
      <c r="NTG43" s="59"/>
      <c r="NTH43" s="59"/>
      <c r="NTI43" s="59"/>
      <c r="NTJ43" s="59"/>
      <c r="NTK43" s="59"/>
      <c r="NTL43" s="59"/>
      <c r="NTM43" s="59"/>
      <c r="NTN43" s="59"/>
      <c r="NTO43" s="59"/>
      <c r="NTP43" s="59"/>
      <c r="NTQ43" s="59"/>
      <c r="NTR43" s="59"/>
      <c r="NTS43" s="59"/>
      <c r="NTT43" s="59"/>
      <c r="NTU43" s="59"/>
      <c r="NTV43" s="59"/>
      <c r="NTW43" s="59"/>
      <c r="NTX43" s="59"/>
      <c r="NTY43" s="59"/>
      <c r="NTZ43" s="59"/>
      <c r="NUA43" s="59"/>
      <c r="NUB43" s="59"/>
      <c r="NUC43" s="59"/>
      <c r="NUD43" s="59"/>
      <c r="NUE43" s="59"/>
      <c r="NUF43" s="59"/>
      <c r="NUG43" s="59"/>
      <c r="NUH43" s="59"/>
      <c r="NUI43" s="59"/>
      <c r="NUJ43" s="59"/>
      <c r="NUK43" s="59"/>
      <c r="NUL43" s="59"/>
      <c r="NUM43" s="59"/>
      <c r="NUN43" s="59"/>
      <c r="NUO43" s="59"/>
      <c r="NUP43" s="59"/>
      <c r="NUQ43" s="59"/>
      <c r="NUR43" s="59"/>
      <c r="NUS43" s="59"/>
      <c r="NUT43" s="59"/>
      <c r="NUU43" s="59"/>
      <c r="NUV43" s="59"/>
      <c r="NUW43" s="59"/>
      <c r="NUX43" s="59"/>
      <c r="NUY43" s="59"/>
      <c r="NUZ43" s="59"/>
      <c r="NVA43" s="59"/>
      <c r="NVB43" s="59"/>
      <c r="NVC43" s="59"/>
      <c r="NVD43" s="59"/>
      <c r="NVE43" s="59"/>
      <c r="NVF43" s="59"/>
      <c r="NVG43" s="59"/>
      <c r="NVH43" s="59"/>
      <c r="NVI43" s="59"/>
      <c r="NVJ43" s="59"/>
      <c r="NVK43" s="59"/>
      <c r="NVL43" s="59"/>
      <c r="NVM43" s="59"/>
      <c r="NVN43" s="59"/>
      <c r="NVO43" s="59"/>
      <c r="NVP43" s="59"/>
      <c r="NVQ43" s="59"/>
      <c r="NVR43" s="59"/>
      <c r="NVS43" s="59"/>
      <c r="NVT43" s="59"/>
      <c r="NVU43" s="59"/>
      <c r="NVV43" s="59"/>
      <c r="NVW43" s="59"/>
      <c r="NVX43" s="59"/>
      <c r="NVY43" s="59"/>
      <c r="NVZ43" s="59"/>
      <c r="NWA43" s="59"/>
      <c r="NWB43" s="59"/>
      <c r="NWC43" s="59"/>
      <c r="NWD43" s="59"/>
      <c r="NWE43" s="59"/>
      <c r="NWF43" s="59"/>
      <c r="NWG43" s="59"/>
      <c r="NWH43" s="59"/>
      <c r="NWI43" s="59"/>
      <c r="NWJ43" s="59"/>
      <c r="NWK43" s="59"/>
      <c r="NWL43" s="59"/>
      <c r="NWM43" s="59"/>
      <c r="NWN43" s="59"/>
      <c r="NWO43" s="59"/>
      <c r="NWP43" s="59"/>
      <c r="NWQ43" s="59"/>
      <c r="NWR43" s="59"/>
      <c r="NWS43" s="59"/>
      <c r="NWT43" s="59"/>
      <c r="NWU43" s="59"/>
      <c r="NWV43" s="59"/>
      <c r="NWW43" s="59"/>
      <c r="NWX43" s="59"/>
      <c r="NWY43" s="59"/>
      <c r="NWZ43" s="59"/>
      <c r="NXA43" s="59"/>
      <c r="NXB43" s="59"/>
      <c r="NXC43" s="59"/>
      <c r="NXD43" s="59"/>
      <c r="NXE43" s="59"/>
      <c r="NXF43" s="59"/>
      <c r="NXG43" s="59"/>
      <c r="NXH43" s="59"/>
      <c r="NXI43" s="59"/>
      <c r="NXJ43" s="59"/>
      <c r="NXK43" s="59"/>
      <c r="NXL43" s="59"/>
      <c r="NXM43" s="59"/>
      <c r="NXN43" s="59"/>
      <c r="NXO43" s="59"/>
      <c r="NXP43" s="59"/>
      <c r="NXQ43" s="59"/>
      <c r="NXR43" s="59"/>
      <c r="NXS43" s="59"/>
      <c r="NXT43" s="59"/>
      <c r="NXU43" s="59"/>
      <c r="NXV43" s="59"/>
      <c r="NXW43" s="59"/>
      <c r="NXX43" s="59"/>
      <c r="NXY43" s="59"/>
      <c r="NXZ43" s="59"/>
      <c r="NYA43" s="59"/>
      <c r="NYB43" s="59"/>
      <c r="NYC43" s="59"/>
      <c r="NYD43" s="59"/>
      <c r="NYE43" s="59"/>
      <c r="NYF43" s="59"/>
      <c r="NYG43" s="59"/>
      <c r="NYH43" s="59"/>
      <c r="NYI43" s="59"/>
      <c r="NYJ43" s="59"/>
      <c r="NYK43" s="59"/>
      <c r="NYL43" s="59"/>
      <c r="NYM43" s="59"/>
      <c r="NYN43" s="59"/>
      <c r="NYO43" s="59"/>
      <c r="NYP43" s="59"/>
      <c r="NYQ43" s="59"/>
      <c r="NYR43" s="59"/>
      <c r="NYS43" s="59"/>
      <c r="NYT43" s="59"/>
      <c r="NYU43" s="59"/>
      <c r="NYV43" s="59"/>
      <c r="NYW43" s="59"/>
      <c r="NYX43" s="59"/>
      <c r="NYY43" s="59"/>
      <c r="NYZ43" s="59"/>
      <c r="NZA43" s="59"/>
      <c r="NZB43" s="59"/>
      <c r="NZC43" s="59"/>
      <c r="NZD43" s="59"/>
      <c r="NZE43" s="59"/>
      <c r="NZF43" s="59"/>
      <c r="NZG43" s="59"/>
      <c r="NZH43" s="59"/>
      <c r="NZI43" s="59"/>
      <c r="NZJ43" s="59"/>
      <c r="NZK43" s="59"/>
      <c r="NZL43" s="59"/>
      <c r="NZM43" s="59"/>
      <c r="NZN43" s="59"/>
      <c r="NZO43" s="59"/>
      <c r="NZP43" s="59"/>
      <c r="NZQ43" s="59"/>
      <c r="NZR43" s="59"/>
      <c r="NZS43" s="59"/>
      <c r="NZT43" s="59"/>
      <c r="NZU43" s="59"/>
      <c r="NZV43" s="59"/>
      <c r="NZW43" s="59"/>
      <c r="NZX43" s="59"/>
      <c r="NZY43" s="59"/>
      <c r="NZZ43" s="59"/>
      <c r="OAA43" s="59"/>
      <c r="OAB43" s="59"/>
      <c r="OAC43" s="59"/>
      <c r="OAD43" s="59"/>
      <c r="OAE43" s="59"/>
      <c r="OAF43" s="59"/>
      <c r="OAG43" s="59"/>
      <c r="OAH43" s="59"/>
      <c r="OAI43" s="59"/>
      <c r="OAJ43" s="59"/>
      <c r="OAK43" s="59"/>
      <c r="OAL43" s="59"/>
      <c r="OAM43" s="59"/>
      <c r="OAN43" s="59"/>
      <c r="OAO43" s="59"/>
      <c r="OAP43" s="59"/>
      <c r="OAQ43" s="59"/>
      <c r="OAR43" s="59"/>
      <c r="OAS43" s="59"/>
      <c r="OAT43" s="59"/>
      <c r="OAU43" s="59"/>
      <c r="OAV43" s="59"/>
      <c r="OAW43" s="59"/>
      <c r="OAX43" s="59"/>
      <c r="OAY43" s="59"/>
      <c r="OAZ43" s="59"/>
      <c r="OBA43" s="59"/>
      <c r="OBB43" s="59"/>
      <c r="OBC43" s="59"/>
      <c r="OBD43" s="59"/>
      <c r="OBE43" s="59"/>
      <c r="OBF43" s="59"/>
      <c r="OBG43" s="59"/>
      <c r="OBH43" s="59"/>
      <c r="OBI43" s="59"/>
      <c r="OBJ43" s="59"/>
      <c r="OBK43" s="59"/>
      <c r="OBL43" s="59"/>
      <c r="OBM43" s="59"/>
      <c r="OBN43" s="59"/>
      <c r="OBO43" s="59"/>
      <c r="OBP43" s="59"/>
      <c r="OBQ43" s="59"/>
      <c r="OBR43" s="59"/>
      <c r="OBS43" s="59"/>
      <c r="OBT43" s="59"/>
      <c r="OBU43" s="59"/>
      <c r="OBV43" s="59"/>
      <c r="OBW43" s="59"/>
      <c r="OBX43" s="59"/>
      <c r="OBY43" s="59"/>
      <c r="OBZ43" s="59"/>
      <c r="OCA43" s="59"/>
      <c r="OCB43" s="59"/>
      <c r="OCC43" s="59"/>
      <c r="OCD43" s="59"/>
      <c r="OCE43" s="59"/>
      <c r="OCF43" s="59"/>
      <c r="OCG43" s="59"/>
      <c r="OCH43" s="59"/>
      <c r="OCI43" s="59"/>
      <c r="OCJ43" s="59"/>
      <c r="OCK43" s="59"/>
      <c r="OCL43" s="59"/>
      <c r="OCM43" s="59"/>
      <c r="OCN43" s="59"/>
      <c r="OCO43" s="59"/>
      <c r="OCP43" s="59"/>
      <c r="OCQ43" s="59"/>
      <c r="OCR43" s="59"/>
      <c r="OCS43" s="59"/>
      <c r="OCT43" s="59"/>
      <c r="OCU43" s="59"/>
      <c r="OCV43" s="59"/>
      <c r="OCW43" s="59"/>
      <c r="OCX43" s="59"/>
      <c r="OCY43" s="59"/>
      <c r="OCZ43" s="59"/>
      <c r="ODA43" s="59"/>
      <c r="ODB43" s="59"/>
      <c r="ODC43" s="59"/>
      <c r="ODD43" s="59"/>
      <c r="ODE43" s="59"/>
      <c r="ODF43" s="59"/>
      <c r="ODG43" s="59"/>
      <c r="ODH43" s="59"/>
      <c r="ODI43" s="59"/>
      <c r="ODJ43" s="59"/>
      <c r="ODK43" s="59"/>
      <c r="ODL43" s="59"/>
      <c r="ODM43" s="59"/>
      <c r="ODN43" s="59"/>
      <c r="ODO43" s="59"/>
      <c r="ODP43" s="59"/>
      <c r="ODQ43" s="59"/>
      <c r="ODR43" s="59"/>
      <c r="ODS43" s="59"/>
      <c r="ODT43" s="59"/>
      <c r="ODU43" s="59"/>
      <c r="ODV43" s="59"/>
      <c r="ODW43" s="59"/>
      <c r="ODX43" s="59"/>
      <c r="ODY43" s="59"/>
      <c r="ODZ43" s="59"/>
      <c r="OEA43" s="59"/>
      <c r="OEB43" s="59"/>
      <c r="OEC43" s="59"/>
      <c r="OED43" s="59"/>
      <c r="OEE43" s="59"/>
      <c r="OEF43" s="59"/>
      <c r="OEG43" s="59"/>
      <c r="OEH43" s="59"/>
      <c r="OEI43" s="59"/>
      <c r="OEJ43" s="59"/>
      <c r="OEK43" s="59"/>
      <c r="OEL43" s="59"/>
      <c r="OEM43" s="59"/>
      <c r="OEN43" s="59"/>
      <c r="OEO43" s="59"/>
      <c r="OEP43" s="59"/>
      <c r="OEQ43" s="59"/>
      <c r="OER43" s="59"/>
      <c r="OES43" s="59"/>
      <c r="OET43" s="59"/>
      <c r="OEU43" s="59"/>
      <c r="OEV43" s="59"/>
      <c r="OEW43" s="59"/>
      <c r="OEX43" s="59"/>
      <c r="OEY43" s="59"/>
      <c r="OEZ43" s="59"/>
      <c r="OFA43" s="59"/>
      <c r="OFB43" s="59"/>
      <c r="OFC43" s="59"/>
      <c r="OFD43" s="59"/>
      <c r="OFE43" s="59"/>
      <c r="OFF43" s="59"/>
      <c r="OFG43" s="59"/>
      <c r="OFH43" s="59"/>
      <c r="OFI43" s="59"/>
      <c r="OFJ43" s="59"/>
      <c r="OFK43" s="59"/>
      <c r="OFL43" s="59"/>
      <c r="OFM43" s="59"/>
      <c r="OFN43" s="59"/>
      <c r="OFO43" s="59"/>
      <c r="OFP43" s="59"/>
      <c r="OFQ43" s="59"/>
      <c r="OFR43" s="59"/>
      <c r="OFS43" s="59"/>
      <c r="OFT43" s="59"/>
      <c r="OFU43" s="59"/>
      <c r="OFV43" s="59"/>
      <c r="OFW43" s="59"/>
      <c r="OFX43" s="59"/>
      <c r="OFY43" s="59"/>
      <c r="OFZ43" s="59"/>
      <c r="OGA43" s="59"/>
      <c r="OGB43" s="59"/>
      <c r="OGC43" s="59"/>
      <c r="OGD43" s="59"/>
      <c r="OGE43" s="59"/>
      <c r="OGF43" s="59"/>
      <c r="OGG43" s="59"/>
      <c r="OGH43" s="59"/>
      <c r="OGI43" s="59"/>
      <c r="OGJ43" s="59"/>
      <c r="OGK43" s="59"/>
      <c r="OGL43" s="59"/>
      <c r="OGM43" s="59"/>
      <c r="OGN43" s="59"/>
      <c r="OGO43" s="59"/>
      <c r="OGP43" s="59"/>
      <c r="OGQ43" s="59"/>
      <c r="OGR43" s="59"/>
      <c r="OGS43" s="59"/>
      <c r="OGT43" s="59"/>
      <c r="OGU43" s="59"/>
      <c r="OGV43" s="59"/>
      <c r="OGW43" s="59"/>
      <c r="OGX43" s="59"/>
      <c r="OGY43" s="59"/>
      <c r="OGZ43" s="59"/>
      <c r="OHA43" s="59"/>
      <c r="OHB43" s="59"/>
      <c r="OHC43" s="59"/>
      <c r="OHD43" s="59"/>
      <c r="OHE43" s="59"/>
      <c r="OHF43" s="59"/>
      <c r="OHG43" s="59"/>
      <c r="OHH43" s="59"/>
      <c r="OHI43" s="59"/>
      <c r="OHJ43" s="59"/>
      <c r="OHK43" s="59"/>
      <c r="OHL43" s="59"/>
      <c r="OHM43" s="59"/>
      <c r="OHN43" s="59"/>
      <c r="OHO43" s="59"/>
      <c r="OHP43" s="59"/>
      <c r="OHQ43" s="59"/>
      <c r="OHR43" s="59"/>
      <c r="OHS43" s="59"/>
      <c r="OHT43" s="59"/>
      <c r="OHU43" s="59"/>
      <c r="OHV43" s="59"/>
      <c r="OHW43" s="59"/>
      <c r="OHX43" s="59"/>
      <c r="OHY43" s="59"/>
      <c r="OHZ43" s="59"/>
      <c r="OIA43" s="59"/>
      <c r="OIB43" s="59"/>
      <c r="OIC43" s="59"/>
      <c r="OID43" s="59"/>
      <c r="OIE43" s="59"/>
      <c r="OIF43" s="59"/>
      <c r="OIG43" s="59"/>
      <c r="OIH43" s="59"/>
      <c r="OII43" s="59"/>
      <c r="OIJ43" s="59"/>
      <c r="OIK43" s="59"/>
      <c r="OIL43" s="59"/>
      <c r="OIM43" s="59"/>
      <c r="OIN43" s="59"/>
      <c r="OIO43" s="59"/>
      <c r="OIP43" s="59"/>
      <c r="OIQ43" s="59"/>
      <c r="OIR43" s="59"/>
      <c r="OIS43" s="59"/>
      <c r="OIT43" s="59"/>
      <c r="OIU43" s="59"/>
      <c r="OIV43" s="59"/>
      <c r="OIW43" s="59"/>
      <c r="OIX43" s="59"/>
      <c r="OIY43" s="59"/>
      <c r="OIZ43" s="59"/>
      <c r="OJA43" s="59"/>
      <c r="OJB43" s="59"/>
      <c r="OJC43" s="59"/>
      <c r="OJD43" s="59"/>
      <c r="OJE43" s="59"/>
      <c r="OJF43" s="59"/>
      <c r="OJG43" s="59"/>
      <c r="OJH43" s="59"/>
      <c r="OJI43" s="59"/>
      <c r="OJJ43" s="59"/>
      <c r="OJK43" s="59"/>
      <c r="OJL43" s="59"/>
      <c r="OJM43" s="59"/>
      <c r="OJN43" s="59"/>
      <c r="OJO43" s="59"/>
      <c r="OJP43" s="59"/>
      <c r="OJQ43" s="59"/>
      <c r="OJR43" s="59"/>
      <c r="OJS43" s="59"/>
      <c r="OJT43" s="59"/>
      <c r="OJU43" s="59"/>
      <c r="OJV43" s="59"/>
      <c r="OJW43" s="59"/>
      <c r="OJX43" s="59"/>
      <c r="OJY43" s="59"/>
      <c r="OJZ43" s="59"/>
      <c r="OKA43" s="59"/>
      <c r="OKB43" s="59"/>
      <c r="OKC43" s="59"/>
      <c r="OKD43" s="59"/>
      <c r="OKE43" s="59"/>
      <c r="OKF43" s="59"/>
      <c r="OKG43" s="59"/>
      <c r="OKH43" s="59"/>
      <c r="OKI43" s="59"/>
      <c r="OKJ43" s="59"/>
      <c r="OKK43" s="59"/>
      <c r="OKL43" s="59"/>
      <c r="OKM43" s="59"/>
      <c r="OKN43" s="59"/>
      <c r="OKO43" s="59"/>
      <c r="OKP43" s="59"/>
      <c r="OKQ43" s="59"/>
      <c r="OKR43" s="59"/>
      <c r="OKS43" s="59"/>
      <c r="OKT43" s="59"/>
      <c r="OKU43" s="59"/>
      <c r="OKV43" s="59"/>
      <c r="OKW43" s="59"/>
      <c r="OKX43" s="59"/>
      <c r="OKY43" s="59"/>
      <c r="OKZ43" s="59"/>
      <c r="OLA43" s="59"/>
      <c r="OLB43" s="59"/>
      <c r="OLC43" s="59"/>
      <c r="OLD43" s="59"/>
      <c r="OLE43" s="59"/>
      <c r="OLF43" s="59"/>
      <c r="OLG43" s="59"/>
      <c r="OLH43" s="59"/>
      <c r="OLI43" s="59"/>
      <c r="OLJ43" s="59"/>
      <c r="OLK43" s="59"/>
      <c r="OLL43" s="59"/>
      <c r="OLM43" s="59"/>
      <c r="OLN43" s="59"/>
      <c r="OLO43" s="59"/>
      <c r="OLP43" s="59"/>
      <c r="OLQ43" s="59"/>
      <c r="OLR43" s="59"/>
      <c r="OLS43" s="59"/>
      <c r="OLT43" s="59"/>
      <c r="OLU43" s="59"/>
      <c r="OLV43" s="59"/>
      <c r="OLW43" s="59"/>
      <c r="OLX43" s="59"/>
      <c r="OLY43" s="59"/>
      <c r="OLZ43" s="59"/>
      <c r="OMA43" s="59"/>
      <c r="OMB43" s="59"/>
      <c r="OMC43" s="59"/>
      <c r="OMD43" s="59"/>
      <c r="OME43" s="59"/>
      <c r="OMF43" s="59"/>
      <c r="OMG43" s="59"/>
      <c r="OMH43" s="59"/>
      <c r="OMI43" s="59"/>
      <c r="OMJ43" s="59"/>
      <c r="OMK43" s="59"/>
      <c r="OML43" s="59"/>
      <c r="OMM43" s="59"/>
      <c r="OMN43" s="59"/>
      <c r="OMO43" s="59"/>
      <c r="OMP43" s="59"/>
      <c r="OMQ43" s="59"/>
      <c r="OMR43" s="59"/>
      <c r="OMS43" s="59"/>
      <c r="OMT43" s="59"/>
      <c r="OMU43" s="59"/>
      <c r="OMV43" s="59"/>
      <c r="OMW43" s="59"/>
      <c r="OMX43" s="59"/>
      <c r="OMY43" s="59"/>
      <c r="OMZ43" s="59"/>
      <c r="ONA43" s="59"/>
      <c r="ONB43" s="59"/>
      <c r="ONC43" s="59"/>
      <c r="OND43" s="59"/>
      <c r="ONE43" s="59"/>
      <c r="ONF43" s="59"/>
      <c r="ONG43" s="59"/>
      <c r="ONH43" s="59"/>
      <c r="ONI43" s="59"/>
      <c r="ONJ43" s="59"/>
      <c r="ONK43" s="59"/>
      <c r="ONL43" s="59"/>
      <c r="ONM43" s="59"/>
      <c r="ONN43" s="59"/>
      <c r="ONO43" s="59"/>
      <c r="ONP43" s="59"/>
      <c r="ONQ43" s="59"/>
      <c r="ONR43" s="59"/>
      <c r="ONS43" s="59"/>
      <c r="ONT43" s="59"/>
      <c r="ONU43" s="59"/>
      <c r="ONV43" s="59"/>
      <c r="ONW43" s="59"/>
      <c r="ONX43" s="59"/>
      <c r="ONY43" s="59"/>
      <c r="ONZ43" s="59"/>
      <c r="OOA43" s="59"/>
      <c r="OOB43" s="59"/>
      <c r="OOC43" s="59"/>
      <c r="OOD43" s="59"/>
      <c r="OOE43" s="59"/>
      <c r="OOF43" s="59"/>
      <c r="OOG43" s="59"/>
      <c r="OOH43" s="59"/>
      <c r="OOI43" s="59"/>
      <c r="OOJ43" s="59"/>
      <c r="OOK43" s="59"/>
      <c r="OOL43" s="59"/>
      <c r="OOM43" s="59"/>
      <c r="OON43" s="59"/>
      <c r="OOO43" s="59"/>
      <c r="OOP43" s="59"/>
      <c r="OOQ43" s="59"/>
      <c r="OOR43" s="59"/>
      <c r="OOS43" s="59"/>
      <c r="OOT43" s="59"/>
      <c r="OOU43" s="59"/>
      <c r="OOV43" s="59"/>
      <c r="OOW43" s="59"/>
      <c r="OOX43" s="59"/>
      <c r="OOY43" s="59"/>
      <c r="OOZ43" s="59"/>
      <c r="OPA43" s="59"/>
      <c r="OPB43" s="59"/>
      <c r="OPC43" s="59"/>
      <c r="OPD43" s="59"/>
      <c r="OPE43" s="59"/>
      <c r="OPF43" s="59"/>
      <c r="OPG43" s="59"/>
      <c r="OPH43" s="59"/>
      <c r="OPI43" s="59"/>
      <c r="OPJ43" s="59"/>
      <c r="OPK43" s="59"/>
      <c r="OPL43" s="59"/>
      <c r="OPM43" s="59"/>
      <c r="OPN43" s="59"/>
      <c r="OPO43" s="59"/>
      <c r="OPP43" s="59"/>
      <c r="OPQ43" s="59"/>
      <c r="OPR43" s="59"/>
      <c r="OPS43" s="59"/>
      <c r="OPT43" s="59"/>
      <c r="OPU43" s="59"/>
      <c r="OPV43" s="59"/>
      <c r="OPW43" s="59"/>
      <c r="OPX43" s="59"/>
      <c r="OPY43" s="59"/>
      <c r="OPZ43" s="59"/>
      <c r="OQA43" s="59"/>
      <c r="OQB43" s="59"/>
      <c r="OQC43" s="59"/>
      <c r="OQD43" s="59"/>
      <c r="OQE43" s="59"/>
      <c r="OQF43" s="59"/>
      <c r="OQG43" s="59"/>
      <c r="OQH43" s="59"/>
      <c r="OQI43" s="59"/>
      <c r="OQJ43" s="59"/>
      <c r="OQK43" s="59"/>
      <c r="OQL43" s="59"/>
      <c r="OQM43" s="59"/>
      <c r="OQN43" s="59"/>
      <c r="OQO43" s="59"/>
      <c r="OQP43" s="59"/>
      <c r="OQQ43" s="59"/>
      <c r="OQR43" s="59"/>
      <c r="OQS43" s="59"/>
      <c r="OQT43" s="59"/>
      <c r="OQU43" s="59"/>
      <c r="OQV43" s="59"/>
      <c r="OQW43" s="59"/>
      <c r="OQX43" s="59"/>
      <c r="OQY43" s="59"/>
      <c r="OQZ43" s="59"/>
      <c r="ORA43" s="59"/>
      <c r="ORB43" s="59"/>
      <c r="ORC43" s="59"/>
      <c r="ORD43" s="59"/>
      <c r="ORE43" s="59"/>
      <c r="ORF43" s="59"/>
      <c r="ORG43" s="59"/>
      <c r="ORH43" s="59"/>
      <c r="ORI43" s="59"/>
      <c r="ORJ43" s="59"/>
      <c r="ORK43" s="59"/>
      <c r="ORL43" s="59"/>
      <c r="ORM43" s="59"/>
      <c r="ORN43" s="59"/>
      <c r="ORO43" s="59"/>
      <c r="ORP43" s="59"/>
      <c r="ORQ43" s="59"/>
      <c r="ORR43" s="59"/>
      <c r="ORS43" s="59"/>
      <c r="ORT43" s="59"/>
      <c r="ORU43" s="59"/>
      <c r="ORV43" s="59"/>
      <c r="ORW43" s="59"/>
      <c r="ORX43" s="59"/>
      <c r="ORY43" s="59"/>
      <c r="ORZ43" s="59"/>
      <c r="OSA43" s="59"/>
      <c r="OSB43" s="59"/>
      <c r="OSC43" s="59"/>
      <c r="OSD43" s="59"/>
      <c r="OSE43" s="59"/>
      <c r="OSF43" s="59"/>
      <c r="OSG43" s="59"/>
      <c r="OSH43" s="59"/>
      <c r="OSI43" s="59"/>
      <c r="OSJ43" s="59"/>
      <c r="OSK43" s="59"/>
      <c r="OSL43" s="59"/>
      <c r="OSM43" s="59"/>
      <c r="OSN43" s="59"/>
      <c r="OSO43" s="59"/>
      <c r="OSP43" s="59"/>
      <c r="OSQ43" s="59"/>
      <c r="OSR43" s="59"/>
      <c r="OSS43" s="59"/>
      <c r="OST43" s="59"/>
      <c r="OSU43" s="59"/>
      <c r="OSV43" s="59"/>
      <c r="OSW43" s="59"/>
      <c r="OSX43" s="59"/>
      <c r="OSY43" s="59"/>
      <c r="OSZ43" s="59"/>
      <c r="OTA43" s="59"/>
      <c r="OTB43" s="59"/>
      <c r="OTC43" s="59"/>
      <c r="OTD43" s="59"/>
      <c r="OTE43" s="59"/>
      <c r="OTF43" s="59"/>
      <c r="OTG43" s="59"/>
      <c r="OTH43" s="59"/>
      <c r="OTI43" s="59"/>
      <c r="OTJ43" s="59"/>
      <c r="OTK43" s="59"/>
      <c r="OTL43" s="59"/>
      <c r="OTM43" s="59"/>
      <c r="OTN43" s="59"/>
      <c r="OTO43" s="59"/>
      <c r="OTP43" s="59"/>
      <c r="OTQ43" s="59"/>
      <c r="OTR43" s="59"/>
      <c r="OTS43" s="59"/>
      <c r="OTT43" s="59"/>
      <c r="OTU43" s="59"/>
      <c r="OTV43" s="59"/>
      <c r="OTW43" s="59"/>
      <c r="OTX43" s="59"/>
      <c r="OTY43" s="59"/>
      <c r="OTZ43" s="59"/>
      <c r="OUA43" s="59"/>
      <c r="OUB43" s="59"/>
      <c r="OUC43" s="59"/>
      <c r="OUD43" s="59"/>
      <c r="OUE43" s="59"/>
      <c r="OUF43" s="59"/>
      <c r="OUG43" s="59"/>
      <c r="OUH43" s="59"/>
      <c r="OUI43" s="59"/>
      <c r="OUJ43" s="59"/>
      <c r="OUK43" s="59"/>
      <c r="OUL43" s="59"/>
      <c r="OUM43" s="59"/>
      <c r="OUN43" s="59"/>
      <c r="OUO43" s="59"/>
      <c r="OUP43" s="59"/>
      <c r="OUQ43" s="59"/>
      <c r="OUR43" s="59"/>
      <c r="OUS43" s="59"/>
      <c r="OUT43" s="59"/>
      <c r="OUU43" s="59"/>
      <c r="OUV43" s="59"/>
      <c r="OUW43" s="59"/>
      <c r="OUX43" s="59"/>
      <c r="OUY43" s="59"/>
      <c r="OUZ43" s="59"/>
      <c r="OVA43" s="59"/>
      <c r="OVB43" s="59"/>
      <c r="OVC43" s="59"/>
      <c r="OVD43" s="59"/>
      <c r="OVE43" s="59"/>
      <c r="OVF43" s="59"/>
      <c r="OVG43" s="59"/>
      <c r="OVH43" s="59"/>
      <c r="OVI43" s="59"/>
      <c r="OVJ43" s="59"/>
      <c r="OVK43" s="59"/>
      <c r="OVL43" s="59"/>
      <c r="OVM43" s="59"/>
      <c r="OVN43" s="59"/>
      <c r="OVO43" s="59"/>
      <c r="OVP43" s="59"/>
      <c r="OVQ43" s="59"/>
      <c r="OVR43" s="59"/>
      <c r="OVS43" s="59"/>
      <c r="OVT43" s="59"/>
      <c r="OVU43" s="59"/>
      <c r="OVV43" s="59"/>
      <c r="OVW43" s="59"/>
      <c r="OVX43" s="59"/>
      <c r="OVY43" s="59"/>
      <c r="OVZ43" s="59"/>
      <c r="OWA43" s="59"/>
      <c r="OWB43" s="59"/>
      <c r="OWC43" s="59"/>
      <c r="OWD43" s="59"/>
      <c r="OWE43" s="59"/>
      <c r="OWF43" s="59"/>
      <c r="OWG43" s="59"/>
      <c r="OWH43" s="59"/>
      <c r="OWI43" s="59"/>
      <c r="OWJ43" s="59"/>
      <c r="OWK43" s="59"/>
      <c r="OWL43" s="59"/>
      <c r="OWM43" s="59"/>
      <c r="OWN43" s="59"/>
      <c r="OWO43" s="59"/>
      <c r="OWP43" s="59"/>
      <c r="OWQ43" s="59"/>
      <c r="OWR43" s="59"/>
      <c r="OWS43" s="59"/>
      <c r="OWT43" s="59"/>
      <c r="OWU43" s="59"/>
      <c r="OWV43" s="59"/>
      <c r="OWW43" s="59"/>
      <c r="OWX43" s="59"/>
      <c r="OWY43" s="59"/>
      <c r="OWZ43" s="59"/>
      <c r="OXA43" s="59"/>
      <c r="OXB43" s="59"/>
      <c r="OXC43" s="59"/>
      <c r="OXD43" s="59"/>
      <c r="OXE43" s="59"/>
      <c r="OXF43" s="59"/>
      <c r="OXG43" s="59"/>
      <c r="OXH43" s="59"/>
      <c r="OXI43" s="59"/>
      <c r="OXJ43" s="59"/>
      <c r="OXK43" s="59"/>
      <c r="OXL43" s="59"/>
      <c r="OXM43" s="59"/>
      <c r="OXN43" s="59"/>
      <c r="OXO43" s="59"/>
      <c r="OXP43" s="59"/>
      <c r="OXQ43" s="59"/>
      <c r="OXR43" s="59"/>
      <c r="OXS43" s="59"/>
      <c r="OXT43" s="59"/>
      <c r="OXU43" s="59"/>
      <c r="OXV43" s="59"/>
      <c r="OXW43" s="59"/>
      <c r="OXX43" s="59"/>
      <c r="OXY43" s="59"/>
      <c r="OXZ43" s="59"/>
      <c r="OYA43" s="59"/>
      <c r="OYB43" s="59"/>
      <c r="OYC43" s="59"/>
      <c r="OYD43" s="59"/>
      <c r="OYE43" s="59"/>
      <c r="OYF43" s="59"/>
      <c r="OYG43" s="59"/>
      <c r="OYH43" s="59"/>
      <c r="OYI43" s="59"/>
      <c r="OYJ43" s="59"/>
      <c r="OYK43" s="59"/>
      <c r="OYL43" s="59"/>
      <c r="OYM43" s="59"/>
      <c r="OYN43" s="59"/>
      <c r="OYO43" s="59"/>
      <c r="OYP43" s="59"/>
      <c r="OYQ43" s="59"/>
      <c r="OYR43" s="59"/>
      <c r="OYS43" s="59"/>
      <c r="OYT43" s="59"/>
      <c r="OYU43" s="59"/>
      <c r="OYV43" s="59"/>
      <c r="OYW43" s="59"/>
      <c r="OYX43" s="59"/>
      <c r="OYY43" s="59"/>
      <c r="OYZ43" s="59"/>
      <c r="OZA43" s="59"/>
      <c r="OZB43" s="59"/>
      <c r="OZC43" s="59"/>
      <c r="OZD43" s="59"/>
      <c r="OZE43" s="59"/>
      <c r="OZF43" s="59"/>
      <c r="OZG43" s="59"/>
      <c r="OZH43" s="59"/>
      <c r="OZI43" s="59"/>
      <c r="OZJ43" s="59"/>
      <c r="OZK43" s="59"/>
      <c r="OZL43" s="59"/>
      <c r="OZM43" s="59"/>
      <c r="OZN43" s="59"/>
      <c r="OZO43" s="59"/>
      <c r="OZP43" s="59"/>
      <c r="OZQ43" s="59"/>
      <c r="OZR43" s="59"/>
      <c r="OZS43" s="59"/>
      <c r="OZT43" s="59"/>
      <c r="OZU43" s="59"/>
      <c r="OZV43" s="59"/>
      <c r="OZW43" s="59"/>
      <c r="OZX43" s="59"/>
      <c r="OZY43" s="59"/>
      <c r="OZZ43" s="59"/>
      <c r="PAA43" s="59"/>
      <c r="PAB43" s="59"/>
      <c r="PAC43" s="59"/>
      <c r="PAD43" s="59"/>
      <c r="PAE43" s="59"/>
      <c r="PAF43" s="59"/>
      <c r="PAG43" s="59"/>
      <c r="PAH43" s="59"/>
      <c r="PAI43" s="59"/>
      <c r="PAJ43" s="59"/>
      <c r="PAK43" s="59"/>
      <c r="PAL43" s="59"/>
      <c r="PAM43" s="59"/>
      <c r="PAN43" s="59"/>
      <c r="PAO43" s="59"/>
      <c r="PAP43" s="59"/>
      <c r="PAQ43" s="59"/>
      <c r="PAR43" s="59"/>
      <c r="PAS43" s="59"/>
      <c r="PAT43" s="59"/>
      <c r="PAU43" s="59"/>
      <c r="PAV43" s="59"/>
      <c r="PAW43" s="59"/>
      <c r="PAX43" s="59"/>
      <c r="PAY43" s="59"/>
      <c r="PAZ43" s="59"/>
      <c r="PBA43" s="59"/>
      <c r="PBB43" s="59"/>
      <c r="PBC43" s="59"/>
      <c r="PBD43" s="59"/>
      <c r="PBE43" s="59"/>
      <c r="PBF43" s="59"/>
      <c r="PBG43" s="59"/>
      <c r="PBH43" s="59"/>
      <c r="PBI43" s="59"/>
      <c r="PBJ43" s="59"/>
      <c r="PBK43" s="59"/>
      <c r="PBL43" s="59"/>
      <c r="PBM43" s="59"/>
      <c r="PBN43" s="59"/>
      <c r="PBO43" s="59"/>
      <c r="PBP43" s="59"/>
      <c r="PBQ43" s="59"/>
      <c r="PBR43" s="59"/>
      <c r="PBS43" s="59"/>
      <c r="PBT43" s="59"/>
      <c r="PBU43" s="59"/>
      <c r="PBV43" s="59"/>
      <c r="PBW43" s="59"/>
      <c r="PBX43" s="59"/>
      <c r="PBY43" s="59"/>
      <c r="PBZ43" s="59"/>
      <c r="PCA43" s="59"/>
      <c r="PCB43" s="59"/>
      <c r="PCC43" s="59"/>
      <c r="PCD43" s="59"/>
      <c r="PCE43" s="59"/>
      <c r="PCF43" s="59"/>
      <c r="PCG43" s="59"/>
      <c r="PCH43" s="59"/>
      <c r="PCI43" s="59"/>
      <c r="PCJ43" s="59"/>
      <c r="PCK43" s="59"/>
      <c r="PCL43" s="59"/>
      <c r="PCM43" s="59"/>
      <c r="PCN43" s="59"/>
      <c r="PCO43" s="59"/>
      <c r="PCP43" s="59"/>
      <c r="PCQ43" s="59"/>
      <c r="PCR43" s="59"/>
      <c r="PCS43" s="59"/>
      <c r="PCT43" s="59"/>
      <c r="PCU43" s="59"/>
      <c r="PCV43" s="59"/>
      <c r="PCW43" s="59"/>
      <c r="PCX43" s="59"/>
      <c r="PCY43" s="59"/>
      <c r="PCZ43" s="59"/>
      <c r="PDA43" s="59"/>
      <c r="PDB43" s="59"/>
      <c r="PDC43" s="59"/>
      <c r="PDD43" s="59"/>
      <c r="PDE43" s="59"/>
      <c r="PDF43" s="59"/>
      <c r="PDG43" s="59"/>
      <c r="PDH43" s="59"/>
      <c r="PDI43" s="59"/>
      <c r="PDJ43" s="59"/>
      <c r="PDK43" s="59"/>
      <c r="PDL43" s="59"/>
      <c r="PDM43" s="59"/>
      <c r="PDN43" s="59"/>
      <c r="PDO43" s="59"/>
      <c r="PDP43" s="59"/>
      <c r="PDQ43" s="59"/>
      <c r="PDR43" s="59"/>
      <c r="PDS43" s="59"/>
      <c r="PDT43" s="59"/>
      <c r="PDU43" s="59"/>
      <c r="PDV43" s="59"/>
      <c r="PDW43" s="59"/>
      <c r="PDX43" s="59"/>
      <c r="PDY43" s="59"/>
      <c r="PDZ43" s="59"/>
      <c r="PEA43" s="59"/>
      <c r="PEB43" s="59"/>
      <c r="PEC43" s="59"/>
      <c r="PED43" s="59"/>
      <c r="PEE43" s="59"/>
      <c r="PEF43" s="59"/>
      <c r="PEG43" s="59"/>
      <c r="PEH43" s="59"/>
      <c r="PEI43" s="59"/>
      <c r="PEJ43" s="59"/>
      <c r="PEK43" s="59"/>
      <c r="PEL43" s="59"/>
      <c r="PEM43" s="59"/>
      <c r="PEN43" s="59"/>
      <c r="PEO43" s="59"/>
      <c r="PEP43" s="59"/>
      <c r="PEQ43" s="59"/>
      <c r="PER43" s="59"/>
      <c r="PES43" s="59"/>
      <c r="PET43" s="59"/>
      <c r="PEU43" s="59"/>
      <c r="PEV43" s="59"/>
      <c r="PEW43" s="59"/>
      <c r="PEX43" s="59"/>
      <c r="PEY43" s="59"/>
      <c r="PEZ43" s="59"/>
      <c r="PFA43" s="59"/>
      <c r="PFB43" s="59"/>
      <c r="PFC43" s="59"/>
      <c r="PFD43" s="59"/>
      <c r="PFE43" s="59"/>
      <c r="PFF43" s="59"/>
      <c r="PFG43" s="59"/>
      <c r="PFH43" s="59"/>
      <c r="PFI43" s="59"/>
      <c r="PFJ43" s="59"/>
      <c r="PFK43" s="59"/>
      <c r="PFL43" s="59"/>
      <c r="PFM43" s="59"/>
      <c r="PFN43" s="59"/>
      <c r="PFO43" s="59"/>
      <c r="PFP43" s="59"/>
      <c r="PFQ43" s="59"/>
      <c r="PFR43" s="59"/>
      <c r="PFS43" s="59"/>
      <c r="PFT43" s="59"/>
      <c r="PFU43" s="59"/>
      <c r="PFV43" s="59"/>
      <c r="PFW43" s="59"/>
      <c r="PFX43" s="59"/>
      <c r="PFY43" s="59"/>
      <c r="PFZ43" s="59"/>
      <c r="PGA43" s="59"/>
      <c r="PGB43" s="59"/>
      <c r="PGC43" s="59"/>
      <c r="PGD43" s="59"/>
      <c r="PGE43" s="59"/>
      <c r="PGF43" s="59"/>
      <c r="PGG43" s="59"/>
      <c r="PGH43" s="59"/>
      <c r="PGI43" s="59"/>
      <c r="PGJ43" s="59"/>
      <c r="PGK43" s="59"/>
      <c r="PGL43" s="59"/>
      <c r="PGM43" s="59"/>
      <c r="PGN43" s="59"/>
      <c r="PGO43" s="59"/>
      <c r="PGP43" s="59"/>
      <c r="PGQ43" s="59"/>
      <c r="PGR43" s="59"/>
      <c r="PGS43" s="59"/>
      <c r="PGT43" s="59"/>
      <c r="PGU43" s="59"/>
      <c r="PGV43" s="59"/>
      <c r="PGW43" s="59"/>
      <c r="PGX43" s="59"/>
      <c r="PGY43" s="59"/>
      <c r="PGZ43" s="59"/>
      <c r="PHA43" s="59"/>
      <c r="PHB43" s="59"/>
      <c r="PHC43" s="59"/>
      <c r="PHD43" s="59"/>
      <c r="PHE43" s="59"/>
      <c r="PHF43" s="59"/>
      <c r="PHG43" s="59"/>
      <c r="PHH43" s="59"/>
      <c r="PHI43" s="59"/>
      <c r="PHJ43" s="59"/>
      <c r="PHK43" s="59"/>
      <c r="PHL43" s="59"/>
      <c r="PHM43" s="59"/>
      <c r="PHN43" s="59"/>
      <c r="PHO43" s="59"/>
      <c r="PHP43" s="59"/>
      <c r="PHQ43" s="59"/>
      <c r="PHR43" s="59"/>
      <c r="PHS43" s="59"/>
      <c r="PHT43" s="59"/>
      <c r="PHU43" s="59"/>
      <c r="PHV43" s="59"/>
      <c r="PHW43" s="59"/>
      <c r="PHX43" s="59"/>
      <c r="PHY43" s="59"/>
      <c r="PHZ43" s="59"/>
      <c r="PIA43" s="59"/>
      <c r="PIB43" s="59"/>
      <c r="PIC43" s="59"/>
      <c r="PID43" s="59"/>
      <c r="PIE43" s="59"/>
      <c r="PIF43" s="59"/>
      <c r="PIG43" s="59"/>
      <c r="PIH43" s="59"/>
      <c r="PII43" s="59"/>
      <c r="PIJ43" s="59"/>
      <c r="PIK43" s="59"/>
      <c r="PIL43" s="59"/>
      <c r="PIM43" s="59"/>
      <c r="PIN43" s="59"/>
      <c r="PIO43" s="59"/>
      <c r="PIP43" s="59"/>
      <c r="PIQ43" s="59"/>
      <c r="PIR43" s="59"/>
      <c r="PIS43" s="59"/>
      <c r="PIT43" s="59"/>
      <c r="PIU43" s="59"/>
      <c r="PIV43" s="59"/>
      <c r="PIW43" s="59"/>
      <c r="PIX43" s="59"/>
      <c r="PIY43" s="59"/>
      <c r="PIZ43" s="59"/>
      <c r="PJA43" s="59"/>
      <c r="PJB43" s="59"/>
      <c r="PJC43" s="59"/>
      <c r="PJD43" s="59"/>
      <c r="PJE43" s="59"/>
      <c r="PJF43" s="59"/>
      <c r="PJG43" s="59"/>
      <c r="PJH43" s="59"/>
      <c r="PJI43" s="59"/>
      <c r="PJJ43" s="59"/>
      <c r="PJK43" s="59"/>
      <c r="PJL43" s="59"/>
      <c r="PJM43" s="59"/>
      <c r="PJN43" s="59"/>
      <c r="PJO43" s="59"/>
      <c r="PJP43" s="59"/>
      <c r="PJQ43" s="59"/>
      <c r="PJR43" s="59"/>
      <c r="PJS43" s="59"/>
      <c r="PJT43" s="59"/>
      <c r="PJU43" s="59"/>
      <c r="PJV43" s="59"/>
      <c r="PJW43" s="59"/>
      <c r="PJX43" s="59"/>
      <c r="PJY43" s="59"/>
      <c r="PJZ43" s="59"/>
      <c r="PKA43" s="59"/>
      <c r="PKB43" s="59"/>
      <c r="PKC43" s="59"/>
      <c r="PKD43" s="59"/>
      <c r="PKE43" s="59"/>
      <c r="PKF43" s="59"/>
      <c r="PKG43" s="59"/>
      <c r="PKH43" s="59"/>
      <c r="PKI43" s="59"/>
      <c r="PKJ43" s="59"/>
      <c r="PKK43" s="59"/>
      <c r="PKL43" s="59"/>
      <c r="PKM43" s="59"/>
      <c r="PKN43" s="59"/>
      <c r="PKO43" s="59"/>
      <c r="PKP43" s="59"/>
      <c r="PKQ43" s="59"/>
      <c r="PKR43" s="59"/>
      <c r="PKS43" s="59"/>
      <c r="PKT43" s="59"/>
      <c r="PKU43" s="59"/>
      <c r="PKV43" s="59"/>
      <c r="PKW43" s="59"/>
      <c r="PKX43" s="59"/>
      <c r="PKY43" s="59"/>
      <c r="PKZ43" s="59"/>
      <c r="PLA43" s="59"/>
      <c r="PLB43" s="59"/>
      <c r="PLC43" s="59"/>
      <c r="PLD43" s="59"/>
      <c r="PLE43" s="59"/>
      <c r="PLF43" s="59"/>
      <c r="PLG43" s="59"/>
      <c r="PLH43" s="59"/>
      <c r="PLI43" s="59"/>
      <c r="PLJ43" s="59"/>
      <c r="PLK43" s="59"/>
      <c r="PLL43" s="59"/>
      <c r="PLM43" s="59"/>
      <c r="PLN43" s="59"/>
      <c r="PLO43" s="59"/>
      <c r="PLP43" s="59"/>
      <c r="PLQ43" s="59"/>
      <c r="PLR43" s="59"/>
      <c r="PLS43" s="59"/>
      <c r="PLT43" s="59"/>
      <c r="PLU43" s="59"/>
      <c r="PLV43" s="59"/>
      <c r="PLW43" s="59"/>
      <c r="PLX43" s="59"/>
      <c r="PLY43" s="59"/>
      <c r="PLZ43" s="59"/>
      <c r="PMA43" s="59"/>
      <c r="PMB43" s="59"/>
      <c r="PMC43" s="59"/>
      <c r="PMD43" s="59"/>
      <c r="PME43" s="59"/>
      <c r="PMF43" s="59"/>
      <c r="PMG43" s="59"/>
      <c r="PMH43" s="59"/>
      <c r="PMI43" s="59"/>
      <c r="PMJ43" s="59"/>
      <c r="PMK43" s="59"/>
      <c r="PML43" s="59"/>
      <c r="PMM43" s="59"/>
      <c r="PMN43" s="59"/>
      <c r="PMO43" s="59"/>
      <c r="PMP43" s="59"/>
      <c r="PMQ43" s="59"/>
      <c r="PMR43" s="59"/>
      <c r="PMS43" s="59"/>
      <c r="PMT43" s="59"/>
      <c r="PMU43" s="59"/>
      <c r="PMV43" s="59"/>
      <c r="PMW43" s="59"/>
      <c r="PMX43" s="59"/>
      <c r="PMY43" s="59"/>
      <c r="PMZ43" s="59"/>
      <c r="PNA43" s="59"/>
      <c r="PNB43" s="59"/>
      <c r="PNC43" s="59"/>
      <c r="PND43" s="59"/>
      <c r="PNE43" s="59"/>
      <c r="PNF43" s="59"/>
      <c r="PNG43" s="59"/>
      <c r="PNH43" s="59"/>
      <c r="PNI43" s="59"/>
      <c r="PNJ43" s="59"/>
      <c r="PNK43" s="59"/>
      <c r="PNL43" s="59"/>
      <c r="PNM43" s="59"/>
      <c r="PNN43" s="59"/>
      <c r="PNO43" s="59"/>
      <c r="PNP43" s="59"/>
      <c r="PNQ43" s="59"/>
      <c r="PNR43" s="59"/>
      <c r="PNS43" s="59"/>
      <c r="PNT43" s="59"/>
      <c r="PNU43" s="59"/>
      <c r="PNV43" s="59"/>
      <c r="PNW43" s="59"/>
      <c r="PNX43" s="59"/>
      <c r="PNY43" s="59"/>
      <c r="PNZ43" s="59"/>
      <c r="POA43" s="59"/>
      <c r="POB43" s="59"/>
      <c r="POC43" s="59"/>
      <c r="POD43" s="59"/>
      <c r="POE43" s="59"/>
      <c r="POF43" s="59"/>
      <c r="POG43" s="59"/>
      <c r="POH43" s="59"/>
      <c r="POI43" s="59"/>
      <c r="POJ43" s="59"/>
      <c r="POK43" s="59"/>
      <c r="POL43" s="59"/>
      <c r="POM43" s="59"/>
      <c r="PON43" s="59"/>
      <c r="POO43" s="59"/>
      <c r="POP43" s="59"/>
      <c r="POQ43" s="59"/>
      <c r="POR43" s="59"/>
      <c r="POS43" s="59"/>
      <c r="POT43" s="59"/>
      <c r="POU43" s="59"/>
      <c r="POV43" s="59"/>
      <c r="POW43" s="59"/>
      <c r="POX43" s="59"/>
      <c r="POY43" s="59"/>
      <c r="POZ43" s="59"/>
      <c r="PPA43" s="59"/>
      <c r="PPB43" s="59"/>
      <c r="PPC43" s="59"/>
      <c r="PPD43" s="59"/>
      <c r="PPE43" s="59"/>
      <c r="PPF43" s="59"/>
      <c r="PPG43" s="59"/>
      <c r="PPH43" s="59"/>
      <c r="PPI43" s="59"/>
      <c r="PPJ43" s="59"/>
      <c r="PPK43" s="59"/>
      <c r="PPL43" s="59"/>
      <c r="PPM43" s="59"/>
      <c r="PPN43" s="59"/>
      <c r="PPO43" s="59"/>
      <c r="PPP43" s="59"/>
      <c r="PPQ43" s="59"/>
      <c r="PPR43" s="59"/>
      <c r="PPS43" s="59"/>
      <c r="PPT43" s="59"/>
      <c r="PPU43" s="59"/>
      <c r="PPV43" s="59"/>
      <c r="PPW43" s="59"/>
      <c r="PPX43" s="59"/>
      <c r="PPY43" s="59"/>
      <c r="PPZ43" s="59"/>
      <c r="PQA43" s="59"/>
      <c r="PQB43" s="59"/>
      <c r="PQC43" s="59"/>
      <c r="PQD43" s="59"/>
      <c r="PQE43" s="59"/>
      <c r="PQF43" s="59"/>
      <c r="PQG43" s="59"/>
      <c r="PQH43" s="59"/>
      <c r="PQI43" s="59"/>
      <c r="PQJ43" s="59"/>
      <c r="PQK43" s="59"/>
      <c r="PQL43" s="59"/>
      <c r="PQM43" s="59"/>
      <c r="PQN43" s="59"/>
      <c r="PQO43" s="59"/>
      <c r="PQP43" s="59"/>
      <c r="PQQ43" s="59"/>
      <c r="PQR43" s="59"/>
      <c r="PQS43" s="59"/>
      <c r="PQT43" s="59"/>
      <c r="PQU43" s="59"/>
      <c r="PQV43" s="59"/>
      <c r="PQW43" s="59"/>
      <c r="PQX43" s="59"/>
      <c r="PQY43" s="59"/>
      <c r="PQZ43" s="59"/>
      <c r="PRA43" s="59"/>
      <c r="PRB43" s="59"/>
      <c r="PRC43" s="59"/>
      <c r="PRD43" s="59"/>
      <c r="PRE43" s="59"/>
      <c r="PRF43" s="59"/>
      <c r="PRG43" s="59"/>
      <c r="PRH43" s="59"/>
      <c r="PRI43" s="59"/>
      <c r="PRJ43" s="59"/>
      <c r="PRK43" s="59"/>
      <c r="PRL43" s="59"/>
      <c r="PRM43" s="59"/>
      <c r="PRN43" s="59"/>
      <c r="PRO43" s="59"/>
      <c r="PRP43" s="59"/>
      <c r="PRQ43" s="59"/>
      <c r="PRR43" s="59"/>
      <c r="PRS43" s="59"/>
      <c r="PRT43" s="59"/>
      <c r="PRU43" s="59"/>
      <c r="PRV43" s="59"/>
      <c r="PRW43" s="59"/>
      <c r="PRX43" s="59"/>
      <c r="PRY43" s="59"/>
      <c r="PRZ43" s="59"/>
      <c r="PSA43" s="59"/>
      <c r="PSB43" s="59"/>
      <c r="PSC43" s="59"/>
      <c r="PSD43" s="59"/>
      <c r="PSE43" s="59"/>
      <c r="PSF43" s="59"/>
      <c r="PSG43" s="59"/>
      <c r="PSH43" s="59"/>
      <c r="PSI43" s="59"/>
      <c r="PSJ43" s="59"/>
      <c r="PSK43" s="59"/>
      <c r="PSL43" s="59"/>
      <c r="PSM43" s="59"/>
      <c r="PSN43" s="59"/>
      <c r="PSO43" s="59"/>
      <c r="PSP43" s="59"/>
      <c r="PSQ43" s="59"/>
      <c r="PSR43" s="59"/>
      <c r="PSS43" s="59"/>
      <c r="PST43" s="59"/>
      <c r="PSU43" s="59"/>
      <c r="PSV43" s="59"/>
      <c r="PSW43" s="59"/>
      <c r="PSX43" s="59"/>
      <c r="PSY43" s="59"/>
      <c r="PSZ43" s="59"/>
      <c r="PTA43" s="59"/>
      <c r="PTB43" s="59"/>
      <c r="PTC43" s="59"/>
      <c r="PTD43" s="59"/>
      <c r="PTE43" s="59"/>
      <c r="PTF43" s="59"/>
      <c r="PTG43" s="59"/>
      <c r="PTH43" s="59"/>
      <c r="PTI43" s="59"/>
      <c r="PTJ43" s="59"/>
      <c r="PTK43" s="59"/>
      <c r="PTL43" s="59"/>
      <c r="PTM43" s="59"/>
      <c r="PTN43" s="59"/>
      <c r="PTO43" s="59"/>
      <c r="PTP43" s="59"/>
      <c r="PTQ43" s="59"/>
      <c r="PTR43" s="59"/>
      <c r="PTS43" s="59"/>
      <c r="PTT43" s="59"/>
      <c r="PTU43" s="59"/>
      <c r="PTV43" s="59"/>
      <c r="PTW43" s="59"/>
      <c r="PTX43" s="59"/>
      <c r="PTY43" s="59"/>
      <c r="PTZ43" s="59"/>
      <c r="PUA43" s="59"/>
      <c r="PUB43" s="59"/>
      <c r="PUC43" s="59"/>
      <c r="PUD43" s="59"/>
      <c r="PUE43" s="59"/>
      <c r="PUF43" s="59"/>
      <c r="PUG43" s="59"/>
      <c r="PUH43" s="59"/>
      <c r="PUI43" s="59"/>
      <c r="PUJ43" s="59"/>
      <c r="PUK43" s="59"/>
      <c r="PUL43" s="59"/>
      <c r="PUM43" s="59"/>
      <c r="PUN43" s="59"/>
      <c r="PUO43" s="59"/>
      <c r="PUP43" s="59"/>
      <c r="PUQ43" s="59"/>
      <c r="PUR43" s="59"/>
      <c r="PUS43" s="59"/>
      <c r="PUT43" s="59"/>
      <c r="PUU43" s="59"/>
      <c r="PUV43" s="59"/>
      <c r="PUW43" s="59"/>
      <c r="PUX43" s="59"/>
      <c r="PUY43" s="59"/>
      <c r="PUZ43" s="59"/>
      <c r="PVA43" s="59"/>
      <c r="PVB43" s="59"/>
      <c r="PVC43" s="59"/>
      <c r="PVD43" s="59"/>
      <c r="PVE43" s="59"/>
      <c r="PVF43" s="59"/>
      <c r="PVG43" s="59"/>
      <c r="PVH43" s="59"/>
      <c r="PVI43" s="59"/>
      <c r="PVJ43" s="59"/>
      <c r="PVK43" s="59"/>
      <c r="PVL43" s="59"/>
      <c r="PVM43" s="59"/>
      <c r="PVN43" s="59"/>
      <c r="PVO43" s="59"/>
      <c r="PVP43" s="59"/>
      <c r="PVQ43" s="59"/>
      <c r="PVR43" s="59"/>
      <c r="PVS43" s="59"/>
      <c r="PVT43" s="59"/>
      <c r="PVU43" s="59"/>
      <c r="PVV43" s="59"/>
      <c r="PVW43" s="59"/>
      <c r="PVX43" s="59"/>
      <c r="PVY43" s="59"/>
      <c r="PVZ43" s="59"/>
      <c r="PWA43" s="59"/>
      <c r="PWB43" s="59"/>
      <c r="PWC43" s="59"/>
      <c r="PWD43" s="59"/>
      <c r="PWE43" s="59"/>
      <c r="PWF43" s="59"/>
      <c r="PWG43" s="59"/>
      <c r="PWH43" s="59"/>
      <c r="PWI43" s="59"/>
      <c r="PWJ43" s="59"/>
      <c r="PWK43" s="59"/>
      <c r="PWL43" s="59"/>
      <c r="PWM43" s="59"/>
      <c r="PWN43" s="59"/>
      <c r="PWO43" s="59"/>
      <c r="PWP43" s="59"/>
      <c r="PWQ43" s="59"/>
      <c r="PWR43" s="59"/>
      <c r="PWS43" s="59"/>
      <c r="PWT43" s="59"/>
      <c r="PWU43" s="59"/>
      <c r="PWV43" s="59"/>
      <c r="PWW43" s="59"/>
      <c r="PWX43" s="59"/>
      <c r="PWY43" s="59"/>
      <c r="PWZ43" s="59"/>
      <c r="PXA43" s="59"/>
      <c r="PXB43" s="59"/>
      <c r="PXC43" s="59"/>
      <c r="PXD43" s="59"/>
      <c r="PXE43" s="59"/>
      <c r="PXF43" s="59"/>
      <c r="PXG43" s="59"/>
      <c r="PXH43" s="59"/>
      <c r="PXI43" s="59"/>
      <c r="PXJ43" s="59"/>
      <c r="PXK43" s="59"/>
      <c r="PXL43" s="59"/>
      <c r="PXM43" s="59"/>
      <c r="PXN43" s="59"/>
      <c r="PXO43" s="59"/>
      <c r="PXP43" s="59"/>
      <c r="PXQ43" s="59"/>
      <c r="PXR43" s="59"/>
      <c r="PXS43" s="59"/>
      <c r="PXT43" s="59"/>
      <c r="PXU43" s="59"/>
      <c r="PXV43" s="59"/>
      <c r="PXW43" s="59"/>
      <c r="PXX43" s="59"/>
      <c r="PXY43" s="59"/>
      <c r="PXZ43" s="59"/>
      <c r="PYA43" s="59"/>
      <c r="PYB43" s="59"/>
      <c r="PYC43" s="59"/>
      <c r="PYD43" s="59"/>
      <c r="PYE43" s="59"/>
      <c r="PYF43" s="59"/>
      <c r="PYG43" s="59"/>
      <c r="PYH43" s="59"/>
      <c r="PYI43" s="59"/>
      <c r="PYJ43" s="59"/>
      <c r="PYK43" s="59"/>
      <c r="PYL43" s="59"/>
      <c r="PYM43" s="59"/>
      <c r="PYN43" s="59"/>
      <c r="PYO43" s="59"/>
      <c r="PYP43" s="59"/>
      <c r="PYQ43" s="59"/>
      <c r="PYR43" s="59"/>
      <c r="PYS43" s="59"/>
      <c r="PYT43" s="59"/>
      <c r="PYU43" s="59"/>
      <c r="PYV43" s="59"/>
      <c r="PYW43" s="59"/>
      <c r="PYX43" s="59"/>
      <c r="PYY43" s="59"/>
      <c r="PYZ43" s="59"/>
      <c r="PZA43" s="59"/>
      <c r="PZB43" s="59"/>
      <c r="PZC43" s="59"/>
      <c r="PZD43" s="59"/>
      <c r="PZE43" s="59"/>
      <c r="PZF43" s="59"/>
      <c r="PZG43" s="59"/>
      <c r="PZH43" s="59"/>
      <c r="PZI43" s="59"/>
      <c r="PZJ43" s="59"/>
      <c r="PZK43" s="59"/>
      <c r="PZL43" s="59"/>
      <c r="PZM43" s="59"/>
      <c r="PZN43" s="59"/>
      <c r="PZO43" s="59"/>
      <c r="PZP43" s="59"/>
      <c r="PZQ43" s="59"/>
      <c r="PZR43" s="59"/>
      <c r="PZS43" s="59"/>
      <c r="PZT43" s="59"/>
      <c r="PZU43" s="59"/>
      <c r="PZV43" s="59"/>
      <c r="PZW43" s="59"/>
      <c r="PZX43" s="59"/>
      <c r="PZY43" s="59"/>
      <c r="PZZ43" s="59"/>
      <c r="QAA43" s="59"/>
      <c r="QAB43" s="59"/>
      <c r="QAC43" s="59"/>
      <c r="QAD43" s="59"/>
      <c r="QAE43" s="59"/>
      <c r="QAF43" s="59"/>
      <c r="QAG43" s="59"/>
      <c r="QAH43" s="59"/>
      <c r="QAI43" s="59"/>
      <c r="QAJ43" s="59"/>
      <c r="QAK43" s="59"/>
      <c r="QAL43" s="59"/>
      <c r="QAM43" s="59"/>
      <c r="QAN43" s="59"/>
      <c r="QAO43" s="59"/>
      <c r="QAP43" s="59"/>
      <c r="QAQ43" s="59"/>
      <c r="QAR43" s="59"/>
      <c r="QAS43" s="59"/>
      <c r="QAT43" s="59"/>
      <c r="QAU43" s="59"/>
      <c r="QAV43" s="59"/>
      <c r="QAW43" s="59"/>
      <c r="QAX43" s="59"/>
      <c r="QAY43" s="59"/>
      <c r="QAZ43" s="59"/>
      <c r="QBA43" s="59"/>
      <c r="QBB43" s="59"/>
      <c r="QBC43" s="59"/>
      <c r="QBD43" s="59"/>
      <c r="QBE43" s="59"/>
      <c r="QBF43" s="59"/>
      <c r="QBG43" s="59"/>
      <c r="QBH43" s="59"/>
      <c r="QBI43" s="59"/>
      <c r="QBJ43" s="59"/>
      <c r="QBK43" s="59"/>
      <c r="QBL43" s="59"/>
      <c r="QBM43" s="59"/>
      <c r="QBN43" s="59"/>
      <c r="QBO43" s="59"/>
      <c r="QBP43" s="59"/>
      <c r="QBQ43" s="59"/>
      <c r="QBR43" s="59"/>
      <c r="QBS43" s="59"/>
      <c r="QBT43" s="59"/>
      <c r="QBU43" s="59"/>
      <c r="QBV43" s="59"/>
      <c r="QBW43" s="59"/>
      <c r="QBX43" s="59"/>
      <c r="QBY43" s="59"/>
      <c r="QBZ43" s="59"/>
      <c r="QCA43" s="59"/>
      <c r="QCB43" s="59"/>
      <c r="QCC43" s="59"/>
      <c r="QCD43" s="59"/>
      <c r="QCE43" s="59"/>
      <c r="QCF43" s="59"/>
      <c r="QCG43" s="59"/>
      <c r="QCH43" s="59"/>
      <c r="QCI43" s="59"/>
      <c r="QCJ43" s="59"/>
      <c r="QCK43" s="59"/>
      <c r="QCL43" s="59"/>
      <c r="QCM43" s="59"/>
      <c r="QCN43" s="59"/>
      <c r="QCO43" s="59"/>
      <c r="QCP43" s="59"/>
      <c r="QCQ43" s="59"/>
      <c r="QCR43" s="59"/>
      <c r="QCS43" s="59"/>
      <c r="QCT43" s="59"/>
      <c r="QCU43" s="59"/>
      <c r="QCV43" s="59"/>
      <c r="QCW43" s="59"/>
      <c r="QCX43" s="59"/>
      <c r="QCY43" s="59"/>
      <c r="QCZ43" s="59"/>
      <c r="QDA43" s="59"/>
      <c r="QDB43" s="59"/>
      <c r="QDC43" s="59"/>
      <c r="QDD43" s="59"/>
      <c r="QDE43" s="59"/>
      <c r="QDF43" s="59"/>
      <c r="QDG43" s="59"/>
      <c r="QDH43" s="59"/>
      <c r="QDI43" s="59"/>
      <c r="QDJ43" s="59"/>
      <c r="QDK43" s="59"/>
      <c r="QDL43" s="59"/>
      <c r="QDM43" s="59"/>
      <c r="QDN43" s="59"/>
      <c r="QDO43" s="59"/>
      <c r="QDP43" s="59"/>
      <c r="QDQ43" s="59"/>
      <c r="QDR43" s="59"/>
      <c r="QDS43" s="59"/>
      <c r="QDT43" s="59"/>
      <c r="QDU43" s="59"/>
      <c r="QDV43" s="59"/>
      <c r="QDW43" s="59"/>
      <c r="QDX43" s="59"/>
      <c r="QDY43" s="59"/>
      <c r="QDZ43" s="59"/>
      <c r="QEA43" s="59"/>
      <c r="QEB43" s="59"/>
      <c r="QEC43" s="59"/>
      <c r="QED43" s="59"/>
      <c r="QEE43" s="59"/>
      <c r="QEF43" s="59"/>
      <c r="QEG43" s="59"/>
      <c r="QEH43" s="59"/>
      <c r="QEI43" s="59"/>
      <c r="QEJ43" s="59"/>
      <c r="QEK43" s="59"/>
      <c r="QEL43" s="59"/>
      <c r="QEM43" s="59"/>
      <c r="QEN43" s="59"/>
      <c r="QEO43" s="59"/>
      <c r="QEP43" s="59"/>
      <c r="QEQ43" s="59"/>
      <c r="QER43" s="59"/>
      <c r="QES43" s="59"/>
      <c r="QET43" s="59"/>
      <c r="QEU43" s="59"/>
      <c r="QEV43" s="59"/>
      <c r="QEW43" s="59"/>
      <c r="QEX43" s="59"/>
      <c r="QEY43" s="59"/>
      <c r="QEZ43" s="59"/>
      <c r="QFA43" s="59"/>
      <c r="QFB43" s="59"/>
      <c r="QFC43" s="59"/>
      <c r="QFD43" s="59"/>
      <c r="QFE43" s="59"/>
      <c r="QFF43" s="59"/>
      <c r="QFG43" s="59"/>
      <c r="QFH43" s="59"/>
      <c r="QFI43" s="59"/>
      <c r="QFJ43" s="59"/>
      <c r="QFK43" s="59"/>
      <c r="QFL43" s="59"/>
      <c r="QFM43" s="59"/>
      <c r="QFN43" s="59"/>
      <c r="QFO43" s="59"/>
      <c r="QFP43" s="59"/>
      <c r="QFQ43" s="59"/>
      <c r="QFR43" s="59"/>
      <c r="QFS43" s="59"/>
      <c r="QFT43" s="59"/>
      <c r="QFU43" s="59"/>
      <c r="QFV43" s="59"/>
      <c r="QFW43" s="59"/>
      <c r="QFX43" s="59"/>
      <c r="QFY43" s="59"/>
      <c r="QFZ43" s="59"/>
      <c r="QGA43" s="59"/>
      <c r="QGB43" s="59"/>
      <c r="QGC43" s="59"/>
      <c r="QGD43" s="59"/>
      <c r="QGE43" s="59"/>
      <c r="QGF43" s="59"/>
      <c r="QGG43" s="59"/>
      <c r="QGH43" s="59"/>
      <c r="QGI43" s="59"/>
      <c r="QGJ43" s="59"/>
      <c r="QGK43" s="59"/>
      <c r="QGL43" s="59"/>
      <c r="QGM43" s="59"/>
      <c r="QGN43" s="59"/>
      <c r="QGO43" s="59"/>
      <c r="QGP43" s="59"/>
      <c r="QGQ43" s="59"/>
      <c r="QGR43" s="59"/>
      <c r="QGS43" s="59"/>
      <c r="QGT43" s="59"/>
      <c r="QGU43" s="59"/>
      <c r="QGV43" s="59"/>
      <c r="QGW43" s="59"/>
      <c r="QGX43" s="59"/>
      <c r="QGY43" s="59"/>
      <c r="QGZ43" s="59"/>
      <c r="QHA43" s="59"/>
      <c r="QHB43" s="59"/>
      <c r="QHC43" s="59"/>
      <c r="QHD43" s="59"/>
      <c r="QHE43" s="59"/>
      <c r="QHF43" s="59"/>
      <c r="QHG43" s="59"/>
      <c r="QHH43" s="59"/>
      <c r="QHI43" s="59"/>
      <c r="QHJ43" s="59"/>
      <c r="QHK43" s="59"/>
      <c r="QHL43" s="59"/>
      <c r="QHM43" s="59"/>
      <c r="QHN43" s="59"/>
      <c r="QHO43" s="59"/>
      <c r="QHP43" s="59"/>
      <c r="QHQ43" s="59"/>
      <c r="QHR43" s="59"/>
      <c r="QHS43" s="59"/>
      <c r="QHT43" s="59"/>
      <c r="QHU43" s="59"/>
      <c r="QHV43" s="59"/>
      <c r="QHW43" s="59"/>
      <c r="QHX43" s="59"/>
      <c r="QHY43" s="59"/>
      <c r="QHZ43" s="59"/>
      <c r="QIA43" s="59"/>
      <c r="QIB43" s="59"/>
      <c r="QIC43" s="59"/>
      <c r="QID43" s="59"/>
      <c r="QIE43" s="59"/>
      <c r="QIF43" s="59"/>
      <c r="QIG43" s="59"/>
      <c r="QIH43" s="59"/>
      <c r="QII43" s="59"/>
      <c r="QIJ43" s="59"/>
      <c r="QIK43" s="59"/>
      <c r="QIL43" s="59"/>
      <c r="QIM43" s="59"/>
      <c r="QIN43" s="59"/>
      <c r="QIO43" s="59"/>
      <c r="QIP43" s="59"/>
      <c r="QIQ43" s="59"/>
      <c r="QIR43" s="59"/>
      <c r="QIS43" s="59"/>
      <c r="QIT43" s="59"/>
      <c r="QIU43" s="59"/>
      <c r="QIV43" s="59"/>
      <c r="QIW43" s="59"/>
      <c r="QIX43" s="59"/>
      <c r="QIY43" s="59"/>
      <c r="QIZ43" s="59"/>
      <c r="QJA43" s="59"/>
      <c r="QJB43" s="59"/>
      <c r="QJC43" s="59"/>
      <c r="QJD43" s="59"/>
      <c r="QJE43" s="59"/>
      <c r="QJF43" s="59"/>
      <c r="QJG43" s="59"/>
      <c r="QJH43" s="59"/>
      <c r="QJI43" s="59"/>
      <c r="QJJ43" s="59"/>
      <c r="QJK43" s="59"/>
      <c r="QJL43" s="59"/>
      <c r="QJM43" s="59"/>
      <c r="QJN43" s="59"/>
      <c r="QJO43" s="59"/>
      <c r="QJP43" s="59"/>
      <c r="QJQ43" s="59"/>
      <c r="QJR43" s="59"/>
      <c r="QJS43" s="59"/>
      <c r="QJT43" s="59"/>
      <c r="QJU43" s="59"/>
      <c r="QJV43" s="59"/>
      <c r="QJW43" s="59"/>
      <c r="QJX43" s="59"/>
      <c r="QJY43" s="59"/>
      <c r="QJZ43" s="59"/>
      <c r="QKA43" s="59"/>
      <c r="QKB43" s="59"/>
      <c r="QKC43" s="59"/>
      <c r="QKD43" s="59"/>
      <c r="QKE43" s="59"/>
      <c r="QKF43" s="59"/>
      <c r="QKG43" s="59"/>
      <c r="QKH43" s="59"/>
      <c r="QKI43" s="59"/>
      <c r="QKJ43" s="59"/>
      <c r="QKK43" s="59"/>
      <c r="QKL43" s="59"/>
      <c r="QKM43" s="59"/>
      <c r="QKN43" s="59"/>
      <c r="QKO43" s="59"/>
      <c r="QKP43" s="59"/>
      <c r="QKQ43" s="59"/>
      <c r="QKR43" s="59"/>
      <c r="QKS43" s="59"/>
      <c r="QKT43" s="59"/>
      <c r="QKU43" s="59"/>
      <c r="QKV43" s="59"/>
      <c r="QKW43" s="59"/>
      <c r="QKX43" s="59"/>
      <c r="QKY43" s="59"/>
      <c r="QKZ43" s="59"/>
      <c r="QLA43" s="59"/>
      <c r="QLB43" s="59"/>
      <c r="QLC43" s="59"/>
      <c r="QLD43" s="59"/>
      <c r="QLE43" s="59"/>
      <c r="QLF43" s="59"/>
      <c r="QLG43" s="59"/>
      <c r="QLH43" s="59"/>
      <c r="QLI43" s="59"/>
      <c r="QLJ43" s="59"/>
      <c r="QLK43" s="59"/>
      <c r="QLL43" s="59"/>
      <c r="QLM43" s="59"/>
      <c r="QLN43" s="59"/>
      <c r="QLO43" s="59"/>
      <c r="QLP43" s="59"/>
      <c r="QLQ43" s="59"/>
      <c r="QLR43" s="59"/>
      <c r="QLS43" s="59"/>
      <c r="QLT43" s="59"/>
      <c r="QLU43" s="59"/>
      <c r="QLV43" s="59"/>
      <c r="QLW43" s="59"/>
      <c r="QLX43" s="59"/>
      <c r="QLY43" s="59"/>
      <c r="QLZ43" s="59"/>
      <c r="QMA43" s="59"/>
      <c r="QMB43" s="59"/>
      <c r="QMC43" s="59"/>
      <c r="QMD43" s="59"/>
      <c r="QME43" s="59"/>
      <c r="QMF43" s="59"/>
      <c r="QMG43" s="59"/>
      <c r="QMH43" s="59"/>
      <c r="QMI43" s="59"/>
      <c r="QMJ43" s="59"/>
      <c r="QMK43" s="59"/>
      <c r="QML43" s="59"/>
      <c r="QMM43" s="59"/>
      <c r="QMN43" s="59"/>
      <c r="QMO43" s="59"/>
      <c r="QMP43" s="59"/>
      <c r="QMQ43" s="59"/>
      <c r="QMR43" s="59"/>
      <c r="QMS43" s="59"/>
      <c r="QMT43" s="59"/>
      <c r="QMU43" s="59"/>
      <c r="QMV43" s="59"/>
      <c r="QMW43" s="59"/>
      <c r="QMX43" s="59"/>
      <c r="QMY43" s="59"/>
      <c r="QMZ43" s="59"/>
      <c r="QNA43" s="59"/>
      <c r="QNB43" s="59"/>
      <c r="QNC43" s="59"/>
      <c r="QND43" s="59"/>
      <c r="QNE43" s="59"/>
      <c r="QNF43" s="59"/>
      <c r="QNG43" s="59"/>
      <c r="QNH43" s="59"/>
      <c r="QNI43" s="59"/>
      <c r="QNJ43" s="59"/>
      <c r="QNK43" s="59"/>
      <c r="QNL43" s="59"/>
      <c r="QNM43" s="59"/>
      <c r="QNN43" s="59"/>
      <c r="QNO43" s="59"/>
      <c r="QNP43" s="59"/>
      <c r="QNQ43" s="59"/>
      <c r="QNR43" s="59"/>
      <c r="QNS43" s="59"/>
      <c r="QNT43" s="59"/>
      <c r="QNU43" s="59"/>
      <c r="QNV43" s="59"/>
      <c r="QNW43" s="59"/>
      <c r="QNX43" s="59"/>
      <c r="QNY43" s="59"/>
      <c r="QNZ43" s="59"/>
      <c r="QOA43" s="59"/>
      <c r="QOB43" s="59"/>
      <c r="QOC43" s="59"/>
      <c r="QOD43" s="59"/>
      <c r="QOE43" s="59"/>
      <c r="QOF43" s="59"/>
      <c r="QOG43" s="59"/>
      <c r="QOH43" s="59"/>
      <c r="QOI43" s="59"/>
      <c r="QOJ43" s="59"/>
      <c r="QOK43" s="59"/>
      <c r="QOL43" s="59"/>
      <c r="QOM43" s="59"/>
      <c r="QON43" s="59"/>
      <c r="QOO43" s="59"/>
      <c r="QOP43" s="59"/>
      <c r="QOQ43" s="59"/>
      <c r="QOR43" s="59"/>
      <c r="QOS43" s="59"/>
      <c r="QOT43" s="59"/>
      <c r="QOU43" s="59"/>
      <c r="QOV43" s="59"/>
      <c r="QOW43" s="59"/>
      <c r="QOX43" s="59"/>
      <c r="QOY43" s="59"/>
      <c r="QOZ43" s="59"/>
      <c r="QPA43" s="59"/>
      <c r="QPB43" s="59"/>
      <c r="QPC43" s="59"/>
      <c r="QPD43" s="59"/>
      <c r="QPE43" s="59"/>
      <c r="QPF43" s="59"/>
      <c r="QPG43" s="59"/>
      <c r="QPH43" s="59"/>
      <c r="QPI43" s="59"/>
      <c r="QPJ43" s="59"/>
      <c r="QPK43" s="59"/>
      <c r="QPL43" s="59"/>
      <c r="QPM43" s="59"/>
      <c r="QPN43" s="59"/>
      <c r="QPO43" s="59"/>
      <c r="QPP43" s="59"/>
      <c r="QPQ43" s="59"/>
      <c r="QPR43" s="59"/>
      <c r="QPS43" s="59"/>
      <c r="QPT43" s="59"/>
      <c r="QPU43" s="59"/>
      <c r="QPV43" s="59"/>
      <c r="QPW43" s="59"/>
      <c r="QPX43" s="59"/>
      <c r="QPY43" s="59"/>
      <c r="QPZ43" s="59"/>
      <c r="QQA43" s="59"/>
      <c r="QQB43" s="59"/>
      <c r="QQC43" s="59"/>
      <c r="QQD43" s="59"/>
      <c r="QQE43" s="59"/>
      <c r="QQF43" s="59"/>
      <c r="QQG43" s="59"/>
      <c r="QQH43" s="59"/>
      <c r="QQI43" s="59"/>
      <c r="QQJ43" s="59"/>
      <c r="QQK43" s="59"/>
      <c r="QQL43" s="59"/>
      <c r="QQM43" s="59"/>
      <c r="QQN43" s="59"/>
      <c r="QQO43" s="59"/>
      <c r="QQP43" s="59"/>
      <c r="QQQ43" s="59"/>
      <c r="QQR43" s="59"/>
      <c r="QQS43" s="59"/>
      <c r="QQT43" s="59"/>
      <c r="QQU43" s="59"/>
      <c r="QQV43" s="59"/>
      <c r="QQW43" s="59"/>
      <c r="QQX43" s="59"/>
      <c r="QQY43" s="59"/>
      <c r="QQZ43" s="59"/>
      <c r="QRA43" s="59"/>
      <c r="QRB43" s="59"/>
      <c r="QRC43" s="59"/>
      <c r="QRD43" s="59"/>
      <c r="QRE43" s="59"/>
      <c r="QRF43" s="59"/>
      <c r="QRG43" s="59"/>
      <c r="QRH43" s="59"/>
      <c r="QRI43" s="59"/>
      <c r="QRJ43" s="59"/>
      <c r="QRK43" s="59"/>
      <c r="QRL43" s="59"/>
      <c r="QRM43" s="59"/>
      <c r="QRN43" s="59"/>
      <c r="QRO43" s="59"/>
      <c r="QRP43" s="59"/>
      <c r="QRQ43" s="59"/>
      <c r="QRR43" s="59"/>
      <c r="QRS43" s="59"/>
      <c r="QRT43" s="59"/>
      <c r="QRU43" s="59"/>
      <c r="QRV43" s="59"/>
      <c r="QRW43" s="59"/>
      <c r="QRX43" s="59"/>
      <c r="QRY43" s="59"/>
      <c r="QRZ43" s="59"/>
      <c r="QSA43" s="59"/>
      <c r="QSB43" s="59"/>
      <c r="QSC43" s="59"/>
      <c r="QSD43" s="59"/>
      <c r="QSE43" s="59"/>
      <c r="QSF43" s="59"/>
      <c r="QSG43" s="59"/>
      <c r="QSH43" s="59"/>
      <c r="QSI43" s="59"/>
      <c r="QSJ43" s="59"/>
      <c r="QSK43" s="59"/>
      <c r="QSL43" s="59"/>
      <c r="QSM43" s="59"/>
      <c r="QSN43" s="59"/>
      <c r="QSO43" s="59"/>
      <c r="QSP43" s="59"/>
      <c r="QSQ43" s="59"/>
      <c r="QSR43" s="59"/>
      <c r="QSS43" s="59"/>
      <c r="QST43" s="59"/>
      <c r="QSU43" s="59"/>
      <c r="QSV43" s="59"/>
      <c r="QSW43" s="59"/>
      <c r="QSX43" s="59"/>
      <c r="QSY43" s="59"/>
      <c r="QSZ43" s="59"/>
      <c r="QTA43" s="59"/>
      <c r="QTB43" s="59"/>
      <c r="QTC43" s="59"/>
      <c r="QTD43" s="59"/>
      <c r="QTE43" s="59"/>
      <c r="QTF43" s="59"/>
      <c r="QTG43" s="59"/>
      <c r="QTH43" s="59"/>
      <c r="QTI43" s="59"/>
      <c r="QTJ43" s="59"/>
      <c r="QTK43" s="59"/>
      <c r="QTL43" s="59"/>
      <c r="QTM43" s="59"/>
      <c r="QTN43" s="59"/>
      <c r="QTO43" s="59"/>
      <c r="QTP43" s="59"/>
      <c r="QTQ43" s="59"/>
      <c r="QTR43" s="59"/>
      <c r="QTS43" s="59"/>
      <c r="QTT43" s="59"/>
      <c r="QTU43" s="59"/>
      <c r="QTV43" s="59"/>
      <c r="QTW43" s="59"/>
      <c r="QTX43" s="59"/>
      <c r="QTY43" s="59"/>
      <c r="QTZ43" s="59"/>
      <c r="QUA43" s="59"/>
      <c r="QUB43" s="59"/>
      <c r="QUC43" s="59"/>
      <c r="QUD43" s="59"/>
      <c r="QUE43" s="59"/>
      <c r="QUF43" s="59"/>
      <c r="QUG43" s="59"/>
      <c r="QUH43" s="59"/>
      <c r="QUI43" s="59"/>
      <c r="QUJ43" s="59"/>
      <c r="QUK43" s="59"/>
      <c r="QUL43" s="59"/>
      <c r="QUM43" s="59"/>
      <c r="QUN43" s="59"/>
      <c r="QUO43" s="59"/>
      <c r="QUP43" s="59"/>
      <c r="QUQ43" s="59"/>
      <c r="QUR43" s="59"/>
      <c r="QUS43" s="59"/>
      <c r="QUT43" s="59"/>
      <c r="QUU43" s="59"/>
      <c r="QUV43" s="59"/>
      <c r="QUW43" s="59"/>
      <c r="QUX43" s="59"/>
      <c r="QUY43" s="59"/>
      <c r="QUZ43" s="59"/>
      <c r="QVA43" s="59"/>
      <c r="QVB43" s="59"/>
      <c r="QVC43" s="59"/>
      <c r="QVD43" s="59"/>
      <c r="QVE43" s="59"/>
      <c r="QVF43" s="59"/>
      <c r="QVG43" s="59"/>
      <c r="QVH43" s="59"/>
      <c r="QVI43" s="59"/>
      <c r="QVJ43" s="59"/>
      <c r="QVK43" s="59"/>
      <c r="QVL43" s="59"/>
      <c r="QVM43" s="59"/>
      <c r="QVN43" s="59"/>
      <c r="QVO43" s="59"/>
      <c r="QVP43" s="59"/>
      <c r="QVQ43" s="59"/>
      <c r="QVR43" s="59"/>
      <c r="QVS43" s="59"/>
      <c r="QVT43" s="59"/>
      <c r="QVU43" s="59"/>
      <c r="QVV43" s="59"/>
      <c r="QVW43" s="59"/>
      <c r="QVX43" s="59"/>
      <c r="QVY43" s="59"/>
      <c r="QVZ43" s="59"/>
      <c r="QWA43" s="59"/>
      <c r="QWB43" s="59"/>
      <c r="QWC43" s="59"/>
      <c r="QWD43" s="59"/>
      <c r="QWE43" s="59"/>
      <c r="QWF43" s="59"/>
      <c r="QWG43" s="59"/>
      <c r="QWH43" s="59"/>
      <c r="QWI43" s="59"/>
      <c r="QWJ43" s="59"/>
      <c r="QWK43" s="59"/>
      <c r="QWL43" s="59"/>
      <c r="QWM43" s="59"/>
      <c r="QWN43" s="59"/>
      <c r="QWO43" s="59"/>
      <c r="QWP43" s="59"/>
      <c r="QWQ43" s="59"/>
      <c r="QWR43" s="59"/>
      <c r="QWS43" s="59"/>
      <c r="QWT43" s="59"/>
      <c r="QWU43" s="59"/>
      <c r="QWV43" s="59"/>
      <c r="QWW43" s="59"/>
      <c r="QWX43" s="59"/>
      <c r="QWY43" s="59"/>
      <c r="QWZ43" s="59"/>
      <c r="QXA43" s="59"/>
      <c r="QXB43" s="59"/>
      <c r="QXC43" s="59"/>
      <c r="QXD43" s="59"/>
      <c r="QXE43" s="59"/>
      <c r="QXF43" s="59"/>
      <c r="QXG43" s="59"/>
      <c r="QXH43" s="59"/>
      <c r="QXI43" s="59"/>
      <c r="QXJ43" s="59"/>
      <c r="QXK43" s="59"/>
      <c r="QXL43" s="59"/>
      <c r="QXM43" s="59"/>
      <c r="QXN43" s="59"/>
      <c r="QXO43" s="59"/>
      <c r="QXP43" s="59"/>
      <c r="QXQ43" s="59"/>
      <c r="QXR43" s="59"/>
      <c r="QXS43" s="59"/>
      <c r="QXT43" s="59"/>
      <c r="QXU43" s="59"/>
      <c r="QXV43" s="59"/>
      <c r="QXW43" s="59"/>
      <c r="QXX43" s="59"/>
      <c r="QXY43" s="59"/>
      <c r="QXZ43" s="59"/>
      <c r="QYA43" s="59"/>
      <c r="QYB43" s="59"/>
      <c r="QYC43" s="59"/>
      <c r="QYD43" s="59"/>
      <c r="QYE43" s="59"/>
      <c r="QYF43" s="59"/>
      <c r="QYG43" s="59"/>
      <c r="QYH43" s="59"/>
      <c r="QYI43" s="59"/>
      <c r="QYJ43" s="59"/>
      <c r="QYK43" s="59"/>
      <c r="QYL43" s="59"/>
      <c r="QYM43" s="59"/>
      <c r="QYN43" s="59"/>
      <c r="QYO43" s="59"/>
      <c r="QYP43" s="59"/>
      <c r="QYQ43" s="59"/>
      <c r="QYR43" s="59"/>
      <c r="QYS43" s="59"/>
      <c r="QYT43" s="59"/>
      <c r="QYU43" s="59"/>
      <c r="QYV43" s="59"/>
      <c r="QYW43" s="59"/>
      <c r="QYX43" s="59"/>
      <c r="QYY43" s="59"/>
      <c r="QYZ43" s="59"/>
      <c r="QZA43" s="59"/>
      <c r="QZB43" s="59"/>
      <c r="QZC43" s="59"/>
      <c r="QZD43" s="59"/>
      <c r="QZE43" s="59"/>
      <c r="QZF43" s="59"/>
      <c r="QZG43" s="59"/>
      <c r="QZH43" s="59"/>
      <c r="QZI43" s="59"/>
      <c r="QZJ43" s="59"/>
      <c r="QZK43" s="59"/>
      <c r="QZL43" s="59"/>
      <c r="QZM43" s="59"/>
      <c r="QZN43" s="59"/>
      <c r="QZO43" s="59"/>
      <c r="QZP43" s="59"/>
      <c r="QZQ43" s="59"/>
      <c r="QZR43" s="59"/>
      <c r="QZS43" s="59"/>
      <c r="QZT43" s="59"/>
      <c r="QZU43" s="59"/>
      <c r="QZV43" s="59"/>
      <c r="QZW43" s="59"/>
      <c r="QZX43" s="59"/>
      <c r="QZY43" s="59"/>
      <c r="QZZ43" s="59"/>
      <c r="RAA43" s="59"/>
      <c r="RAB43" s="59"/>
      <c r="RAC43" s="59"/>
      <c r="RAD43" s="59"/>
      <c r="RAE43" s="59"/>
      <c r="RAF43" s="59"/>
      <c r="RAG43" s="59"/>
      <c r="RAH43" s="59"/>
      <c r="RAI43" s="59"/>
      <c r="RAJ43" s="59"/>
      <c r="RAK43" s="59"/>
      <c r="RAL43" s="59"/>
      <c r="RAM43" s="59"/>
      <c r="RAN43" s="59"/>
      <c r="RAO43" s="59"/>
      <c r="RAP43" s="59"/>
      <c r="RAQ43" s="59"/>
      <c r="RAR43" s="59"/>
      <c r="RAS43" s="59"/>
      <c r="RAT43" s="59"/>
      <c r="RAU43" s="59"/>
      <c r="RAV43" s="59"/>
      <c r="RAW43" s="59"/>
      <c r="RAX43" s="59"/>
      <c r="RAY43" s="59"/>
      <c r="RAZ43" s="59"/>
      <c r="RBA43" s="59"/>
      <c r="RBB43" s="59"/>
      <c r="RBC43" s="59"/>
      <c r="RBD43" s="59"/>
      <c r="RBE43" s="59"/>
      <c r="RBF43" s="59"/>
      <c r="RBG43" s="59"/>
      <c r="RBH43" s="59"/>
      <c r="RBI43" s="59"/>
      <c r="RBJ43" s="59"/>
      <c r="RBK43" s="59"/>
      <c r="RBL43" s="59"/>
      <c r="RBM43" s="59"/>
      <c r="RBN43" s="59"/>
      <c r="RBO43" s="59"/>
      <c r="RBP43" s="59"/>
      <c r="RBQ43" s="59"/>
      <c r="RBR43" s="59"/>
      <c r="RBS43" s="59"/>
      <c r="RBT43" s="59"/>
      <c r="RBU43" s="59"/>
      <c r="RBV43" s="59"/>
      <c r="RBW43" s="59"/>
      <c r="RBX43" s="59"/>
      <c r="RBY43" s="59"/>
      <c r="RBZ43" s="59"/>
      <c r="RCA43" s="59"/>
      <c r="RCB43" s="59"/>
      <c r="RCC43" s="59"/>
      <c r="RCD43" s="59"/>
      <c r="RCE43" s="59"/>
      <c r="RCF43" s="59"/>
      <c r="RCG43" s="59"/>
      <c r="RCH43" s="59"/>
      <c r="RCI43" s="59"/>
      <c r="RCJ43" s="59"/>
      <c r="RCK43" s="59"/>
      <c r="RCL43" s="59"/>
      <c r="RCM43" s="59"/>
      <c r="RCN43" s="59"/>
      <c r="RCO43" s="59"/>
      <c r="RCP43" s="59"/>
      <c r="RCQ43" s="59"/>
      <c r="RCR43" s="59"/>
      <c r="RCS43" s="59"/>
      <c r="RCT43" s="59"/>
      <c r="RCU43" s="59"/>
      <c r="RCV43" s="59"/>
      <c r="RCW43" s="59"/>
      <c r="RCX43" s="59"/>
      <c r="RCY43" s="59"/>
      <c r="RCZ43" s="59"/>
      <c r="RDA43" s="59"/>
      <c r="RDB43" s="59"/>
      <c r="RDC43" s="59"/>
      <c r="RDD43" s="59"/>
      <c r="RDE43" s="59"/>
      <c r="RDF43" s="59"/>
      <c r="RDG43" s="59"/>
      <c r="RDH43" s="59"/>
      <c r="RDI43" s="59"/>
      <c r="RDJ43" s="59"/>
      <c r="RDK43" s="59"/>
      <c r="RDL43" s="59"/>
      <c r="RDM43" s="59"/>
      <c r="RDN43" s="59"/>
      <c r="RDO43" s="59"/>
      <c r="RDP43" s="59"/>
      <c r="RDQ43" s="59"/>
      <c r="RDR43" s="59"/>
      <c r="RDS43" s="59"/>
      <c r="RDT43" s="59"/>
      <c r="RDU43" s="59"/>
      <c r="RDV43" s="59"/>
      <c r="RDW43" s="59"/>
      <c r="RDX43" s="59"/>
      <c r="RDY43" s="59"/>
      <c r="RDZ43" s="59"/>
      <c r="REA43" s="59"/>
      <c r="REB43" s="59"/>
      <c r="REC43" s="59"/>
      <c r="RED43" s="59"/>
      <c r="REE43" s="59"/>
      <c r="REF43" s="59"/>
      <c r="REG43" s="59"/>
      <c r="REH43" s="59"/>
      <c r="REI43" s="59"/>
      <c r="REJ43" s="59"/>
      <c r="REK43" s="59"/>
      <c r="REL43" s="59"/>
      <c r="REM43" s="59"/>
      <c r="REN43" s="59"/>
      <c r="REO43" s="59"/>
      <c r="REP43" s="59"/>
      <c r="REQ43" s="59"/>
      <c r="RER43" s="59"/>
      <c r="RES43" s="59"/>
      <c r="RET43" s="59"/>
      <c r="REU43" s="59"/>
      <c r="REV43" s="59"/>
      <c r="REW43" s="59"/>
      <c r="REX43" s="59"/>
      <c r="REY43" s="59"/>
      <c r="REZ43" s="59"/>
      <c r="RFA43" s="59"/>
      <c r="RFB43" s="59"/>
      <c r="RFC43" s="59"/>
      <c r="RFD43" s="59"/>
      <c r="RFE43" s="59"/>
      <c r="RFF43" s="59"/>
      <c r="RFG43" s="59"/>
      <c r="RFH43" s="59"/>
      <c r="RFI43" s="59"/>
      <c r="RFJ43" s="59"/>
      <c r="RFK43" s="59"/>
      <c r="RFL43" s="59"/>
      <c r="RFM43" s="59"/>
      <c r="RFN43" s="59"/>
      <c r="RFO43" s="59"/>
      <c r="RFP43" s="59"/>
      <c r="RFQ43" s="59"/>
      <c r="RFR43" s="59"/>
      <c r="RFS43" s="59"/>
      <c r="RFT43" s="59"/>
      <c r="RFU43" s="59"/>
      <c r="RFV43" s="59"/>
      <c r="RFW43" s="59"/>
      <c r="RFX43" s="59"/>
      <c r="RFY43" s="59"/>
      <c r="RFZ43" s="59"/>
      <c r="RGA43" s="59"/>
      <c r="RGB43" s="59"/>
      <c r="RGC43" s="59"/>
      <c r="RGD43" s="59"/>
      <c r="RGE43" s="59"/>
      <c r="RGF43" s="59"/>
      <c r="RGG43" s="59"/>
      <c r="RGH43" s="59"/>
      <c r="RGI43" s="59"/>
      <c r="RGJ43" s="59"/>
      <c r="RGK43" s="59"/>
      <c r="RGL43" s="59"/>
      <c r="RGM43" s="59"/>
      <c r="RGN43" s="59"/>
      <c r="RGO43" s="59"/>
      <c r="RGP43" s="59"/>
      <c r="RGQ43" s="59"/>
      <c r="RGR43" s="59"/>
      <c r="RGS43" s="59"/>
      <c r="RGT43" s="59"/>
      <c r="RGU43" s="59"/>
      <c r="RGV43" s="59"/>
      <c r="RGW43" s="59"/>
      <c r="RGX43" s="59"/>
      <c r="RGY43" s="59"/>
      <c r="RGZ43" s="59"/>
      <c r="RHA43" s="59"/>
      <c r="RHB43" s="59"/>
      <c r="RHC43" s="59"/>
      <c r="RHD43" s="59"/>
      <c r="RHE43" s="59"/>
      <c r="RHF43" s="59"/>
      <c r="RHG43" s="59"/>
      <c r="RHH43" s="59"/>
      <c r="RHI43" s="59"/>
      <c r="RHJ43" s="59"/>
      <c r="RHK43" s="59"/>
      <c r="RHL43" s="59"/>
      <c r="RHM43" s="59"/>
      <c r="RHN43" s="59"/>
      <c r="RHO43" s="59"/>
      <c r="RHP43" s="59"/>
      <c r="RHQ43" s="59"/>
      <c r="RHR43" s="59"/>
      <c r="RHS43" s="59"/>
      <c r="RHT43" s="59"/>
      <c r="RHU43" s="59"/>
      <c r="RHV43" s="59"/>
      <c r="RHW43" s="59"/>
      <c r="RHX43" s="59"/>
      <c r="RHY43" s="59"/>
      <c r="RHZ43" s="59"/>
      <c r="RIA43" s="59"/>
      <c r="RIB43" s="59"/>
      <c r="RIC43" s="59"/>
      <c r="RID43" s="59"/>
      <c r="RIE43" s="59"/>
      <c r="RIF43" s="59"/>
      <c r="RIG43" s="59"/>
      <c r="RIH43" s="59"/>
      <c r="RII43" s="59"/>
      <c r="RIJ43" s="59"/>
      <c r="RIK43" s="59"/>
      <c r="RIL43" s="59"/>
      <c r="RIM43" s="59"/>
      <c r="RIN43" s="59"/>
      <c r="RIO43" s="59"/>
      <c r="RIP43" s="59"/>
      <c r="RIQ43" s="59"/>
      <c r="RIR43" s="59"/>
      <c r="RIS43" s="59"/>
      <c r="RIT43" s="59"/>
      <c r="RIU43" s="59"/>
      <c r="RIV43" s="59"/>
      <c r="RIW43" s="59"/>
      <c r="RIX43" s="59"/>
      <c r="RIY43" s="59"/>
      <c r="RIZ43" s="59"/>
      <c r="RJA43" s="59"/>
      <c r="RJB43" s="59"/>
      <c r="RJC43" s="59"/>
      <c r="RJD43" s="59"/>
      <c r="RJE43" s="59"/>
      <c r="RJF43" s="59"/>
      <c r="RJG43" s="59"/>
      <c r="RJH43" s="59"/>
      <c r="RJI43" s="59"/>
      <c r="RJJ43" s="59"/>
      <c r="RJK43" s="59"/>
      <c r="RJL43" s="59"/>
      <c r="RJM43" s="59"/>
      <c r="RJN43" s="59"/>
      <c r="RJO43" s="59"/>
      <c r="RJP43" s="59"/>
      <c r="RJQ43" s="59"/>
      <c r="RJR43" s="59"/>
      <c r="RJS43" s="59"/>
      <c r="RJT43" s="59"/>
      <c r="RJU43" s="59"/>
      <c r="RJV43" s="59"/>
      <c r="RJW43" s="59"/>
      <c r="RJX43" s="59"/>
      <c r="RJY43" s="59"/>
      <c r="RJZ43" s="59"/>
      <c r="RKA43" s="59"/>
      <c r="RKB43" s="59"/>
      <c r="RKC43" s="59"/>
      <c r="RKD43" s="59"/>
      <c r="RKE43" s="59"/>
      <c r="RKF43" s="59"/>
      <c r="RKG43" s="59"/>
      <c r="RKH43" s="59"/>
      <c r="RKI43" s="59"/>
      <c r="RKJ43" s="59"/>
      <c r="RKK43" s="59"/>
      <c r="RKL43" s="59"/>
      <c r="RKM43" s="59"/>
      <c r="RKN43" s="59"/>
      <c r="RKO43" s="59"/>
      <c r="RKP43" s="59"/>
      <c r="RKQ43" s="59"/>
      <c r="RKR43" s="59"/>
      <c r="RKS43" s="59"/>
      <c r="RKT43" s="59"/>
      <c r="RKU43" s="59"/>
      <c r="RKV43" s="59"/>
      <c r="RKW43" s="59"/>
      <c r="RKX43" s="59"/>
      <c r="RKY43" s="59"/>
      <c r="RKZ43" s="59"/>
      <c r="RLA43" s="59"/>
      <c r="RLB43" s="59"/>
      <c r="RLC43" s="59"/>
      <c r="RLD43" s="59"/>
      <c r="RLE43" s="59"/>
      <c r="RLF43" s="59"/>
      <c r="RLG43" s="59"/>
      <c r="RLH43" s="59"/>
      <c r="RLI43" s="59"/>
      <c r="RLJ43" s="59"/>
      <c r="RLK43" s="59"/>
      <c r="RLL43" s="59"/>
      <c r="RLM43" s="59"/>
      <c r="RLN43" s="59"/>
      <c r="RLO43" s="59"/>
      <c r="RLP43" s="59"/>
      <c r="RLQ43" s="59"/>
      <c r="RLR43" s="59"/>
      <c r="RLS43" s="59"/>
      <c r="RLT43" s="59"/>
      <c r="RLU43" s="59"/>
      <c r="RLV43" s="59"/>
      <c r="RLW43" s="59"/>
      <c r="RLX43" s="59"/>
      <c r="RLY43" s="59"/>
      <c r="RLZ43" s="59"/>
      <c r="RMA43" s="59"/>
      <c r="RMB43" s="59"/>
      <c r="RMC43" s="59"/>
      <c r="RMD43" s="59"/>
      <c r="RME43" s="59"/>
      <c r="RMF43" s="59"/>
      <c r="RMG43" s="59"/>
      <c r="RMH43" s="59"/>
      <c r="RMI43" s="59"/>
      <c r="RMJ43" s="59"/>
      <c r="RMK43" s="59"/>
      <c r="RML43" s="59"/>
      <c r="RMM43" s="59"/>
      <c r="RMN43" s="59"/>
      <c r="RMO43" s="59"/>
      <c r="RMP43" s="59"/>
      <c r="RMQ43" s="59"/>
      <c r="RMR43" s="59"/>
      <c r="RMS43" s="59"/>
      <c r="RMT43" s="59"/>
      <c r="RMU43" s="59"/>
      <c r="RMV43" s="59"/>
      <c r="RMW43" s="59"/>
      <c r="RMX43" s="59"/>
      <c r="RMY43" s="59"/>
      <c r="RMZ43" s="59"/>
      <c r="RNA43" s="59"/>
      <c r="RNB43" s="59"/>
      <c r="RNC43" s="59"/>
      <c r="RND43" s="59"/>
      <c r="RNE43" s="59"/>
      <c r="RNF43" s="59"/>
      <c r="RNG43" s="59"/>
      <c r="RNH43" s="59"/>
      <c r="RNI43" s="59"/>
      <c r="RNJ43" s="59"/>
      <c r="RNK43" s="59"/>
      <c r="RNL43" s="59"/>
      <c r="RNM43" s="59"/>
      <c r="RNN43" s="59"/>
      <c r="RNO43" s="59"/>
      <c r="RNP43" s="59"/>
      <c r="RNQ43" s="59"/>
      <c r="RNR43" s="59"/>
      <c r="RNS43" s="59"/>
      <c r="RNT43" s="59"/>
      <c r="RNU43" s="59"/>
      <c r="RNV43" s="59"/>
      <c r="RNW43" s="59"/>
      <c r="RNX43" s="59"/>
      <c r="RNY43" s="59"/>
      <c r="RNZ43" s="59"/>
      <c r="ROA43" s="59"/>
      <c r="ROB43" s="59"/>
      <c r="ROC43" s="59"/>
      <c r="ROD43" s="59"/>
      <c r="ROE43" s="59"/>
      <c r="ROF43" s="59"/>
      <c r="ROG43" s="59"/>
      <c r="ROH43" s="59"/>
      <c r="ROI43" s="59"/>
      <c r="ROJ43" s="59"/>
      <c r="ROK43" s="59"/>
      <c r="ROL43" s="59"/>
      <c r="ROM43" s="59"/>
      <c r="RON43" s="59"/>
      <c r="ROO43" s="59"/>
      <c r="ROP43" s="59"/>
      <c r="ROQ43" s="59"/>
      <c r="ROR43" s="59"/>
      <c r="ROS43" s="59"/>
      <c r="ROT43" s="59"/>
      <c r="ROU43" s="59"/>
      <c r="ROV43" s="59"/>
      <c r="ROW43" s="59"/>
      <c r="ROX43" s="59"/>
      <c r="ROY43" s="59"/>
      <c r="ROZ43" s="59"/>
      <c r="RPA43" s="59"/>
      <c r="RPB43" s="59"/>
      <c r="RPC43" s="59"/>
      <c r="RPD43" s="59"/>
      <c r="RPE43" s="59"/>
      <c r="RPF43" s="59"/>
      <c r="RPG43" s="59"/>
      <c r="RPH43" s="59"/>
      <c r="RPI43" s="59"/>
      <c r="RPJ43" s="59"/>
      <c r="RPK43" s="59"/>
      <c r="RPL43" s="59"/>
      <c r="RPM43" s="59"/>
      <c r="RPN43" s="59"/>
      <c r="RPO43" s="59"/>
      <c r="RPP43" s="59"/>
      <c r="RPQ43" s="59"/>
      <c r="RPR43" s="59"/>
      <c r="RPS43" s="59"/>
      <c r="RPT43" s="59"/>
      <c r="RPU43" s="59"/>
      <c r="RPV43" s="59"/>
      <c r="RPW43" s="59"/>
      <c r="RPX43" s="59"/>
      <c r="RPY43" s="59"/>
      <c r="RPZ43" s="59"/>
      <c r="RQA43" s="59"/>
      <c r="RQB43" s="59"/>
      <c r="RQC43" s="59"/>
      <c r="RQD43" s="59"/>
      <c r="RQE43" s="59"/>
      <c r="RQF43" s="59"/>
      <c r="RQG43" s="59"/>
      <c r="RQH43" s="59"/>
      <c r="RQI43" s="59"/>
      <c r="RQJ43" s="59"/>
      <c r="RQK43" s="59"/>
      <c r="RQL43" s="59"/>
      <c r="RQM43" s="59"/>
      <c r="RQN43" s="59"/>
      <c r="RQO43" s="59"/>
      <c r="RQP43" s="59"/>
      <c r="RQQ43" s="59"/>
      <c r="RQR43" s="59"/>
      <c r="RQS43" s="59"/>
      <c r="RQT43" s="59"/>
      <c r="RQU43" s="59"/>
      <c r="RQV43" s="59"/>
      <c r="RQW43" s="59"/>
      <c r="RQX43" s="59"/>
      <c r="RQY43" s="59"/>
      <c r="RQZ43" s="59"/>
      <c r="RRA43" s="59"/>
      <c r="RRB43" s="59"/>
      <c r="RRC43" s="59"/>
      <c r="RRD43" s="59"/>
      <c r="RRE43" s="59"/>
      <c r="RRF43" s="59"/>
      <c r="RRG43" s="59"/>
      <c r="RRH43" s="59"/>
      <c r="RRI43" s="59"/>
      <c r="RRJ43" s="59"/>
      <c r="RRK43" s="59"/>
      <c r="RRL43" s="59"/>
      <c r="RRM43" s="59"/>
      <c r="RRN43" s="59"/>
      <c r="RRO43" s="59"/>
      <c r="RRP43" s="59"/>
      <c r="RRQ43" s="59"/>
      <c r="RRR43" s="59"/>
      <c r="RRS43" s="59"/>
      <c r="RRT43" s="59"/>
      <c r="RRU43" s="59"/>
      <c r="RRV43" s="59"/>
      <c r="RRW43" s="59"/>
      <c r="RRX43" s="59"/>
      <c r="RRY43" s="59"/>
      <c r="RRZ43" s="59"/>
      <c r="RSA43" s="59"/>
      <c r="RSB43" s="59"/>
      <c r="RSC43" s="59"/>
      <c r="RSD43" s="59"/>
      <c r="RSE43" s="59"/>
      <c r="RSF43" s="59"/>
      <c r="RSG43" s="59"/>
      <c r="RSH43" s="59"/>
      <c r="RSI43" s="59"/>
      <c r="RSJ43" s="59"/>
      <c r="RSK43" s="59"/>
      <c r="RSL43" s="59"/>
      <c r="RSM43" s="59"/>
      <c r="RSN43" s="59"/>
      <c r="RSO43" s="59"/>
      <c r="RSP43" s="59"/>
      <c r="RSQ43" s="59"/>
      <c r="RSR43" s="59"/>
      <c r="RSS43" s="59"/>
      <c r="RST43" s="59"/>
      <c r="RSU43" s="59"/>
      <c r="RSV43" s="59"/>
      <c r="RSW43" s="59"/>
      <c r="RSX43" s="59"/>
      <c r="RSY43" s="59"/>
      <c r="RSZ43" s="59"/>
      <c r="RTA43" s="59"/>
      <c r="RTB43" s="59"/>
      <c r="RTC43" s="59"/>
      <c r="RTD43" s="59"/>
      <c r="RTE43" s="59"/>
      <c r="RTF43" s="59"/>
      <c r="RTG43" s="59"/>
      <c r="RTH43" s="59"/>
      <c r="RTI43" s="59"/>
      <c r="RTJ43" s="59"/>
      <c r="RTK43" s="59"/>
      <c r="RTL43" s="59"/>
      <c r="RTM43" s="59"/>
      <c r="RTN43" s="59"/>
      <c r="RTO43" s="59"/>
      <c r="RTP43" s="59"/>
      <c r="RTQ43" s="59"/>
      <c r="RTR43" s="59"/>
      <c r="RTS43" s="59"/>
      <c r="RTT43" s="59"/>
      <c r="RTU43" s="59"/>
      <c r="RTV43" s="59"/>
      <c r="RTW43" s="59"/>
      <c r="RTX43" s="59"/>
      <c r="RTY43" s="59"/>
      <c r="RTZ43" s="59"/>
      <c r="RUA43" s="59"/>
      <c r="RUB43" s="59"/>
      <c r="RUC43" s="59"/>
      <c r="RUD43" s="59"/>
      <c r="RUE43" s="59"/>
      <c r="RUF43" s="59"/>
      <c r="RUG43" s="59"/>
      <c r="RUH43" s="59"/>
      <c r="RUI43" s="59"/>
      <c r="RUJ43" s="59"/>
      <c r="RUK43" s="59"/>
      <c r="RUL43" s="59"/>
      <c r="RUM43" s="59"/>
      <c r="RUN43" s="59"/>
      <c r="RUO43" s="59"/>
      <c r="RUP43" s="59"/>
      <c r="RUQ43" s="59"/>
      <c r="RUR43" s="59"/>
      <c r="RUS43" s="59"/>
      <c r="RUT43" s="59"/>
      <c r="RUU43" s="59"/>
      <c r="RUV43" s="59"/>
      <c r="RUW43" s="59"/>
      <c r="RUX43" s="59"/>
      <c r="RUY43" s="59"/>
      <c r="RUZ43" s="59"/>
      <c r="RVA43" s="59"/>
      <c r="RVB43" s="59"/>
      <c r="RVC43" s="59"/>
      <c r="RVD43" s="59"/>
      <c r="RVE43" s="59"/>
      <c r="RVF43" s="59"/>
      <c r="RVG43" s="59"/>
      <c r="RVH43" s="59"/>
      <c r="RVI43" s="59"/>
      <c r="RVJ43" s="59"/>
      <c r="RVK43" s="59"/>
      <c r="RVL43" s="59"/>
      <c r="RVM43" s="59"/>
      <c r="RVN43" s="59"/>
      <c r="RVO43" s="59"/>
      <c r="RVP43" s="59"/>
      <c r="RVQ43" s="59"/>
      <c r="RVR43" s="59"/>
      <c r="RVS43" s="59"/>
      <c r="RVT43" s="59"/>
      <c r="RVU43" s="59"/>
      <c r="RVV43" s="59"/>
      <c r="RVW43" s="59"/>
      <c r="RVX43" s="59"/>
      <c r="RVY43" s="59"/>
      <c r="RVZ43" s="59"/>
      <c r="RWA43" s="59"/>
      <c r="RWB43" s="59"/>
      <c r="RWC43" s="59"/>
      <c r="RWD43" s="59"/>
      <c r="RWE43" s="59"/>
      <c r="RWF43" s="59"/>
      <c r="RWG43" s="59"/>
      <c r="RWH43" s="59"/>
      <c r="RWI43" s="59"/>
      <c r="RWJ43" s="59"/>
      <c r="RWK43" s="59"/>
      <c r="RWL43" s="59"/>
      <c r="RWM43" s="59"/>
      <c r="RWN43" s="59"/>
      <c r="RWO43" s="59"/>
      <c r="RWP43" s="59"/>
      <c r="RWQ43" s="59"/>
      <c r="RWR43" s="59"/>
      <c r="RWS43" s="59"/>
      <c r="RWT43" s="59"/>
      <c r="RWU43" s="59"/>
      <c r="RWV43" s="59"/>
      <c r="RWW43" s="59"/>
      <c r="RWX43" s="59"/>
      <c r="RWY43" s="59"/>
      <c r="RWZ43" s="59"/>
      <c r="RXA43" s="59"/>
      <c r="RXB43" s="59"/>
      <c r="RXC43" s="59"/>
      <c r="RXD43" s="59"/>
      <c r="RXE43" s="59"/>
      <c r="RXF43" s="59"/>
      <c r="RXG43" s="59"/>
      <c r="RXH43" s="59"/>
      <c r="RXI43" s="59"/>
      <c r="RXJ43" s="59"/>
      <c r="RXK43" s="59"/>
      <c r="RXL43" s="59"/>
      <c r="RXM43" s="59"/>
      <c r="RXN43" s="59"/>
      <c r="RXO43" s="59"/>
      <c r="RXP43" s="59"/>
      <c r="RXQ43" s="59"/>
      <c r="RXR43" s="59"/>
      <c r="RXS43" s="59"/>
      <c r="RXT43" s="59"/>
      <c r="RXU43" s="59"/>
      <c r="RXV43" s="59"/>
      <c r="RXW43" s="59"/>
      <c r="RXX43" s="59"/>
      <c r="RXY43" s="59"/>
      <c r="RXZ43" s="59"/>
      <c r="RYA43" s="59"/>
      <c r="RYB43" s="59"/>
      <c r="RYC43" s="59"/>
      <c r="RYD43" s="59"/>
      <c r="RYE43" s="59"/>
      <c r="RYF43" s="59"/>
      <c r="RYG43" s="59"/>
      <c r="RYH43" s="59"/>
      <c r="RYI43" s="59"/>
      <c r="RYJ43" s="59"/>
      <c r="RYK43" s="59"/>
      <c r="RYL43" s="59"/>
      <c r="RYM43" s="59"/>
      <c r="RYN43" s="59"/>
      <c r="RYO43" s="59"/>
      <c r="RYP43" s="59"/>
      <c r="RYQ43" s="59"/>
      <c r="RYR43" s="59"/>
      <c r="RYS43" s="59"/>
      <c r="RYT43" s="59"/>
      <c r="RYU43" s="59"/>
      <c r="RYV43" s="59"/>
      <c r="RYW43" s="59"/>
      <c r="RYX43" s="59"/>
      <c r="RYY43" s="59"/>
      <c r="RYZ43" s="59"/>
      <c r="RZA43" s="59"/>
      <c r="RZB43" s="59"/>
      <c r="RZC43" s="59"/>
      <c r="RZD43" s="59"/>
      <c r="RZE43" s="59"/>
      <c r="RZF43" s="59"/>
      <c r="RZG43" s="59"/>
      <c r="RZH43" s="59"/>
      <c r="RZI43" s="59"/>
      <c r="RZJ43" s="59"/>
      <c r="RZK43" s="59"/>
      <c r="RZL43" s="59"/>
      <c r="RZM43" s="59"/>
      <c r="RZN43" s="59"/>
      <c r="RZO43" s="59"/>
      <c r="RZP43" s="59"/>
      <c r="RZQ43" s="59"/>
      <c r="RZR43" s="59"/>
      <c r="RZS43" s="59"/>
      <c r="RZT43" s="59"/>
      <c r="RZU43" s="59"/>
      <c r="RZV43" s="59"/>
      <c r="RZW43" s="59"/>
      <c r="RZX43" s="59"/>
      <c r="RZY43" s="59"/>
      <c r="RZZ43" s="59"/>
      <c r="SAA43" s="59"/>
      <c r="SAB43" s="59"/>
      <c r="SAC43" s="59"/>
      <c r="SAD43" s="59"/>
      <c r="SAE43" s="59"/>
      <c r="SAF43" s="59"/>
      <c r="SAG43" s="59"/>
      <c r="SAH43" s="59"/>
      <c r="SAI43" s="59"/>
      <c r="SAJ43" s="59"/>
      <c r="SAK43" s="59"/>
      <c r="SAL43" s="59"/>
      <c r="SAM43" s="59"/>
      <c r="SAN43" s="59"/>
      <c r="SAO43" s="59"/>
      <c r="SAP43" s="59"/>
      <c r="SAQ43" s="59"/>
      <c r="SAR43" s="59"/>
      <c r="SAS43" s="59"/>
      <c r="SAT43" s="59"/>
      <c r="SAU43" s="59"/>
      <c r="SAV43" s="59"/>
      <c r="SAW43" s="59"/>
      <c r="SAX43" s="59"/>
      <c r="SAY43" s="59"/>
      <c r="SAZ43" s="59"/>
      <c r="SBA43" s="59"/>
      <c r="SBB43" s="59"/>
      <c r="SBC43" s="59"/>
      <c r="SBD43" s="59"/>
      <c r="SBE43" s="59"/>
      <c r="SBF43" s="59"/>
      <c r="SBG43" s="59"/>
      <c r="SBH43" s="59"/>
      <c r="SBI43" s="59"/>
      <c r="SBJ43" s="59"/>
      <c r="SBK43" s="59"/>
      <c r="SBL43" s="59"/>
      <c r="SBM43" s="59"/>
      <c r="SBN43" s="59"/>
      <c r="SBO43" s="59"/>
      <c r="SBP43" s="59"/>
      <c r="SBQ43" s="59"/>
      <c r="SBR43" s="59"/>
      <c r="SBS43" s="59"/>
      <c r="SBT43" s="59"/>
      <c r="SBU43" s="59"/>
      <c r="SBV43" s="59"/>
      <c r="SBW43" s="59"/>
      <c r="SBX43" s="59"/>
      <c r="SBY43" s="59"/>
      <c r="SBZ43" s="59"/>
      <c r="SCA43" s="59"/>
      <c r="SCB43" s="59"/>
      <c r="SCC43" s="59"/>
      <c r="SCD43" s="59"/>
      <c r="SCE43" s="59"/>
      <c r="SCF43" s="59"/>
      <c r="SCG43" s="59"/>
      <c r="SCH43" s="59"/>
      <c r="SCI43" s="59"/>
      <c r="SCJ43" s="59"/>
      <c r="SCK43" s="59"/>
      <c r="SCL43" s="59"/>
      <c r="SCM43" s="59"/>
      <c r="SCN43" s="59"/>
      <c r="SCO43" s="59"/>
      <c r="SCP43" s="59"/>
      <c r="SCQ43" s="59"/>
      <c r="SCR43" s="59"/>
      <c r="SCS43" s="59"/>
      <c r="SCT43" s="59"/>
      <c r="SCU43" s="59"/>
      <c r="SCV43" s="59"/>
      <c r="SCW43" s="59"/>
      <c r="SCX43" s="59"/>
      <c r="SCY43" s="59"/>
      <c r="SCZ43" s="59"/>
      <c r="SDA43" s="59"/>
      <c r="SDB43" s="59"/>
      <c r="SDC43" s="59"/>
      <c r="SDD43" s="59"/>
      <c r="SDE43" s="59"/>
      <c r="SDF43" s="59"/>
      <c r="SDG43" s="59"/>
      <c r="SDH43" s="59"/>
      <c r="SDI43" s="59"/>
      <c r="SDJ43" s="59"/>
      <c r="SDK43" s="59"/>
      <c r="SDL43" s="59"/>
      <c r="SDM43" s="59"/>
      <c r="SDN43" s="59"/>
      <c r="SDO43" s="59"/>
      <c r="SDP43" s="59"/>
      <c r="SDQ43" s="59"/>
      <c r="SDR43" s="59"/>
      <c r="SDS43" s="59"/>
      <c r="SDT43" s="59"/>
      <c r="SDU43" s="59"/>
      <c r="SDV43" s="59"/>
      <c r="SDW43" s="59"/>
      <c r="SDX43" s="59"/>
      <c r="SDY43" s="59"/>
      <c r="SDZ43" s="59"/>
      <c r="SEA43" s="59"/>
      <c r="SEB43" s="59"/>
      <c r="SEC43" s="59"/>
      <c r="SED43" s="59"/>
      <c r="SEE43" s="59"/>
      <c r="SEF43" s="59"/>
      <c r="SEG43" s="59"/>
      <c r="SEH43" s="59"/>
      <c r="SEI43" s="59"/>
      <c r="SEJ43" s="59"/>
      <c r="SEK43" s="59"/>
      <c r="SEL43" s="59"/>
      <c r="SEM43" s="59"/>
      <c r="SEN43" s="59"/>
      <c r="SEO43" s="59"/>
      <c r="SEP43" s="59"/>
      <c r="SEQ43" s="59"/>
      <c r="SER43" s="59"/>
      <c r="SES43" s="59"/>
      <c r="SET43" s="59"/>
      <c r="SEU43" s="59"/>
      <c r="SEV43" s="59"/>
      <c r="SEW43" s="59"/>
      <c r="SEX43" s="59"/>
      <c r="SEY43" s="59"/>
      <c r="SEZ43" s="59"/>
      <c r="SFA43" s="59"/>
      <c r="SFB43" s="59"/>
      <c r="SFC43" s="59"/>
      <c r="SFD43" s="59"/>
      <c r="SFE43" s="59"/>
      <c r="SFF43" s="59"/>
      <c r="SFG43" s="59"/>
      <c r="SFH43" s="59"/>
      <c r="SFI43" s="59"/>
      <c r="SFJ43" s="59"/>
      <c r="SFK43" s="59"/>
      <c r="SFL43" s="59"/>
      <c r="SFM43" s="59"/>
      <c r="SFN43" s="59"/>
      <c r="SFO43" s="59"/>
      <c r="SFP43" s="59"/>
      <c r="SFQ43" s="59"/>
      <c r="SFR43" s="59"/>
      <c r="SFS43" s="59"/>
      <c r="SFT43" s="59"/>
      <c r="SFU43" s="59"/>
      <c r="SFV43" s="59"/>
      <c r="SFW43" s="59"/>
      <c r="SFX43" s="59"/>
      <c r="SFY43" s="59"/>
      <c r="SFZ43" s="59"/>
      <c r="SGA43" s="59"/>
      <c r="SGB43" s="59"/>
      <c r="SGC43" s="59"/>
      <c r="SGD43" s="59"/>
      <c r="SGE43" s="59"/>
      <c r="SGF43" s="59"/>
      <c r="SGG43" s="59"/>
      <c r="SGH43" s="59"/>
      <c r="SGI43" s="59"/>
      <c r="SGJ43" s="59"/>
      <c r="SGK43" s="59"/>
      <c r="SGL43" s="59"/>
      <c r="SGM43" s="59"/>
      <c r="SGN43" s="59"/>
      <c r="SGO43" s="59"/>
      <c r="SGP43" s="59"/>
      <c r="SGQ43" s="59"/>
      <c r="SGR43" s="59"/>
      <c r="SGS43" s="59"/>
      <c r="SGT43" s="59"/>
      <c r="SGU43" s="59"/>
      <c r="SGV43" s="59"/>
      <c r="SGW43" s="59"/>
      <c r="SGX43" s="59"/>
      <c r="SGY43" s="59"/>
      <c r="SGZ43" s="59"/>
      <c r="SHA43" s="59"/>
      <c r="SHB43" s="59"/>
      <c r="SHC43" s="59"/>
      <c r="SHD43" s="59"/>
      <c r="SHE43" s="59"/>
      <c r="SHF43" s="59"/>
      <c r="SHG43" s="59"/>
      <c r="SHH43" s="59"/>
      <c r="SHI43" s="59"/>
      <c r="SHJ43" s="59"/>
      <c r="SHK43" s="59"/>
      <c r="SHL43" s="59"/>
      <c r="SHM43" s="59"/>
      <c r="SHN43" s="59"/>
      <c r="SHO43" s="59"/>
      <c r="SHP43" s="59"/>
      <c r="SHQ43" s="59"/>
      <c r="SHR43" s="59"/>
      <c r="SHS43" s="59"/>
      <c r="SHT43" s="59"/>
      <c r="SHU43" s="59"/>
      <c r="SHV43" s="59"/>
      <c r="SHW43" s="59"/>
      <c r="SHX43" s="59"/>
      <c r="SHY43" s="59"/>
      <c r="SHZ43" s="59"/>
      <c r="SIA43" s="59"/>
      <c r="SIB43" s="59"/>
      <c r="SIC43" s="59"/>
      <c r="SID43" s="59"/>
      <c r="SIE43" s="59"/>
      <c r="SIF43" s="59"/>
      <c r="SIG43" s="59"/>
      <c r="SIH43" s="59"/>
      <c r="SII43" s="59"/>
      <c r="SIJ43" s="59"/>
      <c r="SIK43" s="59"/>
      <c r="SIL43" s="59"/>
      <c r="SIM43" s="59"/>
      <c r="SIN43" s="59"/>
      <c r="SIO43" s="59"/>
      <c r="SIP43" s="59"/>
      <c r="SIQ43" s="59"/>
      <c r="SIR43" s="59"/>
      <c r="SIS43" s="59"/>
      <c r="SIT43" s="59"/>
      <c r="SIU43" s="59"/>
      <c r="SIV43" s="59"/>
      <c r="SIW43" s="59"/>
      <c r="SIX43" s="59"/>
      <c r="SIY43" s="59"/>
      <c r="SIZ43" s="59"/>
      <c r="SJA43" s="59"/>
      <c r="SJB43" s="59"/>
      <c r="SJC43" s="59"/>
      <c r="SJD43" s="59"/>
      <c r="SJE43" s="59"/>
      <c r="SJF43" s="59"/>
      <c r="SJG43" s="59"/>
      <c r="SJH43" s="59"/>
      <c r="SJI43" s="59"/>
      <c r="SJJ43" s="59"/>
      <c r="SJK43" s="59"/>
      <c r="SJL43" s="59"/>
      <c r="SJM43" s="59"/>
      <c r="SJN43" s="59"/>
      <c r="SJO43" s="59"/>
      <c r="SJP43" s="59"/>
      <c r="SJQ43" s="59"/>
      <c r="SJR43" s="59"/>
      <c r="SJS43" s="59"/>
      <c r="SJT43" s="59"/>
      <c r="SJU43" s="59"/>
      <c r="SJV43" s="59"/>
      <c r="SJW43" s="59"/>
      <c r="SJX43" s="59"/>
      <c r="SJY43" s="59"/>
      <c r="SJZ43" s="59"/>
      <c r="SKA43" s="59"/>
      <c r="SKB43" s="59"/>
      <c r="SKC43" s="59"/>
      <c r="SKD43" s="59"/>
      <c r="SKE43" s="59"/>
      <c r="SKF43" s="59"/>
      <c r="SKG43" s="59"/>
      <c r="SKH43" s="59"/>
      <c r="SKI43" s="59"/>
      <c r="SKJ43" s="59"/>
      <c r="SKK43" s="59"/>
      <c r="SKL43" s="59"/>
      <c r="SKM43" s="59"/>
      <c r="SKN43" s="59"/>
      <c r="SKO43" s="59"/>
      <c r="SKP43" s="59"/>
      <c r="SKQ43" s="59"/>
      <c r="SKR43" s="59"/>
      <c r="SKS43" s="59"/>
      <c r="SKT43" s="59"/>
      <c r="SKU43" s="59"/>
      <c r="SKV43" s="59"/>
      <c r="SKW43" s="59"/>
      <c r="SKX43" s="59"/>
      <c r="SKY43" s="59"/>
      <c r="SKZ43" s="59"/>
      <c r="SLA43" s="59"/>
      <c r="SLB43" s="59"/>
      <c r="SLC43" s="59"/>
      <c r="SLD43" s="59"/>
      <c r="SLE43" s="59"/>
      <c r="SLF43" s="59"/>
      <c r="SLG43" s="59"/>
      <c r="SLH43" s="59"/>
      <c r="SLI43" s="59"/>
      <c r="SLJ43" s="59"/>
      <c r="SLK43" s="59"/>
      <c r="SLL43" s="59"/>
      <c r="SLM43" s="59"/>
      <c r="SLN43" s="59"/>
      <c r="SLO43" s="59"/>
      <c r="SLP43" s="59"/>
      <c r="SLQ43" s="59"/>
      <c r="SLR43" s="59"/>
      <c r="SLS43" s="59"/>
      <c r="SLT43" s="59"/>
      <c r="SLU43" s="59"/>
      <c r="SLV43" s="59"/>
      <c r="SLW43" s="59"/>
      <c r="SLX43" s="59"/>
      <c r="SLY43" s="59"/>
      <c r="SLZ43" s="59"/>
      <c r="SMA43" s="59"/>
      <c r="SMB43" s="59"/>
      <c r="SMC43" s="59"/>
      <c r="SMD43" s="59"/>
      <c r="SME43" s="59"/>
      <c r="SMF43" s="59"/>
      <c r="SMG43" s="59"/>
      <c r="SMH43" s="59"/>
      <c r="SMI43" s="59"/>
      <c r="SMJ43" s="59"/>
      <c r="SMK43" s="59"/>
      <c r="SML43" s="59"/>
      <c r="SMM43" s="59"/>
      <c r="SMN43" s="59"/>
      <c r="SMO43" s="59"/>
      <c r="SMP43" s="59"/>
      <c r="SMQ43" s="59"/>
      <c r="SMR43" s="59"/>
      <c r="SMS43" s="59"/>
      <c r="SMT43" s="59"/>
      <c r="SMU43" s="59"/>
      <c r="SMV43" s="59"/>
      <c r="SMW43" s="59"/>
      <c r="SMX43" s="59"/>
      <c r="SMY43" s="59"/>
      <c r="SMZ43" s="59"/>
      <c r="SNA43" s="59"/>
      <c r="SNB43" s="59"/>
      <c r="SNC43" s="59"/>
      <c r="SND43" s="59"/>
      <c r="SNE43" s="59"/>
      <c r="SNF43" s="59"/>
      <c r="SNG43" s="59"/>
      <c r="SNH43" s="59"/>
      <c r="SNI43" s="59"/>
      <c r="SNJ43" s="59"/>
      <c r="SNK43" s="59"/>
      <c r="SNL43" s="59"/>
      <c r="SNM43" s="59"/>
      <c r="SNN43" s="59"/>
      <c r="SNO43" s="59"/>
      <c r="SNP43" s="59"/>
      <c r="SNQ43" s="59"/>
      <c r="SNR43" s="59"/>
      <c r="SNS43" s="59"/>
      <c r="SNT43" s="59"/>
      <c r="SNU43" s="59"/>
      <c r="SNV43" s="59"/>
      <c r="SNW43" s="59"/>
      <c r="SNX43" s="59"/>
      <c r="SNY43" s="59"/>
      <c r="SNZ43" s="59"/>
      <c r="SOA43" s="59"/>
      <c r="SOB43" s="59"/>
      <c r="SOC43" s="59"/>
      <c r="SOD43" s="59"/>
      <c r="SOE43" s="59"/>
      <c r="SOF43" s="59"/>
      <c r="SOG43" s="59"/>
      <c r="SOH43" s="59"/>
      <c r="SOI43" s="59"/>
      <c r="SOJ43" s="59"/>
      <c r="SOK43" s="59"/>
      <c r="SOL43" s="59"/>
      <c r="SOM43" s="59"/>
      <c r="SON43" s="59"/>
      <c r="SOO43" s="59"/>
      <c r="SOP43" s="59"/>
      <c r="SOQ43" s="59"/>
      <c r="SOR43" s="59"/>
      <c r="SOS43" s="59"/>
      <c r="SOT43" s="59"/>
      <c r="SOU43" s="59"/>
      <c r="SOV43" s="59"/>
      <c r="SOW43" s="59"/>
      <c r="SOX43" s="59"/>
      <c r="SOY43" s="59"/>
      <c r="SOZ43" s="59"/>
      <c r="SPA43" s="59"/>
      <c r="SPB43" s="59"/>
      <c r="SPC43" s="59"/>
      <c r="SPD43" s="59"/>
      <c r="SPE43" s="59"/>
      <c r="SPF43" s="59"/>
      <c r="SPG43" s="59"/>
      <c r="SPH43" s="59"/>
      <c r="SPI43" s="59"/>
      <c r="SPJ43" s="59"/>
      <c r="SPK43" s="59"/>
      <c r="SPL43" s="59"/>
      <c r="SPM43" s="59"/>
      <c r="SPN43" s="59"/>
      <c r="SPO43" s="59"/>
      <c r="SPP43" s="59"/>
      <c r="SPQ43" s="59"/>
      <c r="SPR43" s="59"/>
      <c r="SPS43" s="59"/>
      <c r="SPT43" s="59"/>
      <c r="SPU43" s="59"/>
      <c r="SPV43" s="59"/>
      <c r="SPW43" s="59"/>
      <c r="SPX43" s="59"/>
      <c r="SPY43" s="59"/>
      <c r="SPZ43" s="59"/>
      <c r="SQA43" s="59"/>
      <c r="SQB43" s="59"/>
      <c r="SQC43" s="59"/>
      <c r="SQD43" s="59"/>
      <c r="SQE43" s="59"/>
      <c r="SQF43" s="59"/>
      <c r="SQG43" s="59"/>
      <c r="SQH43" s="59"/>
      <c r="SQI43" s="59"/>
      <c r="SQJ43" s="59"/>
      <c r="SQK43" s="59"/>
      <c r="SQL43" s="59"/>
      <c r="SQM43" s="59"/>
      <c r="SQN43" s="59"/>
      <c r="SQO43" s="59"/>
      <c r="SQP43" s="59"/>
      <c r="SQQ43" s="59"/>
      <c r="SQR43" s="59"/>
      <c r="SQS43" s="59"/>
      <c r="SQT43" s="59"/>
      <c r="SQU43" s="59"/>
      <c r="SQV43" s="59"/>
      <c r="SQW43" s="59"/>
      <c r="SQX43" s="59"/>
      <c r="SQY43" s="59"/>
      <c r="SQZ43" s="59"/>
      <c r="SRA43" s="59"/>
      <c r="SRB43" s="59"/>
      <c r="SRC43" s="59"/>
      <c r="SRD43" s="59"/>
      <c r="SRE43" s="59"/>
      <c r="SRF43" s="59"/>
      <c r="SRG43" s="59"/>
      <c r="SRH43" s="59"/>
      <c r="SRI43" s="59"/>
      <c r="SRJ43" s="59"/>
      <c r="SRK43" s="59"/>
      <c r="SRL43" s="59"/>
      <c r="SRM43" s="59"/>
      <c r="SRN43" s="59"/>
      <c r="SRO43" s="59"/>
      <c r="SRP43" s="59"/>
      <c r="SRQ43" s="59"/>
      <c r="SRR43" s="59"/>
      <c r="SRS43" s="59"/>
      <c r="SRT43" s="59"/>
      <c r="SRU43" s="59"/>
      <c r="SRV43" s="59"/>
      <c r="SRW43" s="59"/>
      <c r="SRX43" s="59"/>
      <c r="SRY43" s="59"/>
      <c r="SRZ43" s="59"/>
      <c r="SSA43" s="59"/>
      <c r="SSB43" s="59"/>
      <c r="SSC43" s="59"/>
      <c r="SSD43" s="59"/>
      <c r="SSE43" s="59"/>
      <c r="SSF43" s="59"/>
      <c r="SSG43" s="59"/>
      <c r="SSH43" s="59"/>
      <c r="SSI43" s="59"/>
      <c r="SSJ43" s="59"/>
      <c r="SSK43" s="59"/>
      <c r="SSL43" s="59"/>
      <c r="SSM43" s="59"/>
      <c r="SSN43" s="59"/>
      <c r="SSO43" s="59"/>
      <c r="SSP43" s="59"/>
      <c r="SSQ43" s="59"/>
      <c r="SSR43" s="59"/>
      <c r="SSS43" s="59"/>
      <c r="SST43" s="59"/>
      <c r="SSU43" s="59"/>
      <c r="SSV43" s="59"/>
      <c r="SSW43" s="59"/>
      <c r="SSX43" s="59"/>
      <c r="SSY43" s="59"/>
      <c r="SSZ43" s="59"/>
      <c r="STA43" s="59"/>
      <c r="STB43" s="59"/>
      <c r="STC43" s="59"/>
      <c r="STD43" s="59"/>
      <c r="STE43" s="59"/>
      <c r="STF43" s="59"/>
      <c r="STG43" s="59"/>
      <c r="STH43" s="59"/>
      <c r="STI43" s="59"/>
      <c r="STJ43" s="59"/>
      <c r="STK43" s="59"/>
      <c r="STL43" s="59"/>
      <c r="STM43" s="59"/>
      <c r="STN43" s="59"/>
      <c r="STO43" s="59"/>
      <c r="STP43" s="59"/>
      <c r="STQ43" s="59"/>
      <c r="STR43" s="59"/>
      <c r="STS43" s="59"/>
      <c r="STT43" s="59"/>
      <c r="STU43" s="59"/>
      <c r="STV43" s="59"/>
      <c r="STW43" s="59"/>
      <c r="STX43" s="59"/>
      <c r="STY43" s="59"/>
      <c r="STZ43" s="59"/>
      <c r="SUA43" s="59"/>
      <c r="SUB43" s="59"/>
      <c r="SUC43" s="59"/>
      <c r="SUD43" s="59"/>
      <c r="SUE43" s="59"/>
      <c r="SUF43" s="59"/>
      <c r="SUG43" s="59"/>
      <c r="SUH43" s="59"/>
      <c r="SUI43" s="59"/>
      <c r="SUJ43" s="59"/>
      <c r="SUK43" s="59"/>
      <c r="SUL43" s="59"/>
      <c r="SUM43" s="59"/>
      <c r="SUN43" s="59"/>
      <c r="SUO43" s="59"/>
      <c r="SUP43" s="59"/>
      <c r="SUQ43" s="59"/>
      <c r="SUR43" s="59"/>
      <c r="SUS43" s="59"/>
      <c r="SUT43" s="59"/>
      <c r="SUU43" s="59"/>
      <c r="SUV43" s="59"/>
      <c r="SUW43" s="59"/>
      <c r="SUX43" s="59"/>
      <c r="SUY43" s="59"/>
      <c r="SUZ43" s="59"/>
      <c r="SVA43" s="59"/>
      <c r="SVB43" s="59"/>
      <c r="SVC43" s="59"/>
      <c r="SVD43" s="59"/>
      <c r="SVE43" s="59"/>
      <c r="SVF43" s="59"/>
      <c r="SVG43" s="59"/>
      <c r="SVH43" s="59"/>
      <c r="SVI43" s="59"/>
      <c r="SVJ43" s="59"/>
      <c r="SVK43" s="59"/>
      <c r="SVL43" s="59"/>
      <c r="SVM43" s="59"/>
      <c r="SVN43" s="59"/>
      <c r="SVO43" s="59"/>
      <c r="SVP43" s="59"/>
      <c r="SVQ43" s="59"/>
      <c r="SVR43" s="59"/>
      <c r="SVS43" s="59"/>
      <c r="SVT43" s="59"/>
      <c r="SVU43" s="59"/>
      <c r="SVV43" s="59"/>
      <c r="SVW43" s="59"/>
      <c r="SVX43" s="59"/>
      <c r="SVY43" s="59"/>
      <c r="SVZ43" s="59"/>
      <c r="SWA43" s="59"/>
      <c r="SWB43" s="59"/>
      <c r="SWC43" s="59"/>
      <c r="SWD43" s="59"/>
      <c r="SWE43" s="59"/>
      <c r="SWF43" s="59"/>
      <c r="SWG43" s="59"/>
      <c r="SWH43" s="59"/>
      <c r="SWI43" s="59"/>
      <c r="SWJ43" s="59"/>
      <c r="SWK43" s="59"/>
      <c r="SWL43" s="59"/>
      <c r="SWM43" s="59"/>
      <c r="SWN43" s="59"/>
      <c r="SWO43" s="59"/>
      <c r="SWP43" s="59"/>
      <c r="SWQ43" s="59"/>
      <c r="SWR43" s="59"/>
      <c r="SWS43" s="59"/>
      <c r="SWT43" s="59"/>
      <c r="SWU43" s="59"/>
      <c r="SWV43" s="59"/>
      <c r="SWW43" s="59"/>
      <c r="SWX43" s="59"/>
      <c r="SWY43" s="59"/>
      <c r="SWZ43" s="59"/>
      <c r="SXA43" s="59"/>
      <c r="SXB43" s="59"/>
      <c r="SXC43" s="59"/>
      <c r="SXD43" s="59"/>
      <c r="SXE43" s="59"/>
      <c r="SXF43" s="59"/>
      <c r="SXG43" s="59"/>
      <c r="SXH43" s="59"/>
      <c r="SXI43" s="59"/>
      <c r="SXJ43" s="59"/>
      <c r="SXK43" s="59"/>
      <c r="SXL43" s="59"/>
      <c r="SXM43" s="59"/>
      <c r="SXN43" s="59"/>
      <c r="SXO43" s="59"/>
      <c r="SXP43" s="59"/>
      <c r="SXQ43" s="59"/>
      <c r="SXR43" s="59"/>
      <c r="SXS43" s="59"/>
      <c r="SXT43" s="59"/>
      <c r="SXU43" s="59"/>
      <c r="SXV43" s="59"/>
      <c r="SXW43" s="59"/>
      <c r="SXX43" s="59"/>
      <c r="SXY43" s="59"/>
      <c r="SXZ43" s="59"/>
      <c r="SYA43" s="59"/>
      <c r="SYB43" s="59"/>
      <c r="SYC43" s="59"/>
      <c r="SYD43" s="59"/>
      <c r="SYE43" s="59"/>
      <c r="SYF43" s="59"/>
      <c r="SYG43" s="59"/>
      <c r="SYH43" s="59"/>
      <c r="SYI43" s="59"/>
      <c r="SYJ43" s="59"/>
      <c r="SYK43" s="59"/>
      <c r="SYL43" s="59"/>
      <c r="SYM43" s="59"/>
      <c r="SYN43" s="59"/>
      <c r="SYO43" s="59"/>
      <c r="SYP43" s="59"/>
      <c r="SYQ43" s="59"/>
      <c r="SYR43" s="59"/>
      <c r="SYS43" s="59"/>
      <c r="SYT43" s="59"/>
      <c r="SYU43" s="59"/>
      <c r="SYV43" s="59"/>
      <c r="SYW43" s="59"/>
      <c r="SYX43" s="59"/>
      <c r="SYY43" s="59"/>
      <c r="SYZ43" s="59"/>
      <c r="SZA43" s="59"/>
      <c r="SZB43" s="59"/>
      <c r="SZC43" s="59"/>
      <c r="SZD43" s="59"/>
      <c r="SZE43" s="59"/>
      <c r="SZF43" s="59"/>
      <c r="SZG43" s="59"/>
      <c r="SZH43" s="59"/>
      <c r="SZI43" s="59"/>
      <c r="SZJ43" s="59"/>
      <c r="SZK43" s="59"/>
      <c r="SZL43" s="59"/>
      <c r="SZM43" s="59"/>
      <c r="SZN43" s="59"/>
      <c r="SZO43" s="59"/>
      <c r="SZP43" s="59"/>
      <c r="SZQ43" s="59"/>
      <c r="SZR43" s="59"/>
      <c r="SZS43" s="59"/>
      <c r="SZT43" s="59"/>
      <c r="SZU43" s="59"/>
      <c r="SZV43" s="59"/>
      <c r="SZW43" s="59"/>
      <c r="SZX43" s="59"/>
      <c r="SZY43" s="59"/>
      <c r="SZZ43" s="59"/>
      <c r="TAA43" s="59"/>
      <c r="TAB43" s="59"/>
      <c r="TAC43" s="59"/>
      <c r="TAD43" s="59"/>
      <c r="TAE43" s="59"/>
      <c r="TAF43" s="59"/>
      <c r="TAG43" s="59"/>
      <c r="TAH43" s="59"/>
      <c r="TAI43" s="59"/>
      <c r="TAJ43" s="59"/>
      <c r="TAK43" s="59"/>
      <c r="TAL43" s="59"/>
      <c r="TAM43" s="59"/>
      <c r="TAN43" s="59"/>
      <c r="TAO43" s="59"/>
      <c r="TAP43" s="59"/>
      <c r="TAQ43" s="59"/>
      <c r="TAR43" s="59"/>
      <c r="TAS43" s="59"/>
      <c r="TAT43" s="59"/>
      <c r="TAU43" s="59"/>
      <c r="TAV43" s="59"/>
      <c r="TAW43" s="59"/>
      <c r="TAX43" s="59"/>
      <c r="TAY43" s="59"/>
      <c r="TAZ43" s="59"/>
      <c r="TBA43" s="59"/>
      <c r="TBB43" s="59"/>
      <c r="TBC43" s="59"/>
      <c r="TBD43" s="59"/>
      <c r="TBE43" s="59"/>
      <c r="TBF43" s="59"/>
      <c r="TBG43" s="59"/>
      <c r="TBH43" s="59"/>
      <c r="TBI43" s="59"/>
      <c r="TBJ43" s="59"/>
      <c r="TBK43" s="59"/>
      <c r="TBL43" s="59"/>
      <c r="TBM43" s="59"/>
      <c r="TBN43" s="59"/>
      <c r="TBO43" s="59"/>
      <c r="TBP43" s="59"/>
      <c r="TBQ43" s="59"/>
      <c r="TBR43" s="59"/>
      <c r="TBS43" s="59"/>
      <c r="TBT43" s="59"/>
      <c r="TBU43" s="59"/>
      <c r="TBV43" s="59"/>
      <c r="TBW43" s="59"/>
      <c r="TBX43" s="59"/>
      <c r="TBY43" s="59"/>
      <c r="TBZ43" s="59"/>
      <c r="TCA43" s="59"/>
      <c r="TCB43" s="59"/>
      <c r="TCC43" s="59"/>
      <c r="TCD43" s="59"/>
      <c r="TCE43" s="59"/>
      <c r="TCF43" s="59"/>
      <c r="TCG43" s="59"/>
      <c r="TCH43" s="59"/>
      <c r="TCI43" s="59"/>
      <c r="TCJ43" s="59"/>
      <c r="TCK43" s="59"/>
      <c r="TCL43" s="59"/>
      <c r="TCM43" s="59"/>
      <c r="TCN43" s="59"/>
      <c r="TCO43" s="59"/>
      <c r="TCP43" s="59"/>
      <c r="TCQ43" s="59"/>
      <c r="TCR43" s="59"/>
      <c r="TCS43" s="59"/>
      <c r="TCT43" s="59"/>
      <c r="TCU43" s="59"/>
      <c r="TCV43" s="59"/>
      <c r="TCW43" s="59"/>
      <c r="TCX43" s="59"/>
      <c r="TCY43" s="59"/>
      <c r="TCZ43" s="59"/>
      <c r="TDA43" s="59"/>
      <c r="TDB43" s="59"/>
      <c r="TDC43" s="59"/>
      <c r="TDD43" s="59"/>
      <c r="TDE43" s="59"/>
      <c r="TDF43" s="59"/>
      <c r="TDG43" s="59"/>
      <c r="TDH43" s="59"/>
      <c r="TDI43" s="59"/>
      <c r="TDJ43" s="59"/>
      <c r="TDK43" s="59"/>
      <c r="TDL43" s="59"/>
      <c r="TDM43" s="59"/>
      <c r="TDN43" s="59"/>
      <c r="TDO43" s="59"/>
      <c r="TDP43" s="59"/>
      <c r="TDQ43" s="59"/>
      <c r="TDR43" s="59"/>
      <c r="TDS43" s="59"/>
      <c r="TDT43" s="59"/>
      <c r="TDU43" s="59"/>
      <c r="TDV43" s="59"/>
      <c r="TDW43" s="59"/>
      <c r="TDX43" s="59"/>
      <c r="TDY43" s="59"/>
      <c r="TDZ43" s="59"/>
      <c r="TEA43" s="59"/>
      <c r="TEB43" s="59"/>
      <c r="TEC43" s="59"/>
      <c r="TED43" s="59"/>
      <c r="TEE43" s="59"/>
      <c r="TEF43" s="59"/>
      <c r="TEG43" s="59"/>
      <c r="TEH43" s="59"/>
      <c r="TEI43" s="59"/>
      <c r="TEJ43" s="59"/>
      <c r="TEK43" s="59"/>
      <c r="TEL43" s="59"/>
      <c r="TEM43" s="59"/>
      <c r="TEN43" s="59"/>
      <c r="TEO43" s="59"/>
      <c r="TEP43" s="59"/>
      <c r="TEQ43" s="59"/>
      <c r="TER43" s="59"/>
      <c r="TES43" s="59"/>
      <c r="TET43" s="59"/>
      <c r="TEU43" s="59"/>
      <c r="TEV43" s="59"/>
      <c r="TEW43" s="59"/>
      <c r="TEX43" s="59"/>
      <c r="TEY43" s="59"/>
      <c r="TEZ43" s="59"/>
      <c r="TFA43" s="59"/>
      <c r="TFB43" s="59"/>
      <c r="TFC43" s="59"/>
      <c r="TFD43" s="59"/>
      <c r="TFE43" s="59"/>
      <c r="TFF43" s="59"/>
      <c r="TFG43" s="59"/>
      <c r="TFH43" s="59"/>
      <c r="TFI43" s="59"/>
      <c r="TFJ43" s="59"/>
      <c r="TFK43" s="59"/>
      <c r="TFL43" s="59"/>
      <c r="TFM43" s="59"/>
      <c r="TFN43" s="59"/>
      <c r="TFO43" s="59"/>
      <c r="TFP43" s="59"/>
      <c r="TFQ43" s="59"/>
      <c r="TFR43" s="59"/>
      <c r="TFS43" s="59"/>
      <c r="TFT43" s="59"/>
      <c r="TFU43" s="59"/>
      <c r="TFV43" s="59"/>
      <c r="TFW43" s="59"/>
      <c r="TFX43" s="59"/>
      <c r="TFY43" s="59"/>
      <c r="TFZ43" s="59"/>
      <c r="TGA43" s="59"/>
      <c r="TGB43" s="59"/>
      <c r="TGC43" s="59"/>
      <c r="TGD43" s="59"/>
      <c r="TGE43" s="59"/>
      <c r="TGF43" s="59"/>
      <c r="TGG43" s="59"/>
      <c r="TGH43" s="59"/>
      <c r="TGI43" s="59"/>
      <c r="TGJ43" s="59"/>
      <c r="TGK43" s="59"/>
      <c r="TGL43" s="59"/>
      <c r="TGM43" s="59"/>
      <c r="TGN43" s="59"/>
      <c r="TGO43" s="59"/>
      <c r="TGP43" s="59"/>
      <c r="TGQ43" s="59"/>
      <c r="TGR43" s="59"/>
      <c r="TGS43" s="59"/>
      <c r="TGT43" s="59"/>
      <c r="TGU43" s="59"/>
      <c r="TGV43" s="59"/>
      <c r="TGW43" s="59"/>
      <c r="TGX43" s="59"/>
      <c r="TGY43" s="59"/>
      <c r="TGZ43" s="59"/>
      <c r="THA43" s="59"/>
      <c r="THB43" s="59"/>
      <c r="THC43" s="59"/>
      <c r="THD43" s="59"/>
      <c r="THE43" s="59"/>
      <c r="THF43" s="59"/>
      <c r="THG43" s="59"/>
      <c r="THH43" s="59"/>
      <c r="THI43" s="59"/>
      <c r="THJ43" s="59"/>
      <c r="THK43" s="59"/>
      <c r="THL43" s="59"/>
      <c r="THM43" s="59"/>
      <c r="THN43" s="59"/>
      <c r="THO43" s="59"/>
      <c r="THP43" s="59"/>
      <c r="THQ43" s="59"/>
      <c r="THR43" s="59"/>
      <c r="THS43" s="59"/>
      <c r="THT43" s="59"/>
      <c r="THU43" s="59"/>
      <c r="THV43" s="59"/>
      <c r="THW43" s="59"/>
      <c r="THX43" s="59"/>
      <c r="THY43" s="59"/>
      <c r="THZ43" s="59"/>
      <c r="TIA43" s="59"/>
      <c r="TIB43" s="59"/>
      <c r="TIC43" s="59"/>
      <c r="TID43" s="59"/>
      <c r="TIE43" s="59"/>
      <c r="TIF43" s="59"/>
      <c r="TIG43" s="59"/>
      <c r="TIH43" s="59"/>
      <c r="TII43" s="59"/>
      <c r="TIJ43" s="59"/>
      <c r="TIK43" s="59"/>
      <c r="TIL43" s="59"/>
      <c r="TIM43" s="59"/>
      <c r="TIN43" s="59"/>
      <c r="TIO43" s="59"/>
      <c r="TIP43" s="59"/>
      <c r="TIQ43" s="59"/>
      <c r="TIR43" s="59"/>
      <c r="TIS43" s="59"/>
      <c r="TIT43" s="59"/>
      <c r="TIU43" s="59"/>
      <c r="TIV43" s="59"/>
      <c r="TIW43" s="59"/>
      <c r="TIX43" s="59"/>
      <c r="TIY43" s="59"/>
      <c r="TIZ43" s="59"/>
      <c r="TJA43" s="59"/>
      <c r="TJB43" s="59"/>
      <c r="TJC43" s="59"/>
      <c r="TJD43" s="59"/>
      <c r="TJE43" s="59"/>
      <c r="TJF43" s="59"/>
      <c r="TJG43" s="59"/>
      <c r="TJH43" s="59"/>
      <c r="TJI43" s="59"/>
      <c r="TJJ43" s="59"/>
      <c r="TJK43" s="59"/>
      <c r="TJL43" s="59"/>
      <c r="TJM43" s="59"/>
      <c r="TJN43" s="59"/>
      <c r="TJO43" s="59"/>
      <c r="TJP43" s="59"/>
      <c r="TJQ43" s="59"/>
      <c r="TJR43" s="59"/>
      <c r="TJS43" s="59"/>
      <c r="TJT43" s="59"/>
      <c r="TJU43" s="59"/>
      <c r="TJV43" s="59"/>
      <c r="TJW43" s="59"/>
      <c r="TJX43" s="59"/>
      <c r="TJY43" s="59"/>
      <c r="TJZ43" s="59"/>
      <c r="TKA43" s="59"/>
      <c r="TKB43" s="59"/>
      <c r="TKC43" s="59"/>
      <c r="TKD43" s="59"/>
      <c r="TKE43" s="59"/>
      <c r="TKF43" s="59"/>
      <c r="TKG43" s="59"/>
      <c r="TKH43" s="59"/>
      <c r="TKI43" s="59"/>
      <c r="TKJ43" s="59"/>
      <c r="TKK43" s="59"/>
      <c r="TKL43" s="59"/>
      <c r="TKM43" s="59"/>
      <c r="TKN43" s="59"/>
      <c r="TKO43" s="59"/>
      <c r="TKP43" s="59"/>
      <c r="TKQ43" s="59"/>
      <c r="TKR43" s="59"/>
      <c r="TKS43" s="59"/>
      <c r="TKT43" s="59"/>
      <c r="TKU43" s="59"/>
      <c r="TKV43" s="59"/>
      <c r="TKW43" s="59"/>
      <c r="TKX43" s="59"/>
      <c r="TKY43" s="59"/>
      <c r="TKZ43" s="59"/>
      <c r="TLA43" s="59"/>
      <c r="TLB43" s="59"/>
      <c r="TLC43" s="59"/>
      <c r="TLD43" s="59"/>
      <c r="TLE43" s="59"/>
      <c r="TLF43" s="59"/>
      <c r="TLG43" s="59"/>
      <c r="TLH43" s="59"/>
      <c r="TLI43" s="59"/>
      <c r="TLJ43" s="59"/>
      <c r="TLK43" s="59"/>
      <c r="TLL43" s="59"/>
      <c r="TLM43" s="59"/>
      <c r="TLN43" s="59"/>
      <c r="TLO43" s="59"/>
      <c r="TLP43" s="59"/>
      <c r="TLQ43" s="59"/>
      <c r="TLR43" s="59"/>
      <c r="TLS43" s="59"/>
      <c r="TLT43" s="59"/>
      <c r="TLU43" s="59"/>
      <c r="TLV43" s="59"/>
      <c r="TLW43" s="59"/>
      <c r="TLX43" s="59"/>
      <c r="TLY43" s="59"/>
      <c r="TLZ43" s="59"/>
      <c r="TMA43" s="59"/>
      <c r="TMB43" s="59"/>
      <c r="TMC43" s="59"/>
      <c r="TMD43" s="59"/>
      <c r="TME43" s="59"/>
      <c r="TMF43" s="59"/>
      <c r="TMG43" s="59"/>
      <c r="TMH43" s="59"/>
      <c r="TMI43" s="59"/>
      <c r="TMJ43" s="59"/>
      <c r="TMK43" s="59"/>
      <c r="TML43" s="59"/>
      <c r="TMM43" s="59"/>
      <c r="TMN43" s="59"/>
      <c r="TMO43" s="59"/>
      <c r="TMP43" s="59"/>
      <c r="TMQ43" s="59"/>
      <c r="TMR43" s="59"/>
      <c r="TMS43" s="59"/>
      <c r="TMT43" s="59"/>
      <c r="TMU43" s="59"/>
      <c r="TMV43" s="59"/>
      <c r="TMW43" s="59"/>
      <c r="TMX43" s="59"/>
      <c r="TMY43" s="59"/>
      <c r="TMZ43" s="59"/>
      <c r="TNA43" s="59"/>
      <c r="TNB43" s="59"/>
      <c r="TNC43" s="59"/>
      <c r="TND43" s="59"/>
      <c r="TNE43" s="59"/>
      <c r="TNF43" s="59"/>
      <c r="TNG43" s="59"/>
      <c r="TNH43" s="59"/>
      <c r="TNI43" s="59"/>
      <c r="TNJ43" s="59"/>
      <c r="TNK43" s="59"/>
      <c r="TNL43" s="59"/>
      <c r="TNM43" s="59"/>
      <c r="TNN43" s="59"/>
      <c r="TNO43" s="59"/>
      <c r="TNP43" s="59"/>
      <c r="TNQ43" s="59"/>
      <c r="TNR43" s="59"/>
      <c r="TNS43" s="59"/>
      <c r="TNT43" s="59"/>
      <c r="TNU43" s="59"/>
      <c r="TNV43" s="59"/>
      <c r="TNW43" s="59"/>
      <c r="TNX43" s="59"/>
      <c r="TNY43" s="59"/>
      <c r="TNZ43" s="59"/>
      <c r="TOA43" s="59"/>
      <c r="TOB43" s="59"/>
      <c r="TOC43" s="59"/>
      <c r="TOD43" s="59"/>
      <c r="TOE43" s="59"/>
      <c r="TOF43" s="59"/>
      <c r="TOG43" s="59"/>
      <c r="TOH43" s="59"/>
      <c r="TOI43" s="59"/>
      <c r="TOJ43" s="59"/>
      <c r="TOK43" s="59"/>
      <c r="TOL43" s="59"/>
      <c r="TOM43" s="59"/>
      <c r="TON43" s="59"/>
      <c r="TOO43" s="59"/>
      <c r="TOP43" s="59"/>
      <c r="TOQ43" s="59"/>
      <c r="TOR43" s="59"/>
      <c r="TOS43" s="59"/>
      <c r="TOT43" s="59"/>
      <c r="TOU43" s="59"/>
      <c r="TOV43" s="59"/>
      <c r="TOW43" s="59"/>
      <c r="TOX43" s="59"/>
      <c r="TOY43" s="59"/>
      <c r="TOZ43" s="59"/>
      <c r="TPA43" s="59"/>
      <c r="TPB43" s="59"/>
      <c r="TPC43" s="59"/>
      <c r="TPD43" s="59"/>
      <c r="TPE43" s="59"/>
      <c r="TPF43" s="59"/>
      <c r="TPG43" s="59"/>
      <c r="TPH43" s="59"/>
      <c r="TPI43" s="59"/>
      <c r="TPJ43" s="59"/>
      <c r="TPK43" s="59"/>
      <c r="TPL43" s="59"/>
      <c r="TPM43" s="59"/>
      <c r="TPN43" s="59"/>
      <c r="TPO43" s="59"/>
      <c r="TPP43" s="59"/>
      <c r="TPQ43" s="59"/>
      <c r="TPR43" s="59"/>
      <c r="TPS43" s="59"/>
      <c r="TPT43" s="59"/>
      <c r="TPU43" s="59"/>
      <c r="TPV43" s="59"/>
      <c r="TPW43" s="59"/>
      <c r="TPX43" s="59"/>
      <c r="TPY43" s="59"/>
      <c r="TPZ43" s="59"/>
      <c r="TQA43" s="59"/>
      <c r="TQB43" s="59"/>
      <c r="TQC43" s="59"/>
      <c r="TQD43" s="59"/>
      <c r="TQE43" s="59"/>
      <c r="TQF43" s="59"/>
      <c r="TQG43" s="59"/>
      <c r="TQH43" s="59"/>
      <c r="TQI43" s="59"/>
      <c r="TQJ43" s="59"/>
      <c r="TQK43" s="59"/>
      <c r="TQL43" s="59"/>
      <c r="TQM43" s="59"/>
      <c r="TQN43" s="59"/>
      <c r="TQO43" s="59"/>
      <c r="TQP43" s="59"/>
      <c r="TQQ43" s="59"/>
      <c r="TQR43" s="59"/>
      <c r="TQS43" s="59"/>
      <c r="TQT43" s="59"/>
      <c r="TQU43" s="59"/>
      <c r="TQV43" s="59"/>
      <c r="TQW43" s="59"/>
      <c r="TQX43" s="59"/>
      <c r="TQY43" s="59"/>
      <c r="TQZ43" s="59"/>
      <c r="TRA43" s="59"/>
      <c r="TRB43" s="59"/>
      <c r="TRC43" s="59"/>
      <c r="TRD43" s="59"/>
      <c r="TRE43" s="59"/>
      <c r="TRF43" s="59"/>
      <c r="TRG43" s="59"/>
      <c r="TRH43" s="59"/>
      <c r="TRI43" s="59"/>
      <c r="TRJ43" s="59"/>
      <c r="TRK43" s="59"/>
      <c r="TRL43" s="59"/>
      <c r="TRM43" s="59"/>
      <c r="TRN43" s="59"/>
      <c r="TRO43" s="59"/>
      <c r="TRP43" s="59"/>
      <c r="TRQ43" s="59"/>
      <c r="TRR43" s="59"/>
      <c r="TRS43" s="59"/>
      <c r="TRT43" s="59"/>
      <c r="TRU43" s="59"/>
      <c r="TRV43" s="59"/>
      <c r="TRW43" s="59"/>
      <c r="TRX43" s="59"/>
      <c r="TRY43" s="59"/>
      <c r="TRZ43" s="59"/>
      <c r="TSA43" s="59"/>
      <c r="TSB43" s="59"/>
      <c r="TSC43" s="59"/>
      <c r="TSD43" s="59"/>
      <c r="TSE43" s="59"/>
      <c r="TSF43" s="59"/>
      <c r="TSG43" s="59"/>
      <c r="TSH43" s="59"/>
      <c r="TSI43" s="59"/>
      <c r="TSJ43" s="59"/>
      <c r="TSK43" s="59"/>
      <c r="TSL43" s="59"/>
      <c r="TSM43" s="59"/>
      <c r="TSN43" s="59"/>
      <c r="TSO43" s="59"/>
      <c r="TSP43" s="59"/>
      <c r="TSQ43" s="59"/>
      <c r="TSR43" s="59"/>
      <c r="TSS43" s="59"/>
      <c r="TST43" s="59"/>
      <c r="TSU43" s="59"/>
      <c r="TSV43" s="59"/>
      <c r="TSW43" s="59"/>
      <c r="TSX43" s="59"/>
      <c r="TSY43" s="59"/>
      <c r="TSZ43" s="59"/>
      <c r="TTA43" s="59"/>
      <c r="TTB43" s="59"/>
      <c r="TTC43" s="59"/>
      <c r="TTD43" s="59"/>
      <c r="TTE43" s="59"/>
      <c r="TTF43" s="59"/>
      <c r="TTG43" s="59"/>
      <c r="TTH43" s="59"/>
      <c r="TTI43" s="59"/>
      <c r="TTJ43" s="59"/>
      <c r="TTK43" s="59"/>
      <c r="TTL43" s="59"/>
      <c r="TTM43" s="59"/>
      <c r="TTN43" s="59"/>
      <c r="TTO43" s="59"/>
      <c r="TTP43" s="59"/>
      <c r="TTQ43" s="59"/>
      <c r="TTR43" s="59"/>
      <c r="TTS43" s="59"/>
      <c r="TTT43" s="59"/>
      <c r="TTU43" s="59"/>
      <c r="TTV43" s="59"/>
      <c r="TTW43" s="59"/>
      <c r="TTX43" s="59"/>
      <c r="TTY43" s="59"/>
      <c r="TTZ43" s="59"/>
      <c r="TUA43" s="59"/>
      <c r="TUB43" s="59"/>
      <c r="TUC43" s="59"/>
      <c r="TUD43" s="59"/>
      <c r="TUE43" s="59"/>
      <c r="TUF43" s="59"/>
      <c r="TUG43" s="59"/>
      <c r="TUH43" s="59"/>
      <c r="TUI43" s="59"/>
      <c r="TUJ43" s="59"/>
      <c r="TUK43" s="59"/>
      <c r="TUL43" s="59"/>
      <c r="TUM43" s="59"/>
      <c r="TUN43" s="59"/>
      <c r="TUO43" s="59"/>
      <c r="TUP43" s="59"/>
      <c r="TUQ43" s="59"/>
      <c r="TUR43" s="59"/>
      <c r="TUS43" s="59"/>
      <c r="TUT43" s="59"/>
      <c r="TUU43" s="59"/>
      <c r="TUV43" s="59"/>
      <c r="TUW43" s="59"/>
      <c r="TUX43" s="59"/>
      <c r="TUY43" s="59"/>
      <c r="TUZ43" s="59"/>
      <c r="TVA43" s="59"/>
      <c r="TVB43" s="59"/>
      <c r="TVC43" s="59"/>
      <c r="TVD43" s="59"/>
      <c r="TVE43" s="59"/>
      <c r="TVF43" s="59"/>
      <c r="TVG43" s="59"/>
      <c r="TVH43" s="59"/>
      <c r="TVI43" s="59"/>
      <c r="TVJ43" s="59"/>
      <c r="TVK43" s="59"/>
      <c r="TVL43" s="59"/>
      <c r="TVM43" s="59"/>
      <c r="TVN43" s="59"/>
      <c r="TVO43" s="59"/>
      <c r="TVP43" s="59"/>
      <c r="TVQ43" s="59"/>
      <c r="TVR43" s="59"/>
      <c r="TVS43" s="59"/>
      <c r="TVT43" s="59"/>
      <c r="TVU43" s="59"/>
      <c r="TVV43" s="59"/>
      <c r="TVW43" s="59"/>
      <c r="TVX43" s="59"/>
      <c r="TVY43" s="59"/>
      <c r="TVZ43" s="59"/>
      <c r="TWA43" s="59"/>
      <c r="TWB43" s="59"/>
      <c r="TWC43" s="59"/>
      <c r="TWD43" s="59"/>
      <c r="TWE43" s="59"/>
      <c r="TWF43" s="59"/>
      <c r="TWG43" s="59"/>
      <c r="TWH43" s="59"/>
      <c r="TWI43" s="59"/>
      <c r="TWJ43" s="59"/>
      <c r="TWK43" s="59"/>
      <c r="TWL43" s="59"/>
      <c r="TWM43" s="59"/>
      <c r="TWN43" s="59"/>
      <c r="TWO43" s="59"/>
      <c r="TWP43" s="59"/>
      <c r="TWQ43" s="59"/>
      <c r="TWR43" s="59"/>
      <c r="TWS43" s="59"/>
      <c r="TWT43" s="59"/>
      <c r="TWU43" s="59"/>
      <c r="TWV43" s="59"/>
      <c r="TWW43" s="59"/>
      <c r="TWX43" s="59"/>
      <c r="TWY43" s="59"/>
      <c r="TWZ43" s="59"/>
      <c r="TXA43" s="59"/>
      <c r="TXB43" s="59"/>
      <c r="TXC43" s="59"/>
      <c r="TXD43" s="59"/>
      <c r="TXE43" s="59"/>
      <c r="TXF43" s="59"/>
      <c r="TXG43" s="59"/>
      <c r="TXH43" s="59"/>
      <c r="TXI43" s="59"/>
      <c r="TXJ43" s="59"/>
      <c r="TXK43" s="59"/>
      <c r="TXL43" s="59"/>
      <c r="TXM43" s="59"/>
      <c r="TXN43" s="59"/>
      <c r="TXO43" s="59"/>
      <c r="TXP43" s="59"/>
      <c r="TXQ43" s="59"/>
      <c r="TXR43" s="59"/>
      <c r="TXS43" s="59"/>
      <c r="TXT43" s="59"/>
      <c r="TXU43" s="59"/>
      <c r="TXV43" s="59"/>
      <c r="TXW43" s="59"/>
      <c r="TXX43" s="59"/>
      <c r="TXY43" s="59"/>
      <c r="TXZ43" s="59"/>
      <c r="TYA43" s="59"/>
      <c r="TYB43" s="59"/>
      <c r="TYC43" s="59"/>
      <c r="TYD43" s="59"/>
      <c r="TYE43" s="59"/>
      <c r="TYF43" s="59"/>
      <c r="TYG43" s="59"/>
      <c r="TYH43" s="59"/>
      <c r="TYI43" s="59"/>
      <c r="TYJ43" s="59"/>
      <c r="TYK43" s="59"/>
      <c r="TYL43" s="59"/>
      <c r="TYM43" s="59"/>
      <c r="TYN43" s="59"/>
      <c r="TYO43" s="59"/>
      <c r="TYP43" s="59"/>
      <c r="TYQ43" s="59"/>
      <c r="TYR43" s="59"/>
      <c r="TYS43" s="59"/>
      <c r="TYT43" s="59"/>
      <c r="TYU43" s="59"/>
      <c r="TYV43" s="59"/>
      <c r="TYW43" s="59"/>
      <c r="TYX43" s="59"/>
      <c r="TYY43" s="59"/>
      <c r="TYZ43" s="59"/>
      <c r="TZA43" s="59"/>
      <c r="TZB43" s="59"/>
      <c r="TZC43" s="59"/>
      <c r="TZD43" s="59"/>
      <c r="TZE43" s="59"/>
      <c r="TZF43" s="59"/>
      <c r="TZG43" s="59"/>
      <c r="TZH43" s="59"/>
      <c r="TZI43" s="59"/>
      <c r="TZJ43" s="59"/>
      <c r="TZK43" s="59"/>
      <c r="TZL43" s="59"/>
      <c r="TZM43" s="59"/>
      <c r="TZN43" s="59"/>
      <c r="TZO43" s="59"/>
      <c r="TZP43" s="59"/>
      <c r="TZQ43" s="59"/>
      <c r="TZR43" s="59"/>
      <c r="TZS43" s="59"/>
      <c r="TZT43" s="59"/>
      <c r="TZU43" s="59"/>
      <c r="TZV43" s="59"/>
      <c r="TZW43" s="59"/>
      <c r="TZX43" s="59"/>
      <c r="TZY43" s="59"/>
      <c r="TZZ43" s="59"/>
      <c r="UAA43" s="59"/>
      <c r="UAB43" s="59"/>
      <c r="UAC43" s="59"/>
      <c r="UAD43" s="59"/>
      <c r="UAE43" s="59"/>
      <c r="UAF43" s="59"/>
      <c r="UAG43" s="59"/>
      <c r="UAH43" s="59"/>
      <c r="UAI43" s="59"/>
      <c r="UAJ43" s="59"/>
      <c r="UAK43" s="59"/>
      <c r="UAL43" s="59"/>
      <c r="UAM43" s="59"/>
      <c r="UAN43" s="59"/>
      <c r="UAO43" s="59"/>
      <c r="UAP43" s="59"/>
      <c r="UAQ43" s="59"/>
      <c r="UAR43" s="59"/>
      <c r="UAS43" s="59"/>
      <c r="UAT43" s="59"/>
      <c r="UAU43" s="59"/>
      <c r="UAV43" s="59"/>
      <c r="UAW43" s="59"/>
      <c r="UAX43" s="59"/>
      <c r="UAY43" s="59"/>
      <c r="UAZ43" s="59"/>
      <c r="UBA43" s="59"/>
      <c r="UBB43" s="59"/>
      <c r="UBC43" s="59"/>
      <c r="UBD43" s="59"/>
      <c r="UBE43" s="59"/>
      <c r="UBF43" s="59"/>
      <c r="UBG43" s="59"/>
      <c r="UBH43" s="59"/>
      <c r="UBI43" s="59"/>
      <c r="UBJ43" s="59"/>
      <c r="UBK43" s="59"/>
      <c r="UBL43" s="59"/>
      <c r="UBM43" s="59"/>
      <c r="UBN43" s="59"/>
      <c r="UBO43" s="59"/>
      <c r="UBP43" s="59"/>
      <c r="UBQ43" s="59"/>
      <c r="UBR43" s="59"/>
      <c r="UBS43" s="59"/>
      <c r="UBT43" s="59"/>
      <c r="UBU43" s="59"/>
      <c r="UBV43" s="59"/>
      <c r="UBW43" s="59"/>
      <c r="UBX43" s="59"/>
      <c r="UBY43" s="59"/>
      <c r="UBZ43" s="59"/>
      <c r="UCA43" s="59"/>
      <c r="UCB43" s="59"/>
      <c r="UCC43" s="59"/>
      <c r="UCD43" s="59"/>
      <c r="UCE43" s="59"/>
      <c r="UCF43" s="59"/>
      <c r="UCG43" s="59"/>
      <c r="UCH43" s="59"/>
      <c r="UCI43" s="59"/>
      <c r="UCJ43" s="59"/>
      <c r="UCK43" s="59"/>
      <c r="UCL43" s="59"/>
      <c r="UCM43" s="59"/>
      <c r="UCN43" s="59"/>
      <c r="UCO43" s="59"/>
      <c r="UCP43" s="59"/>
      <c r="UCQ43" s="59"/>
      <c r="UCR43" s="59"/>
      <c r="UCS43" s="59"/>
      <c r="UCT43" s="59"/>
      <c r="UCU43" s="59"/>
      <c r="UCV43" s="59"/>
      <c r="UCW43" s="59"/>
      <c r="UCX43" s="59"/>
      <c r="UCY43" s="59"/>
      <c r="UCZ43" s="59"/>
      <c r="UDA43" s="59"/>
      <c r="UDB43" s="59"/>
      <c r="UDC43" s="59"/>
      <c r="UDD43" s="59"/>
      <c r="UDE43" s="59"/>
      <c r="UDF43" s="59"/>
      <c r="UDG43" s="59"/>
      <c r="UDH43" s="59"/>
      <c r="UDI43" s="59"/>
      <c r="UDJ43" s="59"/>
      <c r="UDK43" s="59"/>
      <c r="UDL43" s="59"/>
      <c r="UDM43" s="59"/>
      <c r="UDN43" s="59"/>
      <c r="UDO43" s="59"/>
      <c r="UDP43" s="59"/>
      <c r="UDQ43" s="59"/>
      <c r="UDR43" s="59"/>
      <c r="UDS43" s="59"/>
      <c r="UDT43" s="59"/>
      <c r="UDU43" s="59"/>
      <c r="UDV43" s="59"/>
      <c r="UDW43" s="59"/>
      <c r="UDX43" s="59"/>
      <c r="UDY43" s="59"/>
      <c r="UDZ43" s="59"/>
      <c r="UEA43" s="59"/>
      <c r="UEB43" s="59"/>
      <c r="UEC43" s="59"/>
      <c r="UED43" s="59"/>
      <c r="UEE43" s="59"/>
      <c r="UEF43" s="59"/>
      <c r="UEG43" s="59"/>
      <c r="UEH43" s="59"/>
      <c r="UEI43" s="59"/>
      <c r="UEJ43" s="59"/>
      <c r="UEK43" s="59"/>
      <c r="UEL43" s="59"/>
      <c r="UEM43" s="59"/>
      <c r="UEN43" s="59"/>
      <c r="UEO43" s="59"/>
      <c r="UEP43" s="59"/>
      <c r="UEQ43" s="59"/>
      <c r="UER43" s="59"/>
      <c r="UES43" s="59"/>
      <c r="UET43" s="59"/>
      <c r="UEU43" s="59"/>
      <c r="UEV43" s="59"/>
      <c r="UEW43" s="59"/>
      <c r="UEX43" s="59"/>
      <c r="UEY43" s="59"/>
      <c r="UEZ43" s="59"/>
      <c r="UFA43" s="59"/>
      <c r="UFB43" s="59"/>
      <c r="UFC43" s="59"/>
      <c r="UFD43" s="59"/>
      <c r="UFE43" s="59"/>
      <c r="UFF43" s="59"/>
      <c r="UFG43" s="59"/>
      <c r="UFH43" s="59"/>
      <c r="UFI43" s="59"/>
      <c r="UFJ43" s="59"/>
      <c r="UFK43" s="59"/>
      <c r="UFL43" s="59"/>
      <c r="UFM43" s="59"/>
      <c r="UFN43" s="59"/>
      <c r="UFO43" s="59"/>
      <c r="UFP43" s="59"/>
      <c r="UFQ43" s="59"/>
      <c r="UFR43" s="59"/>
      <c r="UFS43" s="59"/>
      <c r="UFT43" s="59"/>
      <c r="UFU43" s="59"/>
      <c r="UFV43" s="59"/>
      <c r="UFW43" s="59"/>
      <c r="UFX43" s="59"/>
      <c r="UFY43" s="59"/>
      <c r="UFZ43" s="59"/>
      <c r="UGA43" s="59"/>
      <c r="UGB43" s="59"/>
      <c r="UGC43" s="59"/>
      <c r="UGD43" s="59"/>
      <c r="UGE43" s="59"/>
      <c r="UGF43" s="59"/>
      <c r="UGG43" s="59"/>
      <c r="UGH43" s="59"/>
      <c r="UGI43" s="59"/>
      <c r="UGJ43" s="59"/>
      <c r="UGK43" s="59"/>
      <c r="UGL43" s="59"/>
      <c r="UGM43" s="59"/>
      <c r="UGN43" s="59"/>
      <c r="UGO43" s="59"/>
      <c r="UGP43" s="59"/>
      <c r="UGQ43" s="59"/>
      <c r="UGR43" s="59"/>
      <c r="UGS43" s="59"/>
      <c r="UGT43" s="59"/>
      <c r="UGU43" s="59"/>
      <c r="UGV43" s="59"/>
      <c r="UGW43" s="59"/>
      <c r="UGX43" s="59"/>
      <c r="UGY43" s="59"/>
      <c r="UGZ43" s="59"/>
      <c r="UHA43" s="59"/>
      <c r="UHB43" s="59"/>
      <c r="UHC43" s="59"/>
      <c r="UHD43" s="59"/>
      <c r="UHE43" s="59"/>
      <c r="UHF43" s="59"/>
      <c r="UHG43" s="59"/>
      <c r="UHH43" s="59"/>
      <c r="UHI43" s="59"/>
      <c r="UHJ43" s="59"/>
      <c r="UHK43" s="59"/>
      <c r="UHL43" s="59"/>
      <c r="UHM43" s="59"/>
      <c r="UHN43" s="59"/>
      <c r="UHO43" s="59"/>
      <c r="UHP43" s="59"/>
      <c r="UHQ43" s="59"/>
      <c r="UHR43" s="59"/>
      <c r="UHS43" s="59"/>
      <c r="UHT43" s="59"/>
      <c r="UHU43" s="59"/>
      <c r="UHV43" s="59"/>
      <c r="UHW43" s="59"/>
      <c r="UHX43" s="59"/>
      <c r="UHY43" s="59"/>
      <c r="UHZ43" s="59"/>
      <c r="UIA43" s="59"/>
      <c r="UIB43" s="59"/>
      <c r="UIC43" s="59"/>
      <c r="UID43" s="59"/>
      <c r="UIE43" s="59"/>
      <c r="UIF43" s="59"/>
      <c r="UIG43" s="59"/>
      <c r="UIH43" s="59"/>
      <c r="UII43" s="59"/>
      <c r="UIJ43" s="59"/>
      <c r="UIK43" s="59"/>
      <c r="UIL43" s="59"/>
      <c r="UIM43" s="59"/>
      <c r="UIN43" s="59"/>
      <c r="UIO43" s="59"/>
      <c r="UIP43" s="59"/>
      <c r="UIQ43" s="59"/>
      <c r="UIR43" s="59"/>
      <c r="UIS43" s="59"/>
      <c r="UIT43" s="59"/>
      <c r="UIU43" s="59"/>
      <c r="UIV43" s="59"/>
      <c r="UIW43" s="59"/>
      <c r="UIX43" s="59"/>
      <c r="UIY43" s="59"/>
      <c r="UIZ43" s="59"/>
      <c r="UJA43" s="59"/>
      <c r="UJB43" s="59"/>
      <c r="UJC43" s="59"/>
      <c r="UJD43" s="59"/>
      <c r="UJE43" s="59"/>
      <c r="UJF43" s="59"/>
      <c r="UJG43" s="59"/>
      <c r="UJH43" s="59"/>
      <c r="UJI43" s="59"/>
      <c r="UJJ43" s="59"/>
      <c r="UJK43" s="59"/>
      <c r="UJL43" s="59"/>
      <c r="UJM43" s="59"/>
      <c r="UJN43" s="59"/>
      <c r="UJO43" s="59"/>
      <c r="UJP43" s="59"/>
      <c r="UJQ43" s="59"/>
      <c r="UJR43" s="59"/>
      <c r="UJS43" s="59"/>
      <c r="UJT43" s="59"/>
      <c r="UJU43" s="59"/>
      <c r="UJV43" s="59"/>
      <c r="UJW43" s="59"/>
      <c r="UJX43" s="59"/>
      <c r="UJY43" s="59"/>
      <c r="UJZ43" s="59"/>
      <c r="UKA43" s="59"/>
      <c r="UKB43" s="59"/>
      <c r="UKC43" s="59"/>
      <c r="UKD43" s="59"/>
      <c r="UKE43" s="59"/>
      <c r="UKF43" s="59"/>
      <c r="UKG43" s="59"/>
      <c r="UKH43" s="59"/>
      <c r="UKI43" s="59"/>
      <c r="UKJ43" s="59"/>
      <c r="UKK43" s="59"/>
      <c r="UKL43" s="59"/>
      <c r="UKM43" s="59"/>
      <c r="UKN43" s="59"/>
      <c r="UKO43" s="59"/>
      <c r="UKP43" s="59"/>
      <c r="UKQ43" s="59"/>
      <c r="UKR43" s="59"/>
      <c r="UKS43" s="59"/>
      <c r="UKT43" s="59"/>
      <c r="UKU43" s="59"/>
      <c r="UKV43" s="59"/>
      <c r="UKW43" s="59"/>
      <c r="UKX43" s="59"/>
      <c r="UKY43" s="59"/>
      <c r="UKZ43" s="59"/>
      <c r="ULA43" s="59"/>
      <c r="ULB43" s="59"/>
      <c r="ULC43" s="59"/>
      <c r="ULD43" s="59"/>
      <c r="ULE43" s="59"/>
      <c r="ULF43" s="59"/>
      <c r="ULG43" s="59"/>
      <c r="ULH43" s="59"/>
      <c r="ULI43" s="59"/>
      <c r="ULJ43" s="59"/>
      <c r="ULK43" s="59"/>
      <c r="ULL43" s="59"/>
      <c r="ULM43" s="59"/>
      <c r="ULN43" s="59"/>
      <c r="ULO43" s="59"/>
      <c r="ULP43" s="59"/>
      <c r="ULQ43" s="59"/>
      <c r="ULR43" s="59"/>
      <c r="ULS43" s="59"/>
      <c r="ULT43" s="59"/>
      <c r="ULU43" s="59"/>
      <c r="ULV43" s="59"/>
      <c r="ULW43" s="59"/>
      <c r="ULX43" s="59"/>
      <c r="ULY43" s="59"/>
      <c r="ULZ43" s="59"/>
      <c r="UMA43" s="59"/>
      <c r="UMB43" s="59"/>
      <c r="UMC43" s="59"/>
      <c r="UMD43" s="59"/>
      <c r="UME43" s="59"/>
      <c r="UMF43" s="59"/>
      <c r="UMG43" s="59"/>
      <c r="UMH43" s="59"/>
      <c r="UMI43" s="59"/>
      <c r="UMJ43" s="59"/>
      <c r="UMK43" s="59"/>
      <c r="UML43" s="59"/>
      <c r="UMM43" s="59"/>
      <c r="UMN43" s="59"/>
      <c r="UMO43" s="59"/>
      <c r="UMP43" s="59"/>
      <c r="UMQ43" s="59"/>
      <c r="UMR43" s="59"/>
      <c r="UMS43" s="59"/>
      <c r="UMT43" s="59"/>
      <c r="UMU43" s="59"/>
      <c r="UMV43" s="59"/>
      <c r="UMW43" s="59"/>
      <c r="UMX43" s="59"/>
      <c r="UMY43" s="59"/>
      <c r="UMZ43" s="59"/>
      <c r="UNA43" s="59"/>
      <c r="UNB43" s="59"/>
      <c r="UNC43" s="59"/>
      <c r="UND43" s="59"/>
      <c r="UNE43" s="59"/>
      <c r="UNF43" s="59"/>
      <c r="UNG43" s="59"/>
      <c r="UNH43" s="59"/>
      <c r="UNI43" s="59"/>
      <c r="UNJ43" s="59"/>
      <c r="UNK43" s="59"/>
      <c r="UNL43" s="59"/>
      <c r="UNM43" s="59"/>
      <c r="UNN43" s="59"/>
      <c r="UNO43" s="59"/>
      <c r="UNP43" s="59"/>
      <c r="UNQ43" s="59"/>
      <c r="UNR43" s="59"/>
      <c r="UNS43" s="59"/>
      <c r="UNT43" s="59"/>
      <c r="UNU43" s="59"/>
      <c r="UNV43" s="59"/>
      <c r="UNW43" s="59"/>
      <c r="UNX43" s="59"/>
      <c r="UNY43" s="59"/>
      <c r="UNZ43" s="59"/>
      <c r="UOA43" s="59"/>
      <c r="UOB43" s="59"/>
      <c r="UOC43" s="59"/>
      <c r="UOD43" s="59"/>
      <c r="UOE43" s="59"/>
      <c r="UOF43" s="59"/>
      <c r="UOG43" s="59"/>
      <c r="UOH43" s="59"/>
      <c r="UOI43" s="59"/>
      <c r="UOJ43" s="59"/>
      <c r="UOK43" s="59"/>
      <c r="UOL43" s="59"/>
      <c r="UOM43" s="59"/>
      <c r="UON43" s="59"/>
      <c r="UOO43" s="59"/>
      <c r="UOP43" s="59"/>
      <c r="UOQ43" s="59"/>
      <c r="UOR43" s="59"/>
      <c r="UOS43" s="59"/>
      <c r="UOT43" s="59"/>
      <c r="UOU43" s="59"/>
      <c r="UOV43" s="59"/>
      <c r="UOW43" s="59"/>
      <c r="UOX43" s="59"/>
      <c r="UOY43" s="59"/>
      <c r="UOZ43" s="59"/>
      <c r="UPA43" s="59"/>
      <c r="UPB43" s="59"/>
      <c r="UPC43" s="59"/>
      <c r="UPD43" s="59"/>
      <c r="UPE43" s="59"/>
      <c r="UPF43" s="59"/>
      <c r="UPG43" s="59"/>
      <c r="UPH43" s="59"/>
      <c r="UPI43" s="59"/>
      <c r="UPJ43" s="59"/>
      <c r="UPK43" s="59"/>
      <c r="UPL43" s="59"/>
      <c r="UPM43" s="59"/>
      <c r="UPN43" s="59"/>
      <c r="UPO43" s="59"/>
      <c r="UPP43" s="59"/>
      <c r="UPQ43" s="59"/>
      <c r="UPR43" s="59"/>
      <c r="UPS43" s="59"/>
      <c r="UPT43" s="59"/>
      <c r="UPU43" s="59"/>
      <c r="UPV43" s="59"/>
      <c r="UPW43" s="59"/>
      <c r="UPX43" s="59"/>
      <c r="UPY43" s="59"/>
      <c r="UPZ43" s="59"/>
      <c r="UQA43" s="59"/>
      <c r="UQB43" s="59"/>
      <c r="UQC43" s="59"/>
      <c r="UQD43" s="59"/>
      <c r="UQE43" s="59"/>
      <c r="UQF43" s="59"/>
      <c r="UQG43" s="59"/>
      <c r="UQH43" s="59"/>
      <c r="UQI43" s="59"/>
      <c r="UQJ43" s="59"/>
      <c r="UQK43" s="59"/>
      <c r="UQL43" s="59"/>
      <c r="UQM43" s="59"/>
      <c r="UQN43" s="59"/>
      <c r="UQO43" s="59"/>
      <c r="UQP43" s="59"/>
      <c r="UQQ43" s="59"/>
      <c r="UQR43" s="59"/>
      <c r="UQS43" s="59"/>
      <c r="UQT43" s="59"/>
      <c r="UQU43" s="59"/>
      <c r="UQV43" s="59"/>
      <c r="UQW43" s="59"/>
      <c r="UQX43" s="59"/>
      <c r="UQY43" s="59"/>
      <c r="UQZ43" s="59"/>
      <c r="URA43" s="59"/>
      <c r="URB43" s="59"/>
      <c r="URC43" s="59"/>
      <c r="URD43" s="59"/>
      <c r="URE43" s="59"/>
      <c r="URF43" s="59"/>
      <c r="URG43" s="59"/>
      <c r="URH43" s="59"/>
      <c r="URI43" s="59"/>
      <c r="URJ43" s="59"/>
      <c r="URK43" s="59"/>
      <c r="URL43" s="59"/>
      <c r="URM43" s="59"/>
      <c r="URN43" s="59"/>
      <c r="URO43" s="59"/>
      <c r="URP43" s="59"/>
      <c r="URQ43" s="59"/>
      <c r="URR43" s="59"/>
      <c r="URS43" s="59"/>
      <c r="URT43" s="59"/>
      <c r="URU43" s="59"/>
      <c r="URV43" s="59"/>
      <c r="URW43" s="59"/>
      <c r="URX43" s="59"/>
      <c r="URY43" s="59"/>
      <c r="URZ43" s="59"/>
      <c r="USA43" s="59"/>
      <c r="USB43" s="59"/>
      <c r="USC43" s="59"/>
      <c r="USD43" s="59"/>
      <c r="USE43" s="59"/>
      <c r="USF43" s="59"/>
      <c r="USG43" s="59"/>
      <c r="USH43" s="59"/>
      <c r="USI43" s="59"/>
      <c r="USJ43" s="59"/>
      <c r="USK43" s="59"/>
      <c r="USL43" s="59"/>
      <c r="USM43" s="59"/>
      <c r="USN43" s="59"/>
      <c r="USO43" s="59"/>
      <c r="USP43" s="59"/>
      <c r="USQ43" s="59"/>
      <c r="USR43" s="59"/>
      <c r="USS43" s="59"/>
      <c r="UST43" s="59"/>
      <c r="USU43" s="59"/>
      <c r="USV43" s="59"/>
      <c r="USW43" s="59"/>
      <c r="USX43" s="59"/>
      <c r="USY43" s="59"/>
      <c r="USZ43" s="59"/>
      <c r="UTA43" s="59"/>
      <c r="UTB43" s="59"/>
      <c r="UTC43" s="59"/>
      <c r="UTD43" s="59"/>
      <c r="UTE43" s="59"/>
      <c r="UTF43" s="59"/>
      <c r="UTG43" s="59"/>
      <c r="UTH43" s="59"/>
      <c r="UTI43" s="59"/>
      <c r="UTJ43" s="59"/>
      <c r="UTK43" s="59"/>
      <c r="UTL43" s="59"/>
      <c r="UTM43" s="59"/>
      <c r="UTN43" s="59"/>
      <c r="UTO43" s="59"/>
      <c r="UTP43" s="59"/>
      <c r="UTQ43" s="59"/>
      <c r="UTR43" s="59"/>
      <c r="UTS43" s="59"/>
      <c r="UTT43" s="59"/>
      <c r="UTU43" s="59"/>
      <c r="UTV43" s="59"/>
      <c r="UTW43" s="59"/>
      <c r="UTX43" s="59"/>
      <c r="UTY43" s="59"/>
      <c r="UTZ43" s="59"/>
      <c r="UUA43" s="59"/>
      <c r="UUB43" s="59"/>
      <c r="UUC43" s="59"/>
      <c r="UUD43" s="59"/>
      <c r="UUE43" s="59"/>
      <c r="UUF43" s="59"/>
      <c r="UUG43" s="59"/>
      <c r="UUH43" s="59"/>
      <c r="UUI43" s="59"/>
      <c r="UUJ43" s="59"/>
      <c r="UUK43" s="59"/>
      <c r="UUL43" s="59"/>
      <c r="UUM43" s="59"/>
      <c r="UUN43" s="59"/>
      <c r="UUO43" s="59"/>
      <c r="UUP43" s="59"/>
      <c r="UUQ43" s="59"/>
      <c r="UUR43" s="59"/>
      <c r="UUS43" s="59"/>
      <c r="UUT43" s="59"/>
      <c r="UUU43" s="59"/>
      <c r="UUV43" s="59"/>
      <c r="UUW43" s="59"/>
      <c r="UUX43" s="59"/>
      <c r="UUY43" s="59"/>
      <c r="UUZ43" s="59"/>
      <c r="UVA43" s="59"/>
      <c r="UVB43" s="59"/>
      <c r="UVC43" s="59"/>
      <c r="UVD43" s="59"/>
      <c r="UVE43" s="59"/>
      <c r="UVF43" s="59"/>
      <c r="UVG43" s="59"/>
      <c r="UVH43" s="59"/>
      <c r="UVI43" s="59"/>
      <c r="UVJ43" s="59"/>
      <c r="UVK43" s="59"/>
      <c r="UVL43" s="59"/>
      <c r="UVM43" s="59"/>
      <c r="UVN43" s="59"/>
      <c r="UVO43" s="59"/>
      <c r="UVP43" s="59"/>
      <c r="UVQ43" s="59"/>
      <c r="UVR43" s="59"/>
      <c r="UVS43" s="59"/>
      <c r="UVT43" s="59"/>
      <c r="UVU43" s="59"/>
      <c r="UVV43" s="59"/>
      <c r="UVW43" s="59"/>
      <c r="UVX43" s="59"/>
      <c r="UVY43" s="59"/>
      <c r="UVZ43" s="59"/>
      <c r="UWA43" s="59"/>
      <c r="UWB43" s="59"/>
      <c r="UWC43" s="59"/>
      <c r="UWD43" s="59"/>
      <c r="UWE43" s="59"/>
      <c r="UWF43" s="59"/>
      <c r="UWG43" s="59"/>
      <c r="UWH43" s="59"/>
      <c r="UWI43" s="59"/>
      <c r="UWJ43" s="59"/>
      <c r="UWK43" s="59"/>
      <c r="UWL43" s="59"/>
      <c r="UWM43" s="59"/>
      <c r="UWN43" s="59"/>
      <c r="UWO43" s="59"/>
      <c r="UWP43" s="59"/>
      <c r="UWQ43" s="59"/>
      <c r="UWR43" s="59"/>
      <c r="UWS43" s="59"/>
      <c r="UWT43" s="59"/>
      <c r="UWU43" s="59"/>
      <c r="UWV43" s="59"/>
      <c r="UWW43" s="59"/>
      <c r="UWX43" s="59"/>
      <c r="UWY43" s="59"/>
      <c r="UWZ43" s="59"/>
      <c r="UXA43" s="59"/>
      <c r="UXB43" s="59"/>
      <c r="UXC43" s="59"/>
      <c r="UXD43" s="59"/>
      <c r="UXE43" s="59"/>
      <c r="UXF43" s="59"/>
      <c r="UXG43" s="59"/>
      <c r="UXH43" s="59"/>
      <c r="UXI43" s="59"/>
      <c r="UXJ43" s="59"/>
      <c r="UXK43" s="59"/>
      <c r="UXL43" s="59"/>
      <c r="UXM43" s="59"/>
      <c r="UXN43" s="59"/>
      <c r="UXO43" s="59"/>
      <c r="UXP43" s="59"/>
      <c r="UXQ43" s="59"/>
      <c r="UXR43" s="59"/>
      <c r="UXS43" s="59"/>
      <c r="UXT43" s="59"/>
      <c r="UXU43" s="59"/>
      <c r="UXV43" s="59"/>
      <c r="UXW43" s="59"/>
      <c r="UXX43" s="59"/>
      <c r="UXY43" s="59"/>
      <c r="UXZ43" s="59"/>
      <c r="UYA43" s="59"/>
      <c r="UYB43" s="59"/>
      <c r="UYC43" s="59"/>
      <c r="UYD43" s="59"/>
      <c r="UYE43" s="59"/>
      <c r="UYF43" s="59"/>
      <c r="UYG43" s="59"/>
      <c r="UYH43" s="59"/>
      <c r="UYI43" s="59"/>
      <c r="UYJ43" s="59"/>
      <c r="UYK43" s="59"/>
      <c r="UYL43" s="59"/>
      <c r="UYM43" s="59"/>
      <c r="UYN43" s="59"/>
      <c r="UYO43" s="59"/>
      <c r="UYP43" s="59"/>
      <c r="UYQ43" s="59"/>
      <c r="UYR43" s="59"/>
      <c r="UYS43" s="59"/>
      <c r="UYT43" s="59"/>
      <c r="UYU43" s="59"/>
      <c r="UYV43" s="59"/>
      <c r="UYW43" s="59"/>
      <c r="UYX43" s="59"/>
      <c r="UYY43" s="59"/>
      <c r="UYZ43" s="59"/>
      <c r="UZA43" s="59"/>
      <c r="UZB43" s="59"/>
      <c r="UZC43" s="59"/>
      <c r="UZD43" s="59"/>
      <c r="UZE43" s="59"/>
      <c r="UZF43" s="59"/>
      <c r="UZG43" s="59"/>
      <c r="UZH43" s="59"/>
      <c r="UZI43" s="59"/>
      <c r="UZJ43" s="59"/>
      <c r="UZK43" s="59"/>
      <c r="UZL43" s="59"/>
      <c r="UZM43" s="59"/>
      <c r="UZN43" s="59"/>
      <c r="UZO43" s="59"/>
      <c r="UZP43" s="59"/>
      <c r="UZQ43" s="59"/>
      <c r="UZR43" s="59"/>
      <c r="UZS43" s="59"/>
      <c r="UZT43" s="59"/>
      <c r="UZU43" s="59"/>
      <c r="UZV43" s="59"/>
      <c r="UZW43" s="59"/>
      <c r="UZX43" s="59"/>
      <c r="UZY43" s="59"/>
      <c r="UZZ43" s="59"/>
      <c r="VAA43" s="59"/>
      <c r="VAB43" s="59"/>
      <c r="VAC43" s="59"/>
      <c r="VAD43" s="59"/>
      <c r="VAE43" s="59"/>
      <c r="VAF43" s="59"/>
      <c r="VAG43" s="59"/>
      <c r="VAH43" s="59"/>
      <c r="VAI43" s="59"/>
      <c r="VAJ43" s="59"/>
      <c r="VAK43" s="59"/>
      <c r="VAL43" s="59"/>
      <c r="VAM43" s="59"/>
      <c r="VAN43" s="59"/>
      <c r="VAO43" s="59"/>
      <c r="VAP43" s="59"/>
      <c r="VAQ43" s="59"/>
      <c r="VAR43" s="59"/>
      <c r="VAS43" s="59"/>
      <c r="VAT43" s="59"/>
      <c r="VAU43" s="59"/>
      <c r="VAV43" s="59"/>
      <c r="VAW43" s="59"/>
      <c r="VAX43" s="59"/>
      <c r="VAY43" s="59"/>
      <c r="VAZ43" s="59"/>
      <c r="VBA43" s="59"/>
      <c r="VBB43" s="59"/>
      <c r="VBC43" s="59"/>
      <c r="VBD43" s="59"/>
      <c r="VBE43" s="59"/>
      <c r="VBF43" s="59"/>
      <c r="VBG43" s="59"/>
      <c r="VBH43" s="59"/>
      <c r="VBI43" s="59"/>
      <c r="VBJ43" s="59"/>
      <c r="VBK43" s="59"/>
      <c r="VBL43" s="59"/>
      <c r="VBM43" s="59"/>
      <c r="VBN43" s="59"/>
      <c r="VBO43" s="59"/>
      <c r="VBP43" s="59"/>
      <c r="VBQ43" s="59"/>
      <c r="VBR43" s="59"/>
      <c r="VBS43" s="59"/>
      <c r="VBT43" s="59"/>
      <c r="VBU43" s="59"/>
      <c r="VBV43" s="59"/>
      <c r="VBW43" s="59"/>
      <c r="VBX43" s="59"/>
      <c r="VBY43" s="59"/>
      <c r="VBZ43" s="59"/>
      <c r="VCA43" s="59"/>
      <c r="VCB43" s="59"/>
      <c r="VCC43" s="59"/>
      <c r="VCD43" s="59"/>
      <c r="VCE43" s="59"/>
      <c r="VCF43" s="59"/>
      <c r="VCG43" s="59"/>
      <c r="VCH43" s="59"/>
      <c r="VCI43" s="59"/>
      <c r="VCJ43" s="59"/>
      <c r="VCK43" s="59"/>
      <c r="VCL43" s="59"/>
      <c r="VCM43" s="59"/>
      <c r="VCN43" s="59"/>
      <c r="VCO43" s="59"/>
      <c r="VCP43" s="59"/>
      <c r="VCQ43" s="59"/>
      <c r="VCR43" s="59"/>
      <c r="VCS43" s="59"/>
      <c r="VCT43" s="59"/>
      <c r="VCU43" s="59"/>
      <c r="VCV43" s="59"/>
      <c r="VCW43" s="59"/>
      <c r="VCX43" s="59"/>
      <c r="VCY43" s="59"/>
      <c r="VCZ43" s="59"/>
      <c r="VDA43" s="59"/>
      <c r="VDB43" s="59"/>
      <c r="VDC43" s="59"/>
      <c r="VDD43" s="59"/>
      <c r="VDE43" s="59"/>
      <c r="VDF43" s="59"/>
      <c r="VDG43" s="59"/>
      <c r="VDH43" s="59"/>
      <c r="VDI43" s="59"/>
      <c r="VDJ43" s="59"/>
      <c r="VDK43" s="59"/>
      <c r="VDL43" s="59"/>
      <c r="VDM43" s="59"/>
      <c r="VDN43" s="59"/>
      <c r="VDO43" s="59"/>
      <c r="VDP43" s="59"/>
      <c r="VDQ43" s="59"/>
      <c r="VDR43" s="59"/>
      <c r="VDS43" s="59"/>
      <c r="VDT43" s="59"/>
      <c r="VDU43" s="59"/>
      <c r="VDV43" s="59"/>
      <c r="VDW43" s="59"/>
      <c r="VDX43" s="59"/>
      <c r="VDY43" s="59"/>
      <c r="VDZ43" s="59"/>
      <c r="VEA43" s="59"/>
      <c r="VEB43" s="59"/>
      <c r="VEC43" s="59"/>
      <c r="VED43" s="59"/>
      <c r="VEE43" s="59"/>
      <c r="VEF43" s="59"/>
      <c r="VEG43" s="59"/>
      <c r="VEH43" s="59"/>
      <c r="VEI43" s="59"/>
      <c r="VEJ43" s="59"/>
      <c r="VEK43" s="59"/>
      <c r="VEL43" s="59"/>
      <c r="VEM43" s="59"/>
      <c r="VEN43" s="59"/>
      <c r="VEO43" s="59"/>
      <c r="VEP43" s="59"/>
      <c r="VEQ43" s="59"/>
      <c r="VER43" s="59"/>
      <c r="VES43" s="59"/>
      <c r="VET43" s="59"/>
      <c r="VEU43" s="59"/>
      <c r="VEV43" s="59"/>
      <c r="VEW43" s="59"/>
      <c r="VEX43" s="59"/>
      <c r="VEY43" s="59"/>
      <c r="VEZ43" s="59"/>
      <c r="VFA43" s="59"/>
      <c r="VFB43" s="59"/>
      <c r="VFC43" s="59"/>
      <c r="VFD43" s="59"/>
      <c r="VFE43" s="59"/>
      <c r="VFF43" s="59"/>
      <c r="VFG43" s="59"/>
      <c r="VFH43" s="59"/>
      <c r="VFI43" s="59"/>
      <c r="VFJ43" s="59"/>
      <c r="VFK43" s="59"/>
      <c r="VFL43" s="59"/>
      <c r="VFM43" s="59"/>
      <c r="VFN43" s="59"/>
      <c r="VFO43" s="59"/>
      <c r="VFP43" s="59"/>
      <c r="VFQ43" s="59"/>
      <c r="VFR43" s="59"/>
      <c r="VFS43" s="59"/>
      <c r="VFT43" s="59"/>
      <c r="VFU43" s="59"/>
      <c r="VFV43" s="59"/>
      <c r="VFW43" s="59"/>
      <c r="VFX43" s="59"/>
      <c r="VFY43" s="59"/>
      <c r="VFZ43" s="59"/>
      <c r="VGA43" s="59"/>
      <c r="VGB43" s="59"/>
      <c r="VGC43" s="59"/>
      <c r="VGD43" s="59"/>
      <c r="VGE43" s="59"/>
      <c r="VGF43" s="59"/>
      <c r="VGG43" s="59"/>
      <c r="VGH43" s="59"/>
      <c r="VGI43" s="59"/>
      <c r="VGJ43" s="59"/>
      <c r="VGK43" s="59"/>
      <c r="VGL43" s="59"/>
      <c r="VGM43" s="59"/>
      <c r="VGN43" s="59"/>
      <c r="VGO43" s="59"/>
      <c r="VGP43" s="59"/>
      <c r="VGQ43" s="59"/>
      <c r="VGR43" s="59"/>
      <c r="VGS43" s="59"/>
      <c r="VGT43" s="59"/>
      <c r="VGU43" s="59"/>
      <c r="VGV43" s="59"/>
      <c r="VGW43" s="59"/>
      <c r="VGX43" s="59"/>
      <c r="VGY43" s="59"/>
      <c r="VGZ43" s="59"/>
      <c r="VHA43" s="59"/>
      <c r="VHB43" s="59"/>
      <c r="VHC43" s="59"/>
      <c r="VHD43" s="59"/>
      <c r="VHE43" s="59"/>
      <c r="VHF43" s="59"/>
      <c r="VHG43" s="59"/>
      <c r="VHH43" s="59"/>
      <c r="VHI43" s="59"/>
      <c r="VHJ43" s="59"/>
      <c r="VHK43" s="59"/>
      <c r="VHL43" s="59"/>
      <c r="VHM43" s="59"/>
      <c r="VHN43" s="59"/>
      <c r="VHO43" s="59"/>
      <c r="VHP43" s="59"/>
      <c r="VHQ43" s="59"/>
      <c r="VHR43" s="59"/>
      <c r="VHS43" s="59"/>
      <c r="VHT43" s="59"/>
      <c r="VHU43" s="59"/>
      <c r="VHV43" s="59"/>
      <c r="VHW43" s="59"/>
      <c r="VHX43" s="59"/>
      <c r="VHY43" s="59"/>
      <c r="VHZ43" s="59"/>
      <c r="VIA43" s="59"/>
      <c r="VIB43" s="59"/>
      <c r="VIC43" s="59"/>
      <c r="VID43" s="59"/>
      <c r="VIE43" s="59"/>
      <c r="VIF43" s="59"/>
      <c r="VIG43" s="59"/>
      <c r="VIH43" s="59"/>
      <c r="VII43" s="59"/>
      <c r="VIJ43" s="59"/>
      <c r="VIK43" s="59"/>
      <c r="VIL43" s="59"/>
      <c r="VIM43" s="59"/>
      <c r="VIN43" s="59"/>
      <c r="VIO43" s="59"/>
      <c r="VIP43" s="59"/>
      <c r="VIQ43" s="59"/>
      <c r="VIR43" s="59"/>
      <c r="VIS43" s="59"/>
      <c r="VIT43" s="59"/>
      <c r="VIU43" s="59"/>
      <c r="VIV43" s="59"/>
      <c r="VIW43" s="59"/>
      <c r="VIX43" s="59"/>
      <c r="VIY43" s="59"/>
      <c r="VIZ43" s="59"/>
      <c r="VJA43" s="59"/>
      <c r="VJB43" s="59"/>
      <c r="VJC43" s="59"/>
      <c r="VJD43" s="59"/>
      <c r="VJE43" s="59"/>
      <c r="VJF43" s="59"/>
      <c r="VJG43" s="59"/>
      <c r="VJH43" s="59"/>
      <c r="VJI43" s="59"/>
      <c r="VJJ43" s="59"/>
      <c r="VJK43" s="59"/>
      <c r="VJL43" s="59"/>
      <c r="VJM43" s="59"/>
      <c r="VJN43" s="59"/>
      <c r="VJO43" s="59"/>
      <c r="VJP43" s="59"/>
      <c r="VJQ43" s="59"/>
      <c r="VJR43" s="59"/>
      <c r="VJS43" s="59"/>
      <c r="VJT43" s="59"/>
      <c r="VJU43" s="59"/>
      <c r="VJV43" s="59"/>
      <c r="VJW43" s="59"/>
      <c r="VJX43" s="59"/>
      <c r="VJY43" s="59"/>
      <c r="VJZ43" s="59"/>
      <c r="VKA43" s="59"/>
      <c r="VKB43" s="59"/>
      <c r="VKC43" s="59"/>
      <c r="VKD43" s="59"/>
      <c r="VKE43" s="59"/>
      <c r="VKF43" s="59"/>
      <c r="VKG43" s="59"/>
      <c r="VKH43" s="59"/>
      <c r="VKI43" s="59"/>
      <c r="VKJ43" s="59"/>
      <c r="VKK43" s="59"/>
      <c r="VKL43" s="59"/>
      <c r="VKM43" s="59"/>
      <c r="VKN43" s="59"/>
      <c r="VKO43" s="59"/>
      <c r="VKP43" s="59"/>
      <c r="VKQ43" s="59"/>
      <c r="VKR43" s="59"/>
      <c r="VKS43" s="59"/>
      <c r="VKT43" s="59"/>
      <c r="VKU43" s="59"/>
      <c r="VKV43" s="59"/>
      <c r="VKW43" s="59"/>
      <c r="VKX43" s="59"/>
      <c r="VKY43" s="59"/>
      <c r="VKZ43" s="59"/>
      <c r="VLA43" s="59"/>
      <c r="VLB43" s="59"/>
      <c r="VLC43" s="59"/>
      <c r="VLD43" s="59"/>
      <c r="VLE43" s="59"/>
      <c r="VLF43" s="59"/>
      <c r="VLG43" s="59"/>
      <c r="VLH43" s="59"/>
      <c r="VLI43" s="59"/>
      <c r="VLJ43" s="59"/>
      <c r="VLK43" s="59"/>
      <c r="VLL43" s="59"/>
      <c r="VLM43" s="59"/>
      <c r="VLN43" s="59"/>
      <c r="VLO43" s="59"/>
      <c r="VLP43" s="59"/>
      <c r="VLQ43" s="59"/>
      <c r="VLR43" s="59"/>
      <c r="VLS43" s="59"/>
      <c r="VLT43" s="59"/>
      <c r="VLU43" s="59"/>
      <c r="VLV43" s="59"/>
      <c r="VLW43" s="59"/>
      <c r="VLX43" s="59"/>
      <c r="VLY43" s="59"/>
      <c r="VLZ43" s="59"/>
      <c r="VMA43" s="59"/>
      <c r="VMB43" s="59"/>
      <c r="VMC43" s="59"/>
      <c r="VMD43" s="59"/>
      <c r="VME43" s="59"/>
      <c r="VMF43" s="59"/>
      <c r="VMG43" s="59"/>
      <c r="VMH43" s="59"/>
      <c r="VMI43" s="59"/>
      <c r="VMJ43" s="59"/>
      <c r="VMK43" s="59"/>
      <c r="VML43" s="59"/>
      <c r="VMM43" s="59"/>
      <c r="VMN43" s="59"/>
      <c r="VMO43" s="59"/>
      <c r="VMP43" s="59"/>
      <c r="VMQ43" s="59"/>
      <c r="VMR43" s="59"/>
      <c r="VMS43" s="59"/>
      <c r="VMT43" s="59"/>
      <c r="VMU43" s="59"/>
      <c r="VMV43" s="59"/>
      <c r="VMW43" s="59"/>
      <c r="VMX43" s="59"/>
      <c r="VMY43" s="59"/>
      <c r="VMZ43" s="59"/>
      <c r="VNA43" s="59"/>
      <c r="VNB43" s="59"/>
      <c r="VNC43" s="59"/>
      <c r="VND43" s="59"/>
      <c r="VNE43" s="59"/>
      <c r="VNF43" s="59"/>
      <c r="VNG43" s="59"/>
      <c r="VNH43" s="59"/>
      <c r="VNI43" s="59"/>
      <c r="VNJ43" s="59"/>
      <c r="VNK43" s="59"/>
      <c r="VNL43" s="59"/>
      <c r="VNM43" s="59"/>
      <c r="VNN43" s="59"/>
      <c r="VNO43" s="59"/>
      <c r="VNP43" s="59"/>
      <c r="VNQ43" s="59"/>
      <c r="VNR43" s="59"/>
      <c r="VNS43" s="59"/>
      <c r="VNT43" s="59"/>
      <c r="VNU43" s="59"/>
      <c r="VNV43" s="59"/>
      <c r="VNW43" s="59"/>
      <c r="VNX43" s="59"/>
      <c r="VNY43" s="59"/>
      <c r="VNZ43" s="59"/>
      <c r="VOA43" s="59"/>
      <c r="VOB43" s="59"/>
      <c r="VOC43" s="59"/>
      <c r="VOD43" s="59"/>
      <c r="VOE43" s="59"/>
      <c r="VOF43" s="59"/>
      <c r="VOG43" s="59"/>
      <c r="VOH43" s="59"/>
      <c r="VOI43" s="59"/>
      <c r="VOJ43" s="59"/>
      <c r="VOK43" s="59"/>
      <c r="VOL43" s="59"/>
      <c r="VOM43" s="59"/>
      <c r="VON43" s="59"/>
      <c r="VOO43" s="59"/>
      <c r="VOP43" s="59"/>
      <c r="VOQ43" s="59"/>
      <c r="VOR43" s="59"/>
      <c r="VOS43" s="59"/>
      <c r="VOT43" s="59"/>
      <c r="VOU43" s="59"/>
      <c r="VOV43" s="59"/>
      <c r="VOW43" s="59"/>
      <c r="VOX43" s="59"/>
      <c r="VOY43" s="59"/>
      <c r="VOZ43" s="59"/>
      <c r="VPA43" s="59"/>
      <c r="VPB43" s="59"/>
      <c r="VPC43" s="59"/>
      <c r="VPD43" s="59"/>
      <c r="VPE43" s="59"/>
      <c r="VPF43" s="59"/>
      <c r="VPG43" s="59"/>
      <c r="VPH43" s="59"/>
      <c r="VPI43" s="59"/>
      <c r="VPJ43" s="59"/>
      <c r="VPK43" s="59"/>
      <c r="VPL43" s="59"/>
      <c r="VPM43" s="59"/>
      <c r="VPN43" s="59"/>
      <c r="VPO43" s="59"/>
      <c r="VPP43" s="59"/>
      <c r="VPQ43" s="59"/>
      <c r="VPR43" s="59"/>
      <c r="VPS43" s="59"/>
      <c r="VPT43" s="59"/>
      <c r="VPU43" s="59"/>
      <c r="VPV43" s="59"/>
      <c r="VPW43" s="59"/>
      <c r="VPX43" s="59"/>
      <c r="VPY43" s="59"/>
      <c r="VPZ43" s="59"/>
      <c r="VQA43" s="59"/>
      <c r="VQB43" s="59"/>
      <c r="VQC43" s="59"/>
      <c r="VQD43" s="59"/>
      <c r="VQE43" s="59"/>
      <c r="VQF43" s="59"/>
      <c r="VQG43" s="59"/>
      <c r="VQH43" s="59"/>
      <c r="VQI43" s="59"/>
      <c r="VQJ43" s="59"/>
      <c r="VQK43" s="59"/>
      <c r="VQL43" s="59"/>
      <c r="VQM43" s="59"/>
      <c r="VQN43" s="59"/>
      <c r="VQO43" s="59"/>
      <c r="VQP43" s="59"/>
      <c r="VQQ43" s="59"/>
      <c r="VQR43" s="59"/>
      <c r="VQS43" s="59"/>
      <c r="VQT43" s="59"/>
      <c r="VQU43" s="59"/>
      <c r="VQV43" s="59"/>
      <c r="VQW43" s="59"/>
      <c r="VQX43" s="59"/>
      <c r="VQY43" s="59"/>
      <c r="VQZ43" s="59"/>
      <c r="VRA43" s="59"/>
      <c r="VRB43" s="59"/>
      <c r="VRC43" s="59"/>
      <c r="VRD43" s="59"/>
      <c r="VRE43" s="59"/>
      <c r="VRF43" s="59"/>
      <c r="VRG43" s="59"/>
      <c r="VRH43" s="59"/>
      <c r="VRI43" s="59"/>
      <c r="VRJ43" s="59"/>
      <c r="VRK43" s="59"/>
      <c r="VRL43" s="59"/>
      <c r="VRM43" s="59"/>
      <c r="VRN43" s="59"/>
      <c r="VRO43" s="59"/>
      <c r="VRP43" s="59"/>
      <c r="VRQ43" s="59"/>
      <c r="VRR43" s="59"/>
      <c r="VRS43" s="59"/>
      <c r="VRT43" s="59"/>
      <c r="VRU43" s="59"/>
      <c r="VRV43" s="59"/>
      <c r="VRW43" s="59"/>
      <c r="VRX43" s="59"/>
      <c r="VRY43" s="59"/>
      <c r="VRZ43" s="59"/>
      <c r="VSA43" s="59"/>
      <c r="VSB43" s="59"/>
      <c r="VSC43" s="59"/>
      <c r="VSD43" s="59"/>
      <c r="VSE43" s="59"/>
      <c r="VSF43" s="59"/>
      <c r="VSG43" s="59"/>
      <c r="VSH43" s="59"/>
      <c r="VSI43" s="59"/>
      <c r="VSJ43" s="59"/>
      <c r="VSK43" s="59"/>
      <c r="VSL43" s="59"/>
      <c r="VSM43" s="59"/>
      <c r="VSN43" s="59"/>
      <c r="VSO43" s="59"/>
      <c r="VSP43" s="59"/>
      <c r="VSQ43" s="59"/>
      <c r="VSR43" s="59"/>
      <c r="VSS43" s="59"/>
      <c r="VST43" s="59"/>
      <c r="VSU43" s="59"/>
      <c r="VSV43" s="59"/>
      <c r="VSW43" s="59"/>
      <c r="VSX43" s="59"/>
      <c r="VSY43" s="59"/>
      <c r="VSZ43" s="59"/>
      <c r="VTA43" s="59"/>
      <c r="VTB43" s="59"/>
      <c r="VTC43" s="59"/>
      <c r="VTD43" s="59"/>
      <c r="VTE43" s="59"/>
      <c r="VTF43" s="59"/>
      <c r="VTG43" s="59"/>
      <c r="VTH43" s="59"/>
      <c r="VTI43" s="59"/>
      <c r="VTJ43" s="59"/>
      <c r="VTK43" s="59"/>
      <c r="VTL43" s="59"/>
      <c r="VTM43" s="59"/>
      <c r="VTN43" s="59"/>
      <c r="VTO43" s="59"/>
      <c r="VTP43" s="59"/>
      <c r="VTQ43" s="59"/>
      <c r="VTR43" s="59"/>
      <c r="VTS43" s="59"/>
      <c r="VTT43" s="59"/>
      <c r="VTU43" s="59"/>
      <c r="VTV43" s="59"/>
      <c r="VTW43" s="59"/>
      <c r="VTX43" s="59"/>
      <c r="VTY43" s="59"/>
      <c r="VTZ43" s="59"/>
      <c r="VUA43" s="59"/>
      <c r="VUB43" s="59"/>
      <c r="VUC43" s="59"/>
      <c r="VUD43" s="59"/>
      <c r="VUE43" s="59"/>
      <c r="VUF43" s="59"/>
      <c r="VUG43" s="59"/>
      <c r="VUH43" s="59"/>
      <c r="VUI43" s="59"/>
      <c r="VUJ43" s="59"/>
      <c r="VUK43" s="59"/>
      <c r="VUL43" s="59"/>
      <c r="VUM43" s="59"/>
      <c r="VUN43" s="59"/>
      <c r="VUO43" s="59"/>
      <c r="VUP43" s="59"/>
      <c r="VUQ43" s="59"/>
      <c r="VUR43" s="59"/>
      <c r="VUS43" s="59"/>
      <c r="VUT43" s="59"/>
      <c r="VUU43" s="59"/>
      <c r="VUV43" s="59"/>
      <c r="VUW43" s="59"/>
      <c r="VUX43" s="59"/>
      <c r="VUY43" s="59"/>
      <c r="VUZ43" s="59"/>
      <c r="VVA43" s="59"/>
      <c r="VVB43" s="59"/>
      <c r="VVC43" s="59"/>
      <c r="VVD43" s="59"/>
      <c r="VVE43" s="59"/>
      <c r="VVF43" s="59"/>
      <c r="VVG43" s="59"/>
      <c r="VVH43" s="59"/>
      <c r="VVI43" s="59"/>
      <c r="VVJ43" s="59"/>
      <c r="VVK43" s="59"/>
      <c r="VVL43" s="59"/>
      <c r="VVM43" s="59"/>
      <c r="VVN43" s="59"/>
      <c r="VVO43" s="59"/>
      <c r="VVP43" s="59"/>
      <c r="VVQ43" s="59"/>
      <c r="VVR43" s="59"/>
      <c r="VVS43" s="59"/>
      <c r="VVT43" s="59"/>
      <c r="VVU43" s="59"/>
      <c r="VVV43" s="59"/>
      <c r="VVW43" s="59"/>
      <c r="VVX43" s="59"/>
      <c r="VVY43" s="59"/>
      <c r="VVZ43" s="59"/>
      <c r="VWA43" s="59"/>
      <c r="VWB43" s="59"/>
      <c r="VWC43" s="59"/>
      <c r="VWD43" s="59"/>
      <c r="VWE43" s="59"/>
      <c r="VWF43" s="59"/>
      <c r="VWG43" s="59"/>
      <c r="VWH43" s="59"/>
      <c r="VWI43" s="59"/>
      <c r="VWJ43" s="59"/>
      <c r="VWK43" s="59"/>
      <c r="VWL43" s="59"/>
      <c r="VWM43" s="59"/>
      <c r="VWN43" s="59"/>
      <c r="VWO43" s="59"/>
      <c r="VWP43" s="59"/>
      <c r="VWQ43" s="59"/>
      <c r="VWR43" s="59"/>
      <c r="VWS43" s="59"/>
      <c r="VWT43" s="59"/>
      <c r="VWU43" s="59"/>
      <c r="VWV43" s="59"/>
      <c r="VWW43" s="59"/>
      <c r="VWX43" s="59"/>
      <c r="VWY43" s="59"/>
      <c r="VWZ43" s="59"/>
      <c r="VXA43" s="59"/>
      <c r="VXB43" s="59"/>
      <c r="VXC43" s="59"/>
      <c r="VXD43" s="59"/>
      <c r="VXE43" s="59"/>
      <c r="VXF43" s="59"/>
      <c r="VXG43" s="59"/>
      <c r="VXH43" s="59"/>
      <c r="VXI43" s="59"/>
      <c r="VXJ43" s="59"/>
      <c r="VXK43" s="59"/>
      <c r="VXL43" s="59"/>
      <c r="VXM43" s="59"/>
      <c r="VXN43" s="59"/>
      <c r="VXO43" s="59"/>
      <c r="VXP43" s="59"/>
      <c r="VXQ43" s="59"/>
      <c r="VXR43" s="59"/>
      <c r="VXS43" s="59"/>
      <c r="VXT43" s="59"/>
      <c r="VXU43" s="59"/>
      <c r="VXV43" s="59"/>
      <c r="VXW43" s="59"/>
      <c r="VXX43" s="59"/>
      <c r="VXY43" s="59"/>
      <c r="VXZ43" s="59"/>
      <c r="VYA43" s="59"/>
      <c r="VYB43" s="59"/>
      <c r="VYC43" s="59"/>
      <c r="VYD43" s="59"/>
      <c r="VYE43" s="59"/>
      <c r="VYF43" s="59"/>
      <c r="VYG43" s="59"/>
      <c r="VYH43" s="59"/>
      <c r="VYI43" s="59"/>
      <c r="VYJ43" s="59"/>
      <c r="VYK43" s="59"/>
      <c r="VYL43" s="59"/>
      <c r="VYM43" s="59"/>
      <c r="VYN43" s="59"/>
      <c r="VYO43" s="59"/>
      <c r="VYP43" s="59"/>
      <c r="VYQ43" s="59"/>
      <c r="VYR43" s="59"/>
      <c r="VYS43" s="59"/>
      <c r="VYT43" s="59"/>
      <c r="VYU43" s="59"/>
      <c r="VYV43" s="59"/>
      <c r="VYW43" s="59"/>
      <c r="VYX43" s="59"/>
      <c r="VYY43" s="59"/>
      <c r="VYZ43" s="59"/>
      <c r="VZA43" s="59"/>
      <c r="VZB43" s="59"/>
      <c r="VZC43" s="59"/>
      <c r="VZD43" s="59"/>
      <c r="VZE43" s="59"/>
      <c r="VZF43" s="59"/>
      <c r="VZG43" s="59"/>
      <c r="VZH43" s="59"/>
      <c r="VZI43" s="59"/>
      <c r="VZJ43" s="59"/>
      <c r="VZK43" s="59"/>
      <c r="VZL43" s="59"/>
      <c r="VZM43" s="59"/>
      <c r="VZN43" s="59"/>
      <c r="VZO43" s="59"/>
      <c r="VZP43" s="59"/>
      <c r="VZQ43" s="59"/>
      <c r="VZR43" s="59"/>
      <c r="VZS43" s="59"/>
      <c r="VZT43" s="59"/>
      <c r="VZU43" s="59"/>
      <c r="VZV43" s="59"/>
      <c r="VZW43" s="59"/>
      <c r="VZX43" s="59"/>
      <c r="VZY43" s="59"/>
      <c r="VZZ43" s="59"/>
      <c r="WAA43" s="59"/>
      <c r="WAB43" s="59"/>
      <c r="WAC43" s="59"/>
      <c r="WAD43" s="59"/>
      <c r="WAE43" s="59"/>
      <c r="WAF43" s="59"/>
      <c r="WAG43" s="59"/>
      <c r="WAH43" s="59"/>
      <c r="WAI43" s="59"/>
      <c r="WAJ43" s="59"/>
      <c r="WAK43" s="59"/>
      <c r="WAL43" s="59"/>
      <c r="WAM43" s="59"/>
      <c r="WAN43" s="59"/>
      <c r="WAO43" s="59"/>
      <c r="WAP43" s="59"/>
      <c r="WAQ43" s="59"/>
      <c r="WAR43" s="59"/>
      <c r="WAS43" s="59"/>
      <c r="WAT43" s="59"/>
      <c r="WAU43" s="59"/>
      <c r="WAV43" s="59"/>
      <c r="WAW43" s="59"/>
      <c r="WAX43" s="59"/>
      <c r="WAY43" s="59"/>
      <c r="WAZ43" s="59"/>
      <c r="WBA43" s="59"/>
      <c r="WBB43" s="59"/>
      <c r="WBC43" s="59"/>
      <c r="WBD43" s="59"/>
      <c r="WBE43" s="59"/>
      <c r="WBF43" s="59"/>
      <c r="WBG43" s="59"/>
      <c r="WBH43" s="59"/>
      <c r="WBI43" s="59"/>
      <c r="WBJ43" s="59"/>
      <c r="WBK43" s="59"/>
      <c r="WBL43" s="59"/>
      <c r="WBM43" s="59"/>
      <c r="WBN43" s="59"/>
      <c r="WBO43" s="59"/>
      <c r="WBP43" s="59"/>
      <c r="WBQ43" s="59"/>
      <c r="WBR43" s="59"/>
      <c r="WBS43" s="59"/>
      <c r="WBT43" s="59"/>
      <c r="WBU43" s="59"/>
      <c r="WBV43" s="59"/>
      <c r="WBW43" s="59"/>
      <c r="WBX43" s="59"/>
      <c r="WBY43" s="59"/>
      <c r="WBZ43" s="59"/>
      <c r="WCA43" s="59"/>
      <c r="WCB43" s="59"/>
      <c r="WCC43" s="59"/>
      <c r="WCD43" s="59"/>
      <c r="WCE43" s="59"/>
      <c r="WCF43" s="59"/>
      <c r="WCG43" s="59"/>
      <c r="WCH43" s="59"/>
      <c r="WCI43" s="59"/>
      <c r="WCJ43" s="59"/>
      <c r="WCK43" s="59"/>
      <c r="WCL43" s="59"/>
      <c r="WCM43" s="59"/>
      <c r="WCN43" s="59"/>
      <c r="WCO43" s="59"/>
      <c r="WCP43" s="59"/>
      <c r="WCQ43" s="59"/>
      <c r="WCR43" s="59"/>
      <c r="WCS43" s="59"/>
      <c r="WCT43" s="59"/>
      <c r="WCU43" s="59"/>
      <c r="WCV43" s="59"/>
      <c r="WCW43" s="59"/>
      <c r="WCX43" s="59"/>
      <c r="WCY43" s="59"/>
      <c r="WCZ43" s="59"/>
      <c r="WDA43" s="59"/>
      <c r="WDB43" s="59"/>
      <c r="WDC43" s="59"/>
      <c r="WDD43" s="59"/>
      <c r="WDE43" s="59"/>
      <c r="WDF43" s="59"/>
      <c r="WDG43" s="59"/>
      <c r="WDH43" s="59"/>
      <c r="WDI43" s="59"/>
      <c r="WDJ43" s="59"/>
      <c r="WDK43" s="59"/>
      <c r="WDL43" s="59"/>
      <c r="WDM43" s="59"/>
      <c r="WDN43" s="59"/>
      <c r="WDO43" s="59"/>
      <c r="WDP43" s="59"/>
      <c r="WDQ43" s="59"/>
      <c r="WDR43" s="59"/>
      <c r="WDS43" s="59"/>
      <c r="WDT43" s="59"/>
      <c r="WDU43" s="59"/>
      <c r="WDV43" s="59"/>
      <c r="WDW43" s="59"/>
      <c r="WDX43" s="59"/>
      <c r="WDY43" s="59"/>
      <c r="WDZ43" s="59"/>
      <c r="WEA43" s="59"/>
      <c r="WEB43" s="59"/>
      <c r="WEC43" s="59"/>
      <c r="WED43" s="59"/>
      <c r="WEE43" s="59"/>
      <c r="WEF43" s="59"/>
      <c r="WEG43" s="59"/>
      <c r="WEH43" s="59"/>
      <c r="WEI43" s="59"/>
      <c r="WEJ43" s="59"/>
      <c r="WEK43" s="59"/>
      <c r="WEL43" s="59"/>
      <c r="WEM43" s="59"/>
      <c r="WEN43" s="59"/>
      <c r="WEO43" s="59"/>
      <c r="WEP43" s="59"/>
      <c r="WEQ43" s="59"/>
      <c r="WER43" s="59"/>
      <c r="WES43" s="59"/>
      <c r="WET43" s="59"/>
      <c r="WEU43" s="59"/>
      <c r="WEV43" s="59"/>
      <c r="WEW43" s="59"/>
      <c r="WEX43" s="59"/>
      <c r="WEY43" s="59"/>
      <c r="WEZ43" s="59"/>
      <c r="WFA43" s="59"/>
      <c r="WFB43" s="59"/>
      <c r="WFC43" s="59"/>
      <c r="WFD43" s="59"/>
      <c r="WFE43" s="59"/>
      <c r="WFF43" s="59"/>
      <c r="WFG43" s="59"/>
      <c r="WFH43" s="59"/>
      <c r="WFI43" s="59"/>
      <c r="WFJ43" s="59"/>
      <c r="WFK43" s="59"/>
      <c r="WFL43" s="59"/>
      <c r="WFM43" s="59"/>
      <c r="WFN43" s="59"/>
      <c r="WFO43" s="59"/>
      <c r="WFP43" s="59"/>
      <c r="WFQ43" s="59"/>
      <c r="WFR43" s="59"/>
      <c r="WFS43" s="59"/>
      <c r="WFT43" s="59"/>
      <c r="WFU43" s="59"/>
      <c r="WFV43" s="59"/>
      <c r="WFW43" s="59"/>
      <c r="WFX43" s="59"/>
      <c r="WFY43" s="59"/>
      <c r="WFZ43" s="59"/>
      <c r="WGA43" s="59"/>
      <c r="WGB43" s="59"/>
      <c r="WGC43" s="59"/>
      <c r="WGD43" s="59"/>
      <c r="WGE43" s="59"/>
      <c r="WGF43" s="59"/>
      <c r="WGG43" s="59"/>
      <c r="WGH43" s="59"/>
      <c r="WGI43" s="59"/>
      <c r="WGJ43" s="59"/>
      <c r="WGK43" s="59"/>
      <c r="WGL43" s="59"/>
      <c r="WGM43" s="59"/>
      <c r="WGN43" s="59"/>
      <c r="WGO43" s="59"/>
      <c r="WGP43" s="59"/>
      <c r="WGQ43" s="59"/>
      <c r="WGR43" s="59"/>
      <c r="WGS43" s="59"/>
      <c r="WGT43" s="59"/>
      <c r="WGU43" s="59"/>
      <c r="WGV43" s="59"/>
      <c r="WGW43" s="59"/>
      <c r="WGX43" s="59"/>
      <c r="WGY43" s="59"/>
      <c r="WGZ43" s="59"/>
      <c r="WHA43" s="59"/>
      <c r="WHB43" s="59"/>
      <c r="WHC43" s="59"/>
      <c r="WHD43" s="59"/>
      <c r="WHE43" s="59"/>
      <c r="WHF43" s="59"/>
      <c r="WHG43" s="59"/>
      <c r="WHH43" s="59"/>
      <c r="WHI43" s="59"/>
      <c r="WHJ43" s="59"/>
      <c r="WHK43" s="59"/>
      <c r="WHL43" s="59"/>
      <c r="WHM43" s="59"/>
      <c r="WHN43" s="59"/>
      <c r="WHO43" s="59"/>
      <c r="WHP43" s="59"/>
      <c r="WHQ43" s="59"/>
      <c r="WHR43" s="59"/>
      <c r="WHS43" s="59"/>
      <c r="WHT43" s="59"/>
      <c r="WHU43" s="59"/>
      <c r="WHV43" s="59"/>
      <c r="WHW43" s="59"/>
      <c r="WHX43" s="59"/>
      <c r="WHY43" s="59"/>
      <c r="WHZ43" s="59"/>
      <c r="WIA43" s="59"/>
      <c r="WIB43" s="59"/>
      <c r="WIC43" s="59"/>
      <c r="WID43" s="59"/>
      <c r="WIE43" s="59"/>
      <c r="WIF43" s="59"/>
      <c r="WIG43" s="59"/>
      <c r="WIH43" s="59"/>
      <c r="WII43" s="59"/>
      <c r="WIJ43" s="59"/>
      <c r="WIK43" s="59"/>
      <c r="WIL43" s="59"/>
      <c r="WIM43" s="59"/>
      <c r="WIN43" s="59"/>
      <c r="WIO43" s="59"/>
      <c r="WIP43" s="59"/>
      <c r="WIQ43" s="59"/>
      <c r="WIR43" s="59"/>
      <c r="WIS43" s="59"/>
      <c r="WIT43" s="59"/>
      <c r="WIU43" s="59"/>
      <c r="WIV43" s="59"/>
      <c r="WIW43" s="59"/>
      <c r="WIX43" s="59"/>
      <c r="WIY43" s="59"/>
      <c r="WIZ43" s="59"/>
      <c r="WJA43" s="59"/>
      <c r="WJB43" s="59"/>
      <c r="WJC43" s="59"/>
      <c r="WJD43" s="59"/>
      <c r="WJE43" s="59"/>
      <c r="WJF43" s="59"/>
      <c r="WJG43" s="59"/>
      <c r="WJH43" s="59"/>
      <c r="WJI43" s="59"/>
      <c r="WJJ43" s="59"/>
      <c r="WJK43" s="59"/>
      <c r="WJL43" s="59"/>
      <c r="WJM43" s="59"/>
      <c r="WJN43" s="59"/>
      <c r="WJO43" s="59"/>
      <c r="WJP43" s="59"/>
      <c r="WJQ43" s="59"/>
      <c r="WJR43" s="59"/>
      <c r="WJS43" s="59"/>
      <c r="WJT43" s="59"/>
      <c r="WJU43" s="59"/>
      <c r="WJV43" s="59"/>
      <c r="WJW43" s="59"/>
      <c r="WJX43" s="59"/>
      <c r="WJY43" s="59"/>
      <c r="WJZ43" s="59"/>
      <c r="WKA43" s="59"/>
      <c r="WKB43" s="59"/>
      <c r="WKC43" s="59"/>
      <c r="WKD43" s="59"/>
      <c r="WKE43" s="59"/>
      <c r="WKF43" s="59"/>
      <c r="WKG43" s="59"/>
      <c r="WKH43" s="59"/>
      <c r="WKI43" s="59"/>
      <c r="WKJ43" s="59"/>
      <c r="WKK43" s="59"/>
      <c r="WKL43" s="59"/>
      <c r="WKM43" s="59"/>
      <c r="WKN43" s="59"/>
      <c r="WKO43" s="59"/>
      <c r="WKP43" s="59"/>
      <c r="WKQ43" s="59"/>
      <c r="WKR43" s="59"/>
      <c r="WKS43" s="59"/>
      <c r="WKT43" s="59"/>
      <c r="WKU43" s="59"/>
      <c r="WKV43" s="59"/>
      <c r="WKW43" s="59"/>
      <c r="WKX43" s="59"/>
      <c r="WKY43" s="59"/>
      <c r="WKZ43" s="59"/>
      <c r="WLA43" s="59"/>
      <c r="WLB43" s="59"/>
      <c r="WLC43" s="59"/>
      <c r="WLD43" s="59"/>
      <c r="WLE43" s="59"/>
      <c r="WLF43" s="59"/>
      <c r="WLG43" s="59"/>
      <c r="WLH43" s="59"/>
      <c r="WLI43" s="59"/>
      <c r="WLJ43" s="59"/>
      <c r="WLK43" s="59"/>
      <c r="WLL43" s="59"/>
      <c r="WLM43" s="59"/>
      <c r="WLN43" s="59"/>
      <c r="WLO43" s="59"/>
      <c r="WLP43" s="59"/>
      <c r="WLQ43" s="59"/>
      <c r="WLR43" s="59"/>
      <c r="WLS43" s="59"/>
      <c r="WLT43" s="59"/>
      <c r="WLU43" s="59"/>
      <c r="WLV43" s="59"/>
      <c r="WLW43" s="59"/>
      <c r="WLX43" s="59"/>
      <c r="WLY43" s="59"/>
      <c r="WLZ43" s="59"/>
      <c r="WMA43" s="59"/>
      <c r="WMB43" s="59"/>
      <c r="WMC43" s="59"/>
      <c r="WMD43" s="59"/>
      <c r="WME43" s="59"/>
      <c r="WMF43" s="59"/>
      <c r="WMG43" s="59"/>
      <c r="WMH43" s="59"/>
      <c r="WMI43" s="59"/>
      <c r="WMJ43" s="59"/>
      <c r="WMK43" s="59"/>
      <c r="WML43" s="59"/>
      <c r="WMM43" s="59"/>
      <c r="WMN43" s="59"/>
      <c r="WMO43" s="59"/>
      <c r="WMP43" s="59"/>
      <c r="WMQ43" s="59"/>
      <c r="WMR43" s="59"/>
      <c r="WMS43" s="59"/>
      <c r="WMT43" s="59"/>
      <c r="WMU43" s="59"/>
      <c r="WMV43" s="59"/>
      <c r="WMW43" s="59"/>
      <c r="WMX43" s="59"/>
      <c r="WMY43" s="59"/>
      <c r="WMZ43" s="59"/>
      <c r="WNA43" s="59"/>
      <c r="WNB43" s="59"/>
      <c r="WNC43" s="59"/>
      <c r="WND43" s="59"/>
      <c r="WNE43" s="59"/>
      <c r="WNF43" s="59"/>
      <c r="WNG43" s="59"/>
      <c r="WNH43" s="59"/>
      <c r="WNI43" s="59"/>
      <c r="WNJ43" s="59"/>
      <c r="WNK43" s="59"/>
      <c r="WNL43" s="59"/>
      <c r="WNM43" s="59"/>
      <c r="WNN43" s="59"/>
      <c r="WNO43" s="59"/>
      <c r="WNP43" s="59"/>
      <c r="WNQ43" s="59"/>
      <c r="WNR43" s="59"/>
      <c r="WNS43" s="59"/>
      <c r="WNT43" s="59"/>
      <c r="WNU43" s="59"/>
      <c r="WNV43" s="59"/>
      <c r="WNW43" s="59"/>
      <c r="WNX43" s="59"/>
      <c r="WNY43" s="59"/>
      <c r="WNZ43" s="59"/>
      <c r="WOA43" s="59"/>
      <c r="WOB43" s="59"/>
      <c r="WOC43" s="59"/>
      <c r="WOD43" s="59"/>
      <c r="WOE43" s="59"/>
      <c r="WOF43" s="59"/>
      <c r="WOG43" s="59"/>
      <c r="WOH43" s="59"/>
      <c r="WOI43" s="59"/>
      <c r="WOJ43" s="59"/>
      <c r="WOK43" s="59"/>
      <c r="WOL43" s="59"/>
      <c r="WOM43" s="59"/>
      <c r="WON43" s="59"/>
      <c r="WOO43" s="59"/>
      <c r="WOP43" s="59"/>
      <c r="WOQ43" s="59"/>
      <c r="WOR43" s="59"/>
      <c r="WOS43" s="59"/>
      <c r="WOT43" s="59"/>
      <c r="WOU43" s="59"/>
      <c r="WOV43" s="59"/>
      <c r="WOW43" s="59"/>
      <c r="WOX43" s="59"/>
      <c r="WOY43" s="59"/>
      <c r="WOZ43" s="59"/>
      <c r="WPA43" s="59"/>
      <c r="WPB43" s="59"/>
      <c r="WPC43" s="59"/>
      <c r="WPD43" s="59"/>
      <c r="WPE43" s="59"/>
      <c r="WPF43" s="59"/>
      <c r="WPG43" s="59"/>
      <c r="WPH43" s="59"/>
      <c r="WPI43" s="59"/>
      <c r="WPJ43" s="59"/>
      <c r="WPK43" s="59"/>
      <c r="WPL43" s="59"/>
      <c r="WPM43" s="59"/>
      <c r="WPN43" s="59"/>
      <c r="WPO43" s="59"/>
      <c r="WPP43" s="59"/>
      <c r="WPQ43" s="59"/>
      <c r="WPR43" s="59"/>
      <c r="WPS43" s="59"/>
      <c r="WPT43" s="59"/>
      <c r="WPU43" s="59"/>
      <c r="WPV43" s="59"/>
      <c r="WPW43" s="59"/>
      <c r="WPX43" s="59"/>
      <c r="WPY43" s="59"/>
      <c r="WPZ43" s="59"/>
      <c r="WQA43" s="59"/>
      <c r="WQB43" s="59"/>
      <c r="WQC43" s="59"/>
      <c r="WQD43" s="59"/>
      <c r="WQE43" s="59"/>
      <c r="WQF43" s="59"/>
      <c r="WQG43" s="59"/>
      <c r="WQH43" s="59"/>
      <c r="WQI43" s="59"/>
      <c r="WQJ43" s="59"/>
      <c r="WQK43" s="59"/>
      <c r="WQL43" s="59"/>
      <c r="WQM43" s="59"/>
      <c r="WQN43" s="59"/>
      <c r="WQO43" s="59"/>
      <c r="WQP43" s="59"/>
      <c r="WQQ43" s="59"/>
      <c r="WQR43" s="59"/>
      <c r="WQS43" s="59"/>
      <c r="WQT43" s="59"/>
      <c r="WQU43" s="59"/>
      <c r="WQV43" s="59"/>
      <c r="WQW43" s="59"/>
      <c r="WQX43" s="59"/>
      <c r="WQY43" s="59"/>
      <c r="WQZ43" s="59"/>
      <c r="WRA43" s="59"/>
      <c r="WRB43" s="59"/>
      <c r="WRC43" s="59"/>
      <c r="WRD43" s="59"/>
      <c r="WRE43" s="59"/>
      <c r="WRF43" s="59"/>
      <c r="WRG43" s="59"/>
      <c r="WRH43" s="59"/>
      <c r="WRI43" s="59"/>
      <c r="WRJ43" s="59"/>
      <c r="WRK43" s="59"/>
      <c r="WRL43" s="59"/>
      <c r="WRM43" s="59"/>
      <c r="WRN43" s="59"/>
      <c r="WRO43" s="59"/>
      <c r="WRP43" s="59"/>
      <c r="WRQ43" s="59"/>
      <c r="WRR43" s="59"/>
      <c r="WRS43" s="59"/>
      <c r="WRT43" s="59"/>
      <c r="WRU43" s="59"/>
      <c r="WRV43" s="59"/>
      <c r="WRW43" s="59"/>
      <c r="WRX43" s="59"/>
      <c r="WRY43" s="59"/>
      <c r="WRZ43" s="59"/>
      <c r="WSA43" s="59"/>
      <c r="WSB43" s="59"/>
      <c r="WSC43" s="59"/>
      <c r="WSD43" s="59"/>
      <c r="WSE43" s="59"/>
      <c r="WSF43" s="59"/>
      <c r="WSG43" s="59"/>
      <c r="WSH43" s="59"/>
      <c r="WSI43" s="59"/>
      <c r="WSJ43" s="59"/>
      <c r="WSK43" s="59"/>
      <c r="WSL43" s="59"/>
      <c r="WSM43" s="59"/>
      <c r="WSN43" s="59"/>
      <c r="WSO43" s="59"/>
      <c r="WSP43" s="59"/>
      <c r="WSQ43" s="59"/>
      <c r="WSR43" s="59"/>
      <c r="WSS43" s="59"/>
      <c r="WST43" s="59"/>
      <c r="WSU43" s="59"/>
      <c r="WSV43" s="59"/>
      <c r="WSW43" s="59"/>
      <c r="WSX43" s="59"/>
      <c r="WSY43" s="59"/>
      <c r="WSZ43" s="59"/>
      <c r="WTA43" s="59"/>
      <c r="WTB43" s="59"/>
      <c r="WTC43" s="59"/>
      <c r="WTD43" s="59"/>
      <c r="WTE43" s="59"/>
      <c r="WTF43" s="59"/>
      <c r="WTG43" s="59"/>
      <c r="WTH43" s="59"/>
      <c r="WTI43" s="59"/>
      <c r="WTJ43" s="59"/>
      <c r="WTK43" s="59"/>
      <c r="WTL43" s="59"/>
      <c r="WTM43" s="59"/>
      <c r="WTN43" s="59"/>
      <c r="WTO43" s="59"/>
      <c r="WTP43" s="59"/>
      <c r="WTQ43" s="59"/>
      <c r="WTR43" s="59"/>
      <c r="WTS43" s="59"/>
      <c r="WTT43" s="59"/>
      <c r="WTU43" s="59"/>
      <c r="WTV43" s="59"/>
      <c r="WTW43" s="59"/>
      <c r="WTX43" s="59"/>
      <c r="WTY43" s="59"/>
      <c r="WTZ43" s="59"/>
      <c r="WUA43" s="59"/>
      <c r="WUB43" s="59"/>
      <c r="WUC43" s="59"/>
      <c r="WUD43" s="59"/>
      <c r="WUE43" s="59"/>
      <c r="WUF43" s="59"/>
      <c r="WUG43" s="59"/>
      <c r="WUH43" s="59"/>
      <c r="WUI43" s="59"/>
      <c r="WUJ43" s="59"/>
      <c r="WUK43" s="59"/>
      <c r="WUL43" s="59"/>
      <c r="WUM43" s="59"/>
      <c r="WUN43" s="59"/>
      <c r="WUO43" s="59"/>
      <c r="WUP43" s="59"/>
      <c r="WUQ43" s="59"/>
      <c r="WUR43" s="59"/>
      <c r="WUS43" s="59"/>
      <c r="WUT43" s="59"/>
      <c r="WUU43" s="59"/>
      <c r="WUV43" s="59"/>
      <c r="WUW43" s="59"/>
      <c r="WUX43" s="59"/>
      <c r="WUY43" s="59"/>
      <c r="WUZ43" s="59"/>
      <c r="WVA43" s="59"/>
      <c r="WVB43" s="59"/>
      <c r="WVC43" s="59"/>
      <c r="WVD43" s="59"/>
      <c r="WVE43" s="59"/>
      <c r="WVF43" s="59"/>
      <c r="WVG43" s="59"/>
      <c r="WVH43" s="59"/>
      <c r="WVI43" s="59"/>
      <c r="WVJ43" s="59"/>
      <c r="WVK43" s="59"/>
      <c r="WVL43" s="59"/>
      <c r="WVM43" s="59"/>
      <c r="WVN43" s="59"/>
      <c r="WVO43" s="59"/>
      <c r="WVP43" s="59"/>
      <c r="WVQ43" s="59"/>
      <c r="WVR43" s="59"/>
      <c r="WVS43" s="59"/>
      <c r="WVT43" s="59"/>
      <c r="WVU43" s="59"/>
      <c r="WVV43" s="59"/>
      <c r="WVW43" s="59"/>
      <c r="WVX43" s="59"/>
      <c r="WVY43" s="59"/>
      <c r="WVZ43" s="59"/>
      <c r="WWA43" s="59"/>
      <c r="WWB43" s="59"/>
      <c r="WWC43" s="59"/>
      <c r="WWD43" s="59"/>
      <c r="WWE43" s="59"/>
      <c r="WWF43" s="59"/>
      <c r="WWG43" s="59"/>
      <c r="WWH43" s="59"/>
      <c r="WWI43" s="59"/>
      <c r="WWJ43" s="59"/>
      <c r="WWK43" s="59"/>
      <c r="WWL43" s="59"/>
      <c r="WWM43" s="59"/>
      <c r="WWN43" s="59"/>
      <c r="WWO43" s="59"/>
      <c r="WWP43" s="59"/>
      <c r="WWQ43" s="59"/>
      <c r="WWR43" s="59"/>
      <c r="WWS43" s="59"/>
      <c r="WWT43" s="59"/>
      <c r="WWU43" s="59"/>
      <c r="WWV43" s="59"/>
      <c r="WWW43" s="59"/>
      <c r="WWX43" s="59"/>
      <c r="WWY43" s="59"/>
      <c r="WWZ43" s="59"/>
      <c r="WXA43" s="59"/>
      <c r="WXB43" s="59"/>
      <c r="WXC43" s="59"/>
      <c r="WXD43" s="59"/>
      <c r="WXE43" s="59"/>
      <c r="WXF43" s="59"/>
      <c r="WXG43" s="59"/>
      <c r="WXH43" s="59"/>
      <c r="WXI43" s="59"/>
      <c r="WXJ43" s="59"/>
      <c r="WXK43" s="59"/>
      <c r="WXL43" s="59"/>
      <c r="WXM43" s="59"/>
      <c r="WXN43" s="59"/>
      <c r="WXO43" s="59"/>
      <c r="WXP43" s="59"/>
      <c r="WXQ43" s="59"/>
      <c r="WXR43" s="59"/>
      <c r="WXS43" s="59"/>
      <c r="WXT43" s="59"/>
      <c r="WXU43" s="59"/>
      <c r="WXV43" s="59"/>
      <c r="WXW43" s="59"/>
      <c r="WXX43" s="59"/>
      <c r="WXY43" s="59"/>
      <c r="WXZ43" s="59"/>
      <c r="WYA43" s="59"/>
      <c r="WYB43" s="59"/>
      <c r="WYC43" s="59"/>
      <c r="WYD43" s="59"/>
      <c r="WYE43" s="59"/>
      <c r="WYF43" s="59"/>
      <c r="WYG43" s="59"/>
      <c r="WYH43" s="59"/>
      <c r="WYI43" s="59"/>
      <c r="WYJ43" s="59"/>
      <c r="WYK43" s="59"/>
      <c r="WYL43" s="59"/>
      <c r="WYM43" s="59"/>
      <c r="WYN43" s="59"/>
      <c r="WYO43" s="59"/>
      <c r="WYP43" s="59"/>
      <c r="WYQ43" s="59"/>
      <c r="WYR43" s="59"/>
      <c r="WYS43" s="59"/>
      <c r="WYT43" s="59"/>
      <c r="WYU43" s="59"/>
      <c r="WYV43" s="59"/>
      <c r="WYW43" s="59"/>
      <c r="WYX43" s="59"/>
      <c r="WYY43" s="59"/>
      <c r="WYZ43" s="59"/>
      <c r="WZA43" s="59"/>
      <c r="WZB43" s="59"/>
      <c r="WZC43" s="59"/>
      <c r="WZD43" s="59"/>
      <c r="WZE43" s="59"/>
      <c r="WZF43" s="59"/>
      <c r="WZG43" s="59"/>
      <c r="WZH43" s="59"/>
      <c r="WZI43" s="59"/>
      <c r="WZJ43" s="59"/>
      <c r="WZK43" s="59"/>
      <c r="WZL43" s="59"/>
      <c r="WZM43" s="59"/>
      <c r="WZN43" s="59"/>
      <c r="WZO43" s="59"/>
      <c r="WZP43" s="59"/>
      <c r="WZQ43" s="59"/>
      <c r="WZR43" s="59"/>
      <c r="WZS43" s="59"/>
      <c r="WZT43" s="59"/>
      <c r="WZU43" s="59"/>
      <c r="WZV43" s="59"/>
      <c r="WZW43" s="59"/>
      <c r="WZX43" s="59"/>
      <c r="WZY43" s="59"/>
      <c r="WZZ43" s="59"/>
      <c r="XAA43" s="59"/>
      <c r="XAB43" s="59"/>
      <c r="XAC43" s="59"/>
      <c r="XAD43" s="59"/>
      <c r="XAE43" s="59"/>
      <c r="XAF43" s="59"/>
      <c r="XAG43" s="59"/>
      <c r="XAH43" s="59"/>
      <c r="XAI43" s="59"/>
      <c r="XAJ43" s="59"/>
      <c r="XAK43" s="59"/>
      <c r="XAL43" s="59"/>
      <c r="XAM43" s="59"/>
      <c r="XAN43" s="59"/>
      <c r="XAO43" s="59"/>
      <c r="XAP43" s="59"/>
      <c r="XAQ43" s="59"/>
      <c r="XAR43" s="59"/>
      <c r="XAS43" s="59"/>
      <c r="XAT43" s="59"/>
      <c r="XAU43" s="59"/>
      <c r="XAV43" s="59"/>
      <c r="XAW43" s="59"/>
      <c r="XAX43" s="59"/>
      <c r="XAY43" s="59"/>
      <c r="XAZ43" s="59"/>
      <c r="XBA43" s="59"/>
      <c r="XBB43" s="59"/>
      <c r="XBC43" s="59"/>
      <c r="XBD43" s="59"/>
      <c r="XBE43" s="59"/>
      <c r="XBF43" s="59"/>
      <c r="XBG43" s="59"/>
      <c r="XBH43" s="59"/>
      <c r="XBI43" s="59"/>
      <c r="XBJ43" s="59"/>
      <c r="XBK43" s="59"/>
      <c r="XBL43" s="59"/>
      <c r="XBM43" s="59"/>
      <c r="XBN43" s="59"/>
      <c r="XBO43" s="59"/>
      <c r="XBP43" s="59"/>
      <c r="XBQ43" s="59"/>
      <c r="XBR43" s="59"/>
      <c r="XBS43" s="59"/>
      <c r="XBT43" s="59"/>
      <c r="XBU43" s="59"/>
      <c r="XBV43" s="59"/>
      <c r="XBW43" s="59"/>
      <c r="XBX43" s="59"/>
      <c r="XBY43" s="59"/>
      <c r="XBZ43" s="59"/>
      <c r="XCA43" s="59"/>
      <c r="XCB43" s="59"/>
      <c r="XCC43" s="59"/>
      <c r="XCD43" s="59"/>
      <c r="XCE43" s="59"/>
      <c r="XCF43" s="59"/>
      <c r="XCG43" s="59"/>
      <c r="XCH43" s="59"/>
      <c r="XCI43" s="59"/>
      <c r="XCJ43" s="59"/>
      <c r="XCK43" s="59"/>
      <c r="XCL43" s="59"/>
      <c r="XCM43" s="59"/>
      <c r="XCN43" s="59"/>
      <c r="XCO43" s="59"/>
      <c r="XCP43" s="59"/>
      <c r="XCQ43" s="59"/>
      <c r="XCR43" s="59"/>
      <c r="XCS43" s="59"/>
      <c r="XCT43" s="59"/>
      <c r="XCU43" s="59"/>
      <c r="XCV43" s="59"/>
      <c r="XCW43" s="59"/>
      <c r="XCX43" s="59"/>
      <c r="XCY43" s="59"/>
      <c r="XCZ43" s="59"/>
      <c r="XDA43" s="59"/>
      <c r="XDB43" s="59"/>
      <c r="XDC43" s="59"/>
      <c r="XDD43" s="59"/>
      <c r="XDE43" s="59"/>
      <c r="XDF43" s="59"/>
      <c r="XDG43" s="59"/>
      <c r="XDH43" s="59"/>
      <c r="XDI43" s="59"/>
      <c r="XDJ43" s="59"/>
      <c r="XDK43" s="59"/>
      <c r="XDL43" s="59"/>
      <c r="XDM43" s="59"/>
      <c r="XDN43" s="59"/>
      <c r="XDO43" s="59"/>
      <c r="XDP43" s="59"/>
      <c r="XDQ43" s="59"/>
      <c r="XDR43" s="59"/>
      <c r="XDS43" s="59"/>
      <c r="XDT43" s="59"/>
      <c r="XDU43" s="59"/>
      <c r="XDV43" s="59"/>
      <c r="XDW43" s="59"/>
      <c r="XDX43" s="59"/>
      <c r="XDY43" s="59"/>
      <c r="XDZ43" s="59"/>
      <c r="XEA43" s="59"/>
      <c r="XEB43" s="59"/>
      <c r="XEC43" s="59"/>
      <c r="XED43" s="59"/>
      <c r="XEE43" s="59"/>
      <c r="XEF43" s="59"/>
      <c r="XEG43" s="59"/>
      <c r="XEH43" s="59"/>
      <c r="XEI43" s="59"/>
      <c r="XEJ43" s="59"/>
      <c r="XEK43" s="59"/>
      <c r="XEL43" s="59"/>
      <c r="XEM43" s="59"/>
      <c r="XEN43" s="59"/>
      <c r="XEO43" s="59"/>
      <c r="XEP43" s="59"/>
    </row>
    <row r="44" spans="1:16370" s="59" customFormat="1" ht="31.5" x14ac:dyDescent="0.2">
      <c r="A44" s="72" t="s">
        <v>518</v>
      </c>
      <c r="B44" s="93">
        <v>912</v>
      </c>
      <c r="C44" s="73" t="s">
        <v>62</v>
      </c>
      <c r="D44" s="73" t="s">
        <v>52</v>
      </c>
      <c r="E44" s="93" t="s">
        <v>519</v>
      </c>
      <c r="F44" s="200"/>
      <c r="G44" s="1">
        <f t="shared" si="4"/>
        <v>1936</v>
      </c>
    </row>
    <row r="45" spans="1:16370" x14ac:dyDescent="0.2">
      <c r="A45" s="76" t="s">
        <v>39</v>
      </c>
      <c r="B45" s="77">
        <v>912</v>
      </c>
      <c r="C45" s="60" t="s">
        <v>51</v>
      </c>
      <c r="D45" s="201" t="s">
        <v>52</v>
      </c>
      <c r="E45" s="94" t="s">
        <v>520</v>
      </c>
      <c r="F45" s="95"/>
      <c r="G45" s="2">
        <f t="shared" si="4"/>
        <v>1936</v>
      </c>
    </row>
    <row r="46" spans="1:16370" s="97" customFormat="1" ht="63" x14ac:dyDescent="0.2">
      <c r="A46" s="83" t="s">
        <v>29</v>
      </c>
      <c r="B46" s="84">
        <v>912</v>
      </c>
      <c r="C46" s="60" t="s">
        <v>51</v>
      </c>
      <c r="D46" s="60" t="s">
        <v>52</v>
      </c>
      <c r="E46" s="96" t="s">
        <v>520</v>
      </c>
      <c r="F46" s="60">
        <v>100</v>
      </c>
      <c r="G46" s="3">
        <f t="shared" si="4"/>
        <v>1936</v>
      </c>
    </row>
    <row r="47" spans="1:16370" s="97" customFormat="1" ht="31.5" x14ac:dyDescent="0.2">
      <c r="A47" s="83" t="s">
        <v>8</v>
      </c>
      <c r="B47" s="84">
        <v>912</v>
      </c>
      <c r="C47" s="60" t="s">
        <v>51</v>
      </c>
      <c r="D47" s="60" t="s">
        <v>52</v>
      </c>
      <c r="E47" s="96" t="s">
        <v>520</v>
      </c>
      <c r="F47" s="60">
        <v>120</v>
      </c>
      <c r="G47" s="3">
        <f>G48+G49</f>
        <v>1936</v>
      </c>
    </row>
    <row r="48" spans="1:16370" s="97" customFormat="1" ht="19.5" customHeight="1" x14ac:dyDescent="0.2">
      <c r="A48" s="79" t="s">
        <v>422</v>
      </c>
      <c r="B48" s="84">
        <v>912</v>
      </c>
      <c r="C48" s="60" t="s">
        <v>51</v>
      </c>
      <c r="D48" s="60" t="s">
        <v>52</v>
      </c>
      <c r="E48" s="96" t="s">
        <v>520</v>
      </c>
      <c r="F48" s="201" t="s">
        <v>126</v>
      </c>
      <c r="G48" s="9">
        <v>1487</v>
      </c>
    </row>
    <row r="49" spans="1:16370" s="97" customFormat="1" ht="45" customHeight="1" x14ac:dyDescent="0.2">
      <c r="A49" s="79" t="s">
        <v>205</v>
      </c>
      <c r="B49" s="84">
        <v>912</v>
      </c>
      <c r="C49" s="201" t="s">
        <v>62</v>
      </c>
      <c r="D49" s="201" t="s">
        <v>52</v>
      </c>
      <c r="E49" s="96" t="s">
        <v>520</v>
      </c>
      <c r="F49" s="201" t="s">
        <v>208</v>
      </c>
      <c r="G49" s="9">
        <v>449</v>
      </c>
    </row>
    <row r="50" spans="1:16370" s="107" customFormat="1" ht="33.75" customHeight="1" x14ac:dyDescent="0.2">
      <c r="A50" s="74" t="s">
        <v>57</v>
      </c>
      <c r="B50" s="44">
        <v>912</v>
      </c>
      <c r="C50" s="73" t="s">
        <v>51</v>
      </c>
      <c r="D50" s="73" t="s">
        <v>56</v>
      </c>
      <c r="E50" s="201"/>
      <c r="F50" s="201"/>
      <c r="G50" s="1">
        <f>G51+G63+G72+G143+G166+G171+G150</f>
        <v>400289.2</v>
      </c>
    </row>
    <row r="51" spans="1:16370" ht="31.5" x14ac:dyDescent="0.2">
      <c r="A51" s="87" t="s">
        <v>672</v>
      </c>
      <c r="B51" s="44">
        <v>912</v>
      </c>
      <c r="C51" s="73" t="s">
        <v>62</v>
      </c>
      <c r="D51" s="44" t="s">
        <v>56</v>
      </c>
      <c r="E51" s="73" t="s">
        <v>275</v>
      </c>
      <c r="F51" s="73"/>
      <c r="G51" s="1">
        <f>G52</f>
        <v>7428</v>
      </c>
    </row>
    <row r="52" spans="1:16370" x14ac:dyDescent="0.25">
      <c r="A52" s="178" t="s">
        <v>7</v>
      </c>
      <c r="B52" s="43">
        <v>912</v>
      </c>
      <c r="C52" s="200" t="s">
        <v>62</v>
      </c>
      <c r="D52" s="200" t="s">
        <v>56</v>
      </c>
      <c r="E52" s="200" t="s">
        <v>336</v>
      </c>
      <c r="F52" s="200"/>
      <c r="G52" s="8">
        <f t="shared" ref="G52:G55" si="5">G53</f>
        <v>7428</v>
      </c>
    </row>
    <row r="53" spans="1:16370" ht="71.25" customHeight="1" x14ac:dyDescent="0.25">
      <c r="A53" s="178" t="s">
        <v>337</v>
      </c>
      <c r="B53" s="44">
        <v>912</v>
      </c>
      <c r="C53" s="73" t="s">
        <v>62</v>
      </c>
      <c r="D53" s="73" t="s">
        <v>56</v>
      </c>
      <c r="E53" s="93" t="s">
        <v>338</v>
      </c>
      <c r="F53" s="200"/>
      <c r="G53" s="8">
        <f t="shared" si="5"/>
        <v>7428</v>
      </c>
    </row>
    <row r="54" spans="1:16370" s="97" customFormat="1" ht="47.25" x14ac:dyDescent="0.2">
      <c r="A54" s="99" t="s">
        <v>1088</v>
      </c>
      <c r="B54" s="77">
        <v>912</v>
      </c>
      <c r="C54" s="78" t="s">
        <v>51</v>
      </c>
      <c r="D54" s="77" t="s">
        <v>56</v>
      </c>
      <c r="E54" s="94" t="s">
        <v>974</v>
      </c>
      <c r="F54" s="78"/>
      <c r="G54" s="2">
        <f>G55+G60</f>
        <v>7428</v>
      </c>
    </row>
    <row r="55" spans="1:16370" s="97" customFormat="1" ht="63" x14ac:dyDescent="0.2">
      <c r="A55" s="83" t="s">
        <v>29</v>
      </c>
      <c r="B55" s="84">
        <v>912</v>
      </c>
      <c r="C55" s="60" t="s">
        <v>51</v>
      </c>
      <c r="D55" s="84" t="s">
        <v>56</v>
      </c>
      <c r="E55" s="96" t="s">
        <v>974</v>
      </c>
      <c r="F55" s="60" t="s">
        <v>30</v>
      </c>
      <c r="G55" s="5">
        <f t="shared" si="5"/>
        <v>7383</v>
      </c>
    </row>
    <row r="56" spans="1:16370" s="97" customFormat="1" ht="31.5" x14ac:dyDescent="0.2">
      <c r="A56" s="81" t="s">
        <v>8</v>
      </c>
      <c r="B56" s="84">
        <v>912</v>
      </c>
      <c r="C56" s="60" t="s">
        <v>51</v>
      </c>
      <c r="D56" s="84" t="s">
        <v>56</v>
      </c>
      <c r="E56" s="96" t="s">
        <v>974</v>
      </c>
      <c r="F56" s="60" t="s">
        <v>119</v>
      </c>
      <c r="G56" s="5">
        <f>G57+G58+G59</f>
        <v>7383</v>
      </c>
    </row>
    <row r="57" spans="1:16370" s="97" customFormat="1" x14ac:dyDescent="0.2">
      <c r="A57" s="79" t="s">
        <v>422</v>
      </c>
      <c r="B57" s="84">
        <v>912</v>
      </c>
      <c r="C57" s="60" t="s">
        <v>51</v>
      </c>
      <c r="D57" s="84" t="s">
        <v>56</v>
      </c>
      <c r="E57" s="96" t="s">
        <v>974</v>
      </c>
      <c r="F57" s="60" t="s">
        <v>126</v>
      </c>
      <c r="G57" s="5">
        <v>4379</v>
      </c>
    </row>
    <row r="58" spans="1:16370" s="97" customFormat="1" ht="31.5" x14ac:dyDescent="0.2">
      <c r="A58" s="79" t="s">
        <v>124</v>
      </c>
      <c r="B58" s="84">
        <v>912</v>
      </c>
      <c r="C58" s="60" t="s">
        <v>51</v>
      </c>
      <c r="D58" s="84" t="s">
        <v>56</v>
      </c>
      <c r="E58" s="96" t="s">
        <v>974</v>
      </c>
      <c r="F58" s="60" t="s">
        <v>127</v>
      </c>
      <c r="G58" s="5">
        <v>1321</v>
      </c>
    </row>
    <row r="59" spans="1:16370" s="97" customFormat="1" ht="45" customHeight="1" x14ac:dyDescent="0.2">
      <c r="A59" s="79" t="s">
        <v>205</v>
      </c>
      <c r="B59" s="84">
        <v>912</v>
      </c>
      <c r="C59" s="60" t="s">
        <v>51</v>
      </c>
      <c r="D59" s="84" t="s">
        <v>56</v>
      </c>
      <c r="E59" s="96" t="s">
        <v>974</v>
      </c>
      <c r="F59" s="60" t="s">
        <v>208</v>
      </c>
      <c r="G59" s="5">
        <v>1683</v>
      </c>
    </row>
    <row r="60" spans="1:16370" s="97" customFormat="1" ht="45" customHeight="1" x14ac:dyDescent="0.2">
      <c r="A60" s="79" t="s">
        <v>22</v>
      </c>
      <c r="B60" s="202">
        <v>912</v>
      </c>
      <c r="C60" s="201" t="s">
        <v>51</v>
      </c>
      <c r="D60" s="201" t="s">
        <v>56</v>
      </c>
      <c r="E60" s="96" t="s">
        <v>974</v>
      </c>
      <c r="F60" s="201" t="s">
        <v>15</v>
      </c>
      <c r="G60" s="5">
        <f t="shared" ref="G60:G61" si="6">G61</f>
        <v>45</v>
      </c>
    </row>
    <row r="61" spans="1:16370" s="97" customFormat="1" ht="45" customHeight="1" x14ac:dyDescent="0.2">
      <c r="A61" s="79" t="s">
        <v>17</v>
      </c>
      <c r="B61" s="202">
        <v>912</v>
      </c>
      <c r="C61" s="201" t="s">
        <v>51</v>
      </c>
      <c r="D61" s="201" t="s">
        <v>56</v>
      </c>
      <c r="E61" s="96" t="s">
        <v>974</v>
      </c>
      <c r="F61" s="201" t="s">
        <v>16</v>
      </c>
      <c r="G61" s="5">
        <f t="shared" si="6"/>
        <v>45</v>
      </c>
    </row>
    <row r="62" spans="1:16370" s="97" customFormat="1" ht="20.25" customHeight="1" x14ac:dyDescent="0.2">
      <c r="A62" s="79" t="s">
        <v>934</v>
      </c>
      <c r="B62" s="202">
        <v>912</v>
      </c>
      <c r="C62" s="201" t="s">
        <v>51</v>
      </c>
      <c r="D62" s="201" t="s">
        <v>56</v>
      </c>
      <c r="E62" s="201" t="s">
        <v>974</v>
      </c>
      <c r="F62" s="201" t="s">
        <v>128</v>
      </c>
      <c r="G62" s="3">
        <v>45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  <c r="EO62" s="59"/>
      <c r="EP62" s="59"/>
      <c r="EQ62" s="59"/>
      <c r="ER62" s="59"/>
      <c r="ES62" s="59"/>
      <c r="ET62" s="59"/>
      <c r="EU62" s="59"/>
      <c r="EV62" s="59"/>
      <c r="EW62" s="59"/>
      <c r="EX62" s="59"/>
      <c r="EY62" s="59"/>
      <c r="EZ62" s="59"/>
      <c r="FA62" s="59"/>
      <c r="FB62" s="59"/>
      <c r="FC62" s="59"/>
      <c r="FD62" s="59"/>
      <c r="FE62" s="59"/>
      <c r="FF62" s="59"/>
      <c r="FG62" s="59"/>
      <c r="FH62" s="59"/>
      <c r="FI62" s="59"/>
      <c r="FJ62" s="59"/>
      <c r="FK62" s="59"/>
      <c r="FL62" s="59"/>
      <c r="FM62" s="59"/>
      <c r="FN62" s="59"/>
      <c r="FO62" s="59"/>
      <c r="FP62" s="59"/>
      <c r="FQ62" s="59"/>
      <c r="FR62" s="59"/>
      <c r="FS62" s="59"/>
      <c r="FT62" s="59"/>
      <c r="FU62" s="59"/>
      <c r="FV62" s="59"/>
      <c r="FW62" s="59"/>
      <c r="FX62" s="59"/>
      <c r="FY62" s="59"/>
      <c r="FZ62" s="59"/>
      <c r="GA62" s="59"/>
      <c r="GB62" s="59"/>
      <c r="GC62" s="59"/>
      <c r="GD62" s="59"/>
      <c r="GE62" s="59"/>
      <c r="GF62" s="59"/>
      <c r="GG62" s="59"/>
      <c r="GH62" s="59"/>
      <c r="GI62" s="59"/>
      <c r="GJ62" s="59"/>
      <c r="GK62" s="59"/>
      <c r="GL62" s="59"/>
      <c r="GM62" s="59"/>
      <c r="GN62" s="59"/>
      <c r="GO62" s="59"/>
      <c r="GP62" s="59"/>
      <c r="GQ62" s="59"/>
      <c r="GR62" s="59"/>
      <c r="GS62" s="59"/>
      <c r="GT62" s="59"/>
      <c r="GU62" s="59"/>
      <c r="GV62" s="59"/>
      <c r="GW62" s="59"/>
      <c r="GX62" s="59"/>
      <c r="GY62" s="59"/>
      <c r="GZ62" s="59"/>
      <c r="HA62" s="59"/>
      <c r="HB62" s="59"/>
      <c r="HC62" s="59"/>
      <c r="HD62" s="59"/>
      <c r="HE62" s="59"/>
      <c r="HF62" s="59"/>
      <c r="HG62" s="59"/>
      <c r="HH62" s="59"/>
      <c r="HI62" s="59"/>
      <c r="HJ62" s="59"/>
      <c r="HK62" s="59"/>
      <c r="HL62" s="59"/>
      <c r="HM62" s="59"/>
      <c r="HN62" s="59"/>
      <c r="HO62" s="59"/>
      <c r="HP62" s="59"/>
      <c r="HQ62" s="59"/>
      <c r="HR62" s="59"/>
      <c r="HS62" s="59"/>
      <c r="HT62" s="59"/>
      <c r="HU62" s="59"/>
      <c r="HV62" s="59"/>
      <c r="HW62" s="59"/>
      <c r="HX62" s="59"/>
      <c r="HY62" s="59"/>
      <c r="HZ62" s="59"/>
      <c r="IA62" s="59"/>
      <c r="IB62" s="59"/>
      <c r="IC62" s="59"/>
      <c r="ID62" s="59"/>
      <c r="IE62" s="59"/>
      <c r="IF62" s="59"/>
      <c r="IG62" s="59"/>
      <c r="IH62" s="59"/>
      <c r="II62" s="59"/>
      <c r="IJ62" s="59"/>
      <c r="IK62" s="59"/>
      <c r="IL62" s="59"/>
      <c r="IM62" s="59"/>
      <c r="IN62" s="59"/>
      <c r="IO62" s="59"/>
      <c r="IP62" s="59"/>
      <c r="IQ62" s="59"/>
      <c r="IR62" s="59"/>
      <c r="IS62" s="59"/>
      <c r="IT62" s="59"/>
      <c r="IU62" s="59"/>
      <c r="IV62" s="59"/>
      <c r="IW62" s="59"/>
      <c r="IX62" s="59"/>
      <c r="IY62" s="59"/>
      <c r="IZ62" s="59"/>
      <c r="JA62" s="59"/>
      <c r="JB62" s="59"/>
      <c r="JC62" s="59"/>
      <c r="JD62" s="59"/>
      <c r="JE62" s="59"/>
      <c r="JF62" s="59"/>
      <c r="JG62" s="59"/>
      <c r="JH62" s="59"/>
      <c r="JI62" s="59"/>
      <c r="JJ62" s="59"/>
      <c r="JK62" s="59"/>
      <c r="JL62" s="59"/>
      <c r="JM62" s="59"/>
      <c r="JN62" s="59"/>
      <c r="JO62" s="59"/>
      <c r="JP62" s="59"/>
      <c r="JQ62" s="59"/>
      <c r="JR62" s="59"/>
      <c r="JS62" s="59"/>
      <c r="JT62" s="59"/>
      <c r="JU62" s="59"/>
      <c r="JV62" s="59"/>
      <c r="JW62" s="59"/>
      <c r="JX62" s="59"/>
      <c r="JY62" s="59"/>
      <c r="JZ62" s="59"/>
      <c r="KA62" s="59"/>
      <c r="KB62" s="59"/>
      <c r="KC62" s="59"/>
      <c r="KD62" s="59"/>
      <c r="KE62" s="59"/>
      <c r="KF62" s="59"/>
      <c r="KG62" s="59"/>
      <c r="KH62" s="59"/>
      <c r="KI62" s="59"/>
      <c r="KJ62" s="59"/>
      <c r="KK62" s="59"/>
      <c r="KL62" s="59"/>
      <c r="KM62" s="59"/>
      <c r="KN62" s="59"/>
      <c r="KO62" s="59"/>
      <c r="KP62" s="59"/>
      <c r="KQ62" s="59"/>
      <c r="KR62" s="59"/>
      <c r="KS62" s="59"/>
      <c r="KT62" s="59"/>
      <c r="KU62" s="59"/>
      <c r="KV62" s="59"/>
      <c r="KW62" s="59"/>
      <c r="KX62" s="59"/>
      <c r="KY62" s="59"/>
      <c r="KZ62" s="59"/>
      <c r="LA62" s="59"/>
      <c r="LB62" s="59"/>
      <c r="LC62" s="59"/>
      <c r="LD62" s="59"/>
      <c r="LE62" s="59"/>
      <c r="LF62" s="59"/>
      <c r="LG62" s="59"/>
      <c r="LH62" s="59"/>
      <c r="LI62" s="59"/>
      <c r="LJ62" s="59"/>
      <c r="LK62" s="59"/>
      <c r="LL62" s="59"/>
      <c r="LM62" s="59"/>
      <c r="LN62" s="59"/>
      <c r="LO62" s="59"/>
      <c r="LP62" s="59"/>
      <c r="LQ62" s="59"/>
      <c r="LR62" s="59"/>
      <c r="LS62" s="59"/>
      <c r="LT62" s="59"/>
      <c r="LU62" s="59"/>
      <c r="LV62" s="59"/>
      <c r="LW62" s="59"/>
      <c r="LX62" s="59"/>
      <c r="LY62" s="59"/>
      <c r="LZ62" s="59"/>
      <c r="MA62" s="59"/>
      <c r="MB62" s="59"/>
      <c r="MC62" s="59"/>
      <c r="MD62" s="59"/>
      <c r="ME62" s="59"/>
      <c r="MF62" s="59"/>
      <c r="MG62" s="59"/>
      <c r="MH62" s="59"/>
      <c r="MI62" s="59"/>
      <c r="MJ62" s="59"/>
      <c r="MK62" s="59"/>
      <c r="ML62" s="59"/>
      <c r="MM62" s="59"/>
      <c r="MN62" s="59"/>
      <c r="MO62" s="59"/>
      <c r="MP62" s="59"/>
      <c r="MQ62" s="59"/>
      <c r="MR62" s="59"/>
      <c r="MS62" s="59"/>
      <c r="MT62" s="59"/>
      <c r="MU62" s="59"/>
      <c r="MV62" s="59"/>
      <c r="MW62" s="59"/>
      <c r="MX62" s="59"/>
      <c r="MY62" s="59"/>
      <c r="MZ62" s="59"/>
      <c r="NA62" s="59"/>
      <c r="NB62" s="59"/>
      <c r="NC62" s="59"/>
      <c r="ND62" s="59"/>
      <c r="NE62" s="59"/>
      <c r="NF62" s="59"/>
      <c r="NG62" s="59"/>
      <c r="NH62" s="59"/>
      <c r="NI62" s="59"/>
      <c r="NJ62" s="59"/>
      <c r="NK62" s="59"/>
      <c r="NL62" s="59"/>
      <c r="NM62" s="59"/>
      <c r="NN62" s="59"/>
      <c r="NO62" s="59"/>
      <c r="NP62" s="59"/>
      <c r="NQ62" s="59"/>
      <c r="NR62" s="59"/>
      <c r="NS62" s="59"/>
      <c r="NT62" s="59"/>
      <c r="NU62" s="59"/>
      <c r="NV62" s="59"/>
      <c r="NW62" s="59"/>
      <c r="NX62" s="59"/>
      <c r="NY62" s="59"/>
      <c r="NZ62" s="59"/>
      <c r="OA62" s="59"/>
      <c r="OB62" s="59"/>
      <c r="OC62" s="59"/>
      <c r="OD62" s="59"/>
      <c r="OE62" s="59"/>
      <c r="OF62" s="59"/>
      <c r="OG62" s="59"/>
      <c r="OH62" s="59"/>
      <c r="OI62" s="59"/>
      <c r="OJ62" s="59"/>
      <c r="OK62" s="59"/>
      <c r="OL62" s="59"/>
      <c r="OM62" s="59"/>
      <c r="ON62" s="59"/>
      <c r="OO62" s="59"/>
      <c r="OP62" s="59"/>
      <c r="OQ62" s="59"/>
      <c r="OR62" s="59"/>
      <c r="OS62" s="59"/>
      <c r="OT62" s="59"/>
      <c r="OU62" s="59"/>
      <c r="OV62" s="59"/>
      <c r="OW62" s="59"/>
      <c r="OX62" s="59"/>
      <c r="OY62" s="59"/>
      <c r="OZ62" s="59"/>
      <c r="PA62" s="59"/>
      <c r="PB62" s="59"/>
      <c r="PC62" s="59"/>
      <c r="PD62" s="59"/>
      <c r="PE62" s="59"/>
      <c r="PF62" s="59"/>
      <c r="PG62" s="59"/>
      <c r="PH62" s="59"/>
      <c r="PI62" s="59"/>
      <c r="PJ62" s="59"/>
      <c r="PK62" s="59"/>
      <c r="PL62" s="59"/>
      <c r="PM62" s="59"/>
      <c r="PN62" s="59"/>
      <c r="PO62" s="59"/>
      <c r="PP62" s="59"/>
      <c r="PQ62" s="59"/>
      <c r="PR62" s="59"/>
      <c r="PS62" s="59"/>
      <c r="PT62" s="59"/>
      <c r="PU62" s="59"/>
      <c r="PV62" s="59"/>
      <c r="PW62" s="59"/>
      <c r="PX62" s="59"/>
      <c r="PY62" s="59"/>
      <c r="PZ62" s="59"/>
      <c r="QA62" s="59"/>
      <c r="QB62" s="59"/>
      <c r="QC62" s="59"/>
      <c r="QD62" s="59"/>
      <c r="QE62" s="59"/>
      <c r="QF62" s="59"/>
      <c r="QG62" s="59"/>
      <c r="QH62" s="59"/>
      <c r="QI62" s="59"/>
      <c r="QJ62" s="59"/>
      <c r="QK62" s="59"/>
      <c r="QL62" s="59"/>
      <c r="QM62" s="59"/>
      <c r="QN62" s="59"/>
      <c r="QO62" s="59"/>
      <c r="QP62" s="59"/>
      <c r="QQ62" s="59"/>
      <c r="QR62" s="59"/>
      <c r="QS62" s="59"/>
      <c r="QT62" s="59"/>
      <c r="QU62" s="59"/>
      <c r="QV62" s="59"/>
      <c r="QW62" s="59"/>
      <c r="QX62" s="59"/>
      <c r="QY62" s="59"/>
      <c r="QZ62" s="59"/>
      <c r="RA62" s="59"/>
      <c r="RB62" s="59"/>
      <c r="RC62" s="59"/>
      <c r="RD62" s="59"/>
      <c r="RE62" s="59"/>
      <c r="RF62" s="59"/>
      <c r="RG62" s="59"/>
      <c r="RH62" s="59"/>
      <c r="RI62" s="59"/>
      <c r="RJ62" s="59"/>
      <c r="RK62" s="59"/>
      <c r="RL62" s="59"/>
      <c r="RM62" s="59"/>
      <c r="RN62" s="59"/>
      <c r="RO62" s="59"/>
      <c r="RP62" s="59"/>
      <c r="RQ62" s="59"/>
      <c r="RR62" s="59"/>
      <c r="RS62" s="59"/>
      <c r="RT62" s="59"/>
      <c r="RU62" s="59"/>
      <c r="RV62" s="59"/>
      <c r="RW62" s="59"/>
      <c r="RX62" s="59"/>
      <c r="RY62" s="59"/>
      <c r="RZ62" s="59"/>
      <c r="SA62" s="59"/>
      <c r="SB62" s="59"/>
      <c r="SC62" s="59"/>
      <c r="SD62" s="59"/>
      <c r="SE62" s="59"/>
      <c r="SF62" s="59"/>
      <c r="SG62" s="59"/>
      <c r="SH62" s="59"/>
      <c r="SI62" s="59"/>
      <c r="SJ62" s="59"/>
      <c r="SK62" s="59"/>
      <c r="SL62" s="59"/>
      <c r="SM62" s="59"/>
      <c r="SN62" s="59"/>
      <c r="SO62" s="59"/>
      <c r="SP62" s="59"/>
      <c r="SQ62" s="59"/>
      <c r="SR62" s="59"/>
      <c r="SS62" s="59"/>
      <c r="ST62" s="59"/>
      <c r="SU62" s="59"/>
      <c r="SV62" s="59"/>
      <c r="SW62" s="59"/>
      <c r="SX62" s="59"/>
      <c r="SY62" s="59"/>
      <c r="SZ62" s="59"/>
      <c r="TA62" s="59"/>
      <c r="TB62" s="59"/>
      <c r="TC62" s="59"/>
      <c r="TD62" s="59"/>
      <c r="TE62" s="59"/>
      <c r="TF62" s="59"/>
      <c r="TG62" s="59"/>
      <c r="TH62" s="59"/>
      <c r="TI62" s="59"/>
      <c r="TJ62" s="59"/>
      <c r="TK62" s="59"/>
      <c r="TL62" s="59"/>
      <c r="TM62" s="59"/>
      <c r="TN62" s="59"/>
      <c r="TO62" s="59"/>
      <c r="TP62" s="59"/>
      <c r="TQ62" s="59"/>
      <c r="TR62" s="59"/>
      <c r="TS62" s="59"/>
      <c r="TT62" s="59"/>
      <c r="TU62" s="59"/>
      <c r="TV62" s="59"/>
      <c r="TW62" s="59"/>
      <c r="TX62" s="59"/>
      <c r="TY62" s="59"/>
      <c r="TZ62" s="59"/>
      <c r="UA62" s="59"/>
      <c r="UB62" s="59"/>
      <c r="UC62" s="59"/>
      <c r="UD62" s="59"/>
      <c r="UE62" s="59"/>
      <c r="UF62" s="59"/>
      <c r="UG62" s="59"/>
      <c r="UH62" s="59"/>
      <c r="UI62" s="59"/>
      <c r="UJ62" s="59"/>
      <c r="UK62" s="59"/>
      <c r="UL62" s="59"/>
      <c r="UM62" s="59"/>
      <c r="UN62" s="59"/>
      <c r="UO62" s="59"/>
      <c r="UP62" s="59"/>
      <c r="UQ62" s="59"/>
      <c r="UR62" s="59"/>
      <c r="US62" s="59"/>
      <c r="UT62" s="59"/>
      <c r="UU62" s="59"/>
      <c r="UV62" s="59"/>
      <c r="UW62" s="59"/>
      <c r="UX62" s="59"/>
      <c r="UY62" s="59"/>
      <c r="UZ62" s="59"/>
      <c r="VA62" s="59"/>
      <c r="VB62" s="59"/>
      <c r="VC62" s="59"/>
      <c r="VD62" s="59"/>
      <c r="VE62" s="59"/>
      <c r="VF62" s="59"/>
      <c r="VG62" s="59"/>
      <c r="VH62" s="59"/>
      <c r="VI62" s="59"/>
      <c r="VJ62" s="59"/>
      <c r="VK62" s="59"/>
      <c r="VL62" s="59"/>
      <c r="VM62" s="59"/>
      <c r="VN62" s="59"/>
      <c r="VO62" s="59"/>
      <c r="VP62" s="59"/>
      <c r="VQ62" s="59"/>
      <c r="VR62" s="59"/>
      <c r="VS62" s="59"/>
      <c r="VT62" s="59"/>
      <c r="VU62" s="59"/>
      <c r="VV62" s="59"/>
      <c r="VW62" s="59"/>
      <c r="VX62" s="59"/>
      <c r="VY62" s="59"/>
      <c r="VZ62" s="59"/>
      <c r="WA62" s="59"/>
      <c r="WB62" s="59"/>
      <c r="WC62" s="59"/>
      <c r="WD62" s="59"/>
      <c r="WE62" s="59"/>
      <c r="WF62" s="59"/>
      <c r="WG62" s="59"/>
      <c r="WH62" s="59"/>
      <c r="WI62" s="59"/>
      <c r="WJ62" s="59"/>
      <c r="WK62" s="59"/>
      <c r="WL62" s="59"/>
      <c r="WM62" s="59"/>
      <c r="WN62" s="59"/>
      <c r="WO62" s="59"/>
      <c r="WP62" s="59"/>
      <c r="WQ62" s="59"/>
      <c r="WR62" s="59"/>
      <c r="WS62" s="59"/>
      <c r="WT62" s="59"/>
      <c r="WU62" s="59"/>
      <c r="WV62" s="59"/>
      <c r="WW62" s="59"/>
      <c r="WX62" s="59"/>
      <c r="WY62" s="59"/>
      <c r="WZ62" s="59"/>
      <c r="XA62" s="59"/>
      <c r="XB62" s="59"/>
      <c r="XC62" s="59"/>
      <c r="XD62" s="59"/>
      <c r="XE62" s="59"/>
      <c r="XF62" s="59"/>
      <c r="XG62" s="59"/>
      <c r="XH62" s="59"/>
      <c r="XI62" s="59"/>
      <c r="XJ62" s="59"/>
      <c r="XK62" s="59"/>
      <c r="XL62" s="59"/>
      <c r="XM62" s="59"/>
      <c r="XN62" s="59"/>
      <c r="XO62" s="59"/>
      <c r="XP62" s="59"/>
      <c r="XQ62" s="59"/>
      <c r="XR62" s="59"/>
      <c r="XS62" s="59"/>
      <c r="XT62" s="59"/>
      <c r="XU62" s="59"/>
      <c r="XV62" s="59"/>
      <c r="XW62" s="59"/>
      <c r="XX62" s="59"/>
      <c r="XY62" s="59"/>
      <c r="XZ62" s="59"/>
      <c r="YA62" s="59"/>
      <c r="YB62" s="59"/>
      <c r="YC62" s="59"/>
      <c r="YD62" s="59"/>
      <c r="YE62" s="59"/>
      <c r="YF62" s="59"/>
      <c r="YG62" s="59"/>
      <c r="YH62" s="59"/>
      <c r="YI62" s="59"/>
      <c r="YJ62" s="59"/>
      <c r="YK62" s="59"/>
      <c r="YL62" s="59"/>
      <c r="YM62" s="59"/>
      <c r="YN62" s="59"/>
      <c r="YO62" s="59"/>
      <c r="YP62" s="59"/>
      <c r="YQ62" s="59"/>
      <c r="YR62" s="59"/>
      <c r="YS62" s="59"/>
      <c r="YT62" s="59"/>
      <c r="YU62" s="59"/>
      <c r="YV62" s="59"/>
      <c r="YW62" s="59"/>
      <c r="YX62" s="59"/>
      <c r="YY62" s="59"/>
      <c r="YZ62" s="59"/>
      <c r="ZA62" s="59"/>
      <c r="ZB62" s="59"/>
      <c r="ZC62" s="59"/>
      <c r="ZD62" s="59"/>
      <c r="ZE62" s="59"/>
      <c r="ZF62" s="59"/>
      <c r="ZG62" s="59"/>
      <c r="ZH62" s="59"/>
      <c r="ZI62" s="59"/>
      <c r="ZJ62" s="59"/>
      <c r="ZK62" s="59"/>
      <c r="ZL62" s="59"/>
      <c r="ZM62" s="59"/>
      <c r="ZN62" s="59"/>
      <c r="ZO62" s="59"/>
      <c r="ZP62" s="59"/>
      <c r="ZQ62" s="59"/>
      <c r="ZR62" s="59"/>
      <c r="ZS62" s="59"/>
      <c r="ZT62" s="59"/>
      <c r="ZU62" s="59"/>
      <c r="ZV62" s="59"/>
      <c r="ZW62" s="59"/>
      <c r="ZX62" s="59"/>
      <c r="ZY62" s="59"/>
      <c r="ZZ62" s="59"/>
      <c r="AAA62" s="59"/>
      <c r="AAB62" s="59"/>
      <c r="AAC62" s="59"/>
      <c r="AAD62" s="59"/>
      <c r="AAE62" s="59"/>
      <c r="AAF62" s="59"/>
      <c r="AAG62" s="59"/>
      <c r="AAH62" s="59"/>
      <c r="AAI62" s="59"/>
      <c r="AAJ62" s="59"/>
      <c r="AAK62" s="59"/>
      <c r="AAL62" s="59"/>
      <c r="AAM62" s="59"/>
      <c r="AAN62" s="59"/>
      <c r="AAO62" s="59"/>
      <c r="AAP62" s="59"/>
      <c r="AAQ62" s="59"/>
      <c r="AAR62" s="59"/>
      <c r="AAS62" s="59"/>
      <c r="AAT62" s="59"/>
      <c r="AAU62" s="59"/>
      <c r="AAV62" s="59"/>
      <c r="AAW62" s="59"/>
      <c r="AAX62" s="59"/>
      <c r="AAY62" s="59"/>
      <c r="AAZ62" s="59"/>
      <c r="ABA62" s="59"/>
      <c r="ABB62" s="59"/>
      <c r="ABC62" s="59"/>
      <c r="ABD62" s="59"/>
      <c r="ABE62" s="59"/>
      <c r="ABF62" s="59"/>
      <c r="ABG62" s="59"/>
      <c r="ABH62" s="59"/>
      <c r="ABI62" s="59"/>
      <c r="ABJ62" s="59"/>
      <c r="ABK62" s="59"/>
      <c r="ABL62" s="59"/>
      <c r="ABM62" s="59"/>
      <c r="ABN62" s="59"/>
      <c r="ABO62" s="59"/>
      <c r="ABP62" s="59"/>
      <c r="ABQ62" s="59"/>
      <c r="ABR62" s="59"/>
      <c r="ABS62" s="59"/>
      <c r="ABT62" s="59"/>
      <c r="ABU62" s="59"/>
      <c r="ABV62" s="59"/>
      <c r="ABW62" s="59"/>
      <c r="ABX62" s="59"/>
      <c r="ABY62" s="59"/>
      <c r="ABZ62" s="59"/>
      <c r="ACA62" s="59"/>
      <c r="ACB62" s="59"/>
      <c r="ACC62" s="59"/>
      <c r="ACD62" s="59"/>
      <c r="ACE62" s="59"/>
      <c r="ACF62" s="59"/>
      <c r="ACG62" s="59"/>
      <c r="ACH62" s="59"/>
      <c r="ACI62" s="59"/>
      <c r="ACJ62" s="59"/>
      <c r="ACK62" s="59"/>
      <c r="ACL62" s="59"/>
      <c r="ACM62" s="59"/>
      <c r="ACN62" s="59"/>
      <c r="ACO62" s="59"/>
      <c r="ACP62" s="59"/>
      <c r="ACQ62" s="59"/>
      <c r="ACR62" s="59"/>
      <c r="ACS62" s="59"/>
      <c r="ACT62" s="59"/>
      <c r="ACU62" s="59"/>
      <c r="ACV62" s="59"/>
      <c r="ACW62" s="59"/>
      <c r="ACX62" s="59"/>
      <c r="ACY62" s="59"/>
      <c r="ACZ62" s="59"/>
      <c r="ADA62" s="59"/>
      <c r="ADB62" s="59"/>
      <c r="ADC62" s="59"/>
      <c r="ADD62" s="59"/>
      <c r="ADE62" s="59"/>
      <c r="ADF62" s="59"/>
      <c r="ADG62" s="59"/>
      <c r="ADH62" s="59"/>
      <c r="ADI62" s="59"/>
      <c r="ADJ62" s="59"/>
      <c r="ADK62" s="59"/>
      <c r="ADL62" s="59"/>
      <c r="ADM62" s="59"/>
      <c r="ADN62" s="59"/>
      <c r="ADO62" s="59"/>
      <c r="ADP62" s="59"/>
      <c r="ADQ62" s="59"/>
      <c r="ADR62" s="59"/>
      <c r="ADS62" s="59"/>
      <c r="ADT62" s="59"/>
      <c r="ADU62" s="59"/>
      <c r="ADV62" s="59"/>
      <c r="ADW62" s="59"/>
      <c r="ADX62" s="59"/>
      <c r="ADY62" s="59"/>
      <c r="ADZ62" s="59"/>
      <c r="AEA62" s="59"/>
      <c r="AEB62" s="59"/>
      <c r="AEC62" s="59"/>
      <c r="AED62" s="59"/>
      <c r="AEE62" s="59"/>
      <c r="AEF62" s="59"/>
      <c r="AEG62" s="59"/>
      <c r="AEH62" s="59"/>
      <c r="AEI62" s="59"/>
      <c r="AEJ62" s="59"/>
      <c r="AEK62" s="59"/>
      <c r="AEL62" s="59"/>
      <c r="AEM62" s="59"/>
      <c r="AEN62" s="59"/>
      <c r="AEO62" s="59"/>
      <c r="AEP62" s="59"/>
      <c r="AEQ62" s="59"/>
      <c r="AER62" s="59"/>
      <c r="AES62" s="59"/>
      <c r="AET62" s="59"/>
      <c r="AEU62" s="59"/>
      <c r="AEV62" s="59"/>
      <c r="AEW62" s="59"/>
      <c r="AEX62" s="59"/>
      <c r="AEY62" s="59"/>
      <c r="AEZ62" s="59"/>
      <c r="AFA62" s="59"/>
      <c r="AFB62" s="59"/>
      <c r="AFC62" s="59"/>
      <c r="AFD62" s="59"/>
      <c r="AFE62" s="59"/>
      <c r="AFF62" s="59"/>
      <c r="AFG62" s="59"/>
      <c r="AFH62" s="59"/>
      <c r="AFI62" s="59"/>
      <c r="AFJ62" s="59"/>
      <c r="AFK62" s="59"/>
      <c r="AFL62" s="59"/>
      <c r="AFM62" s="59"/>
      <c r="AFN62" s="59"/>
      <c r="AFO62" s="59"/>
      <c r="AFP62" s="59"/>
      <c r="AFQ62" s="59"/>
      <c r="AFR62" s="59"/>
      <c r="AFS62" s="59"/>
      <c r="AFT62" s="59"/>
      <c r="AFU62" s="59"/>
      <c r="AFV62" s="59"/>
      <c r="AFW62" s="59"/>
      <c r="AFX62" s="59"/>
      <c r="AFY62" s="59"/>
      <c r="AFZ62" s="59"/>
      <c r="AGA62" s="59"/>
      <c r="AGB62" s="59"/>
      <c r="AGC62" s="59"/>
      <c r="AGD62" s="59"/>
      <c r="AGE62" s="59"/>
      <c r="AGF62" s="59"/>
      <c r="AGG62" s="59"/>
      <c r="AGH62" s="59"/>
      <c r="AGI62" s="59"/>
      <c r="AGJ62" s="59"/>
      <c r="AGK62" s="59"/>
      <c r="AGL62" s="59"/>
      <c r="AGM62" s="59"/>
      <c r="AGN62" s="59"/>
      <c r="AGO62" s="59"/>
      <c r="AGP62" s="59"/>
      <c r="AGQ62" s="59"/>
      <c r="AGR62" s="59"/>
      <c r="AGS62" s="59"/>
      <c r="AGT62" s="59"/>
      <c r="AGU62" s="59"/>
      <c r="AGV62" s="59"/>
      <c r="AGW62" s="59"/>
      <c r="AGX62" s="59"/>
      <c r="AGY62" s="59"/>
      <c r="AGZ62" s="59"/>
      <c r="AHA62" s="59"/>
      <c r="AHB62" s="59"/>
      <c r="AHC62" s="59"/>
      <c r="AHD62" s="59"/>
      <c r="AHE62" s="59"/>
      <c r="AHF62" s="59"/>
      <c r="AHG62" s="59"/>
      <c r="AHH62" s="59"/>
      <c r="AHI62" s="59"/>
      <c r="AHJ62" s="59"/>
      <c r="AHK62" s="59"/>
      <c r="AHL62" s="59"/>
      <c r="AHM62" s="59"/>
      <c r="AHN62" s="59"/>
      <c r="AHO62" s="59"/>
      <c r="AHP62" s="59"/>
      <c r="AHQ62" s="59"/>
      <c r="AHR62" s="59"/>
      <c r="AHS62" s="59"/>
      <c r="AHT62" s="59"/>
      <c r="AHU62" s="59"/>
      <c r="AHV62" s="59"/>
      <c r="AHW62" s="59"/>
      <c r="AHX62" s="59"/>
      <c r="AHY62" s="59"/>
      <c r="AHZ62" s="59"/>
      <c r="AIA62" s="59"/>
      <c r="AIB62" s="59"/>
      <c r="AIC62" s="59"/>
      <c r="AID62" s="59"/>
      <c r="AIE62" s="59"/>
      <c r="AIF62" s="59"/>
      <c r="AIG62" s="59"/>
      <c r="AIH62" s="59"/>
      <c r="AII62" s="59"/>
      <c r="AIJ62" s="59"/>
      <c r="AIK62" s="59"/>
      <c r="AIL62" s="59"/>
      <c r="AIM62" s="59"/>
      <c r="AIN62" s="59"/>
      <c r="AIO62" s="59"/>
      <c r="AIP62" s="59"/>
      <c r="AIQ62" s="59"/>
      <c r="AIR62" s="59"/>
      <c r="AIS62" s="59"/>
      <c r="AIT62" s="59"/>
      <c r="AIU62" s="59"/>
      <c r="AIV62" s="59"/>
      <c r="AIW62" s="59"/>
      <c r="AIX62" s="59"/>
      <c r="AIY62" s="59"/>
      <c r="AIZ62" s="59"/>
      <c r="AJA62" s="59"/>
      <c r="AJB62" s="59"/>
      <c r="AJC62" s="59"/>
      <c r="AJD62" s="59"/>
      <c r="AJE62" s="59"/>
      <c r="AJF62" s="59"/>
      <c r="AJG62" s="59"/>
      <c r="AJH62" s="59"/>
      <c r="AJI62" s="59"/>
      <c r="AJJ62" s="59"/>
      <c r="AJK62" s="59"/>
      <c r="AJL62" s="59"/>
      <c r="AJM62" s="59"/>
      <c r="AJN62" s="59"/>
      <c r="AJO62" s="59"/>
      <c r="AJP62" s="59"/>
      <c r="AJQ62" s="59"/>
      <c r="AJR62" s="59"/>
      <c r="AJS62" s="59"/>
      <c r="AJT62" s="59"/>
      <c r="AJU62" s="59"/>
      <c r="AJV62" s="59"/>
      <c r="AJW62" s="59"/>
      <c r="AJX62" s="59"/>
      <c r="AJY62" s="59"/>
      <c r="AJZ62" s="59"/>
      <c r="AKA62" s="59"/>
      <c r="AKB62" s="59"/>
      <c r="AKC62" s="59"/>
      <c r="AKD62" s="59"/>
      <c r="AKE62" s="59"/>
      <c r="AKF62" s="59"/>
      <c r="AKG62" s="59"/>
      <c r="AKH62" s="59"/>
      <c r="AKI62" s="59"/>
      <c r="AKJ62" s="59"/>
      <c r="AKK62" s="59"/>
      <c r="AKL62" s="59"/>
      <c r="AKM62" s="59"/>
      <c r="AKN62" s="59"/>
      <c r="AKO62" s="59"/>
      <c r="AKP62" s="59"/>
      <c r="AKQ62" s="59"/>
      <c r="AKR62" s="59"/>
      <c r="AKS62" s="59"/>
      <c r="AKT62" s="59"/>
      <c r="AKU62" s="59"/>
      <c r="AKV62" s="59"/>
      <c r="AKW62" s="59"/>
      <c r="AKX62" s="59"/>
      <c r="AKY62" s="59"/>
      <c r="AKZ62" s="59"/>
      <c r="ALA62" s="59"/>
      <c r="ALB62" s="59"/>
      <c r="ALC62" s="59"/>
      <c r="ALD62" s="59"/>
      <c r="ALE62" s="59"/>
      <c r="ALF62" s="59"/>
      <c r="ALG62" s="59"/>
      <c r="ALH62" s="59"/>
      <c r="ALI62" s="59"/>
      <c r="ALJ62" s="59"/>
      <c r="ALK62" s="59"/>
      <c r="ALL62" s="59"/>
      <c r="ALM62" s="59"/>
      <c r="ALN62" s="59"/>
      <c r="ALO62" s="59"/>
      <c r="ALP62" s="59"/>
      <c r="ALQ62" s="59"/>
      <c r="ALR62" s="59"/>
      <c r="ALS62" s="59"/>
      <c r="ALT62" s="59"/>
      <c r="ALU62" s="59"/>
      <c r="ALV62" s="59"/>
      <c r="ALW62" s="59"/>
      <c r="ALX62" s="59"/>
      <c r="ALY62" s="59"/>
      <c r="ALZ62" s="59"/>
      <c r="AMA62" s="59"/>
      <c r="AMB62" s="59"/>
      <c r="AMC62" s="59"/>
      <c r="AMD62" s="59"/>
      <c r="AME62" s="59"/>
      <c r="AMF62" s="59"/>
      <c r="AMG62" s="59"/>
      <c r="AMH62" s="59"/>
      <c r="AMI62" s="59"/>
      <c r="AMJ62" s="59"/>
      <c r="AMK62" s="59"/>
      <c r="AML62" s="59"/>
      <c r="AMM62" s="59"/>
      <c r="AMN62" s="59"/>
      <c r="AMO62" s="59"/>
      <c r="AMP62" s="59"/>
      <c r="AMQ62" s="59"/>
      <c r="AMR62" s="59"/>
      <c r="AMS62" s="59"/>
      <c r="AMT62" s="59"/>
      <c r="AMU62" s="59"/>
      <c r="AMV62" s="59"/>
      <c r="AMW62" s="59"/>
      <c r="AMX62" s="59"/>
      <c r="AMY62" s="59"/>
      <c r="AMZ62" s="59"/>
      <c r="ANA62" s="59"/>
      <c r="ANB62" s="59"/>
      <c r="ANC62" s="59"/>
      <c r="AND62" s="59"/>
      <c r="ANE62" s="59"/>
      <c r="ANF62" s="59"/>
      <c r="ANG62" s="59"/>
      <c r="ANH62" s="59"/>
      <c r="ANI62" s="59"/>
      <c r="ANJ62" s="59"/>
      <c r="ANK62" s="59"/>
      <c r="ANL62" s="59"/>
      <c r="ANM62" s="59"/>
      <c r="ANN62" s="59"/>
      <c r="ANO62" s="59"/>
      <c r="ANP62" s="59"/>
      <c r="ANQ62" s="59"/>
      <c r="ANR62" s="59"/>
      <c r="ANS62" s="59"/>
      <c r="ANT62" s="59"/>
      <c r="ANU62" s="59"/>
      <c r="ANV62" s="59"/>
      <c r="ANW62" s="59"/>
      <c r="ANX62" s="59"/>
      <c r="ANY62" s="59"/>
      <c r="ANZ62" s="59"/>
      <c r="AOA62" s="59"/>
      <c r="AOB62" s="59"/>
      <c r="AOC62" s="59"/>
      <c r="AOD62" s="59"/>
      <c r="AOE62" s="59"/>
      <c r="AOF62" s="59"/>
      <c r="AOG62" s="59"/>
      <c r="AOH62" s="59"/>
      <c r="AOI62" s="59"/>
      <c r="AOJ62" s="59"/>
      <c r="AOK62" s="59"/>
      <c r="AOL62" s="59"/>
      <c r="AOM62" s="59"/>
      <c r="AON62" s="59"/>
      <c r="AOO62" s="59"/>
      <c r="AOP62" s="59"/>
      <c r="AOQ62" s="59"/>
      <c r="AOR62" s="59"/>
      <c r="AOS62" s="59"/>
      <c r="AOT62" s="59"/>
      <c r="AOU62" s="59"/>
      <c r="AOV62" s="59"/>
      <c r="AOW62" s="59"/>
      <c r="AOX62" s="59"/>
      <c r="AOY62" s="59"/>
      <c r="AOZ62" s="59"/>
      <c r="APA62" s="59"/>
      <c r="APB62" s="59"/>
      <c r="APC62" s="59"/>
      <c r="APD62" s="59"/>
      <c r="APE62" s="59"/>
      <c r="APF62" s="59"/>
      <c r="APG62" s="59"/>
      <c r="APH62" s="59"/>
      <c r="API62" s="59"/>
      <c r="APJ62" s="59"/>
      <c r="APK62" s="59"/>
      <c r="APL62" s="59"/>
      <c r="APM62" s="59"/>
      <c r="APN62" s="59"/>
      <c r="APO62" s="59"/>
      <c r="APP62" s="59"/>
      <c r="APQ62" s="59"/>
      <c r="APR62" s="59"/>
      <c r="APS62" s="59"/>
      <c r="APT62" s="59"/>
      <c r="APU62" s="59"/>
      <c r="APV62" s="59"/>
      <c r="APW62" s="59"/>
      <c r="APX62" s="59"/>
      <c r="APY62" s="59"/>
      <c r="APZ62" s="59"/>
      <c r="AQA62" s="59"/>
      <c r="AQB62" s="59"/>
      <c r="AQC62" s="59"/>
      <c r="AQD62" s="59"/>
      <c r="AQE62" s="59"/>
      <c r="AQF62" s="59"/>
      <c r="AQG62" s="59"/>
      <c r="AQH62" s="59"/>
      <c r="AQI62" s="59"/>
      <c r="AQJ62" s="59"/>
      <c r="AQK62" s="59"/>
      <c r="AQL62" s="59"/>
      <c r="AQM62" s="59"/>
      <c r="AQN62" s="59"/>
      <c r="AQO62" s="59"/>
      <c r="AQP62" s="59"/>
      <c r="AQQ62" s="59"/>
      <c r="AQR62" s="59"/>
      <c r="AQS62" s="59"/>
      <c r="AQT62" s="59"/>
      <c r="AQU62" s="59"/>
      <c r="AQV62" s="59"/>
      <c r="AQW62" s="59"/>
      <c r="AQX62" s="59"/>
      <c r="AQY62" s="59"/>
      <c r="AQZ62" s="59"/>
      <c r="ARA62" s="59"/>
      <c r="ARB62" s="59"/>
      <c r="ARC62" s="59"/>
      <c r="ARD62" s="59"/>
      <c r="ARE62" s="59"/>
      <c r="ARF62" s="59"/>
      <c r="ARG62" s="59"/>
      <c r="ARH62" s="59"/>
      <c r="ARI62" s="59"/>
      <c r="ARJ62" s="59"/>
      <c r="ARK62" s="59"/>
      <c r="ARL62" s="59"/>
      <c r="ARM62" s="59"/>
      <c r="ARN62" s="59"/>
      <c r="ARO62" s="59"/>
      <c r="ARP62" s="59"/>
      <c r="ARQ62" s="59"/>
      <c r="ARR62" s="59"/>
      <c r="ARS62" s="59"/>
      <c r="ART62" s="59"/>
      <c r="ARU62" s="59"/>
      <c r="ARV62" s="59"/>
      <c r="ARW62" s="59"/>
      <c r="ARX62" s="59"/>
      <c r="ARY62" s="59"/>
      <c r="ARZ62" s="59"/>
      <c r="ASA62" s="59"/>
      <c r="ASB62" s="59"/>
      <c r="ASC62" s="59"/>
      <c r="ASD62" s="59"/>
      <c r="ASE62" s="59"/>
      <c r="ASF62" s="59"/>
      <c r="ASG62" s="59"/>
      <c r="ASH62" s="59"/>
      <c r="ASI62" s="59"/>
      <c r="ASJ62" s="59"/>
      <c r="ASK62" s="59"/>
      <c r="ASL62" s="59"/>
      <c r="ASM62" s="59"/>
      <c r="ASN62" s="59"/>
      <c r="ASO62" s="59"/>
      <c r="ASP62" s="59"/>
      <c r="ASQ62" s="59"/>
      <c r="ASR62" s="59"/>
      <c r="ASS62" s="59"/>
      <c r="AST62" s="59"/>
      <c r="ASU62" s="59"/>
      <c r="ASV62" s="59"/>
      <c r="ASW62" s="59"/>
      <c r="ASX62" s="59"/>
      <c r="ASY62" s="59"/>
      <c r="ASZ62" s="59"/>
      <c r="ATA62" s="59"/>
      <c r="ATB62" s="59"/>
      <c r="ATC62" s="59"/>
      <c r="ATD62" s="59"/>
      <c r="ATE62" s="59"/>
      <c r="ATF62" s="59"/>
      <c r="ATG62" s="59"/>
      <c r="ATH62" s="59"/>
      <c r="ATI62" s="59"/>
      <c r="ATJ62" s="59"/>
      <c r="ATK62" s="59"/>
      <c r="ATL62" s="59"/>
      <c r="ATM62" s="59"/>
      <c r="ATN62" s="59"/>
      <c r="ATO62" s="59"/>
      <c r="ATP62" s="59"/>
      <c r="ATQ62" s="59"/>
      <c r="ATR62" s="59"/>
      <c r="ATS62" s="59"/>
      <c r="ATT62" s="59"/>
      <c r="ATU62" s="59"/>
      <c r="ATV62" s="59"/>
      <c r="ATW62" s="59"/>
      <c r="ATX62" s="59"/>
      <c r="ATY62" s="59"/>
      <c r="ATZ62" s="59"/>
      <c r="AUA62" s="59"/>
      <c r="AUB62" s="59"/>
      <c r="AUC62" s="59"/>
      <c r="AUD62" s="59"/>
      <c r="AUE62" s="59"/>
      <c r="AUF62" s="59"/>
      <c r="AUG62" s="59"/>
      <c r="AUH62" s="59"/>
      <c r="AUI62" s="59"/>
      <c r="AUJ62" s="59"/>
      <c r="AUK62" s="59"/>
      <c r="AUL62" s="59"/>
      <c r="AUM62" s="59"/>
      <c r="AUN62" s="59"/>
      <c r="AUO62" s="59"/>
      <c r="AUP62" s="59"/>
      <c r="AUQ62" s="59"/>
      <c r="AUR62" s="59"/>
      <c r="AUS62" s="59"/>
      <c r="AUT62" s="59"/>
      <c r="AUU62" s="59"/>
      <c r="AUV62" s="59"/>
      <c r="AUW62" s="59"/>
      <c r="AUX62" s="59"/>
      <c r="AUY62" s="59"/>
      <c r="AUZ62" s="59"/>
      <c r="AVA62" s="59"/>
      <c r="AVB62" s="59"/>
      <c r="AVC62" s="59"/>
      <c r="AVD62" s="59"/>
      <c r="AVE62" s="59"/>
      <c r="AVF62" s="59"/>
      <c r="AVG62" s="59"/>
      <c r="AVH62" s="59"/>
      <c r="AVI62" s="59"/>
      <c r="AVJ62" s="59"/>
      <c r="AVK62" s="59"/>
      <c r="AVL62" s="59"/>
      <c r="AVM62" s="59"/>
      <c r="AVN62" s="59"/>
      <c r="AVO62" s="59"/>
      <c r="AVP62" s="59"/>
      <c r="AVQ62" s="59"/>
      <c r="AVR62" s="59"/>
      <c r="AVS62" s="59"/>
      <c r="AVT62" s="59"/>
      <c r="AVU62" s="59"/>
      <c r="AVV62" s="59"/>
      <c r="AVW62" s="59"/>
      <c r="AVX62" s="59"/>
      <c r="AVY62" s="59"/>
      <c r="AVZ62" s="59"/>
      <c r="AWA62" s="59"/>
      <c r="AWB62" s="59"/>
      <c r="AWC62" s="59"/>
      <c r="AWD62" s="59"/>
      <c r="AWE62" s="59"/>
      <c r="AWF62" s="59"/>
      <c r="AWG62" s="59"/>
      <c r="AWH62" s="59"/>
      <c r="AWI62" s="59"/>
      <c r="AWJ62" s="59"/>
      <c r="AWK62" s="59"/>
      <c r="AWL62" s="59"/>
      <c r="AWM62" s="59"/>
      <c r="AWN62" s="59"/>
      <c r="AWO62" s="59"/>
      <c r="AWP62" s="59"/>
      <c r="AWQ62" s="59"/>
      <c r="AWR62" s="59"/>
      <c r="AWS62" s="59"/>
      <c r="AWT62" s="59"/>
      <c r="AWU62" s="59"/>
      <c r="AWV62" s="59"/>
      <c r="AWW62" s="59"/>
      <c r="AWX62" s="59"/>
      <c r="AWY62" s="59"/>
      <c r="AWZ62" s="59"/>
      <c r="AXA62" s="59"/>
      <c r="AXB62" s="59"/>
      <c r="AXC62" s="59"/>
      <c r="AXD62" s="59"/>
      <c r="AXE62" s="59"/>
      <c r="AXF62" s="59"/>
      <c r="AXG62" s="59"/>
      <c r="AXH62" s="59"/>
      <c r="AXI62" s="59"/>
      <c r="AXJ62" s="59"/>
      <c r="AXK62" s="59"/>
      <c r="AXL62" s="59"/>
      <c r="AXM62" s="59"/>
      <c r="AXN62" s="59"/>
      <c r="AXO62" s="59"/>
      <c r="AXP62" s="59"/>
      <c r="AXQ62" s="59"/>
      <c r="AXR62" s="59"/>
      <c r="AXS62" s="59"/>
      <c r="AXT62" s="59"/>
      <c r="AXU62" s="59"/>
      <c r="AXV62" s="59"/>
      <c r="AXW62" s="59"/>
      <c r="AXX62" s="59"/>
      <c r="AXY62" s="59"/>
      <c r="AXZ62" s="59"/>
      <c r="AYA62" s="59"/>
      <c r="AYB62" s="59"/>
      <c r="AYC62" s="59"/>
      <c r="AYD62" s="59"/>
      <c r="AYE62" s="59"/>
      <c r="AYF62" s="59"/>
      <c r="AYG62" s="59"/>
      <c r="AYH62" s="59"/>
      <c r="AYI62" s="59"/>
      <c r="AYJ62" s="59"/>
      <c r="AYK62" s="59"/>
      <c r="AYL62" s="59"/>
      <c r="AYM62" s="59"/>
      <c r="AYN62" s="59"/>
      <c r="AYO62" s="59"/>
      <c r="AYP62" s="59"/>
      <c r="AYQ62" s="59"/>
      <c r="AYR62" s="59"/>
      <c r="AYS62" s="59"/>
      <c r="AYT62" s="59"/>
      <c r="AYU62" s="59"/>
      <c r="AYV62" s="59"/>
      <c r="AYW62" s="59"/>
      <c r="AYX62" s="59"/>
      <c r="AYY62" s="59"/>
      <c r="AYZ62" s="59"/>
      <c r="AZA62" s="59"/>
      <c r="AZB62" s="59"/>
      <c r="AZC62" s="59"/>
      <c r="AZD62" s="59"/>
      <c r="AZE62" s="59"/>
      <c r="AZF62" s="59"/>
      <c r="AZG62" s="59"/>
      <c r="AZH62" s="59"/>
      <c r="AZI62" s="59"/>
      <c r="AZJ62" s="59"/>
      <c r="AZK62" s="59"/>
      <c r="AZL62" s="59"/>
      <c r="AZM62" s="59"/>
      <c r="AZN62" s="59"/>
      <c r="AZO62" s="59"/>
      <c r="AZP62" s="59"/>
      <c r="AZQ62" s="59"/>
      <c r="AZR62" s="59"/>
      <c r="AZS62" s="59"/>
      <c r="AZT62" s="59"/>
      <c r="AZU62" s="59"/>
      <c r="AZV62" s="59"/>
      <c r="AZW62" s="59"/>
      <c r="AZX62" s="59"/>
      <c r="AZY62" s="59"/>
      <c r="AZZ62" s="59"/>
      <c r="BAA62" s="59"/>
      <c r="BAB62" s="59"/>
      <c r="BAC62" s="59"/>
      <c r="BAD62" s="59"/>
      <c r="BAE62" s="59"/>
      <c r="BAF62" s="59"/>
      <c r="BAG62" s="59"/>
      <c r="BAH62" s="59"/>
      <c r="BAI62" s="59"/>
      <c r="BAJ62" s="59"/>
      <c r="BAK62" s="59"/>
      <c r="BAL62" s="59"/>
      <c r="BAM62" s="59"/>
      <c r="BAN62" s="59"/>
      <c r="BAO62" s="59"/>
      <c r="BAP62" s="59"/>
      <c r="BAQ62" s="59"/>
      <c r="BAR62" s="59"/>
      <c r="BAS62" s="59"/>
      <c r="BAT62" s="59"/>
      <c r="BAU62" s="59"/>
      <c r="BAV62" s="59"/>
      <c r="BAW62" s="59"/>
      <c r="BAX62" s="59"/>
      <c r="BAY62" s="59"/>
      <c r="BAZ62" s="59"/>
      <c r="BBA62" s="59"/>
      <c r="BBB62" s="59"/>
      <c r="BBC62" s="59"/>
      <c r="BBD62" s="59"/>
      <c r="BBE62" s="59"/>
      <c r="BBF62" s="59"/>
      <c r="BBG62" s="59"/>
      <c r="BBH62" s="59"/>
      <c r="BBI62" s="59"/>
      <c r="BBJ62" s="59"/>
      <c r="BBK62" s="59"/>
      <c r="BBL62" s="59"/>
      <c r="BBM62" s="59"/>
      <c r="BBN62" s="59"/>
      <c r="BBO62" s="59"/>
      <c r="BBP62" s="59"/>
      <c r="BBQ62" s="59"/>
      <c r="BBR62" s="59"/>
      <c r="BBS62" s="59"/>
      <c r="BBT62" s="59"/>
      <c r="BBU62" s="59"/>
      <c r="BBV62" s="59"/>
      <c r="BBW62" s="59"/>
      <c r="BBX62" s="59"/>
      <c r="BBY62" s="59"/>
      <c r="BBZ62" s="59"/>
      <c r="BCA62" s="59"/>
      <c r="BCB62" s="59"/>
      <c r="BCC62" s="59"/>
      <c r="BCD62" s="59"/>
      <c r="BCE62" s="59"/>
      <c r="BCF62" s="59"/>
      <c r="BCG62" s="59"/>
      <c r="BCH62" s="59"/>
      <c r="BCI62" s="59"/>
      <c r="BCJ62" s="59"/>
      <c r="BCK62" s="59"/>
      <c r="BCL62" s="59"/>
      <c r="BCM62" s="59"/>
      <c r="BCN62" s="59"/>
      <c r="BCO62" s="59"/>
      <c r="BCP62" s="59"/>
      <c r="BCQ62" s="59"/>
      <c r="BCR62" s="59"/>
      <c r="BCS62" s="59"/>
      <c r="BCT62" s="59"/>
      <c r="BCU62" s="59"/>
      <c r="BCV62" s="59"/>
      <c r="BCW62" s="59"/>
      <c r="BCX62" s="59"/>
      <c r="BCY62" s="59"/>
      <c r="BCZ62" s="59"/>
      <c r="BDA62" s="59"/>
      <c r="BDB62" s="59"/>
      <c r="BDC62" s="59"/>
      <c r="BDD62" s="59"/>
      <c r="BDE62" s="59"/>
      <c r="BDF62" s="59"/>
      <c r="BDG62" s="59"/>
      <c r="BDH62" s="59"/>
      <c r="BDI62" s="59"/>
      <c r="BDJ62" s="59"/>
      <c r="BDK62" s="59"/>
      <c r="BDL62" s="59"/>
      <c r="BDM62" s="59"/>
      <c r="BDN62" s="59"/>
      <c r="BDO62" s="59"/>
      <c r="BDP62" s="59"/>
      <c r="BDQ62" s="59"/>
      <c r="BDR62" s="59"/>
      <c r="BDS62" s="59"/>
      <c r="BDT62" s="59"/>
      <c r="BDU62" s="59"/>
      <c r="BDV62" s="59"/>
      <c r="BDW62" s="59"/>
      <c r="BDX62" s="59"/>
      <c r="BDY62" s="59"/>
      <c r="BDZ62" s="59"/>
      <c r="BEA62" s="59"/>
      <c r="BEB62" s="59"/>
      <c r="BEC62" s="59"/>
      <c r="BED62" s="59"/>
      <c r="BEE62" s="59"/>
      <c r="BEF62" s="59"/>
      <c r="BEG62" s="59"/>
      <c r="BEH62" s="59"/>
      <c r="BEI62" s="59"/>
      <c r="BEJ62" s="59"/>
      <c r="BEK62" s="59"/>
      <c r="BEL62" s="59"/>
      <c r="BEM62" s="59"/>
      <c r="BEN62" s="59"/>
      <c r="BEO62" s="59"/>
      <c r="BEP62" s="59"/>
      <c r="BEQ62" s="59"/>
      <c r="BER62" s="59"/>
      <c r="BES62" s="59"/>
      <c r="BET62" s="59"/>
      <c r="BEU62" s="59"/>
      <c r="BEV62" s="59"/>
      <c r="BEW62" s="59"/>
      <c r="BEX62" s="59"/>
      <c r="BEY62" s="59"/>
      <c r="BEZ62" s="59"/>
      <c r="BFA62" s="59"/>
      <c r="BFB62" s="59"/>
      <c r="BFC62" s="59"/>
      <c r="BFD62" s="59"/>
      <c r="BFE62" s="59"/>
      <c r="BFF62" s="59"/>
      <c r="BFG62" s="59"/>
      <c r="BFH62" s="59"/>
      <c r="BFI62" s="59"/>
      <c r="BFJ62" s="59"/>
      <c r="BFK62" s="59"/>
      <c r="BFL62" s="59"/>
      <c r="BFM62" s="59"/>
      <c r="BFN62" s="59"/>
      <c r="BFO62" s="59"/>
      <c r="BFP62" s="59"/>
      <c r="BFQ62" s="59"/>
      <c r="BFR62" s="59"/>
      <c r="BFS62" s="59"/>
      <c r="BFT62" s="59"/>
      <c r="BFU62" s="59"/>
      <c r="BFV62" s="59"/>
      <c r="BFW62" s="59"/>
      <c r="BFX62" s="59"/>
      <c r="BFY62" s="59"/>
      <c r="BFZ62" s="59"/>
      <c r="BGA62" s="59"/>
      <c r="BGB62" s="59"/>
      <c r="BGC62" s="59"/>
      <c r="BGD62" s="59"/>
      <c r="BGE62" s="59"/>
      <c r="BGF62" s="59"/>
      <c r="BGG62" s="59"/>
      <c r="BGH62" s="59"/>
      <c r="BGI62" s="59"/>
      <c r="BGJ62" s="59"/>
      <c r="BGK62" s="59"/>
      <c r="BGL62" s="59"/>
      <c r="BGM62" s="59"/>
      <c r="BGN62" s="59"/>
      <c r="BGO62" s="59"/>
      <c r="BGP62" s="59"/>
      <c r="BGQ62" s="59"/>
      <c r="BGR62" s="59"/>
      <c r="BGS62" s="59"/>
      <c r="BGT62" s="59"/>
      <c r="BGU62" s="59"/>
      <c r="BGV62" s="59"/>
      <c r="BGW62" s="59"/>
      <c r="BGX62" s="59"/>
      <c r="BGY62" s="59"/>
      <c r="BGZ62" s="59"/>
      <c r="BHA62" s="59"/>
      <c r="BHB62" s="59"/>
      <c r="BHC62" s="59"/>
      <c r="BHD62" s="59"/>
      <c r="BHE62" s="59"/>
      <c r="BHF62" s="59"/>
      <c r="BHG62" s="59"/>
      <c r="BHH62" s="59"/>
      <c r="BHI62" s="59"/>
      <c r="BHJ62" s="59"/>
      <c r="BHK62" s="59"/>
      <c r="BHL62" s="59"/>
      <c r="BHM62" s="59"/>
      <c r="BHN62" s="59"/>
      <c r="BHO62" s="59"/>
      <c r="BHP62" s="59"/>
      <c r="BHQ62" s="59"/>
      <c r="BHR62" s="59"/>
      <c r="BHS62" s="59"/>
      <c r="BHT62" s="59"/>
      <c r="BHU62" s="59"/>
      <c r="BHV62" s="59"/>
      <c r="BHW62" s="59"/>
      <c r="BHX62" s="59"/>
      <c r="BHY62" s="59"/>
      <c r="BHZ62" s="59"/>
      <c r="BIA62" s="59"/>
      <c r="BIB62" s="59"/>
      <c r="BIC62" s="59"/>
      <c r="BID62" s="59"/>
      <c r="BIE62" s="59"/>
      <c r="BIF62" s="59"/>
      <c r="BIG62" s="59"/>
      <c r="BIH62" s="59"/>
      <c r="BII62" s="59"/>
      <c r="BIJ62" s="59"/>
      <c r="BIK62" s="59"/>
      <c r="BIL62" s="59"/>
      <c r="BIM62" s="59"/>
      <c r="BIN62" s="59"/>
      <c r="BIO62" s="59"/>
      <c r="BIP62" s="59"/>
      <c r="BIQ62" s="59"/>
      <c r="BIR62" s="59"/>
      <c r="BIS62" s="59"/>
      <c r="BIT62" s="59"/>
      <c r="BIU62" s="59"/>
      <c r="BIV62" s="59"/>
      <c r="BIW62" s="59"/>
      <c r="BIX62" s="59"/>
      <c r="BIY62" s="59"/>
      <c r="BIZ62" s="59"/>
      <c r="BJA62" s="59"/>
      <c r="BJB62" s="59"/>
      <c r="BJC62" s="59"/>
      <c r="BJD62" s="59"/>
      <c r="BJE62" s="59"/>
      <c r="BJF62" s="59"/>
      <c r="BJG62" s="59"/>
      <c r="BJH62" s="59"/>
      <c r="BJI62" s="59"/>
      <c r="BJJ62" s="59"/>
      <c r="BJK62" s="59"/>
      <c r="BJL62" s="59"/>
      <c r="BJM62" s="59"/>
      <c r="BJN62" s="59"/>
      <c r="BJO62" s="59"/>
      <c r="BJP62" s="59"/>
      <c r="BJQ62" s="59"/>
      <c r="BJR62" s="59"/>
      <c r="BJS62" s="59"/>
      <c r="BJT62" s="59"/>
      <c r="BJU62" s="59"/>
      <c r="BJV62" s="59"/>
      <c r="BJW62" s="59"/>
      <c r="BJX62" s="59"/>
      <c r="BJY62" s="59"/>
      <c r="BJZ62" s="59"/>
      <c r="BKA62" s="59"/>
      <c r="BKB62" s="59"/>
      <c r="BKC62" s="59"/>
      <c r="BKD62" s="59"/>
      <c r="BKE62" s="59"/>
      <c r="BKF62" s="59"/>
      <c r="BKG62" s="59"/>
      <c r="BKH62" s="59"/>
      <c r="BKI62" s="59"/>
      <c r="BKJ62" s="59"/>
      <c r="BKK62" s="59"/>
      <c r="BKL62" s="59"/>
      <c r="BKM62" s="59"/>
      <c r="BKN62" s="59"/>
      <c r="BKO62" s="59"/>
      <c r="BKP62" s="59"/>
      <c r="BKQ62" s="59"/>
      <c r="BKR62" s="59"/>
      <c r="BKS62" s="59"/>
      <c r="BKT62" s="59"/>
      <c r="BKU62" s="59"/>
      <c r="BKV62" s="59"/>
      <c r="BKW62" s="59"/>
      <c r="BKX62" s="59"/>
      <c r="BKY62" s="59"/>
      <c r="BKZ62" s="59"/>
      <c r="BLA62" s="59"/>
      <c r="BLB62" s="59"/>
      <c r="BLC62" s="59"/>
      <c r="BLD62" s="59"/>
      <c r="BLE62" s="59"/>
      <c r="BLF62" s="59"/>
      <c r="BLG62" s="59"/>
      <c r="BLH62" s="59"/>
      <c r="BLI62" s="59"/>
      <c r="BLJ62" s="59"/>
      <c r="BLK62" s="59"/>
      <c r="BLL62" s="59"/>
      <c r="BLM62" s="59"/>
      <c r="BLN62" s="59"/>
      <c r="BLO62" s="59"/>
      <c r="BLP62" s="59"/>
      <c r="BLQ62" s="59"/>
      <c r="BLR62" s="59"/>
      <c r="BLS62" s="59"/>
      <c r="BLT62" s="59"/>
      <c r="BLU62" s="59"/>
      <c r="BLV62" s="59"/>
      <c r="BLW62" s="59"/>
      <c r="BLX62" s="59"/>
      <c r="BLY62" s="59"/>
      <c r="BLZ62" s="59"/>
      <c r="BMA62" s="59"/>
      <c r="BMB62" s="59"/>
      <c r="BMC62" s="59"/>
      <c r="BMD62" s="59"/>
      <c r="BME62" s="59"/>
      <c r="BMF62" s="59"/>
      <c r="BMG62" s="59"/>
      <c r="BMH62" s="59"/>
      <c r="BMI62" s="59"/>
      <c r="BMJ62" s="59"/>
      <c r="BMK62" s="59"/>
      <c r="BML62" s="59"/>
      <c r="BMM62" s="59"/>
      <c r="BMN62" s="59"/>
      <c r="BMO62" s="59"/>
      <c r="BMP62" s="59"/>
      <c r="BMQ62" s="59"/>
      <c r="BMR62" s="59"/>
      <c r="BMS62" s="59"/>
      <c r="BMT62" s="59"/>
      <c r="BMU62" s="59"/>
      <c r="BMV62" s="59"/>
      <c r="BMW62" s="59"/>
      <c r="BMX62" s="59"/>
      <c r="BMY62" s="59"/>
      <c r="BMZ62" s="59"/>
      <c r="BNA62" s="59"/>
      <c r="BNB62" s="59"/>
      <c r="BNC62" s="59"/>
      <c r="BND62" s="59"/>
      <c r="BNE62" s="59"/>
      <c r="BNF62" s="59"/>
      <c r="BNG62" s="59"/>
      <c r="BNH62" s="59"/>
      <c r="BNI62" s="59"/>
      <c r="BNJ62" s="59"/>
      <c r="BNK62" s="59"/>
      <c r="BNL62" s="59"/>
      <c r="BNM62" s="59"/>
      <c r="BNN62" s="59"/>
      <c r="BNO62" s="59"/>
      <c r="BNP62" s="59"/>
      <c r="BNQ62" s="59"/>
      <c r="BNR62" s="59"/>
      <c r="BNS62" s="59"/>
      <c r="BNT62" s="59"/>
      <c r="BNU62" s="59"/>
      <c r="BNV62" s="59"/>
      <c r="BNW62" s="59"/>
      <c r="BNX62" s="59"/>
      <c r="BNY62" s="59"/>
      <c r="BNZ62" s="59"/>
      <c r="BOA62" s="59"/>
      <c r="BOB62" s="59"/>
      <c r="BOC62" s="59"/>
      <c r="BOD62" s="59"/>
      <c r="BOE62" s="59"/>
      <c r="BOF62" s="59"/>
      <c r="BOG62" s="59"/>
      <c r="BOH62" s="59"/>
      <c r="BOI62" s="59"/>
      <c r="BOJ62" s="59"/>
      <c r="BOK62" s="59"/>
      <c r="BOL62" s="59"/>
      <c r="BOM62" s="59"/>
      <c r="BON62" s="59"/>
      <c r="BOO62" s="59"/>
      <c r="BOP62" s="59"/>
      <c r="BOQ62" s="59"/>
      <c r="BOR62" s="59"/>
      <c r="BOS62" s="59"/>
      <c r="BOT62" s="59"/>
      <c r="BOU62" s="59"/>
      <c r="BOV62" s="59"/>
      <c r="BOW62" s="59"/>
      <c r="BOX62" s="59"/>
      <c r="BOY62" s="59"/>
      <c r="BOZ62" s="59"/>
      <c r="BPA62" s="59"/>
      <c r="BPB62" s="59"/>
      <c r="BPC62" s="59"/>
      <c r="BPD62" s="59"/>
      <c r="BPE62" s="59"/>
      <c r="BPF62" s="59"/>
      <c r="BPG62" s="59"/>
      <c r="BPH62" s="59"/>
      <c r="BPI62" s="59"/>
      <c r="BPJ62" s="59"/>
      <c r="BPK62" s="59"/>
      <c r="BPL62" s="59"/>
      <c r="BPM62" s="59"/>
      <c r="BPN62" s="59"/>
      <c r="BPO62" s="59"/>
      <c r="BPP62" s="59"/>
      <c r="BPQ62" s="59"/>
      <c r="BPR62" s="59"/>
      <c r="BPS62" s="59"/>
      <c r="BPT62" s="59"/>
      <c r="BPU62" s="59"/>
      <c r="BPV62" s="59"/>
      <c r="BPW62" s="59"/>
      <c r="BPX62" s="59"/>
      <c r="BPY62" s="59"/>
      <c r="BPZ62" s="59"/>
      <c r="BQA62" s="59"/>
      <c r="BQB62" s="59"/>
      <c r="BQC62" s="59"/>
      <c r="BQD62" s="59"/>
      <c r="BQE62" s="59"/>
      <c r="BQF62" s="59"/>
      <c r="BQG62" s="59"/>
      <c r="BQH62" s="59"/>
      <c r="BQI62" s="59"/>
      <c r="BQJ62" s="59"/>
      <c r="BQK62" s="59"/>
      <c r="BQL62" s="59"/>
      <c r="BQM62" s="59"/>
      <c r="BQN62" s="59"/>
      <c r="BQO62" s="59"/>
      <c r="BQP62" s="59"/>
      <c r="BQQ62" s="59"/>
      <c r="BQR62" s="59"/>
      <c r="BQS62" s="59"/>
      <c r="BQT62" s="59"/>
      <c r="BQU62" s="59"/>
      <c r="BQV62" s="59"/>
      <c r="BQW62" s="59"/>
      <c r="BQX62" s="59"/>
      <c r="BQY62" s="59"/>
      <c r="BQZ62" s="59"/>
      <c r="BRA62" s="59"/>
      <c r="BRB62" s="59"/>
      <c r="BRC62" s="59"/>
      <c r="BRD62" s="59"/>
      <c r="BRE62" s="59"/>
      <c r="BRF62" s="59"/>
      <c r="BRG62" s="59"/>
      <c r="BRH62" s="59"/>
      <c r="BRI62" s="59"/>
      <c r="BRJ62" s="59"/>
      <c r="BRK62" s="59"/>
      <c r="BRL62" s="59"/>
      <c r="BRM62" s="59"/>
      <c r="BRN62" s="59"/>
      <c r="BRO62" s="59"/>
      <c r="BRP62" s="59"/>
      <c r="BRQ62" s="59"/>
      <c r="BRR62" s="59"/>
      <c r="BRS62" s="59"/>
      <c r="BRT62" s="59"/>
      <c r="BRU62" s="59"/>
      <c r="BRV62" s="59"/>
      <c r="BRW62" s="59"/>
      <c r="BRX62" s="59"/>
      <c r="BRY62" s="59"/>
      <c r="BRZ62" s="59"/>
      <c r="BSA62" s="59"/>
      <c r="BSB62" s="59"/>
      <c r="BSC62" s="59"/>
      <c r="BSD62" s="59"/>
      <c r="BSE62" s="59"/>
      <c r="BSF62" s="59"/>
      <c r="BSG62" s="59"/>
      <c r="BSH62" s="59"/>
      <c r="BSI62" s="59"/>
      <c r="BSJ62" s="59"/>
      <c r="BSK62" s="59"/>
      <c r="BSL62" s="59"/>
      <c r="BSM62" s="59"/>
      <c r="BSN62" s="59"/>
      <c r="BSO62" s="59"/>
      <c r="BSP62" s="59"/>
      <c r="BSQ62" s="59"/>
      <c r="BSR62" s="59"/>
      <c r="BSS62" s="59"/>
      <c r="BST62" s="59"/>
      <c r="BSU62" s="59"/>
      <c r="BSV62" s="59"/>
      <c r="BSW62" s="59"/>
      <c r="BSX62" s="59"/>
      <c r="BSY62" s="59"/>
      <c r="BSZ62" s="59"/>
      <c r="BTA62" s="59"/>
      <c r="BTB62" s="59"/>
      <c r="BTC62" s="59"/>
      <c r="BTD62" s="59"/>
      <c r="BTE62" s="59"/>
      <c r="BTF62" s="59"/>
      <c r="BTG62" s="59"/>
      <c r="BTH62" s="59"/>
      <c r="BTI62" s="59"/>
      <c r="BTJ62" s="59"/>
      <c r="BTK62" s="59"/>
      <c r="BTL62" s="59"/>
      <c r="BTM62" s="59"/>
      <c r="BTN62" s="59"/>
      <c r="BTO62" s="59"/>
      <c r="BTP62" s="59"/>
      <c r="BTQ62" s="59"/>
      <c r="BTR62" s="59"/>
      <c r="BTS62" s="59"/>
      <c r="BTT62" s="59"/>
      <c r="BTU62" s="59"/>
      <c r="BTV62" s="59"/>
      <c r="BTW62" s="59"/>
      <c r="BTX62" s="59"/>
      <c r="BTY62" s="59"/>
      <c r="BTZ62" s="59"/>
      <c r="BUA62" s="59"/>
      <c r="BUB62" s="59"/>
      <c r="BUC62" s="59"/>
      <c r="BUD62" s="59"/>
      <c r="BUE62" s="59"/>
      <c r="BUF62" s="59"/>
      <c r="BUG62" s="59"/>
      <c r="BUH62" s="59"/>
      <c r="BUI62" s="59"/>
      <c r="BUJ62" s="59"/>
      <c r="BUK62" s="59"/>
      <c r="BUL62" s="59"/>
      <c r="BUM62" s="59"/>
      <c r="BUN62" s="59"/>
      <c r="BUO62" s="59"/>
      <c r="BUP62" s="59"/>
      <c r="BUQ62" s="59"/>
      <c r="BUR62" s="59"/>
      <c r="BUS62" s="59"/>
      <c r="BUT62" s="59"/>
      <c r="BUU62" s="59"/>
      <c r="BUV62" s="59"/>
      <c r="BUW62" s="59"/>
      <c r="BUX62" s="59"/>
      <c r="BUY62" s="59"/>
      <c r="BUZ62" s="59"/>
      <c r="BVA62" s="59"/>
      <c r="BVB62" s="59"/>
      <c r="BVC62" s="59"/>
      <c r="BVD62" s="59"/>
      <c r="BVE62" s="59"/>
      <c r="BVF62" s="59"/>
      <c r="BVG62" s="59"/>
      <c r="BVH62" s="59"/>
      <c r="BVI62" s="59"/>
      <c r="BVJ62" s="59"/>
      <c r="BVK62" s="59"/>
      <c r="BVL62" s="59"/>
      <c r="BVM62" s="59"/>
      <c r="BVN62" s="59"/>
      <c r="BVO62" s="59"/>
      <c r="BVP62" s="59"/>
      <c r="BVQ62" s="59"/>
      <c r="BVR62" s="59"/>
      <c r="BVS62" s="59"/>
      <c r="BVT62" s="59"/>
      <c r="BVU62" s="59"/>
      <c r="BVV62" s="59"/>
      <c r="BVW62" s="59"/>
      <c r="BVX62" s="59"/>
      <c r="BVY62" s="59"/>
      <c r="BVZ62" s="59"/>
      <c r="BWA62" s="59"/>
      <c r="BWB62" s="59"/>
      <c r="BWC62" s="59"/>
      <c r="BWD62" s="59"/>
      <c r="BWE62" s="59"/>
      <c r="BWF62" s="59"/>
      <c r="BWG62" s="59"/>
      <c r="BWH62" s="59"/>
      <c r="BWI62" s="59"/>
      <c r="BWJ62" s="59"/>
      <c r="BWK62" s="59"/>
      <c r="BWL62" s="59"/>
      <c r="BWM62" s="59"/>
      <c r="BWN62" s="59"/>
      <c r="BWO62" s="59"/>
      <c r="BWP62" s="59"/>
      <c r="BWQ62" s="59"/>
      <c r="BWR62" s="59"/>
      <c r="BWS62" s="59"/>
      <c r="BWT62" s="59"/>
      <c r="BWU62" s="59"/>
      <c r="BWV62" s="59"/>
      <c r="BWW62" s="59"/>
      <c r="BWX62" s="59"/>
      <c r="BWY62" s="59"/>
      <c r="BWZ62" s="59"/>
      <c r="BXA62" s="59"/>
      <c r="BXB62" s="59"/>
      <c r="BXC62" s="59"/>
      <c r="BXD62" s="59"/>
      <c r="BXE62" s="59"/>
      <c r="BXF62" s="59"/>
      <c r="BXG62" s="59"/>
      <c r="BXH62" s="59"/>
      <c r="BXI62" s="59"/>
      <c r="BXJ62" s="59"/>
      <c r="BXK62" s="59"/>
      <c r="BXL62" s="59"/>
      <c r="BXM62" s="59"/>
      <c r="BXN62" s="59"/>
      <c r="BXO62" s="59"/>
      <c r="BXP62" s="59"/>
      <c r="BXQ62" s="59"/>
      <c r="BXR62" s="59"/>
      <c r="BXS62" s="59"/>
      <c r="BXT62" s="59"/>
      <c r="BXU62" s="59"/>
      <c r="BXV62" s="59"/>
      <c r="BXW62" s="59"/>
      <c r="BXX62" s="59"/>
      <c r="BXY62" s="59"/>
      <c r="BXZ62" s="59"/>
      <c r="BYA62" s="59"/>
      <c r="BYB62" s="59"/>
      <c r="BYC62" s="59"/>
      <c r="BYD62" s="59"/>
      <c r="BYE62" s="59"/>
      <c r="BYF62" s="59"/>
      <c r="BYG62" s="59"/>
      <c r="BYH62" s="59"/>
      <c r="BYI62" s="59"/>
      <c r="BYJ62" s="59"/>
      <c r="BYK62" s="59"/>
      <c r="BYL62" s="59"/>
      <c r="BYM62" s="59"/>
      <c r="BYN62" s="59"/>
      <c r="BYO62" s="59"/>
      <c r="BYP62" s="59"/>
      <c r="BYQ62" s="59"/>
      <c r="BYR62" s="59"/>
      <c r="BYS62" s="59"/>
      <c r="BYT62" s="59"/>
      <c r="BYU62" s="59"/>
      <c r="BYV62" s="59"/>
      <c r="BYW62" s="59"/>
      <c r="BYX62" s="59"/>
      <c r="BYY62" s="59"/>
      <c r="BYZ62" s="59"/>
      <c r="BZA62" s="59"/>
      <c r="BZB62" s="59"/>
      <c r="BZC62" s="59"/>
      <c r="BZD62" s="59"/>
      <c r="BZE62" s="59"/>
      <c r="BZF62" s="59"/>
      <c r="BZG62" s="59"/>
      <c r="BZH62" s="59"/>
      <c r="BZI62" s="59"/>
      <c r="BZJ62" s="59"/>
      <c r="BZK62" s="59"/>
      <c r="BZL62" s="59"/>
      <c r="BZM62" s="59"/>
      <c r="BZN62" s="59"/>
      <c r="BZO62" s="59"/>
      <c r="BZP62" s="59"/>
      <c r="BZQ62" s="59"/>
      <c r="BZR62" s="59"/>
      <c r="BZS62" s="59"/>
      <c r="BZT62" s="59"/>
      <c r="BZU62" s="59"/>
      <c r="BZV62" s="59"/>
      <c r="BZW62" s="59"/>
      <c r="BZX62" s="59"/>
      <c r="BZY62" s="59"/>
      <c r="BZZ62" s="59"/>
      <c r="CAA62" s="59"/>
      <c r="CAB62" s="59"/>
      <c r="CAC62" s="59"/>
      <c r="CAD62" s="59"/>
      <c r="CAE62" s="59"/>
      <c r="CAF62" s="59"/>
      <c r="CAG62" s="59"/>
      <c r="CAH62" s="59"/>
      <c r="CAI62" s="59"/>
      <c r="CAJ62" s="59"/>
      <c r="CAK62" s="59"/>
      <c r="CAL62" s="59"/>
      <c r="CAM62" s="59"/>
      <c r="CAN62" s="59"/>
      <c r="CAO62" s="59"/>
      <c r="CAP62" s="59"/>
      <c r="CAQ62" s="59"/>
      <c r="CAR62" s="59"/>
      <c r="CAS62" s="59"/>
      <c r="CAT62" s="59"/>
      <c r="CAU62" s="59"/>
      <c r="CAV62" s="59"/>
      <c r="CAW62" s="59"/>
      <c r="CAX62" s="59"/>
      <c r="CAY62" s="59"/>
      <c r="CAZ62" s="59"/>
      <c r="CBA62" s="59"/>
      <c r="CBB62" s="59"/>
      <c r="CBC62" s="59"/>
      <c r="CBD62" s="59"/>
      <c r="CBE62" s="59"/>
      <c r="CBF62" s="59"/>
      <c r="CBG62" s="59"/>
      <c r="CBH62" s="59"/>
      <c r="CBI62" s="59"/>
      <c r="CBJ62" s="59"/>
      <c r="CBK62" s="59"/>
      <c r="CBL62" s="59"/>
      <c r="CBM62" s="59"/>
      <c r="CBN62" s="59"/>
      <c r="CBO62" s="59"/>
      <c r="CBP62" s="59"/>
      <c r="CBQ62" s="59"/>
      <c r="CBR62" s="59"/>
      <c r="CBS62" s="59"/>
      <c r="CBT62" s="59"/>
      <c r="CBU62" s="59"/>
      <c r="CBV62" s="59"/>
      <c r="CBW62" s="59"/>
      <c r="CBX62" s="59"/>
      <c r="CBY62" s="59"/>
      <c r="CBZ62" s="59"/>
      <c r="CCA62" s="59"/>
      <c r="CCB62" s="59"/>
      <c r="CCC62" s="59"/>
      <c r="CCD62" s="59"/>
      <c r="CCE62" s="59"/>
      <c r="CCF62" s="59"/>
      <c r="CCG62" s="59"/>
      <c r="CCH62" s="59"/>
      <c r="CCI62" s="59"/>
      <c r="CCJ62" s="59"/>
      <c r="CCK62" s="59"/>
      <c r="CCL62" s="59"/>
      <c r="CCM62" s="59"/>
      <c r="CCN62" s="59"/>
      <c r="CCO62" s="59"/>
      <c r="CCP62" s="59"/>
      <c r="CCQ62" s="59"/>
      <c r="CCR62" s="59"/>
      <c r="CCS62" s="59"/>
      <c r="CCT62" s="59"/>
      <c r="CCU62" s="59"/>
      <c r="CCV62" s="59"/>
      <c r="CCW62" s="59"/>
      <c r="CCX62" s="59"/>
      <c r="CCY62" s="59"/>
      <c r="CCZ62" s="59"/>
      <c r="CDA62" s="59"/>
      <c r="CDB62" s="59"/>
      <c r="CDC62" s="59"/>
      <c r="CDD62" s="59"/>
      <c r="CDE62" s="59"/>
      <c r="CDF62" s="59"/>
      <c r="CDG62" s="59"/>
      <c r="CDH62" s="59"/>
      <c r="CDI62" s="59"/>
      <c r="CDJ62" s="59"/>
      <c r="CDK62" s="59"/>
      <c r="CDL62" s="59"/>
      <c r="CDM62" s="59"/>
      <c r="CDN62" s="59"/>
      <c r="CDO62" s="59"/>
      <c r="CDP62" s="59"/>
      <c r="CDQ62" s="59"/>
      <c r="CDR62" s="59"/>
      <c r="CDS62" s="59"/>
      <c r="CDT62" s="59"/>
      <c r="CDU62" s="59"/>
      <c r="CDV62" s="59"/>
      <c r="CDW62" s="59"/>
      <c r="CDX62" s="59"/>
      <c r="CDY62" s="59"/>
      <c r="CDZ62" s="59"/>
      <c r="CEA62" s="59"/>
      <c r="CEB62" s="59"/>
      <c r="CEC62" s="59"/>
      <c r="CED62" s="59"/>
      <c r="CEE62" s="59"/>
      <c r="CEF62" s="59"/>
      <c r="CEG62" s="59"/>
      <c r="CEH62" s="59"/>
      <c r="CEI62" s="59"/>
      <c r="CEJ62" s="59"/>
      <c r="CEK62" s="59"/>
      <c r="CEL62" s="59"/>
      <c r="CEM62" s="59"/>
      <c r="CEN62" s="59"/>
      <c r="CEO62" s="59"/>
      <c r="CEP62" s="59"/>
      <c r="CEQ62" s="59"/>
      <c r="CER62" s="59"/>
      <c r="CES62" s="59"/>
      <c r="CET62" s="59"/>
      <c r="CEU62" s="59"/>
      <c r="CEV62" s="59"/>
      <c r="CEW62" s="59"/>
      <c r="CEX62" s="59"/>
      <c r="CEY62" s="59"/>
      <c r="CEZ62" s="59"/>
      <c r="CFA62" s="59"/>
      <c r="CFB62" s="59"/>
      <c r="CFC62" s="59"/>
      <c r="CFD62" s="59"/>
      <c r="CFE62" s="59"/>
      <c r="CFF62" s="59"/>
      <c r="CFG62" s="59"/>
      <c r="CFH62" s="59"/>
      <c r="CFI62" s="59"/>
      <c r="CFJ62" s="59"/>
      <c r="CFK62" s="59"/>
      <c r="CFL62" s="59"/>
      <c r="CFM62" s="59"/>
      <c r="CFN62" s="59"/>
      <c r="CFO62" s="59"/>
      <c r="CFP62" s="59"/>
      <c r="CFQ62" s="59"/>
      <c r="CFR62" s="59"/>
      <c r="CFS62" s="59"/>
      <c r="CFT62" s="59"/>
      <c r="CFU62" s="59"/>
      <c r="CFV62" s="59"/>
      <c r="CFW62" s="59"/>
      <c r="CFX62" s="59"/>
      <c r="CFY62" s="59"/>
      <c r="CFZ62" s="59"/>
      <c r="CGA62" s="59"/>
      <c r="CGB62" s="59"/>
      <c r="CGC62" s="59"/>
      <c r="CGD62" s="59"/>
      <c r="CGE62" s="59"/>
      <c r="CGF62" s="59"/>
      <c r="CGG62" s="59"/>
      <c r="CGH62" s="59"/>
      <c r="CGI62" s="59"/>
      <c r="CGJ62" s="59"/>
      <c r="CGK62" s="59"/>
      <c r="CGL62" s="59"/>
      <c r="CGM62" s="59"/>
      <c r="CGN62" s="59"/>
      <c r="CGO62" s="59"/>
      <c r="CGP62" s="59"/>
      <c r="CGQ62" s="59"/>
      <c r="CGR62" s="59"/>
      <c r="CGS62" s="59"/>
      <c r="CGT62" s="59"/>
      <c r="CGU62" s="59"/>
      <c r="CGV62" s="59"/>
      <c r="CGW62" s="59"/>
      <c r="CGX62" s="59"/>
      <c r="CGY62" s="59"/>
      <c r="CGZ62" s="59"/>
      <c r="CHA62" s="59"/>
      <c r="CHB62" s="59"/>
      <c r="CHC62" s="59"/>
      <c r="CHD62" s="59"/>
      <c r="CHE62" s="59"/>
      <c r="CHF62" s="59"/>
      <c r="CHG62" s="59"/>
      <c r="CHH62" s="59"/>
      <c r="CHI62" s="59"/>
      <c r="CHJ62" s="59"/>
      <c r="CHK62" s="59"/>
      <c r="CHL62" s="59"/>
      <c r="CHM62" s="59"/>
      <c r="CHN62" s="59"/>
      <c r="CHO62" s="59"/>
      <c r="CHP62" s="59"/>
      <c r="CHQ62" s="59"/>
      <c r="CHR62" s="59"/>
      <c r="CHS62" s="59"/>
      <c r="CHT62" s="59"/>
      <c r="CHU62" s="59"/>
      <c r="CHV62" s="59"/>
      <c r="CHW62" s="59"/>
      <c r="CHX62" s="59"/>
      <c r="CHY62" s="59"/>
      <c r="CHZ62" s="59"/>
      <c r="CIA62" s="59"/>
      <c r="CIB62" s="59"/>
      <c r="CIC62" s="59"/>
      <c r="CID62" s="59"/>
      <c r="CIE62" s="59"/>
      <c r="CIF62" s="59"/>
      <c r="CIG62" s="59"/>
      <c r="CIH62" s="59"/>
      <c r="CII62" s="59"/>
      <c r="CIJ62" s="59"/>
      <c r="CIK62" s="59"/>
      <c r="CIL62" s="59"/>
      <c r="CIM62" s="59"/>
      <c r="CIN62" s="59"/>
      <c r="CIO62" s="59"/>
      <c r="CIP62" s="59"/>
      <c r="CIQ62" s="59"/>
      <c r="CIR62" s="59"/>
      <c r="CIS62" s="59"/>
      <c r="CIT62" s="59"/>
      <c r="CIU62" s="59"/>
      <c r="CIV62" s="59"/>
      <c r="CIW62" s="59"/>
      <c r="CIX62" s="59"/>
      <c r="CIY62" s="59"/>
      <c r="CIZ62" s="59"/>
      <c r="CJA62" s="59"/>
      <c r="CJB62" s="59"/>
      <c r="CJC62" s="59"/>
      <c r="CJD62" s="59"/>
      <c r="CJE62" s="59"/>
      <c r="CJF62" s="59"/>
      <c r="CJG62" s="59"/>
      <c r="CJH62" s="59"/>
      <c r="CJI62" s="59"/>
      <c r="CJJ62" s="59"/>
      <c r="CJK62" s="59"/>
      <c r="CJL62" s="59"/>
      <c r="CJM62" s="59"/>
      <c r="CJN62" s="59"/>
      <c r="CJO62" s="59"/>
      <c r="CJP62" s="59"/>
      <c r="CJQ62" s="59"/>
      <c r="CJR62" s="59"/>
      <c r="CJS62" s="59"/>
      <c r="CJT62" s="59"/>
      <c r="CJU62" s="59"/>
      <c r="CJV62" s="59"/>
      <c r="CJW62" s="59"/>
      <c r="CJX62" s="59"/>
      <c r="CJY62" s="59"/>
      <c r="CJZ62" s="59"/>
      <c r="CKA62" s="59"/>
      <c r="CKB62" s="59"/>
      <c r="CKC62" s="59"/>
      <c r="CKD62" s="59"/>
      <c r="CKE62" s="59"/>
      <c r="CKF62" s="59"/>
      <c r="CKG62" s="59"/>
      <c r="CKH62" s="59"/>
      <c r="CKI62" s="59"/>
      <c r="CKJ62" s="59"/>
      <c r="CKK62" s="59"/>
      <c r="CKL62" s="59"/>
      <c r="CKM62" s="59"/>
      <c r="CKN62" s="59"/>
      <c r="CKO62" s="59"/>
      <c r="CKP62" s="59"/>
      <c r="CKQ62" s="59"/>
      <c r="CKR62" s="59"/>
      <c r="CKS62" s="59"/>
      <c r="CKT62" s="59"/>
      <c r="CKU62" s="59"/>
      <c r="CKV62" s="59"/>
      <c r="CKW62" s="59"/>
      <c r="CKX62" s="59"/>
      <c r="CKY62" s="59"/>
      <c r="CKZ62" s="59"/>
      <c r="CLA62" s="59"/>
      <c r="CLB62" s="59"/>
      <c r="CLC62" s="59"/>
      <c r="CLD62" s="59"/>
      <c r="CLE62" s="59"/>
      <c r="CLF62" s="59"/>
      <c r="CLG62" s="59"/>
      <c r="CLH62" s="59"/>
      <c r="CLI62" s="59"/>
      <c r="CLJ62" s="59"/>
      <c r="CLK62" s="59"/>
      <c r="CLL62" s="59"/>
      <c r="CLM62" s="59"/>
      <c r="CLN62" s="59"/>
      <c r="CLO62" s="59"/>
      <c r="CLP62" s="59"/>
      <c r="CLQ62" s="59"/>
      <c r="CLR62" s="59"/>
      <c r="CLS62" s="59"/>
      <c r="CLT62" s="59"/>
      <c r="CLU62" s="59"/>
      <c r="CLV62" s="59"/>
      <c r="CLW62" s="59"/>
      <c r="CLX62" s="59"/>
      <c r="CLY62" s="59"/>
      <c r="CLZ62" s="59"/>
      <c r="CMA62" s="59"/>
      <c r="CMB62" s="59"/>
      <c r="CMC62" s="59"/>
      <c r="CMD62" s="59"/>
      <c r="CME62" s="59"/>
      <c r="CMF62" s="59"/>
      <c r="CMG62" s="59"/>
      <c r="CMH62" s="59"/>
      <c r="CMI62" s="59"/>
      <c r="CMJ62" s="59"/>
      <c r="CMK62" s="59"/>
      <c r="CML62" s="59"/>
      <c r="CMM62" s="59"/>
      <c r="CMN62" s="59"/>
      <c r="CMO62" s="59"/>
      <c r="CMP62" s="59"/>
      <c r="CMQ62" s="59"/>
      <c r="CMR62" s="59"/>
      <c r="CMS62" s="59"/>
      <c r="CMT62" s="59"/>
      <c r="CMU62" s="59"/>
      <c r="CMV62" s="59"/>
      <c r="CMW62" s="59"/>
      <c r="CMX62" s="59"/>
      <c r="CMY62" s="59"/>
      <c r="CMZ62" s="59"/>
      <c r="CNA62" s="59"/>
      <c r="CNB62" s="59"/>
      <c r="CNC62" s="59"/>
      <c r="CND62" s="59"/>
      <c r="CNE62" s="59"/>
      <c r="CNF62" s="59"/>
      <c r="CNG62" s="59"/>
      <c r="CNH62" s="59"/>
      <c r="CNI62" s="59"/>
      <c r="CNJ62" s="59"/>
      <c r="CNK62" s="59"/>
      <c r="CNL62" s="59"/>
      <c r="CNM62" s="59"/>
      <c r="CNN62" s="59"/>
      <c r="CNO62" s="59"/>
      <c r="CNP62" s="59"/>
      <c r="CNQ62" s="59"/>
      <c r="CNR62" s="59"/>
      <c r="CNS62" s="59"/>
      <c r="CNT62" s="59"/>
      <c r="CNU62" s="59"/>
      <c r="CNV62" s="59"/>
      <c r="CNW62" s="59"/>
      <c r="CNX62" s="59"/>
      <c r="CNY62" s="59"/>
      <c r="CNZ62" s="59"/>
      <c r="COA62" s="59"/>
      <c r="COB62" s="59"/>
      <c r="COC62" s="59"/>
      <c r="COD62" s="59"/>
      <c r="COE62" s="59"/>
      <c r="COF62" s="59"/>
      <c r="COG62" s="59"/>
      <c r="COH62" s="59"/>
      <c r="COI62" s="59"/>
      <c r="COJ62" s="59"/>
      <c r="COK62" s="59"/>
      <c r="COL62" s="59"/>
      <c r="COM62" s="59"/>
      <c r="CON62" s="59"/>
      <c r="COO62" s="59"/>
      <c r="COP62" s="59"/>
      <c r="COQ62" s="59"/>
      <c r="COR62" s="59"/>
      <c r="COS62" s="59"/>
      <c r="COT62" s="59"/>
      <c r="COU62" s="59"/>
      <c r="COV62" s="59"/>
      <c r="COW62" s="59"/>
      <c r="COX62" s="59"/>
      <c r="COY62" s="59"/>
      <c r="COZ62" s="59"/>
      <c r="CPA62" s="59"/>
      <c r="CPB62" s="59"/>
      <c r="CPC62" s="59"/>
      <c r="CPD62" s="59"/>
      <c r="CPE62" s="59"/>
      <c r="CPF62" s="59"/>
      <c r="CPG62" s="59"/>
      <c r="CPH62" s="59"/>
      <c r="CPI62" s="59"/>
      <c r="CPJ62" s="59"/>
      <c r="CPK62" s="59"/>
      <c r="CPL62" s="59"/>
      <c r="CPM62" s="59"/>
      <c r="CPN62" s="59"/>
      <c r="CPO62" s="59"/>
      <c r="CPP62" s="59"/>
      <c r="CPQ62" s="59"/>
      <c r="CPR62" s="59"/>
      <c r="CPS62" s="59"/>
      <c r="CPT62" s="59"/>
      <c r="CPU62" s="59"/>
      <c r="CPV62" s="59"/>
      <c r="CPW62" s="59"/>
      <c r="CPX62" s="59"/>
      <c r="CPY62" s="59"/>
      <c r="CPZ62" s="59"/>
      <c r="CQA62" s="59"/>
      <c r="CQB62" s="59"/>
      <c r="CQC62" s="59"/>
      <c r="CQD62" s="59"/>
      <c r="CQE62" s="59"/>
      <c r="CQF62" s="59"/>
      <c r="CQG62" s="59"/>
      <c r="CQH62" s="59"/>
      <c r="CQI62" s="59"/>
      <c r="CQJ62" s="59"/>
      <c r="CQK62" s="59"/>
      <c r="CQL62" s="59"/>
      <c r="CQM62" s="59"/>
      <c r="CQN62" s="59"/>
      <c r="CQO62" s="59"/>
      <c r="CQP62" s="59"/>
      <c r="CQQ62" s="59"/>
      <c r="CQR62" s="59"/>
      <c r="CQS62" s="59"/>
      <c r="CQT62" s="59"/>
      <c r="CQU62" s="59"/>
      <c r="CQV62" s="59"/>
      <c r="CQW62" s="59"/>
      <c r="CQX62" s="59"/>
      <c r="CQY62" s="59"/>
      <c r="CQZ62" s="59"/>
      <c r="CRA62" s="59"/>
      <c r="CRB62" s="59"/>
      <c r="CRC62" s="59"/>
      <c r="CRD62" s="59"/>
      <c r="CRE62" s="59"/>
      <c r="CRF62" s="59"/>
      <c r="CRG62" s="59"/>
      <c r="CRH62" s="59"/>
      <c r="CRI62" s="59"/>
      <c r="CRJ62" s="59"/>
      <c r="CRK62" s="59"/>
      <c r="CRL62" s="59"/>
      <c r="CRM62" s="59"/>
      <c r="CRN62" s="59"/>
      <c r="CRO62" s="59"/>
      <c r="CRP62" s="59"/>
      <c r="CRQ62" s="59"/>
      <c r="CRR62" s="59"/>
      <c r="CRS62" s="59"/>
      <c r="CRT62" s="59"/>
      <c r="CRU62" s="59"/>
      <c r="CRV62" s="59"/>
      <c r="CRW62" s="59"/>
      <c r="CRX62" s="59"/>
      <c r="CRY62" s="59"/>
      <c r="CRZ62" s="59"/>
      <c r="CSA62" s="59"/>
      <c r="CSB62" s="59"/>
      <c r="CSC62" s="59"/>
      <c r="CSD62" s="59"/>
      <c r="CSE62" s="59"/>
      <c r="CSF62" s="59"/>
      <c r="CSG62" s="59"/>
      <c r="CSH62" s="59"/>
      <c r="CSI62" s="59"/>
      <c r="CSJ62" s="59"/>
      <c r="CSK62" s="59"/>
      <c r="CSL62" s="59"/>
      <c r="CSM62" s="59"/>
      <c r="CSN62" s="59"/>
      <c r="CSO62" s="59"/>
      <c r="CSP62" s="59"/>
      <c r="CSQ62" s="59"/>
      <c r="CSR62" s="59"/>
      <c r="CSS62" s="59"/>
      <c r="CST62" s="59"/>
      <c r="CSU62" s="59"/>
      <c r="CSV62" s="59"/>
      <c r="CSW62" s="59"/>
      <c r="CSX62" s="59"/>
      <c r="CSY62" s="59"/>
      <c r="CSZ62" s="59"/>
      <c r="CTA62" s="59"/>
      <c r="CTB62" s="59"/>
      <c r="CTC62" s="59"/>
      <c r="CTD62" s="59"/>
      <c r="CTE62" s="59"/>
      <c r="CTF62" s="59"/>
      <c r="CTG62" s="59"/>
      <c r="CTH62" s="59"/>
      <c r="CTI62" s="59"/>
      <c r="CTJ62" s="59"/>
      <c r="CTK62" s="59"/>
      <c r="CTL62" s="59"/>
      <c r="CTM62" s="59"/>
      <c r="CTN62" s="59"/>
      <c r="CTO62" s="59"/>
      <c r="CTP62" s="59"/>
      <c r="CTQ62" s="59"/>
      <c r="CTR62" s="59"/>
      <c r="CTS62" s="59"/>
      <c r="CTT62" s="59"/>
      <c r="CTU62" s="59"/>
      <c r="CTV62" s="59"/>
      <c r="CTW62" s="59"/>
      <c r="CTX62" s="59"/>
      <c r="CTY62" s="59"/>
      <c r="CTZ62" s="59"/>
      <c r="CUA62" s="59"/>
      <c r="CUB62" s="59"/>
      <c r="CUC62" s="59"/>
      <c r="CUD62" s="59"/>
      <c r="CUE62" s="59"/>
      <c r="CUF62" s="59"/>
      <c r="CUG62" s="59"/>
      <c r="CUH62" s="59"/>
      <c r="CUI62" s="59"/>
      <c r="CUJ62" s="59"/>
      <c r="CUK62" s="59"/>
      <c r="CUL62" s="59"/>
      <c r="CUM62" s="59"/>
      <c r="CUN62" s="59"/>
      <c r="CUO62" s="59"/>
      <c r="CUP62" s="59"/>
      <c r="CUQ62" s="59"/>
      <c r="CUR62" s="59"/>
      <c r="CUS62" s="59"/>
      <c r="CUT62" s="59"/>
      <c r="CUU62" s="59"/>
      <c r="CUV62" s="59"/>
      <c r="CUW62" s="59"/>
      <c r="CUX62" s="59"/>
      <c r="CUY62" s="59"/>
      <c r="CUZ62" s="59"/>
      <c r="CVA62" s="59"/>
      <c r="CVB62" s="59"/>
      <c r="CVC62" s="59"/>
      <c r="CVD62" s="59"/>
      <c r="CVE62" s="59"/>
      <c r="CVF62" s="59"/>
      <c r="CVG62" s="59"/>
      <c r="CVH62" s="59"/>
      <c r="CVI62" s="59"/>
      <c r="CVJ62" s="59"/>
      <c r="CVK62" s="59"/>
      <c r="CVL62" s="59"/>
      <c r="CVM62" s="59"/>
      <c r="CVN62" s="59"/>
      <c r="CVO62" s="59"/>
      <c r="CVP62" s="59"/>
      <c r="CVQ62" s="59"/>
      <c r="CVR62" s="59"/>
      <c r="CVS62" s="59"/>
      <c r="CVT62" s="59"/>
      <c r="CVU62" s="59"/>
      <c r="CVV62" s="59"/>
      <c r="CVW62" s="59"/>
      <c r="CVX62" s="59"/>
      <c r="CVY62" s="59"/>
      <c r="CVZ62" s="59"/>
      <c r="CWA62" s="59"/>
      <c r="CWB62" s="59"/>
      <c r="CWC62" s="59"/>
      <c r="CWD62" s="59"/>
      <c r="CWE62" s="59"/>
      <c r="CWF62" s="59"/>
      <c r="CWG62" s="59"/>
      <c r="CWH62" s="59"/>
      <c r="CWI62" s="59"/>
      <c r="CWJ62" s="59"/>
      <c r="CWK62" s="59"/>
      <c r="CWL62" s="59"/>
      <c r="CWM62" s="59"/>
      <c r="CWN62" s="59"/>
      <c r="CWO62" s="59"/>
      <c r="CWP62" s="59"/>
      <c r="CWQ62" s="59"/>
      <c r="CWR62" s="59"/>
      <c r="CWS62" s="59"/>
      <c r="CWT62" s="59"/>
      <c r="CWU62" s="59"/>
      <c r="CWV62" s="59"/>
      <c r="CWW62" s="59"/>
      <c r="CWX62" s="59"/>
      <c r="CWY62" s="59"/>
      <c r="CWZ62" s="59"/>
      <c r="CXA62" s="59"/>
      <c r="CXB62" s="59"/>
      <c r="CXC62" s="59"/>
      <c r="CXD62" s="59"/>
      <c r="CXE62" s="59"/>
      <c r="CXF62" s="59"/>
      <c r="CXG62" s="59"/>
      <c r="CXH62" s="59"/>
      <c r="CXI62" s="59"/>
      <c r="CXJ62" s="59"/>
      <c r="CXK62" s="59"/>
      <c r="CXL62" s="59"/>
      <c r="CXM62" s="59"/>
      <c r="CXN62" s="59"/>
      <c r="CXO62" s="59"/>
      <c r="CXP62" s="59"/>
      <c r="CXQ62" s="59"/>
      <c r="CXR62" s="59"/>
      <c r="CXS62" s="59"/>
      <c r="CXT62" s="59"/>
      <c r="CXU62" s="59"/>
      <c r="CXV62" s="59"/>
      <c r="CXW62" s="59"/>
      <c r="CXX62" s="59"/>
      <c r="CXY62" s="59"/>
      <c r="CXZ62" s="59"/>
      <c r="CYA62" s="59"/>
      <c r="CYB62" s="59"/>
      <c r="CYC62" s="59"/>
      <c r="CYD62" s="59"/>
      <c r="CYE62" s="59"/>
      <c r="CYF62" s="59"/>
      <c r="CYG62" s="59"/>
      <c r="CYH62" s="59"/>
      <c r="CYI62" s="59"/>
      <c r="CYJ62" s="59"/>
      <c r="CYK62" s="59"/>
      <c r="CYL62" s="59"/>
      <c r="CYM62" s="59"/>
      <c r="CYN62" s="59"/>
      <c r="CYO62" s="59"/>
      <c r="CYP62" s="59"/>
      <c r="CYQ62" s="59"/>
      <c r="CYR62" s="59"/>
      <c r="CYS62" s="59"/>
      <c r="CYT62" s="59"/>
      <c r="CYU62" s="59"/>
      <c r="CYV62" s="59"/>
      <c r="CYW62" s="59"/>
      <c r="CYX62" s="59"/>
      <c r="CYY62" s="59"/>
      <c r="CYZ62" s="59"/>
      <c r="CZA62" s="59"/>
      <c r="CZB62" s="59"/>
      <c r="CZC62" s="59"/>
      <c r="CZD62" s="59"/>
      <c r="CZE62" s="59"/>
      <c r="CZF62" s="59"/>
      <c r="CZG62" s="59"/>
      <c r="CZH62" s="59"/>
      <c r="CZI62" s="59"/>
      <c r="CZJ62" s="59"/>
      <c r="CZK62" s="59"/>
      <c r="CZL62" s="59"/>
      <c r="CZM62" s="59"/>
      <c r="CZN62" s="59"/>
      <c r="CZO62" s="59"/>
      <c r="CZP62" s="59"/>
      <c r="CZQ62" s="59"/>
      <c r="CZR62" s="59"/>
      <c r="CZS62" s="59"/>
      <c r="CZT62" s="59"/>
      <c r="CZU62" s="59"/>
      <c r="CZV62" s="59"/>
      <c r="CZW62" s="59"/>
      <c r="CZX62" s="59"/>
      <c r="CZY62" s="59"/>
      <c r="CZZ62" s="59"/>
      <c r="DAA62" s="59"/>
      <c r="DAB62" s="59"/>
      <c r="DAC62" s="59"/>
      <c r="DAD62" s="59"/>
      <c r="DAE62" s="59"/>
      <c r="DAF62" s="59"/>
      <c r="DAG62" s="59"/>
      <c r="DAH62" s="59"/>
      <c r="DAI62" s="59"/>
      <c r="DAJ62" s="59"/>
      <c r="DAK62" s="59"/>
      <c r="DAL62" s="59"/>
      <c r="DAM62" s="59"/>
      <c r="DAN62" s="59"/>
      <c r="DAO62" s="59"/>
      <c r="DAP62" s="59"/>
      <c r="DAQ62" s="59"/>
      <c r="DAR62" s="59"/>
      <c r="DAS62" s="59"/>
      <c r="DAT62" s="59"/>
      <c r="DAU62" s="59"/>
      <c r="DAV62" s="59"/>
      <c r="DAW62" s="59"/>
      <c r="DAX62" s="59"/>
      <c r="DAY62" s="59"/>
      <c r="DAZ62" s="59"/>
      <c r="DBA62" s="59"/>
      <c r="DBB62" s="59"/>
      <c r="DBC62" s="59"/>
      <c r="DBD62" s="59"/>
      <c r="DBE62" s="59"/>
      <c r="DBF62" s="59"/>
      <c r="DBG62" s="59"/>
      <c r="DBH62" s="59"/>
      <c r="DBI62" s="59"/>
      <c r="DBJ62" s="59"/>
      <c r="DBK62" s="59"/>
      <c r="DBL62" s="59"/>
      <c r="DBM62" s="59"/>
      <c r="DBN62" s="59"/>
      <c r="DBO62" s="59"/>
      <c r="DBP62" s="59"/>
      <c r="DBQ62" s="59"/>
      <c r="DBR62" s="59"/>
      <c r="DBS62" s="59"/>
      <c r="DBT62" s="59"/>
      <c r="DBU62" s="59"/>
      <c r="DBV62" s="59"/>
      <c r="DBW62" s="59"/>
      <c r="DBX62" s="59"/>
      <c r="DBY62" s="59"/>
      <c r="DBZ62" s="59"/>
      <c r="DCA62" s="59"/>
      <c r="DCB62" s="59"/>
      <c r="DCC62" s="59"/>
      <c r="DCD62" s="59"/>
      <c r="DCE62" s="59"/>
      <c r="DCF62" s="59"/>
      <c r="DCG62" s="59"/>
      <c r="DCH62" s="59"/>
      <c r="DCI62" s="59"/>
      <c r="DCJ62" s="59"/>
      <c r="DCK62" s="59"/>
      <c r="DCL62" s="59"/>
      <c r="DCM62" s="59"/>
      <c r="DCN62" s="59"/>
      <c r="DCO62" s="59"/>
      <c r="DCP62" s="59"/>
      <c r="DCQ62" s="59"/>
      <c r="DCR62" s="59"/>
      <c r="DCS62" s="59"/>
      <c r="DCT62" s="59"/>
      <c r="DCU62" s="59"/>
      <c r="DCV62" s="59"/>
      <c r="DCW62" s="59"/>
      <c r="DCX62" s="59"/>
      <c r="DCY62" s="59"/>
      <c r="DCZ62" s="59"/>
      <c r="DDA62" s="59"/>
      <c r="DDB62" s="59"/>
      <c r="DDC62" s="59"/>
      <c r="DDD62" s="59"/>
      <c r="DDE62" s="59"/>
      <c r="DDF62" s="59"/>
      <c r="DDG62" s="59"/>
      <c r="DDH62" s="59"/>
      <c r="DDI62" s="59"/>
      <c r="DDJ62" s="59"/>
      <c r="DDK62" s="59"/>
      <c r="DDL62" s="59"/>
      <c r="DDM62" s="59"/>
      <c r="DDN62" s="59"/>
      <c r="DDO62" s="59"/>
      <c r="DDP62" s="59"/>
      <c r="DDQ62" s="59"/>
      <c r="DDR62" s="59"/>
      <c r="DDS62" s="59"/>
      <c r="DDT62" s="59"/>
      <c r="DDU62" s="59"/>
      <c r="DDV62" s="59"/>
      <c r="DDW62" s="59"/>
      <c r="DDX62" s="59"/>
      <c r="DDY62" s="59"/>
      <c r="DDZ62" s="59"/>
      <c r="DEA62" s="59"/>
      <c r="DEB62" s="59"/>
      <c r="DEC62" s="59"/>
      <c r="DED62" s="59"/>
      <c r="DEE62" s="59"/>
      <c r="DEF62" s="59"/>
      <c r="DEG62" s="59"/>
      <c r="DEH62" s="59"/>
      <c r="DEI62" s="59"/>
      <c r="DEJ62" s="59"/>
      <c r="DEK62" s="59"/>
      <c r="DEL62" s="59"/>
      <c r="DEM62" s="59"/>
      <c r="DEN62" s="59"/>
      <c r="DEO62" s="59"/>
      <c r="DEP62" s="59"/>
      <c r="DEQ62" s="59"/>
      <c r="DER62" s="59"/>
      <c r="DES62" s="59"/>
      <c r="DET62" s="59"/>
      <c r="DEU62" s="59"/>
      <c r="DEV62" s="59"/>
      <c r="DEW62" s="59"/>
      <c r="DEX62" s="59"/>
      <c r="DEY62" s="59"/>
      <c r="DEZ62" s="59"/>
      <c r="DFA62" s="59"/>
      <c r="DFB62" s="59"/>
      <c r="DFC62" s="59"/>
      <c r="DFD62" s="59"/>
      <c r="DFE62" s="59"/>
      <c r="DFF62" s="59"/>
      <c r="DFG62" s="59"/>
      <c r="DFH62" s="59"/>
      <c r="DFI62" s="59"/>
      <c r="DFJ62" s="59"/>
      <c r="DFK62" s="59"/>
      <c r="DFL62" s="59"/>
      <c r="DFM62" s="59"/>
      <c r="DFN62" s="59"/>
      <c r="DFO62" s="59"/>
      <c r="DFP62" s="59"/>
      <c r="DFQ62" s="59"/>
      <c r="DFR62" s="59"/>
      <c r="DFS62" s="59"/>
      <c r="DFT62" s="59"/>
      <c r="DFU62" s="59"/>
      <c r="DFV62" s="59"/>
      <c r="DFW62" s="59"/>
      <c r="DFX62" s="59"/>
      <c r="DFY62" s="59"/>
      <c r="DFZ62" s="59"/>
      <c r="DGA62" s="59"/>
      <c r="DGB62" s="59"/>
      <c r="DGC62" s="59"/>
      <c r="DGD62" s="59"/>
      <c r="DGE62" s="59"/>
      <c r="DGF62" s="59"/>
      <c r="DGG62" s="59"/>
      <c r="DGH62" s="59"/>
      <c r="DGI62" s="59"/>
      <c r="DGJ62" s="59"/>
      <c r="DGK62" s="59"/>
      <c r="DGL62" s="59"/>
      <c r="DGM62" s="59"/>
      <c r="DGN62" s="59"/>
      <c r="DGO62" s="59"/>
      <c r="DGP62" s="59"/>
      <c r="DGQ62" s="59"/>
      <c r="DGR62" s="59"/>
      <c r="DGS62" s="59"/>
      <c r="DGT62" s="59"/>
      <c r="DGU62" s="59"/>
      <c r="DGV62" s="59"/>
      <c r="DGW62" s="59"/>
      <c r="DGX62" s="59"/>
      <c r="DGY62" s="59"/>
      <c r="DGZ62" s="59"/>
      <c r="DHA62" s="59"/>
      <c r="DHB62" s="59"/>
      <c r="DHC62" s="59"/>
      <c r="DHD62" s="59"/>
      <c r="DHE62" s="59"/>
      <c r="DHF62" s="59"/>
      <c r="DHG62" s="59"/>
      <c r="DHH62" s="59"/>
      <c r="DHI62" s="59"/>
      <c r="DHJ62" s="59"/>
      <c r="DHK62" s="59"/>
      <c r="DHL62" s="59"/>
      <c r="DHM62" s="59"/>
      <c r="DHN62" s="59"/>
      <c r="DHO62" s="59"/>
      <c r="DHP62" s="59"/>
      <c r="DHQ62" s="59"/>
      <c r="DHR62" s="59"/>
      <c r="DHS62" s="59"/>
      <c r="DHT62" s="59"/>
      <c r="DHU62" s="59"/>
      <c r="DHV62" s="59"/>
      <c r="DHW62" s="59"/>
      <c r="DHX62" s="59"/>
      <c r="DHY62" s="59"/>
      <c r="DHZ62" s="59"/>
      <c r="DIA62" s="59"/>
      <c r="DIB62" s="59"/>
      <c r="DIC62" s="59"/>
      <c r="DID62" s="59"/>
      <c r="DIE62" s="59"/>
      <c r="DIF62" s="59"/>
      <c r="DIG62" s="59"/>
      <c r="DIH62" s="59"/>
      <c r="DII62" s="59"/>
      <c r="DIJ62" s="59"/>
      <c r="DIK62" s="59"/>
      <c r="DIL62" s="59"/>
      <c r="DIM62" s="59"/>
      <c r="DIN62" s="59"/>
      <c r="DIO62" s="59"/>
      <c r="DIP62" s="59"/>
      <c r="DIQ62" s="59"/>
      <c r="DIR62" s="59"/>
      <c r="DIS62" s="59"/>
      <c r="DIT62" s="59"/>
      <c r="DIU62" s="59"/>
      <c r="DIV62" s="59"/>
      <c r="DIW62" s="59"/>
      <c r="DIX62" s="59"/>
      <c r="DIY62" s="59"/>
      <c r="DIZ62" s="59"/>
      <c r="DJA62" s="59"/>
      <c r="DJB62" s="59"/>
      <c r="DJC62" s="59"/>
      <c r="DJD62" s="59"/>
      <c r="DJE62" s="59"/>
      <c r="DJF62" s="59"/>
      <c r="DJG62" s="59"/>
      <c r="DJH62" s="59"/>
      <c r="DJI62" s="59"/>
      <c r="DJJ62" s="59"/>
      <c r="DJK62" s="59"/>
      <c r="DJL62" s="59"/>
      <c r="DJM62" s="59"/>
      <c r="DJN62" s="59"/>
      <c r="DJO62" s="59"/>
      <c r="DJP62" s="59"/>
      <c r="DJQ62" s="59"/>
      <c r="DJR62" s="59"/>
      <c r="DJS62" s="59"/>
      <c r="DJT62" s="59"/>
      <c r="DJU62" s="59"/>
      <c r="DJV62" s="59"/>
      <c r="DJW62" s="59"/>
      <c r="DJX62" s="59"/>
      <c r="DJY62" s="59"/>
      <c r="DJZ62" s="59"/>
      <c r="DKA62" s="59"/>
      <c r="DKB62" s="59"/>
      <c r="DKC62" s="59"/>
      <c r="DKD62" s="59"/>
      <c r="DKE62" s="59"/>
      <c r="DKF62" s="59"/>
      <c r="DKG62" s="59"/>
      <c r="DKH62" s="59"/>
      <c r="DKI62" s="59"/>
      <c r="DKJ62" s="59"/>
      <c r="DKK62" s="59"/>
      <c r="DKL62" s="59"/>
      <c r="DKM62" s="59"/>
      <c r="DKN62" s="59"/>
      <c r="DKO62" s="59"/>
      <c r="DKP62" s="59"/>
      <c r="DKQ62" s="59"/>
      <c r="DKR62" s="59"/>
      <c r="DKS62" s="59"/>
      <c r="DKT62" s="59"/>
      <c r="DKU62" s="59"/>
      <c r="DKV62" s="59"/>
      <c r="DKW62" s="59"/>
      <c r="DKX62" s="59"/>
      <c r="DKY62" s="59"/>
      <c r="DKZ62" s="59"/>
      <c r="DLA62" s="59"/>
      <c r="DLB62" s="59"/>
      <c r="DLC62" s="59"/>
      <c r="DLD62" s="59"/>
      <c r="DLE62" s="59"/>
      <c r="DLF62" s="59"/>
      <c r="DLG62" s="59"/>
      <c r="DLH62" s="59"/>
      <c r="DLI62" s="59"/>
      <c r="DLJ62" s="59"/>
      <c r="DLK62" s="59"/>
      <c r="DLL62" s="59"/>
      <c r="DLM62" s="59"/>
      <c r="DLN62" s="59"/>
      <c r="DLO62" s="59"/>
      <c r="DLP62" s="59"/>
      <c r="DLQ62" s="59"/>
      <c r="DLR62" s="59"/>
      <c r="DLS62" s="59"/>
      <c r="DLT62" s="59"/>
      <c r="DLU62" s="59"/>
      <c r="DLV62" s="59"/>
      <c r="DLW62" s="59"/>
      <c r="DLX62" s="59"/>
      <c r="DLY62" s="59"/>
      <c r="DLZ62" s="59"/>
      <c r="DMA62" s="59"/>
      <c r="DMB62" s="59"/>
      <c r="DMC62" s="59"/>
      <c r="DMD62" s="59"/>
      <c r="DME62" s="59"/>
      <c r="DMF62" s="59"/>
      <c r="DMG62" s="59"/>
      <c r="DMH62" s="59"/>
      <c r="DMI62" s="59"/>
      <c r="DMJ62" s="59"/>
      <c r="DMK62" s="59"/>
      <c r="DML62" s="59"/>
      <c r="DMM62" s="59"/>
      <c r="DMN62" s="59"/>
      <c r="DMO62" s="59"/>
      <c r="DMP62" s="59"/>
      <c r="DMQ62" s="59"/>
      <c r="DMR62" s="59"/>
      <c r="DMS62" s="59"/>
      <c r="DMT62" s="59"/>
      <c r="DMU62" s="59"/>
      <c r="DMV62" s="59"/>
      <c r="DMW62" s="59"/>
      <c r="DMX62" s="59"/>
      <c r="DMY62" s="59"/>
      <c r="DMZ62" s="59"/>
      <c r="DNA62" s="59"/>
      <c r="DNB62" s="59"/>
      <c r="DNC62" s="59"/>
      <c r="DND62" s="59"/>
      <c r="DNE62" s="59"/>
      <c r="DNF62" s="59"/>
      <c r="DNG62" s="59"/>
      <c r="DNH62" s="59"/>
      <c r="DNI62" s="59"/>
      <c r="DNJ62" s="59"/>
      <c r="DNK62" s="59"/>
      <c r="DNL62" s="59"/>
      <c r="DNM62" s="59"/>
      <c r="DNN62" s="59"/>
      <c r="DNO62" s="59"/>
      <c r="DNP62" s="59"/>
      <c r="DNQ62" s="59"/>
      <c r="DNR62" s="59"/>
      <c r="DNS62" s="59"/>
      <c r="DNT62" s="59"/>
      <c r="DNU62" s="59"/>
      <c r="DNV62" s="59"/>
      <c r="DNW62" s="59"/>
      <c r="DNX62" s="59"/>
      <c r="DNY62" s="59"/>
      <c r="DNZ62" s="59"/>
      <c r="DOA62" s="59"/>
      <c r="DOB62" s="59"/>
      <c r="DOC62" s="59"/>
      <c r="DOD62" s="59"/>
      <c r="DOE62" s="59"/>
      <c r="DOF62" s="59"/>
      <c r="DOG62" s="59"/>
      <c r="DOH62" s="59"/>
      <c r="DOI62" s="59"/>
      <c r="DOJ62" s="59"/>
      <c r="DOK62" s="59"/>
      <c r="DOL62" s="59"/>
      <c r="DOM62" s="59"/>
      <c r="DON62" s="59"/>
      <c r="DOO62" s="59"/>
      <c r="DOP62" s="59"/>
      <c r="DOQ62" s="59"/>
      <c r="DOR62" s="59"/>
      <c r="DOS62" s="59"/>
      <c r="DOT62" s="59"/>
      <c r="DOU62" s="59"/>
      <c r="DOV62" s="59"/>
      <c r="DOW62" s="59"/>
      <c r="DOX62" s="59"/>
      <c r="DOY62" s="59"/>
      <c r="DOZ62" s="59"/>
      <c r="DPA62" s="59"/>
      <c r="DPB62" s="59"/>
      <c r="DPC62" s="59"/>
      <c r="DPD62" s="59"/>
      <c r="DPE62" s="59"/>
      <c r="DPF62" s="59"/>
      <c r="DPG62" s="59"/>
      <c r="DPH62" s="59"/>
      <c r="DPI62" s="59"/>
      <c r="DPJ62" s="59"/>
      <c r="DPK62" s="59"/>
      <c r="DPL62" s="59"/>
      <c r="DPM62" s="59"/>
      <c r="DPN62" s="59"/>
      <c r="DPO62" s="59"/>
      <c r="DPP62" s="59"/>
      <c r="DPQ62" s="59"/>
      <c r="DPR62" s="59"/>
      <c r="DPS62" s="59"/>
      <c r="DPT62" s="59"/>
      <c r="DPU62" s="59"/>
      <c r="DPV62" s="59"/>
      <c r="DPW62" s="59"/>
      <c r="DPX62" s="59"/>
      <c r="DPY62" s="59"/>
      <c r="DPZ62" s="59"/>
      <c r="DQA62" s="59"/>
      <c r="DQB62" s="59"/>
      <c r="DQC62" s="59"/>
      <c r="DQD62" s="59"/>
      <c r="DQE62" s="59"/>
      <c r="DQF62" s="59"/>
      <c r="DQG62" s="59"/>
      <c r="DQH62" s="59"/>
      <c r="DQI62" s="59"/>
      <c r="DQJ62" s="59"/>
      <c r="DQK62" s="59"/>
      <c r="DQL62" s="59"/>
      <c r="DQM62" s="59"/>
      <c r="DQN62" s="59"/>
      <c r="DQO62" s="59"/>
      <c r="DQP62" s="59"/>
      <c r="DQQ62" s="59"/>
      <c r="DQR62" s="59"/>
      <c r="DQS62" s="59"/>
      <c r="DQT62" s="59"/>
      <c r="DQU62" s="59"/>
      <c r="DQV62" s="59"/>
      <c r="DQW62" s="59"/>
      <c r="DQX62" s="59"/>
      <c r="DQY62" s="59"/>
      <c r="DQZ62" s="59"/>
      <c r="DRA62" s="59"/>
      <c r="DRB62" s="59"/>
      <c r="DRC62" s="59"/>
      <c r="DRD62" s="59"/>
      <c r="DRE62" s="59"/>
      <c r="DRF62" s="59"/>
      <c r="DRG62" s="59"/>
      <c r="DRH62" s="59"/>
      <c r="DRI62" s="59"/>
      <c r="DRJ62" s="59"/>
      <c r="DRK62" s="59"/>
      <c r="DRL62" s="59"/>
      <c r="DRM62" s="59"/>
      <c r="DRN62" s="59"/>
      <c r="DRO62" s="59"/>
      <c r="DRP62" s="59"/>
      <c r="DRQ62" s="59"/>
      <c r="DRR62" s="59"/>
      <c r="DRS62" s="59"/>
      <c r="DRT62" s="59"/>
      <c r="DRU62" s="59"/>
      <c r="DRV62" s="59"/>
      <c r="DRW62" s="59"/>
      <c r="DRX62" s="59"/>
      <c r="DRY62" s="59"/>
      <c r="DRZ62" s="59"/>
      <c r="DSA62" s="59"/>
      <c r="DSB62" s="59"/>
      <c r="DSC62" s="59"/>
      <c r="DSD62" s="59"/>
      <c r="DSE62" s="59"/>
      <c r="DSF62" s="59"/>
      <c r="DSG62" s="59"/>
      <c r="DSH62" s="59"/>
      <c r="DSI62" s="59"/>
      <c r="DSJ62" s="59"/>
      <c r="DSK62" s="59"/>
      <c r="DSL62" s="59"/>
      <c r="DSM62" s="59"/>
      <c r="DSN62" s="59"/>
      <c r="DSO62" s="59"/>
      <c r="DSP62" s="59"/>
      <c r="DSQ62" s="59"/>
      <c r="DSR62" s="59"/>
      <c r="DSS62" s="59"/>
      <c r="DST62" s="59"/>
      <c r="DSU62" s="59"/>
      <c r="DSV62" s="59"/>
      <c r="DSW62" s="59"/>
      <c r="DSX62" s="59"/>
      <c r="DSY62" s="59"/>
      <c r="DSZ62" s="59"/>
      <c r="DTA62" s="59"/>
      <c r="DTB62" s="59"/>
      <c r="DTC62" s="59"/>
      <c r="DTD62" s="59"/>
      <c r="DTE62" s="59"/>
      <c r="DTF62" s="59"/>
      <c r="DTG62" s="59"/>
      <c r="DTH62" s="59"/>
      <c r="DTI62" s="59"/>
      <c r="DTJ62" s="59"/>
      <c r="DTK62" s="59"/>
      <c r="DTL62" s="59"/>
      <c r="DTM62" s="59"/>
      <c r="DTN62" s="59"/>
      <c r="DTO62" s="59"/>
      <c r="DTP62" s="59"/>
      <c r="DTQ62" s="59"/>
      <c r="DTR62" s="59"/>
      <c r="DTS62" s="59"/>
      <c r="DTT62" s="59"/>
      <c r="DTU62" s="59"/>
      <c r="DTV62" s="59"/>
      <c r="DTW62" s="59"/>
      <c r="DTX62" s="59"/>
      <c r="DTY62" s="59"/>
      <c r="DTZ62" s="59"/>
      <c r="DUA62" s="59"/>
      <c r="DUB62" s="59"/>
      <c r="DUC62" s="59"/>
      <c r="DUD62" s="59"/>
      <c r="DUE62" s="59"/>
      <c r="DUF62" s="59"/>
      <c r="DUG62" s="59"/>
      <c r="DUH62" s="59"/>
      <c r="DUI62" s="59"/>
      <c r="DUJ62" s="59"/>
      <c r="DUK62" s="59"/>
      <c r="DUL62" s="59"/>
      <c r="DUM62" s="59"/>
      <c r="DUN62" s="59"/>
      <c r="DUO62" s="59"/>
      <c r="DUP62" s="59"/>
      <c r="DUQ62" s="59"/>
      <c r="DUR62" s="59"/>
      <c r="DUS62" s="59"/>
      <c r="DUT62" s="59"/>
      <c r="DUU62" s="59"/>
      <c r="DUV62" s="59"/>
      <c r="DUW62" s="59"/>
      <c r="DUX62" s="59"/>
      <c r="DUY62" s="59"/>
      <c r="DUZ62" s="59"/>
      <c r="DVA62" s="59"/>
      <c r="DVB62" s="59"/>
      <c r="DVC62" s="59"/>
      <c r="DVD62" s="59"/>
      <c r="DVE62" s="59"/>
      <c r="DVF62" s="59"/>
      <c r="DVG62" s="59"/>
      <c r="DVH62" s="59"/>
      <c r="DVI62" s="59"/>
      <c r="DVJ62" s="59"/>
      <c r="DVK62" s="59"/>
      <c r="DVL62" s="59"/>
      <c r="DVM62" s="59"/>
      <c r="DVN62" s="59"/>
      <c r="DVO62" s="59"/>
      <c r="DVP62" s="59"/>
      <c r="DVQ62" s="59"/>
      <c r="DVR62" s="59"/>
      <c r="DVS62" s="59"/>
      <c r="DVT62" s="59"/>
      <c r="DVU62" s="59"/>
      <c r="DVV62" s="59"/>
      <c r="DVW62" s="59"/>
      <c r="DVX62" s="59"/>
      <c r="DVY62" s="59"/>
      <c r="DVZ62" s="59"/>
      <c r="DWA62" s="59"/>
      <c r="DWB62" s="59"/>
      <c r="DWC62" s="59"/>
      <c r="DWD62" s="59"/>
      <c r="DWE62" s="59"/>
      <c r="DWF62" s="59"/>
      <c r="DWG62" s="59"/>
      <c r="DWH62" s="59"/>
      <c r="DWI62" s="59"/>
      <c r="DWJ62" s="59"/>
      <c r="DWK62" s="59"/>
      <c r="DWL62" s="59"/>
      <c r="DWM62" s="59"/>
      <c r="DWN62" s="59"/>
      <c r="DWO62" s="59"/>
      <c r="DWP62" s="59"/>
      <c r="DWQ62" s="59"/>
      <c r="DWR62" s="59"/>
      <c r="DWS62" s="59"/>
      <c r="DWT62" s="59"/>
      <c r="DWU62" s="59"/>
      <c r="DWV62" s="59"/>
      <c r="DWW62" s="59"/>
      <c r="DWX62" s="59"/>
      <c r="DWY62" s="59"/>
      <c r="DWZ62" s="59"/>
      <c r="DXA62" s="59"/>
      <c r="DXB62" s="59"/>
      <c r="DXC62" s="59"/>
      <c r="DXD62" s="59"/>
      <c r="DXE62" s="59"/>
      <c r="DXF62" s="59"/>
      <c r="DXG62" s="59"/>
      <c r="DXH62" s="59"/>
      <c r="DXI62" s="59"/>
      <c r="DXJ62" s="59"/>
      <c r="DXK62" s="59"/>
      <c r="DXL62" s="59"/>
      <c r="DXM62" s="59"/>
      <c r="DXN62" s="59"/>
      <c r="DXO62" s="59"/>
      <c r="DXP62" s="59"/>
      <c r="DXQ62" s="59"/>
      <c r="DXR62" s="59"/>
      <c r="DXS62" s="59"/>
      <c r="DXT62" s="59"/>
      <c r="DXU62" s="59"/>
      <c r="DXV62" s="59"/>
      <c r="DXW62" s="59"/>
      <c r="DXX62" s="59"/>
      <c r="DXY62" s="59"/>
      <c r="DXZ62" s="59"/>
      <c r="DYA62" s="59"/>
      <c r="DYB62" s="59"/>
      <c r="DYC62" s="59"/>
      <c r="DYD62" s="59"/>
      <c r="DYE62" s="59"/>
      <c r="DYF62" s="59"/>
      <c r="DYG62" s="59"/>
      <c r="DYH62" s="59"/>
      <c r="DYI62" s="59"/>
      <c r="DYJ62" s="59"/>
      <c r="DYK62" s="59"/>
      <c r="DYL62" s="59"/>
      <c r="DYM62" s="59"/>
      <c r="DYN62" s="59"/>
      <c r="DYO62" s="59"/>
      <c r="DYP62" s="59"/>
      <c r="DYQ62" s="59"/>
      <c r="DYR62" s="59"/>
      <c r="DYS62" s="59"/>
      <c r="DYT62" s="59"/>
      <c r="DYU62" s="59"/>
      <c r="DYV62" s="59"/>
      <c r="DYW62" s="59"/>
      <c r="DYX62" s="59"/>
      <c r="DYY62" s="59"/>
      <c r="DYZ62" s="59"/>
      <c r="DZA62" s="59"/>
      <c r="DZB62" s="59"/>
      <c r="DZC62" s="59"/>
      <c r="DZD62" s="59"/>
      <c r="DZE62" s="59"/>
      <c r="DZF62" s="59"/>
      <c r="DZG62" s="59"/>
      <c r="DZH62" s="59"/>
      <c r="DZI62" s="59"/>
      <c r="DZJ62" s="59"/>
      <c r="DZK62" s="59"/>
      <c r="DZL62" s="59"/>
      <c r="DZM62" s="59"/>
      <c r="DZN62" s="59"/>
      <c r="DZO62" s="59"/>
      <c r="DZP62" s="59"/>
      <c r="DZQ62" s="59"/>
      <c r="DZR62" s="59"/>
      <c r="DZS62" s="59"/>
      <c r="DZT62" s="59"/>
      <c r="DZU62" s="59"/>
      <c r="DZV62" s="59"/>
      <c r="DZW62" s="59"/>
      <c r="DZX62" s="59"/>
      <c r="DZY62" s="59"/>
      <c r="DZZ62" s="59"/>
      <c r="EAA62" s="59"/>
      <c r="EAB62" s="59"/>
      <c r="EAC62" s="59"/>
      <c r="EAD62" s="59"/>
      <c r="EAE62" s="59"/>
      <c r="EAF62" s="59"/>
      <c r="EAG62" s="59"/>
      <c r="EAH62" s="59"/>
      <c r="EAI62" s="59"/>
      <c r="EAJ62" s="59"/>
      <c r="EAK62" s="59"/>
      <c r="EAL62" s="59"/>
      <c r="EAM62" s="59"/>
      <c r="EAN62" s="59"/>
      <c r="EAO62" s="59"/>
      <c r="EAP62" s="59"/>
      <c r="EAQ62" s="59"/>
      <c r="EAR62" s="59"/>
      <c r="EAS62" s="59"/>
      <c r="EAT62" s="59"/>
      <c r="EAU62" s="59"/>
      <c r="EAV62" s="59"/>
      <c r="EAW62" s="59"/>
      <c r="EAX62" s="59"/>
      <c r="EAY62" s="59"/>
      <c r="EAZ62" s="59"/>
      <c r="EBA62" s="59"/>
      <c r="EBB62" s="59"/>
      <c r="EBC62" s="59"/>
      <c r="EBD62" s="59"/>
      <c r="EBE62" s="59"/>
      <c r="EBF62" s="59"/>
      <c r="EBG62" s="59"/>
      <c r="EBH62" s="59"/>
      <c r="EBI62" s="59"/>
      <c r="EBJ62" s="59"/>
      <c r="EBK62" s="59"/>
      <c r="EBL62" s="59"/>
      <c r="EBM62" s="59"/>
      <c r="EBN62" s="59"/>
      <c r="EBO62" s="59"/>
      <c r="EBP62" s="59"/>
      <c r="EBQ62" s="59"/>
      <c r="EBR62" s="59"/>
      <c r="EBS62" s="59"/>
      <c r="EBT62" s="59"/>
      <c r="EBU62" s="59"/>
      <c r="EBV62" s="59"/>
      <c r="EBW62" s="59"/>
      <c r="EBX62" s="59"/>
      <c r="EBY62" s="59"/>
      <c r="EBZ62" s="59"/>
      <c r="ECA62" s="59"/>
      <c r="ECB62" s="59"/>
      <c r="ECC62" s="59"/>
      <c r="ECD62" s="59"/>
      <c r="ECE62" s="59"/>
      <c r="ECF62" s="59"/>
      <c r="ECG62" s="59"/>
      <c r="ECH62" s="59"/>
      <c r="ECI62" s="59"/>
      <c r="ECJ62" s="59"/>
      <c r="ECK62" s="59"/>
      <c r="ECL62" s="59"/>
      <c r="ECM62" s="59"/>
      <c r="ECN62" s="59"/>
      <c r="ECO62" s="59"/>
      <c r="ECP62" s="59"/>
      <c r="ECQ62" s="59"/>
      <c r="ECR62" s="59"/>
      <c r="ECS62" s="59"/>
      <c r="ECT62" s="59"/>
      <c r="ECU62" s="59"/>
      <c r="ECV62" s="59"/>
      <c r="ECW62" s="59"/>
      <c r="ECX62" s="59"/>
      <c r="ECY62" s="59"/>
      <c r="ECZ62" s="59"/>
      <c r="EDA62" s="59"/>
      <c r="EDB62" s="59"/>
      <c r="EDC62" s="59"/>
      <c r="EDD62" s="59"/>
      <c r="EDE62" s="59"/>
      <c r="EDF62" s="59"/>
      <c r="EDG62" s="59"/>
      <c r="EDH62" s="59"/>
      <c r="EDI62" s="59"/>
      <c r="EDJ62" s="59"/>
      <c r="EDK62" s="59"/>
      <c r="EDL62" s="59"/>
      <c r="EDM62" s="59"/>
      <c r="EDN62" s="59"/>
      <c r="EDO62" s="59"/>
      <c r="EDP62" s="59"/>
      <c r="EDQ62" s="59"/>
      <c r="EDR62" s="59"/>
      <c r="EDS62" s="59"/>
      <c r="EDT62" s="59"/>
      <c r="EDU62" s="59"/>
      <c r="EDV62" s="59"/>
      <c r="EDW62" s="59"/>
      <c r="EDX62" s="59"/>
      <c r="EDY62" s="59"/>
      <c r="EDZ62" s="59"/>
      <c r="EEA62" s="59"/>
      <c r="EEB62" s="59"/>
      <c r="EEC62" s="59"/>
      <c r="EED62" s="59"/>
      <c r="EEE62" s="59"/>
      <c r="EEF62" s="59"/>
      <c r="EEG62" s="59"/>
      <c r="EEH62" s="59"/>
      <c r="EEI62" s="59"/>
      <c r="EEJ62" s="59"/>
      <c r="EEK62" s="59"/>
      <c r="EEL62" s="59"/>
      <c r="EEM62" s="59"/>
      <c r="EEN62" s="59"/>
      <c r="EEO62" s="59"/>
      <c r="EEP62" s="59"/>
      <c r="EEQ62" s="59"/>
      <c r="EER62" s="59"/>
      <c r="EES62" s="59"/>
      <c r="EET62" s="59"/>
      <c r="EEU62" s="59"/>
      <c r="EEV62" s="59"/>
      <c r="EEW62" s="59"/>
      <c r="EEX62" s="59"/>
      <c r="EEY62" s="59"/>
      <c r="EEZ62" s="59"/>
      <c r="EFA62" s="59"/>
      <c r="EFB62" s="59"/>
      <c r="EFC62" s="59"/>
      <c r="EFD62" s="59"/>
      <c r="EFE62" s="59"/>
      <c r="EFF62" s="59"/>
      <c r="EFG62" s="59"/>
      <c r="EFH62" s="59"/>
      <c r="EFI62" s="59"/>
      <c r="EFJ62" s="59"/>
      <c r="EFK62" s="59"/>
      <c r="EFL62" s="59"/>
      <c r="EFM62" s="59"/>
      <c r="EFN62" s="59"/>
      <c r="EFO62" s="59"/>
      <c r="EFP62" s="59"/>
      <c r="EFQ62" s="59"/>
      <c r="EFR62" s="59"/>
      <c r="EFS62" s="59"/>
      <c r="EFT62" s="59"/>
      <c r="EFU62" s="59"/>
      <c r="EFV62" s="59"/>
      <c r="EFW62" s="59"/>
      <c r="EFX62" s="59"/>
      <c r="EFY62" s="59"/>
      <c r="EFZ62" s="59"/>
      <c r="EGA62" s="59"/>
      <c r="EGB62" s="59"/>
      <c r="EGC62" s="59"/>
      <c r="EGD62" s="59"/>
      <c r="EGE62" s="59"/>
      <c r="EGF62" s="59"/>
      <c r="EGG62" s="59"/>
      <c r="EGH62" s="59"/>
      <c r="EGI62" s="59"/>
      <c r="EGJ62" s="59"/>
      <c r="EGK62" s="59"/>
      <c r="EGL62" s="59"/>
      <c r="EGM62" s="59"/>
      <c r="EGN62" s="59"/>
      <c r="EGO62" s="59"/>
      <c r="EGP62" s="59"/>
      <c r="EGQ62" s="59"/>
      <c r="EGR62" s="59"/>
      <c r="EGS62" s="59"/>
      <c r="EGT62" s="59"/>
      <c r="EGU62" s="59"/>
      <c r="EGV62" s="59"/>
      <c r="EGW62" s="59"/>
      <c r="EGX62" s="59"/>
      <c r="EGY62" s="59"/>
      <c r="EGZ62" s="59"/>
      <c r="EHA62" s="59"/>
      <c r="EHB62" s="59"/>
      <c r="EHC62" s="59"/>
      <c r="EHD62" s="59"/>
      <c r="EHE62" s="59"/>
      <c r="EHF62" s="59"/>
      <c r="EHG62" s="59"/>
      <c r="EHH62" s="59"/>
      <c r="EHI62" s="59"/>
      <c r="EHJ62" s="59"/>
      <c r="EHK62" s="59"/>
      <c r="EHL62" s="59"/>
      <c r="EHM62" s="59"/>
      <c r="EHN62" s="59"/>
      <c r="EHO62" s="59"/>
      <c r="EHP62" s="59"/>
      <c r="EHQ62" s="59"/>
      <c r="EHR62" s="59"/>
      <c r="EHS62" s="59"/>
      <c r="EHT62" s="59"/>
      <c r="EHU62" s="59"/>
      <c r="EHV62" s="59"/>
      <c r="EHW62" s="59"/>
      <c r="EHX62" s="59"/>
      <c r="EHY62" s="59"/>
      <c r="EHZ62" s="59"/>
      <c r="EIA62" s="59"/>
      <c r="EIB62" s="59"/>
      <c r="EIC62" s="59"/>
      <c r="EID62" s="59"/>
      <c r="EIE62" s="59"/>
      <c r="EIF62" s="59"/>
      <c r="EIG62" s="59"/>
      <c r="EIH62" s="59"/>
      <c r="EII62" s="59"/>
      <c r="EIJ62" s="59"/>
      <c r="EIK62" s="59"/>
      <c r="EIL62" s="59"/>
      <c r="EIM62" s="59"/>
      <c r="EIN62" s="59"/>
      <c r="EIO62" s="59"/>
      <c r="EIP62" s="59"/>
      <c r="EIQ62" s="59"/>
      <c r="EIR62" s="59"/>
      <c r="EIS62" s="59"/>
      <c r="EIT62" s="59"/>
      <c r="EIU62" s="59"/>
      <c r="EIV62" s="59"/>
      <c r="EIW62" s="59"/>
      <c r="EIX62" s="59"/>
      <c r="EIY62" s="59"/>
      <c r="EIZ62" s="59"/>
      <c r="EJA62" s="59"/>
      <c r="EJB62" s="59"/>
      <c r="EJC62" s="59"/>
      <c r="EJD62" s="59"/>
      <c r="EJE62" s="59"/>
      <c r="EJF62" s="59"/>
      <c r="EJG62" s="59"/>
      <c r="EJH62" s="59"/>
      <c r="EJI62" s="59"/>
      <c r="EJJ62" s="59"/>
      <c r="EJK62" s="59"/>
      <c r="EJL62" s="59"/>
      <c r="EJM62" s="59"/>
      <c r="EJN62" s="59"/>
      <c r="EJO62" s="59"/>
      <c r="EJP62" s="59"/>
      <c r="EJQ62" s="59"/>
      <c r="EJR62" s="59"/>
      <c r="EJS62" s="59"/>
      <c r="EJT62" s="59"/>
      <c r="EJU62" s="59"/>
      <c r="EJV62" s="59"/>
      <c r="EJW62" s="59"/>
      <c r="EJX62" s="59"/>
      <c r="EJY62" s="59"/>
      <c r="EJZ62" s="59"/>
      <c r="EKA62" s="59"/>
      <c r="EKB62" s="59"/>
      <c r="EKC62" s="59"/>
      <c r="EKD62" s="59"/>
      <c r="EKE62" s="59"/>
      <c r="EKF62" s="59"/>
      <c r="EKG62" s="59"/>
      <c r="EKH62" s="59"/>
      <c r="EKI62" s="59"/>
      <c r="EKJ62" s="59"/>
      <c r="EKK62" s="59"/>
      <c r="EKL62" s="59"/>
      <c r="EKM62" s="59"/>
      <c r="EKN62" s="59"/>
      <c r="EKO62" s="59"/>
      <c r="EKP62" s="59"/>
      <c r="EKQ62" s="59"/>
      <c r="EKR62" s="59"/>
      <c r="EKS62" s="59"/>
      <c r="EKT62" s="59"/>
      <c r="EKU62" s="59"/>
      <c r="EKV62" s="59"/>
      <c r="EKW62" s="59"/>
      <c r="EKX62" s="59"/>
      <c r="EKY62" s="59"/>
      <c r="EKZ62" s="59"/>
      <c r="ELA62" s="59"/>
      <c r="ELB62" s="59"/>
      <c r="ELC62" s="59"/>
      <c r="ELD62" s="59"/>
      <c r="ELE62" s="59"/>
      <c r="ELF62" s="59"/>
      <c r="ELG62" s="59"/>
      <c r="ELH62" s="59"/>
      <c r="ELI62" s="59"/>
      <c r="ELJ62" s="59"/>
      <c r="ELK62" s="59"/>
      <c r="ELL62" s="59"/>
      <c r="ELM62" s="59"/>
      <c r="ELN62" s="59"/>
      <c r="ELO62" s="59"/>
      <c r="ELP62" s="59"/>
      <c r="ELQ62" s="59"/>
      <c r="ELR62" s="59"/>
      <c r="ELS62" s="59"/>
      <c r="ELT62" s="59"/>
      <c r="ELU62" s="59"/>
      <c r="ELV62" s="59"/>
      <c r="ELW62" s="59"/>
      <c r="ELX62" s="59"/>
      <c r="ELY62" s="59"/>
      <c r="ELZ62" s="59"/>
      <c r="EMA62" s="59"/>
      <c r="EMB62" s="59"/>
      <c r="EMC62" s="59"/>
      <c r="EMD62" s="59"/>
      <c r="EME62" s="59"/>
      <c r="EMF62" s="59"/>
      <c r="EMG62" s="59"/>
      <c r="EMH62" s="59"/>
      <c r="EMI62" s="59"/>
      <c r="EMJ62" s="59"/>
      <c r="EMK62" s="59"/>
      <c r="EML62" s="59"/>
      <c r="EMM62" s="59"/>
      <c r="EMN62" s="59"/>
      <c r="EMO62" s="59"/>
      <c r="EMP62" s="59"/>
      <c r="EMQ62" s="59"/>
      <c r="EMR62" s="59"/>
      <c r="EMS62" s="59"/>
      <c r="EMT62" s="59"/>
      <c r="EMU62" s="59"/>
      <c r="EMV62" s="59"/>
      <c r="EMW62" s="59"/>
      <c r="EMX62" s="59"/>
      <c r="EMY62" s="59"/>
      <c r="EMZ62" s="59"/>
      <c r="ENA62" s="59"/>
      <c r="ENB62" s="59"/>
      <c r="ENC62" s="59"/>
      <c r="END62" s="59"/>
      <c r="ENE62" s="59"/>
      <c r="ENF62" s="59"/>
      <c r="ENG62" s="59"/>
      <c r="ENH62" s="59"/>
      <c r="ENI62" s="59"/>
      <c r="ENJ62" s="59"/>
      <c r="ENK62" s="59"/>
      <c r="ENL62" s="59"/>
      <c r="ENM62" s="59"/>
      <c r="ENN62" s="59"/>
      <c r="ENO62" s="59"/>
      <c r="ENP62" s="59"/>
      <c r="ENQ62" s="59"/>
      <c r="ENR62" s="59"/>
      <c r="ENS62" s="59"/>
      <c r="ENT62" s="59"/>
      <c r="ENU62" s="59"/>
      <c r="ENV62" s="59"/>
      <c r="ENW62" s="59"/>
      <c r="ENX62" s="59"/>
      <c r="ENY62" s="59"/>
      <c r="ENZ62" s="59"/>
      <c r="EOA62" s="59"/>
      <c r="EOB62" s="59"/>
      <c r="EOC62" s="59"/>
      <c r="EOD62" s="59"/>
      <c r="EOE62" s="59"/>
      <c r="EOF62" s="59"/>
      <c r="EOG62" s="59"/>
      <c r="EOH62" s="59"/>
      <c r="EOI62" s="59"/>
      <c r="EOJ62" s="59"/>
      <c r="EOK62" s="59"/>
      <c r="EOL62" s="59"/>
      <c r="EOM62" s="59"/>
      <c r="EON62" s="59"/>
      <c r="EOO62" s="59"/>
      <c r="EOP62" s="59"/>
      <c r="EOQ62" s="59"/>
      <c r="EOR62" s="59"/>
      <c r="EOS62" s="59"/>
      <c r="EOT62" s="59"/>
      <c r="EOU62" s="59"/>
      <c r="EOV62" s="59"/>
      <c r="EOW62" s="59"/>
      <c r="EOX62" s="59"/>
      <c r="EOY62" s="59"/>
      <c r="EOZ62" s="59"/>
      <c r="EPA62" s="59"/>
      <c r="EPB62" s="59"/>
      <c r="EPC62" s="59"/>
      <c r="EPD62" s="59"/>
      <c r="EPE62" s="59"/>
      <c r="EPF62" s="59"/>
      <c r="EPG62" s="59"/>
      <c r="EPH62" s="59"/>
      <c r="EPI62" s="59"/>
      <c r="EPJ62" s="59"/>
      <c r="EPK62" s="59"/>
      <c r="EPL62" s="59"/>
      <c r="EPM62" s="59"/>
      <c r="EPN62" s="59"/>
      <c r="EPO62" s="59"/>
      <c r="EPP62" s="59"/>
      <c r="EPQ62" s="59"/>
      <c r="EPR62" s="59"/>
      <c r="EPS62" s="59"/>
      <c r="EPT62" s="59"/>
      <c r="EPU62" s="59"/>
      <c r="EPV62" s="59"/>
      <c r="EPW62" s="59"/>
      <c r="EPX62" s="59"/>
      <c r="EPY62" s="59"/>
      <c r="EPZ62" s="59"/>
      <c r="EQA62" s="59"/>
      <c r="EQB62" s="59"/>
      <c r="EQC62" s="59"/>
      <c r="EQD62" s="59"/>
      <c r="EQE62" s="59"/>
      <c r="EQF62" s="59"/>
      <c r="EQG62" s="59"/>
      <c r="EQH62" s="59"/>
      <c r="EQI62" s="59"/>
      <c r="EQJ62" s="59"/>
      <c r="EQK62" s="59"/>
      <c r="EQL62" s="59"/>
      <c r="EQM62" s="59"/>
      <c r="EQN62" s="59"/>
      <c r="EQO62" s="59"/>
      <c r="EQP62" s="59"/>
      <c r="EQQ62" s="59"/>
      <c r="EQR62" s="59"/>
      <c r="EQS62" s="59"/>
      <c r="EQT62" s="59"/>
      <c r="EQU62" s="59"/>
      <c r="EQV62" s="59"/>
      <c r="EQW62" s="59"/>
      <c r="EQX62" s="59"/>
      <c r="EQY62" s="59"/>
      <c r="EQZ62" s="59"/>
      <c r="ERA62" s="59"/>
      <c r="ERB62" s="59"/>
      <c r="ERC62" s="59"/>
      <c r="ERD62" s="59"/>
      <c r="ERE62" s="59"/>
      <c r="ERF62" s="59"/>
      <c r="ERG62" s="59"/>
      <c r="ERH62" s="59"/>
      <c r="ERI62" s="59"/>
      <c r="ERJ62" s="59"/>
      <c r="ERK62" s="59"/>
      <c r="ERL62" s="59"/>
      <c r="ERM62" s="59"/>
      <c r="ERN62" s="59"/>
      <c r="ERO62" s="59"/>
      <c r="ERP62" s="59"/>
      <c r="ERQ62" s="59"/>
      <c r="ERR62" s="59"/>
      <c r="ERS62" s="59"/>
      <c r="ERT62" s="59"/>
      <c r="ERU62" s="59"/>
      <c r="ERV62" s="59"/>
      <c r="ERW62" s="59"/>
      <c r="ERX62" s="59"/>
      <c r="ERY62" s="59"/>
      <c r="ERZ62" s="59"/>
      <c r="ESA62" s="59"/>
      <c r="ESB62" s="59"/>
      <c r="ESC62" s="59"/>
      <c r="ESD62" s="59"/>
      <c r="ESE62" s="59"/>
      <c r="ESF62" s="59"/>
      <c r="ESG62" s="59"/>
      <c r="ESH62" s="59"/>
      <c r="ESI62" s="59"/>
      <c r="ESJ62" s="59"/>
      <c r="ESK62" s="59"/>
      <c r="ESL62" s="59"/>
      <c r="ESM62" s="59"/>
      <c r="ESN62" s="59"/>
      <c r="ESO62" s="59"/>
      <c r="ESP62" s="59"/>
      <c r="ESQ62" s="59"/>
      <c r="ESR62" s="59"/>
      <c r="ESS62" s="59"/>
      <c r="EST62" s="59"/>
      <c r="ESU62" s="59"/>
      <c r="ESV62" s="59"/>
      <c r="ESW62" s="59"/>
      <c r="ESX62" s="59"/>
      <c r="ESY62" s="59"/>
      <c r="ESZ62" s="59"/>
      <c r="ETA62" s="59"/>
      <c r="ETB62" s="59"/>
      <c r="ETC62" s="59"/>
      <c r="ETD62" s="59"/>
      <c r="ETE62" s="59"/>
      <c r="ETF62" s="59"/>
      <c r="ETG62" s="59"/>
      <c r="ETH62" s="59"/>
      <c r="ETI62" s="59"/>
      <c r="ETJ62" s="59"/>
      <c r="ETK62" s="59"/>
      <c r="ETL62" s="59"/>
      <c r="ETM62" s="59"/>
      <c r="ETN62" s="59"/>
      <c r="ETO62" s="59"/>
      <c r="ETP62" s="59"/>
      <c r="ETQ62" s="59"/>
      <c r="ETR62" s="59"/>
      <c r="ETS62" s="59"/>
      <c r="ETT62" s="59"/>
      <c r="ETU62" s="59"/>
      <c r="ETV62" s="59"/>
      <c r="ETW62" s="59"/>
      <c r="ETX62" s="59"/>
      <c r="ETY62" s="59"/>
      <c r="ETZ62" s="59"/>
      <c r="EUA62" s="59"/>
      <c r="EUB62" s="59"/>
      <c r="EUC62" s="59"/>
      <c r="EUD62" s="59"/>
      <c r="EUE62" s="59"/>
      <c r="EUF62" s="59"/>
      <c r="EUG62" s="59"/>
      <c r="EUH62" s="59"/>
      <c r="EUI62" s="59"/>
      <c r="EUJ62" s="59"/>
      <c r="EUK62" s="59"/>
      <c r="EUL62" s="59"/>
      <c r="EUM62" s="59"/>
      <c r="EUN62" s="59"/>
      <c r="EUO62" s="59"/>
      <c r="EUP62" s="59"/>
      <c r="EUQ62" s="59"/>
      <c r="EUR62" s="59"/>
      <c r="EUS62" s="59"/>
      <c r="EUT62" s="59"/>
      <c r="EUU62" s="59"/>
      <c r="EUV62" s="59"/>
      <c r="EUW62" s="59"/>
      <c r="EUX62" s="59"/>
      <c r="EUY62" s="59"/>
      <c r="EUZ62" s="59"/>
      <c r="EVA62" s="59"/>
      <c r="EVB62" s="59"/>
      <c r="EVC62" s="59"/>
      <c r="EVD62" s="59"/>
      <c r="EVE62" s="59"/>
      <c r="EVF62" s="59"/>
      <c r="EVG62" s="59"/>
      <c r="EVH62" s="59"/>
      <c r="EVI62" s="59"/>
      <c r="EVJ62" s="59"/>
      <c r="EVK62" s="59"/>
      <c r="EVL62" s="59"/>
      <c r="EVM62" s="59"/>
      <c r="EVN62" s="59"/>
      <c r="EVO62" s="59"/>
      <c r="EVP62" s="59"/>
      <c r="EVQ62" s="59"/>
      <c r="EVR62" s="59"/>
      <c r="EVS62" s="59"/>
      <c r="EVT62" s="59"/>
      <c r="EVU62" s="59"/>
      <c r="EVV62" s="59"/>
      <c r="EVW62" s="59"/>
      <c r="EVX62" s="59"/>
      <c r="EVY62" s="59"/>
      <c r="EVZ62" s="59"/>
      <c r="EWA62" s="59"/>
      <c r="EWB62" s="59"/>
      <c r="EWC62" s="59"/>
      <c r="EWD62" s="59"/>
      <c r="EWE62" s="59"/>
      <c r="EWF62" s="59"/>
      <c r="EWG62" s="59"/>
      <c r="EWH62" s="59"/>
      <c r="EWI62" s="59"/>
      <c r="EWJ62" s="59"/>
      <c r="EWK62" s="59"/>
      <c r="EWL62" s="59"/>
      <c r="EWM62" s="59"/>
      <c r="EWN62" s="59"/>
      <c r="EWO62" s="59"/>
      <c r="EWP62" s="59"/>
      <c r="EWQ62" s="59"/>
      <c r="EWR62" s="59"/>
      <c r="EWS62" s="59"/>
      <c r="EWT62" s="59"/>
      <c r="EWU62" s="59"/>
      <c r="EWV62" s="59"/>
      <c r="EWW62" s="59"/>
      <c r="EWX62" s="59"/>
      <c r="EWY62" s="59"/>
      <c r="EWZ62" s="59"/>
      <c r="EXA62" s="59"/>
      <c r="EXB62" s="59"/>
      <c r="EXC62" s="59"/>
      <c r="EXD62" s="59"/>
      <c r="EXE62" s="59"/>
      <c r="EXF62" s="59"/>
      <c r="EXG62" s="59"/>
      <c r="EXH62" s="59"/>
      <c r="EXI62" s="59"/>
      <c r="EXJ62" s="59"/>
      <c r="EXK62" s="59"/>
      <c r="EXL62" s="59"/>
      <c r="EXM62" s="59"/>
      <c r="EXN62" s="59"/>
      <c r="EXO62" s="59"/>
      <c r="EXP62" s="59"/>
      <c r="EXQ62" s="59"/>
      <c r="EXR62" s="59"/>
      <c r="EXS62" s="59"/>
      <c r="EXT62" s="59"/>
      <c r="EXU62" s="59"/>
      <c r="EXV62" s="59"/>
      <c r="EXW62" s="59"/>
      <c r="EXX62" s="59"/>
      <c r="EXY62" s="59"/>
      <c r="EXZ62" s="59"/>
      <c r="EYA62" s="59"/>
      <c r="EYB62" s="59"/>
      <c r="EYC62" s="59"/>
      <c r="EYD62" s="59"/>
      <c r="EYE62" s="59"/>
      <c r="EYF62" s="59"/>
      <c r="EYG62" s="59"/>
      <c r="EYH62" s="59"/>
      <c r="EYI62" s="59"/>
      <c r="EYJ62" s="59"/>
      <c r="EYK62" s="59"/>
      <c r="EYL62" s="59"/>
      <c r="EYM62" s="59"/>
      <c r="EYN62" s="59"/>
      <c r="EYO62" s="59"/>
      <c r="EYP62" s="59"/>
      <c r="EYQ62" s="59"/>
      <c r="EYR62" s="59"/>
      <c r="EYS62" s="59"/>
      <c r="EYT62" s="59"/>
      <c r="EYU62" s="59"/>
      <c r="EYV62" s="59"/>
      <c r="EYW62" s="59"/>
      <c r="EYX62" s="59"/>
      <c r="EYY62" s="59"/>
      <c r="EYZ62" s="59"/>
      <c r="EZA62" s="59"/>
      <c r="EZB62" s="59"/>
      <c r="EZC62" s="59"/>
      <c r="EZD62" s="59"/>
      <c r="EZE62" s="59"/>
      <c r="EZF62" s="59"/>
      <c r="EZG62" s="59"/>
      <c r="EZH62" s="59"/>
      <c r="EZI62" s="59"/>
      <c r="EZJ62" s="59"/>
      <c r="EZK62" s="59"/>
      <c r="EZL62" s="59"/>
      <c r="EZM62" s="59"/>
      <c r="EZN62" s="59"/>
      <c r="EZO62" s="59"/>
      <c r="EZP62" s="59"/>
      <c r="EZQ62" s="59"/>
      <c r="EZR62" s="59"/>
      <c r="EZS62" s="59"/>
      <c r="EZT62" s="59"/>
      <c r="EZU62" s="59"/>
      <c r="EZV62" s="59"/>
      <c r="EZW62" s="59"/>
      <c r="EZX62" s="59"/>
      <c r="EZY62" s="59"/>
      <c r="EZZ62" s="59"/>
      <c r="FAA62" s="59"/>
      <c r="FAB62" s="59"/>
      <c r="FAC62" s="59"/>
      <c r="FAD62" s="59"/>
      <c r="FAE62" s="59"/>
      <c r="FAF62" s="59"/>
      <c r="FAG62" s="59"/>
      <c r="FAH62" s="59"/>
      <c r="FAI62" s="59"/>
      <c r="FAJ62" s="59"/>
      <c r="FAK62" s="59"/>
      <c r="FAL62" s="59"/>
      <c r="FAM62" s="59"/>
      <c r="FAN62" s="59"/>
      <c r="FAO62" s="59"/>
      <c r="FAP62" s="59"/>
      <c r="FAQ62" s="59"/>
      <c r="FAR62" s="59"/>
      <c r="FAS62" s="59"/>
      <c r="FAT62" s="59"/>
      <c r="FAU62" s="59"/>
      <c r="FAV62" s="59"/>
      <c r="FAW62" s="59"/>
      <c r="FAX62" s="59"/>
      <c r="FAY62" s="59"/>
      <c r="FAZ62" s="59"/>
      <c r="FBA62" s="59"/>
      <c r="FBB62" s="59"/>
      <c r="FBC62" s="59"/>
      <c r="FBD62" s="59"/>
      <c r="FBE62" s="59"/>
      <c r="FBF62" s="59"/>
      <c r="FBG62" s="59"/>
      <c r="FBH62" s="59"/>
      <c r="FBI62" s="59"/>
      <c r="FBJ62" s="59"/>
      <c r="FBK62" s="59"/>
      <c r="FBL62" s="59"/>
      <c r="FBM62" s="59"/>
      <c r="FBN62" s="59"/>
      <c r="FBO62" s="59"/>
      <c r="FBP62" s="59"/>
      <c r="FBQ62" s="59"/>
      <c r="FBR62" s="59"/>
      <c r="FBS62" s="59"/>
      <c r="FBT62" s="59"/>
      <c r="FBU62" s="59"/>
      <c r="FBV62" s="59"/>
      <c r="FBW62" s="59"/>
      <c r="FBX62" s="59"/>
      <c r="FBY62" s="59"/>
      <c r="FBZ62" s="59"/>
      <c r="FCA62" s="59"/>
      <c r="FCB62" s="59"/>
      <c r="FCC62" s="59"/>
      <c r="FCD62" s="59"/>
      <c r="FCE62" s="59"/>
      <c r="FCF62" s="59"/>
      <c r="FCG62" s="59"/>
      <c r="FCH62" s="59"/>
      <c r="FCI62" s="59"/>
      <c r="FCJ62" s="59"/>
      <c r="FCK62" s="59"/>
      <c r="FCL62" s="59"/>
      <c r="FCM62" s="59"/>
      <c r="FCN62" s="59"/>
      <c r="FCO62" s="59"/>
      <c r="FCP62" s="59"/>
      <c r="FCQ62" s="59"/>
      <c r="FCR62" s="59"/>
      <c r="FCS62" s="59"/>
      <c r="FCT62" s="59"/>
      <c r="FCU62" s="59"/>
      <c r="FCV62" s="59"/>
      <c r="FCW62" s="59"/>
      <c r="FCX62" s="59"/>
      <c r="FCY62" s="59"/>
      <c r="FCZ62" s="59"/>
      <c r="FDA62" s="59"/>
      <c r="FDB62" s="59"/>
      <c r="FDC62" s="59"/>
      <c r="FDD62" s="59"/>
      <c r="FDE62" s="59"/>
      <c r="FDF62" s="59"/>
      <c r="FDG62" s="59"/>
      <c r="FDH62" s="59"/>
      <c r="FDI62" s="59"/>
      <c r="FDJ62" s="59"/>
      <c r="FDK62" s="59"/>
      <c r="FDL62" s="59"/>
      <c r="FDM62" s="59"/>
      <c r="FDN62" s="59"/>
      <c r="FDO62" s="59"/>
      <c r="FDP62" s="59"/>
      <c r="FDQ62" s="59"/>
      <c r="FDR62" s="59"/>
      <c r="FDS62" s="59"/>
      <c r="FDT62" s="59"/>
      <c r="FDU62" s="59"/>
      <c r="FDV62" s="59"/>
      <c r="FDW62" s="59"/>
      <c r="FDX62" s="59"/>
      <c r="FDY62" s="59"/>
      <c r="FDZ62" s="59"/>
      <c r="FEA62" s="59"/>
      <c r="FEB62" s="59"/>
      <c r="FEC62" s="59"/>
      <c r="FED62" s="59"/>
      <c r="FEE62" s="59"/>
      <c r="FEF62" s="59"/>
      <c r="FEG62" s="59"/>
      <c r="FEH62" s="59"/>
      <c r="FEI62" s="59"/>
      <c r="FEJ62" s="59"/>
      <c r="FEK62" s="59"/>
      <c r="FEL62" s="59"/>
      <c r="FEM62" s="59"/>
      <c r="FEN62" s="59"/>
      <c r="FEO62" s="59"/>
      <c r="FEP62" s="59"/>
      <c r="FEQ62" s="59"/>
      <c r="FER62" s="59"/>
      <c r="FES62" s="59"/>
      <c r="FET62" s="59"/>
      <c r="FEU62" s="59"/>
      <c r="FEV62" s="59"/>
      <c r="FEW62" s="59"/>
      <c r="FEX62" s="59"/>
      <c r="FEY62" s="59"/>
      <c r="FEZ62" s="59"/>
      <c r="FFA62" s="59"/>
      <c r="FFB62" s="59"/>
      <c r="FFC62" s="59"/>
      <c r="FFD62" s="59"/>
      <c r="FFE62" s="59"/>
      <c r="FFF62" s="59"/>
      <c r="FFG62" s="59"/>
      <c r="FFH62" s="59"/>
      <c r="FFI62" s="59"/>
      <c r="FFJ62" s="59"/>
      <c r="FFK62" s="59"/>
      <c r="FFL62" s="59"/>
      <c r="FFM62" s="59"/>
      <c r="FFN62" s="59"/>
      <c r="FFO62" s="59"/>
      <c r="FFP62" s="59"/>
      <c r="FFQ62" s="59"/>
      <c r="FFR62" s="59"/>
      <c r="FFS62" s="59"/>
      <c r="FFT62" s="59"/>
      <c r="FFU62" s="59"/>
      <c r="FFV62" s="59"/>
      <c r="FFW62" s="59"/>
      <c r="FFX62" s="59"/>
      <c r="FFY62" s="59"/>
      <c r="FFZ62" s="59"/>
      <c r="FGA62" s="59"/>
      <c r="FGB62" s="59"/>
      <c r="FGC62" s="59"/>
      <c r="FGD62" s="59"/>
      <c r="FGE62" s="59"/>
      <c r="FGF62" s="59"/>
      <c r="FGG62" s="59"/>
      <c r="FGH62" s="59"/>
      <c r="FGI62" s="59"/>
      <c r="FGJ62" s="59"/>
      <c r="FGK62" s="59"/>
      <c r="FGL62" s="59"/>
      <c r="FGM62" s="59"/>
      <c r="FGN62" s="59"/>
      <c r="FGO62" s="59"/>
      <c r="FGP62" s="59"/>
      <c r="FGQ62" s="59"/>
      <c r="FGR62" s="59"/>
      <c r="FGS62" s="59"/>
      <c r="FGT62" s="59"/>
      <c r="FGU62" s="59"/>
      <c r="FGV62" s="59"/>
      <c r="FGW62" s="59"/>
      <c r="FGX62" s="59"/>
      <c r="FGY62" s="59"/>
      <c r="FGZ62" s="59"/>
      <c r="FHA62" s="59"/>
      <c r="FHB62" s="59"/>
      <c r="FHC62" s="59"/>
      <c r="FHD62" s="59"/>
      <c r="FHE62" s="59"/>
      <c r="FHF62" s="59"/>
      <c r="FHG62" s="59"/>
      <c r="FHH62" s="59"/>
      <c r="FHI62" s="59"/>
      <c r="FHJ62" s="59"/>
      <c r="FHK62" s="59"/>
      <c r="FHL62" s="59"/>
      <c r="FHM62" s="59"/>
      <c r="FHN62" s="59"/>
      <c r="FHO62" s="59"/>
      <c r="FHP62" s="59"/>
      <c r="FHQ62" s="59"/>
      <c r="FHR62" s="59"/>
      <c r="FHS62" s="59"/>
      <c r="FHT62" s="59"/>
      <c r="FHU62" s="59"/>
      <c r="FHV62" s="59"/>
      <c r="FHW62" s="59"/>
      <c r="FHX62" s="59"/>
      <c r="FHY62" s="59"/>
      <c r="FHZ62" s="59"/>
      <c r="FIA62" s="59"/>
      <c r="FIB62" s="59"/>
      <c r="FIC62" s="59"/>
      <c r="FID62" s="59"/>
      <c r="FIE62" s="59"/>
      <c r="FIF62" s="59"/>
      <c r="FIG62" s="59"/>
      <c r="FIH62" s="59"/>
      <c r="FII62" s="59"/>
      <c r="FIJ62" s="59"/>
      <c r="FIK62" s="59"/>
      <c r="FIL62" s="59"/>
      <c r="FIM62" s="59"/>
      <c r="FIN62" s="59"/>
      <c r="FIO62" s="59"/>
      <c r="FIP62" s="59"/>
      <c r="FIQ62" s="59"/>
      <c r="FIR62" s="59"/>
      <c r="FIS62" s="59"/>
      <c r="FIT62" s="59"/>
      <c r="FIU62" s="59"/>
      <c r="FIV62" s="59"/>
      <c r="FIW62" s="59"/>
      <c r="FIX62" s="59"/>
      <c r="FIY62" s="59"/>
      <c r="FIZ62" s="59"/>
      <c r="FJA62" s="59"/>
      <c r="FJB62" s="59"/>
      <c r="FJC62" s="59"/>
      <c r="FJD62" s="59"/>
      <c r="FJE62" s="59"/>
      <c r="FJF62" s="59"/>
      <c r="FJG62" s="59"/>
      <c r="FJH62" s="59"/>
      <c r="FJI62" s="59"/>
      <c r="FJJ62" s="59"/>
      <c r="FJK62" s="59"/>
      <c r="FJL62" s="59"/>
      <c r="FJM62" s="59"/>
      <c r="FJN62" s="59"/>
      <c r="FJO62" s="59"/>
      <c r="FJP62" s="59"/>
      <c r="FJQ62" s="59"/>
      <c r="FJR62" s="59"/>
      <c r="FJS62" s="59"/>
      <c r="FJT62" s="59"/>
      <c r="FJU62" s="59"/>
      <c r="FJV62" s="59"/>
      <c r="FJW62" s="59"/>
      <c r="FJX62" s="59"/>
      <c r="FJY62" s="59"/>
      <c r="FJZ62" s="59"/>
      <c r="FKA62" s="59"/>
      <c r="FKB62" s="59"/>
      <c r="FKC62" s="59"/>
      <c r="FKD62" s="59"/>
      <c r="FKE62" s="59"/>
      <c r="FKF62" s="59"/>
      <c r="FKG62" s="59"/>
      <c r="FKH62" s="59"/>
      <c r="FKI62" s="59"/>
      <c r="FKJ62" s="59"/>
      <c r="FKK62" s="59"/>
      <c r="FKL62" s="59"/>
      <c r="FKM62" s="59"/>
      <c r="FKN62" s="59"/>
      <c r="FKO62" s="59"/>
      <c r="FKP62" s="59"/>
      <c r="FKQ62" s="59"/>
      <c r="FKR62" s="59"/>
      <c r="FKS62" s="59"/>
      <c r="FKT62" s="59"/>
      <c r="FKU62" s="59"/>
      <c r="FKV62" s="59"/>
      <c r="FKW62" s="59"/>
      <c r="FKX62" s="59"/>
      <c r="FKY62" s="59"/>
      <c r="FKZ62" s="59"/>
      <c r="FLA62" s="59"/>
      <c r="FLB62" s="59"/>
      <c r="FLC62" s="59"/>
      <c r="FLD62" s="59"/>
      <c r="FLE62" s="59"/>
      <c r="FLF62" s="59"/>
      <c r="FLG62" s="59"/>
      <c r="FLH62" s="59"/>
      <c r="FLI62" s="59"/>
      <c r="FLJ62" s="59"/>
      <c r="FLK62" s="59"/>
      <c r="FLL62" s="59"/>
      <c r="FLM62" s="59"/>
      <c r="FLN62" s="59"/>
      <c r="FLO62" s="59"/>
      <c r="FLP62" s="59"/>
      <c r="FLQ62" s="59"/>
      <c r="FLR62" s="59"/>
      <c r="FLS62" s="59"/>
      <c r="FLT62" s="59"/>
      <c r="FLU62" s="59"/>
      <c r="FLV62" s="59"/>
      <c r="FLW62" s="59"/>
      <c r="FLX62" s="59"/>
      <c r="FLY62" s="59"/>
      <c r="FLZ62" s="59"/>
      <c r="FMA62" s="59"/>
      <c r="FMB62" s="59"/>
      <c r="FMC62" s="59"/>
      <c r="FMD62" s="59"/>
      <c r="FME62" s="59"/>
      <c r="FMF62" s="59"/>
      <c r="FMG62" s="59"/>
      <c r="FMH62" s="59"/>
      <c r="FMI62" s="59"/>
      <c r="FMJ62" s="59"/>
      <c r="FMK62" s="59"/>
      <c r="FML62" s="59"/>
      <c r="FMM62" s="59"/>
      <c r="FMN62" s="59"/>
      <c r="FMO62" s="59"/>
      <c r="FMP62" s="59"/>
      <c r="FMQ62" s="59"/>
      <c r="FMR62" s="59"/>
      <c r="FMS62" s="59"/>
      <c r="FMT62" s="59"/>
      <c r="FMU62" s="59"/>
      <c r="FMV62" s="59"/>
      <c r="FMW62" s="59"/>
      <c r="FMX62" s="59"/>
      <c r="FMY62" s="59"/>
      <c r="FMZ62" s="59"/>
      <c r="FNA62" s="59"/>
      <c r="FNB62" s="59"/>
      <c r="FNC62" s="59"/>
      <c r="FND62" s="59"/>
      <c r="FNE62" s="59"/>
      <c r="FNF62" s="59"/>
      <c r="FNG62" s="59"/>
      <c r="FNH62" s="59"/>
      <c r="FNI62" s="59"/>
      <c r="FNJ62" s="59"/>
      <c r="FNK62" s="59"/>
      <c r="FNL62" s="59"/>
      <c r="FNM62" s="59"/>
      <c r="FNN62" s="59"/>
      <c r="FNO62" s="59"/>
      <c r="FNP62" s="59"/>
      <c r="FNQ62" s="59"/>
      <c r="FNR62" s="59"/>
      <c r="FNS62" s="59"/>
      <c r="FNT62" s="59"/>
      <c r="FNU62" s="59"/>
      <c r="FNV62" s="59"/>
      <c r="FNW62" s="59"/>
      <c r="FNX62" s="59"/>
      <c r="FNY62" s="59"/>
      <c r="FNZ62" s="59"/>
      <c r="FOA62" s="59"/>
      <c r="FOB62" s="59"/>
      <c r="FOC62" s="59"/>
      <c r="FOD62" s="59"/>
      <c r="FOE62" s="59"/>
      <c r="FOF62" s="59"/>
      <c r="FOG62" s="59"/>
      <c r="FOH62" s="59"/>
      <c r="FOI62" s="59"/>
      <c r="FOJ62" s="59"/>
      <c r="FOK62" s="59"/>
      <c r="FOL62" s="59"/>
      <c r="FOM62" s="59"/>
      <c r="FON62" s="59"/>
      <c r="FOO62" s="59"/>
      <c r="FOP62" s="59"/>
      <c r="FOQ62" s="59"/>
      <c r="FOR62" s="59"/>
      <c r="FOS62" s="59"/>
      <c r="FOT62" s="59"/>
      <c r="FOU62" s="59"/>
      <c r="FOV62" s="59"/>
      <c r="FOW62" s="59"/>
      <c r="FOX62" s="59"/>
      <c r="FOY62" s="59"/>
      <c r="FOZ62" s="59"/>
      <c r="FPA62" s="59"/>
      <c r="FPB62" s="59"/>
      <c r="FPC62" s="59"/>
      <c r="FPD62" s="59"/>
      <c r="FPE62" s="59"/>
      <c r="FPF62" s="59"/>
      <c r="FPG62" s="59"/>
      <c r="FPH62" s="59"/>
      <c r="FPI62" s="59"/>
      <c r="FPJ62" s="59"/>
      <c r="FPK62" s="59"/>
      <c r="FPL62" s="59"/>
      <c r="FPM62" s="59"/>
      <c r="FPN62" s="59"/>
      <c r="FPO62" s="59"/>
      <c r="FPP62" s="59"/>
      <c r="FPQ62" s="59"/>
      <c r="FPR62" s="59"/>
      <c r="FPS62" s="59"/>
      <c r="FPT62" s="59"/>
      <c r="FPU62" s="59"/>
      <c r="FPV62" s="59"/>
      <c r="FPW62" s="59"/>
      <c r="FPX62" s="59"/>
      <c r="FPY62" s="59"/>
      <c r="FPZ62" s="59"/>
      <c r="FQA62" s="59"/>
      <c r="FQB62" s="59"/>
      <c r="FQC62" s="59"/>
      <c r="FQD62" s="59"/>
      <c r="FQE62" s="59"/>
      <c r="FQF62" s="59"/>
      <c r="FQG62" s="59"/>
      <c r="FQH62" s="59"/>
      <c r="FQI62" s="59"/>
      <c r="FQJ62" s="59"/>
      <c r="FQK62" s="59"/>
      <c r="FQL62" s="59"/>
      <c r="FQM62" s="59"/>
      <c r="FQN62" s="59"/>
      <c r="FQO62" s="59"/>
      <c r="FQP62" s="59"/>
      <c r="FQQ62" s="59"/>
      <c r="FQR62" s="59"/>
      <c r="FQS62" s="59"/>
      <c r="FQT62" s="59"/>
      <c r="FQU62" s="59"/>
      <c r="FQV62" s="59"/>
      <c r="FQW62" s="59"/>
      <c r="FQX62" s="59"/>
      <c r="FQY62" s="59"/>
      <c r="FQZ62" s="59"/>
      <c r="FRA62" s="59"/>
      <c r="FRB62" s="59"/>
      <c r="FRC62" s="59"/>
      <c r="FRD62" s="59"/>
      <c r="FRE62" s="59"/>
      <c r="FRF62" s="59"/>
      <c r="FRG62" s="59"/>
      <c r="FRH62" s="59"/>
      <c r="FRI62" s="59"/>
      <c r="FRJ62" s="59"/>
      <c r="FRK62" s="59"/>
      <c r="FRL62" s="59"/>
      <c r="FRM62" s="59"/>
      <c r="FRN62" s="59"/>
      <c r="FRO62" s="59"/>
      <c r="FRP62" s="59"/>
      <c r="FRQ62" s="59"/>
      <c r="FRR62" s="59"/>
      <c r="FRS62" s="59"/>
      <c r="FRT62" s="59"/>
      <c r="FRU62" s="59"/>
      <c r="FRV62" s="59"/>
      <c r="FRW62" s="59"/>
      <c r="FRX62" s="59"/>
      <c r="FRY62" s="59"/>
      <c r="FRZ62" s="59"/>
      <c r="FSA62" s="59"/>
      <c r="FSB62" s="59"/>
      <c r="FSC62" s="59"/>
      <c r="FSD62" s="59"/>
      <c r="FSE62" s="59"/>
      <c r="FSF62" s="59"/>
      <c r="FSG62" s="59"/>
      <c r="FSH62" s="59"/>
      <c r="FSI62" s="59"/>
      <c r="FSJ62" s="59"/>
      <c r="FSK62" s="59"/>
      <c r="FSL62" s="59"/>
      <c r="FSM62" s="59"/>
      <c r="FSN62" s="59"/>
      <c r="FSO62" s="59"/>
      <c r="FSP62" s="59"/>
      <c r="FSQ62" s="59"/>
      <c r="FSR62" s="59"/>
      <c r="FSS62" s="59"/>
      <c r="FST62" s="59"/>
      <c r="FSU62" s="59"/>
      <c r="FSV62" s="59"/>
      <c r="FSW62" s="59"/>
      <c r="FSX62" s="59"/>
      <c r="FSY62" s="59"/>
      <c r="FSZ62" s="59"/>
      <c r="FTA62" s="59"/>
      <c r="FTB62" s="59"/>
      <c r="FTC62" s="59"/>
      <c r="FTD62" s="59"/>
      <c r="FTE62" s="59"/>
      <c r="FTF62" s="59"/>
      <c r="FTG62" s="59"/>
      <c r="FTH62" s="59"/>
      <c r="FTI62" s="59"/>
      <c r="FTJ62" s="59"/>
      <c r="FTK62" s="59"/>
      <c r="FTL62" s="59"/>
      <c r="FTM62" s="59"/>
      <c r="FTN62" s="59"/>
      <c r="FTO62" s="59"/>
      <c r="FTP62" s="59"/>
      <c r="FTQ62" s="59"/>
      <c r="FTR62" s="59"/>
      <c r="FTS62" s="59"/>
      <c r="FTT62" s="59"/>
      <c r="FTU62" s="59"/>
      <c r="FTV62" s="59"/>
      <c r="FTW62" s="59"/>
      <c r="FTX62" s="59"/>
      <c r="FTY62" s="59"/>
      <c r="FTZ62" s="59"/>
      <c r="FUA62" s="59"/>
      <c r="FUB62" s="59"/>
      <c r="FUC62" s="59"/>
      <c r="FUD62" s="59"/>
      <c r="FUE62" s="59"/>
      <c r="FUF62" s="59"/>
      <c r="FUG62" s="59"/>
      <c r="FUH62" s="59"/>
      <c r="FUI62" s="59"/>
      <c r="FUJ62" s="59"/>
      <c r="FUK62" s="59"/>
      <c r="FUL62" s="59"/>
      <c r="FUM62" s="59"/>
      <c r="FUN62" s="59"/>
      <c r="FUO62" s="59"/>
      <c r="FUP62" s="59"/>
      <c r="FUQ62" s="59"/>
      <c r="FUR62" s="59"/>
      <c r="FUS62" s="59"/>
      <c r="FUT62" s="59"/>
      <c r="FUU62" s="59"/>
      <c r="FUV62" s="59"/>
      <c r="FUW62" s="59"/>
      <c r="FUX62" s="59"/>
      <c r="FUY62" s="59"/>
      <c r="FUZ62" s="59"/>
      <c r="FVA62" s="59"/>
      <c r="FVB62" s="59"/>
      <c r="FVC62" s="59"/>
      <c r="FVD62" s="59"/>
      <c r="FVE62" s="59"/>
      <c r="FVF62" s="59"/>
      <c r="FVG62" s="59"/>
      <c r="FVH62" s="59"/>
      <c r="FVI62" s="59"/>
      <c r="FVJ62" s="59"/>
      <c r="FVK62" s="59"/>
      <c r="FVL62" s="59"/>
      <c r="FVM62" s="59"/>
      <c r="FVN62" s="59"/>
      <c r="FVO62" s="59"/>
      <c r="FVP62" s="59"/>
      <c r="FVQ62" s="59"/>
      <c r="FVR62" s="59"/>
      <c r="FVS62" s="59"/>
      <c r="FVT62" s="59"/>
      <c r="FVU62" s="59"/>
      <c r="FVV62" s="59"/>
      <c r="FVW62" s="59"/>
      <c r="FVX62" s="59"/>
      <c r="FVY62" s="59"/>
      <c r="FVZ62" s="59"/>
      <c r="FWA62" s="59"/>
      <c r="FWB62" s="59"/>
      <c r="FWC62" s="59"/>
      <c r="FWD62" s="59"/>
      <c r="FWE62" s="59"/>
      <c r="FWF62" s="59"/>
      <c r="FWG62" s="59"/>
      <c r="FWH62" s="59"/>
      <c r="FWI62" s="59"/>
      <c r="FWJ62" s="59"/>
      <c r="FWK62" s="59"/>
      <c r="FWL62" s="59"/>
      <c r="FWM62" s="59"/>
      <c r="FWN62" s="59"/>
      <c r="FWO62" s="59"/>
      <c r="FWP62" s="59"/>
      <c r="FWQ62" s="59"/>
      <c r="FWR62" s="59"/>
      <c r="FWS62" s="59"/>
      <c r="FWT62" s="59"/>
      <c r="FWU62" s="59"/>
      <c r="FWV62" s="59"/>
      <c r="FWW62" s="59"/>
      <c r="FWX62" s="59"/>
      <c r="FWY62" s="59"/>
      <c r="FWZ62" s="59"/>
      <c r="FXA62" s="59"/>
      <c r="FXB62" s="59"/>
      <c r="FXC62" s="59"/>
      <c r="FXD62" s="59"/>
      <c r="FXE62" s="59"/>
      <c r="FXF62" s="59"/>
      <c r="FXG62" s="59"/>
      <c r="FXH62" s="59"/>
      <c r="FXI62" s="59"/>
      <c r="FXJ62" s="59"/>
      <c r="FXK62" s="59"/>
      <c r="FXL62" s="59"/>
      <c r="FXM62" s="59"/>
      <c r="FXN62" s="59"/>
      <c r="FXO62" s="59"/>
      <c r="FXP62" s="59"/>
      <c r="FXQ62" s="59"/>
      <c r="FXR62" s="59"/>
      <c r="FXS62" s="59"/>
      <c r="FXT62" s="59"/>
      <c r="FXU62" s="59"/>
      <c r="FXV62" s="59"/>
      <c r="FXW62" s="59"/>
      <c r="FXX62" s="59"/>
      <c r="FXY62" s="59"/>
      <c r="FXZ62" s="59"/>
      <c r="FYA62" s="59"/>
      <c r="FYB62" s="59"/>
      <c r="FYC62" s="59"/>
      <c r="FYD62" s="59"/>
      <c r="FYE62" s="59"/>
      <c r="FYF62" s="59"/>
      <c r="FYG62" s="59"/>
      <c r="FYH62" s="59"/>
      <c r="FYI62" s="59"/>
      <c r="FYJ62" s="59"/>
      <c r="FYK62" s="59"/>
      <c r="FYL62" s="59"/>
      <c r="FYM62" s="59"/>
      <c r="FYN62" s="59"/>
      <c r="FYO62" s="59"/>
      <c r="FYP62" s="59"/>
      <c r="FYQ62" s="59"/>
      <c r="FYR62" s="59"/>
      <c r="FYS62" s="59"/>
      <c r="FYT62" s="59"/>
      <c r="FYU62" s="59"/>
      <c r="FYV62" s="59"/>
      <c r="FYW62" s="59"/>
      <c r="FYX62" s="59"/>
      <c r="FYY62" s="59"/>
      <c r="FYZ62" s="59"/>
      <c r="FZA62" s="59"/>
      <c r="FZB62" s="59"/>
      <c r="FZC62" s="59"/>
      <c r="FZD62" s="59"/>
      <c r="FZE62" s="59"/>
      <c r="FZF62" s="59"/>
      <c r="FZG62" s="59"/>
      <c r="FZH62" s="59"/>
      <c r="FZI62" s="59"/>
      <c r="FZJ62" s="59"/>
      <c r="FZK62" s="59"/>
      <c r="FZL62" s="59"/>
      <c r="FZM62" s="59"/>
      <c r="FZN62" s="59"/>
      <c r="FZO62" s="59"/>
      <c r="FZP62" s="59"/>
      <c r="FZQ62" s="59"/>
      <c r="FZR62" s="59"/>
      <c r="FZS62" s="59"/>
      <c r="FZT62" s="59"/>
      <c r="FZU62" s="59"/>
      <c r="FZV62" s="59"/>
      <c r="FZW62" s="59"/>
      <c r="FZX62" s="59"/>
      <c r="FZY62" s="59"/>
      <c r="FZZ62" s="59"/>
      <c r="GAA62" s="59"/>
      <c r="GAB62" s="59"/>
      <c r="GAC62" s="59"/>
      <c r="GAD62" s="59"/>
      <c r="GAE62" s="59"/>
      <c r="GAF62" s="59"/>
      <c r="GAG62" s="59"/>
      <c r="GAH62" s="59"/>
      <c r="GAI62" s="59"/>
      <c r="GAJ62" s="59"/>
      <c r="GAK62" s="59"/>
      <c r="GAL62" s="59"/>
      <c r="GAM62" s="59"/>
      <c r="GAN62" s="59"/>
      <c r="GAO62" s="59"/>
      <c r="GAP62" s="59"/>
      <c r="GAQ62" s="59"/>
      <c r="GAR62" s="59"/>
      <c r="GAS62" s="59"/>
      <c r="GAT62" s="59"/>
      <c r="GAU62" s="59"/>
      <c r="GAV62" s="59"/>
      <c r="GAW62" s="59"/>
      <c r="GAX62" s="59"/>
      <c r="GAY62" s="59"/>
      <c r="GAZ62" s="59"/>
      <c r="GBA62" s="59"/>
      <c r="GBB62" s="59"/>
      <c r="GBC62" s="59"/>
      <c r="GBD62" s="59"/>
      <c r="GBE62" s="59"/>
      <c r="GBF62" s="59"/>
      <c r="GBG62" s="59"/>
      <c r="GBH62" s="59"/>
      <c r="GBI62" s="59"/>
      <c r="GBJ62" s="59"/>
      <c r="GBK62" s="59"/>
      <c r="GBL62" s="59"/>
      <c r="GBM62" s="59"/>
      <c r="GBN62" s="59"/>
      <c r="GBO62" s="59"/>
      <c r="GBP62" s="59"/>
      <c r="GBQ62" s="59"/>
      <c r="GBR62" s="59"/>
      <c r="GBS62" s="59"/>
      <c r="GBT62" s="59"/>
      <c r="GBU62" s="59"/>
      <c r="GBV62" s="59"/>
      <c r="GBW62" s="59"/>
      <c r="GBX62" s="59"/>
      <c r="GBY62" s="59"/>
      <c r="GBZ62" s="59"/>
      <c r="GCA62" s="59"/>
      <c r="GCB62" s="59"/>
      <c r="GCC62" s="59"/>
      <c r="GCD62" s="59"/>
      <c r="GCE62" s="59"/>
      <c r="GCF62" s="59"/>
      <c r="GCG62" s="59"/>
      <c r="GCH62" s="59"/>
      <c r="GCI62" s="59"/>
      <c r="GCJ62" s="59"/>
      <c r="GCK62" s="59"/>
      <c r="GCL62" s="59"/>
      <c r="GCM62" s="59"/>
      <c r="GCN62" s="59"/>
      <c r="GCO62" s="59"/>
      <c r="GCP62" s="59"/>
      <c r="GCQ62" s="59"/>
      <c r="GCR62" s="59"/>
      <c r="GCS62" s="59"/>
      <c r="GCT62" s="59"/>
      <c r="GCU62" s="59"/>
      <c r="GCV62" s="59"/>
      <c r="GCW62" s="59"/>
      <c r="GCX62" s="59"/>
      <c r="GCY62" s="59"/>
      <c r="GCZ62" s="59"/>
      <c r="GDA62" s="59"/>
      <c r="GDB62" s="59"/>
      <c r="GDC62" s="59"/>
      <c r="GDD62" s="59"/>
      <c r="GDE62" s="59"/>
      <c r="GDF62" s="59"/>
      <c r="GDG62" s="59"/>
      <c r="GDH62" s="59"/>
      <c r="GDI62" s="59"/>
      <c r="GDJ62" s="59"/>
      <c r="GDK62" s="59"/>
      <c r="GDL62" s="59"/>
      <c r="GDM62" s="59"/>
      <c r="GDN62" s="59"/>
      <c r="GDO62" s="59"/>
      <c r="GDP62" s="59"/>
      <c r="GDQ62" s="59"/>
      <c r="GDR62" s="59"/>
      <c r="GDS62" s="59"/>
      <c r="GDT62" s="59"/>
      <c r="GDU62" s="59"/>
      <c r="GDV62" s="59"/>
      <c r="GDW62" s="59"/>
      <c r="GDX62" s="59"/>
      <c r="GDY62" s="59"/>
      <c r="GDZ62" s="59"/>
      <c r="GEA62" s="59"/>
      <c r="GEB62" s="59"/>
      <c r="GEC62" s="59"/>
      <c r="GED62" s="59"/>
      <c r="GEE62" s="59"/>
      <c r="GEF62" s="59"/>
      <c r="GEG62" s="59"/>
      <c r="GEH62" s="59"/>
      <c r="GEI62" s="59"/>
      <c r="GEJ62" s="59"/>
      <c r="GEK62" s="59"/>
      <c r="GEL62" s="59"/>
      <c r="GEM62" s="59"/>
      <c r="GEN62" s="59"/>
      <c r="GEO62" s="59"/>
      <c r="GEP62" s="59"/>
      <c r="GEQ62" s="59"/>
      <c r="GER62" s="59"/>
      <c r="GES62" s="59"/>
      <c r="GET62" s="59"/>
      <c r="GEU62" s="59"/>
      <c r="GEV62" s="59"/>
      <c r="GEW62" s="59"/>
      <c r="GEX62" s="59"/>
      <c r="GEY62" s="59"/>
      <c r="GEZ62" s="59"/>
      <c r="GFA62" s="59"/>
      <c r="GFB62" s="59"/>
      <c r="GFC62" s="59"/>
      <c r="GFD62" s="59"/>
      <c r="GFE62" s="59"/>
      <c r="GFF62" s="59"/>
      <c r="GFG62" s="59"/>
      <c r="GFH62" s="59"/>
      <c r="GFI62" s="59"/>
      <c r="GFJ62" s="59"/>
      <c r="GFK62" s="59"/>
      <c r="GFL62" s="59"/>
      <c r="GFM62" s="59"/>
      <c r="GFN62" s="59"/>
      <c r="GFO62" s="59"/>
      <c r="GFP62" s="59"/>
      <c r="GFQ62" s="59"/>
      <c r="GFR62" s="59"/>
      <c r="GFS62" s="59"/>
      <c r="GFT62" s="59"/>
      <c r="GFU62" s="59"/>
      <c r="GFV62" s="59"/>
      <c r="GFW62" s="59"/>
      <c r="GFX62" s="59"/>
      <c r="GFY62" s="59"/>
      <c r="GFZ62" s="59"/>
      <c r="GGA62" s="59"/>
      <c r="GGB62" s="59"/>
      <c r="GGC62" s="59"/>
      <c r="GGD62" s="59"/>
      <c r="GGE62" s="59"/>
      <c r="GGF62" s="59"/>
      <c r="GGG62" s="59"/>
      <c r="GGH62" s="59"/>
      <c r="GGI62" s="59"/>
      <c r="GGJ62" s="59"/>
      <c r="GGK62" s="59"/>
      <c r="GGL62" s="59"/>
      <c r="GGM62" s="59"/>
      <c r="GGN62" s="59"/>
      <c r="GGO62" s="59"/>
      <c r="GGP62" s="59"/>
      <c r="GGQ62" s="59"/>
      <c r="GGR62" s="59"/>
      <c r="GGS62" s="59"/>
      <c r="GGT62" s="59"/>
      <c r="GGU62" s="59"/>
      <c r="GGV62" s="59"/>
      <c r="GGW62" s="59"/>
      <c r="GGX62" s="59"/>
      <c r="GGY62" s="59"/>
      <c r="GGZ62" s="59"/>
      <c r="GHA62" s="59"/>
      <c r="GHB62" s="59"/>
      <c r="GHC62" s="59"/>
      <c r="GHD62" s="59"/>
      <c r="GHE62" s="59"/>
      <c r="GHF62" s="59"/>
      <c r="GHG62" s="59"/>
      <c r="GHH62" s="59"/>
      <c r="GHI62" s="59"/>
      <c r="GHJ62" s="59"/>
      <c r="GHK62" s="59"/>
      <c r="GHL62" s="59"/>
      <c r="GHM62" s="59"/>
      <c r="GHN62" s="59"/>
      <c r="GHO62" s="59"/>
      <c r="GHP62" s="59"/>
      <c r="GHQ62" s="59"/>
      <c r="GHR62" s="59"/>
      <c r="GHS62" s="59"/>
      <c r="GHT62" s="59"/>
      <c r="GHU62" s="59"/>
      <c r="GHV62" s="59"/>
      <c r="GHW62" s="59"/>
      <c r="GHX62" s="59"/>
      <c r="GHY62" s="59"/>
      <c r="GHZ62" s="59"/>
      <c r="GIA62" s="59"/>
      <c r="GIB62" s="59"/>
      <c r="GIC62" s="59"/>
      <c r="GID62" s="59"/>
      <c r="GIE62" s="59"/>
      <c r="GIF62" s="59"/>
      <c r="GIG62" s="59"/>
      <c r="GIH62" s="59"/>
      <c r="GII62" s="59"/>
      <c r="GIJ62" s="59"/>
      <c r="GIK62" s="59"/>
      <c r="GIL62" s="59"/>
      <c r="GIM62" s="59"/>
      <c r="GIN62" s="59"/>
      <c r="GIO62" s="59"/>
      <c r="GIP62" s="59"/>
      <c r="GIQ62" s="59"/>
      <c r="GIR62" s="59"/>
      <c r="GIS62" s="59"/>
      <c r="GIT62" s="59"/>
      <c r="GIU62" s="59"/>
      <c r="GIV62" s="59"/>
      <c r="GIW62" s="59"/>
      <c r="GIX62" s="59"/>
      <c r="GIY62" s="59"/>
      <c r="GIZ62" s="59"/>
      <c r="GJA62" s="59"/>
      <c r="GJB62" s="59"/>
      <c r="GJC62" s="59"/>
      <c r="GJD62" s="59"/>
      <c r="GJE62" s="59"/>
      <c r="GJF62" s="59"/>
      <c r="GJG62" s="59"/>
      <c r="GJH62" s="59"/>
      <c r="GJI62" s="59"/>
      <c r="GJJ62" s="59"/>
      <c r="GJK62" s="59"/>
      <c r="GJL62" s="59"/>
      <c r="GJM62" s="59"/>
      <c r="GJN62" s="59"/>
      <c r="GJO62" s="59"/>
      <c r="GJP62" s="59"/>
      <c r="GJQ62" s="59"/>
      <c r="GJR62" s="59"/>
      <c r="GJS62" s="59"/>
      <c r="GJT62" s="59"/>
      <c r="GJU62" s="59"/>
      <c r="GJV62" s="59"/>
      <c r="GJW62" s="59"/>
      <c r="GJX62" s="59"/>
      <c r="GJY62" s="59"/>
      <c r="GJZ62" s="59"/>
      <c r="GKA62" s="59"/>
      <c r="GKB62" s="59"/>
      <c r="GKC62" s="59"/>
      <c r="GKD62" s="59"/>
      <c r="GKE62" s="59"/>
      <c r="GKF62" s="59"/>
      <c r="GKG62" s="59"/>
      <c r="GKH62" s="59"/>
      <c r="GKI62" s="59"/>
      <c r="GKJ62" s="59"/>
      <c r="GKK62" s="59"/>
      <c r="GKL62" s="59"/>
      <c r="GKM62" s="59"/>
      <c r="GKN62" s="59"/>
      <c r="GKO62" s="59"/>
      <c r="GKP62" s="59"/>
      <c r="GKQ62" s="59"/>
      <c r="GKR62" s="59"/>
      <c r="GKS62" s="59"/>
      <c r="GKT62" s="59"/>
      <c r="GKU62" s="59"/>
      <c r="GKV62" s="59"/>
      <c r="GKW62" s="59"/>
      <c r="GKX62" s="59"/>
      <c r="GKY62" s="59"/>
      <c r="GKZ62" s="59"/>
      <c r="GLA62" s="59"/>
      <c r="GLB62" s="59"/>
      <c r="GLC62" s="59"/>
      <c r="GLD62" s="59"/>
      <c r="GLE62" s="59"/>
      <c r="GLF62" s="59"/>
      <c r="GLG62" s="59"/>
      <c r="GLH62" s="59"/>
      <c r="GLI62" s="59"/>
      <c r="GLJ62" s="59"/>
      <c r="GLK62" s="59"/>
      <c r="GLL62" s="59"/>
      <c r="GLM62" s="59"/>
      <c r="GLN62" s="59"/>
      <c r="GLO62" s="59"/>
      <c r="GLP62" s="59"/>
      <c r="GLQ62" s="59"/>
      <c r="GLR62" s="59"/>
      <c r="GLS62" s="59"/>
      <c r="GLT62" s="59"/>
      <c r="GLU62" s="59"/>
      <c r="GLV62" s="59"/>
      <c r="GLW62" s="59"/>
      <c r="GLX62" s="59"/>
      <c r="GLY62" s="59"/>
      <c r="GLZ62" s="59"/>
      <c r="GMA62" s="59"/>
      <c r="GMB62" s="59"/>
      <c r="GMC62" s="59"/>
      <c r="GMD62" s="59"/>
      <c r="GME62" s="59"/>
      <c r="GMF62" s="59"/>
      <c r="GMG62" s="59"/>
      <c r="GMH62" s="59"/>
      <c r="GMI62" s="59"/>
      <c r="GMJ62" s="59"/>
      <c r="GMK62" s="59"/>
      <c r="GML62" s="59"/>
      <c r="GMM62" s="59"/>
      <c r="GMN62" s="59"/>
      <c r="GMO62" s="59"/>
      <c r="GMP62" s="59"/>
      <c r="GMQ62" s="59"/>
      <c r="GMR62" s="59"/>
      <c r="GMS62" s="59"/>
      <c r="GMT62" s="59"/>
      <c r="GMU62" s="59"/>
      <c r="GMV62" s="59"/>
      <c r="GMW62" s="59"/>
      <c r="GMX62" s="59"/>
      <c r="GMY62" s="59"/>
      <c r="GMZ62" s="59"/>
      <c r="GNA62" s="59"/>
      <c r="GNB62" s="59"/>
      <c r="GNC62" s="59"/>
      <c r="GND62" s="59"/>
      <c r="GNE62" s="59"/>
      <c r="GNF62" s="59"/>
      <c r="GNG62" s="59"/>
      <c r="GNH62" s="59"/>
      <c r="GNI62" s="59"/>
      <c r="GNJ62" s="59"/>
      <c r="GNK62" s="59"/>
      <c r="GNL62" s="59"/>
      <c r="GNM62" s="59"/>
      <c r="GNN62" s="59"/>
      <c r="GNO62" s="59"/>
      <c r="GNP62" s="59"/>
      <c r="GNQ62" s="59"/>
      <c r="GNR62" s="59"/>
      <c r="GNS62" s="59"/>
      <c r="GNT62" s="59"/>
      <c r="GNU62" s="59"/>
      <c r="GNV62" s="59"/>
      <c r="GNW62" s="59"/>
      <c r="GNX62" s="59"/>
      <c r="GNY62" s="59"/>
      <c r="GNZ62" s="59"/>
      <c r="GOA62" s="59"/>
      <c r="GOB62" s="59"/>
      <c r="GOC62" s="59"/>
      <c r="GOD62" s="59"/>
      <c r="GOE62" s="59"/>
      <c r="GOF62" s="59"/>
      <c r="GOG62" s="59"/>
      <c r="GOH62" s="59"/>
      <c r="GOI62" s="59"/>
      <c r="GOJ62" s="59"/>
      <c r="GOK62" s="59"/>
      <c r="GOL62" s="59"/>
      <c r="GOM62" s="59"/>
      <c r="GON62" s="59"/>
      <c r="GOO62" s="59"/>
      <c r="GOP62" s="59"/>
      <c r="GOQ62" s="59"/>
      <c r="GOR62" s="59"/>
      <c r="GOS62" s="59"/>
      <c r="GOT62" s="59"/>
      <c r="GOU62" s="59"/>
      <c r="GOV62" s="59"/>
      <c r="GOW62" s="59"/>
      <c r="GOX62" s="59"/>
      <c r="GOY62" s="59"/>
      <c r="GOZ62" s="59"/>
      <c r="GPA62" s="59"/>
      <c r="GPB62" s="59"/>
      <c r="GPC62" s="59"/>
      <c r="GPD62" s="59"/>
      <c r="GPE62" s="59"/>
      <c r="GPF62" s="59"/>
      <c r="GPG62" s="59"/>
      <c r="GPH62" s="59"/>
      <c r="GPI62" s="59"/>
      <c r="GPJ62" s="59"/>
      <c r="GPK62" s="59"/>
      <c r="GPL62" s="59"/>
      <c r="GPM62" s="59"/>
      <c r="GPN62" s="59"/>
      <c r="GPO62" s="59"/>
      <c r="GPP62" s="59"/>
      <c r="GPQ62" s="59"/>
      <c r="GPR62" s="59"/>
      <c r="GPS62" s="59"/>
      <c r="GPT62" s="59"/>
      <c r="GPU62" s="59"/>
      <c r="GPV62" s="59"/>
      <c r="GPW62" s="59"/>
      <c r="GPX62" s="59"/>
      <c r="GPY62" s="59"/>
      <c r="GPZ62" s="59"/>
      <c r="GQA62" s="59"/>
      <c r="GQB62" s="59"/>
      <c r="GQC62" s="59"/>
      <c r="GQD62" s="59"/>
      <c r="GQE62" s="59"/>
      <c r="GQF62" s="59"/>
      <c r="GQG62" s="59"/>
      <c r="GQH62" s="59"/>
      <c r="GQI62" s="59"/>
      <c r="GQJ62" s="59"/>
      <c r="GQK62" s="59"/>
      <c r="GQL62" s="59"/>
      <c r="GQM62" s="59"/>
      <c r="GQN62" s="59"/>
      <c r="GQO62" s="59"/>
      <c r="GQP62" s="59"/>
      <c r="GQQ62" s="59"/>
      <c r="GQR62" s="59"/>
      <c r="GQS62" s="59"/>
      <c r="GQT62" s="59"/>
      <c r="GQU62" s="59"/>
      <c r="GQV62" s="59"/>
      <c r="GQW62" s="59"/>
      <c r="GQX62" s="59"/>
      <c r="GQY62" s="59"/>
      <c r="GQZ62" s="59"/>
      <c r="GRA62" s="59"/>
      <c r="GRB62" s="59"/>
      <c r="GRC62" s="59"/>
      <c r="GRD62" s="59"/>
      <c r="GRE62" s="59"/>
      <c r="GRF62" s="59"/>
      <c r="GRG62" s="59"/>
      <c r="GRH62" s="59"/>
      <c r="GRI62" s="59"/>
      <c r="GRJ62" s="59"/>
      <c r="GRK62" s="59"/>
      <c r="GRL62" s="59"/>
      <c r="GRM62" s="59"/>
      <c r="GRN62" s="59"/>
      <c r="GRO62" s="59"/>
      <c r="GRP62" s="59"/>
      <c r="GRQ62" s="59"/>
      <c r="GRR62" s="59"/>
      <c r="GRS62" s="59"/>
      <c r="GRT62" s="59"/>
      <c r="GRU62" s="59"/>
      <c r="GRV62" s="59"/>
      <c r="GRW62" s="59"/>
      <c r="GRX62" s="59"/>
      <c r="GRY62" s="59"/>
      <c r="GRZ62" s="59"/>
      <c r="GSA62" s="59"/>
      <c r="GSB62" s="59"/>
      <c r="GSC62" s="59"/>
      <c r="GSD62" s="59"/>
      <c r="GSE62" s="59"/>
      <c r="GSF62" s="59"/>
      <c r="GSG62" s="59"/>
      <c r="GSH62" s="59"/>
      <c r="GSI62" s="59"/>
      <c r="GSJ62" s="59"/>
      <c r="GSK62" s="59"/>
      <c r="GSL62" s="59"/>
      <c r="GSM62" s="59"/>
      <c r="GSN62" s="59"/>
      <c r="GSO62" s="59"/>
      <c r="GSP62" s="59"/>
      <c r="GSQ62" s="59"/>
      <c r="GSR62" s="59"/>
      <c r="GSS62" s="59"/>
      <c r="GST62" s="59"/>
      <c r="GSU62" s="59"/>
      <c r="GSV62" s="59"/>
      <c r="GSW62" s="59"/>
      <c r="GSX62" s="59"/>
      <c r="GSY62" s="59"/>
      <c r="GSZ62" s="59"/>
      <c r="GTA62" s="59"/>
      <c r="GTB62" s="59"/>
      <c r="GTC62" s="59"/>
      <c r="GTD62" s="59"/>
      <c r="GTE62" s="59"/>
      <c r="GTF62" s="59"/>
      <c r="GTG62" s="59"/>
      <c r="GTH62" s="59"/>
      <c r="GTI62" s="59"/>
      <c r="GTJ62" s="59"/>
      <c r="GTK62" s="59"/>
      <c r="GTL62" s="59"/>
      <c r="GTM62" s="59"/>
      <c r="GTN62" s="59"/>
      <c r="GTO62" s="59"/>
      <c r="GTP62" s="59"/>
      <c r="GTQ62" s="59"/>
      <c r="GTR62" s="59"/>
      <c r="GTS62" s="59"/>
      <c r="GTT62" s="59"/>
      <c r="GTU62" s="59"/>
      <c r="GTV62" s="59"/>
      <c r="GTW62" s="59"/>
      <c r="GTX62" s="59"/>
      <c r="GTY62" s="59"/>
      <c r="GTZ62" s="59"/>
      <c r="GUA62" s="59"/>
      <c r="GUB62" s="59"/>
      <c r="GUC62" s="59"/>
      <c r="GUD62" s="59"/>
      <c r="GUE62" s="59"/>
      <c r="GUF62" s="59"/>
      <c r="GUG62" s="59"/>
      <c r="GUH62" s="59"/>
      <c r="GUI62" s="59"/>
      <c r="GUJ62" s="59"/>
      <c r="GUK62" s="59"/>
      <c r="GUL62" s="59"/>
      <c r="GUM62" s="59"/>
      <c r="GUN62" s="59"/>
      <c r="GUO62" s="59"/>
      <c r="GUP62" s="59"/>
      <c r="GUQ62" s="59"/>
      <c r="GUR62" s="59"/>
      <c r="GUS62" s="59"/>
      <c r="GUT62" s="59"/>
      <c r="GUU62" s="59"/>
      <c r="GUV62" s="59"/>
      <c r="GUW62" s="59"/>
      <c r="GUX62" s="59"/>
      <c r="GUY62" s="59"/>
      <c r="GUZ62" s="59"/>
      <c r="GVA62" s="59"/>
      <c r="GVB62" s="59"/>
      <c r="GVC62" s="59"/>
      <c r="GVD62" s="59"/>
      <c r="GVE62" s="59"/>
      <c r="GVF62" s="59"/>
      <c r="GVG62" s="59"/>
      <c r="GVH62" s="59"/>
      <c r="GVI62" s="59"/>
      <c r="GVJ62" s="59"/>
      <c r="GVK62" s="59"/>
      <c r="GVL62" s="59"/>
      <c r="GVM62" s="59"/>
      <c r="GVN62" s="59"/>
      <c r="GVO62" s="59"/>
      <c r="GVP62" s="59"/>
      <c r="GVQ62" s="59"/>
      <c r="GVR62" s="59"/>
      <c r="GVS62" s="59"/>
      <c r="GVT62" s="59"/>
      <c r="GVU62" s="59"/>
      <c r="GVV62" s="59"/>
      <c r="GVW62" s="59"/>
      <c r="GVX62" s="59"/>
      <c r="GVY62" s="59"/>
      <c r="GVZ62" s="59"/>
      <c r="GWA62" s="59"/>
      <c r="GWB62" s="59"/>
      <c r="GWC62" s="59"/>
      <c r="GWD62" s="59"/>
      <c r="GWE62" s="59"/>
      <c r="GWF62" s="59"/>
      <c r="GWG62" s="59"/>
      <c r="GWH62" s="59"/>
      <c r="GWI62" s="59"/>
      <c r="GWJ62" s="59"/>
      <c r="GWK62" s="59"/>
      <c r="GWL62" s="59"/>
      <c r="GWM62" s="59"/>
      <c r="GWN62" s="59"/>
      <c r="GWO62" s="59"/>
      <c r="GWP62" s="59"/>
      <c r="GWQ62" s="59"/>
      <c r="GWR62" s="59"/>
      <c r="GWS62" s="59"/>
      <c r="GWT62" s="59"/>
      <c r="GWU62" s="59"/>
      <c r="GWV62" s="59"/>
      <c r="GWW62" s="59"/>
      <c r="GWX62" s="59"/>
      <c r="GWY62" s="59"/>
      <c r="GWZ62" s="59"/>
      <c r="GXA62" s="59"/>
      <c r="GXB62" s="59"/>
      <c r="GXC62" s="59"/>
      <c r="GXD62" s="59"/>
      <c r="GXE62" s="59"/>
      <c r="GXF62" s="59"/>
      <c r="GXG62" s="59"/>
      <c r="GXH62" s="59"/>
      <c r="GXI62" s="59"/>
      <c r="GXJ62" s="59"/>
      <c r="GXK62" s="59"/>
      <c r="GXL62" s="59"/>
      <c r="GXM62" s="59"/>
      <c r="GXN62" s="59"/>
      <c r="GXO62" s="59"/>
      <c r="GXP62" s="59"/>
      <c r="GXQ62" s="59"/>
      <c r="GXR62" s="59"/>
      <c r="GXS62" s="59"/>
      <c r="GXT62" s="59"/>
      <c r="GXU62" s="59"/>
      <c r="GXV62" s="59"/>
      <c r="GXW62" s="59"/>
      <c r="GXX62" s="59"/>
      <c r="GXY62" s="59"/>
      <c r="GXZ62" s="59"/>
      <c r="GYA62" s="59"/>
      <c r="GYB62" s="59"/>
      <c r="GYC62" s="59"/>
      <c r="GYD62" s="59"/>
      <c r="GYE62" s="59"/>
      <c r="GYF62" s="59"/>
      <c r="GYG62" s="59"/>
      <c r="GYH62" s="59"/>
      <c r="GYI62" s="59"/>
      <c r="GYJ62" s="59"/>
      <c r="GYK62" s="59"/>
      <c r="GYL62" s="59"/>
      <c r="GYM62" s="59"/>
      <c r="GYN62" s="59"/>
      <c r="GYO62" s="59"/>
      <c r="GYP62" s="59"/>
      <c r="GYQ62" s="59"/>
      <c r="GYR62" s="59"/>
      <c r="GYS62" s="59"/>
      <c r="GYT62" s="59"/>
      <c r="GYU62" s="59"/>
      <c r="GYV62" s="59"/>
      <c r="GYW62" s="59"/>
      <c r="GYX62" s="59"/>
      <c r="GYY62" s="59"/>
      <c r="GYZ62" s="59"/>
      <c r="GZA62" s="59"/>
      <c r="GZB62" s="59"/>
      <c r="GZC62" s="59"/>
      <c r="GZD62" s="59"/>
      <c r="GZE62" s="59"/>
      <c r="GZF62" s="59"/>
      <c r="GZG62" s="59"/>
      <c r="GZH62" s="59"/>
      <c r="GZI62" s="59"/>
      <c r="GZJ62" s="59"/>
      <c r="GZK62" s="59"/>
      <c r="GZL62" s="59"/>
      <c r="GZM62" s="59"/>
      <c r="GZN62" s="59"/>
      <c r="GZO62" s="59"/>
      <c r="GZP62" s="59"/>
      <c r="GZQ62" s="59"/>
      <c r="GZR62" s="59"/>
      <c r="GZS62" s="59"/>
      <c r="GZT62" s="59"/>
      <c r="GZU62" s="59"/>
      <c r="GZV62" s="59"/>
      <c r="GZW62" s="59"/>
      <c r="GZX62" s="59"/>
      <c r="GZY62" s="59"/>
      <c r="GZZ62" s="59"/>
      <c r="HAA62" s="59"/>
      <c r="HAB62" s="59"/>
      <c r="HAC62" s="59"/>
      <c r="HAD62" s="59"/>
      <c r="HAE62" s="59"/>
      <c r="HAF62" s="59"/>
      <c r="HAG62" s="59"/>
      <c r="HAH62" s="59"/>
      <c r="HAI62" s="59"/>
      <c r="HAJ62" s="59"/>
      <c r="HAK62" s="59"/>
      <c r="HAL62" s="59"/>
      <c r="HAM62" s="59"/>
      <c r="HAN62" s="59"/>
      <c r="HAO62" s="59"/>
      <c r="HAP62" s="59"/>
      <c r="HAQ62" s="59"/>
      <c r="HAR62" s="59"/>
      <c r="HAS62" s="59"/>
      <c r="HAT62" s="59"/>
      <c r="HAU62" s="59"/>
      <c r="HAV62" s="59"/>
      <c r="HAW62" s="59"/>
      <c r="HAX62" s="59"/>
      <c r="HAY62" s="59"/>
      <c r="HAZ62" s="59"/>
      <c r="HBA62" s="59"/>
      <c r="HBB62" s="59"/>
      <c r="HBC62" s="59"/>
      <c r="HBD62" s="59"/>
      <c r="HBE62" s="59"/>
      <c r="HBF62" s="59"/>
      <c r="HBG62" s="59"/>
      <c r="HBH62" s="59"/>
      <c r="HBI62" s="59"/>
      <c r="HBJ62" s="59"/>
      <c r="HBK62" s="59"/>
      <c r="HBL62" s="59"/>
      <c r="HBM62" s="59"/>
      <c r="HBN62" s="59"/>
      <c r="HBO62" s="59"/>
      <c r="HBP62" s="59"/>
      <c r="HBQ62" s="59"/>
      <c r="HBR62" s="59"/>
      <c r="HBS62" s="59"/>
      <c r="HBT62" s="59"/>
      <c r="HBU62" s="59"/>
      <c r="HBV62" s="59"/>
      <c r="HBW62" s="59"/>
      <c r="HBX62" s="59"/>
      <c r="HBY62" s="59"/>
      <c r="HBZ62" s="59"/>
      <c r="HCA62" s="59"/>
      <c r="HCB62" s="59"/>
      <c r="HCC62" s="59"/>
      <c r="HCD62" s="59"/>
      <c r="HCE62" s="59"/>
      <c r="HCF62" s="59"/>
      <c r="HCG62" s="59"/>
      <c r="HCH62" s="59"/>
      <c r="HCI62" s="59"/>
      <c r="HCJ62" s="59"/>
      <c r="HCK62" s="59"/>
      <c r="HCL62" s="59"/>
      <c r="HCM62" s="59"/>
      <c r="HCN62" s="59"/>
      <c r="HCO62" s="59"/>
      <c r="HCP62" s="59"/>
      <c r="HCQ62" s="59"/>
      <c r="HCR62" s="59"/>
      <c r="HCS62" s="59"/>
      <c r="HCT62" s="59"/>
      <c r="HCU62" s="59"/>
      <c r="HCV62" s="59"/>
      <c r="HCW62" s="59"/>
      <c r="HCX62" s="59"/>
      <c r="HCY62" s="59"/>
      <c r="HCZ62" s="59"/>
      <c r="HDA62" s="59"/>
      <c r="HDB62" s="59"/>
      <c r="HDC62" s="59"/>
      <c r="HDD62" s="59"/>
      <c r="HDE62" s="59"/>
      <c r="HDF62" s="59"/>
      <c r="HDG62" s="59"/>
      <c r="HDH62" s="59"/>
      <c r="HDI62" s="59"/>
      <c r="HDJ62" s="59"/>
      <c r="HDK62" s="59"/>
      <c r="HDL62" s="59"/>
      <c r="HDM62" s="59"/>
      <c r="HDN62" s="59"/>
      <c r="HDO62" s="59"/>
      <c r="HDP62" s="59"/>
      <c r="HDQ62" s="59"/>
      <c r="HDR62" s="59"/>
      <c r="HDS62" s="59"/>
      <c r="HDT62" s="59"/>
      <c r="HDU62" s="59"/>
      <c r="HDV62" s="59"/>
      <c r="HDW62" s="59"/>
      <c r="HDX62" s="59"/>
      <c r="HDY62" s="59"/>
      <c r="HDZ62" s="59"/>
      <c r="HEA62" s="59"/>
      <c r="HEB62" s="59"/>
      <c r="HEC62" s="59"/>
      <c r="HED62" s="59"/>
      <c r="HEE62" s="59"/>
      <c r="HEF62" s="59"/>
      <c r="HEG62" s="59"/>
      <c r="HEH62" s="59"/>
      <c r="HEI62" s="59"/>
      <c r="HEJ62" s="59"/>
      <c r="HEK62" s="59"/>
      <c r="HEL62" s="59"/>
      <c r="HEM62" s="59"/>
      <c r="HEN62" s="59"/>
      <c r="HEO62" s="59"/>
      <c r="HEP62" s="59"/>
      <c r="HEQ62" s="59"/>
      <c r="HER62" s="59"/>
      <c r="HES62" s="59"/>
      <c r="HET62" s="59"/>
      <c r="HEU62" s="59"/>
      <c r="HEV62" s="59"/>
      <c r="HEW62" s="59"/>
      <c r="HEX62" s="59"/>
      <c r="HEY62" s="59"/>
      <c r="HEZ62" s="59"/>
      <c r="HFA62" s="59"/>
      <c r="HFB62" s="59"/>
      <c r="HFC62" s="59"/>
      <c r="HFD62" s="59"/>
      <c r="HFE62" s="59"/>
      <c r="HFF62" s="59"/>
      <c r="HFG62" s="59"/>
      <c r="HFH62" s="59"/>
      <c r="HFI62" s="59"/>
      <c r="HFJ62" s="59"/>
      <c r="HFK62" s="59"/>
      <c r="HFL62" s="59"/>
      <c r="HFM62" s="59"/>
      <c r="HFN62" s="59"/>
      <c r="HFO62" s="59"/>
      <c r="HFP62" s="59"/>
      <c r="HFQ62" s="59"/>
      <c r="HFR62" s="59"/>
      <c r="HFS62" s="59"/>
      <c r="HFT62" s="59"/>
      <c r="HFU62" s="59"/>
      <c r="HFV62" s="59"/>
      <c r="HFW62" s="59"/>
      <c r="HFX62" s="59"/>
      <c r="HFY62" s="59"/>
      <c r="HFZ62" s="59"/>
      <c r="HGA62" s="59"/>
      <c r="HGB62" s="59"/>
      <c r="HGC62" s="59"/>
      <c r="HGD62" s="59"/>
      <c r="HGE62" s="59"/>
      <c r="HGF62" s="59"/>
      <c r="HGG62" s="59"/>
      <c r="HGH62" s="59"/>
      <c r="HGI62" s="59"/>
      <c r="HGJ62" s="59"/>
      <c r="HGK62" s="59"/>
      <c r="HGL62" s="59"/>
      <c r="HGM62" s="59"/>
      <c r="HGN62" s="59"/>
      <c r="HGO62" s="59"/>
      <c r="HGP62" s="59"/>
      <c r="HGQ62" s="59"/>
      <c r="HGR62" s="59"/>
      <c r="HGS62" s="59"/>
      <c r="HGT62" s="59"/>
      <c r="HGU62" s="59"/>
      <c r="HGV62" s="59"/>
      <c r="HGW62" s="59"/>
      <c r="HGX62" s="59"/>
      <c r="HGY62" s="59"/>
      <c r="HGZ62" s="59"/>
      <c r="HHA62" s="59"/>
      <c r="HHB62" s="59"/>
      <c r="HHC62" s="59"/>
      <c r="HHD62" s="59"/>
      <c r="HHE62" s="59"/>
      <c r="HHF62" s="59"/>
      <c r="HHG62" s="59"/>
      <c r="HHH62" s="59"/>
      <c r="HHI62" s="59"/>
      <c r="HHJ62" s="59"/>
      <c r="HHK62" s="59"/>
      <c r="HHL62" s="59"/>
      <c r="HHM62" s="59"/>
      <c r="HHN62" s="59"/>
      <c r="HHO62" s="59"/>
      <c r="HHP62" s="59"/>
      <c r="HHQ62" s="59"/>
      <c r="HHR62" s="59"/>
      <c r="HHS62" s="59"/>
      <c r="HHT62" s="59"/>
      <c r="HHU62" s="59"/>
      <c r="HHV62" s="59"/>
      <c r="HHW62" s="59"/>
      <c r="HHX62" s="59"/>
      <c r="HHY62" s="59"/>
      <c r="HHZ62" s="59"/>
      <c r="HIA62" s="59"/>
      <c r="HIB62" s="59"/>
      <c r="HIC62" s="59"/>
      <c r="HID62" s="59"/>
      <c r="HIE62" s="59"/>
      <c r="HIF62" s="59"/>
      <c r="HIG62" s="59"/>
      <c r="HIH62" s="59"/>
      <c r="HII62" s="59"/>
      <c r="HIJ62" s="59"/>
      <c r="HIK62" s="59"/>
      <c r="HIL62" s="59"/>
      <c r="HIM62" s="59"/>
      <c r="HIN62" s="59"/>
      <c r="HIO62" s="59"/>
      <c r="HIP62" s="59"/>
      <c r="HIQ62" s="59"/>
      <c r="HIR62" s="59"/>
      <c r="HIS62" s="59"/>
      <c r="HIT62" s="59"/>
      <c r="HIU62" s="59"/>
      <c r="HIV62" s="59"/>
      <c r="HIW62" s="59"/>
      <c r="HIX62" s="59"/>
      <c r="HIY62" s="59"/>
      <c r="HIZ62" s="59"/>
      <c r="HJA62" s="59"/>
      <c r="HJB62" s="59"/>
      <c r="HJC62" s="59"/>
      <c r="HJD62" s="59"/>
      <c r="HJE62" s="59"/>
      <c r="HJF62" s="59"/>
      <c r="HJG62" s="59"/>
      <c r="HJH62" s="59"/>
      <c r="HJI62" s="59"/>
      <c r="HJJ62" s="59"/>
      <c r="HJK62" s="59"/>
      <c r="HJL62" s="59"/>
      <c r="HJM62" s="59"/>
      <c r="HJN62" s="59"/>
      <c r="HJO62" s="59"/>
      <c r="HJP62" s="59"/>
      <c r="HJQ62" s="59"/>
      <c r="HJR62" s="59"/>
      <c r="HJS62" s="59"/>
      <c r="HJT62" s="59"/>
      <c r="HJU62" s="59"/>
      <c r="HJV62" s="59"/>
      <c r="HJW62" s="59"/>
      <c r="HJX62" s="59"/>
      <c r="HJY62" s="59"/>
      <c r="HJZ62" s="59"/>
      <c r="HKA62" s="59"/>
      <c r="HKB62" s="59"/>
      <c r="HKC62" s="59"/>
      <c r="HKD62" s="59"/>
      <c r="HKE62" s="59"/>
      <c r="HKF62" s="59"/>
      <c r="HKG62" s="59"/>
      <c r="HKH62" s="59"/>
      <c r="HKI62" s="59"/>
      <c r="HKJ62" s="59"/>
      <c r="HKK62" s="59"/>
      <c r="HKL62" s="59"/>
      <c r="HKM62" s="59"/>
      <c r="HKN62" s="59"/>
      <c r="HKO62" s="59"/>
      <c r="HKP62" s="59"/>
      <c r="HKQ62" s="59"/>
      <c r="HKR62" s="59"/>
      <c r="HKS62" s="59"/>
      <c r="HKT62" s="59"/>
      <c r="HKU62" s="59"/>
      <c r="HKV62" s="59"/>
      <c r="HKW62" s="59"/>
      <c r="HKX62" s="59"/>
      <c r="HKY62" s="59"/>
      <c r="HKZ62" s="59"/>
      <c r="HLA62" s="59"/>
      <c r="HLB62" s="59"/>
      <c r="HLC62" s="59"/>
      <c r="HLD62" s="59"/>
      <c r="HLE62" s="59"/>
      <c r="HLF62" s="59"/>
      <c r="HLG62" s="59"/>
      <c r="HLH62" s="59"/>
      <c r="HLI62" s="59"/>
      <c r="HLJ62" s="59"/>
      <c r="HLK62" s="59"/>
      <c r="HLL62" s="59"/>
      <c r="HLM62" s="59"/>
      <c r="HLN62" s="59"/>
      <c r="HLO62" s="59"/>
      <c r="HLP62" s="59"/>
      <c r="HLQ62" s="59"/>
      <c r="HLR62" s="59"/>
      <c r="HLS62" s="59"/>
      <c r="HLT62" s="59"/>
      <c r="HLU62" s="59"/>
      <c r="HLV62" s="59"/>
      <c r="HLW62" s="59"/>
      <c r="HLX62" s="59"/>
      <c r="HLY62" s="59"/>
      <c r="HLZ62" s="59"/>
      <c r="HMA62" s="59"/>
      <c r="HMB62" s="59"/>
      <c r="HMC62" s="59"/>
      <c r="HMD62" s="59"/>
      <c r="HME62" s="59"/>
      <c r="HMF62" s="59"/>
      <c r="HMG62" s="59"/>
      <c r="HMH62" s="59"/>
      <c r="HMI62" s="59"/>
      <c r="HMJ62" s="59"/>
      <c r="HMK62" s="59"/>
      <c r="HML62" s="59"/>
      <c r="HMM62" s="59"/>
      <c r="HMN62" s="59"/>
      <c r="HMO62" s="59"/>
      <c r="HMP62" s="59"/>
      <c r="HMQ62" s="59"/>
      <c r="HMR62" s="59"/>
      <c r="HMS62" s="59"/>
      <c r="HMT62" s="59"/>
      <c r="HMU62" s="59"/>
      <c r="HMV62" s="59"/>
      <c r="HMW62" s="59"/>
      <c r="HMX62" s="59"/>
      <c r="HMY62" s="59"/>
      <c r="HMZ62" s="59"/>
      <c r="HNA62" s="59"/>
      <c r="HNB62" s="59"/>
      <c r="HNC62" s="59"/>
      <c r="HND62" s="59"/>
      <c r="HNE62" s="59"/>
      <c r="HNF62" s="59"/>
      <c r="HNG62" s="59"/>
      <c r="HNH62" s="59"/>
      <c r="HNI62" s="59"/>
      <c r="HNJ62" s="59"/>
      <c r="HNK62" s="59"/>
      <c r="HNL62" s="59"/>
      <c r="HNM62" s="59"/>
      <c r="HNN62" s="59"/>
      <c r="HNO62" s="59"/>
      <c r="HNP62" s="59"/>
      <c r="HNQ62" s="59"/>
      <c r="HNR62" s="59"/>
      <c r="HNS62" s="59"/>
      <c r="HNT62" s="59"/>
      <c r="HNU62" s="59"/>
      <c r="HNV62" s="59"/>
      <c r="HNW62" s="59"/>
      <c r="HNX62" s="59"/>
      <c r="HNY62" s="59"/>
      <c r="HNZ62" s="59"/>
      <c r="HOA62" s="59"/>
      <c r="HOB62" s="59"/>
      <c r="HOC62" s="59"/>
      <c r="HOD62" s="59"/>
      <c r="HOE62" s="59"/>
      <c r="HOF62" s="59"/>
      <c r="HOG62" s="59"/>
      <c r="HOH62" s="59"/>
      <c r="HOI62" s="59"/>
      <c r="HOJ62" s="59"/>
      <c r="HOK62" s="59"/>
      <c r="HOL62" s="59"/>
      <c r="HOM62" s="59"/>
      <c r="HON62" s="59"/>
      <c r="HOO62" s="59"/>
      <c r="HOP62" s="59"/>
      <c r="HOQ62" s="59"/>
      <c r="HOR62" s="59"/>
      <c r="HOS62" s="59"/>
      <c r="HOT62" s="59"/>
      <c r="HOU62" s="59"/>
      <c r="HOV62" s="59"/>
      <c r="HOW62" s="59"/>
      <c r="HOX62" s="59"/>
      <c r="HOY62" s="59"/>
      <c r="HOZ62" s="59"/>
      <c r="HPA62" s="59"/>
      <c r="HPB62" s="59"/>
      <c r="HPC62" s="59"/>
      <c r="HPD62" s="59"/>
      <c r="HPE62" s="59"/>
      <c r="HPF62" s="59"/>
      <c r="HPG62" s="59"/>
      <c r="HPH62" s="59"/>
      <c r="HPI62" s="59"/>
      <c r="HPJ62" s="59"/>
      <c r="HPK62" s="59"/>
      <c r="HPL62" s="59"/>
      <c r="HPM62" s="59"/>
      <c r="HPN62" s="59"/>
      <c r="HPO62" s="59"/>
      <c r="HPP62" s="59"/>
      <c r="HPQ62" s="59"/>
      <c r="HPR62" s="59"/>
      <c r="HPS62" s="59"/>
      <c r="HPT62" s="59"/>
      <c r="HPU62" s="59"/>
      <c r="HPV62" s="59"/>
      <c r="HPW62" s="59"/>
      <c r="HPX62" s="59"/>
      <c r="HPY62" s="59"/>
      <c r="HPZ62" s="59"/>
      <c r="HQA62" s="59"/>
      <c r="HQB62" s="59"/>
      <c r="HQC62" s="59"/>
      <c r="HQD62" s="59"/>
      <c r="HQE62" s="59"/>
      <c r="HQF62" s="59"/>
      <c r="HQG62" s="59"/>
      <c r="HQH62" s="59"/>
      <c r="HQI62" s="59"/>
      <c r="HQJ62" s="59"/>
      <c r="HQK62" s="59"/>
      <c r="HQL62" s="59"/>
      <c r="HQM62" s="59"/>
      <c r="HQN62" s="59"/>
      <c r="HQO62" s="59"/>
      <c r="HQP62" s="59"/>
      <c r="HQQ62" s="59"/>
      <c r="HQR62" s="59"/>
      <c r="HQS62" s="59"/>
      <c r="HQT62" s="59"/>
      <c r="HQU62" s="59"/>
      <c r="HQV62" s="59"/>
      <c r="HQW62" s="59"/>
      <c r="HQX62" s="59"/>
      <c r="HQY62" s="59"/>
      <c r="HQZ62" s="59"/>
      <c r="HRA62" s="59"/>
      <c r="HRB62" s="59"/>
      <c r="HRC62" s="59"/>
      <c r="HRD62" s="59"/>
      <c r="HRE62" s="59"/>
      <c r="HRF62" s="59"/>
      <c r="HRG62" s="59"/>
      <c r="HRH62" s="59"/>
      <c r="HRI62" s="59"/>
      <c r="HRJ62" s="59"/>
      <c r="HRK62" s="59"/>
      <c r="HRL62" s="59"/>
      <c r="HRM62" s="59"/>
      <c r="HRN62" s="59"/>
      <c r="HRO62" s="59"/>
      <c r="HRP62" s="59"/>
      <c r="HRQ62" s="59"/>
      <c r="HRR62" s="59"/>
      <c r="HRS62" s="59"/>
      <c r="HRT62" s="59"/>
      <c r="HRU62" s="59"/>
      <c r="HRV62" s="59"/>
      <c r="HRW62" s="59"/>
      <c r="HRX62" s="59"/>
      <c r="HRY62" s="59"/>
      <c r="HRZ62" s="59"/>
      <c r="HSA62" s="59"/>
      <c r="HSB62" s="59"/>
      <c r="HSC62" s="59"/>
      <c r="HSD62" s="59"/>
      <c r="HSE62" s="59"/>
      <c r="HSF62" s="59"/>
      <c r="HSG62" s="59"/>
      <c r="HSH62" s="59"/>
      <c r="HSI62" s="59"/>
      <c r="HSJ62" s="59"/>
      <c r="HSK62" s="59"/>
      <c r="HSL62" s="59"/>
      <c r="HSM62" s="59"/>
      <c r="HSN62" s="59"/>
      <c r="HSO62" s="59"/>
      <c r="HSP62" s="59"/>
      <c r="HSQ62" s="59"/>
      <c r="HSR62" s="59"/>
      <c r="HSS62" s="59"/>
      <c r="HST62" s="59"/>
      <c r="HSU62" s="59"/>
      <c r="HSV62" s="59"/>
      <c r="HSW62" s="59"/>
      <c r="HSX62" s="59"/>
      <c r="HSY62" s="59"/>
      <c r="HSZ62" s="59"/>
      <c r="HTA62" s="59"/>
      <c r="HTB62" s="59"/>
      <c r="HTC62" s="59"/>
      <c r="HTD62" s="59"/>
      <c r="HTE62" s="59"/>
      <c r="HTF62" s="59"/>
      <c r="HTG62" s="59"/>
      <c r="HTH62" s="59"/>
      <c r="HTI62" s="59"/>
      <c r="HTJ62" s="59"/>
      <c r="HTK62" s="59"/>
      <c r="HTL62" s="59"/>
      <c r="HTM62" s="59"/>
      <c r="HTN62" s="59"/>
      <c r="HTO62" s="59"/>
      <c r="HTP62" s="59"/>
      <c r="HTQ62" s="59"/>
      <c r="HTR62" s="59"/>
      <c r="HTS62" s="59"/>
      <c r="HTT62" s="59"/>
      <c r="HTU62" s="59"/>
      <c r="HTV62" s="59"/>
      <c r="HTW62" s="59"/>
      <c r="HTX62" s="59"/>
      <c r="HTY62" s="59"/>
      <c r="HTZ62" s="59"/>
      <c r="HUA62" s="59"/>
      <c r="HUB62" s="59"/>
      <c r="HUC62" s="59"/>
      <c r="HUD62" s="59"/>
      <c r="HUE62" s="59"/>
      <c r="HUF62" s="59"/>
      <c r="HUG62" s="59"/>
      <c r="HUH62" s="59"/>
      <c r="HUI62" s="59"/>
      <c r="HUJ62" s="59"/>
      <c r="HUK62" s="59"/>
      <c r="HUL62" s="59"/>
      <c r="HUM62" s="59"/>
      <c r="HUN62" s="59"/>
      <c r="HUO62" s="59"/>
      <c r="HUP62" s="59"/>
      <c r="HUQ62" s="59"/>
      <c r="HUR62" s="59"/>
      <c r="HUS62" s="59"/>
      <c r="HUT62" s="59"/>
      <c r="HUU62" s="59"/>
      <c r="HUV62" s="59"/>
      <c r="HUW62" s="59"/>
      <c r="HUX62" s="59"/>
      <c r="HUY62" s="59"/>
      <c r="HUZ62" s="59"/>
      <c r="HVA62" s="59"/>
      <c r="HVB62" s="59"/>
      <c r="HVC62" s="59"/>
      <c r="HVD62" s="59"/>
      <c r="HVE62" s="59"/>
      <c r="HVF62" s="59"/>
      <c r="HVG62" s="59"/>
      <c r="HVH62" s="59"/>
      <c r="HVI62" s="59"/>
      <c r="HVJ62" s="59"/>
      <c r="HVK62" s="59"/>
      <c r="HVL62" s="59"/>
      <c r="HVM62" s="59"/>
      <c r="HVN62" s="59"/>
      <c r="HVO62" s="59"/>
      <c r="HVP62" s="59"/>
      <c r="HVQ62" s="59"/>
      <c r="HVR62" s="59"/>
      <c r="HVS62" s="59"/>
      <c r="HVT62" s="59"/>
      <c r="HVU62" s="59"/>
      <c r="HVV62" s="59"/>
      <c r="HVW62" s="59"/>
      <c r="HVX62" s="59"/>
      <c r="HVY62" s="59"/>
      <c r="HVZ62" s="59"/>
      <c r="HWA62" s="59"/>
      <c r="HWB62" s="59"/>
      <c r="HWC62" s="59"/>
      <c r="HWD62" s="59"/>
      <c r="HWE62" s="59"/>
      <c r="HWF62" s="59"/>
      <c r="HWG62" s="59"/>
      <c r="HWH62" s="59"/>
      <c r="HWI62" s="59"/>
      <c r="HWJ62" s="59"/>
      <c r="HWK62" s="59"/>
      <c r="HWL62" s="59"/>
      <c r="HWM62" s="59"/>
      <c r="HWN62" s="59"/>
      <c r="HWO62" s="59"/>
      <c r="HWP62" s="59"/>
      <c r="HWQ62" s="59"/>
      <c r="HWR62" s="59"/>
      <c r="HWS62" s="59"/>
      <c r="HWT62" s="59"/>
      <c r="HWU62" s="59"/>
      <c r="HWV62" s="59"/>
      <c r="HWW62" s="59"/>
      <c r="HWX62" s="59"/>
      <c r="HWY62" s="59"/>
      <c r="HWZ62" s="59"/>
      <c r="HXA62" s="59"/>
      <c r="HXB62" s="59"/>
      <c r="HXC62" s="59"/>
      <c r="HXD62" s="59"/>
      <c r="HXE62" s="59"/>
      <c r="HXF62" s="59"/>
      <c r="HXG62" s="59"/>
      <c r="HXH62" s="59"/>
      <c r="HXI62" s="59"/>
      <c r="HXJ62" s="59"/>
      <c r="HXK62" s="59"/>
      <c r="HXL62" s="59"/>
      <c r="HXM62" s="59"/>
      <c r="HXN62" s="59"/>
      <c r="HXO62" s="59"/>
      <c r="HXP62" s="59"/>
      <c r="HXQ62" s="59"/>
      <c r="HXR62" s="59"/>
      <c r="HXS62" s="59"/>
      <c r="HXT62" s="59"/>
      <c r="HXU62" s="59"/>
      <c r="HXV62" s="59"/>
      <c r="HXW62" s="59"/>
      <c r="HXX62" s="59"/>
      <c r="HXY62" s="59"/>
      <c r="HXZ62" s="59"/>
      <c r="HYA62" s="59"/>
      <c r="HYB62" s="59"/>
      <c r="HYC62" s="59"/>
      <c r="HYD62" s="59"/>
      <c r="HYE62" s="59"/>
      <c r="HYF62" s="59"/>
      <c r="HYG62" s="59"/>
      <c r="HYH62" s="59"/>
      <c r="HYI62" s="59"/>
      <c r="HYJ62" s="59"/>
      <c r="HYK62" s="59"/>
      <c r="HYL62" s="59"/>
      <c r="HYM62" s="59"/>
      <c r="HYN62" s="59"/>
      <c r="HYO62" s="59"/>
      <c r="HYP62" s="59"/>
      <c r="HYQ62" s="59"/>
      <c r="HYR62" s="59"/>
      <c r="HYS62" s="59"/>
      <c r="HYT62" s="59"/>
      <c r="HYU62" s="59"/>
      <c r="HYV62" s="59"/>
      <c r="HYW62" s="59"/>
      <c r="HYX62" s="59"/>
      <c r="HYY62" s="59"/>
      <c r="HYZ62" s="59"/>
      <c r="HZA62" s="59"/>
      <c r="HZB62" s="59"/>
      <c r="HZC62" s="59"/>
      <c r="HZD62" s="59"/>
      <c r="HZE62" s="59"/>
      <c r="HZF62" s="59"/>
      <c r="HZG62" s="59"/>
      <c r="HZH62" s="59"/>
      <c r="HZI62" s="59"/>
      <c r="HZJ62" s="59"/>
      <c r="HZK62" s="59"/>
      <c r="HZL62" s="59"/>
      <c r="HZM62" s="59"/>
      <c r="HZN62" s="59"/>
      <c r="HZO62" s="59"/>
      <c r="HZP62" s="59"/>
      <c r="HZQ62" s="59"/>
      <c r="HZR62" s="59"/>
      <c r="HZS62" s="59"/>
      <c r="HZT62" s="59"/>
      <c r="HZU62" s="59"/>
      <c r="HZV62" s="59"/>
      <c r="HZW62" s="59"/>
      <c r="HZX62" s="59"/>
      <c r="HZY62" s="59"/>
      <c r="HZZ62" s="59"/>
      <c r="IAA62" s="59"/>
      <c r="IAB62" s="59"/>
      <c r="IAC62" s="59"/>
      <c r="IAD62" s="59"/>
      <c r="IAE62" s="59"/>
      <c r="IAF62" s="59"/>
      <c r="IAG62" s="59"/>
      <c r="IAH62" s="59"/>
      <c r="IAI62" s="59"/>
      <c r="IAJ62" s="59"/>
      <c r="IAK62" s="59"/>
      <c r="IAL62" s="59"/>
      <c r="IAM62" s="59"/>
      <c r="IAN62" s="59"/>
      <c r="IAO62" s="59"/>
      <c r="IAP62" s="59"/>
      <c r="IAQ62" s="59"/>
      <c r="IAR62" s="59"/>
      <c r="IAS62" s="59"/>
      <c r="IAT62" s="59"/>
      <c r="IAU62" s="59"/>
      <c r="IAV62" s="59"/>
      <c r="IAW62" s="59"/>
      <c r="IAX62" s="59"/>
      <c r="IAY62" s="59"/>
      <c r="IAZ62" s="59"/>
      <c r="IBA62" s="59"/>
      <c r="IBB62" s="59"/>
      <c r="IBC62" s="59"/>
      <c r="IBD62" s="59"/>
      <c r="IBE62" s="59"/>
      <c r="IBF62" s="59"/>
      <c r="IBG62" s="59"/>
      <c r="IBH62" s="59"/>
      <c r="IBI62" s="59"/>
      <c r="IBJ62" s="59"/>
      <c r="IBK62" s="59"/>
      <c r="IBL62" s="59"/>
      <c r="IBM62" s="59"/>
      <c r="IBN62" s="59"/>
      <c r="IBO62" s="59"/>
      <c r="IBP62" s="59"/>
      <c r="IBQ62" s="59"/>
      <c r="IBR62" s="59"/>
      <c r="IBS62" s="59"/>
      <c r="IBT62" s="59"/>
      <c r="IBU62" s="59"/>
      <c r="IBV62" s="59"/>
      <c r="IBW62" s="59"/>
      <c r="IBX62" s="59"/>
      <c r="IBY62" s="59"/>
      <c r="IBZ62" s="59"/>
      <c r="ICA62" s="59"/>
      <c r="ICB62" s="59"/>
      <c r="ICC62" s="59"/>
      <c r="ICD62" s="59"/>
      <c r="ICE62" s="59"/>
      <c r="ICF62" s="59"/>
      <c r="ICG62" s="59"/>
      <c r="ICH62" s="59"/>
      <c r="ICI62" s="59"/>
      <c r="ICJ62" s="59"/>
      <c r="ICK62" s="59"/>
      <c r="ICL62" s="59"/>
      <c r="ICM62" s="59"/>
      <c r="ICN62" s="59"/>
      <c r="ICO62" s="59"/>
      <c r="ICP62" s="59"/>
      <c r="ICQ62" s="59"/>
      <c r="ICR62" s="59"/>
      <c r="ICS62" s="59"/>
      <c r="ICT62" s="59"/>
      <c r="ICU62" s="59"/>
      <c r="ICV62" s="59"/>
      <c r="ICW62" s="59"/>
      <c r="ICX62" s="59"/>
      <c r="ICY62" s="59"/>
      <c r="ICZ62" s="59"/>
      <c r="IDA62" s="59"/>
      <c r="IDB62" s="59"/>
      <c r="IDC62" s="59"/>
      <c r="IDD62" s="59"/>
      <c r="IDE62" s="59"/>
      <c r="IDF62" s="59"/>
      <c r="IDG62" s="59"/>
      <c r="IDH62" s="59"/>
      <c r="IDI62" s="59"/>
      <c r="IDJ62" s="59"/>
      <c r="IDK62" s="59"/>
      <c r="IDL62" s="59"/>
      <c r="IDM62" s="59"/>
      <c r="IDN62" s="59"/>
      <c r="IDO62" s="59"/>
      <c r="IDP62" s="59"/>
      <c r="IDQ62" s="59"/>
      <c r="IDR62" s="59"/>
      <c r="IDS62" s="59"/>
      <c r="IDT62" s="59"/>
      <c r="IDU62" s="59"/>
      <c r="IDV62" s="59"/>
      <c r="IDW62" s="59"/>
      <c r="IDX62" s="59"/>
      <c r="IDY62" s="59"/>
      <c r="IDZ62" s="59"/>
      <c r="IEA62" s="59"/>
      <c r="IEB62" s="59"/>
      <c r="IEC62" s="59"/>
      <c r="IED62" s="59"/>
      <c r="IEE62" s="59"/>
      <c r="IEF62" s="59"/>
      <c r="IEG62" s="59"/>
      <c r="IEH62" s="59"/>
      <c r="IEI62" s="59"/>
      <c r="IEJ62" s="59"/>
      <c r="IEK62" s="59"/>
      <c r="IEL62" s="59"/>
      <c r="IEM62" s="59"/>
      <c r="IEN62" s="59"/>
      <c r="IEO62" s="59"/>
      <c r="IEP62" s="59"/>
      <c r="IEQ62" s="59"/>
      <c r="IER62" s="59"/>
      <c r="IES62" s="59"/>
      <c r="IET62" s="59"/>
      <c r="IEU62" s="59"/>
      <c r="IEV62" s="59"/>
      <c r="IEW62" s="59"/>
      <c r="IEX62" s="59"/>
      <c r="IEY62" s="59"/>
      <c r="IEZ62" s="59"/>
      <c r="IFA62" s="59"/>
      <c r="IFB62" s="59"/>
      <c r="IFC62" s="59"/>
      <c r="IFD62" s="59"/>
      <c r="IFE62" s="59"/>
      <c r="IFF62" s="59"/>
      <c r="IFG62" s="59"/>
      <c r="IFH62" s="59"/>
      <c r="IFI62" s="59"/>
      <c r="IFJ62" s="59"/>
      <c r="IFK62" s="59"/>
      <c r="IFL62" s="59"/>
      <c r="IFM62" s="59"/>
      <c r="IFN62" s="59"/>
      <c r="IFO62" s="59"/>
      <c r="IFP62" s="59"/>
      <c r="IFQ62" s="59"/>
      <c r="IFR62" s="59"/>
      <c r="IFS62" s="59"/>
      <c r="IFT62" s="59"/>
      <c r="IFU62" s="59"/>
      <c r="IFV62" s="59"/>
      <c r="IFW62" s="59"/>
      <c r="IFX62" s="59"/>
      <c r="IFY62" s="59"/>
      <c r="IFZ62" s="59"/>
      <c r="IGA62" s="59"/>
      <c r="IGB62" s="59"/>
      <c r="IGC62" s="59"/>
      <c r="IGD62" s="59"/>
      <c r="IGE62" s="59"/>
      <c r="IGF62" s="59"/>
      <c r="IGG62" s="59"/>
      <c r="IGH62" s="59"/>
      <c r="IGI62" s="59"/>
      <c r="IGJ62" s="59"/>
      <c r="IGK62" s="59"/>
      <c r="IGL62" s="59"/>
      <c r="IGM62" s="59"/>
      <c r="IGN62" s="59"/>
      <c r="IGO62" s="59"/>
      <c r="IGP62" s="59"/>
      <c r="IGQ62" s="59"/>
      <c r="IGR62" s="59"/>
      <c r="IGS62" s="59"/>
      <c r="IGT62" s="59"/>
      <c r="IGU62" s="59"/>
      <c r="IGV62" s="59"/>
      <c r="IGW62" s="59"/>
      <c r="IGX62" s="59"/>
      <c r="IGY62" s="59"/>
      <c r="IGZ62" s="59"/>
      <c r="IHA62" s="59"/>
      <c r="IHB62" s="59"/>
      <c r="IHC62" s="59"/>
      <c r="IHD62" s="59"/>
      <c r="IHE62" s="59"/>
      <c r="IHF62" s="59"/>
      <c r="IHG62" s="59"/>
      <c r="IHH62" s="59"/>
      <c r="IHI62" s="59"/>
      <c r="IHJ62" s="59"/>
      <c r="IHK62" s="59"/>
      <c r="IHL62" s="59"/>
      <c r="IHM62" s="59"/>
      <c r="IHN62" s="59"/>
      <c r="IHO62" s="59"/>
      <c r="IHP62" s="59"/>
      <c r="IHQ62" s="59"/>
      <c r="IHR62" s="59"/>
      <c r="IHS62" s="59"/>
      <c r="IHT62" s="59"/>
      <c r="IHU62" s="59"/>
      <c r="IHV62" s="59"/>
      <c r="IHW62" s="59"/>
      <c r="IHX62" s="59"/>
      <c r="IHY62" s="59"/>
      <c r="IHZ62" s="59"/>
      <c r="IIA62" s="59"/>
      <c r="IIB62" s="59"/>
      <c r="IIC62" s="59"/>
      <c r="IID62" s="59"/>
      <c r="IIE62" s="59"/>
      <c r="IIF62" s="59"/>
      <c r="IIG62" s="59"/>
      <c r="IIH62" s="59"/>
      <c r="III62" s="59"/>
      <c r="IIJ62" s="59"/>
      <c r="IIK62" s="59"/>
      <c r="IIL62" s="59"/>
      <c r="IIM62" s="59"/>
      <c r="IIN62" s="59"/>
      <c r="IIO62" s="59"/>
      <c r="IIP62" s="59"/>
      <c r="IIQ62" s="59"/>
      <c r="IIR62" s="59"/>
      <c r="IIS62" s="59"/>
      <c r="IIT62" s="59"/>
      <c r="IIU62" s="59"/>
      <c r="IIV62" s="59"/>
      <c r="IIW62" s="59"/>
      <c r="IIX62" s="59"/>
      <c r="IIY62" s="59"/>
      <c r="IIZ62" s="59"/>
      <c r="IJA62" s="59"/>
      <c r="IJB62" s="59"/>
      <c r="IJC62" s="59"/>
      <c r="IJD62" s="59"/>
      <c r="IJE62" s="59"/>
      <c r="IJF62" s="59"/>
      <c r="IJG62" s="59"/>
      <c r="IJH62" s="59"/>
      <c r="IJI62" s="59"/>
      <c r="IJJ62" s="59"/>
      <c r="IJK62" s="59"/>
      <c r="IJL62" s="59"/>
      <c r="IJM62" s="59"/>
      <c r="IJN62" s="59"/>
      <c r="IJO62" s="59"/>
      <c r="IJP62" s="59"/>
      <c r="IJQ62" s="59"/>
      <c r="IJR62" s="59"/>
      <c r="IJS62" s="59"/>
      <c r="IJT62" s="59"/>
      <c r="IJU62" s="59"/>
      <c r="IJV62" s="59"/>
      <c r="IJW62" s="59"/>
      <c r="IJX62" s="59"/>
      <c r="IJY62" s="59"/>
      <c r="IJZ62" s="59"/>
      <c r="IKA62" s="59"/>
      <c r="IKB62" s="59"/>
      <c r="IKC62" s="59"/>
      <c r="IKD62" s="59"/>
      <c r="IKE62" s="59"/>
      <c r="IKF62" s="59"/>
      <c r="IKG62" s="59"/>
      <c r="IKH62" s="59"/>
      <c r="IKI62" s="59"/>
      <c r="IKJ62" s="59"/>
      <c r="IKK62" s="59"/>
      <c r="IKL62" s="59"/>
      <c r="IKM62" s="59"/>
      <c r="IKN62" s="59"/>
      <c r="IKO62" s="59"/>
      <c r="IKP62" s="59"/>
      <c r="IKQ62" s="59"/>
      <c r="IKR62" s="59"/>
      <c r="IKS62" s="59"/>
      <c r="IKT62" s="59"/>
      <c r="IKU62" s="59"/>
      <c r="IKV62" s="59"/>
      <c r="IKW62" s="59"/>
      <c r="IKX62" s="59"/>
      <c r="IKY62" s="59"/>
      <c r="IKZ62" s="59"/>
      <c r="ILA62" s="59"/>
      <c r="ILB62" s="59"/>
      <c r="ILC62" s="59"/>
      <c r="ILD62" s="59"/>
      <c r="ILE62" s="59"/>
      <c r="ILF62" s="59"/>
      <c r="ILG62" s="59"/>
      <c r="ILH62" s="59"/>
      <c r="ILI62" s="59"/>
      <c r="ILJ62" s="59"/>
      <c r="ILK62" s="59"/>
      <c r="ILL62" s="59"/>
      <c r="ILM62" s="59"/>
      <c r="ILN62" s="59"/>
      <c r="ILO62" s="59"/>
      <c r="ILP62" s="59"/>
      <c r="ILQ62" s="59"/>
      <c r="ILR62" s="59"/>
      <c r="ILS62" s="59"/>
      <c r="ILT62" s="59"/>
      <c r="ILU62" s="59"/>
      <c r="ILV62" s="59"/>
      <c r="ILW62" s="59"/>
      <c r="ILX62" s="59"/>
      <c r="ILY62" s="59"/>
      <c r="ILZ62" s="59"/>
      <c r="IMA62" s="59"/>
      <c r="IMB62" s="59"/>
      <c r="IMC62" s="59"/>
      <c r="IMD62" s="59"/>
      <c r="IME62" s="59"/>
      <c r="IMF62" s="59"/>
      <c r="IMG62" s="59"/>
      <c r="IMH62" s="59"/>
      <c r="IMI62" s="59"/>
      <c r="IMJ62" s="59"/>
      <c r="IMK62" s="59"/>
      <c r="IML62" s="59"/>
      <c r="IMM62" s="59"/>
      <c r="IMN62" s="59"/>
      <c r="IMO62" s="59"/>
      <c r="IMP62" s="59"/>
      <c r="IMQ62" s="59"/>
      <c r="IMR62" s="59"/>
      <c r="IMS62" s="59"/>
      <c r="IMT62" s="59"/>
      <c r="IMU62" s="59"/>
      <c r="IMV62" s="59"/>
      <c r="IMW62" s="59"/>
      <c r="IMX62" s="59"/>
      <c r="IMY62" s="59"/>
      <c r="IMZ62" s="59"/>
      <c r="INA62" s="59"/>
      <c r="INB62" s="59"/>
      <c r="INC62" s="59"/>
      <c r="IND62" s="59"/>
      <c r="INE62" s="59"/>
      <c r="INF62" s="59"/>
      <c r="ING62" s="59"/>
      <c r="INH62" s="59"/>
      <c r="INI62" s="59"/>
      <c r="INJ62" s="59"/>
      <c r="INK62" s="59"/>
      <c r="INL62" s="59"/>
      <c r="INM62" s="59"/>
      <c r="INN62" s="59"/>
      <c r="INO62" s="59"/>
      <c r="INP62" s="59"/>
      <c r="INQ62" s="59"/>
      <c r="INR62" s="59"/>
      <c r="INS62" s="59"/>
      <c r="INT62" s="59"/>
      <c r="INU62" s="59"/>
      <c r="INV62" s="59"/>
      <c r="INW62" s="59"/>
      <c r="INX62" s="59"/>
      <c r="INY62" s="59"/>
      <c r="INZ62" s="59"/>
      <c r="IOA62" s="59"/>
      <c r="IOB62" s="59"/>
      <c r="IOC62" s="59"/>
      <c r="IOD62" s="59"/>
      <c r="IOE62" s="59"/>
      <c r="IOF62" s="59"/>
      <c r="IOG62" s="59"/>
      <c r="IOH62" s="59"/>
      <c r="IOI62" s="59"/>
      <c r="IOJ62" s="59"/>
      <c r="IOK62" s="59"/>
      <c r="IOL62" s="59"/>
      <c r="IOM62" s="59"/>
      <c r="ION62" s="59"/>
      <c r="IOO62" s="59"/>
      <c r="IOP62" s="59"/>
      <c r="IOQ62" s="59"/>
      <c r="IOR62" s="59"/>
      <c r="IOS62" s="59"/>
      <c r="IOT62" s="59"/>
      <c r="IOU62" s="59"/>
      <c r="IOV62" s="59"/>
      <c r="IOW62" s="59"/>
      <c r="IOX62" s="59"/>
      <c r="IOY62" s="59"/>
      <c r="IOZ62" s="59"/>
      <c r="IPA62" s="59"/>
      <c r="IPB62" s="59"/>
      <c r="IPC62" s="59"/>
      <c r="IPD62" s="59"/>
      <c r="IPE62" s="59"/>
      <c r="IPF62" s="59"/>
      <c r="IPG62" s="59"/>
      <c r="IPH62" s="59"/>
      <c r="IPI62" s="59"/>
      <c r="IPJ62" s="59"/>
      <c r="IPK62" s="59"/>
      <c r="IPL62" s="59"/>
      <c r="IPM62" s="59"/>
      <c r="IPN62" s="59"/>
      <c r="IPO62" s="59"/>
      <c r="IPP62" s="59"/>
      <c r="IPQ62" s="59"/>
      <c r="IPR62" s="59"/>
      <c r="IPS62" s="59"/>
      <c r="IPT62" s="59"/>
      <c r="IPU62" s="59"/>
      <c r="IPV62" s="59"/>
      <c r="IPW62" s="59"/>
      <c r="IPX62" s="59"/>
      <c r="IPY62" s="59"/>
      <c r="IPZ62" s="59"/>
      <c r="IQA62" s="59"/>
      <c r="IQB62" s="59"/>
      <c r="IQC62" s="59"/>
      <c r="IQD62" s="59"/>
      <c r="IQE62" s="59"/>
      <c r="IQF62" s="59"/>
      <c r="IQG62" s="59"/>
      <c r="IQH62" s="59"/>
      <c r="IQI62" s="59"/>
      <c r="IQJ62" s="59"/>
      <c r="IQK62" s="59"/>
      <c r="IQL62" s="59"/>
      <c r="IQM62" s="59"/>
      <c r="IQN62" s="59"/>
      <c r="IQO62" s="59"/>
      <c r="IQP62" s="59"/>
      <c r="IQQ62" s="59"/>
      <c r="IQR62" s="59"/>
      <c r="IQS62" s="59"/>
      <c r="IQT62" s="59"/>
      <c r="IQU62" s="59"/>
      <c r="IQV62" s="59"/>
      <c r="IQW62" s="59"/>
      <c r="IQX62" s="59"/>
      <c r="IQY62" s="59"/>
      <c r="IQZ62" s="59"/>
      <c r="IRA62" s="59"/>
      <c r="IRB62" s="59"/>
      <c r="IRC62" s="59"/>
      <c r="IRD62" s="59"/>
      <c r="IRE62" s="59"/>
      <c r="IRF62" s="59"/>
      <c r="IRG62" s="59"/>
      <c r="IRH62" s="59"/>
      <c r="IRI62" s="59"/>
      <c r="IRJ62" s="59"/>
      <c r="IRK62" s="59"/>
      <c r="IRL62" s="59"/>
      <c r="IRM62" s="59"/>
      <c r="IRN62" s="59"/>
      <c r="IRO62" s="59"/>
      <c r="IRP62" s="59"/>
      <c r="IRQ62" s="59"/>
      <c r="IRR62" s="59"/>
      <c r="IRS62" s="59"/>
      <c r="IRT62" s="59"/>
      <c r="IRU62" s="59"/>
      <c r="IRV62" s="59"/>
      <c r="IRW62" s="59"/>
      <c r="IRX62" s="59"/>
      <c r="IRY62" s="59"/>
      <c r="IRZ62" s="59"/>
      <c r="ISA62" s="59"/>
      <c r="ISB62" s="59"/>
      <c r="ISC62" s="59"/>
      <c r="ISD62" s="59"/>
      <c r="ISE62" s="59"/>
      <c r="ISF62" s="59"/>
      <c r="ISG62" s="59"/>
      <c r="ISH62" s="59"/>
      <c r="ISI62" s="59"/>
      <c r="ISJ62" s="59"/>
      <c r="ISK62" s="59"/>
      <c r="ISL62" s="59"/>
      <c r="ISM62" s="59"/>
      <c r="ISN62" s="59"/>
      <c r="ISO62" s="59"/>
      <c r="ISP62" s="59"/>
      <c r="ISQ62" s="59"/>
      <c r="ISR62" s="59"/>
      <c r="ISS62" s="59"/>
      <c r="IST62" s="59"/>
      <c r="ISU62" s="59"/>
      <c r="ISV62" s="59"/>
      <c r="ISW62" s="59"/>
      <c r="ISX62" s="59"/>
      <c r="ISY62" s="59"/>
      <c r="ISZ62" s="59"/>
      <c r="ITA62" s="59"/>
      <c r="ITB62" s="59"/>
      <c r="ITC62" s="59"/>
      <c r="ITD62" s="59"/>
      <c r="ITE62" s="59"/>
      <c r="ITF62" s="59"/>
      <c r="ITG62" s="59"/>
      <c r="ITH62" s="59"/>
      <c r="ITI62" s="59"/>
      <c r="ITJ62" s="59"/>
      <c r="ITK62" s="59"/>
      <c r="ITL62" s="59"/>
      <c r="ITM62" s="59"/>
      <c r="ITN62" s="59"/>
      <c r="ITO62" s="59"/>
      <c r="ITP62" s="59"/>
      <c r="ITQ62" s="59"/>
      <c r="ITR62" s="59"/>
      <c r="ITS62" s="59"/>
      <c r="ITT62" s="59"/>
      <c r="ITU62" s="59"/>
      <c r="ITV62" s="59"/>
      <c r="ITW62" s="59"/>
      <c r="ITX62" s="59"/>
      <c r="ITY62" s="59"/>
      <c r="ITZ62" s="59"/>
      <c r="IUA62" s="59"/>
      <c r="IUB62" s="59"/>
      <c r="IUC62" s="59"/>
      <c r="IUD62" s="59"/>
      <c r="IUE62" s="59"/>
      <c r="IUF62" s="59"/>
      <c r="IUG62" s="59"/>
      <c r="IUH62" s="59"/>
      <c r="IUI62" s="59"/>
      <c r="IUJ62" s="59"/>
      <c r="IUK62" s="59"/>
      <c r="IUL62" s="59"/>
      <c r="IUM62" s="59"/>
      <c r="IUN62" s="59"/>
      <c r="IUO62" s="59"/>
      <c r="IUP62" s="59"/>
      <c r="IUQ62" s="59"/>
      <c r="IUR62" s="59"/>
      <c r="IUS62" s="59"/>
      <c r="IUT62" s="59"/>
      <c r="IUU62" s="59"/>
      <c r="IUV62" s="59"/>
      <c r="IUW62" s="59"/>
      <c r="IUX62" s="59"/>
      <c r="IUY62" s="59"/>
      <c r="IUZ62" s="59"/>
      <c r="IVA62" s="59"/>
      <c r="IVB62" s="59"/>
      <c r="IVC62" s="59"/>
      <c r="IVD62" s="59"/>
      <c r="IVE62" s="59"/>
      <c r="IVF62" s="59"/>
      <c r="IVG62" s="59"/>
      <c r="IVH62" s="59"/>
      <c r="IVI62" s="59"/>
      <c r="IVJ62" s="59"/>
      <c r="IVK62" s="59"/>
      <c r="IVL62" s="59"/>
      <c r="IVM62" s="59"/>
      <c r="IVN62" s="59"/>
      <c r="IVO62" s="59"/>
      <c r="IVP62" s="59"/>
      <c r="IVQ62" s="59"/>
      <c r="IVR62" s="59"/>
      <c r="IVS62" s="59"/>
      <c r="IVT62" s="59"/>
      <c r="IVU62" s="59"/>
      <c r="IVV62" s="59"/>
      <c r="IVW62" s="59"/>
      <c r="IVX62" s="59"/>
      <c r="IVY62" s="59"/>
      <c r="IVZ62" s="59"/>
      <c r="IWA62" s="59"/>
      <c r="IWB62" s="59"/>
      <c r="IWC62" s="59"/>
      <c r="IWD62" s="59"/>
      <c r="IWE62" s="59"/>
      <c r="IWF62" s="59"/>
      <c r="IWG62" s="59"/>
      <c r="IWH62" s="59"/>
      <c r="IWI62" s="59"/>
      <c r="IWJ62" s="59"/>
      <c r="IWK62" s="59"/>
      <c r="IWL62" s="59"/>
      <c r="IWM62" s="59"/>
      <c r="IWN62" s="59"/>
      <c r="IWO62" s="59"/>
      <c r="IWP62" s="59"/>
      <c r="IWQ62" s="59"/>
      <c r="IWR62" s="59"/>
      <c r="IWS62" s="59"/>
      <c r="IWT62" s="59"/>
      <c r="IWU62" s="59"/>
      <c r="IWV62" s="59"/>
      <c r="IWW62" s="59"/>
      <c r="IWX62" s="59"/>
      <c r="IWY62" s="59"/>
      <c r="IWZ62" s="59"/>
      <c r="IXA62" s="59"/>
      <c r="IXB62" s="59"/>
      <c r="IXC62" s="59"/>
      <c r="IXD62" s="59"/>
      <c r="IXE62" s="59"/>
      <c r="IXF62" s="59"/>
      <c r="IXG62" s="59"/>
      <c r="IXH62" s="59"/>
      <c r="IXI62" s="59"/>
      <c r="IXJ62" s="59"/>
      <c r="IXK62" s="59"/>
      <c r="IXL62" s="59"/>
      <c r="IXM62" s="59"/>
      <c r="IXN62" s="59"/>
      <c r="IXO62" s="59"/>
      <c r="IXP62" s="59"/>
      <c r="IXQ62" s="59"/>
      <c r="IXR62" s="59"/>
      <c r="IXS62" s="59"/>
      <c r="IXT62" s="59"/>
      <c r="IXU62" s="59"/>
      <c r="IXV62" s="59"/>
      <c r="IXW62" s="59"/>
      <c r="IXX62" s="59"/>
      <c r="IXY62" s="59"/>
      <c r="IXZ62" s="59"/>
      <c r="IYA62" s="59"/>
      <c r="IYB62" s="59"/>
      <c r="IYC62" s="59"/>
      <c r="IYD62" s="59"/>
      <c r="IYE62" s="59"/>
      <c r="IYF62" s="59"/>
      <c r="IYG62" s="59"/>
      <c r="IYH62" s="59"/>
      <c r="IYI62" s="59"/>
      <c r="IYJ62" s="59"/>
      <c r="IYK62" s="59"/>
      <c r="IYL62" s="59"/>
      <c r="IYM62" s="59"/>
      <c r="IYN62" s="59"/>
      <c r="IYO62" s="59"/>
      <c r="IYP62" s="59"/>
      <c r="IYQ62" s="59"/>
      <c r="IYR62" s="59"/>
      <c r="IYS62" s="59"/>
      <c r="IYT62" s="59"/>
      <c r="IYU62" s="59"/>
      <c r="IYV62" s="59"/>
      <c r="IYW62" s="59"/>
      <c r="IYX62" s="59"/>
      <c r="IYY62" s="59"/>
      <c r="IYZ62" s="59"/>
      <c r="IZA62" s="59"/>
      <c r="IZB62" s="59"/>
      <c r="IZC62" s="59"/>
      <c r="IZD62" s="59"/>
      <c r="IZE62" s="59"/>
      <c r="IZF62" s="59"/>
      <c r="IZG62" s="59"/>
      <c r="IZH62" s="59"/>
      <c r="IZI62" s="59"/>
      <c r="IZJ62" s="59"/>
      <c r="IZK62" s="59"/>
      <c r="IZL62" s="59"/>
      <c r="IZM62" s="59"/>
      <c r="IZN62" s="59"/>
      <c r="IZO62" s="59"/>
      <c r="IZP62" s="59"/>
      <c r="IZQ62" s="59"/>
      <c r="IZR62" s="59"/>
      <c r="IZS62" s="59"/>
      <c r="IZT62" s="59"/>
      <c r="IZU62" s="59"/>
      <c r="IZV62" s="59"/>
      <c r="IZW62" s="59"/>
      <c r="IZX62" s="59"/>
      <c r="IZY62" s="59"/>
      <c r="IZZ62" s="59"/>
      <c r="JAA62" s="59"/>
      <c r="JAB62" s="59"/>
      <c r="JAC62" s="59"/>
      <c r="JAD62" s="59"/>
      <c r="JAE62" s="59"/>
      <c r="JAF62" s="59"/>
      <c r="JAG62" s="59"/>
      <c r="JAH62" s="59"/>
      <c r="JAI62" s="59"/>
      <c r="JAJ62" s="59"/>
      <c r="JAK62" s="59"/>
      <c r="JAL62" s="59"/>
      <c r="JAM62" s="59"/>
      <c r="JAN62" s="59"/>
      <c r="JAO62" s="59"/>
      <c r="JAP62" s="59"/>
      <c r="JAQ62" s="59"/>
      <c r="JAR62" s="59"/>
      <c r="JAS62" s="59"/>
      <c r="JAT62" s="59"/>
      <c r="JAU62" s="59"/>
      <c r="JAV62" s="59"/>
      <c r="JAW62" s="59"/>
      <c r="JAX62" s="59"/>
      <c r="JAY62" s="59"/>
      <c r="JAZ62" s="59"/>
      <c r="JBA62" s="59"/>
      <c r="JBB62" s="59"/>
      <c r="JBC62" s="59"/>
      <c r="JBD62" s="59"/>
      <c r="JBE62" s="59"/>
      <c r="JBF62" s="59"/>
      <c r="JBG62" s="59"/>
      <c r="JBH62" s="59"/>
      <c r="JBI62" s="59"/>
      <c r="JBJ62" s="59"/>
      <c r="JBK62" s="59"/>
      <c r="JBL62" s="59"/>
      <c r="JBM62" s="59"/>
      <c r="JBN62" s="59"/>
      <c r="JBO62" s="59"/>
      <c r="JBP62" s="59"/>
      <c r="JBQ62" s="59"/>
      <c r="JBR62" s="59"/>
      <c r="JBS62" s="59"/>
      <c r="JBT62" s="59"/>
      <c r="JBU62" s="59"/>
      <c r="JBV62" s="59"/>
      <c r="JBW62" s="59"/>
      <c r="JBX62" s="59"/>
      <c r="JBY62" s="59"/>
      <c r="JBZ62" s="59"/>
      <c r="JCA62" s="59"/>
      <c r="JCB62" s="59"/>
      <c r="JCC62" s="59"/>
      <c r="JCD62" s="59"/>
      <c r="JCE62" s="59"/>
      <c r="JCF62" s="59"/>
      <c r="JCG62" s="59"/>
      <c r="JCH62" s="59"/>
      <c r="JCI62" s="59"/>
      <c r="JCJ62" s="59"/>
      <c r="JCK62" s="59"/>
      <c r="JCL62" s="59"/>
      <c r="JCM62" s="59"/>
      <c r="JCN62" s="59"/>
      <c r="JCO62" s="59"/>
      <c r="JCP62" s="59"/>
      <c r="JCQ62" s="59"/>
      <c r="JCR62" s="59"/>
      <c r="JCS62" s="59"/>
      <c r="JCT62" s="59"/>
      <c r="JCU62" s="59"/>
      <c r="JCV62" s="59"/>
      <c r="JCW62" s="59"/>
      <c r="JCX62" s="59"/>
      <c r="JCY62" s="59"/>
      <c r="JCZ62" s="59"/>
      <c r="JDA62" s="59"/>
      <c r="JDB62" s="59"/>
      <c r="JDC62" s="59"/>
      <c r="JDD62" s="59"/>
      <c r="JDE62" s="59"/>
      <c r="JDF62" s="59"/>
      <c r="JDG62" s="59"/>
      <c r="JDH62" s="59"/>
      <c r="JDI62" s="59"/>
      <c r="JDJ62" s="59"/>
      <c r="JDK62" s="59"/>
      <c r="JDL62" s="59"/>
      <c r="JDM62" s="59"/>
      <c r="JDN62" s="59"/>
      <c r="JDO62" s="59"/>
      <c r="JDP62" s="59"/>
      <c r="JDQ62" s="59"/>
      <c r="JDR62" s="59"/>
      <c r="JDS62" s="59"/>
      <c r="JDT62" s="59"/>
      <c r="JDU62" s="59"/>
      <c r="JDV62" s="59"/>
      <c r="JDW62" s="59"/>
      <c r="JDX62" s="59"/>
      <c r="JDY62" s="59"/>
      <c r="JDZ62" s="59"/>
      <c r="JEA62" s="59"/>
      <c r="JEB62" s="59"/>
      <c r="JEC62" s="59"/>
      <c r="JED62" s="59"/>
      <c r="JEE62" s="59"/>
      <c r="JEF62" s="59"/>
      <c r="JEG62" s="59"/>
      <c r="JEH62" s="59"/>
      <c r="JEI62" s="59"/>
      <c r="JEJ62" s="59"/>
      <c r="JEK62" s="59"/>
      <c r="JEL62" s="59"/>
      <c r="JEM62" s="59"/>
      <c r="JEN62" s="59"/>
      <c r="JEO62" s="59"/>
      <c r="JEP62" s="59"/>
      <c r="JEQ62" s="59"/>
      <c r="JER62" s="59"/>
      <c r="JES62" s="59"/>
      <c r="JET62" s="59"/>
      <c r="JEU62" s="59"/>
      <c r="JEV62" s="59"/>
      <c r="JEW62" s="59"/>
      <c r="JEX62" s="59"/>
      <c r="JEY62" s="59"/>
      <c r="JEZ62" s="59"/>
      <c r="JFA62" s="59"/>
      <c r="JFB62" s="59"/>
      <c r="JFC62" s="59"/>
      <c r="JFD62" s="59"/>
      <c r="JFE62" s="59"/>
      <c r="JFF62" s="59"/>
      <c r="JFG62" s="59"/>
      <c r="JFH62" s="59"/>
      <c r="JFI62" s="59"/>
      <c r="JFJ62" s="59"/>
      <c r="JFK62" s="59"/>
      <c r="JFL62" s="59"/>
      <c r="JFM62" s="59"/>
      <c r="JFN62" s="59"/>
      <c r="JFO62" s="59"/>
      <c r="JFP62" s="59"/>
      <c r="JFQ62" s="59"/>
      <c r="JFR62" s="59"/>
      <c r="JFS62" s="59"/>
      <c r="JFT62" s="59"/>
      <c r="JFU62" s="59"/>
      <c r="JFV62" s="59"/>
      <c r="JFW62" s="59"/>
      <c r="JFX62" s="59"/>
      <c r="JFY62" s="59"/>
      <c r="JFZ62" s="59"/>
      <c r="JGA62" s="59"/>
      <c r="JGB62" s="59"/>
      <c r="JGC62" s="59"/>
      <c r="JGD62" s="59"/>
      <c r="JGE62" s="59"/>
      <c r="JGF62" s="59"/>
      <c r="JGG62" s="59"/>
      <c r="JGH62" s="59"/>
      <c r="JGI62" s="59"/>
      <c r="JGJ62" s="59"/>
      <c r="JGK62" s="59"/>
      <c r="JGL62" s="59"/>
      <c r="JGM62" s="59"/>
      <c r="JGN62" s="59"/>
      <c r="JGO62" s="59"/>
      <c r="JGP62" s="59"/>
      <c r="JGQ62" s="59"/>
      <c r="JGR62" s="59"/>
      <c r="JGS62" s="59"/>
      <c r="JGT62" s="59"/>
      <c r="JGU62" s="59"/>
      <c r="JGV62" s="59"/>
      <c r="JGW62" s="59"/>
      <c r="JGX62" s="59"/>
      <c r="JGY62" s="59"/>
      <c r="JGZ62" s="59"/>
      <c r="JHA62" s="59"/>
      <c r="JHB62" s="59"/>
      <c r="JHC62" s="59"/>
      <c r="JHD62" s="59"/>
      <c r="JHE62" s="59"/>
      <c r="JHF62" s="59"/>
      <c r="JHG62" s="59"/>
      <c r="JHH62" s="59"/>
      <c r="JHI62" s="59"/>
      <c r="JHJ62" s="59"/>
      <c r="JHK62" s="59"/>
      <c r="JHL62" s="59"/>
      <c r="JHM62" s="59"/>
      <c r="JHN62" s="59"/>
      <c r="JHO62" s="59"/>
      <c r="JHP62" s="59"/>
      <c r="JHQ62" s="59"/>
      <c r="JHR62" s="59"/>
      <c r="JHS62" s="59"/>
      <c r="JHT62" s="59"/>
      <c r="JHU62" s="59"/>
      <c r="JHV62" s="59"/>
      <c r="JHW62" s="59"/>
      <c r="JHX62" s="59"/>
      <c r="JHY62" s="59"/>
      <c r="JHZ62" s="59"/>
      <c r="JIA62" s="59"/>
      <c r="JIB62" s="59"/>
      <c r="JIC62" s="59"/>
      <c r="JID62" s="59"/>
      <c r="JIE62" s="59"/>
      <c r="JIF62" s="59"/>
      <c r="JIG62" s="59"/>
      <c r="JIH62" s="59"/>
      <c r="JII62" s="59"/>
      <c r="JIJ62" s="59"/>
      <c r="JIK62" s="59"/>
      <c r="JIL62" s="59"/>
      <c r="JIM62" s="59"/>
      <c r="JIN62" s="59"/>
      <c r="JIO62" s="59"/>
      <c r="JIP62" s="59"/>
      <c r="JIQ62" s="59"/>
      <c r="JIR62" s="59"/>
      <c r="JIS62" s="59"/>
      <c r="JIT62" s="59"/>
      <c r="JIU62" s="59"/>
      <c r="JIV62" s="59"/>
      <c r="JIW62" s="59"/>
      <c r="JIX62" s="59"/>
      <c r="JIY62" s="59"/>
      <c r="JIZ62" s="59"/>
      <c r="JJA62" s="59"/>
      <c r="JJB62" s="59"/>
      <c r="JJC62" s="59"/>
      <c r="JJD62" s="59"/>
      <c r="JJE62" s="59"/>
      <c r="JJF62" s="59"/>
      <c r="JJG62" s="59"/>
      <c r="JJH62" s="59"/>
      <c r="JJI62" s="59"/>
      <c r="JJJ62" s="59"/>
      <c r="JJK62" s="59"/>
      <c r="JJL62" s="59"/>
      <c r="JJM62" s="59"/>
      <c r="JJN62" s="59"/>
      <c r="JJO62" s="59"/>
      <c r="JJP62" s="59"/>
      <c r="JJQ62" s="59"/>
      <c r="JJR62" s="59"/>
      <c r="JJS62" s="59"/>
      <c r="JJT62" s="59"/>
      <c r="JJU62" s="59"/>
      <c r="JJV62" s="59"/>
      <c r="JJW62" s="59"/>
      <c r="JJX62" s="59"/>
      <c r="JJY62" s="59"/>
      <c r="JJZ62" s="59"/>
      <c r="JKA62" s="59"/>
      <c r="JKB62" s="59"/>
      <c r="JKC62" s="59"/>
      <c r="JKD62" s="59"/>
      <c r="JKE62" s="59"/>
      <c r="JKF62" s="59"/>
      <c r="JKG62" s="59"/>
      <c r="JKH62" s="59"/>
      <c r="JKI62" s="59"/>
      <c r="JKJ62" s="59"/>
      <c r="JKK62" s="59"/>
      <c r="JKL62" s="59"/>
      <c r="JKM62" s="59"/>
      <c r="JKN62" s="59"/>
      <c r="JKO62" s="59"/>
      <c r="JKP62" s="59"/>
      <c r="JKQ62" s="59"/>
      <c r="JKR62" s="59"/>
      <c r="JKS62" s="59"/>
      <c r="JKT62" s="59"/>
      <c r="JKU62" s="59"/>
      <c r="JKV62" s="59"/>
      <c r="JKW62" s="59"/>
      <c r="JKX62" s="59"/>
      <c r="JKY62" s="59"/>
      <c r="JKZ62" s="59"/>
      <c r="JLA62" s="59"/>
      <c r="JLB62" s="59"/>
      <c r="JLC62" s="59"/>
      <c r="JLD62" s="59"/>
      <c r="JLE62" s="59"/>
      <c r="JLF62" s="59"/>
      <c r="JLG62" s="59"/>
      <c r="JLH62" s="59"/>
      <c r="JLI62" s="59"/>
      <c r="JLJ62" s="59"/>
      <c r="JLK62" s="59"/>
      <c r="JLL62" s="59"/>
      <c r="JLM62" s="59"/>
      <c r="JLN62" s="59"/>
      <c r="JLO62" s="59"/>
      <c r="JLP62" s="59"/>
      <c r="JLQ62" s="59"/>
      <c r="JLR62" s="59"/>
      <c r="JLS62" s="59"/>
      <c r="JLT62" s="59"/>
      <c r="JLU62" s="59"/>
      <c r="JLV62" s="59"/>
      <c r="JLW62" s="59"/>
      <c r="JLX62" s="59"/>
      <c r="JLY62" s="59"/>
      <c r="JLZ62" s="59"/>
      <c r="JMA62" s="59"/>
      <c r="JMB62" s="59"/>
      <c r="JMC62" s="59"/>
      <c r="JMD62" s="59"/>
      <c r="JME62" s="59"/>
      <c r="JMF62" s="59"/>
      <c r="JMG62" s="59"/>
      <c r="JMH62" s="59"/>
      <c r="JMI62" s="59"/>
      <c r="JMJ62" s="59"/>
      <c r="JMK62" s="59"/>
      <c r="JML62" s="59"/>
      <c r="JMM62" s="59"/>
      <c r="JMN62" s="59"/>
      <c r="JMO62" s="59"/>
      <c r="JMP62" s="59"/>
      <c r="JMQ62" s="59"/>
      <c r="JMR62" s="59"/>
      <c r="JMS62" s="59"/>
      <c r="JMT62" s="59"/>
      <c r="JMU62" s="59"/>
      <c r="JMV62" s="59"/>
      <c r="JMW62" s="59"/>
      <c r="JMX62" s="59"/>
      <c r="JMY62" s="59"/>
      <c r="JMZ62" s="59"/>
      <c r="JNA62" s="59"/>
      <c r="JNB62" s="59"/>
      <c r="JNC62" s="59"/>
      <c r="JND62" s="59"/>
      <c r="JNE62" s="59"/>
      <c r="JNF62" s="59"/>
      <c r="JNG62" s="59"/>
      <c r="JNH62" s="59"/>
      <c r="JNI62" s="59"/>
      <c r="JNJ62" s="59"/>
      <c r="JNK62" s="59"/>
      <c r="JNL62" s="59"/>
      <c r="JNM62" s="59"/>
      <c r="JNN62" s="59"/>
      <c r="JNO62" s="59"/>
      <c r="JNP62" s="59"/>
      <c r="JNQ62" s="59"/>
      <c r="JNR62" s="59"/>
      <c r="JNS62" s="59"/>
      <c r="JNT62" s="59"/>
      <c r="JNU62" s="59"/>
      <c r="JNV62" s="59"/>
      <c r="JNW62" s="59"/>
      <c r="JNX62" s="59"/>
      <c r="JNY62" s="59"/>
      <c r="JNZ62" s="59"/>
      <c r="JOA62" s="59"/>
      <c r="JOB62" s="59"/>
      <c r="JOC62" s="59"/>
      <c r="JOD62" s="59"/>
      <c r="JOE62" s="59"/>
      <c r="JOF62" s="59"/>
      <c r="JOG62" s="59"/>
      <c r="JOH62" s="59"/>
      <c r="JOI62" s="59"/>
      <c r="JOJ62" s="59"/>
      <c r="JOK62" s="59"/>
      <c r="JOL62" s="59"/>
      <c r="JOM62" s="59"/>
      <c r="JON62" s="59"/>
      <c r="JOO62" s="59"/>
      <c r="JOP62" s="59"/>
      <c r="JOQ62" s="59"/>
      <c r="JOR62" s="59"/>
      <c r="JOS62" s="59"/>
      <c r="JOT62" s="59"/>
      <c r="JOU62" s="59"/>
      <c r="JOV62" s="59"/>
      <c r="JOW62" s="59"/>
      <c r="JOX62" s="59"/>
      <c r="JOY62" s="59"/>
      <c r="JOZ62" s="59"/>
      <c r="JPA62" s="59"/>
      <c r="JPB62" s="59"/>
      <c r="JPC62" s="59"/>
      <c r="JPD62" s="59"/>
      <c r="JPE62" s="59"/>
      <c r="JPF62" s="59"/>
      <c r="JPG62" s="59"/>
      <c r="JPH62" s="59"/>
      <c r="JPI62" s="59"/>
      <c r="JPJ62" s="59"/>
      <c r="JPK62" s="59"/>
      <c r="JPL62" s="59"/>
      <c r="JPM62" s="59"/>
      <c r="JPN62" s="59"/>
      <c r="JPO62" s="59"/>
      <c r="JPP62" s="59"/>
      <c r="JPQ62" s="59"/>
      <c r="JPR62" s="59"/>
      <c r="JPS62" s="59"/>
      <c r="JPT62" s="59"/>
      <c r="JPU62" s="59"/>
      <c r="JPV62" s="59"/>
      <c r="JPW62" s="59"/>
      <c r="JPX62" s="59"/>
      <c r="JPY62" s="59"/>
      <c r="JPZ62" s="59"/>
      <c r="JQA62" s="59"/>
      <c r="JQB62" s="59"/>
      <c r="JQC62" s="59"/>
      <c r="JQD62" s="59"/>
      <c r="JQE62" s="59"/>
      <c r="JQF62" s="59"/>
      <c r="JQG62" s="59"/>
      <c r="JQH62" s="59"/>
      <c r="JQI62" s="59"/>
      <c r="JQJ62" s="59"/>
      <c r="JQK62" s="59"/>
      <c r="JQL62" s="59"/>
      <c r="JQM62" s="59"/>
      <c r="JQN62" s="59"/>
      <c r="JQO62" s="59"/>
      <c r="JQP62" s="59"/>
      <c r="JQQ62" s="59"/>
      <c r="JQR62" s="59"/>
      <c r="JQS62" s="59"/>
      <c r="JQT62" s="59"/>
      <c r="JQU62" s="59"/>
      <c r="JQV62" s="59"/>
      <c r="JQW62" s="59"/>
      <c r="JQX62" s="59"/>
      <c r="JQY62" s="59"/>
      <c r="JQZ62" s="59"/>
      <c r="JRA62" s="59"/>
      <c r="JRB62" s="59"/>
      <c r="JRC62" s="59"/>
      <c r="JRD62" s="59"/>
      <c r="JRE62" s="59"/>
      <c r="JRF62" s="59"/>
      <c r="JRG62" s="59"/>
      <c r="JRH62" s="59"/>
      <c r="JRI62" s="59"/>
      <c r="JRJ62" s="59"/>
      <c r="JRK62" s="59"/>
      <c r="JRL62" s="59"/>
      <c r="JRM62" s="59"/>
      <c r="JRN62" s="59"/>
      <c r="JRO62" s="59"/>
      <c r="JRP62" s="59"/>
      <c r="JRQ62" s="59"/>
      <c r="JRR62" s="59"/>
      <c r="JRS62" s="59"/>
      <c r="JRT62" s="59"/>
      <c r="JRU62" s="59"/>
      <c r="JRV62" s="59"/>
      <c r="JRW62" s="59"/>
      <c r="JRX62" s="59"/>
      <c r="JRY62" s="59"/>
      <c r="JRZ62" s="59"/>
      <c r="JSA62" s="59"/>
      <c r="JSB62" s="59"/>
      <c r="JSC62" s="59"/>
      <c r="JSD62" s="59"/>
      <c r="JSE62" s="59"/>
      <c r="JSF62" s="59"/>
      <c r="JSG62" s="59"/>
      <c r="JSH62" s="59"/>
      <c r="JSI62" s="59"/>
      <c r="JSJ62" s="59"/>
      <c r="JSK62" s="59"/>
      <c r="JSL62" s="59"/>
      <c r="JSM62" s="59"/>
      <c r="JSN62" s="59"/>
      <c r="JSO62" s="59"/>
      <c r="JSP62" s="59"/>
      <c r="JSQ62" s="59"/>
      <c r="JSR62" s="59"/>
      <c r="JSS62" s="59"/>
      <c r="JST62" s="59"/>
      <c r="JSU62" s="59"/>
      <c r="JSV62" s="59"/>
      <c r="JSW62" s="59"/>
      <c r="JSX62" s="59"/>
      <c r="JSY62" s="59"/>
      <c r="JSZ62" s="59"/>
      <c r="JTA62" s="59"/>
      <c r="JTB62" s="59"/>
      <c r="JTC62" s="59"/>
      <c r="JTD62" s="59"/>
      <c r="JTE62" s="59"/>
      <c r="JTF62" s="59"/>
      <c r="JTG62" s="59"/>
      <c r="JTH62" s="59"/>
      <c r="JTI62" s="59"/>
      <c r="JTJ62" s="59"/>
      <c r="JTK62" s="59"/>
      <c r="JTL62" s="59"/>
      <c r="JTM62" s="59"/>
      <c r="JTN62" s="59"/>
      <c r="JTO62" s="59"/>
      <c r="JTP62" s="59"/>
      <c r="JTQ62" s="59"/>
      <c r="JTR62" s="59"/>
      <c r="JTS62" s="59"/>
      <c r="JTT62" s="59"/>
      <c r="JTU62" s="59"/>
      <c r="JTV62" s="59"/>
      <c r="JTW62" s="59"/>
      <c r="JTX62" s="59"/>
      <c r="JTY62" s="59"/>
      <c r="JTZ62" s="59"/>
      <c r="JUA62" s="59"/>
      <c r="JUB62" s="59"/>
      <c r="JUC62" s="59"/>
      <c r="JUD62" s="59"/>
      <c r="JUE62" s="59"/>
      <c r="JUF62" s="59"/>
      <c r="JUG62" s="59"/>
      <c r="JUH62" s="59"/>
      <c r="JUI62" s="59"/>
      <c r="JUJ62" s="59"/>
      <c r="JUK62" s="59"/>
      <c r="JUL62" s="59"/>
      <c r="JUM62" s="59"/>
      <c r="JUN62" s="59"/>
      <c r="JUO62" s="59"/>
      <c r="JUP62" s="59"/>
      <c r="JUQ62" s="59"/>
      <c r="JUR62" s="59"/>
      <c r="JUS62" s="59"/>
      <c r="JUT62" s="59"/>
      <c r="JUU62" s="59"/>
      <c r="JUV62" s="59"/>
      <c r="JUW62" s="59"/>
      <c r="JUX62" s="59"/>
      <c r="JUY62" s="59"/>
      <c r="JUZ62" s="59"/>
      <c r="JVA62" s="59"/>
      <c r="JVB62" s="59"/>
      <c r="JVC62" s="59"/>
      <c r="JVD62" s="59"/>
      <c r="JVE62" s="59"/>
      <c r="JVF62" s="59"/>
      <c r="JVG62" s="59"/>
      <c r="JVH62" s="59"/>
      <c r="JVI62" s="59"/>
      <c r="JVJ62" s="59"/>
      <c r="JVK62" s="59"/>
      <c r="JVL62" s="59"/>
      <c r="JVM62" s="59"/>
      <c r="JVN62" s="59"/>
      <c r="JVO62" s="59"/>
      <c r="JVP62" s="59"/>
      <c r="JVQ62" s="59"/>
      <c r="JVR62" s="59"/>
      <c r="JVS62" s="59"/>
      <c r="JVT62" s="59"/>
      <c r="JVU62" s="59"/>
      <c r="JVV62" s="59"/>
      <c r="JVW62" s="59"/>
      <c r="JVX62" s="59"/>
      <c r="JVY62" s="59"/>
      <c r="JVZ62" s="59"/>
      <c r="JWA62" s="59"/>
      <c r="JWB62" s="59"/>
      <c r="JWC62" s="59"/>
      <c r="JWD62" s="59"/>
      <c r="JWE62" s="59"/>
      <c r="JWF62" s="59"/>
      <c r="JWG62" s="59"/>
      <c r="JWH62" s="59"/>
      <c r="JWI62" s="59"/>
      <c r="JWJ62" s="59"/>
      <c r="JWK62" s="59"/>
      <c r="JWL62" s="59"/>
      <c r="JWM62" s="59"/>
      <c r="JWN62" s="59"/>
      <c r="JWO62" s="59"/>
      <c r="JWP62" s="59"/>
      <c r="JWQ62" s="59"/>
      <c r="JWR62" s="59"/>
      <c r="JWS62" s="59"/>
      <c r="JWT62" s="59"/>
      <c r="JWU62" s="59"/>
      <c r="JWV62" s="59"/>
      <c r="JWW62" s="59"/>
      <c r="JWX62" s="59"/>
      <c r="JWY62" s="59"/>
      <c r="JWZ62" s="59"/>
      <c r="JXA62" s="59"/>
      <c r="JXB62" s="59"/>
      <c r="JXC62" s="59"/>
      <c r="JXD62" s="59"/>
      <c r="JXE62" s="59"/>
      <c r="JXF62" s="59"/>
      <c r="JXG62" s="59"/>
      <c r="JXH62" s="59"/>
      <c r="JXI62" s="59"/>
      <c r="JXJ62" s="59"/>
      <c r="JXK62" s="59"/>
      <c r="JXL62" s="59"/>
      <c r="JXM62" s="59"/>
      <c r="JXN62" s="59"/>
      <c r="JXO62" s="59"/>
      <c r="JXP62" s="59"/>
      <c r="JXQ62" s="59"/>
      <c r="JXR62" s="59"/>
      <c r="JXS62" s="59"/>
      <c r="JXT62" s="59"/>
      <c r="JXU62" s="59"/>
      <c r="JXV62" s="59"/>
      <c r="JXW62" s="59"/>
      <c r="JXX62" s="59"/>
      <c r="JXY62" s="59"/>
      <c r="JXZ62" s="59"/>
      <c r="JYA62" s="59"/>
      <c r="JYB62" s="59"/>
      <c r="JYC62" s="59"/>
      <c r="JYD62" s="59"/>
      <c r="JYE62" s="59"/>
      <c r="JYF62" s="59"/>
      <c r="JYG62" s="59"/>
      <c r="JYH62" s="59"/>
      <c r="JYI62" s="59"/>
      <c r="JYJ62" s="59"/>
      <c r="JYK62" s="59"/>
      <c r="JYL62" s="59"/>
      <c r="JYM62" s="59"/>
      <c r="JYN62" s="59"/>
      <c r="JYO62" s="59"/>
      <c r="JYP62" s="59"/>
      <c r="JYQ62" s="59"/>
      <c r="JYR62" s="59"/>
      <c r="JYS62" s="59"/>
      <c r="JYT62" s="59"/>
      <c r="JYU62" s="59"/>
      <c r="JYV62" s="59"/>
      <c r="JYW62" s="59"/>
      <c r="JYX62" s="59"/>
      <c r="JYY62" s="59"/>
      <c r="JYZ62" s="59"/>
      <c r="JZA62" s="59"/>
      <c r="JZB62" s="59"/>
      <c r="JZC62" s="59"/>
      <c r="JZD62" s="59"/>
      <c r="JZE62" s="59"/>
      <c r="JZF62" s="59"/>
      <c r="JZG62" s="59"/>
      <c r="JZH62" s="59"/>
      <c r="JZI62" s="59"/>
      <c r="JZJ62" s="59"/>
      <c r="JZK62" s="59"/>
      <c r="JZL62" s="59"/>
      <c r="JZM62" s="59"/>
      <c r="JZN62" s="59"/>
      <c r="JZO62" s="59"/>
      <c r="JZP62" s="59"/>
      <c r="JZQ62" s="59"/>
      <c r="JZR62" s="59"/>
      <c r="JZS62" s="59"/>
      <c r="JZT62" s="59"/>
      <c r="JZU62" s="59"/>
      <c r="JZV62" s="59"/>
      <c r="JZW62" s="59"/>
      <c r="JZX62" s="59"/>
      <c r="JZY62" s="59"/>
      <c r="JZZ62" s="59"/>
      <c r="KAA62" s="59"/>
      <c r="KAB62" s="59"/>
      <c r="KAC62" s="59"/>
      <c r="KAD62" s="59"/>
      <c r="KAE62" s="59"/>
      <c r="KAF62" s="59"/>
      <c r="KAG62" s="59"/>
      <c r="KAH62" s="59"/>
      <c r="KAI62" s="59"/>
      <c r="KAJ62" s="59"/>
      <c r="KAK62" s="59"/>
      <c r="KAL62" s="59"/>
      <c r="KAM62" s="59"/>
      <c r="KAN62" s="59"/>
      <c r="KAO62" s="59"/>
      <c r="KAP62" s="59"/>
      <c r="KAQ62" s="59"/>
      <c r="KAR62" s="59"/>
      <c r="KAS62" s="59"/>
      <c r="KAT62" s="59"/>
      <c r="KAU62" s="59"/>
      <c r="KAV62" s="59"/>
      <c r="KAW62" s="59"/>
      <c r="KAX62" s="59"/>
      <c r="KAY62" s="59"/>
      <c r="KAZ62" s="59"/>
      <c r="KBA62" s="59"/>
      <c r="KBB62" s="59"/>
      <c r="KBC62" s="59"/>
      <c r="KBD62" s="59"/>
      <c r="KBE62" s="59"/>
      <c r="KBF62" s="59"/>
      <c r="KBG62" s="59"/>
      <c r="KBH62" s="59"/>
      <c r="KBI62" s="59"/>
      <c r="KBJ62" s="59"/>
      <c r="KBK62" s="59"/>
      <c r="KBL62" s="59"/>
      <c r="KBM62" s="59"/>
      <c r="KBN62" s="59"/>
      <c r="KBO62" s="59"/>
      <c r="KBP62" s="59"/>
      <c r="KBQ62" s="59"/>
      <c r="KBR62" s="59"/>
      <c r="KBS62" s="59"/>
      <c r="KBT62" s="59"/>
      <c r="KBU62" s="59"/>
      <c r="KBV62" s="59"/>
      <c r="KBW62" s="59"/>
      <c r="KBX62" s="59"/>
      <c r="KBY62" s="59"/>
      <c r="KBZ62" s="59"/>
      <c r="KCA62" s="59"/>
      <c r="KCB62" s="59"/>
      <c r="KCC62" s="59"/>
      <c r="KCD62" s="59"/>
      <c r="KCE62" s="59"/>
      <c r="KCF62" s="59"/>
      <c r="KCG62" s="59"/>
      <c r="KCH62" s="59"/>
      <c r="KCI62" s="59"/>
      <c r="KCJ62" s="59"/>
      <c r="KCK62" s="59"/>
      <c r="KCL62" s="59"/>
      <c r="KCM62" s="59"/>
      <c r="KCN62" s="59"/>
      <c r="KCO62" s="59"/>
      <c r="KCP62" s="59"/>
      <c r="KCQ62" s="59"/>
      <c r="KCR62" s="59"/>
      <c r="KCS62" s="59"/>
      <c r="KCT62" s="59"/>
      <c r="KCU62" s="59"/>
      <c r="KCV62" s="59"/>
      <c r="KCW62" s="59"/>
      <c r="KCX62" s="59"/>
      <c r="KCY62" s="59"/>
      <c r="KCZ62" s="59"/>
      <c r="KDA62" s="59"/>
      <c r="KDB62" s="59"/>
      <c r="KDC62" s="59"/>
      <c r="KDD62" s="59"/>
      <c r="KDE62" s="59"/>
      <c r="KDF62" s="59"/>
      <c r="KDG62" s="59"/>
      <c r="KDH62" s="59"/>
      <c r="KDI62" s="59"/>
      <c r="KDJ62" s="59"/>
      <c r="KDK62" s="59"/>
      <c r="KDL62" s="59"/>
      <c r="KDM62" s="59"/>
      <c r="KDN62" s="59"/>
      <c r="KDO62" s="59"/>
      <c r="KDP62" s="59"/>
      <c r="KDQ62" s="59"/>
      <c r="KDR62" s="59"/>
      <c r="KDS62" s="59"/>
      <c r="KDT62" s="59"/>
      <c r="KDU62" s="59"/>
      <c r="KDV62" s="59"/>
      <c r="KDW62" s="59"/>
      <c r="KDX62" s="59"/>
      <c r="KDY62" s="59"/>
      <c r="KDZ62" s="59"/>
      <c r="KEA62" s="59"/>
      <c r="KEB62" s="59"/>
      <c r="KEC62" s="59"/>
      <c r="KED62" s="59"/>
      <c r="KEE62" s="59"/>
      <c r="KEF62" s="59"/>
      <c r="KEG62" s="59"/>
      <c r="KEH62" s="59"/>
      <c r="KEI62" s="59"/>
      <c r="KEJ62" s="59"/>
      <c r="KEK62" s="59"/>
      <c r="KEL62" s="59"/>
      <c r="KEM62" s="59"/>
      <c r="KEN62" s="59"/>
      <c r="KEO62" s="59"/>
      <c r="KEP62" s="59"/>
      <c r="KEQ62" s="59"/>
      <c r="KER62" s="59"/>
      <c r="KES62" s="59"/>
      <c r="KET62" s="59"/>
      <c r="KEU62" s="59"/>
      <c r="KEV62" s="59"/>
      <c r="KEW62" s="59"/>
      <c r="KEX62" s="59"/>
      <c r="KEY62" s="59"/>
      <c r="KEZ62" s="59"/>
      <c r="KFA62" s="59"/>
      <c r="KFB62" s="59"/>
      <c r="KFC62" s="59"/>
      <c r="KFD62" s="59"/>
      <c r="KFE62" s="59"/>
      <c r="KFF62" s="59"/>
      <c r="KFG62" s="59"/>
      <c r="KFH62" s="59"/>
      <c r="KFI62" s="59"/>
      <c r="KFJ62" s="59"/>
      <c r="KFK62" s="59"/>
      <c r="KFL62" s="59"/>
      <c r="KFM62" s="59"/>
      <c r="KFN62" s="59"/>
      <c r="KFO62" s="59"/>
      <c r="KFP62" s="59"/>
      <c r="KFQ62" s="59"/>
      <c r="KFR62" s="59"/>
      <c r="KFS62" s="59"/>
      <c r="KFT62" s="59"/>
      <c r="KFU62" s="59"/>
      <c r="KFV62" s="59"/>
      <c r="KFW62" s="59"/>
      <c r="KFX62" s="59"/>
      <c r="KFY62" s="59"/>
      <c r="KFZ62" s="59"/>
      <c r="KGA62" s="59"/>
      <c r="KGB62" s="59"/>
      <c r="KGC62" s="59"/>
      <c r="KGD62" s="59"/>
      <c r="KGE62" s="59"/>
      <c r="KGF62" s="59"/>
      <c r="KGG62" s="59"/>
      <c r="KGH62" s="59"/>
      <c r="KGI62" s="59"/>
      <c r="KGJ62" s="59"/>
      <c r="KGK62" s="59"/>
      <c r="KGL62" s="59"/>
      <c r="KGM62" s="59"/>
      <c r="KGN62" s="59"/>
      <c r="KGO62" s="59"/>
      <c r="KGP62" s="59"/>
      <c r="KGQ62" s="59"/>
      <c r="KGR62" s="59"/>
      <c r="KGS62" s="59"/>
      <c r="KGT62" s="59"/>
      <c r="KGU62" s="59"/>
      <c r="KGV62" s="59"/>
      <c r="KGW62" s="59"/>
      <c r="KGX62" s="59"/>
      <c r="KGY62" s="59"/>
      <c r="KGZ62" s="59"/>
      <c r="KHA62" s="59"/>
      <c r="KHB62" s="59"/>
      <c r="KHC62" s="59"/>
      <c r="KHD62" s="59"/>
      <c r="KHE62" s="59"/>
      <c r="KHF62" s="59"/>
      <c r="KHG62" s="59"/>
      <c r="KHH62" s="59"/>
      <c r="KHI62" s="59"/>
      <c r="KHJ62" s="59"/>
      <c r="KHK62" s="59"/>
      <c r="KHL62" s="59"/>
      <c r="KHM62" s="59"/>
      <c r="KHN62" s="59"/>
      <c r="KHO62" s="59"/>
      <c r="KHP62" s="59"/>
      <c r="KHQ62" s="59"/>
      <c r="KHR62" s="59"/>
      <c r="KHS62" s="59"/>
      <c r="KHT62" s="59"/>
      <c r="KHU62" s="59"/>
      <c r="KHV62" s="59"/>
      <c r="KHW62" s="59"/>
      <c r="KHX62" s="59"/>
      <c r="KHY62" s="59"/>
      <c r="KHZ62" s="59"/>
      <c r="KIA62" s="59"/>
      <c r="KIB62" s="59"/>
      <c r="KIC62" s="59"/>
      <c r="KID62" s="59"/>
      <c r="KIE62" s="59"/>
      <c r="KIF62" s="59"/>
      <c r="KIG62" s="59"/>
      <c r="KIH62" s="59"/>
      <c r="KII62" s="59"/>
      <c r="KIJ62" s="59"/>
      <c r="KIK62" s="59"/>
      <c r="KIL62" s="59"/>
      <c r="KIM62" s="59"/>
      <c r="KIN62" s="59"/>
      <c r="KIO62" s="59"/>
      <c r="KIP62" s="59"/>
      <c r="KIQ62" s="59"/>
      <c r="KIR62" s="59"/>
      <c r="KIS62" s="59"/>
      <c r="KIT62" s="59"/>
      <c r="KIU62" s="59"/>
      <c r="KIV62" s="59"/>
      <c r="KIW62" s="59"/>
      <c r="KIX62" s="59"/>
      <c r="KIY62" s="59"/>
      <c r="KIZ62" s="59"/>
      <c r="KJA62" s="59"/>
      <c r="KJB62" s="59"/>
      <c r="KJC62" s="59"/>
      <c r="KJD62" s="59"/>
      <c r="KJE62" s="59"/>
      <c r="KJF62" s="59"/>
      <c r="KJG62" s="59"/>
      <c r="KJH62" s="59"/>
      <c r="KJI62" s="59"/>
      <c r="KJJ62" s="59"/>
      <c r="KJK62" s="59"/>
      <c r="KJL62" s="59"/>
      <c r="KJM62" s="59"/>
      <c r="KJN62" s="59"/>
      <c r="KJO62" s="59"/>
      <c r="KJP62" s="59"/>
      <c r="KJQ62" s="59"/>
      <c r="KJR62" s="59"/>
      <c r="KJS62" s="59"/>
      <c r="KJT62" s="59"/>
      <c r="KJU62" s="59"/>
      <c r="KJV62" s="59"/>
      <c r="KJW62" s="59"/>
      <c r="KJX62" s="59"/>
      <c r="KJY62" s="59"/>
      <c r="KJZ62" s="59"/>
      <c r="KKA62" s="59"/>
      <c r="KKB62" s="59"/>
      <c r="KKC62" s="59"/>
      <c r="KKD62" s="59"/>
      <c r="KKE62" s="59"/>
      <c r="KKF62" s="59"/>
      <c r="KKG62" s="59"/>
      <c r="KKH62" s="59"/>
      <c r="KKI62" s="59"/>
      <c r="KKJ62" s="59"/>
      <c r="KKK62" s="59"/>
      <c r="KKL62" s="59"/>
      <c r="KKM62" s="59"/>
      <c r="KKN62" s="59"/>
      <c r="KKO62" s="59"/>
      <c r="KKP62" s="59"/>
      <c r="KKQ62" s="59"/>
      <c r="KKR62" s="59"/>
      <c r="KKS62" s="59"/>
      <c r="KKT62" s="59"/>
      <c r="KKU62" s="59"/>
      <c r="KKV62" s="59"/>
      <c r="KKW62" s="59"/>
      <c r="KKX62" s="59"/>
      <c r="KKY62" s="59"/>
      <c r="KKZ62" s="59"/>
      <c r="KLA62" s="59"/>
      <c r="KLB62" s="59"/>
      <c r="KLC62" s="59"/>
      <c r="KLD62" s="59"/>
      <c r="KLE62" s="59"/>
      <c r="KLF62" s="59"/>
      <c r="KLG62" s="59"/>
      <c r="KLH62" s="59"/>
      <c r="KLI62" s="59"/>
      <c r="KLJ62" s="59"/>
      <c r="KLK62" s="59"/>
      <c r="KLL62" s="59"/>
      <c r="KLM62" s="59"/>
      <c r="KLN62" s="59"/>
      <c r="KLO62" s="59"/>
      <c r="KLP62" s="59"/>
      <c r="KLQ62" s="59"/>
      <c r="KLR62" s="59"/>
      <c r="KLS62" s="59"/>
      <c r="KLT62" s="59"/>
      <c r="KLU62" s="59"/>
      <c r="KLV62" s="59"/>
      <c r="KLW62" s="59"/>
      <c r="KLX62" s="59"/>
      <c r="KLY62" s="59"/>
      <c r="KLZ62" s="59"/>
      <c r="KMA62" s="59"/>
      <c r="KMB62" s="59"/>
      <c r="KMC62" s="59"/>
      <c r="KMD62" s="59"/>
      <c r="KME62" s="59"/>
      <c r="KMF62" s="59"/>
      <c r="KMG62" s="59"/>
      <c r="KMH62" s="59"/>
      <c r="KMI62" s="59"/>
      <c r="KMJ62" s="59"/>
      <c r="KMK62" s="59"/>
      <c r="KML62" s="59"/>
      <c r="KMM62" s="59"/>
      <c r="KMN62" s="59"/>
      <c r="KMO62" s="59"/>
      <c r="KMP62" s="59"/>
      <c r="KMQ62" s="59"/>
      <c r="KMR62" s="59"/>
      <c r="KMS62" s="59"/>
      <c r="KMT62" s="59"/>
      <c r="KMU62" s="59"/>
      <c r="KMV62" s="59"/>
      <c r="KMW62" s="59"/>
      <c r="KMX62" s="59"/>
      <c r="KMY62" s="59"/>
      <c r="KMZ62" s="59"/>
      <c r="KNA62" s="59"/>
      <c r="KNB62" s="59"/>
      <c r="KNC62" s="59"/>
      <c r="KND62" s="59"/>
      <c r="KNE62" s="59"/>
      <c r="KNF62" s="59"/>
      <c r="KNG62" s="59"/>
      <c r="KNH62" s="59"/>
      <c r="KNI62" s="59"/>
      <c r="KNJ62" s="59"/>
      <c r="KNK62" s="59"/>
      <c r="KNL62" s="59"/>
      <c r="KNM62" s="59"/>
      <c r="KNN62" s="59"/>
      <c r="KNO62" s="59"/>
      <c r="KNP62" s="59"/>
      <c r="KNQ62" s="59"/>
      <c r="KNR62" s="59"/>
      <c r="KNS62" s="59"/>
      <c r="KNT62" s="59"/>
      <c r="KNU62" s="59"/>
      <c r="KNV62" s="59"/>
      <c r="KNW62" s="59"/>
      <c r="KNX62" s="59"/>
      <c r="KNY62" s="59"/>
      <c r="KNZ62" s="59"/>
      <c r="KOA62" s="59"/>
      <c r="KOB62" s="59"/>
      <c r="KOC62" s="59"/>
      <c r="KOD62" s="59"/>
      <c r="KOE62" s="59"/>
      <c r="KOF62" s="59"/>
      <c r="KOG62" s="59"/>
      <c r="KOH62" s="59"/>
      <c r="KOI62" s="59"/>
      <c r="KOJ62" s="59"/>
      <c r="KOK62" s="59"/>
      <c r="KOL62" s="59"/>
      <c r="KOM62" s="59"/>
      <c r="KON62" s="59"/>
      <c r="KOO62" s="59"/>
      <c r="KOP62" s="59"/>
      <c r="KOQ62" s="59"/>
      <c r="KOR62" s="59"/>
      <c r="KOS62" s="59"/>
      <c r="KOT62" s="59"/>
      <c r="KOU62" s="59"/>
      <c r="KOV62" s="59"/>
      <c r="KOW62" s="59"/>
      <c r="KOX62" s="59"/>
      <c r="KOY62" s="59"/>
      <c r="KOZ62" s="59"/>
      <c r="KPA62" s="59"/>
      <c r="KPB62" s="59"/>
      <c r="KPC62" s="59"/>
      <c r="KPD62" s="59"/>
      <c r="KPE62" s="59"/>
      <c r="KPF62" s="59"/>
      <c r="KPG62" s="59"/>
      <c r="KPH62" s="59"/>
      <c r="KPI62" s="59"/>
      <c r="KPJ62" s="59"/>
      <c r="KPK62" s="59"/>
      <c r="KPL62" s="59"/>
      <c r="KPM62" s="59"/>
      <c r="KPN62" s="59"/>
      <c r="KPO62" s="59"/>
      <c r="KPP62" s="59"/>
      <c r="KPQ62" s="59"/>
      <c r="KPR62" s="59"/>
      <c r="KPS62" s="59"/>
      <c r="KPT62" s="59"/>
      <c r="KPU62" s="59"/>
      <c r="KPV62" s="59"/>
      <c r="KPW62" s="59"/>
      <c r="KPX62" s="59"/>
      <c r="KPY62" s="59"/>
      <c r="KPZ62" s="59"/>
      <c r="KQA62" s="59"/>
      <c r="KQB62" s="59"/>
      <c r="KQC62" s="59"/>
      <c r="KQD62" s="59"/>
      <c r="KQE62" s="59"/>
      <c r="KQF62" s="59"/>
      <c r="KQG62" s="59"/>
      <c r="KQH62" s="59"/>
      <c r="KQI62" s="59"/>
      <c r="KQJ62" s="59"/>
      <c r="KQK62" s="59"/>
      <c r="KQL62" s="59"/>
      <c r="KQM62" s="59"/>
      <c r="KQN62" s="59"/>
      <c r="KQO62" s="59"/>
      <c r="KQP62" s="59"/>
      <c r="KQQ62" s="59"/>
      <c r="KQR62" s="59"/>
      <c r="KQS62" s="59"/>
      <c r="KQT62" s="59"/>
      <c r="KQU62" s="59"/>
      <c r="KQV62" s="59"/>
      <c r="KQW62" s="59"/>
      <c r="KQX62" s="59"/>
      <c r="KQY62" s="59"/>
      <c r="KQZ62" s="59"/>
      <c r="KRA62" s="59"/>
      <c r="KRB62" s="59"/>
      <c r="KRC62" s="59"/>
      <c r="KRD62" s="59"/>
      <c r="KRE62" s="59"/>
      <c r="KRF62" s="59"/>
      <c r="KRG62" s="59"/>
      <c r="KRH62" s="59"/>
      <c r="KRI62" s="59"/>
      <c r="KRJ62" s="59"/>
      <c r="KRK62" s="59"/>
      <c r="KRL62" s="59"/>
      <c r="KRM62" s="59"/>
      <c r="KRN62" s="59"/>
      <c r="KRO62" s="59"/>
      <c r="KRP62" s="59"/>
      <c r="KRQ62" s="59"/>
      <c r="KRR62" s="59"/>
      <c r="KRS62" s="59"/>
      <c r="KRT62" s="59"/>
      <c r="KRU62" s="59"/>
      <c r="KRV62" s="59"/>
      <c r="KRW62" s="59"/>
      <c r="KRX62" s="59"/>
      <c r="KRY62" s="59"/>
      <c r="KRZ62" s="59"/>
      <c r="KSA62" s="59"/>
      <c r="KSB62" s="59"/>
      <c r="KSC62" s="59"/>
      <c r="KSD62" s="59"/>
      <c r="KSE62" s="59"/>
      <c r="KSF62" s="59"/>
      <c r="KSG62" s="59"/>
      <c r="KSH62" s="59"/>
      <c r="KSI62" s="59"/>
      <c r="KSJ62" s="59"/>
      <c r="KSK62" s="59"/>
      <c r="KSL62" s="59"/>
      <c r="KSM62" s="59"/>
      <c r="KSN62" s="59"/>
      <c r="KSO62" s="59"/>
      <c r="KSP62" s="59"/>
      <c r="KSQ62" s="59"/>
      <c r="KSR62" s="59"/>
      <c r="KSS62" s="59"/>
      <c r="KST62" s="59"/>
      <c r="KSU62" s="59"/>
      <c r="KSV62" s="59"/>
      <c r="KSW62" s="59"/>
      <c r="KSX62" s="59"/>
      <c r="KSY62" s="59"/>
      <c r="KSZ62" s="59"/>
      <c r="KTA62" s="59"/>
      <c r="KTB62" s="59"/>
      <c r="KTC62" s="59"/>
      <c r="KTD62" s="59"/>
      <c r="KTE62" s="59"/>
      <c r="KTF62" s="59"/>
      <c r="KTG62" s="59"/>
      <c r="KTH62" s="59"/>
      <c r="KTI62" s="59"/>
      <c r="KTJ62" s="59"/>
      <c r="KTK62" s="59"/>
      <c r="KTL62" s="59"/>
      <c r="KTM62" s="59"/>
      <c r="KTN62" s="59"/>
      <c r="KTO62" s="59"/>
      <c r="KTP62" s="59"/>
      <c r="KTQ62" s="59"/>
      <c r="KTR62" s="59"/>
      <c r="KTS62" s="59"/>
      <c r="KTT62" s="59"/>
      <c r="KTU62" s="59"/>
      <c r="KTV62" s="59"/>
      <c r="KTW62" s="59"/>
      <c r="KTX62" s="59"/>
      <c r="KTY62" s="59"/>
      <c r="KTZ62" s="59"/>
      <c r="KUA62" s="59"/>
      <c r="KUB62" s="59"/>
      <c r="KUC62" s="59"/>
      <c r="KUD62" s="59"/>
      <c r="KUE62" s="59"/>
      <c r="KUF62" s="59"/>
      <c r="KUG62" s="59"/>
      <c r="KUH62" s="59"/>
      <c r="KUI62" s="59"/>
      <c r="KUJ62" s="59"/>
      <c r="KUK62" s="59"/>
      <c r="KUL62" s="59"/>
      <c r="KUM62" s="59"/>
      <c r="KUN62" s="59"/>
      <c r="KUO62" s="59"/>
      <c r="KUP62" s="59"/>
      <c r="KUQ62" s="59"/>
      <c r="KUR62" s="59"/>
      <c r="KUS62" s="59"/>
      <c r="KUT62" s="59"/>
      <c r="KUU62" s="59"/>
      <c r="KUV62" s="59"/>
      <c r="KUW62" s="59"/>
      <c r="KUX62" s="59"/>
      <c r="KUY62" s="59"/>
      <c r="KUZ62" s="59"/>
      <c r="KVA62" s="59"/>
      <c r="KVB62" s="59"/>
      <c r="KVC62" s="59"/>
      <c r="KVD62" s="59"/>
      <c r="KVE62" s="59"/>
      <c r="KVF62" s="59"/>
      <c r="KVG62" s="59"/>
      <c r="KVH62" s="59"/>
      <c r="KVI62" s="59"/>
      <c r="KVJ62" s="59"/>
      <c r="KVK62" s="59"/>
      <c r="KVL62" s="59"/>
      <c r="KVM62" s="59"/>
      <c r="KVN62" s="59"/>
      <c r="KVO62" s="59"/>
      <c r="KVP62" s="59"/>
      <c r="KVQ62" s="59"/>
      <c r="KVR62" s="59"/>
      <c r="KVS62" s="59"/>
      <c r="KVT62" s="59"/>
      <c r="KVU62" s="59"/>
      <c r="KVV62" s="59"/>
      <c r="KVW62" s="59"/>
      <c r="KVX62" s="59"/>
      <c r="KVY62" s="59"/>
      <c r="KVZ62" s="59"/>
      <c r="KWA62" s="59"/>
      <c r="KWB62" s="59"/>
      <c r="KWC62" s="59"/>
      <c r="KWD62" s="59"/>
      <c r="KWE62" s="59"/>
      <c r="KWF62" s="59"/>
      <c r="KWG62" s="59"/>
      <c r="KWH62" s="59"/>
      <c r="KWI62" s="59"/>
      <c r="KWJ62" s="59"/>
      <c r="KWK62" s="59"/>
      <c r="KWL62" s="59"/>
      <c r="KWM62" s="59"/>
      <c r="KWN62" s="59"/>
      <c r="KWO62" s="59"/>
      <c r="KWP62" s="59"/>
      <c r="KWQ62" s="59"/>
      <c r="KWR62" s="59"/>
      <c r="KWS62" s="59"/>
      <c r="KWT62" s="59"/>
      <c r="KWU62" s="59"/>
      <c r="KWV62" s="59"/>
      <c r="KWW62" s="59"/>
      <c r="KWX62" s="59"/>
      <c r="KWY62" s="59"/>
      <c r="KWZ62" s="59"/>
      <c r="KXA62" s="59"/>
      <c r="KXB62" s="59"/>
      <c r="KXC62" s="59"/>
      <c r="KXD62" s="59"/>
      <c r="KXE62" s="59"/>
      <c r="KXF62" s="59"/>
      <c r="KXG62" s="59"/>
      <c r="KXH62" s="59"/>
      <c r="KXI62" s="59"/>
      <c r="KXJ62" s="59"/>
      <c r="KXK62" s="59"/>
      <c r="KXL62" s="59"/>
      <c r="KXM62" s="59"/>
      <c r="KXN62" s="59"/>
      <c r="KXO62" s="59"/>
      <c r="KXP62" s="59"/>
      <c r="KXQ62" s="59"/>
      <c r="KXR62" s="59"/>
      <c r="KXS62" s="59"/>
      <c r="KXT62" s="59"/>
      <c r="KXU62" s="59"/>
      <c r="KXV62" s="59"/>
      <c r="KXW62" s="59"/>
      <c r="KXX62" s="59"/>
      <c r="KXY62" s="59"/>
      <c r="KXZ62" s="59"/>
      <c r="KYA62" s="59"/>
      <c r="KYB62" s="59"/>
      <c r="KYC62" s="59"/>
      <c r="KYD62" s="59"/>
      <c r="KYE62" s="59"/>
      <c r="KYF62" s="59"/>
      <c r="KYG62" s="59"/>
      <c r="KYH62" s="59"/>
      <c r="KYI62" s="59"/>
      <c r="KYJ62" s="59"/>
      <c r="KYK62" s="59"/>
      <c r="KYL62" s="59"/>
      <c r="KYM62" s="59"/>
      <c r="KYN62" s="59"/>
      <c r="KYO62" s="59"/>
      <c r="KYP62" s="59"/>
      <c r="KYQ62" s="59"/>
      <c r="KYR62" s="59"/>
      <c r="KYS62" s="59"/>
      <c r="KYT62" s="59"/>
      <c r="KYU62" s="59"/>
      <c r="KYV62" s="59"/>
      <c r="KYW62" s="59"/>
      <c r="KYX62" s="59"/>
      <c r="KYY62" s="59"/>
      <c r="KYZ62" s="59"/>
      <c r="KZA62" s="59"/>
      <c r="KZB62" s="59"/>
      <c r="KZC62" s="59"/>
      <c r="KZD62" s="59"/>
      <c r="KZE62" s="59"/>
      <c r="KZF62" s="59"/>
      <c r="KZG62" s="59"/>
      <c r="KZH62" s="59"/>
      <c r="KZI62" s="59"/>
      <c r="KZJ62" s="59"/>
      <c r="KZK62" s="59"/>
      <c r="KZL62" s="59"/>
      <c r="KZM62" s="59"/>
      <c r="KZN62" s="59"/>
      <c r="KZO62" s="59"/>
      <c r="KZP62" s="59"/>
      <c r="KZQ62" s="59"/>
      <c r="KZR62" s="59"/>
      <c r="KZS62" s="59"/>
      <c r="KZT62" s="59"/>
      <c r="KZU62" s="59"/>
      <c r="KZV62" s="59"/>
      <c r="KZW62" s="59"/>
      <c r="KZX62" s="59"/>
      <c r="KZY62" s="59"/>
      <c r="KZZ62" s="59"/>
      <c r="LAA62" s="59"/>
      <c r="LAB62" s="59"/>
      <c r="LAC62" s="59"/>
      <c r="LAD62" s="59"/>
      <c r="LAE62" s="59"/>
      <c r="LAF62" s="59"/>
      <c r="LAG62" s="59"/>
      <c r="LAH62" s="59"/>
      <c r="LAI62" s="59"/>
      <c r="LAJ62" s="59"/>
      <c r="LAK62" s="59"/>
      <c r="LAL62" s="59"/>
      <c r="LAM62" s="59"/>
      <c r="LAN62" s="59"/>
      <c r="LAO62" s="59"/>
      <c r="LAP62" s="59"/>
      <c r="LAQ62" s="59"/>
      <c r="LAR62" s="59"/>
      <c r="LAS62" s="59"/>
      <c r="LAT62" s="59"/>
      <c r="LAU62" s="59"/>
      <c r="LAV62" s="59"/>
      <c r="LAW62" s="59"/>
      <c r="LAX62" s="59"/>
      <c r="LAY62" s="59"/>
      <c r="LAZ62" s="59"/>
      <c r="LBA62" s="59"/>
      <c r="LBB62" s="59"/>
      <c r="LBC62" s="59"/>
      <c r="LBD62" s="59"/>
      <c r="LBE62" s="59"/>
      <c r="LBF62" s="59"/>
      <c r="LBG62" s="59"/>
      <c r="LBH62" s="59"/>
      <c r="LBI62" s="59"/>
      <c r="LBJ62" s="59"/>
      <c r="LBK62" s="59"/>
      <c r="LBL62" s="59"/>
      <c r="LBM62" s="59"/>
      <c r="LBN62" s="59"/>
      <c r="LBO62" s="59"/>
      <c r="LBP62" s="59"/>
      <c r="LBQ62" s="59"/>
      <c r="LBR62" s="59"/>
      <c r="LBS62" s="59"/>
      <c r="LBT62" s="59"/>
      <c r="LBU62" s="59"/>
      <c r="LBV62" s="59"/>
      <c r="LBW62" s="59"/>
      <c r="LBX62" s="59"/>
      <c r="LBY62" s="59"/>
      <c r="LBZ62" s="59"/>
      <c r="LCA62" s="59"/>
      <c r="LCB62" s="59"/>
      <c r="LCC62" s="59"/>
      <c r="LCD62" s="59"/>
      <c r="LCE62" s="59"/>
      <c r="LCF62" s="59"/>
      <c r="LCG62" s="59"/>
      <c r="LCH62" s="59"/>
      <c r="LCI62" s="59"/>
      <c r="LCJ62" s="59"/>
      <c r="LCK62" s="59"/>
      <c r="LCL62" s="59"/>
      <c r="LCM62" s="59"/>
      <c r="LCN62" s="59"/>
      <c r="LCO62" s="59"/>
      <c r="LCP62" s="59"/>
      <c r="LCQ62" s="59"/>
      <c r="LCR62" s="59"/>
      <c r="LCS62" s="59"/>
      <c r="LCT62" s="59"/>
      <c r="LCU62" s="59"/>
      <c r="LCV62" s="59"/>
      <c r="LCW62" s="59"/>
      <c r="LCX62" s="59"/>
      <c r="LCY62" s="59"/>
      <c r="LCZ62" s="59"/>
      <c r="LDA62" s="59"/>
      <c r="LDB62" s="59"/>
      <c r="LDC62" s="59"/>
      <c r="LDD62" s="59"/>
      <c r="LDE62" s="59"/>
      <c r="LDF62" s="59"/>
      <c r="LDG62" s="59"/>
      <c r="LDH62" s="59"/>
      <c r="LDI62" s="59"/>
      <c r="LDJ62" s="59"/>
      <c r="LDK62" s="59"/>
      <c r="LDL62" s="59"/>
      <c r="LDM62" s="59"/>
      <c r="LDN62" s="59"/>
      <c r="LDO62" s="59"/>
      <c r="LDP62" s="59"/>
      <c r="LDQ62" s="59"/>
      <c r="LDR62" s="59"/>
      <c r="LDS62" s="59"/>
      <c r="LDT62" s="59"/>
      <c r="LDU62" s="59"/>
      <c r="LDV62" s="59"/>
      <c r="LDW62" s="59"/>
      <c r="LDX62" s="59"/>
      <c r="LDY62" s="59"/>
      <c r="LDZ62" s="59"/>
      <c r="LEA62" s="59"/>
      <c r="LEB62" s="59"/>
      <c r="LEC62" s="59"/>
      <c r="LED62" s="59"/>
      <c r="LEE62" s="59"/>
      <c r="LEF62" s="59"/>
      <c r="LEG62" s="59"/>
      <c r="LEH62" s="59"/>
      <c r="LEI62" s="59"/>
      <c r="LEJ62" s="59"/>
      <c r="LEK62" s="59"/>
      <c r="LEL62" s="59"/>
      <c r="LEM62" s="59"/>
      <c r="LEN62" s="59"/>
      <c r="LEO62" s="59"/>
      <c r="LEP62" s="59"/>
      <c r="LEQ62" s="59"/>
      <c r="LER62" s="59"/>
      <c r="LES62" s="59"/>
      <c r="LET62" s="59"/>
      <c r="LEU62" s="59"/>
      <c r="LEV62" s="59"/>
      <c r="LEW62" s="59"/>
      <c r="LEX62" s="59"/>
      <c r="LEY62" s="59"/>
      <c r="LEZ62" s="59"/>
      <c r="LFA62" s="59"/>
      <c r="LFB62" s="59"/>
      <c r="LFC62" s="59"/>
      <c r="LFD62" s="59"/>
      <c r="LFE62" s="59"/>
      <c r="LFF62" s="59"/>
      <c r="LFG62" s="59"/>
      <c r="LFH62" s="59"/>
      <c r="LFI62" s="59"/>
      <c r="LFJ62" s="59"/>
      <c r="LFK62" s="59"/>
      <c r="LFL62" s="59"/>
      <c r="LFM62" s="59"/>
      <c r="LFN62" s="59"/>
      <c r="LFO62" s="59"/>
      <c r="LFP62" s="59"/>
      <c r="LFQ62" s="59"/>
      <c r="LFR62" s="59"/>
      <c r="LFS62" s="59"/>
      <c r="LFT62" s="59"/>
      <c r="LFU62" s="59"/>
      <c r="LFV62" s="59"/>
      <c r="LFW62" s="59"/>
      <c r="LFX62" s="59"/>
      <c r="LFY62" s="59"/>
      <c r="LFZ62" s="59"/>
      <c r="LGA62" s="59"/>
      <c r="LGB62" s="59"/>
      <c r="LGC62" s="59"/>
      <c r="LGD62" s="59"/>
      <c r="LGE62" s="59"/>
      <c r="LGF62" s="59"/>
      <c r="LGG62" s="59"/>
      <c r="LGH62" s="59"/>
      <c r="LGI62" s="59"/>
      <c r="LGJ62" s="59"/>
      <c r="LGK62" s="59"/>
      <c r="LGL62" s="59"/>
      <c r="LGM62" s="59"/>
      <c r="LGN62" s="59"/>
      <c r="LGO62" s="59"/>
      <c r="LGP62" s="59"/>
      <c r="LGQ62" s="59"/>
      <c r="LGR62" s="59"/>
      <c r="LGS62" s="59"/>
      <c r="LGT62" s="59"/>
      <c r="LGU62" s="59"/>
      <c r="LGV62" s="59"/>
      <c r="LGW62" s="59"/>
      <c r="LGX62" s="59"/>
      <c r="LGY62" s="59"/>
      <c r="LGZ62" s="59"/>
      <c r="LHA62" s="59"/>
      <c r="LHB62" s="59"/>
      <c r="LHC62" s="59"/>
      <c r="LHD62" s="59"/>
      <c r="LHE62" s="59"/>
      <c r="LHF62" s="59"/>
      <c r="LHG62" s="59"/>
      <c r="LHH62" s="59"/>
      <c r="LHI62" s="59"/>
      <c r="LHJ62" s="59"/>
      <c r="LHK62" s="59"/>
      <c r="LHL62" s="59"/>
      <c r="LHM62" s="59"/>
      <c r="LHN62" s="59"/>
      <c r="LHO62" s="59"/>
      <c r="LHP62" s="59"/>
      <c r="LHQ62" s="59"/>
      <c r="LHR62" s="59"/>
      <c r="LHS62" s="59"/>
      <c r="LHT62" s="59"/>
      <c r="LHU62" s="59"/>
      <c r="LHV62" s="59"/>
      <c r="LHW62" s="59"/>
      <c r="LHX62" s="59"/>
      <c r="LHY62" s="59"/>
      <c r="LHZ62" s="59"/>
      <c r="LIA62" s="59"/>
      <c r="LIB62" s="59"/>
      <c r="LIC62" s="59"/>
      <c r="LID62" s="59"/>
      <c r="LIE62" s="59"/>
      <c r="LIF62" s="59"/>
      <c r="LIG62" s="59"/>
      <c r="LIH62" s="59"/>
      <c r="LII62" s="59"/>
      <c r="LIJ62" s="59"/>
      <c r="LIK62" s="59"/>
      <c r="LIL62" s="59"/>
      <c r="LIM62" s="59"/>
      <c r="LIN62" s="59"/>
      <c r="LIO62" s="59"/>
      <c r="LIP62" s="59"/>
      <c r="LIQ62" s="59"/>
      <c r="LIR62" s="59"/>
      <c r="LIS62" s="59"/>
      <c r="LIT62" s="59"/>
      <c r="LIU62" s="59"/>
      <c r="LIV62" s="59"/>
      <c r="LIW62" s="59"/>
      <c r="LIX62" s="59"/>
      <c r="LIY62" s="59"/>
      <c r="LIZ62" s="59"/>
      <c r="LJA62" s="59"/>
      <c r="LJB62" s="59"/>
      <c r="LJC62" s="59"/>
      <c r="LJD62" s="59"/>
      <c r="LJE62" s="59"/>
      <c r="LJF62" s="59"/>
      <c r="LJG62" s="59"/>
      <c r="LJH62" s="59"/>
      <c r="LJI62" s="59"/>
      <c r="LJJ62" s="59"/>
      <c r="LJK62" s="59"/>
      <c r="LJL62" s="59"/>
      <c r="LJM62" s="59"/>
      <c r="LJN62" s="59"/>
      <c r="LJO62" s="59"/>
      <c r="LJP62" s="59"/>
      <c r="LJQ62" s="59"/>
      <c r="LJR62" s="59"/>
      <c r="LJS62" s="59"/>
      <c r="LJT62" s="59"/>
      <c r="LJU62" s="59"/>
      <c r="LJV62" s="59"/>
      <c r="LJW62" s="59"/>
      <c r="LJX62" s="59"/>
      <c r="LJY62" s="59"/>
      <c r="LJZ62" s="59"/>
      <c r="LKA62" s="59"/>
      <c r="LKB62" s="59"/>
      <c r="LKC62" s="59"/>
      <c r="LKD62" s="59"/>
      <c r="LKE62" s="59"/>
      <c r="LKF62" s="59"/>
      <c r="LKG62" s="59"/>
      <c r="LKH62" s="59"/>
      <c r="LKI62" s="59"/>
      <c r="LKJ62" s="59"/>
      <c r="LKK62" s="59"/>
      <c r="LKL62" s="59"/>
      <c r="LKM62" s="59"/>
      <c r="LKN62" s="59"/>
      <c r="LKO62" s="59"/>
      <c r="LKP62" s="59"/>
      <c r="LKQ62" s="59"/>
      <c r="LKR62" s="59"/>
      <c r="LKS62" s="59"/>
      <c r="LKT62" s="59"/>
      <c r="LKU62" s="59"/>
      <c r="LKV62" s="59"/>
      <c r="LKW62" s="59"/>
      <c r="LKX62" s="59"/>
      <c r="LKY62" s="59"/>
      <c r="LKZ62" s="59"/>
      <c r="LLA62" s="59"/>
      <c r="LLB62" s="59"/>
      <c r="LLC62" s="59"/>
      <c r="LLD62" s="59"/>
      <c r="LLE62" s="59"/>
      <c r="LLF62" s="59"/>
      <c r="LLG62" s="59"/>
      <c r="LLH62" s="59"/>
      <c r="LLI62" s="59"/>
      <c r="LLJ62" s="59"/>
      <c r="LLK62" s="59"/>
      <c r="LLL62" s="59"/>
      <c r="LLM62" s="59"/>
      <c r="LLN62" s="59"/>
      <c r="LLO62" s="59"/>
      <c r="LLP62" s="59"/>
      <c r="LLQ62" s="59"/>
      <c r="LLR62" s="59"/>
      <c r="LLS62" s="59"/>
      <c r="LLT62" s="59"/>
      <c r="LLU62" s="59"/>
      <c r="LLV62" s="59"/>
      <c r="LLW62" s="59"/>
      <c r="LLX62" s="59"/>
      <c r="LLY62" s="59"/>
      <c r="LLZ62" s="59"/>
      <c r="LMA62" s="59"/>
      <c r="LMB62" s="59"/>
      <c r="LMC62" s="59"/>
      <c r="LMD62" s="59"/>
      <c r="LME62" s="59"/>
      <c r="LMF62" s="59"/>
      <c r="LMG62" s="59"/>
      <c r="LMH62" s="59"/>
      <c r="LMI62" s="59"/>
      <c r="LMJ62" s="59"/>
      <c r="LMK62" s="59"/>
      <c r="LML62" s="59"/>
      <c r="LMM62" s="59"/>
      <c r="LMN62" s="59"/>
      <c r="LMO62" s="59"/>
      <c r="LMP62" s="59"/>
      <c r="LMQ62" s="59"/>
      <c r="LMR62" s="59"/>
      <c r="LMS62" s="59"/>
      <c r="LMT62" s="59"/>
      <c r="LMU62" s="59"/>
      <c r="LMV62" s="59"/>
      <c r="LMW62" s="59"/>
      <c r="LMX62" s="59"/>
      <c r="LMY62" s="59"/>
      <c r="LMZ62" s="59"/>
      <c r="LNA62" s="59"/>
      <c r="LNB62" s="59"/>
      <c r="LNC62" s="59"/>
      <c r="LND62" s="59"/>
      <c r="LNE62" s="59"/>
      <c r="LNF62" s="59"/>
      <c r="LNG62" s="59"/>
      <c r="LNH62" s="59"/>
      <c r="LNI62" s="59"/>
      <c r="LNJ62" s="59"/>
      <c r="LNK62" s="59"/>
      <c r="LNL62" s="59"/>
      <c r="LNM62" s="59"/>
      <c r="LNN62" s="59"/>
      <c r="LNO62" s="59"/>
      <c r="LNP62" s="59"/>
      <c r="LNQ62" s="59"/>
      <c r="LNR62" s="59"/>
      <c r="LNS62" s="59"/>
      <c r="LNT62" s="59"/>
      <c r="LNU62" s="59"/>
      <c r="LNV62" s="59"/>
      <c r="LNW62" s="59"/>
      <c r="LNX62" s="59"/>
      <c r="LNY62" s="59"/>
      <c r="LNZ62" s="59"/>
      <c r="LOA62" s="59"/>
      <c r="LOB62" s="59"/>
      <c r="LOC62" s="59"/>
      <c r="LOD62" s="59"/>
      <c r="LOE62" s="59"/>
      <c r="LOF62" s="59"/>
      <c r="LOG62" s="59"/>
      <c r="LOH62" s="59"/>
      <c r="LOI62" s="59"/>
      <c r="LOJ62" s="59"/>
      <c r="LOK62" s="59"/>
      <c r="LOL62" s="59"/>
      <c r="LOM62" s="59"/>
      <c r="LON62" s="59"/>
      <c r="LOO62" s="59"/>
      <c r="LOP62" s="59"/>
      <c r="LOQ62" s="59"/>
      <c r="LOR62" s="59"/>
      <c r="LOS62" s="59"/>
      <c r="LOT62" s="59"/>
      <c r="LOU62" s="59"/>
      <c r="LOV62" s="59"/>
      <c r="LOW62" s="59"/>
      <c r="LOX62" s="59"/>
      <c r="LOY62" s="59"/>
      <c r="LOZ62" s="59"/>
      <c r="LPA62" s="59"/>
      <c r="LPB62" s="59"/>
      <c r="LPC62" s="59"/>
      <c r="LPD62" s="59"/>
      <c r="LPE62" s="59"/>
      <c r="LPF62" s="59"/>
      <c r="LPG62" s="59"/>
      <c r="LPH62" s="59"/>
      <c r="LPI62" s="59"/>
      <c r="LPJ62" s="59"/>
      <c r="LPK62" s="59"/>
      <c r="LPL62" s="59"/>
      <c r="LPM62" s="59"/>
      <c r="LPN62" s="59"/>
      <c r="LPO62" s="59"/>
      <c r="LPP62" s="59"/>
      <c r="LPQ62" s="59"/>
      <c r="LPR62" s="59"/>
      <c r="LPS62" s="59"/>
      <c r="LPT62" s="59"/>
      <c r="LPU62" s="59"/>
      <c r="LPV62" s="59"/>
      <c r="LPW62" s="59"/>
      <c r="LPX62" s="59"/>
      <c r="LPY62" s="59"/>
      <c r="LPZ62" s="59"/>
      <c r="LQA62" s="59"/>
      <c r="LQB62" s="59"/>
      <c r="LQC62" s="59"/>
      <c r="LQD62" s="59"/>
      <c r="LQE62" s="59"/>
      <c r="LQF62" s="59"/>
      <c r="LQG62" s="59"/>
      <c r="LQH62" s="59"/>
      <c r="LQI62" s="59"/>
      <c r="LQJ62" s="59"/>
      <c r="LQK62" s="59"/>
      <c r="LQL62" s="59"/>
      <c r="LQM62" s="59"/>
      <c r="LQN62" s="59"/>
      <c r="LQO62" s="59"/>
      <c r="LQP62" s="59"/>
      <c r="LQQ62" s="59"/>
      <c r="LQR62" s="59"/>
      <c r="LQS62" s="59"/>
      <c r="LQT62" s="59"/>
      <c r="LQU62" s="59"/>
      <c r="LQV62" s="59"/>
      <c r="LQW62" s="59"/>
      <c r="LQX62" s="59"/>
      <c r="LQY62" s="59"/>
      <c r="LQZ62" s="59"/>
      <c r="LRA62" s="59"/>
      <c r="LRB62" s="59"/>
      <c r="LRC62" s="59"/>
      <c r="LRD62" s="59"/>
      <c r="LRE62" s="59"/>
      <c r="LRF62" s="59"/>
      <c r="LRG62" s="59"/>
      <c r="LRH62" s="59"/>
      <c r="LRI62" s="59"/>
      <c r="LRJ62" s="59"/>
      <c r="LRK62" s="59"/>
      <c r="LRL62" s="59"/>
      <c r="LRM62" s="59"/>
      <c r="LRN62" s="59"/>
      <c r="LRO62" s="59"/>
      <c r="LRP62" s="59"/>
      <c r="LRQ62" s="59"/>
      <c r="LRR62" s="59"/>
      <c r="LRS62" s="59"/>
      <c r="LRT62" s="59"/>
      <c r="LRU62" s="59"/>
      <c r="LRV62" s="59"/>
      <c r="LRW62" s="59"/>
      <c r="LRX62" s="59"/>
      <c r="LRY62" s="59"/>
      <c r="LRZ62" s="59"/>
      <c r="LSA62" s="59"/>
      <c r="LSB62" s="59"/>
      <c r="LSC62" s="59"/>
      <c r="LSD62" s="59"/>
      <c r="LSE62" s="59"/>
      <c r="LSF62" s="59"/>
      <c r="LSG62" s="59"/>
      <c r="LSH62" s="59"/>
      <c r="LSI62" s="59"/>
      <c r="LSJ62" s="59"/>
      <c r="LSK62" s="59"/>
      <c r="LSL62" s="59"/>
      <c r="LSM62" s="59"/>
      <c r="LSN62" s="59"/>
      <c r="LSO62" s="59"/>
      <c r="LSP62" s="59"/>
      <c r="LSQ62" s="59"/>
      <c r="LSR62" s="59"/>
      <c r="LSS62" s="59"/>
      <c r="LST62" s="59"/>
      <c r="LSU62" s="59"/>
      <c r="LSV62" s="59"/>
      <c r="LSW62" s="59"/>
      <c r="LSX62" s="59"/>
      <c r="LSY62" s="59"/>
      <c r="LSZ62" s="59"/>
      <c r="LTA62" s="59"/>
      <c r="LTB62" s="59"/>
      <c r="LTC62" s="59"/>
      <c r="LTD62" s="59"/>
      <c r="LTE62" s="59"/>
      <c r="LTF62" s="59"/>
      <c r="LTG62" s="59"/>
      <c r="LTH62" s="59"/>
      <c r="LTI62" s="59"/>
      <c r="LTJ62" s="59"/>
      <c r="LTK62" s="59"/>
      <c r="LTL62" s="59"/>
      <c r="LTM62" s="59"/>
      <c r="LTN62" s="59"/>
      <c r="LTO62" s="59"/>
      <c r="LTP62" s="59"/>
      <c r="LTQ62" s="59"/>
      <c r="LTR62" s="59"/>
      <c r="LTS62" s="59"/>
      <c r="LTT62" s="59"/>
      <c r="LTU62" s="59"/>
      <c r="LTV62" s="59"/>
      <c r="LTW62" s="59"/>
      <c r="LTX62" s="59"/>
      <c r="LTY62" s="59"/>
      <c r="LTZ62" s="59"/>
      <c r="LUA62" s="59"/>
      <c r="LUB62" s="59"/>
      <c r="LUC62" s="59"/>
      <c r="LUD62" s="59"/>
      <c r="LUE62" s="59"/>
      <c r="LUF62" s="59"/>
      <c r="LUG62" s="59"/>
      <c r="LUH62" s="59"/>
      <c r="LUI62" s="59"/>
      <c r="LUJ62" s="59"/>
      <c r="LUK62" s="59"/>
      <c r="LUL62" s="59"/>
      <c r="LUM62" s="59"/>
      <c r="LUN62" s="59"/>
      <c r="LUO62" s="59"/>
      <c r="LUP62" s="59"/>
      <c r="LUQ62" s="59"/>
      <c r="LUR62" s="59"/>
      <c r="LUS62" s="59"/>
      <c r="LUT62" s="59"/>
      <c r="LUU62" s="59"/>
      <c r="LUV62" s="59"/>
      <c r="LUW62" s="59"/>
      <c r="LUX62" s="59"/>
      <c r="LUY62" s="59"/>
      <c r="LUZ62" s="59"/>
      <c r="LVA62" s="59"/>
      <c r="LVB62" s="59"/>
      <c r="LVC62" s="59"/>
      <c r="LVD62" s="59"/>
      <c r="LVE62" s="59"/>
      <c r="LVF62" s="59"/>
      <c r="LVG62" s="59"/>
      <c r="LVH62" s="59"/>
      <c r="LVI62" s="59"/>
      <c r="LVJ62" s="59"/>
      <c r="LVK62" s="59"/>
      <c r="LVL62" s="59"/>
      <c r="LVM62" s="59"/>
      <c r="LVN62" s="59"/>
      <c r="LVO62" s="59"/>
      <c r="LVP62" s="59"/>
      <c r="LVQ62" s="59"/>
      <c r="LVR62" s="59"/>
      <c r="LVS62" s="59"/>
      <c r="LVT62" s="59"/>
      <c r="LVU62" s="59"/>
      <c r="LVV62" s="59"/>
      <c r="LVW62" s="59"/>
      <c r="LVX62" s="59"/>
      <c r="LVY62" s="59"/>
      <c r="LVZ62" s="59"/>
      <c r="LWA62" s="59"/>
      <c r="LWB62" s="59"/>
      <c r="LWC62" s="59"/>
      <c r="LWD62" s="59"/>
      <c r="LWE62" s="59"/>
      <c r="LWF62" s="59"/>
      <c r="LWG62" s="59"/>
      <c r="LWH62" s="59"/>
      <c r="LWI62" s="59"/>
      <c r="LWJ62" s="59"/>
      <c r="LWK62" s="59"/>
      <c r="LWL62" s="59"/>
      <c r="LWM62" s="59"/>
      <c r="LWN62" s="59"/>
      <c r="LWO62" s="59"/>
      <c r="LWP62" s="59"/>
      <c r="LWQ62" s="59"/>
      <c r="LWR62" s="59"/>
      <c r="LWS62" s="59"/>
      <c r="LWT62" s="59"/>
      <c r="LWU62" s="59"/>
      <c r="LWV62" s="59"/>
      <c r="LWW62" s="59"/>
      <c r="LWX62" s="59"/>
      <c r="LWY62" s="59"/>
      <c r="LWZ62" s="59"/>
      <c r="LXA62" s="59"/>
      <c r="LXB62" s="59"/>
      <c r="LXC62" s="59"/>
      <c r="LXD62" s="59"/>
      <c r="LXE62" s="59"/>
      <c r="LXF62" s="59"/>
      <c r="LXG62" s="59"/>
      <c r="LXH62" s="59"/>
      <c r="LXI62" s="59"/>
      <c r="LXJ62" s="59"/>
      <c r="LXK62" s="59"/>
      <c r="LXL62" s="59"/>
      <c r="LXM62" s="59"/>
      <c r="LXN62" s="59"/>
      <c r="LXO62" s="59"/>
      <c r="LXP62" s="59"/>
      <c r="LXQ62" s="59"/>
      <c r="LXR62" s="59"/>
      <c r="LXS62" s="59"/>
      <c r="LXT62" s="59"/>
      <c r="LXU62" s="59"/>
      <c r="LXV62" s="59"/>
      <c r="LXW62" s="59"/>
      <c r="LXX62" s="59"/>
      <c r="LXY62" s="59"/>
      <c r="LXZ62" s="59"/>
      <c r="LYA62" s="59"/>
      <c r="LYB62" s="59"/>
      <c r="LYC62" s="59"/>
      <c r="LYD62" s="59"/>
      <c r="LYE62" s="59"/>
      <c r="LYF62" s="59"/>
      <c r="LYG62" s="59"/>
      <c r="LYH62" s="59"/>
      <c r="LYI62" s="59"/>
      <c r="LYJ62" s="59"/>
      <c r="LYK62" s="59"/>
      <c r="LYL62" s="59"/>
      <c r="LYM62" s="59"/>
      <c r="LYN62" s="59"/>
      <c r="LYO62" s="59"/>
      <c r="LYP62" s="59"/>
      <c r="LYQ62" s="59"/>
      <c r="LYR62" s="59"/>
      <c r="LYS62" s="59"/>
      <c r="LYT62" s="59"/>
      <c r="LYU62" s="59"/>
      <c r="LYV62" s="59"/>
      <c r="LYW62" s="59"/>
      <c r="LYX62" s="59"/>
      <c r="LYY62" s="59"/>
      <c r="LYZ62" s="59"/>
      <c r="LZA62" s="59"/>
      <c r="LZB62" s="59"/>
      <c r="LZC62" s="59"/>
      <c r="LZD62" s="59"/>
      <c r="LZE62" s="59"/>
      <c r="LZF62" s="59"/>
      <c r="LZG62" s="59"/>
      <c r="LZH62" s="59"/>
      <c r="LZI62" s="59"/>
      <c r="LZJ62" s="59"/>
      <c r="LZK62" s="59"/>
      <c r="LZL62" s="59"/>
      <c r="LZM62" s="59"/>
      <c r="LZN62" s="59"/>
      <c r="LZO62" s="59"/>
      <c r="LZP62" s="59"/>
      <c r="LZQ62" s="59"/>
      <c r="LZR62" s="59"/>
      <c r="LZS62" s="59"/>
      <c r="LZT62" s="59"/>
      <c r="LZU62" s="59"/>
      <c r="LZV62" s="59"/>
      <c r="LZW62" s="59"/>
      <c r="LZX62" s="59"/>
      <c r="LZY62" s="59"/>
      <c r="LZZ62" s="59"/>
      <c r="MAA62" s="59"/>
      <c r="MAB62" s="59"/>
      <c r="MAC62" s="59"/>
      <c r="MAD62" s="59"/>
      <c r="MAE62" s="59"/>
      <c r="MAF62" s="59"/>
      <c r="MAG62" s="59"/>
      <c r="MAH62" s="59"/>
      <c r="MAI62" s="59"/>
      <c r="MAJ62" s="59"/>
      <c r="MAK62" s="59"/>
      <c r="MAL62" s="59"/>
      <c r="MAM62" s="59"/>
      <c r="MAN62" s="59"/>
      <c r="MAO62" s="59"/>
      <c r="MAP62" s="59"/>
      <c r="MAQ62" s="59"/>
      <c r="MAR62" s="59"/>
      <c r="MAS62" s="59"/>
      <c r="MAT62" s="59"/>
      <c r="MAU62" s="59"/>
      <c r="MAV62" s="59"/>
      <c r="MAW62" s="59"/>
      <c r="MAX62" s="59"/>
      <c r="MAY62" s="59"/>
      <c r="MAZ62" s="59"/>
      <c r="MBA62" s="59"/>
      <c r="MBB62" s="59"/>
      <c r="MBC62" s="59"/>
      <c r="MBD62" s="59"/>
      <c r="MBE62" s="59"/>
      <c r="MBF62" s="59"/>
      <c r="MBG62" s="59"/>
      <c r="MBH62" s="59"/>
      <c r="MBI62" s="59"/>
      <c r="MBJ62" s="59"/>
      <c r="MBK62" s="59"/>
      <c r="MBL62" s="59"/>
      <c r="MBM62" s="59"/>
      <c r="MBN62" s="59"/>
      <c r="MBO62" s="59"/>
      <c r="MBP62" s="59"/>
      <c r="MBQ62" s="59"/>
      <c r="MBR62" s="59"/>
      <c r="MBS62" s="59"/>
      <c r="MBT62" s="59"/>
      <c r="MBU62" s="59"/>
      <c r="MBV62" s="59"/>
      <c r="MBW62" s="59"/>
      <c r="MBX62" s="59"/>
      <c r="MBY62" s="59"/>
      <c r="MBZ62" s="59"/>
      <c r="MCA62" s="59"/>
      <c r="MCB62" s="59"/>
      <c r="MCC62" s="59"/>
      <c r="MCD62" s="59"/>
      <c r="MCE62" s="59"/>
      <c r="MCF62" s="59"/>
      <c r="MCG62" s="59"/>
      <c r="MCH62" s="59"/>
      <c r="MCI62" s="59"/>
      <c r="MCJ62" s="59"/>
      <c r="MCK62" s="59"/>
      <c r="MCL62" s="59"/>
      <c r="MCM62" s="59"/>
      <c r="MCN62" s="59"/>
      <c r="MCO62" s="59"/>
      <c r="MCP62" s="59"/>
      <c r="MCQ62" s="59"/>
      <c r="MCR62" s="59"/>
      <c r="MCS62" s="59"/>
      <c r="MCT62" s="59"/>
      <c r="MCU62" s="59"/>
      <c r="MCV62" s="59"/>
      <c r="MCW62" s="59"/>
      <c r="MCX62" s="59"/>
      <c r="MCY62" s="59"/>
      <c r="MCZ62" s="59"/>
      <c r="MDA62" s="59"/>
      <c r="MDB62" s="59"/>
      <c r="MDC62" s="59"/>
      <c r="MDD62" s="59"/>
      <c r="MDE62" s="59"/>
      <c r="MDF62" s="59"/>
      <c r="MDG62" s="59"/>
      <c r="MDH62" s="59"/>
      <c r="MDI62" s="59"/>
      <c r="MDJ62" s="59"/>
      <c r="MDK62" s="59"/>
      <c r="MDL62" s="59"/>
      <c r="MDM62" s="59"/>
      <c r="MDN62" s="59"/>
      <c r="MDO62" s="59"/>
      <c r="MDP62" s="59"/>
      <c r="MDQ62" s="59"/>
      <c r="MDR62" s="59"/>
      <c r="MDS62" s="59"/>
      <c r="MDT62" s="59"/>
      <c r="MDU62" s="59"/>
      <c r="MDV62" s="59"/>
      <c r="MDW62" s="59"/>
      <c r="MDX62" s="59"/>
      <c r="MDY62" s="59"/>
      <c r="MDZ62" s="59"/>
      <c r="MEA62" s="59"/>
      <c r="MEB62" s="59"/>
      <c r="MEC62" s="59"/>
      <c r="MED62" s="59"/>
      <c r="MEE62" s="59"/>
      <c r="MEF62" s="59"/>
      <c r="MEG62" s="59"/>
      <c r="MEH62" s="59"/>
      <c r="MEI62" s="59"/>
      <c r="MEJ62" s="59"/>
      <c r="MEK62" s="59"/>
      <c r="MEL62" s="59"/>
      <c r="MEM62" s="59"/>
      <c r="MEN62" s="59"/>
      <c r="MEO62" s="59"/>
      <c r="MEP62" s="59"/>
      <c r="MEQ62" s="59"/>
      <c r="MER62" s="59"/>
      <c r="MES62" s="59"/>
      <c r="MET62" s="59"/>
      <c r="MEU62" s="59"/>
      <c r="MEV62" s="59"/>
      <c r="MEW62" s="59"/>
      <c r="MEX62" s="59"/>
      <c r="MEY62" s="59"/>
      <c r="MEZ62" s="59"/>
      <c r="MFA62" s="59"/>
      <c r="MFB62" s="59"/>
      <c r="MFC62" s="59"/>
      <c r="MFD62" s="59"/>
      <c r="MFE62" s="59"/>
      <c r="MFF62" s="59"/>
      <c r="MFG62" s="59"/>
      <c r="MFH62" s="59"/>
      <c r="MFI62" s="59"/>
      <c r="MFJ62" s="59"/>
      <c r="MFK62" s="59"/>
      <c r="MFL62" s="59"/>
      <c r="MFM62" s="59"/>
      <c r="MFN62" s="59"/>
      <c r="MFO62" s="59"/>
      <c r="MFP62" s="59"/>
      <c r="MFQ62" s="59"/>
      <c r="MFR62" s="59"/>
      <c r="MFS62" s="59"/>
      <c r="MFT62" s="59"/>
      <c r="MFU62" s="59"/>
      <c r="MFV62" s="59"/>
      <c r="MFW62" s="59"/>
      <c r="MFX62" s="59"/>
      <c r="MFY62" s="59"/>
      <c r="MFZ62" s="59"/>
      <c r="MGA62" s="59"/>
      <c r="MGB62" s="59"/>
      <c r="MGC62" s="59"/>
      <c r="MGD62" s="59"/>
      <c r="MGE62" s="59"/>
      <c r="MGF62" s="59"/>
      <c r="MGG62" s="59"/>
      <c r="MGH62" s="59"/>
      <c r="MGI62" s="59"/>
      <c r="MGJ62" s="59"/>
      <c r="MGK62" s="59"/>
      <c r="MGL62" s="59"/>
      <c r="MGM62" s="59"/>
      <c r="MGN62" s="59"/>
      <c r="MGO62" s="59"/>
      <c r="MGP62" s="59"/>
      <c r="MGQ62" s="59"/>
      <c r="MGR62" s="59"/>
      <c r="MGS62" s="59"/>
      <c r="MGT62" s="59"/>
      <c r="MGU62" s="59"/>
      <c r="MGV62" s="59"/>
      <c r="MGW62" s="59"/>
      <c r="MGX62" s="59"/>
      <c r="MGY62" s="59"/>
      <c r="MGZ62" s="59"/>
      <c r="MHA62" s="59"/>
      <c r="MHB62" s="59"/>
      <c r="MHC62" s="59"/>
      <c r="MHD62" s="59"/>
      <c r="MHE62" s="59"/>
      <c r="MHF62" s="59"/>
      <c r="MHG62" s="59"/>
      <c r="MHH62" s="59"/>
      <c r="MHI62" s="59"/>
      <c r="MHJ62" s="59"/>
      <c r="MHK62" s="59"/>
      <c r="MHL62" s="59"/>
      <c r="MHM62" s="59"/>
      <c r="MHN62" s="59"/>
      <c r="MHO62" s="59"/>
      <c r="MHP62" s="59"/>
      <c r="MHQ62" s="59"/>
      <c r="MHR62" s="59"/>
      <c r="MHS62" s="59"/>
      <c r="MHT62" s="59"/>
      <c r="MHU62" s="59"/>
      <c r="MHV62" s="59"/>
      <c r="MHW62" s="59"/>
      <c r="MHX62" s="59"/>
      <c r="MHY62" s="59"/>
      <c r="MHZ62" s="59"/>
      <c r="MIA62" s="59"/>
      <c r="MIB62" s="59"/>
      <c r="MIC62" s="59"/>
      <c r="MID62" s="59"/>
      <c r="MIE62" s="59"/>
      <c r="MIF62" s="59"/>
      <c r="MIG62" s="59"/>
      <c r="MIH62" s="59"/>
      <c r="MII62" s="59"/>
      <c r="MIJ62" s="59"/>
      <c r="MIK62" s="59"/>
      <c r="MIL62" s="59"/>
      <c r="MIM62" s="59"/>
      <c r="MIN62" s="59"/>
      <c r="MIO62" s="59"/>
      <c r="MIP62" s="59"/>
      <c r="MIQ62" s="59"/>
      <c r="MIR62" s="59"/>
      <c r="MIS62" s="59"/>
      <c r="MIT62" s="59"/>
      <c r="MIU62" s="59"/>
      <c r="MIV62" s="59"/>
      <c r="MIW62" s="59"/>
      <c r="MIX62" s="59"/>
      <c r="MIY62" s="59"/>
      <c r="MIZ62" s="59"/>
      <c r="MJA62" s="59"/>
      <c r="MJB62" s="59"/>
      <c r="MJC62" s="59"/>
      <c r="MJD62" s="59"/>
      <c r="MJE62" s="59"/>
      <c r="MJF62" s="59"/>
      <c r="MJG62" s="59"/>
      <c r="MJH62" s="59"/>
      <c r="MJI62" s="59"/>
      <c r="MJJ62" s="59"/>
      <c r="MJK62" s="59"/>
      <c r="MJL62" s="59"/>
      <c r="MJM62" s="59"/>
      <c r="MJN62" s="59"/>
      <c r="MJO62" s="59"/>
      <c r="MJP62" s="59"/>
      <c r="MJQ62" s="59"/>
      <c r="MJR62" s="59"/>
      <c r="MJS62" s="59"/>
      <c r="MJT62" s="59"/>
      <c r="MJU62" s="59"/>
      <c r="MJV62" s="59"/>
      <c r="MJW62" s="59"/>
      <c r="MJX62" s="59"/>
      <c r="MJY62" s="59"/>
      <c r="MJZ62" s="59"/>
      <c r="MKA62" s="59"/>
      <c r="MKB62" s="59"/>
      <c r="MKC62" s="59"/>
      <c r="MKD62" s="59"/>
      <c r="MKE62" s="59"/>
      <c r="MKF62" s="59"/>
      <c r="MKG62" s="59"/>
      <c r="MKH62" s="59"/>
      <c r="MKI62" s="59"/>
      <c r="MKJ62" s="59"/>
      <c r="MKK62" s="59"/>
      <c r="MKL62" s="59"/>
      <c r="MKM62" s="59"/>
      <c r="MKN62" s="59"/>
      <c r="MKO62" s="59"/>
      <c r="MKP62" s="59"/>
      <c r="MKQ62" s="59"/>
      <c r="MKR62" s="59"/>
      <c r="MKS62" s="59"/>
      <c r="MKT62" s="59"/>
      <c r="MKU62" s="59"/>
      <c r="MKV62" s="59"/>
      <c r="MKW62" s="59"/>
      <c r="MKX62" s="59"/>
      <c r="MKY62" s="59"/>
      <c r="MKZ62" s="59"/>
      <c r="MLA62" s="59"/>
      <c r="MLB62" s="59"/>
      <c r="MLC62" s="59"/>
      <c r="MLD62" s="59"/>
      <c r="MLE62" s="59"/>
      <c r="MLF62" s="59"/>
      <c r="MLG62" s="59"/>
      <c r="MLH62" s="59"/>
      <c r="MLI62" s="59"/>
      <c r="MLJ62" s="59"/>
      <c r="MLK62" s="59"/>
      <c r="MLL62" s="59"/>
      <c r="MLM62" s="59"/>
      <c r="MLN62" s="59"/>
      <c r="MLO62" s="59"/>
      <c r="MLP62" s="59"/>
      <c r="MLQ62" s="59"/>
      <c r="MLR62" s="59"/>
      <c r="MLS62" s="59"/>
      <c r="MLT62" s="59"/>
      <c r="MLU62" s="59"/>
      <c r="MLV62" s="59"/>
      <c r="MLW62" s="59"/>
      <c r="MLX62" s="59"/>
      <c r="MLY62" s="59"/>
      <c r="MLZ62" s="59"/>
      <c r="MMA62" s="59"/>
      <c r="MMB62" s="59"/>
      <c r="MMC62" s="59"/>
      <c r="MMD62" s="59"/>
      <c r="MME62" s="59"/>
      <c r="MMF62" s="59"/>
      <c r="MMG62" s="59"/>
      <c r="MMH62" s="59"/>
      <c r="MMI62" s="59"/>
      <c r="MMJ62" s="59"/>
      <c r="MMK62" s="59"/>
      <c r="MML62" s="59"/>
      <c r="MMM62" s="59"/>
      <c r="MMN62" s="59"/>
      <c r="MMO62" s="59"/>
      <c r="MMP62" s="59"/>
      <c r="MMQ62" s="59"/>
      <c r="MMR62" s="59"/>
      <c r="MMS62" s="59"/>
      <c r="MMT62" s="59"/>
      <c r="MMU62" s="59"/>
      <c r="MMV62" s="59"/>
      <c r="MMW62" s="59"/>
      <c r="MMX62" s="59"/>
      <c r="MMY62" s="59"/>
      <c r="MMZ62" s="59"/>
      <c r="MNA62" s="59"/>
      <c r="MNB62" s="59"/>
      <c r="MNC62" s="59"/>
      <c r="MND62" s="59"/>
      <c r="MNE62" s="59"/>
      <c r="MNF62" s="59"/>
      <c r="MNG62" s="59"/>
      <c r="MNH62" s="59"/>
      <c r="MNI62" s="59"/>
      <c r="MNJ62" s="59"/>
      <c r="MNK62" s="59"/>
      <c r="MNL62" s="59"/>
      <c r="MNM62" s="59"/>
      <c r="MNN62" s="59"/>
      <c r="MNO62" s="59"/>
      <c r="MNP62" s="59"/>
      <c r="MNQ62" s="59"/>
      <c r="MNR62" s="59"/>
      <c r="MNS62" s="59"/>
      <c r="MNT62" s="59"/>
      <c r="MNU62" s="59"/>
      <c r="MNV62" s="59"/>
      <c r="MNW62" s="59"/>
      <c r="MNX62" s="59"/>
      <c r="MNY62" s="59"/>
      <c r="MNZ62" s="59"/>
      <c r="MOA62" s="59"/>
      <c r="MOB62" s="59"/>
      <c r="MOC62" s="59"/>
      <c r="MOD62" s="59"/>
      <c r="MOE62" s="59"/>
      <c r="MOF62" s="59"/>
      <c r="MOG62" s="59"/>
      <c r="MOH62" s="59"/>
      <c r="MOI62" s="59"/>
      <c r="MOJ62" s="59"/>
      <c r="MOK62" s="59"/>
      <c r="MOL62" s="59"/>
      <c r="MOM62" s="59"/>
      <c r="MON62" s="59"/>
      <c r="MOO62" s="59"/>
      <c r="MOP62" s="59"/>
      <c r="MOQ62" s="59"/>
      <c r="MOR62" s="59"/>
      <c r="MOS62" s="59"/>
      <c r="MOT62" s="59"/>
      <c r="MOU62" s="59"/>
      <c r="MOV62" s="59"/>
      <c r="MOW62" s="59"/>
      <c r="MOX62" s="59"/>
      <c r="MOY62" s="59"/>
      <c r="MOZ62" s="59"/>
      <c r="MPA62" s="59"/>
      <c r="MPB62" s="59"/>
      <c r="MPC62" s="59"/>
      <c r="MPD62" s="59"/>
      <c r="MPE62" s="59"/>
      <c r="MPF62" s="59"/>
      <c r="MPG62" s="59"/>
      <c r="MPH62" s="59"/>
      <c r="MPI62" s="59"/>
      <c r="MPJ62" s="59"/>
      <c r="MPK62" s="59"/>
      <c r="MPL62" s="59"/>
      <c r="MPM62" s="59"/>
      <c r="MPN62" s="59"/>
      <c r="MPO62" s="59"/>
      <c r="MPP62" s="59"/>
      <c r="MPQ62" s="59"/>
      <c r="MPR62" s="59"/>
      <c r="MPS62" s="59"/>
      <c r="MPT62" s="59"/>
      <c r="MPU62" s="59"/>
      <c r="MPV62" s="59"/>
      <c r="MPW62" s="59"/>
      <c r="MPX62" s="59"/>
      <c r="MPY62" s="59"/>
      <c r="MPZ62" s="59"/>
      <c r="MQA62" s="59"/>
      <c r="MQB62" s="59"/>
      <c r="MQC62" s="59"/>
      <c r="MQD62" s="59"/>
      <c r="MQE62" s="59"/>
      <c r="MQF62" s="59"/>
      <c r="MQG62" s="59"/>
      <c r="MQH62" s="59"/>
      <c r="MQI62" s="59"/>
      <c r="MQJ62" s="59"/>
      <c r="MQK62" s="59"/>
      <c r="MQL62" s="59"/>
      <c r="MQM62" s="59"/>
      <c r="MQN62" s="59"/>
      <c r="MQO62" s="59"/>
      <c r="MQP62" s="59"/>
      <c r="MQQ62" s="59"/>
      <c r="MQR62" s="59"/>
      <c r="MQS62" s="59"/>
      <c r="MQT62" s="59"/>
      <c r="MQU62" s="59"/>
      <c r="MQV62" s="59"/>
      <c r="MQW62" s="59"/>
      <c r="MQX62" s="59"/>
      <c r="MQY62" s="59"/>
      <c r="MQZ62" s="59"/>
      <c r="MRA62" s="59"/>
      <c r="MRB62" s="59"/>
      <c r="MRC62" s="59"/>
      <c r="MRD62" s="59"/>
      <c r="MRE62" s="59"/>
      <c r="MRF62" s="59"/>
      <c r="MRG62" s="59"/>
      <c r="MRH62" s="59"/>
      <c r="MRI62" s="59"/>
      <c r="MRJ62" s="59"/>
      <c r="MRK62" s="59"/>
      <c r="MRL62" s="59"/>
      <c r="MRM62" s="59"/>
      <c r="MRN62" s="59"/>
      <c r="MRO62" s="59"/>
      <c r="MRP62" s="59"/>
      <c r="MRQ62" s="59"/>
      <c r="MRR62" s="59"/>
      <c r="MRS62" s="59"/>
      <c r="MRT62" s="59"/>
      <c r="MRU62" s="59"/>
      <c r="MRV62" s="59"/>
      <c r="MRW62" s="59"/>
      <c r="MRX62" s="59"/>
      <c r="MRY62" s="59"/>
      <c r="MRZ62" s="59"/>
      <c r="MSA62" s="59"/>
      <c r="MSB62" s="59"/>
      <c r="MSC62" s="59"/>
      <c r="MSD62" s="59"/>
      <c r="MSE62" s="59"/>
      <c r="MSF62" s="59"/>
      <c r="MSG62" s="59"/>
      <c r="MSH62" s="59"/>
      <c r="MSI62" s="59"/>
      <c r="MSJ62" s="59"/>
      <c r="MSK62" s="59"/>
      <c r="MSL62" s="59"/>
      <c r="MSM62" s="59"/>
      <c r="MSN62" s="59"/>
      <c r="MSO62" s="59"/>
      <c r="MSP62" s="59"/>
      <c r="MSQ62" s="59"/>
      <c r="MSR62" s="59"/>
      <c r="MSS62" s="59"/>
      <c r="MST62" s="59"/>
      <c r="MSU62" s="59"/>
      <c r="MSV62" s="59"/>
      <c r="MSW62" s="59"/>
      <c r="MSX62" s="59"/>
      <c r="MSY62" s="59"/>
      <c r="MSZ62" s="59"/>
      <c r="MTA62" s="59"/>
      <c r="MTB62" s="59"/>
      <c r="MTC62" s="59"/>
      <c r="MTD62" s="59"/>
      <c r="MTE62" s="59"/>
      <c r="MTF62" s="59"/>
      <c r="MTG62" s="59"/>
      <c r="MTH62" s="59"/>
      <c r="MTI62" s="59"/>
      <c r="MTJ62" s="59"/>
      <c r="MTK62" s="59"/>
      <c r="MTL62" s="59"/>
      <c r="MTM62" s="59"/>
      <c r="MTN62" s="59"/>
      <c r="MTO62" s="59"/>
      <c r="MTP62" s="59"/>
      <c r="MTQ62" s="59"/>
      <c r="MTR62" s="59"/>
      <c r="MTS62" s="59"/>
      <c r="MTT62" s="59"/>
      <c r="MTU62" s="59"/>
      <c r="MTV62" s="59"/>
      <c r="MTW62" s="59"/>
      <c r="MTX62" s="59"/>
      <c r="MTY62" s="59"/>
      <c r="MTZ62" s="59"/>
      <c r="MUA62" s="59"/>
      <c r="MUB62" s="59"/>
      <c r="MUC62" s="59"/>
      <c r="MUD62" s="59"/>
      <c r="MUE62" s="59"/>
      <c r="MUF62" s="59"/>
      <c r="MUG62" s="59"/>
      <c r="MUH62" s="59"/>
      <c r="MUI62" s="59"/>
      <c r="MUJ62" s="59"/>
      <c r="MUK62" s="59"/>
      <c r="MUL62" s="59"/>
      <c r="MUM62" s="59"/>
      <c r="MUN62" s="59"/>
      <c r="MUO62" s="59"/>
      <c r="MUP62" s="59"/>
      <c r="MUQ62" s="59"/>
      <c r="MUR62" s="59"/>
      <c r="MUS62" s="59"/>
      <c r="MUT62" s="59"/>
      <c r="MUU62" s="59"/>
      <c r="MUV62" s="59"/>
      <c r="MUW62" s="59"/>
      <c r="MUX62" s="59"/>
      <c r="MUY62" s="59"/>
      <c r="MUZ62" s="59"/>
      <c r="MVA62" s="59"/>
      <c r="MVB62" s="59"/>
      <c r="MVC62" s="59"/>
      <c r="MVD62" s="59"/>
      <c r="MVE62" s="59"/>
      <c r="MVF62" s="59"/>
      <c r="MVG62" s="59"/>
      <c r="MVH62" s="59"/>
      <c r="MVI62" s="59"/>
      <c r="MVJ62" s="59"/>
      <c r="MVK62" s="59"/>
      <c r="MVL62" s="59"/>
      <c r="MVM62" s="59"/>
      <c r="MVN62" s="59"/>
      <c r="MVO62" s="59"/>
      <c r="MVP62" s="59"/>
      <c r="MVQ62" s="59"/>
      <c r="MVR62" s="59"/>
      <c r="MVS62" s="59"/>
      <c r="MVT62" s="59"/>
      <c r="MVU62" s="59"/>
      <c r="MVV62" s="59"/>
      <c r="MVW62" s="59"/>
      <c r="MVX62" s="59"/>
      <c r="MVY62" s="59"/>
      <c r="MVZ62" s="59"/>
      <c r="MWA62" s="59"/>
      <c r="MWB62" s="59"/>
      <c r="MWC62" s="59"/>
      <c r="MWD62" s="59"/>
      <c r="MWE62" s="59"/>
      <c r="MWF62" s="59"/>
      <c r="MWG62" s="59"/>
      <c r="MWH62" s="59"/>
      <c r="MWI62" s="59"/>
      <c r="MWJ62" s="59"/>
      <c r="MWK62" s="59"/>
      <c r="MWL62" s="59"/>
      <c r="MWM62" s="59"/>
      <c r="MWN62" s="59"/>
      <c r="MWO62" s="59"/>
      <c r="MWP62" s="59"/>
      <c r="MWQ62" s="59"/>
      <c r="MWR62" s="59"/>
      <c r="MWS62" s="59"/>
      <c r="MWT62" s="59"/>
      <c r="MWU62" s="59"/>
      <c r="MWV62" s="59"/>
      <c r="MWW62" s="59"/>
      <c r="MWX62" s="59"/>
      <c r="MWY62" s="59"/>
      <c r="MWZ62" s="59"/>
      <c r="MXA62" s="59"/>
      <c r="MXB62" s="59"/>
      <c r="MXC62" s="59"/>
      <c r="MXD62" s="59"/>
      <c r="MXE62" s="59"/>
      <c r="MXF62" s="59"/>
      <c r="MXG62" s="59"/>
      <c r="MXH62" s="59"/>
      <c r="MXI62" s="59"/>
      <c r="MXJ62" s="59"/>
      <c r="MXK62" s="59"/>
      <c r="MXL62" s="59"/>
      <c r="MXM62" s="59"/>
      <c r="MXN62" s="59"/>
      <c r="MXO62" s="59"/>
      <c r="MXP62" s="59"/>
      <c r="MXQ62" s="59"/>
      <c r="MXR62" s="59"/>
      <c r="MXS62" s="59"/>
      <c r="MXT62" s="59"/>
      <c r="MXU62" s="59"/>
      <c r="MXV62" s="59"/>
      <c r="MXW62" s="59"/>
      <c r="MXX62" s="59"/>
      <c r="MXY62" s="59"/>
      <c r="MXZ62" s="59"/>
      <c r="MYA62" s="59"/>
      <c r="MYB62" s="59"/>
      <c r="MYC62" s="59"/>
      <c r="MYD62" s="59"/>
      <c r="MYE62" s="59"/>
      <c r="MYF62" s="59"/>
      <c r="MYG62" s="59"/>
      <c r="MYH62" s="59"/>
      <c r="MYI62" s="59"/>
      <c r="MYJ62" s="59"/>
      <c r="MYK62" s="59"/>
      <c r="MYL62" s="59"/>
      <c r="MYM62" s="59"/>
      <c r="MYN62" s="59"/>
      <c r="MYO62" s="59"/>
      <c r="MYP62" s="59"/>
      <c r="MYQ62" s="59"/>
      <c r="MYR62" s="59"/>
      <c r="MYS62" s="59"/>
      <c r="MYT62" s="59"/>
      <c r="MYU62" s="59"/>
      <c r="MYV62" s="59"/>
      <c r="MYW62" s="59"/>
      <c r="MYX62" s="59"/>
      <c r="MYY62" s="59"/>
      <c r="MYZ62" s="59"/>
      <c r="MZA62" s="59"/>
      <c r="MZB62" s="59"/>
      <c r="MZC62" s="59"/>
      <c r="MZD62" s="59"/>
      <c r="MZE62" s="59"/>
      <c r="MZF62" s="59"/>
      <c r="MZG62" s="59"/>
      <c r="MZH62" s="59"/>
      <c r="MZI62" s="59"/>
      <c r="MZJ62" s="59"/>
      <c r="MZK62" s="59"/>
      <c r="MZL62" s="59"/>
      <c r="MZM62" s="59"/>
      <c r="MZN62" s="59"/>
      <c r="MZO62" s="59"/>
      <c r="MZP62" s="59"/>
      <c r="MZQ62" s="59"/>
      <c r="MZR62" s="59"/>
      <c r="MZS62" s="59"/>
      <c r="MZT62" s="59"/>
      <c r="MZU62" s="59"/>
      <c r="MZV62" s="59"/>
      <c r="MZW62" s="59"/>
      <c r="MZX62" s="59"/>
      <c r="MZY62" s="59"/>
      <c r="MZZ62" s="59"/>
      <c r="NAA62" s="59"/>
      <c r="NAB62" s="59"/>
      <c r="NAC62" s="59"/>
      <c r="NAD62" s="59"/>
      <c r="NAE62" s="59"/>
      <c r="NAF62" s="59"/>
      <c r="NAG62" s="59"/>
      <c r="NAH62" s="59"/>
      <c r="NAI62" s="59"/>
      <c r="NAJ62" s="59"/>
      <c r="NAK62" s="59"/>
      <c r="NAL62" s="59"/>
      <c r="NAM62" s="59"/>
      <c r="NAN62" s="59"/>
      <c r="NAO62" s="59"/>
      <c r="NAP62" s="59"/>
      <c r="NAQ62" s="59"/>
      <c r="NAR62" s="59"/>
      <c r="NAS62" s="59"/>
      <c r="NAT62" s="59"/>
      <c r="NAU62" s="59"/>
      <c r="NAV62" s="59"/>
      <c r="NAW62" s="59"/>
      <c r="NAX62" s="59"/>
      <c r="NAY62" s="59"/>
      <c r="NAZ62" s="59"/>
      <c r="NBA62" s="59"/>
      <c r="NBB62" s="59"/>
      <c r="NBC62" s="59"/>
      <c r="NBD62" s="59"/>
      <c r="NBE62" s="59"/>
      <c r="NBF62" s="59"/>
      <c r="NBG62" s="59"/>
      <c r="NBH62" s="59"/>
      <c r="NBI62" s="59"/>
      <c r="NBJ62" s="59"/>
      <c r="NBK62" s="59"/>
      <c r="NBL62" s="59"/>
      <c r="NBM62" s="59"/>
      <c r="NBN62" s="59"/>
      <c r="NBO62" s="59"/>
      <c r="NBP62" s="59"/>
      <c r="NBQ62" s="59"/>
      <c r="NBR62" s="59"/>
      <c r="NBS62" s="59"/>
      <c r="NBT62" s="59"/>
      <c r="NBU62" s="59"/>
      <c r="NBV62" s="59"/>
      <c r="NBW62" s="59"/>
      <c r="NBX62" s="59"/>
      <c r="NBY62" s="59"/>
      <c r="NBZ62" s="59"/>
      <c r="NCA62" s="59"/>
      <c r="NCB62" s="59"/>
      <c r="NCC62" s="59"/>
      <c r="NCD62" s="59"/>
      <c r="NCE62" s="59"/>
      <c r="NCF62" s="59"/>
      <c r="NCG62" s="59"/>
      <c r="NCH62" s="59"/>
      <c r="NCI62" s="59"/>
      <c r="NCJ62" s="59"/>
      <c r="NCK62" s="59"/>
      <c r="NCL62" s="59"/>
      <c r="NCM62" s="59"/>
      <c r="NCN62" s="59"/>
      <c r="NCO62" s="59"/>
      <c r="NCP62" s="59"/>
      <c r="NCQ62" s="59"/>
      <c r="NCR62" s="59"/>
      <c r="NCS62" s="59"/>
      <c r="NCT62" s="59"/>
      <c r="NCU62" s="59"/>
      <c r="NCV62" s="59"/>
      <c r="NCW62" s="59"/>
      <c r="NCX62" s="59"/>
      <c r="NCY62" s="59"/>
      <c r="NCZ62" s="59"/>
      <c r="NDA62" s="59"/>
      <c r="NDB62" s="59"/>
      <c r="NDC62" s="59"/>
      <c r="NDD62" s="59"/>
      <c r="NDE62" s="59"/>
      <c r="NDF62" s="59"/>
      <c r="NDG62" s="59"/>
      <c r="NDH62" s="59"/>
      <c r="NDI62" s="59"/>
      <c r="NDJ62" s="59"/>
      <c r="NDK62" s="59"/>
      <c r="NDL62" s="59"/>
      <c r="NDM62" s="59"/>
      <c r="NDN62" s="59"/>
      <c r="NDO62" s="59"/>
      <c r="NDP62" s="59"/>
      <c r="NDQ62" s="59"/>
      <c r="NDR62" s="59"/>
      <c r="NDS62" s="59"/>
      <c r="NDT62" s="59"/>
      <c r="NDU62" s="59"/>
      <c r="NDV62" s="59"/>
      <c r="NDW62" s="59"/>
      <c r="NDX62" s="59"/>
      <c r="NDY62" s="59"/>
      <c r="NDZ62" s="59"/>
      <c r="NEA62" s="59"/>
      <c r="NEB62" s="59"/>
      <c r="NEC62" s="59"/>
      <c r="NED62" s="59"/>
      <c r="NEE62" s="59"/>
      <c r="NEF62" s="59"/>
      <c r="NEG62" s="59"/>
      <c r="NEH62" s="59"/>
      <c r="NEI62" s="59"/>
      <c r="NEJ62" s="59"/>
      <c r="NEK62" s="59"/>
      <c r="NEL62" s="59"/>
      <c r="NEM62" s="59"/>
      <c r="NEN62" s="59"/>
      <c r="NEO62" s="59"/>
      <c r="NEP62" s="59"/>
      <c r="NEQ62" s="59"/>
      <c r="NER62" s="59"/>
      <c r="NES62" s="59"/>
      <c r="NET62" s="59"/>
      <c r="NEU62" s="59"/>
      <c r="NEV62" s="59"/>
      <c r="NEW62" s="59"/>
      <c r="NEX62" s="59"/>
      <c r="NEY62" s="59"/>
      <c r="NEZ62" s="59"/>
      <c r="NFA62" s="59"/>
      <c r="NFB62" s="59"/>
      <c r="NFC62" s="59"/>
      <c r="NFD62" s="59"/>
      <c r="NFE62" s="59"/>
      <c r="NFF62" s="59"/>
      <c r="NFG62" s="59"/>
      <c r="NFH62" s="59"/>
      <c r="NFI62" s="59"/>
      <c r="NFJ62" s="59"/>
      <c r="NFK62" s="59"/>
      <c r="NFL62" s="59"/>
      <c r="NFM62" s="59"/>
      <c r="NFN62" s="59"/>
      <c r="NFO62" s="59"/>
      <c r="NFP62" s="59"/>
      <c r="NFQ62" s="59"/>
      <c r="NFR62" s="59"/>
      <c r="NFS62" s="59"/>
      <c r="NFT62" s="59"/>
      <c r="NFU62" s="59"/>
      <c r="NFV62" s="59"/>
      <c r="NFW62" s="59"/>
      <c r="NFX62" s="59"/>
      <c r="NFY62" s="59"/>
      <c r="NFZ62" s="59"/>
      <c r="NGA62" s="59"/>
      <c r="NGB62" s="59"/>
      <c r="NGC62" s="59"/>
      <c r="NGD62" s="59"/>
      <c r="NGE62" s="59"/>
      <c r="NGF62" s="59"/>
      <c r="NGG62" s="59"/>
      <c r="NGH62" s="59"/>
      <c r="NGI62" s="59"/>
      <c r="NGJ62" s="59"/>
      <c r="NGK62" s="59"/>
      <c r="NGL62" s="59"/>
      <c r="NGM62" s="59"/>
      <c r="NGN62" s="59"/>
      <c r="NGO62" s="59"/>
      <c r="NGP62" s="59"/>
      <c r="NGQ62" s="59"/>
      <c r="NGR62" s="59"/>
      <c r="NGS62" s="59"/>
      <c r="NGT62" s="59"/>
      <c r="NGU62" s="59"/>
      <c r="NGV62" s="59"/>
      <c r="NGW62" s="59"/>
      <c r="NGX62" s="59"/>
      <c r="NGY62" s="59"/>
      <c r="NGZ62" s="59"/>
      <c r="NHA62" s="59"/>
      <c r="NHB62" s="59"/>
      <c r="NHC62" s="59"/>
      <c r="NHD62" s="59"/>
      <c r="NHE62" s="59"/>
      <c r="NHF62" s="59"/>
      <c r="NHG62" s="59"/>
      <c r="NHH62" s="59"/>
      <c r="NHI62" s="59"/>
      <c r="NHJ62" s="59"/>
      <c r="NHK62" s="59"/>
      <c r="NHL62" s="59"/>
      <c r="NHM62" s="59"/>
      <c r="NHN62" s="59"/>
      <c r="NHO62" s="59"/>
      <c r="NHP62" s="59"/>
      <c r="NHQ62" s="59"/>
      <c r="NHR62" s="59"/>
      <c r="NHS62" s="59"/>
      <c r="NHT62" s="59"/>
      <c r="NHU62" s="59"/>
      <c r="NHV62" s="59"/>
      <c r="NHW62" s="59"/>
      <c r="NHX62" s="59"/>
      <c r="NHY62" s="59"/>
      <c r="NHZ62" s="59"/>
      <c r="NIA62" s="59"/>
      <c r="NIB62" s="59"/>
      <c r="NIC62" s="59"/>
      <c r="NID62" s="59"/>
      <c r="NIE62" s="59"/>
      <c r="NIF62" s="59"/>
      <c r="NIG62" s="59"/>
      <c r="NIH62" s="59"/>
      <c r="NII62" s="59"/>
      <c r="NIJ62" s="59"/>
      <c r="NIK62" s="59"/>
      <c r="NIL62" s="59"/>
      <c r="NIM62" s="59"/>
      <c r="NIN62" s="59"/>
      <c r="NIO62" s="59"/>
      <c r="NIP62" s="59"/>
      <c r="NIQ62" s="59"/>
      <c r="NIR62" s="59"/>
      <c r="NIS62" s="59"/>
      <c r="NIT62" s="59"/>
      <c r="NIU62" s="59"/>
      <c r="NIV62" s="59"/>
      <c r="NIW62" s="59"/>
      <c r="NIX62" s="59"/>
      <c r="NIY62" s="59"/>
      <c r="NIZ62" s="59"/>
      <c r="NJA62" s="59"/>
      <c r="NJB62" s="59"/>
      <c r="NJC62" s="59"/>
      <c r="NJD62" s="59"/>
      <c r="NJE62" s="59"/>
      <c r="NJF62" s="59"/>
      <c r="NJG62" s="59"/>
      <c r="NJH62" s="59"/>
      <c r="NJI62" s="59"/>
      <c r="NJJ62" s="59"/>
      <c r="NJK62" s="59"/>
      <c r="NJL62" s="59"/>
      <c r="NJM62" s="59"/>
      <c r="NJN62" s="59"/>
      <c r="NJO62" s="59"/>
      <c r="NJP62" s="59"/>
      <c r="NJQ62" s="59"/>
      <c r="NJR62" s="59"/>
      <c r="NJS62" s="59"/>
      <c r="NJT62" s="59"/>
      <c r="NJU62" s="59"/>
      <c r="NJV62" s="59"/>
      <c r="NJW62" s="59"/>
      <c r="NJX62" s="59"/>
      <c r="NJY62" s="59"/>
      <c r="NJZ62" s="59"/>
      <c r="NKA62" s="59"/>
      <c r="NKB62" s="59"/>
      <c r="NKC62" s="59"/>
      <c r="NKD62" s="59"/>
      <c r="NKE62" s="59"/>
      <c r="NKF62" s="59"/>
      <c r="NKG62" s="59"/>
      <c r="NKH62" s="59"/>
      <c r="NKI62" s="59"/>
      <c r="NKJ62" s="59"/>
      <c r="NKK62" s="59"/>
      <c r="NKL62" s="59"/>
      <c r="NKM62" s="59"/>
      <c r="NKN62" s="59"/>
      <c r="NKO62" s="59"/>
      <c r="NKP62" s="59"/>
      <c r="NKQ62" s="59"/>
      <c r="NKR62" s="59"/>
      <c r="NKS62" s="59"/>
      <c r="NKT62" s="59"/>
      <c r="NKU62" s="59"/>
      <c r="NKV62" s="59"/>
      <c r="NKW62" s="59"/>
      <c r="NKX62" s="59"/>
      <c r="NKY62" s="59"/>
      <c r="NKZ62" s="59"/>
      <c r="NLA62" s="59"/>
      <c r="NLB62" s="59"/>
      <c r="NLC62" s="59"/>
      <c r="NLD62" s="59"/>
      <c r="NLE62" s="59"/>
      <c r="NLF62" s="59"/>
      <c r="NLG62" s="59"/>
      <c r="NLH62" s="59"/>
      <c r="NLI62" s="59"/>
      <c r="NLJ62" s="59"/>
      <c r="NLK62" s="59"/>
      <c r="NLL62" s="59"/>
      <c r="NLM62" s="59"/>
      <c r="NLN62" s="59"/>
      <c r="NLO62" s="59"/>
      <c r="NLP62" s="59"/>
      <c r="NLQ62" s="59"/>
      <c r="NLR62" s="59"/>
      <c r="NLS62" s="59"/>
      <c r="NLT62" s="59"/>
      <c r="NLU62" s="59"/>
      <c r="NLV62" s="59"/>
      <c r="NLW62" s="59"/>
      <c r="NLX62" s="59"/>
      <c r="NLY62" s="59"/>
      <c r="NLZ62" s="59"/>
      <c r="NMA62" s="59"/>
      <c r="NMB62" s="59"/>
      <c r="NMC62" s="59"/>
      <c r="NMD62" s="59"/>
      <c r="NME62" s="59"/>
      <c r="NMF62" s="59"/>
      <c r="NMG62" s="59"/>
      <c r="NMH62" s="59"/>
      <c r="NMI62" s="59"/>
      <c r="NMJ62" s="59"/>
      <c r="NMK62" s="59"/>
      <c r="NML62" s="59"/>
      <c r="NMM62" s="59"/>
      <c r="NMN62" s="59"/>
      <c r="NMO62" s="59"/>
      <c r="NMP62" s="59"/>
      <c r="NMQ62" s="59"/>
      <c r="NMR62" s="59"/>
      <c r="NMS62" s="59"/>
      <c r="NMT62" s="59"/>
      <c r="NMU62" s="59"/>
      <c r="NMV62" s="59"/>
      <c r="NMW62" s="59"/>
      <c r="NMX62" s="59"/>
      <c r="NMY62" s="59"/>
      <c r="NMZ62" s="59"/>
      <c r="NNA62" s="59"/>
      <c r="NNB62" s="59"/>
      <c r="NNC62" s="59"/>
      <c r="NND62" s="59"/>
      <c r="NNE62" s="59"/>
      <c r="NNF62" s="59"/>
      <c r="NNG62" s="59"/>
      <c r="NNH62" s="59"/>
      <c r="NNI62" s="59"/>
      <c r="NNJ62" s="59"/>
      <c r="NNK62" s="59"/>
      <c r="NNL62" s="59"/>
      <c r="NNM62" s="59"/>
      <c r="NNN62" s="59"/>
      <c r="NNO62" s="59"/>
      <c r="NNP62" s="59"/>
      <c r="NNQ62" s="59"/>
      <c r="NNR62" s="59"/>
      <c r="NNS62" s="59"/>
      <c r="NNT62" s="59"/>
      <c r="NNU62" s="59"/>
      <c r="NNV62" s="59"/>
      <c r="NNW62" s="59"/>
      <c r="NNX62" s="59"/>
      <c r="NNY62" s="59"/>
      <c r="NNZ62" s="59"/>
      <c r="NOA62" s="59"/>
      <c r="NOB62" s="59"/>
      <c r="NOC62" s="59"/>
      <c r="NOD62" s="59"/>
      <c r="NOE62" s="59"/>
      <c r="NOF62" s="59"/>
      <c r="NOG62" s="59"/>
      <c r="NOH62" s="59"/>
      <c r="NOI62" s="59"/>
      <c r="NOJ62" s="59"/>
      <c r="NOK62" s="59"/>
      <c r="NOL62" s="59"/>
      <c r="NOM62" s="59"/>
      <c r="NON62" s="59"/>
      <c r="NOO62" s="59"/>
      <c r="NOP62" s="59"/>
      <c r="NOQ62" s="59"/>
      <c r="NOR62" s="59"/>
      <c r="NOS62" s="59"/>
      <c r="NOT62" s="59"/>
      <c r="NOU62" s="59"/>
      <c r="NOV62" s="59"/>
      <c r="NOW62" s="59"/>
      <c r="NOX62" s="59"/>
      <c r="NOY62" s="59"/>
      <c r="NOZ62" s="59"/>
      <c r="NPA62" s="59"/>
      <c r="NPB62" s="59"/>
      <c r="NPC62" s="59"/>
      <c r="NPD62" s="59"/>
      <c r="NPE62" s="59"/>
      <c r="NPF62" s="59"/>
      <c r="NPG62" s="59"/>
      <c r="NPH62" s="59"/>
      <c r="NPI62" s="59"/>
      <c r="NPJ62" s="59"/>
      <c r="NPK62" s="59"/>
      <c r="NPL62" s="59"/>
      <c r="NPM62" s="59"/>
      <c r="NPN62" s="59"/>
      <c r="NPO62" s="59"/>
      <c r="NPP62" s="59"/>
      <c r="NPQ62" s="59"/>
      <c r="NPR62" s="59"/>
      <c r="NPS62" s="59"/>
      <c r="NPT62" s="59"/>
      <c r="NPU62" s="59"/>
      <c r="NPV62" s="59"/>
      <c r="NPW62" s="59"/>
      <c r="NPX62" s="59"/>
      <c r="NPY62" s="59"/>
      <c r="NPZ62" s="59"/>
      <c r="NQA62" s="59"/>
      <c r="NQB62" s="59"/>
      <c r="NQC62" s="59"/>
      <c r="NQD62" s="59"/>
      <c r="NQE62" s="59"/>
      <c r="NQF62" s="59"/>
      <c r="NQG62" s="59"/>
      <c r="NQH62" s="59"/>
      <c r="NQI62" s="59"/>
      <c r="NQJ62" s="59"/>
      <c r="NQK62" s="59"/>
      <c r="NQL62" s="59"/>
      <c r="NQM62" s="59"/>
      <c r="NQN62" s="59"/>
      <c r="NQO62" s="59"/>
      <c r="NQP62" s="59"/>
      <c r="NQQ62" s="59"/>
      <c r="NQR62" s="59"/>
      <c r="NQS62" s="59"/>
      <c r="NQT62" s="59"/>
      <c r="NQU62" s="59"/>
      <c r="NQV62" s="59"/>
      <c r="NQW62" s="59"/>
      <c r="NQX62" s="59"/>
      <c r="NQY62" s="59"/>
      <c r="NQZ62" s="59"/>
      <c r="NRA62" s="59"/>
      <c r="NRB62" s="59"/>
      <c r="NRC62" s="59"/>
      <c r="NRD62" s="59"/>
      <c r="NRE62" s="59"/>
      <c r="NRF62" s="59"/>
      <c r="NRG62" s="59"/>
      <c r="NRH62" s="59"/>
      <c r="NRI62" s="59"/>
      <c r="NRJ62" s="59"/>
      <c r="NRK62" s="59"/>
      <c r="NRL62" s="59"/>
      <c r="NRM62" s="59"/>
      <c r="NRN62" s="59"/>
      <c r="NRO62" s="59"/>
      <c r="NRP62" s="59"/>
      <c r="NRQ62" s="59"/>
      <c r="NRR62" s="59"/>
      <c r="NRS62" s="59"/>
      <c r="NRT62" s="59"/>
      <c r="NRU62" s="59"/>
      <c r="NRV62" s="59"/>
      <c r="NRW62" s="59"/>
      <c r="NRX62" s="59"/>
      <c r="NRY62" s="59"/>
      <c r="NRZ62" s="59"/>
      <c r="NSA62" s="59"/>
      <c r="NSB62" s="59"/>
      <c r="NSC62" s="59"/>
      <c r="NSD62" s="59"/>
      <c r="NSE62" s="59"/>
      <c r="NSF62" s="59"/>
      <c r="NSG62" s="59"/>
      <c r="NSH62" s="59"/>
      <c r="NSI62" s="59"/>
      <c r="NSJ62" s="59"/>
      <c r="NSK62" s="59"/>
      <c r="NSL62" s="59"/>
      <c r="NSM62" s="59"/>
      <c r="NSN62" s="59"/>
      <c r="NSO62" s="59"/>
      <c r="NSP62" s="59"/>
      <c r="NSQ62" s="59"/>
      <c r="NSR62" s="59"/>
      <c r="NSS62" s="59"/>
      <c r="NST62" s="59"/>
      <c r="NSU62" s="59"/>
      <c r="NSV62" s="59"/>
      <c r="NSW62" s="59"/>
      <c r="NSX62" s="59"/>
      <c r="NSY62" s="59"/>
      <c r="NSZ62" s="59"/>
      <c r="NTA62" s="59"/>
      <c r="NTB62" s="59"/>
      <c r="NTC62" s="59"/>
      <c r="NTD62" s="59"/>
      <c r="NTE62" s="59"/>
      <c r="NTF62" s="59"/>
      <c r="NTG62" s="59"/>
      <c r="NTH62" s="59"/>
      <c r="NTI62" s="59"/>
      <c r="NTJ62" s="59"/>
      <c r="NTK62" s="59"/>
      <c r="NTL62" s="59"/>
      <c r="NTM62" s="59"/>
      <c r="NTN62" s="59"/>
      <c r="NTO62" s="59"/>
      <c r="NTP62" s="59"/>
      <c r="NTQ62" s="59"/>
      <c r="NTR62" s="59"/>
      <c r="NTS62" s="59"/>
      <c r="NTT62" s="59"/>
      <c r="NTU62" s="59"/>
      <c r="NTV62" s="59"/>
      <c r="NTW62" s="59"/>
      <c r="NTX62" s="59"/>
      <c r="NTY62" s="59"/>
      <c r="NTZ62" s="59"/>
      <c r="NUA62" s="59"/>
      <c r="NUB62" s="59"/>
      <c r="NUC62" s="59"/>
      <c r="NUD62" s="59"/>
      <c r="NUE62" s="59"/>
      <c r="NUF62" s="59"/>
      <c r="NUG62" s="59"/>
      <c r="NUH62" s="59"/>
      <c r="NUI62" s="59"/>
      <c r="NUJ62" s="59"/>
      <c r="NUK62" s="59"/>
      <c r="NUL62" s="59"/>
      <c r="NUM62" s="59"/>
      <c r="NUN62" s="59"/>
      <c r="NUO62" s="59"/>
      <c r="NUP62" s="59"/>
      <c r="NUQ62" s="59"/>
      <c r="NUR62" s="59"/>
      <c r="NUS62" s="59"/>
      <c r="NUT62" s="59"/>
      <c r="NUU62" s="59"/>
      <c r="NUV62" s="59"/>
      <c r="NUW62" s="59"/>
      <c r="NUX62" s="59"/>
      <c r="NUY62" s="59"/>
      <c r="NUZ62" s="59"/>
      <c r="NVA62" s="59"/>
      <c r="NVB62" s="59"/>
      <c r="NVC62" s="59"/>
      <c r="NVD62" s="59"/>
      <c r="NVE62" s="59"/>
      <c r="NVF62" s="59"/>
      <c r="NVG62" s="59"/>
      <c r="NVH62" s="59"/>
      <c r="NVI62" s="59"/>
      <c r="NVJ62" s="59"/>
      <c r="NVK62" s="59"/>
      <c r="NVL62" s="59"/>
      <c r="NVM62" s="59"/>
      <c r="NVN62" s="59"/>
      <c r="NVO62" s="59"/>
      <c r="NVP62" s="59"/>
      <c r="NVQ62" s="59"/>
      <c r="NVR62" s="59"/>
      <c r="NVS62" s="59"/>
      <c r="NVT62" s="59"/>
      <c r="NVU62" s="59"/>
      <c r="NVV62" s="59"/>
      <c r="NVW62" s="59"/>
      <c r="NVX62" s="59"/>
      <c r="NVY62" s="59"/>
      <c r="NVZ62" s="59"/>
      <c r="NWA62" s="59"/>
      <c r="NWB62" s="59"/>
      <c r="NWC62" s="59"/>
      <c r="NWD62" s="59"/>
      <c r="NWE62" s="59"/>
      <c r="NWF62" s="59"/>
      <c r="NWG62" s="59"/>
      <c r="NWH62" s="59"/>
      <c r="NWI62" s="59"/>
      <c r="NWJ62" s="59"/>
      <c r="NWK62" s="59"/>
      <c r="NWL62" s="59"/>
      <c r="NWM62" s="59"/>
      <c r="NWN62" s="59"/>
      <c r="NWO62" s="59"/>
      <c r="NWP62" s="59"/>
      <c r="NWQ62" s="59"/>
      <c r="NWR62" s="59"/>
      <c r="NWS62" s="59"/>
      <c r="NWT62" s="59"/>
      <c r="NWU62" s="59"/>
      <c r="NWV62" s="59"/>
      <c r="NWW62" s="59"/>
      <c r="NWX62" s="59"/>
      <c r="NWY62" s="59"/>
      <c r="NWZ62" s="59"/>
      <c r="NXA62" s="59"/>
      <c r="NXB62" s="59"/>
      <c r="NXC62" s="59"/>
      <c r="NXD62" s="59"/>
      <c r="NXE62" s="59"/>
      <c r="NXF62" s="59"/>
      <c r="NXG62" s="59"/>
      <c r="NXH62" s="59"/>
      <c r="NXI62" s="59"/>
      <c r="NXJ62" s="59"/>
      <c r="NXK62" s="59"/>
      <c r="NXL62" s="59"/>
      <c r="NXM62" s="59"/>
      <c r="NXN62" s="59"/>
      <c r="NXO62" s="59"/>
      <c r="NXP62" s="59"/>
      <c r="NXQ62" s="59"/>
      <c r="NXR62" s="59"/>
      <c r="NXS62" s="59"/>
      <c r="NXT62" s="59"/>
      <c r="NXU62" s="59"/>
      <c r="NXV62" s="59"/>
      <c r="NXW62" s="59"/>
      <c r="NXX62" s="59"/>
      <c r="NXY62" s="59"/>
      <c r="NXZ62" s="59"/>
      <c r="NYA62" s="59"/>
      <c r="NYB62" s="59"/>
      <c r="NYC62" s="59"/>
      <c r="NYD62" s="59"/>
      <c r="NYE62" s="59"/>
      <c r="NYF62" s="59"/>
      <c r="NYG62" s="59"/>
      <c r="NYH62" s="59"/>
      <c r="NYI62" s="59"/>
      <c r="NYJ62" s="59"/>
      <c r="NYK62" s="59"/>
      <c r="NYL62" s="59"/>
      <c r="NYM62" s="59"/>
      <c r="NYN62" s="59"/>
      <c r="NYO62" s="59"/>
      <c r="NYP62" s="59"/>
      <c r="NYQ62" s="59"/>
      <c r="NYR62" s="59"/>
      <c r="NYS62" s="59"/>
      <c r="NYT62" s="59"/>
      <c r="NYU62" s="59"/>
      <c r="NYV62" s="59"/>
      <c r="NYW62" s="59"/>
      <c r="NYX62" s="59"/>
      <c r="NYY62" s="59"/>
      <c r="NYZ62" s="59"/>
      <c r="NZA62" s="59"/>
      <c r="NZB62" s="59"/>
      <c r="NZC62" s="59"/>
      <c r="NZD62" s="59"/>
      <c r="NZE62" s="59"/>
      <c r="NZF62" s="59"/>
      <c r="NZG62" s="59"/>
      <c r="NZH62" s="59"/>
      <c r="NZI62" s="59"/>
      <c r="NZJ62" s="59"/>
      <c r="NZK62" s="59"/>
      <c r="NZL62" s="59"/>
      <c r="NZM62" s="59"/>
      <c r="NZN62" s="59"/>
      <c r="NZO62" s="59"/>
      <c r="NZP62" s="59"/>
      <c r="NZQ62" s="59"/>
      <c r="NZR62" s="59"/>
      <c r="NZS62" s="59"/>
      <c r="NZT62" s="59"/>
      <c r="NZU62" s="59"/>
      <c r="NZV62" s="59"/>
      <c r="NZW62" s="59"/>
      <c r="NZX62" s="59"/>
      <c r="NZY62" s="59"/>
      <c r="NZZ62" s="59"/>
      <c r="OAA62" s="59"/>
      <c r="OAB62" s="59"/>
      <c r="OAC62" s="59"/>
      <c r="OAD62" s="59"/>
      <c r="OAE62" s="59"/>
      <c r="OAF62" s="59"/>
      <c r="OAG62" s="59"/>
      <c r="OAH62" s="59"/>
      <c r="OAI62" s="59"/>
      <c r="OAJ62" s="59"/>
      <c r="OAK62" s="59"/>
      <c r="OAL62" s="59"/>
      <c r="OAM62" s="59"/>
      <c r="OAN62" s="59"/>
      <c r="OAO62" s="59"/>
      <c r="OAP62" s="59"/>
      <c r="OAQ62" s="59"/>
      <c r="OAR62" s="59"/>
      <c r="OAS62" s="59"/>
      <c r="OAT62" s="59"/>
      <c r="OAU62" s="59"/>
      <c r="OAV62" s="59"/>
      <c r="OAW62" s="59"/>
      <c r="OAX62" s="59"/>
      <c r="OAY62" s="59"/>
      <c r="OAZ62" s="59"/>
      <c r="OBA62" s="59"/>
      <c r="OBB62" s="59"/>
      <c r="OBC62" s="59"/>
      <c r="OBD62" s="59"/>
      <c r="OBE62" s="59"/>
      <c r="OBF62" s="59"/>
      <c r="OBG62" s="59"/>
      <c r="OBH62" s="59"/>
      <c r="OBI62" s="59"/>
      <c r="OBJ62" s="59"/>
      <c r="OBK62" s="59"/>
      <c r="OBL62" s="59"/>
      <c r="OBM62" s="59"/>
      <c r="OBN62" s="59"/>
      <c r="OBO62" s="59"/>
      <c r="OBP62" s="59"/>
      <c r="OBQ62" s="59"/>
      <c r="OBR62" s="59"/>
      <c r="OBS62" s="59"/>
      <c r="OBT62" s="59"/>
      <c r="OBU62" s="59"/>
      <c r="OBV62" s="59"/>
      <c r="OBW62" s="59"/>
      <c r="OBX62" s="59"/>
      <c r="OBY62" s="59"/>
      <c r="OBZ62" s="59"/>
      <c r="OCA62" s="59"/>
      <c r="OCB62" s="59"/>
      <c r="OCC62" s="59"/>
      <c r="OCD62" s="59"/>
      <c r="OCE62" s="59"/>
      <c r="OCF62" s="59"/>
      <c r="OCG62" s="59"/>
      <c r="OCH62" s="59"/>
      <c r="OCI62" s="59"/>
      <c r="OCJ62" s="59"/>
      <c r="OCK62" s="59"/>
      <c r="OCL62" s="59"/>
      <c r="OCM62" s="59"/>
      <c r="OCN62" s="59"/>
      <c r="OCO62" s="59"/>
      <c r="OCP62" s="59"/>
      <c r="OCQ62" s="59"/>
      <c r="OCR62" s="59"/>
      <c r="OCS62" s="59"/>
      <c r="OCT62" s="59"/>
      <c r="OCU62" s="59"/>
      <c r="OCV62" s="59"/>
      <c r="OCW62" s="59"/>
      <c r="OCX62" s="59"/>
      <c r="OCY62" s="59"/>
      <c r="OCZ62" s="59"/>
      <c r="ODA62" s="59"/>
      <c r="ODB62" s="59"/>
      <c r="ODC62" s="59"/>
      <c r="ODD62" s="59"/>
      <c r="ODE62" s="59"/>
      <c r="ODF62" s="59"/>
      <c r="ODG62" s="59"/>
      <c r="ODH62" s="59"/>
      <c r="ODI62" s="59"/>
      <c r="ODJ62" s="59"/>
      <c r="ODK62" s="59"/>
      <c r="ODL62" s="59"/>
      <c r="ODM62" s="59"/>
      <c r="ODN62" s="59"/>
      <c r="ODO62" s="59"/>
      <c r="ODP62" s="59"/>
      <c r="ODQ62" s="59"/>
      <c r="ODR62" s="59"/>
      <c r="ODS62" s="59"/>
      <c r="ODT62" s="59"/>
      <c r="ODU62" s="59"/>
      <c r="ODV62" s="59"/>
      <c r="ODW62" s="59"/>
      <c r="ODX62" s="59"/>
      <c r="ODY62" s="59"/>
      <c r="ODZ62" s="59"/>
      <c r="OEA62" s="59"/>
      <c r="OEB62" s="59"/>
      <c r="OEC62" s="59"/>
      <c r="OED62" s="59"/>
      <c r="OEE62" s="59"/>
      <c r="OEF62" s="59"/>
      <c r="OEG62" s="59"/>
      <c r="OEH62" s="59"/>
      <c r="OEI62" s="59"/>
      <c r="OEJ62" s="59"/>
      <c r="OEK62" s="59"/>
      <c r="OEL62" s="59"/>
      <c r="OEM62" s="59"/>
      <c r="OEN62" s="59"/>
      <c r="OEO62" s="59"/>
      <c r="OEP62" s="59"/>
      <c r="OEQ62" s="59"/>
      <c r="OER62" s="59"/>
      <c r="OES62" s="59"/>
      <c r="OET62" s="59"/>
      <c r="OEU62" s="59"/>
      <c r="OEV62" s="59"/>
      <c r="OEW62" s="59"/>
      <c r="OEX62" s="59"/>
      <c r="OEY62" s="59"/>
      <c r="OEZ62" s="59"/>
      <c r="OFA62" s="59"/>
      <c r="OFB62" s="59"/>
      <c r="OFC62" s="59"/>
      <c r="OFD62" s="59"/>
      <c r="OFE62" s="59"/>
      <c r="OFF62" s="59"/>
      <c r="OFG62" s="59"/>
      <c r="OFH62" s="59"/>
      <c r="OFI62" s="59"/>
      <c r="OFJ62" s="59"/>
      <c r="OFK62" s="59"/>
      <c r="OFL62" s="59"/>
      <c r="OFM62" s="59"/>
      <c r="OFN62" s="59"/>
      <c r="OFO62" s="59"/>
      <c r="OFP62" s="59"/>
      <c r="OFQ62" s="59"/>
      <c r="OFR62" s="59"/>
      <c r="OFS62" s="59"/>
      <c r="OFT62" s="59"/>
      <c r="OFU62" s="59"/>
      <c r="OFV62" s="59"/>
      <c r="OFW62" s="59"/>
      <c r="OFX62" s="59"/>
      <c r="OFY62" s="59"/>
      <c r="OFZ62" s="59"/>
      <c r="OGA62" s="59"/>
      <c r="OGB62" s="59"/>
      <c r="OGC62" s="59"/>
      <c r="OGD62" s="59"/>
      <c r="OGE62" s="59"/>
      <c r="OGF62" s="59"/>
      <c r="OGG62" s="59"/>
      <c r="OGH62" s="59"/>
      <c r="OGI62" s="59"/>
      <c r="OGJ62" s="59"/>
      <c r="OGK62" s="59"/>
      <c r="OGL62" s="59"/>
      <c r="OGM62" s="59"/>
      <c r="OGN62" s="59"/>
      <c r="OGO62" s="59"/>
      <c r="OGP62" s="59"/>
      <c r="OGQ62" s="59"/>
      <c r="OGR62" s="59"/>
      <c r="OGS62" s="59"/>
      <c r="OGT62" s="59"/>
      <c r="OGU62" s="59"/>
      <c r="OGV62" s="59"/>
      <c r="OGW62" s="59"/>
      <c r="OGX62" s="59"/>
      <c r="OGY62" s="59"/>
      <c r="OGZ62" s="59"/>
      <c r="OHA62" s="59"/>
      <c r="OHB62" s="59"/>
      <c r="OHC62" s="59"/>
      <c r="OHD62" s="59"/>
      <c r="OHE62" s="59"/>
      <c r="OHF62" s="59"/>
      <c r="OHG62" s="59"/>
      <c r="OHH62" s="59"/>
      <c r="OHI62" s="59"/>
      <c r="OHJ62" s="59"/>
      <c r="OHK62" s="59"/>
      <c r="OHL62" s="59"/>
      <c r="OHM62" s="59"/>
      <c r="OHN62" s="59"/>
      <c r="OHO62" s="59"/>
      <c r="OHP62" s="59"/>
      <c r="OHQ62" s="59"/>
      <c r="OHR62" s="59"/>
      <c r="OHS62" s="59"/>
      <c r="OHT62" s="59"/>
      <c r="OHU62" s="59"/>
      <c r="OHV62" s="59"/>
      <c r="OHW62" s="59"/>
      <c r="OHX62" s="59"/>
      <c r="OHY62" s="59"/>
      <c r="OHZ62" s="59"/>
      <c r="OIA62" s="59"/>
      <c r="OIB62" s="59"/>
      <c r="OIC62" s="59"/>
      <c r="OID62" s="59"/>
      <c r="OIE62" s="59"/>
      <c r="OIF62" s="59"/>
      <c r="OIG62" s="59"/>
      <c r="OIH62" s="59"/>
      <c r="OII62" s="59"/>
      <c r="OIJ62" s="59"/>
      <c r="OIK62" s="59"/>
      <c r="OIL62" s="59"/>
      <c r="OIM62" s="59"/>
      <c r="OIN62" s="59"/>
      <c r="OIO62" s="59"/>
      <c r="OIP62" s="59"/>
      <c r="OIQ62" s="59"/>
      <c r="OIR62" s="59"/>
      <c r="OIS62" s="59"/>
      <c r="OIT62" s="59"/>
      <c r="OIU62" s="59"/>
      <c r="OIV62" s="59"/>
      <c r="OIW62" s="59"/>
      <c r="OIX62" s="59"/>
      <c r="OIY62" s="59"/>
      <c r="OIZ62" s="59"/>
      <c r="OJA62" s="59"/>
      <c r="OJB62" s="59"/>
      <c r="OJC62" s="59"/>
      <c r="OJD62" s="59"/>
      <c r="OJE62" s="59"/>
      <c r="OJF62" s="59"/>
      <c r="OJG62" s="59"/>
      <c r="OJH62" s="59"/>
      <c r="OJI62" s="59"/>
      <c r="OJJ62" s="59"/>
      <c r="OJK62" s="59"/>
      <c r="OJL62" s="59"/>
      <c r="OJM62" s="59"/>
      <c r="OJN62" s="59"/>
      <c r="OJO62" s="59"/>
      <c r="OJP62" s="59"/>
      <c r="OJQ62" s="59"/>
      <c r="OJR62" s="59"/>
      <c r="OJS62" s="59"/>
      <c r="OJT62" s="59"/>
      <c r="OJU62" s="59"/>
      <c r="OJV62" s="59"/>
      <c r="OJW62" s="59"/>
      <c r="OJX62" s="59"/>
      <c r="OJY62" s="59"/>
      <c r="OJZ62" s="59"/>
      <c r="OKA62" s="59"/>
      <c r="OKB62" s="59"/>
      <c r="OKC62" s="59"/>
      <c r="OKD62" s="59"/>
      <c r="OKE62" s="59"/>
      <c r="OKF62" s="59"/>
      <c r="OKG62" s="59"/>
      <c r="OKH62" s="59"/>
      <c r="OKI62" s="59"/>
      <c r="OKJ62" s="59"/>
      <c r="OKK62" s="59"/>
      <c r="OKL62" s="59"/>
      <c r="OKM62" s="59"/>
      <c r="OKN62" s="59"/>
      <c r="OKO62" s="59"/>
      <c r="OKP62" s="59"/>
      <c r="OKQ62" s="59"/>
      <c r="OKR62" s="59"/>
      <c r="OKS62" s="59"/>
      <c r="OKT62" s="59"/>
      <c r="OKU62" s="59"/>
      <c r="OKV62" s="59"/>
      <c r="OKW62" s="59"/>
      <c r="OKX62" s="59"/>
      <c r="OKY62" s="59"/>
      <c r="OKZ62" s="59"/>
      <c r="OLA62" s="59"/>
      <c r="OLB62" s="59"/>
      <c r="OLC62" s="59"/>
      <c r="OLD62" s="59"/>
      <c r="OLE62" s="59"/>
      <c r="OLF62" s="59"/>
      <c r="OLG62" s="59"/>
      <c r="OLH62" s="59"/>
      <c r="OLI62" s="59"/>
      <c r="OLJ62" s="59"/>
      <c r="OLK62" s="59"/>
      <c r="OLL62" s="59"/>
      <c r="OLM62" s="59"/>
      <c r="OLN62" s="59"/>
      <c r="OLO62" s="59"/>
      <c r="OLP62" s="59"/>
      <c r="OLQ62" s="59"/>
      <c r="OLR62" s="59"/>
      <c r="OLS62" s="59"/>
      <c r="OLT62" s="59"/>
      <c r="OLU62" s="59"/>
      <c r="OLV62" s="59"/>
      <c r="OLW62" s="59"/>
      <c r="OLX62" s="59"/>
      <c r="OLY62" s="59"/>
      <c r="OLZ62" s="59"/>
      <c r="OMA62" s="59"/>
      <c r="OMB62" s="59"/>
      <c r="OMC62" s="59"/>
      <c r="OMD62" s="59"/>
      <c r="OME62" s="59"/>
      <c r="OMF62" s="59"/>
      <c r="OMG62" s="59"/>
      <c r="OMH62" s="59"/>
      <c r="OMI62" s="59"/>
      <c r="OMJ62" s="59"/>
      <c r="OMK62" s="59"/>
      <c r="OML62" s="59"/>
      <c r="OMM62" s="59"/>
      <c r="OMN62" s="59"/>
      <c r="OMO62" s="59"/>
      <c r="OMP62" s="59"/>
      <c r="OMQ62" s="59"/>
      <c r="OMR62" s="59"/>
      <c r="OMS62" s="59"/>
      <c r="OMT62" s="59"/>
      <c r="OMU62" s="59"/>
      <c r="OMV62" s="59"/>
      <c r="OMW62" s="59"/>
      <c r="OMX62" s="59"/>
      <c r="OMY62" s="59"/>
      <c r="OMZ62" s="59"/>
      <c r="ONA62" s="59"/>
      <c r="ONB62" s="59"/>
      <c r="ONC62" s="59"/>
      <c r="OND62" s="59"/>
      <c r="ONE62" s="59"/>
      <c r="ONF62" s="59"/>
      <c r="ONG62" s="59"/>
      <c r="ONH62" s="59"/>
      <c r="ONI62" s="59"/>
      <c r="ONJ62" s="59"/>
      <c r="ONK62" s="59"/>
      <c r="ONL62" s="59"/>
      <c r="ONM62" s="59"/>
      <c r="ONN62" s="59"/>
      <c r="ONO62" s="59"/>
      <c r="ONP62" s="59"/>
      <c r="ONQ62" s="59"/>
      <c r="ONR62" s="59"/>
      <c r="ONS62" s="59"/>
      <c r="ONT62" s="59"/>
      <c r="ONU62" s="59"/>
      <c r="ONV62" s="59"/>
      <c r="ONW62" s="59"/>
      <c r="ONX62" s="59"/>
      <c r="ONY62" s="59"/>
      <c r="ONZ62" s="59"/>
      <c r="OOA62" s="59"/>
      <c r="OOB62" s="59"/>
      <c r="OOC62" s="59"/>
      <c r="OOD62" s="59"/>
      <c r="OOE62" s="59"/>
      <c r="OOF62" s="59"/>
      <c r="OOG62" s="59"/>
      <c r="OOH62" s="59"/>
      <c r="OOI62" s="59"/>
      <c r="OOJ62" s="59"/>
      <c r="OOK62" s="59"/>
      <c r="OOL62" s="59"/>
      <c r="OOM62" s="59"/>
      <c r="OON62" s="59"/>
      <c r="OOO62" s="59"/>
      <c r="OOP62" s="59"/>
      <c r="OOQ62" s="59"/>
      <c r="OOR62" s="59"/>
      <c r="OOS62" s="59"/>
      <c r="OOT62" s="59"/>
      <c r="OOU62" s="59"/>
      <c r="OOV62" s="59"/>
      <c r="OOW62" s="59"/>
      <c r="OOX62" s="59"/>
      <c r="OOY62" s="59"/>
      <c r="OOZ62" s="59"/>
      <c r="OPA62" s="59"/>
      <c r="OPB62" s="59"/>
      <c r="OPC62" s="59"/>
      <c r="OPD62" s="59"/>
      <c r="OPE62" s="59"/>
      <c r="OPF62" s="59"/>
      <c r="OPG62" s="59"/>
      <c r="OPH62" s="59"/>
      <c r="OPI62" s="59"/>
      <c r="OPJ62" s="59"/>
      <c r="OPK62" s="59"/>
      <c r="OPL62" s="59"/>
      <c r="OPM62" s="59"/>
      <c r="OPN62" s="59"/>
      <c r="OPO62" s="59"/>
      <c r="OPP62" s="59"/>
      <c r="OPQ62" s="59"/>
      <c r="OPR62" s="59"/>
      <c r="OPS62" s="59"/>
      <c r="OPT62" s="59"/>
      <c r="OPU62" s="59"/>
      <c r="OPV62" s="59"/>
      <c r="OPW62" s="59"/>
      <c r="OPX62" s="59"/>
      <c r="OPY62" s="59"/>
      <c r="OPZ62" s="59"/>
      <c r="OQA62" s="59"/>
      <c r="OQB62" s="59"/>
      <c r="OQC62" s="59"/>
      <c r="OQD62" s="59"/>
      <c r="OQE62" s="59"/>
      <c r="OQF62" s="59"/>
      <c r="OQG62" s="59"/>
      <c r="OQH62" s="59"/>
      <c r="OQI62" s="59"/>
      <c r="OQJ62" s="59"/>
      <c r="OQK62" s="59"/>
      <c r="OQL62" s="59"/>
      <c r="OQM62" s="59"/>
      <c r="OQN62" s="59"/>
      <c r="OQO62" s="59"/>
      <c r="OQP62" s="59"/>
      <c r="OQQ62" s="59"/>
      <c r="OQR62" s="59"/>
      <c r="OQS62" s="59"/>
      <c r="OQT62" s="59"/>
      <c r="OQU62" s="59"/>
      <c r="OQV62" s="59"/>
      <c r="OQW62" s="59"/>
      <c r="OQX62" s="59"/>
      <c r="OQY62" s="59"/>
      <c r="OQZ62" s="59"/>
      <c r="ORA62" s="59"/>
      <c r="ORB62" s="59"/>
      <c r="ORC62" s="59"/>
      <c r="ORD62" s="59"/>
      <c r="ORE62" s="59"/>
      <c r="ORF62" s="59"/>
      <c r="ORG62" s="59"/>
      <c r="ORH62" s="59"/>
      <c r="ORI62" s="59"/>
      <c r="ORJ62" s="59"/>
      <c r="ORK62" s="59"/>
      <c r="ORL62" s="59"/>
      <c r="ORM62" s="59"/>
      <c r="ORN62" s="59"/>
      <c r="ORO62" s="59"/>
      <c r="ORP62" s="59"/>
      <c r="ORQ62" s="59"/>
      <c r="ORR62" s="59"/>
      <c r="ORS62" s="59"/>
      <c r="ORT62" s="59"/>
      <c r="ORU62" s="59"/>
      <c r="ORV62" s="59"/>
      <c r="ORW62" s="59"/>
      <c r="ORX62" s="59"/>
      <c r="ORY62" s="59"/>
      <c r="ORZ62" s="59"/>
      <c r="OSA62" s="59"/>
      <c r="OSB62" s="59"/>
      <c r="OSC62" s="59"/>
      <c r="OSD62" s="59"/>
      <c r="OSE62" s="59"/>
      <c r="OSF62" s="59"/>
      <c r="OSG62" s="59"/>
      <c r="OSH62" s="59"/>
      <c r="OSI62" s="59"/>
      <c r="OSJ62" s="59"/>
      <c r="OSK62" s="59"/>
      <c r="OSL62" s="59"/>
      <c r="OSM62" s="59"/>
      <c r="OSN62" s="59"/>
      <c r="OSO62" s="59"/>
      <c r="OSP62" s="59"/>
      <c r="OSQ62" s="59"/>
      <c r="OSR62" s="59"/>
      <c r="OSS62" s="59"/>
      <c r="OST62" s="59"/>
      <c r="OSU62" s="59"/>
      <c r="OSV62" s="59"/>
      <c r="OSW62" s="59"/>
      <c r="OSX62" s="59"/>
      <c r="OSY62" s="59"/>
      <c r="OSZ62" s="59"/>
      <c r="OTA62" s="59"/>
      <c r="OTB62" s="59"/>
      <c r="OTC62" s="59"/>
      <c r="OTD62" s="59"/>
      <c r="OTE62" s="59"/>
      <c r="OTF62" s="59"/>
      <c r="OTG62" s="59"/>
      <c r="OTH62" s="59"/>
      <c r="OTI62" s="59"/>
      <c r="OTJ62" s="59"/>
      <c r="OTK62" s="59"/>
      <c r="OTL62" s="59"/>
      <c r="OTM62" s="59"/>
      <c r="OTN62" s="59"/>
      <c r="OTO62" s="59"/>
      <c r="OTP62" s="59"/>
      <c r="OTQ62" s="59"/>
      <c r="OTR62" s="59"/>
      <c r="OTS62" s="59"/>
      <c r="OTT62" s="59"/>
      <c r="OTU62" s="59"/>
      <c r="OTV62" s="59"/>
      <c r="OTW62" s="59"/>
      <c r="OTX62" s="59"/>
      <c r="OTY62" s="59"/>
      <c r="OTZ62" s="59"/>
      <c r="OUA62" s="59"/>
      <c r="OUB62" s="59"/>
      <c r="OUC62" s="59"/>
      <c r="OUD62" s="59"/>
      <c r="OUE62" s="59"/>
      <c r="OUF62" s="59"/>
      <c r="OUG62" s="59"/>
      <c r="OUH62" s="59"/>
      <c r="OUI62" s="59"/>
      <c r="OUJ62" s="59"/>
      <c r="OUK62" s="59"/>
      <c r="OUL62" s="59"/>
      <c r="OUM62" s="59"/>
      <c r="OUN62" s="59"/>
      <c r="OUO62" s="59"/>
      <c r="OUP62" s="59"/>
      <c r="OUQ62" s="59"/>
      <c r="OUR62" s="59"/>
      <c r="OUS62" s="59"/>
      <c r="OUT62" s="59"/>
      <c r="OUU62" s="59"/>
      <c r="OUV62" s="59"/>
      <c r="OUW62" s="59"/>
      <c r="OUX62" s="59"/>
      <c r="OUY62" s="59"/>
      <c r="OUZ62" s="59"/>
      <c r="OVA62" s="59"/>
      <c r="OVB62" s="59"/>
      <c r="OVC62" s="59"/>
      <c r="OVD62" s="59"/>
      <c r="OVE62" s="59"/>
      <c r="OVF62" s="59"/>
      <c r="OVG62" s="59"/>
      <c r="OVH62" s="59"/>
      <c r="OVI62" s="59"/>
      <c r="OVJ62" s="59"/>
      <c r="OVK62" s="59"/>
      <c r="OVL62" s="59"/>
      <c r="OVM62" s="59"/>
      <c r="OVN62" s="59"/>
      <c r="OVO62" s="59"/>
      <c r="OVP62" s="59"/>
      <c r="OVQ62" s="59"/>
      <c r="OVR62" s="59"/>
      <c r="OVS62" s="59"/>
      <c r="OVT62" s="59"/>
      <c r="OVU62" s="59"/>
      <c r="OVV62" s="59"/>
      <c r="OVW62" s="59"/>
      <c r="OVX62" s="59"/>
      <c r="OVY62" s="59"/>
      <c r="OVZ62" s="59"/>
      <c r="OWA62" s="59"/>
      <c r="OWB62" s="59"/>
      <c r="OWC62" s="59"/>
      <c r="OWD62" s="59"/>
      <c r="OWE62" s="59"/>
      <c r="OWF62" s="59"/>
      <c r="OWG62" s="59"/>
      <c r="OWH62" s="59"/>
      <c r="OWI62" s="59"/>
      <c r="OWJ62" s="59"/>
      <c r="OWK62" s="59"/>
      <c r="OWL62" s="59"/>
      <c r="OWM62" s="59"/>
      <c r="OWN62" s="59"/>
      <c r="OWO62" s="59"/>
      <c r="OWP62" s="59"/>
      <c r="OWQ62" s="59"/>
      <c r="OWR62" s="59"/>
      <c r="OWS62" s="59"/>
      <c r="OWT62" s="59"/>
      <c r="OWU62" s="59"/>
      <c r="OWV62" s="59"/>
      <c r="OWW62" s="59"/>
      <c r="OWX62" s="59"/>
      <c r="OWY62" s="59"/>
      <c r="OWZ62" s="59"/>
      <c r="OXA62" s="59"/>
      <c r="OXB62" s="59"/>
      <c r="OXC62" s="59"/>
      <c r="OXD62" s="59"/>
      <c r="OXE62" s="59"/>
      <c r="OXF62" s="59"/>
      <c r="OXG62" s="59"/>
      <c r="OXH62" s="59"/>
      <c r="OXI62" s="59"/>
      <c r="OXJ62" s="59"/>
      <c r="OXK62" s="59"/>
      <c r="OXL62" s="59"/>
      <c r="OXM62" s="59"/>
      <c r="OXN62" s="59"/>
      <c r="OXO62" s="59"/>
      <c r="OXP62" s="59"/>
      <c r="OXQ62" s="59"/>
      <c r="OXR62" s="59"/>
      <c r="OXS62" s="59"/>
      <c r="OXT62" s="59"/>
      <c r="OXU62" s="59"/>
      <c r="OXV62" s="59"/>
      <c r="OXW62" s="59"/>
      <c r="OXX62" s="59"/>
      <c r="OXY62" s="59"/>
      <c r="OXZ62" s="59"/>
      <c r="OYA62" s="59"/>
      <c r="OYB62" s="59"/>
      <c r="OYC62" s="59"/>
      <c r="OYD62" s="59"/>
      <c r="OYE62" s="59"/>
      <c r="OYF62" s="59"/>
      <c r="OYG62" s="59"/>
      <c r="OYH62" s="59"/>
      <c r="OYI62" s="59"/>
      <c r="OYJ62" s="59"/>
      <c r="OYK62" s="59"/>
      <c r="OYL62" s="59"/>
      <c r="OYM62" s="59"/>
      <c r="OYN62" s="59"/>
      <c r="OYO62" s="59"/>
      <c r="OYP62" s="59"/>
      <c r="OYQ62" s="59"/>
      <c r="OYR62" s="59"/>
      <c r="OYS62" s="59"/>
      <c r="OYT62" s="59"/>
      <c r="OYU62" s="59"/>
      <c r="OYV62" s="59"/>
      <c r="OYW62" s="59"/>
      <c r="OYX62" s="59"/>
      <c r="OYY62" s="59"/>
      <c r="OYZ62" s="59"/>
      <c r="OZA62" s="59"/>
      <c r="OZB62" s="59"/>
      <c r="OZC62" s="59"/>
      <c r="OZD62" s="59"/>
      <c r="OZE62" s="59"/>
      <c r="OZF62" s="59"/>
      <c r="OZG62" s="59"/>
      <c r="OZH62" s="59"/>
      <c r="OZI62" s="59"/>
      <c r="OZJ62" s="59"/>
      <c r="OZK62" s="59"/>
      <c r="OZL62" s="59"/>
      <c r="OZM62" s="59"/>
      <c r="OZN62" s="59"/>
      <c r="OZO62" s="59"/>
      <c r="OZP62" s="59"/>
      <c r="OZQ62" s="59"/>
      <c r="OZR62" s="59"/>
      <c r="OZS62" s="59"/>
      <c r="OZT62" s="59"/>
      <c r="OZU62" s="59"/>
      <c r="OZV62" s="59"/>
      <c r="OZW62" s="59"/>
      <c r="OZX62" s="59"/>
      <c r="OZY62" s="59"/>
      <c r="OZZ62" s="59"/>
      <c r="PAA62" s="59"/>
      <c r="PAB62" s="59"/>
      <c r="PAC62" s="59"/>
      <c r="PAD62" s="59"/>
      <c r="PAE62" s="59"/>
      <c r="PAF62" s="59"/>
      <c r="PAG62" s="59"/>
      <c r="PAH62" s="59"/>
      <c r="PAI62" s="59"/>
      <c r="PAJ62" s="59"/>
      <c r="PAK62" s="59"/>
      <c r="PAL62" s="59"/>
      <c r="PAM62" s="59"/>
      <c r="PAN62" s="59"/>
      <c r="PAO62" s="59"/>
      <c r="PAP62" s="59"/>
      <c r="PAQ62" s="59"/>
      <c r="PAR62" s="59"/>
      <c r="PAS62" s="59"/>
      <c r="PAT62" s="59"/>
      <c r="PAU62" s="59"/>
      <c r="PAV62" s="59"/>
      <c r="PAW62" s="59"/>
      <c r="PAX62" s="59"/>
      <c r="PAY62" s="59"/>
      <c r="PAZ62" s="59"/>
      <c r="PBA62" s="59"/>
      <c r="PBB62" s="59"/>
      <c r="PBC62" s="59"/>
      <c r="PBD62" s="59"/>
      <c r="PBE62" s="59"/>
      <c r="PBF62" s="59"/>
      <c r="PBG62" s="59"/>
      <c r="PBH62" s="59"/>
      <c r="PBI62" s="59"/>
      <c r="PBJ62" s="59"/>
      <c r="PBK62" s="59"/>
      <c r="PBL62" s="59"/>
      <c r="PBM62" s="59"/>
      <c r="PBN62" s="59"/>
      <c r="PBO62" s="59"/>
      <c r="PBP62" s="59"/>
      <c r="PBQ62" s="59"/>
      <c r="PBR62" s="59"/>
      <c r="PBS62" s="59"/>
      <c r="PBT62" s="59"/>
      <c r="PBU62" s="59"/>
      <c r="PBV62" s="59"/>
      <c r="PBW62" s="59"/>
      <c r="PBX62" s="59"/>
      <c r="PBY62" s="59"/>
      <c r="PBZ62" s="59"/>
      <c r="PCA62" s="59"/>
      <c r="PCB62" s="59"/>
      <c r="PCC62" s="59"/>
      <c r="PCD62" s="59"/>
      <c r="PCE62" s="59"/>
      <c r="PCF62" s="59"/>
      <c r="PCG62" s="59"/>
      <c r="PCH62" s="59"/>
      <c r="PCI62" s="59"/>
      <c r="PCJ62" s="59"/>
      <c r="PCK62" s="59"/>
      <c r="PCL62" s="59"/>
      <c r="PCM62" s="59"/>
      <c r="PCN62" s="59"/>
      <c r="PCO62" s="59"/>
      <c r="PCP62" s="59"/>
      <c r="PCQ62" s="59"/>
      <c r="PCR62" s="59"/>
      <c r="PCS62" s="59"/>
      <c r="PCT62" s="59"/>
      <c r="PCU62" s="59"/>
      <c r="PCV62" s="59"/>
      <c r="PCW62" s="59"/>
      <c r="PCX62" s="59"/>
      <c r="PCY62" s="59"/>
      <c r="PCZ62" s="59"/>
      <c r="PDA62" s="59"/>
      <c r="PDB62" s="59"/>
      <c r="PDC62" s="59"/>
      <c r="PDD62" s="59"/>
      <c r="PDE62" s="59"/>
      <c r="PDF62" s="59"/>
      <c r="PDG62" s="59"/>
      <c r="PDH62" s="59"/>
      <c r="PDI62" s="59"/>
      <c r="PDJ62" s="59"/>
      <c r="PDK62" s="59"/>
      <c r="PDL62" s="59"/>
      <c r="PDM62" s="59"/>
      <c r="PDN62" s="59"/>
      <c r="PDO62" s="59"/>
      <c r="PDP62" s="59"/>
      <c r="PDQ62" s="59"/>
      <c r="PDR62" s="59"/>
      <c r="PDS62" s="59"/>
      <c r="PDT62" s="59"/>
      <c r="PDU62" s="59"/>
      <c r="PDV62" s="59"/>
      <c r="PDW62" s="59"/>
      <c r="PDX62" s="59"/>
      <c r="PDY62" s="59"/>
      <c r="PDZ62" s="59"/>
      <c r="PEA62" s="59"/>
      <c r="PEB62" s="59"/>
      <c r="PEC62" s="59"/>
      <c r="PED62" s="59"/>
      <c r="PEE62" s="59"/>
      <c r="PEF62" s="59"/>
      <c r="PEG62" s="59"/>
      <c r="PEH62" s="59"/>
      <c r="PEI62" s="59"/>
      <c r="PEJ62" s="59"/>
      <c r="PEK62" s="59"/>
      <c r="PEL62" s="59"/>
      <c r="PEM62" s="59"/>
      <c r="PEN62" s="59"/>
      <c r="PEO62" s="59"/>
      <c r="PEP62" s="59"/>
      <c r="PEQ62" s="59"/>
      <c r="PER62" s="59"/>
      <c r="PES62" s="59"/>
      <c r="PET62" s="59"/>
      <c r="PEU62" s="59"/>
      <c r="PEV62" s="59"/>
      <c r="PEW62" s="59"/>
      <c r="PEX62" s="59"/>
      <c r="PEY62" s="59"/>
      <c r="PEZ62" s="59"/>
      <c r="PFA62" s="59"/>
      <c r="PFB62" s="59"/>
      <c r="PFC62" s="59"/>
      <c r="PFD62" s="59"/>
      <c r="PFE62" s="59"/>
      <c r="PFF62" s="59"/>
      <c r="PFG62" s="59"/>
      <c r="PFH62" s="59"/>
      <c r="PFI62" s="59"/>
      <c r="PFJ62" s="59"/>
      <c r="PFK62" s="59"/>
      <c r="PFL62" s="59"/>
      <c r="PFM62" s="59"/>
      <c r="PFN62" s="59"/>
      <c r="PFO62" s="59"/>
      <c r="PFP62" s="59"/>
      <c r="PFQ62" s="59"/>
      <c r="PFR62" s="59"/>
      <c r="PFS62" s="59"/>
      <c r="PFT62" s="59"/>
      <c r="PFU62" s="59"/>
      <c r="PFV62" s="59"/>
      <c r="PFW62" s="59"/>
      <c r="PFX62" s="59"/>
      <c r="PFY62" s="59"/>
      <c r="PFZ62" s="59"/>
      <c r="PGA62" s="59"/>
      <c r="PGB62" s="59"/>
      <c r="PGC62" s="59"/>
      <c r="PGD62" s="59"/>
      <c r="PGE62" s="59"/>
      <c r="PGF62" s="59"/>
      <c r="PGG62" s="59"/>
      <c r="PGH62" s="59"/>
      <c r="PGI62" s="59"/>
      <c r="PGJ62" s="59"/>
      <c r="PGK62" s="59"/>
      <c r="PGL62" s="59"/>
      <c r="PGM62" s="59"/>
      <c r="PGN62" s="59"/>
      <c r="PGO62" s="59"/>
      <c r="PGP62" s="59"/>
      <c r="PGQ62" s="59"/>
      <c r="PGR62" s="59"/>
      <c r="PGS62" s="59"/>
      <c r="PGT62" s="59"/>
      <c r="PGU62" s="59"/>
      <c r="PGV62" s="59"/>
      <c r="PGW62" s="59"/>
      <c r="PGX62" s="59"/>
      <c r="PGY62" s="59"/>
      <c r="PGZ62" s="59"/>
      <c r="PHA62" s="59"/>
      <c r="PHB62" s="59"/>
      <c r="PHC62" s="59"/>
      <c r="PHD62" s="59"/>
      <c r="PHE62" s="59"/>
      <c r="PHF62" s="59"/>
      <c r="PHG62" s="59"/>
      <c r="PHH62" s="59"/>
      <c r="PHI62" s="59"/>
      <c r="PHJ62" s="59"/>
      <c r="PHK62" s="59"/>
      <c r="PHL62" s="59"/>
      <c r="PHM62" s="59"/>
      <c r="PHN62" s="59"/>
      <c r="PHO62" s="59"/>
      <c r="PHP62" s="59"/>
      <c r="PHQ62" s="59"/>
      <c r="PHR62" s="59"/>
      <c r="PHS62" s="59"/>
      <c r="PHT62" s="59"/>
      <c r="PHU62" s="59"/>
      <c r="PHV62" s="59"/>
      <c r="PHW62" s="59"/>
      <c r="PHX62" s="59"/>
      <c r="PHY62" s="59"/>
      <c r="PHZ62" s="59"/>
      <c r="PIA62" s="59"/>
      <c r="PIB62" s="59"/>
      <c r="PIC62" s="59"/>
      <c r="PID62" s="59"/>
      <c r="PIE62" s="59"/>
      <c r="PIF62" s="59"/>
      <c r="PIG62" s="59"/>
      <c r="PIH62" s="59"/>
      <c r="PII62" s="59"/>
      <c r="PIJ62" s="59"/>
      <c r="PIK62" s="59"/>
      <c r="PIL62" s="59"/>
      <c r="PIM62" s="59"/>
      <c r="PIN62" s="59"/>
      <c r="PIO62" s="59"/>
      <c r="PIP62" s="59"/>
      <c r="PIQ62" s="59"/>
      <c r="PIR62" s="59"/>
      <c r="PIS62" s="59"/>
      <c r="PIT62" s="59"/>
      <c r="PIU62" s="59"/>
      <c r="PIV62" s="59"/>
      <c r="PIW62" s="59"/>
      <c r="PIX62" s="59"/>
      <c r="PIY62" s="59"/>
      <c r="PIZ62" s="59"/>
      <c r="PJA62" s="59"/>
      <c r="PJB62" s="59"/>
      <c r="PJC62" s="59"/>
      <c r="PJD62" s="59"/>
      <c r="PJE62" s="59"/>
      <c r="PJF62" s="59"/>
      <c r="PJG62" s="59"/>
      <c r="PJH62" s="59"/>
      <c r="PJI62" s="59"/>
      <c r="PJJ62" s="59"/>
      <c r="PJK62" s="59"/>
      <c r="PJL62" s="59"/>
      <c r="PJM62" s="59"/>
      <c r="PJN62" s="59"/>
      <c r="PJO62" s="59"/>
      <c r="PJP62" s="59"/>
      <c r="PJQ62" s="59"/>
      <c r="PJR62" s="59"/>
      <c r="PJS62" s="59"/>
      <c r="PJT62" s="59"/>
      <c r="PJU62" s="59"/>
      <c r="PJV62" s="59"/>
      <c r="PJW62" s="59"/>
      <c r="PJX62" s="59"/>
      <c r="PJY62" s="59"/>
      <c r="PJZ62" s="59"/>
      <c r="PKA62" s="59"/>
      <c r="PKB62" s="59"/>
      <c r="PKC62" s="59"/>
      <c r="PKD62" s="59"/>
      <c r="PKE62" s="59"/>
      <c r="PKF62" s="59"/>
      <c r="PKG62" s="59"/>
      <c r="PKH62" s="59"/>
      <c r="PKI62" s="59"/>
      <c r="PKJ62" s="59"/>
      <c r="PKK62" s="59"/>
      <c r="PKL62" s="59"/>
      <c r="PKM62" s="59"/>
      <c r="PKN62" s="59"/>
      <c r="PKO62" s="59"/>
      <c r="PKP62" s="59"/>
      <c r="PKQ62" s="59"/>
      <c r="PKR62" s="59"/>
      <c r="PKS62" s="59"/>
      <c r="PKT62" s="59"/>
      <c r="PKU62" s="59"/>
      <c r="PKV62" s="59"/>
      <c r="PKW62" s="59"/>
      <c r="PKX62" s="59"/>
      <c r="PKY62" s="59"/>
      <c r="PKZ62" s="59"/>
      <c r="PLA62" s="59"/>
      <c r="PLB62" s="59"/>
      <c r="PLC62" s="59"/>
      <c r="PLD62" s="59"/>
      <c r="PLE62" s="59"/>
      <c r="PLF62" s="59"/>
      <c r="PLG62" s="59"/>
      <c r="PLH62" s="59"/>
      <c r="PLI62" s="59"/>
      <c r="PLJ62" s="59"/>
      <c r="PLK62" s="59"/>
      <c r="PLL62" s="59"/>
      <c r="PLM62" s="59"/>
      <c r="PLN62" s="59"/>
      <c r="PLO62" s="59"/>
      <c r="PLP62" s="59"/>
      <c r="PLQ62" s="59"/>
      <c r="PLR62" s="59"/>
      <c r="PLS62" s="59"/>
      <c r="PLT62" s="59"/>
      <c r="PLU62" s="59"/>
      <c r="PLV62" s="59"/>
      <c r="PLW62" s="59"/>
      <c r="PLX62" s="59"/>
      <c r="PLY62" s="59"/>
      <c r="PLZ62" s="59"/>
      <c r="PMA62" s="59"/>
      <c r="PMB62" s="59"/>
      <c r="PMC62" s="59"/>
      <c r="PMD62" s="59"/>
      <c r="PME62" s="59"/>
      <c r="PMF62" s="59"/>
      <c r="PMG62" s="59"/>
      <c r="PMH62" s="59"/>
      <c r="PMI62" s="59"/>
      <c r="PMJ62" s="59"/>
      <c r="PMK62" s="59"/>
      <c r="PML62" s="59"/>
      <c r="PMM62" s="59"/>
      <c r="PMN62" s="59"/>
      <c r="PMO62" s="59"/>
      <c r="PMP62" s="59"/>
      <c r="PMQ62" s="59"/>
      <c r="PMR62" s="59"/>
      <c r="PMS62" s="59"/>
      <c r="PMT62" s="59"/>
      <c r="PMU62" s="59"/>
      <c r="PMV62" s="59"/>
      <c r="PMW62" s="59"/>
      <c r="PMX62" s="59"/>
      <c r="PMY62" s="59"/>
      <c r="PMZ62" s="59"/>
      <c r="PNA62" s="59"/>
      <c r="PNB62" s="59"/>
      <c r="PNC62" s="59"/>
      <c r="PND62" s="59"/>
      <c r="PNE62" s="59"/>
      <c r="PNF62" s="59"/>
      <c r="PNG62" s="59"/>
      <c r="PNH62" s="59"/>
      <c r="PNI62" s="59"/>
      <c r="PNJ62" s="59"/>
      <c r="PNK62" s="59"/>
      <c r="PNL62" s="59"/>
      <c r="PNM62" s="59"/>
      <c r="PNN62" s="59"/>
      <c r="PNO62" s="59"/>
      <c r="PNP62" s="59"/>
      <c r="PNQ62" s="59"/>
      <c r="PNR62" s="59"/>
      <c r="PNS62" s="59"/>
      <c r="PNT62" s="59"/>
      <c r="PNU62" s="59"/>
      <c r="PNV62" s="59"/>
      <c r="PNW62" s="59"/>
      <c r="PNX62" s="59"/>
      <c r="PNY62" s="59"/>
      <c r="PNZ62" s="59"/>
      <c r="POA62" s="59"/>
      <c r="POB62" s="59"/>
      <c r="POC62" s="59"/>
      <c r="POD62" s="59"/>
      <c r="POE62" s="59"/>
      <c r="POF62" s="59"/>
      <c r="POG62" s="59"/>
      <c r="POH62" s="59"/>
      <c r="POI62" s="59"/>
      <c r="POJ62" s="59"/>
      <c r="POK62" s="59"/>
      <c r="POL62" s="59"/>
      <c r="POM62" s="59"/>
      <c r="PON62" s="59"/>
      <c r="POO62" s="59"/>
      <c r="POP62" s="59"/>
      <c r="POQ62" s="59"/>
      <c r="POR62" s="59"/>
      <c r="POS62" s="59"/>
      <c r="POT62" s="59"/>
      <c r="POU62" s="59"/>
      <c r="POV62" s="59"/>
      <c r="POW62" s="59"/>
      <c r="POX62" s="59"/>
      <c r="POY62" s="59"/>
      <c r="POZ62" s="59"/>
      <c r="PPA62" s="59"/>
      <c r="PPB62" s="59"/>
      <c r="PPC62" s="59"/>
      <c r="PPD62" s="59"/>
      <c r="PPE62" s="59"/>
      <c r="PPF62" s="59"/>
      <c r="PPG62" s="59"/>
      <c r="PPH62" s="59"/>
      <c r="PPI62" s="59"/>
      <c r="PPJ62" s="59"/>
      <c r="PPK62" s="59"/>
      <c r="PPL62" s="59"/>
      <c r="PPM62" s="59"/>
      <c r="PPN62" s="59"/>
      <c r="PPO62" s="59"/>
      <c r="PPP62" s="59"/>
      <c r="PPQ62" s="59"/>
      <c r="PPR62" s="59"/>
      <c r="PPS62" s="59"/>
      <c r="PPT62" s="59"/>
      <c r="PPU62" s="59"/>
      <c r="PPV62" s="59"/>
      <c r="PPW62" s="59"/>
      <c r="PPX62" s="59"/>
      <c r="PPY62" s="59"/>
      <c r="PPZ62" s="59"/>
      <c r="PQA62" s="59"/>
      <c r="PQB62" s="59"/>
      <c r="PQC62" s="59"/>
      <c r="PQD62" s="59"/>
      <c r="PQE62" s="59"/>
      <c r="PQF62" s="59"/>
      <c r="PQG62" s="59"/>
      <c r="PQH62" s="59"/>
      <c r="PQI62" s="59"/>
      <c r="PQJ62" s="59"/>
      <c r="PQK62" s="59"/>
      <c r="PQL62" s="59"/>
      <c r="PQM62" s="59"/>
      <c r="PQN62" s="59"/>
      <c r="PQO62" s="59"/>
      <c r="PQP62" s="59"/>
      <c r="PQQ62" s="59"/>
      <c r="PQR62" s="59"/>
      <c r="PQS62" s="59"/>
      <c r="PQT62" s="59"/>
      <c r="PQU62" s="59"/>
      <c r="PQV62" s="59"/>
      <c r="PQW62" s="59"/>
      <c r="PQX62" s="59"/>
      <c r="PQY62" s="59"/>
      <c r="PQZ62" s="59"/>
      <c r="PRA62" s="59"/>
      <c r="PRB62" s="59"/>
      <c r="PRC62" s="59"/>
      <c r="PRD62" s="59"/>
      <c r="PRE62" s="59"/>
      <c r="PRF62" s="59"/>
      <c r="PRG62" s="59"/>
      <c r="PRH62" s="59"/>
      <c r="PRI62" s="59"/>
      <c r="PRJ62" s="59"/>
      <c r="PRK62" s="59"/>
      <c r="PRL62" s="59"/>
      <c r="PRM62" s="59"/>
      <c r="PRN62" s="59"/>
      <c r="PRO62" s="59"/>
      <c r="PRP62" s="59"/>
      <c r="PRQ62" s="59"/>
      <c r="PRR62" s="59"/>
      <c r="PRS62" s="59"/>
      <c r="PRT62" s="59"/>
      <c r="PRU62" s="59"/>
      <c r="PRV62" s="59"/>
      <c r="PRW62" s="59"/>
      <c r="PRX62" s="59"/>
      <c r="PRY62" s="59"/>
      <c r="PRZ62" s="59"/>
      <c r="PSA62" s="59"/>
      <c r="PSB62" s="59"/>
      <c r="PSC62" s="59"/>
      <c r="PSD62" s="59"/>
      <c r="PSE62" s="59"/>
      <c r="PSF62" s="59"/>
      <c r="PSG62" s="59"/>
      <c r="PSH62" s="59"/>
      <c r="PSI62" s="59"/>
      <c r="PSJ62" s="59"/>
      <c r="PSK62" s="59"/>
      <c r="PSL62" s="59"/>
      <c r="PSM62" s="59"/>
      <c r="PSN62" s="59"/>
      <c r="PSO62" s="59"/>
      <c r="PSP62" s="59"/>
      <c r="PSQ62" s="59"/>
      <c r="PSR62" s="59"/>
      <c r="PSS62" s="59"/>
      <c r="PST62" s="59"/>
      <c r="PSU62" s="59"/>
      <c r="PSV62" s="59"/>
      <c r="PSW62" s="59"/>
      <c r="PSX62" s="59"/>
      <c r="PSY62" s="59"/>
      <c r="PSZ62" s="59"/>
      <c r="PTA62" s="59"/>
      <c r="PTB62" s="59"/>
      <c r="PTC62" s="59"/>
      <c r="PTD62" s="59"/>
      <c r="PTE62" s="59"/>
      <c r="PTF62" s="59"/>
      <c r="PTG62" s="59"/>
      <c r="PTH62" s="59"/>
      <c r="PTI62" s="59"/>
      <c r="PTJ62" s="59"/>
      <c r="PTK62" s="59"/>
      <c r="PTL62" s="59"/>
      <c r="PTM62" s="59"/>
      <c r="PTN62" s="59"/>
      <c r="PTO62" s="59"/>
      <c r="PTP62" s="59"/>
      <c r="PTQ62" s="59"/>
      <c r="PTR62" s="59"/>
      <c r="PTS62" s="59"/>
      <c r="PTT62" s="59"/>
      <c r="PTU62" s="59"/>
      <c r="PTV62" s="59"/>
      <c r="PTW62" s="59"/>
      <c r="PTX62" s="59"/>
      <c r="PTY62" s="59"/>
      <c r="PTZ62" s="59"/>
      <c r="PUA62" s="59"/>
      <c r="PUB62" s="59"/>
      <c r="PUC62" s="59"/>
      <c r="PUD62" s="59"/>
      <c r="PUE62" s="59"/>
      <c r="PUF62" s="59"/>
      <c r="PUG62" s="59"/>
      <c r="PUH62" s="59"/>
      <c r="PUI62" s="59"/>
      <c r="PUJ62" s="59"/>
      <c r="PUK62" s="59"/>
      <c r="PUL62" s="59"/>
      <c r="PUM62" s="59"/>
      <c r="PUN62" s="59"/>
      <c r="PUO62" s="59"/>
      <c r="PUP62" s="59"/>
      <c r="PUQ62" s="59"/>
      <c r="PUR62" s="59"/>
      <c r="PUS62" s="59"/>
      <c r="PUT62" s="59"/>
      <c r="PUU62" s="59"/>
      <c r="PUV62" s="59"/>
      <c r="PUW62" s="59"/>
      <c r="PUX62" s="59"/>
      <c r="PUY62" s="59"/>
      <c r="PUZ62" s="59"/>
      <c r="PVA62" s="59"/>
      <c r="PVB62" s="59"/>
      <c r="PVC62" s="59"/>
      <c r="PVD62" s="59"/>
      <c r="PVE62" s="59"/>
      <c r="PVF62" s="59"/>
      <c r="PVG62" s="59"/>
      <c r="PVH62" s="59"/>
      <c r="PVI62" s="59"/>
      <c r="PVJ62" s="59"/>
      <c r="PVK62" s="59"/>
      <c r="PVL62" s="59"/>
      <c r="PVM62" s="59"/>
      <c r="PVN62" s="59"/>
      <c r="PVO62" s="59"/>
      <c r="PVP62" s="59"/>
      <c r="PVQ62" s="59"/>
      <c r="PVR62" s="59"/>
      <c r="PVS62" s="59"/>
      <c r="PVT62" s="59"/>
      <c r="PVU62" s="59"/>
      <c r="PVV62" s="59"/>
      <c r="PVW62" s="59"/>
      <c r="PVX62" s="59"/>
      <c r="PVY62" s="59"/>
      <c r="PVZ62" s="59"/>
      <c r="PWA62" s="59"/>
      <c r="PWB62" s="59"/>
      <c r="PWC62" s="59"/>
      <c r="PWD62" s="59"/>
      <c r="PWE62" s="59"/>
      <c r="PWF62" s="59"/>
      <c r="PWG62" s="59"/>
      <c r="PWH62" s="59"/>
      <c r="PWI62" s="59"/>
      <c r="PWJ62" s="59"/>
      <c r="PWK62" s="59"/>
      <c r="PWL62" s="59"/>
      <c r="PWM62" s="59"/>
      <c r="PWN62" s="59"/>
      <c r="PWO62" s="59"/>
      <c r="PWP62" s="59"/>
      <c r="PWQ62" s="59"/>
      <c r="PWR62" s="59"/>
      <c r="PWS62" s="59"/>
      <c r="PWT62" s="59"/>
      <c r="PWU62" s="59"/>
      <c r="PWV62" s="59"/>
      <c r="PWW62" s="59"/>
      <c r="PWX62" s="59"/>
      <c r="PWY62" s="59"/>
      <c r="PWZ62" s="59"/>
      <c r="PXA62" s="59"/>
      <c r="PXB62" s="59"/>
      <c r="PXC62" s="59"/>
      <c r="PXD62" s="59"/>
      <c r="PXE62" s="59"/>
      <c r="PXF62" s="59"/>
      <c r="PXG62" s="59"/>
      <c r="PXH62" s="59"/>
      <c r="PXI62" s="59"/>
      <c r="PXJ62" s="59"/>
      <c r="PXK62" s="59"/>
      <c r="PXL62" s="59"/>
      <c r="PXM62" s="59"/>
      <c r="PXN62" s="59"/>
      <c r="PXO62" s="59"/>
      <c r="PXP62" s="59"/>
      <c r="PXQ62" s="59"/>
      <c r="PXR62" s="59"/>
      <c r="PXS62" s="59"/>
      <c r="PXT62" s="59"/>
      <c r="PXU62" s="59"/>
      <c r="PXV62" s="59"/>
      <c r="PXW62" s="59"/>
      <c r="PXX62" s="59"/>
      <c r="PXY62" s="59"/>
      <c r="PXZ62" s="59"/>
      <c r="PYA62" s="59"/>
      <c r="PYB62" s="59"/>
      <c r="PYC62" s="59"/>
      <c r="PYD62" s="59"/>
      <c r="PYE62" s="59"/>
      <c r="PYF62" s="59"/>
      <c r="PYG62" s="59"/>
      <c r="PYH62" s="59"/>
      <c r="PYI62" s="59"/>
      <c r="PYJ62" s="59"/>
      <c r="PYK62" s="59"/>
      <c r="PYL62" s="59"/>
      <c r="PYM62" s="59"/>
      <c r="PYN62" s="59"/>
      <c r="PYO62" s="59"/>
      <c r="PYP62" s="59"/>
      <c r="PYQ62" s="59"/>
      <c r="PYR62" s="59"/>
      <c r="PYS62" s="59"/>
      <c r="PYT62" s="59"/>
      <c r="PYU62" s="59"/>
      <c r="PYV62" s="59"/>
      <c r="PYW62" s="59"/>
      <c r="PYX62" s="59"/>
      <c r="PYY62" s="59"/>
      <c r="PYZ62" s="59"/>
      <c r="PZA62" s="59"/>
      <c r="PZB62" s="59"/>
      <c r="PZC62" s="59"/>
      <c r="PZD62" s="59"/>
      <c r="PZE62" s="59"/>
      <c r="PZF62" s="59"/>
      <c r="PZG62" s="59"/>
      <c r="PZH62" s="59"/>
      <c r="PZI62" s="59"/>
      <c r="PZJ62" s="59"/>
      <c r="PZK62" s="59"/>
      <c r="PZL62" s="59"/>
      <c r="PZM62" s="59"/>
      <c r="PZN62" s="59"/>
      <c r="PZO62" s="59"/>
      <c r="PZP62" s="59"/>
      <c r="PZQ62" s="59"/>
      <c r="PZR62" s="59"/>
      <c r="PZS62" s="59"/>
      <c r="PZT62" s="59"/>
      <c r="PZU62" s="59"/>
      <c r="PZV62" s="59"/>
      <c r="PZW62" s="59"/>
      <c r="PZX62" s="59"/>
      <c r="PZY62" s="59"/>
      <c r="PZZ62" s="59"/>
      <c r="QAA62" s="59"/>
      <c r="QAB62" s="59"/>
      <c r="QAC62" s="59"/>
      <c r="QAD62" s="59"/>
      <c r="QAE62" s="59"/>
      <c r="QAF62" s="59"/>
      <c r="QAG62" s="59"/>
      <c r="QAH62" s="59"/>
      <c r="QAI62" s="59"/>
      <c r="QAJ62" s="59"/>
      <c r="QAK62" s="59"/>
      <c r="QAL62" s="59"/>
      <c r="QAM62" s="59"/>
      <c r="QAN62" s="59"/>
      <c r="QAO62" s="59"/>
      <c r="QAP62" s="59"/>
      <c r="QAQ62" s="59"/>
      <c r="QAR62" s="59"/>
      <c r="QAS62" s="59"/>
      <c r="QAT62" s="59"/>
      <c r="QAU62" s="59"/>
      <c r="QAV62" s="59"/>
      <c r="QAW62" s="59"/>
      <c r="QAX62" s="59"/>
      <c r="QAY62" s="59"/>
      <c r="QAZ62" s="59"/>
      <c r="QBA62" s="59"/>
      <c r="QBB62" s="59"/>
      <c r="QBC62" s="59"/>
      <c r="QBD62" s="59"/>
      <c r="QBE62" s="59"/>
      <c r="QBF62" s="59"/>
      <c r="QBG62" s="59"/>
      <c r="QBH62" s="59"/>
      <c r="QBI62" s="59"/>
      <c r="QBJ62" s="59"/>
      <c r="QBK62" s="59"/>
      <c r="QBL62" s="59"/>
      <c r="QBM62" s="59"/>
      <c r="QBN62" s="59"/>
      <c r="QBO62" s="59"/>
      <c r="QBP62" s="59"/>
      <c r="QBQ62" s="59"/>
      <c r="QBR62" s="59"/>
      <c r="QBS62" s="59"/>
      <c r="QBT62" s="59"/>
      <c r="QBU62" s="59"/>
      <c r="QBV62" s="59"/>
      <c r="QBW62" s="59"/>
      <c r="QBX62" s="59"/>
      <c r="QBY62" s="59"/>
      <c r="QBZ62" s="59"/>
      <c r="QCA62" s="59"/>
      <c r="QCB62" s="59"/>
      <c r="QCC62" s="59"/>
      <c r="QCD62" s="59"/>
      <c r="QCE62" s="59"/>
      <c r="QCF62" s="59"/>
      <c r="QCG62" s="59"/>
      <c r="QCH62" s="59"/>
      <c r="QCI62" s="59"/>
      <c r="QCJ62" s="59"/>
      <c r="QCK62" s="59"/>
      <c r="QCL62" s="59"/>
      <c r="QCM62" s="59"/>
      <c r="QCN62" s="59"/>
      <c r="QCO62" s="59"/>
      <c r="QCP62" s="59"/>
      <c r="QCQ62" s="59"/>
      <c r="QCR62" s="59"/>
      <c r="QCS62" s="59"/>
      <c r="QCT62" s="59"/>
      <c r="QCU62" s="59"/>
      <c r="QCV62" s="59"/>
      <c r="QCW62" s="59"/>
      <c r="QCX62" s="59"/>
      <c r="QCY62" s="59"/>
      <c r="QCZ62" s="59"/>
      <c r="QDA62" s="59"/>
      <c r="QDB62" s="59"/>
      <c r="QDC62" s="59"/>
      <c r="QDD62" s="59"/>
      <c r="QDE62" s="59"/>
      <c r="QDF62" s="59"/>
      <c r="QDG62" s="59"/>
      <c r="QDH62" s="59"/>
      <c r="QDI62" s="59"/>
      <c r="QDJ62" s="59"/>
      <c r="QDK62" s="59"/>
      <c r="QDL62" s="59"/>
      <c r="QDM62" s="59"/>
      <c r="QDN62" s="59"/>
      <c r="QDO62" s="59"/>
      <c r="QDP62" s="59"/>
      <c r="QDQ62" s="59"/>
      <c r="QDR62" s="59"/>
      <c r="QDS62" s="59"/>
      <c r="QDT62" s="59"/>
      <c r="QDU62" s="59"/>
      <c r="QDV62" s="59"/>
      <c r="QDW62" s="59"/>
      <c r="QDX62" s="59"/>
      <c r="QDY62" s="59"/>
      <c r="QDZ62" s="59"/>
      <c r="QEA62" s="59"/>
      <c r="QEB62" s="59"/>
      <c r="QEC62" s="59"/>
      <c r="QED62" s="59"/>
      <c r="QEE62" s="59"/>
      <c r="QEF62" s="59"/>
      <c r="QEG62" s="59"/>
      <c r="QEH62" s="59"/>
      <c r="QEI62" s="59"/>
      <c r="QEJ62" s="59"/>
      <c r="QEK62" s="59"/>
      <c r="QEL62" s="59"/>
      <c r="QEM62" s="59"/>
      <c r="QEN62" s="59"/>
      <c r="QEO62" s="59"/>
      <c r="QEP62" s="59"/>
      <c r="QEQ62" s="59"/>
      <c r="QER62" s="59"/>
      <c r="QES62" s="59"/>
      <c r="QET62" s="59"/>
      <c r="QEU62" s="59"/>
      <c r="QEV62" s="59"/>
      <c r="QEW62" s="59"/>
      <c r="QEX62" s="59"/>
      <c r="QEY62" s="59"/>
      <c r="QEZ62" s="59"/>
      <c r="QFA62" s="59"/>
      <c r="QFB62" s="59"/>
      <c r="QFC62" s="59"/>
      <c r="QFD62" s="59"/>
      <c r="QFE62" s="59"/>
      <c r="QFF62" s="59"/>
      <c r="QFG62" s="59"/>
      <c r="QFH62" s="59"/>
      <c r="QFI62" s="59"/>
      <c r="QFJ62" s="59"/>
      <c r="QFK62" s="59"/>
      <c r="QFL62" s="59"/>
      <c r="QFM62" s="59"/>
      <c r="QFN62" s="59"/>
      <c r="QFO62" s="59"/>
      <c r="QFP62" s="59"/>
      <c r="QFQ62" s="59"/>
      <c r="QFR62" s="59"/>
      <c r="QFS62" s="59"/>
      <c r="QFT62" s="59"/>
      <c r="QFU62" s="59"/>
      <c r="QFV62" s="59"/>
      <c r="QFW62" s="59"/>
      <c r="QFX62" s="59"/>
      <c r="QFY62" s="59"/>
      <c r="QFZ62" s="59"/>
      <c r="QGA62" s="59"/>
      <c r="QGB62" s="59"/>
      <c r="QGC62" s="59"/>
      <c r="QGD62" s="59"/>
      <c r="QGE62" s="59"/>
      <c r="QGF62" s="59"/>
      <c r="QGG62" s="59"/>
      <c r="QGH62" s="59"/>
      <c r="QGI62" s="59"/>
      <c r="QGJ62" s="59"/>
      <c r="QGK62" s="59"/>
      <c r="QGL62" s="59"/>
      <c r="QGM62" s="59"/>
      <c r="QGN62" s="59"/>
      <c r="QGO62" s="59"/>
      <c r="QGP62" s="59"/>
      <c r="QGQ62" s="59"/>
      <c r="QGR62" s="59"/>
      <c r="QGS62" s="59"/>
      <c r="QGT62" s="59"/>
      <c r="QGU62" s="59"/>
      <c r="QGV62" s="59"/>
      <c r="QGW62" s="59"/>
      <c r="QGX62" s="59"/>
      <c r="QGY62" s="59"/>
      <c r="QGZ62" s="59"/>
      <c r="QHA62" s="59"/>
      <c r="QHB62" s="59"/>
      <c r="QHC62" s="59"/>
      <c r="QHD62" s="59"/>
      <c r="QHE62" s="59"/>
      <c r="QHF62" s="59"/>
      <c r="QHG62" s="59"/>
      <c r="QHH62" s="59"/>
      <c r="QHI62" s="59"/>
      <c r="QHJ62" s="59"/>
      <c r="QHK62" s="59"/>
      <c r="QHL62" s="59"/>
      <c r="QHM62" s="59"/>
      <c r="QHN62" s="59"/>
      <c r="QHO62" s="59"/>
      <c r="QHP62" s="59"/>
      <c r="QHQ62" s="59"/>
      <c r="QHR62" s="59"/>
      <c r="QHS62" s="59"/>
      <c r="QHT62" s="59"/>
      <c r="QHU62" s="59"/>
      <c r="QHV62" s="59"/>
      <c r="QHW62" s="59"/>
      <c r="QHX62" s="59"/>
      <c r="QHY62" s="59"/>
      <c r="QHZ62" s="59"/>
      <c r="QIA62" s="59"/>
      <c r="QIB62" s="59"/>
      <c r="QIC62" s="59"/>
      <c r="QID62" s="59"/>
      <c r="QIE62" s="59"/>
      <c r="QIF62" s="59"/>
      <c r="QIG62" s="59"/>
      <c r="QIH62" s="59"/>
      <c r="QII62" s="59"/>
      <c r="QIJ62" s="59"/>
      <c r="QIK62" s="59"/>
      <c r="QIL62" s="59"/>
      <c r="QIM62" s="59"/>
      <c r="QIN62" s="59"/>
      <c r="QIO62" s="59"/>
      <c r="QIP62" s="59"/>
      <c r="QIQ62" s="59"/>
      <c r="QIR62" s="59"/>
      <c r="QIS62" s="59"/>
      <c r="QIT62" s="59"/>
      <c r="QIU62" s="59"/>
      <c r="QIV62" s="59"/>
      <c r="QIW62" s="59"/>
      <c r="QIX62" s="59"/>
      <c r="QIY62" s="59"/>
      <c r="QIZ62" s="59"/>
      <c r="QJA62" s="59"/>
      <c r="QJB62" s="59"/>
      <c r="QJC62" s="59"/>
      <c r="QJD62" s="59"/>
      <c r="QJE62" s="59"/>
      <c r="QJF62" s="59"/>
      <c r="QJG62" s="59"/>
      <c r="QJH62" s="59"/>
      <c r="QJI62" s="59"/>
      <c r="QJJ62" s="59"/>
      <c r="QJK62" s="59"/>
      <c r="QJL62" s="59"/>
      <c r="QJM62" s="59"/>
      <c r="QJN62" s="59"/>
      <c r="QJO62" s="59"/>
      <c r="QJP62" s="59"/>
      <c r="QJQ62" s="59"/>
      <c r="QJR62" s="59"/>
      <c r="QJS62" s="59"/>
      <c r="QJT62" s="59"/>
      <c r="QJU62" s="59"/>
      <c r="QJV62" s="59"/>
      <c r="QJW62" s="59"/>
      <c r="QJX62" s="59"/>
      <c r="QJY62" s="59"/>
      <c r="QJZ62" s="59"/>
      <c r="QKA62" s="59"/>
      <c r="QKB62" s="59"/>
      <c r="QKC62" s="59"/>
      <c r="QKD62" s="59"/>
      <c r="QKE62" s="59"/>
      <c r="QKF62" s="59"/>
      <c r="QKG62" s="59"/>
      <c r="QKH62" s="59"/>
      <c r="QKI62" s="59"/>
      <c r="QKJ62" s="59"/>
      <c r="QKK62" s="59"/>
      <c r="QKL62" s="59"/>
      <c r="QKM62" s="59"/>
      <c r="QKN62" s="59"/>
      <c r="QKO62" s="59"/>
      <c r="QKP62" s="59"/>
      <c r="QKQ62" s="59"/>
      <c r="QKR62" s="59"/>
      <c r="QKS62" s="59"/>
      <c r="QKT62" s="59"/>
      <c r="QKU62" s="59"/>
      <c r="QKV62" s="59"/>
      <c r="QKW62" s="59"/>
      <c r="QKX62" s="59"/>
      <c r="QKY62" s="59"/>
      <c r="QKZ62" s="59"/>
      <c r="QLA62" s="59"/>
      <c r="QLB62" s="59"/>
      <c r="QLC62" s="59"/>
      <c r="QLD62" s="59"/>
      <c r="QLE62" s="59"/>
      <c r="QLF62" s="59"/>
      <c r="QLG62" s="59"/>
      <c r="QLH62" s="59"/>
      <c r="QLI62" s="59"/>
      <c r="QLJ62" s="59"/>
      <c r="QLK62" s="59"/>
      <c r="QLL62" s="59"/>
      <c r="QLM62" s="59"/>
      <c r="QLN62" s="59"/>
      <c r="QLO62" s="59"/>
      <c r="QLP62" s="59"/>
      <c r="QLQ62" s="59"/>
      <c r="QLR62" s="59"/>
      <c r="QLS62" s="59"/>
      <c r="QLT62" s="59"/>
      <c r="QLU62" s="59"/>
      <c r="QLV62" s="59"/>
      <c r="QLW62" s="59"/>
      <c r="QLX62" s="59"/>
      <c r="QLY62" s="59"/>
      <c r="QLZ62" s="59"/>
      <c r="QMA62" s="59"/>
      <c r="QMB62" s="59"/>
      <c r="QMC62" s="59"/>
      <c r="QMD62" s="59"/>
      <c r="QME62" s="59"/>
      <c r="QMF62" s="59"/>
      <c r="QMG62" s="59"/>
      <c r="QMH62" s="59"/>
      <c r="QMI62" s="59"/>
      <c r="QMJ62" s="59"/>
      <c r="QMK62" s="59"/>
      <c r="QML62" s="59"/>
      <c r="QMM62" s="59"/>
      <c r="QMN62" s="59"/>
      <c r="QMO62" s="59"/>
      <c r="QMP62" s="59"/>
      <c r="QMQ62" s="59"/>
      <c r="QMR62" s="59"/>
      <c r="QMS62" s="59"/>
      <c r="QMT62" s="59"/>
      <c r="QMU62" s="59"/>
      <c r="QMV62" s="59"/>
      <c r="QMW62" s="59"/>
      <c r="QMX62" s="59"/>
      <c r="QMY62" s="59"/>
      <c r="QMZ62" s="59"/>
      <c r="QNA62" s="59"/>
      <c r="QNB62" s="59"/>
      <c r="QNC62" s="59"/>
      <c r="QND62" s="59"/>
      <c r="QNE62" s="59"/>
      <c r="QNF62" s="59"/>
      <c r="QNG62" s="59"/>
      <c r="QNH62" s="59"/>
      <c r="QNI62" s="59"/>
      <c r="QNJ62" s="59"/>
      <c r="QNK62" s="59"/>
      <c r="QNL62" s="59"/>
      <c r="QNM62" s="59"/>
      <c r="QNN62" s="59"/>
      <c r="QNO62" s="59"/>
      <c r="QNP62" s="59"/>
      <c r="QNQ62" s="59"/>
      <c r="QNR62" s="59"/>
      <c r="QNS62" s="59"/>
      <c r="QNT62" s="59"/>
      <c r="QNU62" s="59"/>
      <c r="QNV62" s="59"/>
      <c r="QNW62" s="59"/>
      <c r="QNX62" s="59"/>
      <c r="QNY62" s="59"/>
      <c r="QNZ62" s="59"/>
      <c r="QOA62" s="59"/>
      <c r="QOB62" s="59"/>
      <c r="QOC62" s="59"/>
      <c r="QOD62" s="59"/>
      <c r="QOE62" s="59"/>
      <c r="QOF62" s="59"/>
      <c r="QOG62" s="59"/>
      <c r="QOH62" s="59"/>
      <c r="QOI62" s="59"/>
      <c r="QOJ62" s="59"/>
      <c r="QOK62" s="59"/>
      <c r="QOL62" s="59"/>
      <c r="QOM62" s="59"/>
      <c r="QON62" s="59"/>
      <c r="QOO62" s="59"/>
      <c r="QOP62" s="59"/>
      <c r="QOQ62" s="59"/>
      <c r="QOR62" s="59"/>
      <c r="QOS62" s="59"/>
      <c r="QOT62" s="59"/>
      <c r="QOU62" s="59"/>
      <c r="QOV62" s="59"/>
      <c r="QOW62" s="59"/>
      <c r="QOX62" s="59"/>
      <c r="QOY62" s="59"/>
      <c r="QOZ62" s="59"/>
      <c r="QPA62" s="59"/>
      <c r="QPB62" s="59"/>
      <c r="QPC62" s="59"/>
      <c r="QPD62" s="59"/>
      <c r="QPE62" s="59"/>
      <c r="QPF62" s="59"/>
      <c r="QPG62" s="59"/>
      <c r="QPH62" s="59"/>
      <c r="QPI62" s="59"/>
      <c r="QPJ62" s="59"/>
      <c r="QPK62" s="59"/>
      <c r="QPL62" s="59"/>
      <c r="QPM62" s="59"/>
      <c r="QPN62" s="59"/>
      <c r="QPO62" s="59"/>
      <c r="QPP62" s="59"/>
      <c r="QPQ62" s="59"/>
      <c r="QPR62" s="59"/>
      <c r="QPS62" s="59"/>
      <c r="QPT62" s="59"/>
      <c r="QPU62" s="59"/>
      <c r="QPV62" s="59"/>
      <c r="QPW62" s="59"/>
      <c r="QPX62" s="59"/>
      <c r="QPY62" s="59"/>
      <c r="QPZ62" s="59"/>
      <c r="QQA62" s="59"/>
      <c r="QQB62" s="59"/>
      <c r="QQC62" s="59"/>
      <c r="QQD62" s="59"/>
      <c r="QQE62" s="59"/>
      <c r="QQF62" s="59"/>
      <c r="QQG62" s="59"/>
      <c r="QQH62" s="59"/>
      <c r="QQI62" s="59"/>
      <c r="QQJ62" s="59"/>
      <c r="QQK62" s="59"/>
      <c r="QQL62" s="59"/>
      <c r="QQM62" s="59"/>
      <c r="QQN62" s="59"/>
      <c r="QQO62" s="59"/>
      <c r="QQP62" s="59"/>
      <c r="QQQ62" s="59"/>
      <c r="QQR62" s="59"/>
      <c r="QQS62" s="59"/>
      <c r="QQT62" s="59"/>
      <c r="QQU62" s="59"/>
      <c r="QQV62" s="59"/>
      <c r="QQW62" s="59"/>
      <c r="QQX62" s="59"/>
      <c r="QQY62" s="59"/>
      <c r="QQZ62" s="59"/>
      <c r="QRA62" s="59"/>
      <c r="QRB62" s="59"/>
      <c r="QRC62" s="59"/>
      <c r="QRD62" s="59"/>
      <c r="QRE62" s="59"/>
      <c r="QRF62" s="59"/>
      <c r="QRG62" s="59"/>
      <c r="QRH62" s="59"/>
      <c r="QRI62" s="59"/>
      <c r="QRJ62" s="59"/>
      <c r="QRK62" s="59"/>
      <c r="QRL62" s="59"/>
      <c r="QRM62" s="59"/>
      <c r="QRN62" s="59"/>
      <c r="QRO62" s="59"/>
      <c r="QRP62" s="59"/>
      <c r="QRQ62" s="59"/>
      <c r="QRR62" s="59"/>
      <c r="QRS62" s="59"/>
      <c r="QRT62" s="59"/>
      <c r="QRU62" s="59"/>
      <c r="QRV62" s="59"/>
      <c r="QRW62" s="59"/>
      <c r="QRX62" s="59"/>
      <c r="QRY62" s="59"/>
      <c r="QRZ62" s="59"/>
      <c r="QSA62" s="59"/>
      <c r="QSB62" s="59"/>
      <c r="QSC62" s="59"/>
      <c r="QSD62" s="59"/>
      <c r="QSE62" s="59"/>
      <c r="QSF62" s="59"/>
      <c r="QSG62" s="59"/>
      <c r="QSH62" s="59"/>
      <c r="QSI62" s="59"/>
      <c r="QSJ62" s="59"/>
      <c r="QSK62" s="59"/>
      <c r="QSL62" s="59"/>
      <c r="QSM62" s="59"/>
      <c r="QSN62" s="59"/>
      <c r="QSO62" s="59"/>
      <c r="QSP62" s="59"/>
      <c r="QSQ62" s="59"/>
      <c r="QSR62" s="59"/>
      <c r="QSS62" s="59"/>
      <c r="QST62" s="59"/>
      <c r="QSU62" s="59"/>
      <c r="QSV62" s="59"/>
      <c r="QSW62" s="59"/>
      <c r="QSX62" s="59"/>
      <c r="QSY62" s="59"/>
      <c r="QSZ62" s="59"/>
      <c r="QTA62" s="59"/>
      <c r="QTB62" s="59"/>
      <c r="QTC62" s="59"/>
      <c r="QTD62" s="59"/>
      <c r="QTE62" s="59"/>
      <c r="QTF62" s="59"/>
      <c r="QTG62" s="59"/>
      <c r="QTH62" s="59"/>
      <c r="QTI62" s="59"/>
      <c r="QTJ62" s="59"/>
      <c r="QTK62" s="59"/>
      <c r="QTL62" s="59"/>
      <c r="QTM62" s="59"/>
      <c r="QTN62" s="59"/>
      <c r="QTO62" s="59"/>
      <c r="QTP62" s="59"/>
      <c r="QTQ62" s="59"/>
      <c r="QTR62" s="59"/>
      <c r="QTS62" s="59"/>
      <c r="QTT62" s="59"/>
      <c r="QTU62" s="59"/>
      <c r="QTV62" s="59"/>
      <c r="QTW62" s="59"/>
      <c r="QTX62" s="59"/>
      <c r="QTY62" s="59"/>
      <c r="QTZ62" s="59"/>
      <c r="QUA62" s="59"/>
      <c r="QUB62" s="59"/>
      <c r="QUC62" s="59"/>
      <c r="QUD62" s="59"/>
      <c r="QUE62" s="59"/>
      <c r="QUF62" s="59"/>
      <c r="QUG62" s="59"/>
      <c r="QUH62" s="59"/>
      <c r="QUI62" s="59"/>
      <c r="QUJ62" s="59"/>
      <c r="QUK62" s="59"/>
      <c r="QUL62" s="59"/>
      <c r="QUM62" s="59"/>
      <c r="QUN62" s="59"/>
      <c r="QUO62" s="59"/>
      <c r="QUP62" s="59"/>
      <c r="QUQ62" s="59"/>
      <c r="QUR62" s="59"/>
      <c r="QUS62" s="59"/>
      <c r="QUT62" s="59"/>
      <c r="QUU62" s="59"/>
      <c r="QUV62" s="59"/>
      <c r="QUW62" s="59"/>
      <c r="QUX62" s="59"/>
      <c r="QUY62" s="59"/>
      <c r="QUZ62" s="59"/>
      <c r="QVA62" s="59"/>
      <c r="QVB62" s="59"/>
      <c r="QVC62" s="59"/>
      <c r="QVD62" s="59"/>
      <c r="QVE62" s="59"/>
      <c r="QVF62" s="59"/>
      <c r="QVG62" s="59"/>
      <c r="QVH62" s="59"/>
      <c r="QVI62" s="59"/>
      <c r="QVJ62" s="59"/>
      <c r="QVK62" s="59"/>
      <c r="QVL62" s="59"/>
      <c r="QVM62" s="59"/>
      <c r="QVN62" s="59"/>
      <c r="QVO62" s="59"/>
      <c r="QVP62" s="59"/>
      <c r="QVQ62" s="59"/>
      <c r="QVR62" s="59"/>
      <c r="QVS62" s="59"/>
      <c r="QVT62" s="59"/>
      <c r="QVU62" s="59"/>
      <c r="QVV62" s="59"/>
      <c r="QVW62" s="59"/>
      <c r="QVX62" s="59"/>
      <c r="QVY62" s="59"/>
      <c r="QVZ62" s="59"/>
      <c r="QWA62" s="59"/>
      <c r="QWB62" s="59"/>
      <c r="QWC62" s="59"/>
      <c r="QWD62" s="59"/>
      <c r="QWE62" s="59"/>
      <c r="QWF62" s="59"/>
      <c r="QWG62" s="59"/>
      <c r="QWH62" s="59"/>
      <c r="QWI62" s="59"/>
      <c r="QWJ62" s="59"/>
      <c r="QWK62" s="59"/>
      <c r="QWL62" s="59"/>
      <c r="QWM62" s="59"/>
      <c r="QWN62" s="59"/>
      <c r="QWO62" s="59"/>
      <c r="QWP62" s="59"/>
      <c r="QWQ62" s="59"/>
      <c r="QWR62" s="59"/>
      <c r="QWS62" s="59"/>
      <c r="QWT62" s="59"/>
      <c r="QWU62" s="59"/>
      <c r="QWV62" s="59"/>
      <c r="QWW62" s="59"/>
      <c r="QWX62" s="59"/>
      <c r="QWY62" s="59"/>
      <c r="QWZ62" s="59"/>
      <c r="QXA62" s="59"/>
      <c r="QXB62" s="59"/>
      <c r="QXC62" s="59"/>
      <c r="QXD62" s="59"/>
      <c r="QXE62" s="59"/>
      <c r="QXF62" s="59"/>
      <c r="QXG62" s="59"/>
      <c r="QXH62" s="59"/>
      <c r="QXI62" s="59"/>
      <c r="QXJ62" s="59"/>
      <c r="QXK62" s="59"/>
      <c r="QXL62" s="59"/>
      <c r="QXM62" s="59"/>
      <c r="QXN62" s="59"/>
      <c r="QXO62" s="59"/>
      <c r="QXP62" s="59"/>
      <c r="QXQ62" s="59"/>
      <c r="QXR62" s="59"/>
      <c r="QXS62" s="59"/>
      <c r="QXT62" s="59"/>
      <c r="QXU62" s="59"/>
      <c r="QXV62" s="59"/>
      <c r="QXW62" s="59"/>
      <c r="QXX62" s="59"/>
      <c r="QXY62" s="59"/>
      <c r="QXZ62" s="59"/>
      <c r="QYA62" s="59"/>
      <c r="QYB62" s="59"/>
      <c r="QYC62" s="59"/>
      <c r="QYD62" s="59"/>
      <c r="QYE62" s="59"/>
      <c r="QYF62" s="59"/>
      <c r="QYG62" s="59"/>
      <c r="QYH62" s="59"/>
      <c r="QYI62" s="59"/>
      <c r="QYJ62" s="59"/>
      <c r="QYK62" s="59"/>
      <c r="QYL62" s="59"/>
      <c r="QYM62" s="59"/>
      <c r="QYN62" s="59"/>
      <c r="QYO62" s="59"/>
      <c r="QYP62" s="59"/>
      <c r="QYQ62" s="59"/>
      <c r="QYR62" s="59"/>
      <c r="QYS62" s="59"/>
      <c r="QYT62" s="59"/>
      <c r="QYU62" s="59"/>
      <c r="QYV62" s="59"/>
      <c r="QYW62" s="59"/>
      <c r="QYX62" s="59"/>
      <c r="QYY62" s="59"/>
      <c r="QYZ62" s="59"/>
      <c r="QZA62" s="59"/>
      <c r="QZB62" s="59"/>
      <c r="QZC62" s="59"/>
      <c r="QZD62" s="59"/>
      <c r="QZE62" s="59"/>
      <c r="QZF62" s="59"/>
      <c r="QZG62" s="59"/>
      <c r="QZH62" s="59"/>
      <c r="QZI62" s="59"/>
      <c r="QZJ62" s="59"/>
      <c r="QZK62" s="59"/>
      <c r="QZL62" s="59"/>
      <c r="QZM62" s="59"/>
      <c r="QZN62" s="59"/>
      <c r="QZO62" s="59"/>
      <c r="QZP62" s="59"/>
      <c r="QZQ62" s="59"/>
      <c r="QZR62" s="59"/>
      <c r="QZS62" s="59"/>
      <c r="QZT62" s="59"/>
      <c r="QZU62" s="59"/>
      <c r="QZV62" s="59"/>
      <c r="QZW62" s="59"/>
      <c r="QZX62" s="59"/>
      <c r="QZY62" s="59"/>
      <c r="QZZ62" s="59"/>
      <c r="RAA62" s="59"/>
      <c r="RAB62" s="59"/>
      <c r="RAC62" s="59"/>
      <c r="RAD62" s="59"/>
      <c r="RAE62" s="59"/>
      <c r="RAF62" s="59"/>
      <c r="RAG62" s="59"/>
      <c r="RAH62" s="59"/>
      <c r="RAI62" s="59"/>
      <c r="RAJ62" s="59"/>
      <c r="RAK62" s="59"/>
      <c r="RAL62" s="59"/>
      <c r="RAM62" s="59"/>
      <c r="RAN62" s="59"/>
      <c r="RAO62" s="59"/>
      <c r="RAP62" s="59"/>
      <c r="RAQ62" s="59"/>
      <c r="RAR62" s="59"/>
      <c r="RAS62" s="59"/>
      <c r="RAT62" s="59"/>
      <c r="RAU62" s="59"/>
      <c r="RAV62" s="59"/>
      <c r="RAW62" s="59"/>
      <c r="RAX62" s="59"/>
      <c r="RAY62" s="59"/>
      <c r="RAZ62" s="59"/>
      <c r="RBA62" s="59"/>
      <c r="RBB62" s="59"/>
      <c r="RBC62" s="59"/>
      <c r="RBD62" s="59"/>
      <c r="RBE62" s="59"/>
      <c r="RBF62" s="59"/>
      <c r="RBG62" s="59"/>
      <c r="RBH62" s="59"/>
      <c r="RBI62" s="59"/>
      <c r="RBJ62" s="59"/>
      <c r="RBK62" s="59"/>
      <c r="RBL62" s="59"/>
      <c r="RBM62" s="59"/>
      <c r="RBN62" s="59"/>
      <c r="RBO62" s="59"/>
      <c r="RBP62" s="59"/>
      <c r="RBQ62" s="59"/>
      <c r="RBR62" s="59"/>
      <c r="RBS62" s="59"/>
      <c r="RBT62" s="59"/>
      <c r="RBU62" s="59"/>
      <c r="RBV62" s="59"/>
      <c r="RBW62" s="59"/>
      <c r="RBX62" s="59"/>
      <c r="RBY62" s="59"/>
      <c r="RBZ62" s="59"/>
      <c r="RCA62" s="59"/>
      <c r="RCB62" s="59"/>
      <c r="RCC62" s="59"/>
      <c r="RCD62" s="59"/>
      <c r="RCE62" s="59"/>
      <c r="RCF62" s="59"/>
      <c r="RCG62" s="59"/>
      <c r="RCH62" s="59"/>
      <c r="RCI62" s="59"/>
      <c r="RCJ62" s="59"/>
      <c r="RCK62" s="59"/>
      <c r="RCL62" s="59"/>
      <c r="RCM62" s="59"/>
      <c r="RCN62" s="59"/>
      <c r="RCO62" s="59"/>
      <c r="RCP62" s="59"/>
      <c r="RCQ62" s="59"/>
      <c r="RCR62" s="59"/>
      <c r="RCS62" s="59"/>
      <c r="RCT62" s="59"/>
      <c r="RCU62" s="59"/>
      <c r="RCV62" s="59"/>
      <c r="RCW62" s="59"/>
      <c r="RCX62" s="59"/>
      <c r="RCY62" s="59"/>
      <c r="RCZ62" s="59"/>
      <c r="RDA62" s="59"/>
      <c r="RDB62" s="59"/>
      <c r="RDC62" s="59"/>
      <c r="RDD62" s="59"/>
      <c r="RDE62" s="59"/>
      <c r="RDF62" s="59"/>
      <c r="RDG62" s="59"/>
      <c r="RDH62" s="59"/>
      <c r="RDI62" s="59"/>
      <c r="RDJ62" s="59"/>
      <c r="RDK62" s="59"/>
      <c r="RDL62" s="59"/>
      <c r="RDM62" s="59"/>
      <c r="RDN62" s="59"/>
      <c r="RDO62" s="59"/>
      <c r="RDP62" s="59"/>
      <c r="RDQ62" s="59"/>
      <c r="RDR62" s="59"/>
      <c r="RDS62" s="59"/>
      <c r="RDT62" s="59"/>
      <c r="RDU62" s="59"/>
      <c r="RDV62" s="59"/>
      <c r="RDW62" s="59"/>
      <c r="RDX62" s="59"/>
      <c r="RDY62" s="59"/>
      <c r="RDZ62" s="59"/>
      <c r="REA62" s="59"/>
      <c r="REB62" s="59"/>
      <c r="REC62" s="59"/>
      <c r="RED62" s="59"/>
      <c r="REE62" s="59"/>
      <c r="REF62" s="59"/>
      <c r="REG62" s="59"/>
      <c r="REH62" s="59"/>
      <c r="REI62" s="59"/>
      <c r="REJ62" s="59"/>
      <c r="REK62" s="59"/>
      <c r="REL62" s="59"/>
      <c r="REM62" s="59"/>
      <c r="REN62" s="59"/>
      <c r="REO62" s="59"/>
      <c r="REP62" s="59"/>
      <c r="REQ62" s="59"/>
      <c r="RER62" s="59"/>
      <c r="RES62" s="59"/>
      <c r="RET62" s="59"/>
      <c r="REU62" s="59"/>
      <c r="REV62" s="59"/>
      <c r="REW62" s="59"/>
      <c r="REX62" s="59"/>
      <c r="REY62" s="59"/>
      <c r="REZ62" s="59"/>
      <c r="RFA62" s="59"/>
      <c r="RFB62" s="59"/>
      <c r="RFC62" s="59"/>
      <c r="RFD62" s="59"/>
      <c r="RFE62" s="59"/>
      <c r="RFF62" s="59"/>
      <c r="RFG62" s="59"/>
      <c r="RFH62" s="59"/>
      <c r="RFI62" s="59"/>
      <c r="RFJ62" s="59"/>
      <c r="RFK62" s="59"/>
      <c r="RFL62" s="59"/>
      <c r="RFM62" s="59"/>
      <c r="RFN62" s="59"/>
      <c r="RFO62" s="59"/>
      <c r="RFP62" s="59"/>
      <c r="RFQ62" s="59"/>
      <c r="RFR62" s="59"/>
      <c r="RFS62" s="59"/>
      <c r="RFT62" s="59"/>
      <c r="RFU62" s="59"/>
      <c r="RFV62" s="59"/>
      <c r="RFW62" s="59"/>
      <c r="RFX62" s="59"/>
      <c r="RFY62" s="59"/>
      <c r="RFZ62" s="59"/>
      <c r="RGA62" s="59"/>
      <c r="RGB62" s="59"/>
      <c r="RGC62" s="59"/>
      <c r="RGD62" s="59"/>
      <c r="RGE62" s="59"/>
      <c r="RGF62" s="59"/>
      <c r="RGG62" s="59"/>
      <c r="RGH62" s="59"/>
      <c r="RGI62" s="59"/>
      <c r="RGJ62" s="59"/>
      <c r="RGK62" s="59"/>
      <c r="RGL62" s="59"/>
      <c r="RGM62" s="59"/>
      <c r="RGN62" s="59"/>
      <c r="RGO62" s="59"/>
      <c r="RGP62" s="59"/>
      <c r="RGQ62" s="59"/>
      <c r="RGR62" s="59"/>
      <c r="RGS62" s="59"/>
      <c r="RGT62" s="59"/>
      <c r="RGU62" s="59"/>
      <c r="RGV62" s="59"/>
      <c r="RGW62" s="59"/>
      <c r="RGX62" s="59"/>
      <c r="RGY62" s="59"/>
      <c r="RGZ62" s="59"/>
      <c r="RHA62" s="59"/>
      <c r="RHB62" s="59"/>
      <c r="RHC62" s="59"/>
      <c r="RHD62" s="59"/>
      <c r="RHE62" s="59"/>
      <c r="RHF62" s="59"/>
      <c r="RHG62" s="59"/>
      <c r="RHH62" s="59"/>
      <c r="RHI62" s="59"/>
      <c r="RHJ62" s="59"/>
      <c r="RHK62" s="59"/>
      <c r="RHL62" s="59"/>
      <c r="RHM62" s="59"/>
      <c r="RHN62" s="59"/>
      <c r="RHO62" s="59"/>
      <c r="RHP62" s="59"/>
      <c r="RHQ62" s="59"/>
      <c r="RHR62" s="59"/>
      <c r="RHS62" s="59"/>
      <c r="RHT62" s="59"/>
      <c r="RHU62" s="59"/>
      <c r="RHV62" s="59"/>
      <c r="RHW62" s="59"/>
      <c r="RHX62" s="59"/>
      <c r="RHY62" s="59"/>
      <c r="RHZ62" s="59"/>
      <c r="RIA62" s="59"/>
      <c r="RIB62" s="59"/>
      <c r="RIC62" s="59"/>
      <c r="RID62" s="59"/>
      <c r="RIE62" s="59"/>
      <c r="RIF62" s="59"/>
      <c r="RIG62" s="59"/>
      <c r="RIH62" s="59"/>
      <c r="RII62" s="59"/>
      <c r="RIJ62" s="59"/>
      <c r="RIK62" s="59"/>
      <c r="RIL62" s="59"/>
      <c r="RIM62" s="59"/>
      <c r="RIN62" s="59"/>
      <c r="RIO62" s="59"/>
      <c r="RIP62" s="59"/>
      <c r="RIQ62" s="59"/>
      <c r="RIR62" s="59"/>
      <c r="RIS62" s="59"/>
      <c r="RIT62" s="59"/>
      <c r="RIU62" s="59"/>
      <c r="RIV62" s="59"/>
      <c r="RIW62" s="59"/>
      <c r="RIX62" s="59"/>
      <c r="RIY62" s="59"/>
      <c r="RIZ62" s="59"/>
      <c r="RJA62" s="59"/>
      <c r="RJB62" s="59"/>
      <c r="RJC62" s="59"/>
      <c r="RJD62" s="59"/>
      <c r="RJE62" s="59"/>
      <c r="RJF62" s="59"/>
      <c r="RJG62" s="59"/>
      <c r="RJH62" s="59"/>
      <c r="RJI62" s="59"/>
      <c r="RJJ62" s="59"/>
      <c r="RJK62" s="59"/>
      <c r="RJL62" s="59"/>
      <c r="RJM62" s="59"/>
      <c r="RJN62" s="59"/>
      <c r="RJO62" s="59"/>
      <c r="RJP62" s="59"/>
      <c r="RJQ62" s="59"/>
      <c r="RJR62" s="59"/>
      <c r="RJS62" s="59"/>
      <c r="RJT62" s="59"/>
      <c r="RJU62" s="59"/>
      <c r="RJV62" s="59"/>
      <c r="RJW62" s="59"/>
      <c r="RJX62" s="59"/>
      <c r="RJY62" s="59"/>
      <c r="RJZ62" s="59"/>
      <c r="RKA62" s="59"/>
      <c r="RKB62" s="59"/>
      <c r="RKC62" s="59"/>
      <c r="RKD62" s="59"/>
      <c r="RKE62" s="59"/>
      <c r="RKF62" s="59"/>
      <c r="RKG62" s="59"/>
      <c r="RKH62" s="59"/>
      <c r="RKI62" s="59"/>
      <c r="RKJ62" s="59"/>
      <c r="RKK62" s="59"/>
      <c r="RKL62" s="59"/>
      <c r="RKM62" s="59"/>
      <c r="RKN62" s="59"/>
      <c r="RKO62" s="59"/>
      <c r="RKP62" s="59"/>
      <c r="RKQ62" s="59"/>
      <c r="RKR62" s="59"/>
      <c r="RKS62" s="59"/>
      <c r="RKT62" s="59"/>
      <c r="RKU62" s="59"/>
      <c r="RKV62" s="59"/>
      <c r="RKW62" s="59"/>
      <c r="RKX62" s="59"/>
      <c r="RKY62" s="59"/>
      <c r="RKZ62" s="59"/>
      <c r="RLA62" s="59"/>
      <c r="RLB62" s="59"/>
      <c r="RLC62" s="59"/>
      <c r="RLD62" s="59"/>
      <c r="RLE62" s="59"/>
      <c r="RLF62" s="59"/>
      <c r="RLG62" s="59"/>
      <c r="RLH62" s="59"/>
      <c r="RLI62" s="59"/>
      <c r="RLJ62" s="59"/>
      <c r="RLK62" s="59"/>
      <c r="RLL62" s="59"/>
      <c r="RLM62" s="59"/>
      <c r="RLN62" s="59"/>
      <c r="RLO62" s="59"/>
      <c r="RLP62" s="59"/>
      <c r="RLQ62" s="59"/>
      <c r="RLR62" s="59"/>
      <c r="RLS62" s="59"/>
      <c r="RLT62" s="59"/>
      <c r="RLU62" s="59"/>
      <c r="RLV62" s="59"/>
      <c r="RLW62" s="59"/>
      <c r="RLX62" s="59"/>
      <c r="RLY62" s="59"/>
      <c r="RLZ62" s="59"/>
      <c r="RMA62" s="59"/>
      <c r="RMB62" s="59"/>
      <c r="RMC62" s="59"/>
      <c r="RMD62" s="59"/>
      <c r="RME62" s="59"/>
      <c r="RMF62" s="59"/>
      <c r="RMG62" s="59"/>
      <c r="RMH62" s="59"/>
      <c r="RMI62" s="59"/>
      <c r="RMJ62" s="59"/>
      <c r="RMK62" s="59"/>
      <c r="RML62" s="59"/>
      <c r="RMM62" s="59"/>
      <c r="RMN62" s="59"/>
      <c r="RMO62" s="59"/>
      <c r="RMP62" s="59"/>
      <c r="RMQ62" s="59"/>
      <c r="RMR62" s="59"/>
      <c r="RMS62" s="59"/>
      <c r="RMT62" s="59"/>
      <c r="RMU62" s="59"/>
      <c r="RMV62" s="59"/>
      <c r="RMW62" s="59"/>
      <c r="RMX62" s="59"/>
      <c r="RMY62" s="59"/>
      <c r="RMZ62" s="59"/>
      <c r="RNA62" s="59"/>
      <c r="RNB62" s="59"/>
      <c r="RNC62" s="59"/>
      <c r="RND62" s="59"/>
      <c r="RNE62" s="59"/>
      <c r="RNF62" s="59"/>
      <c r="RNG62" s="59"/>
      <c r="RNH62" s="59"/>
      <c r="RNI62" s="59"/>
      <c r="RNJ62" s="59"/>
      <c r="RNK62" s="59"/>
      <c r="RNL62" s="59"/>
      <c r="RNM62" s="59"/>
      <c r="RNN62" s="59"/>
      <c r="RNO62" s="59"/>
      <c r="RNP62" s="59"/>
      <c r="RNQ62" s="59"/>
      <c r="RNR62" s="59"/>
      <c r="RNS62" s="59"/>
      <c r="RNT62" s="59"/>
      <c r="RNU62" s="59"/>
      <c r="RNV62" s="59"/>
      <c r="RNW62" s="59"/>
      <c r="RNX62" s="59"/>
      <c r="RNY62" s="59"/>
      <c r="RNZ62" s="59"/>
      <c r="ROA62" s="59"/>
      <c r="ROB62" s="59"/>
      <c r="ROC62" s="59"/>
      <c r="ROD62" s="59"/>
      <c r="ROE62" s="59"/>
      <c r="ROF62" s="59"/>
      <c r="ROG62" s="59"/>
      <c r="ROH62" s="59"/>
      <c r="ROI62" s="59"/>
      <c r="ROJ62" s="59"/>
      <c r="ROK62" s="59"/>
      <c r="ROL62" s="59"/>
      <c r="ROM62" s="59"/>
      <c r="RON62" s="59"/>
      <c r="ROO62" s="59"/>
      <c r="ROP62" s="59"/>
      <c r="ROQ62" s="59"/>
      <c r="ROR62" s="59"/>
      <c r="ROS62" s="59"/>
      <c r="ROT62" s="59"/>
      <c r="ROU62" s="59"/>
      <c r="ROV62" s="59"/>
      <c r="ROW62" s="59"/>
      <c r="ROX62" s="59"/>
      <c r="ROY62" s="59"/>
      <c r="ROZ62" s="59"/>
      <c r="RPA62" s="59"/>
      <c r="RPB62" s="59"/>
      <c r="RPC62" s="59"/>
      <c r="RPD62" s="59"/>
      <c r="RPE62" s="59"/>
      <c r="RPF62" s="59"/>
      <c r="RPG62" s="59"/>
      <c r="RPH62" s="59"/>
      <c r="RPI62" s="59"/>
      <c r="RPJ62" s="59"/>
      <c r="RPK62" s="59"/>
      <c r="RPL62" s="59"/>
      <c r="RPM62" s="59"/>
      <c r="RPN62" s="59"/>
      <c r="RPO62" s="59"/>
      <c r="RPP62" s="59"/>
      <c r="RPQ62" s="59"/>
      <c r="RPR62" s="59"/>
      <c r="RPS62" s="59"/>
      <c r="RPT62" s="59"/>
      <c r="RPU62" s="59"/>
      <c r="RPV62" s="59"/>
      <c r="RPW62" s="59"/>
      <c r="RPX62" s="59"/>
      <c r="RPY62" s="59"/>
      <c r="RPZ62" s="59"/>
      <c r="RQA62" s="59"/>
      <c r="RQB62" s="59"/>
      <c r="RQC62" s="59"/>
      <c r="RQD62" s="59"/>
      <c r="RQE62" s="59"/>
      <c r="RQF62" s="59"/>
      <c r="RQG62" s="59"/>
      <c r="RQH62" s="59"/>
      <c r="RQI62" s="59"/>
      <c r="RQJ62" s="59"/>
      <c r="RQK62" s="59"/>
      <c r="RQL62" s="59"/>
      <c r="RQM62" s="59"/>
      <c r="RQN62" s="59"/>
      <c r="RQO62" s="59"/>
      <c r="RQP62" s="59"/>
      <c r="RQQ62" s="59"/>
      <c r="RQR62" s="59"/>
      <c r="RQS62" s="59"/>
      <c r="RQT62" s="59"/>
      <c r="RQU62" s="59"/>
      <c r="RQV62" s="59"/>
      <c r="RQW62" s="59"/>
      <c r="RQX62" s="59"/>
      <c r="RQY62" s="59"/>
      <c r="RQZ62" s="59"/>
      <c r="RRA62" s="59"/>
      <c r="RRB62" s="59"/>
      <c r="RRC62" s="59"/>
      <c r="RRD62" s="59"/>
      <c r="RRE62" s="59"/>
      <c r="RRF62" s="59"/>
      <c r="RRG62" s="59"/>
      <c r="RRH62" s="59"/>
      <c r="RRI62" s="59"/>
      <c r="RRJ62" s="59"/>
      <c r="RRK62" s="59"/>
      <c r="RRL62" s="59"/>
      <c r="RRM62" s="59"/>
      <c r="RRN62" s="59"/>
      <c r="RRO62" s="59"/>
      <c r="RRP62" s="59"/>
      <c r="RRQ62" s="59"/>
      <c r="RRR62" s="59"/>
      <c r="RRS62" s="59"/>
      <c r="RRT62" s="59"/>
      <c r="RRU62" s="59"/>
      <c r="RRV62" s="59"/>
      <c r="RRW62" s="59"/>
      <c r="RRX62" s="59"/>
      <c r="RRY62" s="59"/>
      <c r="RRZ62" s="59"/>
      <c r="RSA62" s="59"/>
      <c r="RSB62" s="59"/>
      <c r="RSC62" s="59"/>
      <c r="RSD62" s="59"/>
      <c r="RSE62" s="59"/>
      <c r="RSF62" s="59"/>
      <c r="RSG62" s="59"/>
      <c r="RSH62" s="59"/>
      <c r="RSI62" s="59"/>
      <c r="RSJ62" s="59"/>
      <c r="RSK62" s="59"/>
      <c r="RSL62" s="59"/>
      <c r="RSM62" s="59"/>
      <c r="RSN62" s="59"/>
      <c r="RSO62" s="59"/>
      <c r="RSP62" s="59"/>
      <c r="RSQ62" s="59"/>
      <c r="RSR62" s="59"/>
      <c r="RSS62" s="59"/>
      <c r="RST62" s="59"/>
      <c r="RSU62" s="59"/>
      <c r="RSV62" s="59"/>
      <c r="RSW62" s="59"/>
      <c r="RSX62" s="59"/>
      <c r="RSY62" s="59"/>
      <c r="RSZ62" s="59"/>
      <c r="RTA62" s="59"/>
      <c r="RTB62" s="59"/>
      <c r="RTC62" s="59"/>
      <c r="RTD62" s="59"/>
      <c r="RTE62" s="59"/>
      <c r="RTF62" s="59"/>
      <c r="RTG62" s="59"/>
      <c r="RTH62" s="59"/>
      <c r="RTI62" s="59"/>
      <c r="RTJ62" s="59"/>
      <c r="RTK62" s="59"/>
      <c r="RTL62" s="59"/>
      <c r="RTM62" s="59"/>
      <c r="RTN62" s="59"/>
      <c r="RTO62" s="59"/>
      <c r="RTP62" s="59"/>
      <c r="RTQ62" s="59"/>
      <c r="RTR62" s="59"/>
      <c r="RTS62" s="59"/>
      <c r="RTT62" s="59"/>
      <c r="RTU62" s="59"/>
      <c r="RTV62" s="59"/>
      <c r="RTW62" s="59"/>
      <c r="RTX62" s="59"/>
      <c r="RTY62" s="59"/>
      <c r="RTZ62" s="59"/>
      <c r="RUA62" s="59"/>
      <c r="RUB62" s="59"/>
      <c r="RUC62" s="59"/>
      <c r="RUD62" s="59"/>
      <c r="RUE62" s="59"/>
      <c r="RUF62" s="59"/>
      <c r="RUG62" s="59"/>
      <c r="RUH62" s="59"/>
      <c r="RUI62" s="59"/>
      <c r="RUJ62" s="59"/>
      <c r="RUK62" s="59"/>
      <c r="RUL62" s="59"/>
      <c r="RUM62" s="59"/>
      <c r="RUN62" s="59"/>
      <c r="RUO62" s="59"/>
      <c r="RUP62" s="59"/>
      <c r="RUQ62" s="59"/>
      <c r="RUR62" s="59"/>
      <c r="RUS62" s="59"/>
      <c r="RUT62" s="59"/>
      <c r="RUU62" s="59"/>
      <c r="RUV62" s="59"/>
      <c r="RUW62" s="59"/>
      <c r="RUX62" s="59"/>
      <c r="RUY62" s="59"/>
      <c r="RUZ62" s="59"/>
      <c r="RVA62" s="59"/>
      <c r="RVB62" s="59"/>
      <c r="RVC62" s="59"/>
      <c r="RVD62" s="59"/>
      <c r="RVE62" s="59"/>
      <c r="RVF62" s="59"/>
      <c r="RVG62" s="59"/>
      <c r="RVH62" s="59"/>
      <c r="RVI62" s="59"/>
      <c r="RVJ62" s="59"/>
      <c r="RVK62" s="59"/>
      <c r="RVL62" s="59"/>
      <c r="RVM62" s="59"/>
      <c r="RVN62" s="59"/>
      <c r="RVO62" s="59"/>
      <c r="RVP62" s="59"/>
      <c r="RVQ62" s="59"/>
      <c r="RVR62" s="59"/>
      <c r="RVS62" s="59"/>
      <c r="RVT62" s="59"/>
      <c r="RVU62" s="59"/>
      <c r="RVV62" s="59"/>
      <c r="RVW62" s="59"/>
      <c r="RVX62" s="59"/>
      <c r="RVY62" s="59"/>
      <c r="RVZ62" s="59"/>
      <c r="RWA62" s="59"/>
      <c r="RWB62" s="59"/>
      <c r="RWC62" s="59"/>
      <c r="RWD62" s="59"/>
      <c r="RWE62" s="59"/>
      <c r="RWF62" s="59"/>
      <c r="RWG62" s="59"/>
      <c r="RWH62" s="59"/>
      <c r="RWI62" s="59"/>
      <c r="RWJ62" s="59"/>
      <c r="RWK62" s="59"/>
      <c r="RWL62" s="59"/>
      <c r="RWM62" s="59"/>
      <c r="RWN62" s="59"/>
      <c r="RWO62" s="59"/>
      <c r="RWP62" s="59"/>
      <c r="RWQ62" s="59"/>
      <c r="RWR62" s="59"/>
      <c r="RWS62" s="59"/>
      <c r="RWT62" s="59"/>
      <c r="RWU62" s="59"/>
      <c r="RWV62" s="59"/>
      <c r="RWW62" s="59"/>
      <c r="RWX62" s="59"/>
      <c r="RWY62" s="59"/>
      <c r="RWZ62" s="59"/>
      <c r="RXA62" s="59"/>
      <c r="RXB62" s="59"/>
      <c r="RXC62" s="59"/>
      <c r="RXD62" s="59"/>
      <c r="RXE62" s="59"/>
      <c r="RXF62" s="59"/>
      <c r="RXG62" s="59"/>
      <c r="RXH62" s="59"/>
      <c r="RXI62" s="59"/>
      <c r="RXJ62" s="59"/>
      <c r="RXK62" s="59"/>
      <c r="RXL62" s="59"/>
      <c r="RXM62" s="59"/>
      <c r="RXN62" s="59"/>
      <c r="RXO62" s="59"/>
      <c r="RXP62" s="59"/>
      <c r="RXQ62" s="59"/>
      <c r="RXR62" s="59"/>
      <c r="RXS62" s="59"/>
      <c r="RXT62" s="59"/>
      <c r="RXU62" s="59"/>
      <c r="RXV62" s="59"/>
      <c r="RXW62" s="59"/>
      <c r="RXX62" s="59"/>
      <c r="RXY62" s="59"/>
      <c r="RXZ62" s="59"/>
      <c r="RYA62" s="59"/>
      <c r="RYB62" s="59"/>
      <c r="RYC62" s="59"/>
      <c r="RYD62" s="59"/>
      <c r="RYE62" s="59"/>
      <c r="RYF62" s="59"/>
      <c r="RYG62" s="59"/>
      <c r="RYH62" s="59"/>
      <c r="RYI62" s="59"/>
      <c r="RYJ62" s="59"/>
      <c r="RYK62" s="59"/>
      <c r="RYL62" s="59"/>
      <c r="RYM62" s="59"/>
      <c r="RYN62" s="59"/>
      <c r="RYO62" s="59"/>
      <c r="RYP62" s="59"/>
      <c r="RYQ62" s="59"/>
      <c r="RYR62" s="59"/>
      <c r="RYS62" s="59"/>
      <c r="RYT62" s="59"/>
      <c r="RYU62" s="59"/>
      <c r="RYV62" s="59"/>
      <c r="RYW62" s="59"/>
      <c r="RYX62" s="59"/>
      <c r="RYY62" s="59"/>
      <c r="RYZ62" s="59"/>
      <c r="RZA62" s="59"/>
      <c r="RZB62" s="59"/>
      <c r="RZC62" s="59"/>
      <c r="RZD62" s="59"/>
      <c r="RZE62" s="59"/>
      <c r="RZF62" s="59"/>
      <c r="RZG62" s="59"/>
      <c r="RZH62" s="59"/>
      <c r="RZI62" s="59"/>
      <c r="RZJ62" s="59"/>
      <c r="RZK62" s="59"/>
      <c r="RZL62" s="59"/>
      <c r="RZM62" s="59"/>
      <c r="RZN62" s="59"/>
      <c r="RZO62" s="59"/>
      <c r="RZP62" s="59"/>
      <c r="RZQ62" s="59"/>
      <c r="RZR62" s="59"/>
      <c r="RZS62" s="59"/>
      <c r="RZT62" s="59"/>
      <c r="RZU62" s="59"/>
      <c r="RZV62" s="59"/>
      <c r="RZW62" s="59"/>
      <c r="RZX62" s="59"/>
      <c r="RZY62" s="59"/>
      <c r="RZZ62" s="59"/>
      <c r="SAA62" s="59"/>
      <c r="SAB62" s="59"/>
      <c r="SAC62" s="59"/>
      <c r="SAD62" s="59"/>
      <c r="SAE62" s="59"/>
      <c r="SAF62" s="59"/>
      <c r="SAG62" s="59"/>
      <c r="SAH62" s="59"/>
      <c r="SAI62" s="59"/>
      <c r="SAJ62" s="59"/>
      <c r="SAK62" s="59"/>
      <c r="SAL62" s="59"/>
      <c r="SAM62" s="59"/>
      <c r="SAN62" s="59"/>
      <c r="SAO62" s="59"/>
      <c r="SAP62" s="59"/>
      <c r="SAQ62" s="59"/>
      <c r="SAR62" s="59"/>
      <c r="SAS62" s="59"/>
      <c r="SAT62" s="59"/>
      <c r="SAU62" s="59"/>
      <c r="SAV62" s="59"/>
      <c r="SAW62" s="59"/>
      <c r="SAX62" s="59"/>
      <c r="SAY62" s="59"/>
      <c r="SAZ62" s="59"/>
      <c r="SBA62" s="59"/>
      <c r="SBB62" s="59"/>
      <c r="SBC62" s="59"/>
      <c r="SBD62" s="59"/>
      <c r="SBE62" s="59"/>
      <c r="SBF62" s="59"/>
      <c r="SBG62" s="59"/>
      <c r="SBH62" s="59"/>
      <c r="SBI62" s="59"/>
      <c r="SBJ62" s="59"/>
      <c r="SBK62" s="59"/>
      <c r="SBL62" s="59"/>
      <c r="SBM62" s="59"/>
      <c r="SBN62" s="59"/>
      <c r="SBO62" s="59"/>
      <c r="SBP62" s="59"/>
      <c r="SBQ62" s="59"/>
      <c r="SBR62" s="59"/>
      <c r="SBS62" s="59"/>
      <c r="SBT62" s="59"/>
      <c r="SBU62" s="59"/>
      <c r="SBV62" s="59"/>
      <c r="SBW62" s="59"/>
      <c r="SBX62" s="59"/>
      <c r="SBY62" s="59"/>
      <c r="SBZ62" s="59"/>
      <c r="SCA62" s="59"/>
      <c r="SCB62" s="59"/>
      <c r="SCC62" s="59"/>
      <c r="SCD62" s="59"/>
      <c r="SCE62" s="59"/>
      <c r="SCF62" s="59"/>
      <c r="SCG62" s="59"/>
      <c r="SCH62" s="59"/>
      <c r="SCI62" s="59"/>
      <c r="SCJ62" s="59"/>
      <c r="SCK62" s="59"/>
      <c r="SCL62" s="59"/>
      <c r="SCM62" s="59"/>
      <c r="SCN62" s="59"/>
      <c r="SCO62" s="59"/>
      <c r="SCP62" s="59"/>
      <c r="SCQ62" s="59"/>
      <c r="SCR62" s="59"/>
      <c r="SCS62" s="59"/>
      <c r="SCT62" s="59"/>
      <c r="SCU62" s="59"/>
      <c r="SCV62" s="59"/>
      <c r="SCW62" s="59"/>
      <c r="SCX62" s="59"/>
      <c r="SCY62" s="59"/>
      <c r="SCZ62" s="59"/>
      <c r="SDA62" s="59"/>
      <c r="SDB62" s="59"/>
      <c r="SDC62" s="59"/>
      <c r="SDD62" s="59"/>
      <c r="SDE62" s="59"/>
      <c r="SDF62" s="59"/>
      <c r="SDG62" s="59"/>
      <c r="SDH62" s="59"/>
      <c r="SDI62" s="59"/>
      <c r="SDJ62" s="59"/>
      <c r="SDK62" s="59"/>
      <c r="SDL62" s="59"/>
      <c r="SDM62" s="59"/>
      <c r="SDN62" s="59"/>
      <c r="SDO62" s="59"/>
      <c r="SDP62" s="59"/>
      <c r="SDQ62" s="59"/>
      <c r="SDR62" s="59"/>
      <c r="SDS62" s="59"/>
      <c r="SDT62" s="59"/>
      <c r="SDU62" s="59"/>
      <c r="SDV62" s="59"/>
      <c r="SDW62" s="59"/>
      <c r="SDX62" s="59"/>
      <c r="SDY62" s="59"/>
      <c r="SDZ62" s="59"/>
      <c r="SEA62" s="59"/>
      <c r="SEB62" s="59"/>
      <c r="SEC62" s="59"/>
      <c r="SED62" s="59"/>
      <c r="SEE62" s="59"/>
      <c r="SEF62" s="59"/>
      <c r="SEG62" s="59"/>
      <c r="SEH62" s="59"/>
      <c r="SEI62" s="59"/>
      <c r="SEJ62" s="59"/>
      <c r="SEK62" s="59"/>
      <c r="SEL62" s="59"/>
      <c r="SEM62" s="59"/>
      <c r="SEN62" s="59"/>
      <c r="SEO62" s="59"/>
      <c r="SEP62" s="59"/>
      <c r="SEQ62" s="59"/>
      <c r="SER62" s="59"/>
      <c r="SES62" s="59"/>
      <c r="SET62" s="59"/>
      <c r="SEU62" s="59"/>
      <c r="SEV62" s="59"/>
      <c r="SEW62" s="59"/>
      <c r="SEX62" s="59"/>
      <c r="SEY62" s="59"/>
      <c r="SEZ62" s="59"/>
      <c r="SFA62" s="59"/>
      <c r="SFB62" s="59"/>
      <c r="SFC62" s="59"/>
      <c r="SFD62" s="59"/>
      <c r="SFE62" s="59"/>
      <c r="SFF62" s="59"/>
      <c r="SFG62" s="59"/>
      <c r="SFH62" s="59"/>
      <c r="SFI62" s="59"/>
      <c r="SFJ62" s="59"/>
      <c r="SFK62" s="59"/>
      <c r="SFL62" s="59"/>
      <c r="SFM62" s="59"/>
      <c r="SFN62" s="59"/>
      <c r="SFO62" s="59"/>
      <c r="SFP62" s="59"/>
      <c r="SFQ62" s="59"/>
      <c r="SFR62" s="59"/>
      <c r="SFS62" s="59"/>
      <c r="SFT62" s="59"/>
      <c r="SFU62" s="59"/>
      <c r="SFV62" s="59"/>
      <c r="SFW62" s="59"/>
      <c r="SFX62" s="59"/>
      <c r="SFY62" s="59"/>
      <c r="SFZ62" s="59"/>
      <c r="SGA62" s="59"/>
      <c r="SGB62" s="59"/>
      <c r="SGC62" s="59"/>
      <c r="SGD62" s="59"/>
      <c r="SGE62" s="59"/>
      <c r="SGF62" s="59"/>
      <c r="SGG62" s="59"/>
      <c r="SGH62" s="59"/>
      <c r="SGI62" s="59"/>
      <c r="SGJ62" s="59"/>
      <c r="SGK62" s="59"/>
      <c r="SGL62" s="59"/>
      <c r="SGM62" s="59"/>
      <c r="SGN62" s="59"/>
      <c r="SGO62" s="59"/>
      <c r="SGP62" s="59"/>
      <c r="SGQ62" s="59"/>
      <c r="SGR62" s="59"/>
      <c r="SGS62" s="59"/>
      <c r="SGT62" s="59"/>
      <c r="SGU62" s="59"/>
      <c r="SGV62" s="59"/>
      <c r="SGW62" s="59"/>
      <c r="SGX62" s="59"/>
      <c r="SGY62" s="59"/>
      <c r="SGZ62" s="59"/>
      <c r="SHA62" s="59"/>
      <c r="SHB62" s="59"/>
      <c r="SHC62" s="59"/>
      <c r="SHD62" s="59"/>
      <c r="SHE62" s="59"/>
      <c r="SHF62" s="59"/>
      <c r="SHG62" s="59"/>
      <c r="SHH62" s="59"/>
      <c r="SHI62" s="59"/>
      <c r="SHJ62" s="59"/>
      <c r="SHK62" s="59"/>
      <c r="SHL62" s="59"/>
      <c r="SHM62" s="59"/>
      <c r="SHN62" s="59"/>
      <c r="SHO62" s="59"/>
      <c r="SHP62" s="59"/>
      <c r="SHQ62" s="59"/>
      <c r="SHR62" s="59"/>
      <c r="SHS62" s="59"/>
      <c r="SHT62" s="59"/>
      <c r="SHU62" s="59"/>
      <c r="SHV62" s="59"/>
      <c r="SHW62" s="59"/>
      <c r="SHX62" s="59"/>
      <c r="SHY62" s="59"/>
      <c r="SHZ62" s="59"/>
      <c r="SIA62" s="59"/>
      <c r="SIB62" s="59"/>
      <c r="SIC62" s="59"/>
      <c r="SID62" s="59"/>
      <c r="SIE62" s="59"/>
      <c r="SIF62" s="59"/>
      <c r="SIG62" s="59"/>
      <c r="SIH62" s="59"/>
      <c r="SII62" s="59"/>
      <c r="SIJ62" s="59"/>
      <c r="SIK62" s="59"/>
      <c r="SIL62" s="59"/>
      <c r="SIM62" s="59"/>
      <c r="SIN62" s="59"/>
      <c r="SIO62" s="59"/>
      <c r="SIP62" s="59"/>
      <c r="SIQ62" s="59"/>
      <c r="SIR62" s="59"/>
      <c r="SIS62" s="59"/>
      <c r="SIT62" s="59"/>
      <c r="SIU62" s="59"/>
      <c r="SIV62" s="59"/>
      <c r="SIW62" s="59"/>
      <c r="SIX62" s="59"/>
      <c r="SIY62" s="59"/>
      <c r="SIZ62" s="59"/>
      <c r="SJA62" s="59"/>
      <c r="SJB62" s="59"/>
      <c r="SJC62" s="59"/>
      <c r="SJD62" s="59"/>
      <c r="SJE62" s="59"/>
      <c r="SJF62" s="59"/>
      <c r="SJG62" s="59"/>
      <c r="SJH62" s="59"/>
      <c r="SJI62" s="59"/>
      <c r="SJJ62" s="59"/>
      <c r="SJK62" s="59"/>
      <c r="SJL62" s="59"/>
      <c r="SJM62" s="59"/>
      <c r="SJN62" s="59"/>
      <c r="SJO62" s="59"/>
      <c r="SJP62" s="59"/>
      <c r="SJQ62" s="59"/>
      <c r="SJR62" s="59"/>
      <c r="SJS62" s="59"/>
      <c r="SJT62" s="59"/>
      <c r="SJU62" s="59"/>
      <c r="SJV62" s="59"/>
      <c r="SJW62" s="59"/>
      <c r="SJX62" s="59"/>
      <c r="SJY62" s="59"/>
      <c r="SJZ62" s="59"/>
      <c r="SKA62" s="59"/>
      <c r="SKB62" s="59"/>
      <c r="SKC62" s="59"/>
      <c r="SKD62" s="59"/>
      <c r="SKE62" s="59"/>
      <c r="SKF62" s="59"/>
      <c r="SKG62" s="59"/>
      <c r="SKH62" s="59"/>
      <c r="SKI62" s="59"/>
      <c r="SKJ62" s="59"/>
      <c r="SKK62" s="59"/>
      <c r="SKL62" s="59"/>
      <c r="SKM62" s="59"/>
      <c r="SKN62" s="59"/>
      <c r="SKO62" s="59"/>
      <c r="SKP62" s="59"/>
      <c r="SKQ62" s="59"/>
      <c r="SKR62" s="59"/>
      <c r="SKS62" s="59"/>
      <c r="SKT62" s="59"/>
      <c r="SKU62" s="59"/>
      <c r="SKV62" s="59"/>
      <c r="SKW62" s="59"/>
      <c r="SKX62" s="59"/>
      <c r="SKY62" s="59"/>
      <c r="SKZ62" s="59"/>
      <c r="SLA62" s="59"/>
      <c r="SLB62" s="59"/>
      <c r="SLC62" s="59"/>
      <c r="SLD62" s="59"/>
      <c r="SLE62" s="59"/>
      <c r="SLF62" s="59"/>
      <c r="SLG62" s="59"/>
      <c r="SLH62" s="59"/>
      <c r="SLI62" s="59"/>
      <c r="SLJ62" s="59"/>
      <c r="SLK62" s="59"/>
      <c r="SLL62" s="59"/>
      <c r="SLM62" s="59"/>
      <c r="SLN62" s="59"/>
      <c r="SLO62" s="59"/>
      <c r="SLP62" s="59"/>
      <c r="SLQ62" s="59"/>
      <c r="SLR62" s="59"/>
      <c r="SLS62" s="59"/>
      <c r="SLT62" s="59"/>
      <c r="SLU62" s="59"/>
      <c r="SLV62" s="59"/>
      <c r="SLW62" s="59"/>
      <c r="SLX62" s="59"/>
      <c r="SLY62" s="59"/>
      <c r="SLZ62" s="59"/>
      <c r="SMA62" s="59"/>
      <c r="SMB62" s="59"/>
      <c r="SMC62" s="59"/>
      <c r="SMD62" s="59"/>
      <c r="SME62" s="59"/>
      <c r="SMF62" s="59"/>
      <c r="SMG62" s="59"/>
      <c r="SMH62" s="59"/>
      <c r="SMI62" s="59"/>
      <c r="SMJ62" s="59"/>
      <c r="SMK62" s="59"/>
      <c r="SML62" s="59"/>
      <c r="SMM62" s="59"/>
      <c r="SMN62" s="59"/>
      <c r="SMO62" s="59"/>
      <c r="SMP62" s="59"/>
      <c r="SMQ62" s="59"/>
      <c r="SMR62" s="59"/>
      <c r="SMS62" s="59"/>
      <c r="SMT62" s="59"/>
      <c r="SMU62" s="59"/>
      <c r="SMV62" s="59"/>
      <c r="SMW62" s="59"/>
      <c r="SMX62" s="59"/>
      <c r="SMY62" s="59"/>
      <c r="SMZ62" s="59"/>
      <c r="SNA62" s="59"/>
      <c r="SNB62" s="59"/>
      <c r="SNC62" s="59"/>
      <c r="SND62" s="59"/>
      <c r="SNE62" s="59"/>
      <c r="SNF62" s="59"/>
      <c r="SNG62" s="59"/>
      <c r="SNH62" s="59"/>
      <c r="SNI62" s="59"/>
      <c r="SNJ62" s="59"/>
      <c r="SNK62" s="59"/>
      <c r="SNL62" s="59"/>
      <c r="SNM62" s="59"/>
      <c r="SNN62" s="59"/>
      <c r="SNO62" s="59"/>
      <c r="SNP62" s="59"/>
      <c r="SNQ62" s="59"/>
      <c r="SNR62" s="59"/>
      <c r="SNS62" s="59"/>
      <c r="SNT62" s="59"/>
      <c r="SNU62" s="59"/>
      <c r="SNV62" s="59"/>
      <c r="SNW62" s="59"/>
      <c r="SNX62" s="59"/>
      <c r="SNY62" s="59"/>
      <c r="SNZ62" s="59"/>
      <c r="SOA62" s="59"/>
      <c r="SOB62" s="59"/>
      <c r="SOC62" s="59"/>
      <c r="SOD62" s="59"/>
      <c r="SOE62" s="59"/>
      <c r="SOF62" s="59"/>
      <c r="SOG62" s="59"/>
      <c r="SOH62" s="59"/>
      <c r="SOI62" s="59"/>
      <c r="SOJ62" s="59"/>
      <c r="SOK62" s="59"/>
      <c r="SOL62" s="59"/>
      <c r="SOM62" s="59"/>
      <c r="SON62" s="59"/>
      <c r="SOO62" s="59"/>
      <c r="SOP62" s="59"/>
      <c r="SOQ62" s="59"/>
      <c r="SOR62" s="59"/>
      <c r="SOS62" s="59"/>
      <c r="SOT62" s="59"/>
      <c r="SOU62" s="59"/>
      <c r="SOV62" s="59"/>
      <c r="SOW62" s="59"/>
      <c r="SOX62" s="59"/>
      <c r="SOY62" s="59"/>
      <c r="SOZ62" s="59"/>
      <c r="SPA62" s="59"/>
      <c r="SPB62" s="59"/>
      <c r="SPC62" s="59"/>
      <c r="SPD62" s="59"/>
      <c r="SPE62" s="59"/>
      <c r="SPF62" s="59"/>
      <c r="SPG62" s="59"/>
      <c r="SPH62" s="59"/>
      <c r="SPI62" s="59"/>
      <c r="SPJ62" s="59"/>
      <c r="SPK62" s="59"/>
      <c r="SPL62" s="59"/>
      <c r="SPM62" s="59"/>
      <c r="SPN62" s="59"/>
      <c r="SPO62" s="59"/>
      <c r="SPP62" s="59"/>
      <c r="SPQ62" s="59"/>
      <c r="SPR62" s="59"/>
      <c r="SPS62" s="59"/>
      <c r="SPT62" s="59"/>
      <c r="SPU62" s="59"/>
      <c r="SPV62" s="59"/>
      <c r="SPW62" s="59"/>
      <c r="SPX62" s="59"/>
      <c r="SPY62" s="59"/>
      <c r="SPZ62" s="59"/>
      <c r="SQA62" s="59"/>
      <c r="SQB62" s="59"/>
      <c r="SQC62" s="59"/>
      <c r="SQD62" s="59"/>
      <c r="SQE62" s="59"/>
      <c r="SQF62" s="59"/>
      <c r="SQG62" s="59"/>
      <c r="SQH62" s="59"/>
      <c r="SQI62" s="59"/>
      <c r="SQJ62" s="59"/>
      <c r="SQK62" s="59"/>
      <c r="SQL62" s="59"/>
      <c r="SQM62" s="59"/>
      <c r="SQN62" s="59"/>
      <c r="SQO62" s="59"/>
      <c r="SQP62" s="59"/>
      <c r="SQQ62" s="59"/>
      <c r="SQR62" s="59"/>
      <c r="SQS62" s="59"/>
      <c r="SQT62" s="59"/>
      <c r="SQU62" s="59"/>
      <c r="SQV62" s="59"/>
      <c r="SQW62" s="59"/>
      <c r="SQX62" s="59"/>
      <c r="SQY62" s="59"/>
      <c r="SQZ62" s="59"/>
      <c r="SRA62" s="59"/>
      <c r="SRB62" s="59"/>
      <c r="SRC62" s="59"/>
      <c r="SRD62" s="59"/>
      <c r="SRE62" s="59"/>
      <c r="SRF62" s="59"/>
      <c r="SRG62" s="59"/>
      <c r="SRH62" s="59"/>
      <c r="SRI62" s="59"/>
      <c r="SRJ62" s="59"/>
      <c r="SRK62" s="59"/>
      <c r="SRL62" s="59"/>
      <c r="SRM62" s="59"/>
      <c r="SRN62" s="59"/>
      <c r="SRO62" s="59"/>
      <c r="SRP62" s="59"/>
      <c r="SRQ62" s="59"/>
      <c r="SRR62" s="59"/>
      <c r="SRS62" s="59"/>
      <c r="SRT62" s="59"/>
      <c r="SRU62" s="59"/>
      <c r="SRV62" s="59"/>
      <c r="SRW62" s="59"/>
      <c r="SRX62" s="59"/>
      <c r="SRY62" s="59"/>
      <c r="SRZ62" s="59"/>
      <c r="SSA62" s="59"/>
      <c r="SSB62" s="59"/>
      <c r="SSC62" s="59"/>
      <c r="SSD62" s="59"/>
      <c r="SSE62" s="59"/>
      <c r="SSF62" s="59"/>
      <c r="SSG62" s="59"/>
      <c r="SSH62" s="59"/>
      <c r="SSI62" s="59"/>
      <c r="SSJ62" s="59"/>
      <c r="SSK62" s="59"/>
      <c r="SSL62" s="59"/>
      <c r="SSM62" s="59"/>
      <c r="SSN62" s="59"/>
      <c r="SSO62" s="59"/>
      <c r="SSP62" s="59"/>
      <c r="SSQ62" s="59"/>
      <c r="SSR62" s="59"/>
      <c r="SSS62" s="59"/>
      <c r="SST62" s="59"/>
      <c r="SSU62" s="59"/>
      <c r="SSV62" s="59"/>
      <c r="SSW62" s="59"/>
      <c r="SSX62" s="59"/>
      <c r="SSY62" s="59"/>
      <c r="SSZ62" s="59"/>
      <c r="STA62" s="59"/>
      <c r="STB62" s="59"/>
      <c r="STC62" s="59"/>
      <c r="STD62" s="59"/>
      <c r="STE62" s="59"/>
      <c r="STF62" s="59"/>
      <c r="STG62" s="59"/>
      <c r="STH62" s="59"/>
      <c r="STI62" s="59"/>
      <c r="STJ62" s="59"/>
      <c r="STK62" s="59"/>
      <c r="STL62" s="59"/>
      <c r="STM62" s="59"/>
      <c r="STN62" s="59"/>
      <c r="STO62" s="59"/>
      <c r="STP62" s="59"/>
      <c r="STQ62" s="59"/>
      <c r="STR62" s="59"/>
      <c r="STS62" s="59"/>
      <c r="STT62" s="59"/>
      <c r="STU62" s="59"/>
      <c r="STV62" s="59"/>
      <c r="STW62" s="59"/>
      <c r="STX62" s="59"/>
      <c r="STY62" s="59"/>
      <c r="STZ62" s="59"/>
      <c r="SUA62" s="59"/>
      <c r="SUB62" s="59"/>
      <c r="SUC62" s="59"/>
      <c r="SUD62" s="59"/>
      <c r="SUE62" s="59"/>
      <c r="SUF62" s="59"/>
      <c r="SUG62" s="59"/>
      <c r="SUH62" s="59"/>
      <c r="SUI62" s="59"/>
      <c r="SUJ62" s="59"/>
      <c r="SUK62" s="59"/>
      <c r="SUL62" s="59"/>
      <c r="SUM62" s="59"/>
      <c r="SUN62" s="59"/>
      <c r="SUO62" s="59"/>
      <c r="SUP62" s="59"/>
      <c r="SUQ62" s="59"/>
      <c r="SUR62" s="59"/>
      <c r="SUS62" s="59"/>
      <c r="SUT62" s="59"/>
      <c r="SUU62" s="59"/>
      <c r="SUV62" s="59"/>
      <c r="SUW62" s="59"/>
      <c r="SUX62" s="59"/>
      <c r="SUY62" s="59"/>
      <c r="SUZ62" s="59"/>
      <c r="SVA62" s="59"/>
      <c r="SVB62" s="59"/>
      <c r="SVC62" s="59"/>
      <c r="SVD62" s="59"/>
      <c r="SVE62" s="59"/>
      <c r="SVF62" s="59"/>
      <c r="SVG62" s="59"/>
      <c r="SVH62" s="59"/>
      <c r="SVI62" s="59"/>
      <c r="SVJ62" s="59"/>
      <c r="SVK62" s="59"/>
      <c r="SVL62" s="59"/>
      <c r="SVM62" s="59"/>
      <c r="SVN62" s="59"/>
      <c r="SVO62" s="59"/>
      <c r="SVP62" s="59"/>
      <c r="SVQ62" s="59"/>
      <c r="SVR62" s="59"/>
      <c r="SVS62" s="59"/>
      <c r="SVT62" s="59"/>
      <c r="SVU62" s="59"/>
      <c r="SVV62" s="59"/>
      <c r="SVW62" s="59"/>
      <c r="SVX62" s="59"/>
      <c r="SVY62" s="59"/>
      <c r="SVZ62" s="59"/>
      <c r="SWA62" s="59"/>
      <c r="SWB62" s="59"/>
      <c r="SWC62" s="59"/>
      <c r="SWD62" s="59"/>
      <c r="SWE62" s="59"/>
      <c r="SWF62" s="59"/>
      <c r="SWG62" s="59"/>
      <c r="SWH62" s="59"/>
      <c r="SWI62" s="59"/>
      <c r="SWJ62" s="59"/>
      <c r="SWK62" s="59"/>
      <c r="SWL62" s="59"/>
      <c r="SWM62" s="59"/>
      <c r="SWN62" s="59"/>
      <c r="SWO62" s="59"/>
      <c r="SWP62" s="59"/>
      <c r="SWQ62" s="59"/>
      <c r="SWR62" s="59"/>
      <c r="SWS62" s="59"/>
      <c r="SWT62" s="59"/>
      <c r="SWU62" s="59"/>
      <c r="SWV62" s="59"/>
      <c r="SWW62" s="59"/>
      <c r="SWX62" s="59"/>
      <c r="SWY62" s="59"/>
      <c r="SWZ62" s="59"/>
      <c r="SXA62" s="59"/>
      <c r="SXB62" s="59"/>
      <c r="SXC62" s="59"/>
      <c r="SXD62" s="59"/>
      <c r="SXE62" s="59"/>
      <c r="SXF62" s="59"/>
      <c r="SXG62" s="59"/>
      <c r="SXH62" s="59"/>
      <c r="SXI62" s="59"/>
      <c r="SXJ62" s="59"/>
      <c r="SXK62" s="59"/>
      <c r="SXL62" s="59"/>
      <c r="SXM62" s="59"/>
      <c r="SXN62" s="59"/>
      <c r="SXO62" s="59"/>
      <c r="SXP62" s="59"/>
      <c r="SXQ62" s="59"/>
      <c r="SXR62" s="59"/>
      <c r="SXS62" s="59"/>
      <c r="SXT62" s="59"/>
      <c r="SXU62" s="59"/>
      <c r="SXV62" s="59"/>
      <c r="SXW62" s="59"/>
      <c r="SXX62" s="59"/>
      <c r="SXY62" s="59"/>
      <c r="SXZ62" s="59"/>
      <c r="SYA62" s="59"/>
      <c r="SYB62" s="59"/>
      <c r="SYC62" s="59"/>
      <c r="SYD62" s="59"/>
      <c r="SYE62" s="59"/>
      <c r="SYF62" s="59"/>
      <c r="SYG62" s="59"/>
      <c r="SYH62" s="59"/>
      <c r="SYI62" s="59"/>
      <c r="SYJ62" s="59"/>
      <c r="SYK62" s="59"/>
      <c r="SYL62" s="59"/>
      <c r="SYM62" s="59"/>
      <c r="SYN62" s="59"/>
      <c r="SYO62" s="59"/>
      <c r="SYP62" s="59"/>
      <c r="SYQ62" s="59"/>
      <c r="SYR62" s="59"/>
      <c r="SYS62" s="59"/>
      <c r="SYT62" s="59"/>
      <c r="SYU62" s="59"/>
      <c r="SYV62" s="59"/>
      <c r="SYW62" s="59"/>
      <c r="SYX62" s="59"/>
      <c r="SYY62" s="59"/>
      <c r="SYZ62" s="59"/>
      <c r="SZA62" s="59"/>
      <c r="SZB62" s="59"/>
      <c r="SZC62" s="59"/>
      <c r="SZD62" s="59"/>
      <c r="SZE62" s="59"/>
      <c r="SZF62" s="59"/>
      <c r="SZG62" s="59"/>
      <c r="SZH62" s="59"/>
      <c r="SZI62" s="59"/>
      <c r="SZJ62" s="59"/>
      <c r="SZK62" s="59"/>
      <c r="SZL62" s="59"/>
      <c r="SZM62" s="59"/>
      <c r="SZN62" s="59"/>
      <c r="SZO62" s="59"/>
      <c r="SZP62" s="59"/>
      <c r="SZQ62" s="59"/>
      <c r="SZR62" s="59"/>
      <c r="SZS62" s="59"/>
      <c r="SZT62" s="59"/>
      <c r="SZU62" s="59"/>
      <c r="SZV62" s="59"/>
      <c r="SZW62" s="59"/>
      <c r="SZX62" s="59"/>
      <c r="SZY62" s="59"/>
      <c r="SZZ62" s="59"/>
      <c r="TAA62" s="59"/>
      <c r="TAB62" s="59"/>
      <c r="TAC62" s="59"/>
      <c r="TAD62" s="59"/>
      <c r="TAE62" s="59"/>
      <c r="TAF62" s="59"/>
      <c r="TAG62" s="59"/>
      <c r="TAH62" s="59"/>
      <c r="TAI62" s="59"/>
      <c r="TAJ62" s="59"/>
      <c r="TAK62" s="59"/>
      <c r="TAL62" s="59"/>
      <c r="TAM62" s="59"/>
      <c r="TAN62" s="59"/>
      <c r="TAO62" s="59"/>
      <c r="TAP62" s="59"/>
      <c r="TAQ62" s="59"/>
      <c r="TAR62" s="59"/>
      <c r="TAS62" s="59"/>
      <c r="TAT62" s="59"/>
      <c r="TAU62" s="59"/>
      <c r="TAV62" s="59"/>
      <c r="TAW62" s="59"/>
      <c r="TAX62" s="59"/>
      <c r="TAY62" s="59"/>
      <c r="TAZ62" s="59"/>
      <c r="TBA62" s="59"/>
      <c r="TBB62" s="59"/>
      <c r="TBC62" s="59"/>
      <c r="TBD62" s="59"/>
      <c r="TBE62" s="59"/>
      <c r="TBF62" s="59"/>
      <c r="TBG62" s="59"/>
      <c r="TBH62" s="59"/>
      <c r="TBI62" s="59"/>
      <c r="TBJ62" s="59"/>
      <c r="TBK62" s="59"/>
      <c r="TBL62" s="59"/>
      <c r="TBM62" s="59"/>
      <c r="TBN62" s="59"/>
      <c r="TBO62" s="59"/>
      <c r="TBP62" s="59"/>
      <c r="TBQ62" s="59"/>
      <c r="TBR62" s="59"/>
      <c r="TBS62" s="59"/>
      <c r="TBT62" s="59"/>
      <c r="TBU62" s="59"/>
      <c r="TBV62" s="59"/>
      <c r="TBW62" s="59"/>
      <c r="TBX62" s="59"/>
      <c r="TBY62" s="59"/>
      <c r="TBZ62" s="59"/>
      <c r="TCA62" s="59"/>
      <c r="TCB62" s="59"/>
      <c r="TCC62" s="59"/>
      <c r="TCD62" s="59"/>
      <c r="TCE62" s="59"/>
      <c r="TCF62" s="59"/>
      <c r="TCG62" s="59"/>
      <c r="TCH62" s="59"/>
      <c r="TCI62" s="59"/>
      <c r="TCJ62" s="59"/>
      <c r="TCK62" s="59"/>
      <c r="TCL62" s="59"/>
      <c r="TCM62" s="59"/>
      <c r="TCN62" s="59"/>
      <c r="TCO62" s="59"/>
      <c r="TCP62" s="59"/>
      <c r="TCQ62" s="59"/>
      <c r="TCR62" s="59"/>
      <c r="TCS62" s="59"/>
      <c r="TCT62" s="59"/>
      <c r="TCU62" s="59"/>
      <c r="TCV62" s="59"/>
      <c r="TCW62" s="59"/>
      <c r="TCX62" s="59"/>
      <c r="TCY62" s="59"/>
      <c r="TCZ62" s="59"/>
      <c r="TDA62" s="59"/>
      <c r="TDB62" s="59"/>
      <c r="TDC62" s="59"/>
      <c r="TDD62" s="59"/>
      <c r="TDE62" s="59"/>
      <c r="TDF62" s="59"/>
      <c r="TDG62" s="59"/>
      <c r="TDH62" s="59"/>
      <c r="TDI62" s="59"/>
      <c r="TDJ62" s="59"/>
      <c r="TDK62" s="59"/>
      <c r="TDL62" s="59"/>
      <c r="TDM62" s="59"/>
      <c r="TDN62" s="59"/>
      <c r="TDO62" s="59"/>
      <c r="TDP62" s="59"/>
      <c r="TDQ62" s="59"/>
      <c r="TDR62" s="59"/>
      <c r="TDS62" s="59"/>
      <c r="TDT62" s="59"/>
      <c r="TDU62" s="59"/>
      <c r="TDV62" s="59"/>
      <c r="TDW62" s="59"/>
      <c r="TDX62" s="59"/>
      <c r="TDY62" s="59"/>
      <c r="TDZ62" s="59"/>
      <c r="TEA62" s="59"/>
      <c r="TEB62" s="59"/>
      <c r="TEC62" s="59"/>
      <c r="TED62" s="59"/>
      <c r="TEE62" s="59"/>
      <c r="TEF62" s="59"/>
      <c r="TEG62" s="59"/>
      <c r="TEH62" s="59"/>
      <c r="TEI62" s="59"/>
      <c r="TEJ62" s="59"/>
      <c r="TEK62" s="59"/>
      <c r="TEL62" s="59"/>
      <c r="TEM62" s="59"/>
      <c r="TEN62" s="59"/>
      <c r="TEO62" s="59"/>
      <c r="TEP62" s="59"/>
      <c r="TEQ62" s="59"/>
      <c r="TER62" s="59"/>
      <c r="TES62" s="59"/>
      <c r="TET62" s="59"/>
      <c r="TEU62" s="59"/>
      <c r="TEV62" s="59"/>
      <c r="TEW62" s="59"/>
      <c r="TEX62" s="59"/>
      <c r="TEY62" s="59"/>
      <c r="TEZ62" s="59"/>
      <c r="TFA62" s="59"/>
      <c r="TFB62" s="59"/>
      <c r="TFC62" s="59"/>
      <c r="TFD62" s="59"/>
      <c r="TFE62" s="59"/>
      <c r="TFF62" s="59"/>
      <c r="TFG62" s="59"/>
      <c r="TFH62" s="59"/>
      <c r="TFI62" s="59"/>
      <c r="TFJ62" s="59"/>
      <c r="TFK62" s="59"/>
      <c r="TFL62" s="59"/>
      <c r="TFM62" s="59"/>
      <c r="TFN62" s="59"/>
      <c r="TFO62" s="59"/>
      <c r="TFP62" s="59"/>
      <c r="TFQ62" s="59"/>
      <c r="TFR62" s="59"/>
      <c r="TFS62" s="59"/>
      <c r="TFT62" s="59"/>
      <c r="TFU62" s="59"/>
      <c r="TFV62" s="59"/>
      <c r="TFW62" s="59"/>
      <c r="TFX62" s="59"/>
      <c r="TFY62" s="59"/>
      <c r="TFZ62" s="59"/>
      <c r="TGA62" s="59"/>
      <c r="TGB62" s="59"/>
      <c r="TGC62" s="59"/>
      <c r="TGD62" s="59"/>
      <c r="TGE62" s="59"/>
      <c r="TGF62" s="59"/>
      <c r="TGG62" s="59"/>
      <c r="TGH62" s="59"/>
      <c r="TGI62" s="59"/>
      <c r="TGJ62" s="59"/>
      <c r="TGK62" s="59"/>
      <c r="TGL62" s="59"/>
      <c r="TGM62" s="59"/>
      <c r="TGN62" s="59"/>
      <c r="TGO62" s="59"/>
      <c r="TGP62" s="59"/>
      <c r="TGQ62" s="59"/>
      <c r="TGR62" s="59"/>
      <c r="TGS62" s="59"/>
      <c r="TGT62" s="59"/>
      <c r="TGU62" s="59"/>
      <c r="TGV62" s="59"/>
      <c r="TGW62" s="59"/>
      <c r="TGX62" s="59"/>
      <c r="TGY62" s="59"/>
      <c r="TGZ62" s="59"/>
      <c r="THA62" s="59"/>
      <c r="THB62" s="59"/>
      <c r="THC62" s="59"/>
      <c r="THD62" s="59"/>
      <c r="THE62" s="59"/>
      <c r="THF62" s="59"/>
      <c r="THG62" s="59"/>
      <c r="THH62" s="59"/>
      <c r="THI62" s="59"/>
      <c r="THJ62" s="59"/>
      <c r="THK62" s="59"/>
      <c r="THL62" s="59"/>
      <c r="THM62" s="59"/>
      <c r="THN62" s="59"/>
      <c r="THO62" s="59"/>
      <c r="THP62" s="59"/>
      <c r="THQ62" s="59"/>
      <c r="THR62" s="59"/>
      <c r="THS62" s="59"/>
      <c r="THT62" s="59"/>
      <c r="THU62" s="59"/>
      <c r="THV62" s="59"/>
      <c r="THW62" s="59"/>
      <c r="THX62" s="59"/>
      <c r="THY62" s="59"/>
      <c r="THZ62" s="59"/>
      <c r="TIA62" s="59"/>
      <c r="TIB62" s="59"/>
      <c r="TIC62" s="59"/>
      <c r="TID62" s="59"/>
      <c r="TIE62" s="59"/>
      <c r="TIF62" s="59"/>
      <c r="TIG62" s="59"/>
      <c r="TIH62" s="59"/>
      <c r="TII62" s="59"/>
      <c r="TIJ62" s="59"/>
      <c r="TIK62" s="59"/>
      <c r="TIL62" s="59"/>
      <c r="TIM62" s="59"/>
      <c r="TIN62" s="59"/>
      <c r="TIO62" s="59"/>
      <c r="TIP62" s="59"/>
      <c r="TIQ62" s="59"/>
      <c r="TIR62" s="59"/>
      <c r="TIS62" s="59"/>
      <c r="TIT62" s="59"/>
      <c r="TIU62" s="59"/>
      <c r="TIV62" s="59"/>
      <c r="TIW62" s="59"/>
      <c r="TIX62" s="59"/>
      <c r="TIY62" s="59"/>
      <c r="TIZ62" s="59"/>
      <c r="TJA62" s="59"/>
      <c r="TJB62" s="59"/>
      <c r="TJC62" s="59"/>
      <c r="TJD62" s="59"/>
      <c r="TJE62" s="59"/>
      <c r="TJF62" s="59"/>
      <c r="TJG62" s="59"/>
      <c r="TJH62" s="59"/>
      <c r="TJI62" s="59"/>
      <c r="TJJ62" s="59"/>
      <c r="TJK62" s="59"/>
      <c r="TJL62" s="59"/>
      <c r="TJM62" s="59"/>
      <c r="TJN62" s="59"/>
      <c r="TJO62" s="59"/>
      <c r="TJP62" s="59"/>
      <c r="TJQ62" s="59"/>
      <c r="TJR62" s="59"/>
      <c r="TJS62" s="59"/>
      <c r="TJT62" s="59"/>
      <c r="TJU62" s="59"/>
      <c r="TJV62" s="59"/>
      <c r="TJW62" s="59"/>
      <c r="TJX62" s="59"/>
      <c r="TJY62" s="59"/>
      <c r="TJZ62" s="59"/>
      <c r="TKA62" s="59"/>
      <c r="TKB62" s="59"/>
      <c r="TKC62" s="59"/>
      <c r="TKD62" s="59"/>
      <c r="TKE62" s="59"/>
      <c r="TKF62" s="59"/>
      <c r="TKG62" s="59"/>
      <c r="TKH62" s="59"/>
      <c r="TKI62" s="59"/>
      <c r="TKJ62" s="59"/>
      <c r="TKK62" s="59"/>
      <c r="TKL62" s="59"/>
      <c r="TKM62" s="59"/>
      <c r="TKN62" s="59"/>
      <c r="TKO62" s="59"/>
      <c r="TKP62" s="59"/>
      <c r="TKQ62" s="59"/>
      <c r="TKR62" s="59"/>
      <c r="TKS62" s="59"/>
      <c r="TKT62" s="59"/>
      <c r="TKU62" s="59"/>
      <c r="TKV62" s="59"/>
      <c r="TKW62" s="59"/>
      <c r="TKX62" s="59"/>
      <c r="TKY62" s="59"/>
      <c r="TKZ62" s="59"/>
      <c r="TLA62" s="59"/>
      <c r="TLB62" s="59"/>
      <c r="TLC62" s="59"/>
      <c r="TLD62" s="59"/>
      <c r="TLE62" s="59"/>
      <c r="TLF62" s="59"/>
      <c r="TLG62" s="59"/>
      <c r="TLH62" s="59"/>
      <c r="TLI62" s="59"/>
      <c r="TLJ62" s="59"/>
      <c r="TLK62" s="59"/>
      <c r="TLL62" s="59"/>
      <c r="TLM62" s="59"/>
      <c r="TLN62" s="59"/>
      <c r="TLO62" s="59"/>
      <c r="TLP62" s="59"/>
      <c r="TLQ62" s="59"/>
      <c r="TLR62" s="59"/>
      <c r="TLS62" s="59"/>
      <c r="TLT62" s="59"/>
      <c r="TLU62" s="59"/>
      <c r="TLV62" s="59"/>
      <c r="TLW62" s="59"/>
      <c r="TLX62" s="59"/>
      <c r="TLY62" s="59"/>
      <c r="TLZ62" s="59"/>
      <c r="TMA62" s="59"/>
      <c r="TMB62" s="59"/>
      <c r="TMC62" s="59"/>
      <c r="TMD62" s="59"/>
      <c r="TME62" s="59"/>
      <c r="TMF62" s="59"/>
      <c r="TMG62" s="59"/>
      <c r="TMH62" s="59"/>
      <c r="TMI62" s="59"/>
      <c r="TMJ62" s="59"/>
      <c r="TMK62" s="59"/>
      <c r="TML62" s="59"/>
      <c r="TMM62" s="59"/>
      <c r="TMN62" s="59"/>
      <c r="TMO62" s="59"/>
      <c r="TMP62" s="59"/>
      <c r="TMQ62" s="59"/>
      <c r="TMR62" s="59"/>
      <c r="TMS62" s="59"/>
      <c r="TMT62" s="59"/>
      <c r="TMU62" s="59"/>
      <c r="TMV62" s="59"/>
      <c r="TMW62" s="59"/>
      <c r="TMX62" s="59"/>
      <c r="TMY62" s="59"/>
      <c r="TMZ62" s="59"/>
      <c r="TNA62" s="59"/>
      <c r="TNB62" s="59"/>
      <c r="TNC62" s="59"/>
      <c r="TND62" s="59"/>
      <c r="TNE62" s="59"/>
      <c r="TNF62" s="59"/>
      <c r="TNG62" s="59"/>
      <c r="TNH62" s="59"/>
      <c r="TNI62" s="59"/>
      <c r="TNJ62" s="59"/>
      <c r="TNK62" s="59"/>
      <c r="TNL62" s="59"/>
      <c r="TNM62" s="59"/>
      <c r="TNN62" s="59"/>
      <c r="TNO62" s="59"/>
      <c r="TNP62" s="59"/>
      <c r="TNQ62" s="59"/>
      <c r="TNR62" s="59"/>
      <c r="TNS62" s="59"/>
      <c r="TNT62" s="59"/>
      <c r="TNU62" s="59"/>
      <c r="TNV62" s="59"/>
      <c r="TNW62" s="59"/>
      <c r="TNX62" s="59"/>
      <c r="TNY62" s="59"/>
      <c r="TNZ62" s="59"/>
      <c r="TOA62" s="59"/>
      <c r="TOB62" s="59"/>
      <c r="TOC62" s="59"/>
      <c r="TOD62" s="59"/>
      <c r="TOE62" s="59"/>
      <c r="TOF62" s="59"/>
      <c r="TOG62" s="59"/>
      <c r="TOH62" s="59"/>
      <c r="TOI62" s="59"/>
      <c r="TOJ62" s="59"/>
      <c r="TOK62" s="59"/>
      <c r="TOL62" s="59"/>
      <c r="TOM62" s="59"/>
      <c r="TON62" s="59"/>
      <c r="TOO62" s="59"/>
      <c r="TOP62" s="59"/>
      <c r="TOQ62" s="59"/>
      <c r="TOR62" s="59"/>
      <c r="TOS62" s="59"/>
      <c r="TOT62" s="59"/>
      <c r="TOU62" s="59"/>
      <c r="TOV62" s="59"/>
      <c r="TOW62" s="59"/>
      <c r="TOX62" s="59"/>
      <c r="TOY62" s="59"/>
      <c r="TOZ62" s="59"/>
      <c r="TPA62" s="59"/>
      <c r="TPB62" s="59"/>
      <c r="TPC62" s="59"/>
      <c r="TPD62" s="59"/>
      <c r="TPE62" s="59"/>
      <c r="TPF62" s="59"/>
      <c r="TPG62" s="59"/>
      <c r="TPH62" s="59"/>
      <c r="TPI62" s="59"/>
      <c r="TPJ62" s="59"/>
      <c r="TPK62" s="59"/>
      <c r="TPL62" s="59"/>
      <c r="TPM62" s="59"/>
      <c r="TPN62" s="59"/>
      <c r="TPO62" s="59"/>
      <c r="TPP62" s="59"/>
      <c r="TPQ62" s="59"/>
      <c r="TPR62" s="59"/>
      <c r="TPS62" s="59"/>
      <c r="TPT62" s="59"/>
      <c r="TPU62" s="59"/>
      <c r="TPV62" s="59"/>
      <c r="TPW62" s="59"/>
      <c r="TPX62" s="59"/>
      <c r="TPY62" s="59"/>
      <c r="TPZ62" s="59"/>
      <c r="TQA62" s="59"/>
      <c r="TQB62" s="59"/>
      <c r="TQC62" s="59"/>
      <c r="TQD62" s="59"/>
      <c r="TQE62" s="59"/>
      <c r="TQF62" s="59"/>
      <c r="TQG62" s="59"/>
      <c r="TQH62" s="59"/>
      <c r="TQI62" s="59"/>
      <c r="TQJ62" s="59"/>
      <c r="TQK62" s="59"/>
      <c r="TQL62" s="59"/>
      <c r="TQM62" s="59"/>
      <c r="TQN62" s="59"/>
      <c r="TQO62" s="59"/>
      <c r="TQP62" s="59"/>
      <c r="TQQ62" s="59"/>
      <c r="TQR62" s="59"/>
      <c r="TQS62" s="59"/>
      <c r="TQT62" s="59"/>
      <c r="TQU62" s="59"/>
      <c r="TQV62" s="59"/>
      <c r="TQW62" s="59"/>
      <c r="TQX62" s="59"/>
      <c r="TQY62" s="59"/>
      <c r="TQZ62" s="59"/>
      <c r="TRA62" s="59"/>
      <c r="TRB62" s="59"/>
      <c r="TRC62" s="59"/>
      <c r="TRD62" s="59"/>
      <c r="TRE62" s="59"/>
      <c r="TRF62" s="59"/>
      <c r="TRG62" s="59"/>
      <c r="TRH62" s="59"/>
      <c r="TRI62" s="59"/>
      <c r="TRJ62" s="59"/>
      <c r="TRK62" s="59"/>
      <c r="TRL62" s="59"/>
      <c r="TRM62" s="59"/>
      <c r="TRN62" s="59"/>
      <c r="TRO62" s="59"/>
      <c r="TRP62" s="59"/>
      <c r="TRQ62" s="59"/>
      <c r="TRR62" s="59"/>
      <c r="TRS62" s="59"/>
      <c r="TRT62" s="59"/>
      <c r="TRU62" s="59"/>
      <c r="TRV62" s="59"/>
      <c r="TRW62" s="59"/>
      <c r="TRX62" s="59"/>
      <c r="TRY62" s="59"/>
      <c r="TRZ62" s="59"/>
      <c r="TSA62" s="59"/>
      <c r="TSB62" s="59"/>
      <c r="TSC62" s="59"/>
      <c r="TSD62" s="59"/>
      <c r="TSE62" s="59"/>
      <c r="TSF62" s="59"/>
      <c r="TSG62" s="59"/>
      <c r="TSH62" s="59"/>
      <c r="TSI62" s="59"/>
      <c r="TSJ62" s="59"/>
      <c r="TSK62" s="59"/>
      <c r="TSL62" s="59"/>
      <c r="TSM62" s="59"/>
      <c r="TSN62" s="59"/>
      <c r="TSO62" s="59"/>
      <c r="TSP62" s="59"/>
      <c r="TSQ62" s="59"/>
      <c r="TSR62" s="59"/>
      <c r="TSS62" s="59"/>
      <c r="TST62" s="59"/>
      <c r="TSU62" s="59"/>
      <c r="TSV62" s="59"/>
      <c r="TSW62" s="59"/>
      <c r="TSX62" s="59"/>
      <c r="TSY62" s="59"/>
      <c r="TSZ62" s="59"/>
      <c r="TTA62" s="59"/>
      <c r="TTB62" s="59"/>
      <c r="TTC62" s="59"/>
      <c r="TTD62" s="59"/>
      <c r="TTE62" s="59"/>
      <c r="TTF62" s="59"/>
      <c r="TTG62" s="59"/>
      <c r="TTH62" s="59"/>
      <c r="TTI62" s="59"/>
      <c r="TTJ62" s="59"/>
      <c r="TTK62" s="59"/>
      <c r="TTL62" s="59"/>
      <c r="TTM62" s="59"/>
      <c r="TTN62" s="59"/>
      <c r="TTO62" s="59"/>
      <c r="TTP62" s="59"/>
      <c r="TTQ62" s="59"/>
      <c r="TTR62" s="59"/>
      <c r="TTS62" s="59"/>
      <c r="TTT62" s="59"/>
      <c r="TTU62" s="59"/>
      <c r="TTV62" s="59"/>
      <c r="TTW62" s="59"/>
      <c r="TTX62" s="59"/>
      <c r="TTY62" s="59"/>
      <c r="TTZ62" s="59"/>
      <c r="TUA62" s="59"/>
      <c r="TUB62" s="59"/>
      <c r="TUC62" s="59"/>
      <c r="TUD62" s="59"/>
      <c r="TUE62" s="59"/>
      <c r="TUF62" s="59"/>
      <c r="TUG62" s="59"/>
      <c r="TUH62" s="59"/>
      <c r="TUI62" s="59"/>
      <c r="TUJ62" s="59"/>
      <c r="TUK62" s="59"/>
      <c r="TUL62" s="59"/>
      <c r="TUM62" s="59"/>
      <c r="TUN62" s="59"/>
      <c r="TUO62" s="59"/>
      <c r="TUP62" s="59"/>
      <c r="TUQ62" s="59"/>
      <c r="TUR62" s="59"/>
      <c r="TUS62" s="59"/>
      <c r="TUT62" s="59"/>
      <c r="TUU62" s="59"/>
      <c r="TUV62" s="59"/>
      <c r="TUW62" s="59"/>
      <c r="TUX62" s="59"/>
      <c r="TUY62" s="59"/>
      <c r="TUZ62" s="59"/>
      <c r="TVA62" s="59"/>
      <c r="TVB62" s="59"/>
      <c r="TVC62" s="59"/>
      <c r="TVD62" s="59"/>
      <c r="TVE62" s="59"/>
      <c r="TVF62" s="59"/>
      <c r="TVG62" s="59"/>
      <c r="TVH62" s="59"/>
      <c r="TVI62" s="59"/>
      <c r="TVJ62" s="59"/>
      <c r="TVK62" s="59"/>
      <c r="TVL62" s="59"/>
      <c r="TVM62" s="59"/>
      <c r="TVN62" s="59"/>
      <c r="TVO62" s="59"/>
      <c r="TVP62" s="59"/>
      <c r="TVQ62" s="59"/>
      <c r="TVR62" s="59"/>
      <c r="TVS62" s="59"/>
      <c r="TVT62" s="59"/>
      <c r="TVU62" s="59"/>
      <c r="TVV62" s="59"/>
      <c r="TVW62" s="59"/>
      <c r="TVX62" s="59"/>
      <c r="TVY62" s="59"/>
      <c r="TVZ62" s="59"/>
      <c r="TWA62" s="59"/>
      <c r="TWB62" s="59"/>
      <c r="TWC62" s="59"/>
      <c r="TWD62" s="59"/>
      <c r="TWE62" s="59"/>
      <c r="TWF62" s="59"/>
      <c r="TWG62" s="59"/>
      <c r="TWH62" s="59"/>
      <c r="TWI62" s="59"/>
      <c r="TWJ62" s="59"/>
      <c r="TWK62" s="59"/>
      <c r="TWL62" s="59"/>
      <c r="TWM62" s="59"/>
      <c r="TWN62" s="59"/>
      <c r="TWO62" s="59"/>
      <c r="TWP62" s="59"/>
      <c r="TWQ62" s="59"/>
      <c r="TWR62" s="59"/>
      <c r="TWS62" s="59"/>
      <c r="TWT62" s="59"/>
      <c r="TWU62" s="59"/>
      <c r="TWV62" s="59"/>
      <c r="TWW62" s="59"/>
      <c r="TWX62" s="59"/>
      <c r="TWY62" s="59"/>
      <c r="TWZ62" s="59"/>
      <c r="TXA62" s="59"/>
      <c r="TXB62" s="59"/>
      <c r="TXC62" s="59"/>
      <c r="TXD62" s="59"/>
      <c r="TXE62" s="59"/>
      <c r="TXF62" s="59"/>
      <c r="TXG62" s="59"/>
      <c r="TXH62" s="59"/>
      <c r="TXI62" s="59"/>
      <c r="TXJ62" s="59"/>
      <c r="TXK62" s="59"/>
      <c r="TXL62" s="59"/>
      <c r="TXM62" s="59"/>
      <c r="TXN62" s="59"/>
      <c r="TXO62" s="59"/>
      <c r="TXP62" s="59"/>
      <c r="TXQ62" s="59"/>
      <c r="TXR62" s="59"/>
      <c r="TXS62" s="59"/>
      <c r="TXT62" s="59"/>
      <c r="TXU62" s="59"/>
      <c r="TXV62" s="59"/>
      <c r="TXW62" s="59"/>
      <c r="TXX62" s="59"/>
      <c r="TXY62" s="59"/>
      <c r="TXZ62" s="59"/>
      <c r="TYA62" s="59"/>
      <c r="TYB62" s="59"/>
      <c r="TYC62" s="59"/>
      <c r="TYD62" s="59"/>
      <c r="TYE62" s="59"/>
      <c r="TYF62" s="59"/>
      <c r="TYG62" s="59"/>
      <c r="TYH62" s="59"/>
      <c r="TYI62" s="59"/>
      <c r="TYJ62" s="59"/>
      <c r="TYK62" s="59"/>
      <c r="TYL62" s="59"/>
      <c r="TYM62" s="59"/>
      <c r="TYN62" s="59"/>
      <c r="TYO62" s="59"/>
      <c r="TYP62" s="59"/>
      <c r="TYQ62" s="59"/>
      <c r="TYR62" s="59"/>
      <c r="TYS62" s="59"/>
      <c r="TYT62" s="59"/>
      <c r="TYU62" s="59"/>
      <c r="TYV62" s="59"/>
      <c r="TYW62" s="59"/>
      <c r="TYX62" s="59"/>
      <c r="TYY62" s="59"/>
      <c r="TYZ62" s="59"/>
      <c r="TZA62" s="59"/>
      <c r="TZB62" s="59"/>
      <c r="TZC62" s="59"/>
      <c r="TZD62" s="59"/>
      <c r="TZE62" s="59"/>
      <c r="TZF62" s="59"/>
      <c r="TZG62" s="59"/>
      <c r="TZH62" s="59"/>
      <c r="TZI62" s="59"/>
      <c r="TZJ62" s="59"/>
      <c r="TZK62" s="59"/>
      <c r="TZL62" s="59"/>
      <c r="TZM62" s="59"/>
      <c r="TZN62" s="59"/>
      <c r="TZO62" s="59"/>
      <c r="TZP62" s="59"/>
      <c r="TZQ62" s="59"/>
      <c r="TZR62" s="59"/>
      <c r="TZS62" s="59"/>
      <c r="TZT62" s="59"/>
      <c r="TZU62" s="59"/>
      <c r="TZV62" s="59"/>
      <c r="TZW62" s="59"/>
      <c r="TZX62" s="59"/>
      <c r="TZY62" s="59"/>
      <c r="TZZ62" s="59"/>
      <c r="UAA62" s="59"/>
      <c r="UAB62" s="59"/>
      <c r="UAC62" s="59"/>
      <c r="UAD62" s="59"/>
      <c r="UAE62" s="59"/>
      <c r="UAF62" s="59"/>
      <c r="UAG62" s="59"/>
      <c r="UAH62" s="59"/>
      <c r="UAI62" s="59"/>
      <c r="UAJ62" s="59"/>
      <c r="UAK62" s="59"/>
      <c r="UAL62" s="59"/>
      <c r="UAM62" s="59"/>
      <c r="UAN62" s="59"/>
      <c r="UAO62" s="59"/>
      <c r="UAP62" s="59"/>
      <c r="UAQ62" s="59"/>
      <c r="UAR62" s="59"/>
      <c r="UAS62" s="59"/>
      <c r="UAT62" s="59"/>
      <c r="UAU62" s="59"/>
      <c r="UAV62" s="59"/>
      <c r="UAW62" s="59"/>
      <c r="UAX62" s="59"/>
      <c r="UAY62" s="59"/>
      <c r="UAZ62" s="59"/>
      <c r="UBA62" s="59"/>
      <c r="UBB62" s="59"/>
      <c r="UBC62" s="59"/>
      <c r="UBD62" s="59"/>
      <c r="UBE62" s="59"/>
      <c r="UBF62" s="59"/>
      <c r="UBG62" s="59"/>
      <c r="UBH62" s="59"/>
      <c r="UBI62" s="59"/>
      <c r="UBJ62" s="59"/>
      <c r="UBK62" s="59"/>
      <c r="UBL62" s="59"/>
      <c r="UBM62" s="59"/>
      <c r="UBN62" s="59"/>
      <c r="UBO62" s="59"/>
      <c r="UBP62" s="59"/>
      <c r="UBQ62" s="59"/>
      <c r="UBR62" s="59"/>
      <c r="UBS62" s="59"/>
      <c r="UBT62" s="59"/>
      <c r="UBU62" s="59"/>
      <c r="UBV62" s="59"/>
      <c r="UBW62" s="59"/>
      <c r="UBX62" s="59"/>
      <c r="UBY62" s="59"/>
      <c r="UBZ62" s="59"/>
      <c r="UCA62" s="59"/>
      <c r="UCB62" s="59"/>
      <c r="UCC62" s="59"/>
      <c r="UCD62" s="59"/>
      <c r="UCE62" s="59"/>
      <c r="UCF62" s="59"/>
      <c r="UCG62" s="59"/>
      <c r="UCH62" s="59"/>
      <c r="UCI62" s="59"/>
      <c r="UCJ62" s="59"/>
      <c r="UCK62" s="59"/>
      <c r="UCL62" s="59"/>
      <c r="UCM62" s="59"/>
      <c r="UCN62" s="59"/>
      <c r="UCO62" s="59"/>
      <c r="UCP62" s="59"/>
      <c r="UCQ62" s="59"/>
      <c r="UCR62" s="59"/>
      <c r="UCS62" s="59"/>
      <c r="UCT62" s="59"/>
      <c r="UCU62" s="59"/>
      <c r="UCV62" s="59"/>
      <c r="UCW62" s="59"/>
      <c r="UCX62" s="59"/>
      <c r="UCY62" s="59"/>
      <c r="UCZ62" s="59"/>
      <c r="UDA62" s="59"/>
      <c r="UDB62" s="59"/>
      <c r="UDC62" s="59"/>
      <c r="UDD62" s="59"/>
      <c r="UDE62" s="59"/>
      <c r="UDF62" s="59"/>
      <c r="UDG62" s="59"/>
      <c r="UDH62" s="59"/>
      <c r="UDI62" s="59"/>
      <c r="UDJ62" s="59"/>
      <c r="UDK62" s="59"/>
      <c r="UDL62" s="59"/>
      <c r="UDM62" s="59"/>
      <c r="UDN62" s="59"/>
      <c r="UDO62" s="59"/>
      <c r="UDP62" s="59"/>
      <c r="UDQ62" s="59"/>
      <c r="UDR62" s="59"/>
      <c r="UDS62" s="59"/>
      <c r="UDT62" s="59"/>
      <c r="UDU62" s="59"/>
      <c r="UDV62" s="59"/>
      <c r="UDW62" s="59"/>
      <c r="UDX62" s="59"/>
      <c r="UDY62" s="59"/>
      <c r="UDZ62" s="59"/>
      <c r="UEA62" s="59"/>
      <c r="UEB62" s="59"/>
      <c r="UEC62" s="59"/>
      <c r="UED62" s="59"/>
      <c r="UEE62" s="59"/>
      <c r="UEF62" s="59"/>
      <c r="UEG62" s="59"/>
      <c r="UEH62" s="59"/>
      <c r="UEI62" s="59"/>
      <c r="UEJ62" s="59"/>
      <c r="UEK62" s="59"/>
      <c r="UEL62" s="59"/>
      <c r="UEM62" s="59"/>
      <c r="UEN62" s="59"/>
      <c r="UEO62" s="59"/>
      <c r="UEP62" s="59"/>
      <c r="UEQ62" s="59"/>
      <c r="UER62" s="59"/>
      <c r="UES62" s="59"/>
      <c r="UET62" s="59"/>
      <c r="UEU62" s="59"/>
      <c r="UEV62" s="59"/>
      <c r="UEW62" s="59"/>
      <c r="UEX62" s="59"/>
      <c r="UEY62" s="59"/>
      <c r="UEZ62" s="59"/>
      <c r="UFA62" s="59"/>
      <c r="UFB62" s="59"/>
      <c r="UFC62" s="59"/>
      <c r="UFD62" s="59"/>
      <c r="UFE62" s="59"/>
      <c r="UFF62" s="59"/>
      <c r="UFG62" s="59"/>
      <c r="UFH62" s="59"/>
      <c r="UFI62" s="59"/>
      <c r="UFJ62" s="59"/>
      <c r="UFK62" s="59"/>
      <c r="UFL62" s="59"/>
      <c r="UFM62" s="59"/>
      <c r="UFN62" s="59"/>
      <c r="UFO62" s="59"/>
      <c r="UFP62" s="59"/>
      <c r="UFQ62" s="59"/>
      <c r="UFR62" s="59"/>
      <c r="UFS62" s="59"/>
      <c r="UFT62" s="59"/>
      <c r="UFU62" s="59"/>
      <c r="UFV62" s="59"/>
      <c r="UFW62" s="59"/>
      <c r="UFX62" s="59"/>
      <c r="UFY62" s="59"/>
      <c r="UFZ62" s="59"/>
      <c r="UGA62" s="59"/>
      <c r="UGB62" s="59"/>
      <c r="UGC62" s="59"/>
      <c r="UGD62" s="59"/>
      <c r="UGE62" s="59"/>
      <c r="UGF62" s="59"/>
      <c r="UGG62" s="59"/>
      <c r="UGH62" s="59"/>
      <c r="UGI62" s="59"/>
      <c r="UGJ62" s="59"/>
      <c r="UGK62" s="59"/>
      <c r="UGL62" s="59"/>
      <c r="UGM62" s="59"/>
      <c r="UGN62" s="59"/>
      <c r="UGO62" s="59"/>
      <c r="UGP62" s="59"/>
      <c r="UGQ62" s="59"/>
      <c r="UGR62" s="59"/>
      <c r="UGS62" s="59"/>
      <c r="UGT62" s="59"/>
      <c r="UGU62" s="59"/>
      <c r="UGV62" s="59"/>
      <c r="UGW62" s="59"/>
      <c r="UGX62" s="59"/>
      <c r="UGY62" s="59"/>
      <c r="UGZ62" s="59"/>
      <c r="UHA62" s="59"/>
      <c r="UHB62" s="59"/>
      <c r="UHC62" s="59"/>
      <c r="UHD62" s="59"/>
      <c r="UHE62" s="59"/>
      <c r="UHF62" s="59"/>
      <c r="UHG62" s="59"/>
      <c r="UHH62" s="59"/>
      <c r="UHI62" s="59"/>
      <c r="UHJ62" s="59"/>
      <c r="UHK62" s="59"/>
      <c r="UHL62" s="59"/>
      <c r="UHM62" s="59"/>
      <c r="UHN62" s="59"/>
      <c r="UHO62" s="59"/>
      <c r="UHP62" s="59"/>
      <c r="UHQ62" s="59"/>
      <c r="UHR62" s="59"/>
      <c r="UHS62" s="59"/>
      <c r="UHT62" s="59"/>
      <c r="UHU62" s="59"/>
      <c r="UHV62" s="59"/>
      <c r="UHW62" s="59"/>
      <c r="UHX62" s="59"/>
      <c r="UHY62" s="59"/>
      <c r="UHZ62" s="59"/>
      <c r="UIA62" s="59"/>
      <c r="UIB62" s="59"/>
      <c r="UIC62" s="59"/>
      <c r="UID62" s="59"/>
      <c r="UIE62" s="59"/>
      <c r="UIF62" s="59"/>
      <c r="UIG62" s="59"/>
      <c r="UIH62" s="59"/>
      <c r="UII62" s="59"/>
      <c r="UIJ62" s="59"/>
      <c r="UIK62" s="59"/>
      <c r="UIL62" s="59"/>
      <c r="UIM62" s="59"/>
      <c r="UIN62" s="59"/>
      <c r="UIO62" s="59"/>
      <c r="UIP62" s="59"/>
      <c r="UIQ62" s="59"/>
      <c r="UIR62" s="59"/>
      <c r="UIS62" s="59"/>
      <c r="UIT62" s="59"/>
      <c r="UIU62" s="59"/>
      <c r="UIV62" s="59"/>
      <c r="UIW62" s="59"/>
      <c r="UIX62" s="59"/>
      <c r="UIY62" s="59"/>
      <c r="UIZ62" s="59"/>
      <c r="UJA62" s="59"/>
      <c r="UJB62" s="59"/>
      <c r="UJC62" s="59"/>
      <c r="UJD62" s="59"/>
      <c r="UJE62" s="59"/>
      <c r="UJF62" s="59"/>
      <c r="UJG62" s="59"/>
      <c r="UJH62" s="59"/>
      <c r="UJI62" s="59"/>
      <c r="UJJ62" s="59"/>
      <c r="UJK62" s="59"/>
      <c r="UJL62" s="59"/>
      <c r="UJM62" s="59"/>
      <c r="UJN62" s="59"/>
      <c r="UJO62" s="59"/>
      <c r="UJP62" s="59"/>
      <c r="UJQ62" s="59"/>
      <c r="UJR62" s="59"/>
      <c r="UJS62" s="59"/>
      <c r="UJT62" s="59"/>
      <c r="UJU62" s="59"/>
      <c r="UJV62" s="59"/>
      <c r="UJW62" s="59"/>
      <c r="UJX62" s="59"/>
      <c r="UJY62" s="59"/>
      <c r="UJZ62" s="59"/>
      <c r="UKA62" s="59"/>
      <c r="UKB62" s="59"/>
      <c r="UKC62" s="59"/>
      <c r="UKD62" s="59"/>
      <c r="UKE62" s="59"/>
      <c r="UKF62" s="59"/>
      <c r="UKG62" s="59"/>
      <c r="UKH62" s="59"/>
      <c r="UKI62" s="59"/>
      <c r="UKJ62" s="59"/>
      <c r="UKK62" s="59"/>
      <c r="UKL62" s="59"/>
      <c r="UKM62" s="59"/>
      <c r="UKN62" s="59"/>
      <c r="UKO62" s="59"/>
      <c r="UKP62" s="59"/>
      <c r="UKQ62" s="59"/>
      <c r="UKR62" s="59"/>
      <c r="UKS62" s="59"/>
      <c r="UKT62" s="59"/>
      <c r="UKU62" s="59"/>
      <c r="UKV62" s="59"/>
      <c r="UKW62" s="59"/>
      <c r="UKX62" s="59"/>
      <c r="UKY62" s="59"/>
      <c r="UKZ62" s="59"/>
      <c r="ULA62" s="59"/>
      <c r="ULB62" s="59"/>
      <c r="ULC62" s="59"/>
      <c r="ULD62" s="59"/>
      <c r="ULE62" s="59"/>
      <c r="ULF62" s="59"/>
      <c r="ULG62" s="59"/>
      <c r="ULH62" s="59"/>
      <c r="ULI62" s="59"/>
      <c r="ULJ62" s="59"/>
      <c r="ULK62" s="59"/>
      <c r="ULL62" s="59"/>
      <c r="ULM62" s="59"/>
      <c r="ULN62" s="59"/>
      <c r="ULO62" s="59"/>
      <c r="ULP62" s="59"/>
      <c r="ULQ62" s="59"/>
      <c r="ULR62" s="59"/>
      <c r="ULS62" s="59"/>
      <c r="ULT62" s="59"/>
      <c r="ULU62" s="59"/>
      <c r="ULV62" s="59"/>
      <c r="ULW62" s="59"/>
      <c r="ULX62" s="59"/>
      <c r="ULY62" s="59"/>
      <c r="ULZ62" s="59"/>
      <c r="UMA62" s="59"/>
      <c r="UMB62" s="59"/>
      <c r="UMC62" s="59"/>
      <c r="UMD62" s="59"/>
      <c r="UME62" s="59"/>
      <c r="UMF62" s="59"/>
      <c r="UMG62" s="59"/>
      <c r="UMH62" s="59"/>
      <c r="UMI62" s="59"/>
      <c r="UMJ62" s="59"/>
      <c r="UMK62" s="59"/>
      <c r="UML62" s="59"/>
      <c r="UMM62" s="59"/>
      <c r="UMN62" s="59"/>
      <c r="UMO62" s="59"/>
      <c r="UMP62" s="59"/>
      <c r="UMQ62" s="59"/>
      <c r="UMR62" s="59"/>
      <c r="UMS62" s="59"/>
      <c r="UMT62" s="59"/>
      <c r="UMU62" s="59"/>
      <c r="UMV62" s="59"/>
      <c r="UMW62" s="59"/>
      <c r="UMX62" s="59"/>
      <c r="UMY62" s="59"/>
      <c r="UMZ62" s="59"/>
      <c r="UNA62" s="59"/>
      <c r="UNB62" s="59"/>
      <c r="UNC62" s="59"/>
      <c r="UND62" s="59"/>
      <c r="UNE62" s="59"/>
      <c r="UNF62" s="59"/>
      <c r="UNG62" s="59"/>
      <c r="UNH62" s="59"/>
      <c r="UNI62" s="59"/>
      <c r="UNJ62" s="59"/>
      <c r="UNK62" s="59"/>
      <c r="UNL62" s="59"/>
      <c r="UNM62" s="59"/>
      <c r="UNN62" s="59"/>
      <c r="UNO62" s="59"/>
      <c r="UNP62" s="59"/>
      <c r="UNQ62" s="59"/>
      <c r="UNR62" s="59"/>
      <c r="UNS62" s="59"/>
      <c r="UNT62" s="59"/>
      <c r="UNU62" s="59"/>
      <c r="UNV62" s="59"/>
      <c r="UNW62" s="59"/>
      <c r="UNX62" s="59"/>
      <c r="UNY62" s="59"/>
      <c r="UNZ62" s="59"/>
      <c r="UOA62" s="59"/>
      <c r="UOB62" s="59"/>
      <c r="UOC62" s="59"/>
      <c r="UOD62" s="59"/>
      <c r="UOE62" s="59"/>
      <c r="UOF62" s="59"/>
      <c r="UOG62" s="59"/>
      <c r="UOH62" s="59"/>
      <c r="UOI62" s="59"/>
      <c r="UOJ62" s="59"/>
      <c r="UOK62" s="59"/>
      <c r="UOL62" s="59"/>
      <c r="UOM62" s="59"/>
      <c r="UON62" s="59"/>
      <c r="UOO62" s="59"/>
      <c r="UOP62" s="59"/>
      <c r="UOQ62" s="59"/>
      <c r="UOR62" s="59"/>
      <c r="UOS62" s="59"/>
      <c r="UOT62" s="59"/>
      <c r="UOU62" s="59"/>
      <c r="UOV62" s="59"/>
      <c r="UOW62" s="59"/>
      <c r="UOX62" s="59"/>
      <c r="UOY62" s="59"/>
      <c r="UOZ62" s="59"/>
      <c r="UPA62" s="59"/>
      <c r="UPB62" s="59"/>
      <c r="UPC62" s="59"/>
      <c r="UPD62" s="59"/>
      <c r="UPE62" s="59"/>
      <c r="UPF62" s="59"/>
      <c r="UPG62" s="59"/>
      <c r="UPH62" s="59"/>
      <c r="UPI62" s="59"/>
      <c r="UPJ62" s="59"/>
      <c r="UPK62" s="59"/>
      <c r="UPL62" s="59"/>
      <c r="UPM62" s="59"/>
      <c r="UPN62" s="59"/>
      <c r="UPO62" s="59"/>
      <c r="UPP62" s="59"/>
      <c r="UPQ62" s="59"/>
      <c r="UPR62" s="59"/>
      <c r="UPS62" s="59"/>
      <c r="UPT62" s="59"/>
      <c r="UPU62" s="59"/>
      <c r="UPV62" s="59"/>
      <c r="UPW62" s="59"/>
      <c r="UPX62" s="59"/>
      <c r="UPY62" s="59"/>
      <c r="UPZ62" s="59"/>
      <c r="UQA62" s="59"/>
      <c r="UQB62" s="59"/>
      <c r="UQC62" s="59"/>
      <c r="UQD62" s="59"/>
      <c r="UQE62" s="59"/>
      <c r="UQF62" s="59"/>
      <c r="UQG62" s="59"/>
      <c r="UQH62" s="59"/>
      <c r="UQI62" s="59"/>
      <c r="UQJ62" s="59"/>
      <c r="UQK62" s="59"/>
      <c r="UQL62" s="59"/>
      <c r="UQM62" s="59"/>
      <c r="UQN62" s="59"/>
      <c r="UQO62" s="59"/>
      <c r="UQP62" s="59"/>
      <c r="UQQ62" s="59"/>
      <c r="UQR62" s="59"/>
      <c r="UQS62" s="59"/>
      <c r="UQT62" s="59"/>
      <c r="UQU62" s="59"/>
      <c r="UQV62" s="59"/>
      <c r="UQW62" s="59"/>
      <c r="UQX62" s="59"/>
      <c r="UQY62" s="59"/>
      <c r="UQZ62" s="59"/>
      <c r="URA62" s="59"/>
      <c r="URB62" s="59"/>
      <c r="URC62" s="59"/>
      <c r="URD62" s="59"/>
      <c r="URE62" s="59"/>
      <c r="URF62" s="59"/>
      <c r="URG62" s="59"/>
      <c r="URH62" s="59"/>
      <c r="URI62" s="59"/>
      <c r="URJ62" s="59"/>
      <c r="URK62" s="59"/>
      <c r="URL62" s="59"/>
      <c r="URM62" s="59"/>
      <c r="URN62" s="59"/>
      <c r="URO62" s="59"/>
      <c r="URP62" s="59"/>
      <c r="URQ62" s="59"/>
      <c r="URR62" s="59"/>
      <c r="URS62" s="59"/>
      <c r="URT62" s="59"/>
      <c r="URU62" s="59"/>
      <c r="URV62" s="59"/>
      <c r="URW62" s="59"/>
      <c r="URX62" s="59"/>
      <c r="URY62" s="59"/>
      <c r="URZ62" s="59"/>
      <c r="USA62" s="59"/>
      <c r="USB62" s="59"/>
      <c r="USC62" s="59"/>
      <c r="USD62" s="59"/>
      <c r="USE62" s="59"/>
      <c r="USF62" s="59"/>
      <c r="USG62" s="59"/>
      <c r="USH62" s="59"/>
      <c r="USI62" s="59"/>
      <c r="USJ62" s="59"/>
      <c r="USK62" s="59"/>
      <c r="USL62" s="59"/>
      <c r="USM62" s="59"/>
      <c r="USN62" s="59"/>
      <c r="USO62" s="59"/>
      <c r="USP62" s="59"/>
      <c r="USQ62" s="59"/>
      <c r="USR62" s="59"/>
      <c r="USS62" s="59"/>
      <c r="UST62" s="59"/>
      <c r="USU62" s="59"/>
      <c r="USV62" s="59"/>
      <c r="USW62" s="59"/>
      <c r="USX62" s="59"/>
      <c r="USY62" s="59"/>
      <c r="USZ62" s="59"/>
      <c r="UTA62" s="59"/>
      <c r="UTB62" s="59"/>
      <c r="UTC62" s="59"/>
      <c r="UTD62" s="59"/>
      <c r="UTE62" s="59"/>
      <c r="UTF62" s="59"/>
      <c r="UTG62" s="59"/>
      <c r="UTH62" s="59"/>
      <c r="UTI62" s="59"/>
      <c r="UTJ62" s="59"/>
      <c r="UTK62" s="59"/>
      <c r="UTL62" s="59"/>
      <c r="UTM62" s="59"/>
      <c r="UTN62" s="59"/>
      <c r="UTO62" s="59"/>
      <c r="UTP62" s="59"/>
      <c r="UTQ62" s="59"/>
      <c r="UTR62" s="59"/>
      <c r="UTS62" s="59"/>
      <c r="UTT62" s="59"/>
      <c r="UTU62" s="59"/>
      <c r="UTV62" s="59"/>
      <c r="UTW62" s="59"/>
      <c r="UTX62" s="59"/>
      <c r="UTY62" s="59"/>
      <c r="UTZ62" s="59"/>
      <c r="UUA62" s="59"/>
      <c r="UUB62" s="59"/>
      <c r="UUC62" s="59"/>
      <c r="UUD62" s="59"/>
      <c r="UUE62" s="59"/>
      <c r="UUF62" s="59"/>
      <c r="UUG62" s="59"/>
      <c r="UUH62" s="59"/>
      <c r="UUI62" s="59"/>
      <c r="UUJ62" s="59"/>
      <c r="UUK62" s="59"/>
      <c r="UUL62" s="59"/>
      <c r="UUM62" s="59"/>
      <c r="UUN62" s="59"/>
      <c r="UUO62" s="59"/>
      <c r="UUP62" s="59"/>
      <c r="UUQ62" s="59"/>
      <c r="UUR62" s="59"/>
      <c r="UUS62" s="59"/>
      <c r="UUT62" s="59"/>
      <c r="UUU62" s="59"/>
      <c r="UUV62" s="59"/>
      <c r="UUW62" s="59"/>
      <c r="UUX62" s="59"/>
      <c r="UUY62" s="59"/>
      <c r="UUZ62" s="59"/>
      <c r="UVA62" s="59"/>
      <c r="UVB62" s="59"/>
      <c r="UVC62" s="59"/>
      <c r="UVD62" s="59"/>
      <c r="UVE62" s="59"/>
      <c r="UVF62" s="59"/>
      <c r="UVG62" s="59"/>
      <c r="UVH62" s="59"/>
      <c r="UVI62" s="59"/>
      <c r="UVJ62" s="59"/>
      <c r="UVK62" s="59"/>
      <c r="UVL62" s="59"/>
      <c r="UVM62" s="59"/>
      <c r="UVN62" s="59"/>
      <c r="UVO62" s="59"/>
      <c r="UVP62" s="59"/>
      <c r="UVQ62" s="59"/>
      <c r="UVR62" s="59"/>
      <c r="UVS62" s="59"/>
      <c r="UVT62" s="59"/>
      <c r="UVU62" s="59"/>
      <c r="UVV62" s="59"/>
      <c r="UVW62" s="59"/>
      <c r="UVX62" s="59"/>
      <c r="UVY62" s="59"/>
      <c r="UVZ62" s="59"/>
      <c r="UWA62" s="59"/>
      <c r="UWB62" s="59"/>
      <c r="UWC62" s="59"/>
      <c r="UWD62" s="59"/>
      <c r="UWE62" s="59"/>
      <c r="UWF62" s="59"/>
      <c r="UWG62" s="59"/>
      <c r="UWH62" s="59"/>
      <c r="UWI62" s="59"/>
      <c r="UWJ62" s="59"/>
      <c r="UWK62" s="59"/>
      <c r="UWL62" s="59"/>
      <c r="UWM62" s="59"/>
      <c r="UWN62" s="59"/>
      <c r="UWO62" s="59"/>
      <c r="UWP62" s="59"/>
      <c r="UWQ62" s="59"/>
      <c r="UWR62" s="59"/>
      <c r="UWS62" s="59"/>
      <c r="UWT62" s="59"/>
      <c r="UWU62" s="59"/>
      <c r="UWV62" s="59"/>
      <c r="UWW62" s="59"/>
      <c r="UWX62" s="59"/>
      <c r="UWY62" s="59"/>
      <c r="UWZ62" s="59"/>
      <c r="UXA62" s="59"/>
      <c r="UXB62" s="59"/>
      <c r="UXC62" s="59"/>
      <c r="UXD62" s="59"/>
      <c r="UXE62" s="59"/>
      <c r="UXF62" s="59"/>
      <c r="UXG62" s="59"/>
      <c r="UXH62" s="59"/>
      <c r="UXI62" s="59"/>
      <c r="UXJ62" s="59"/>
      <c r="UXK62" s="59"/>
      <c r="UXL62" s="59"/>
      <c r="UXM62" s="59"/>
      <c r="UXN62" s="59"/>
      <c r="UXO62" s="59"/>
      <c r="UXP62" s="59"/>
      <c r="UXQ62" s="59"/>
      <c r="UXR62" s="59"/>
      <c r="UXS62" s="59"/>
      <c r="UXT62" s="59"/>
      <c r="UXU62" s="59"/>
      <c r="UXV62" s="59"/>
      <c r="UXW62" s="59"/>
      <c r="UXX62" s="59"/>
      <c r="UXY62" s="59"/>
      <c r="UXZ62" s="59"/>
      <c r="UYA62" s="59"/>
      <c r="UYB62" s="59"/>
      <c r="UYC62" s="59"/>
      <c r="UYD62" s="59"/>
      <c r="UYE62" s="59"/>
      <c r="UYF62" s="59"/>
      <c r="UYG62" s="59"/>
      <c r="UYH62" s="59"/>
      <c r="UYI62" s="59"/>
      <c r="UYJ62" s="59"/>
      <c r="UYK62" s="59"/>
      <c r="UYL62" s="59"/>
      <c r="UYM62" s="59"/>
      <c r="UYN62" s="59"/>
      <c r="UYO62" s="59"/>
      <c r="UYP62" s="59"/>
      <c r="UYQ62" s="59"/>
      <c r="UYR62" s="59"/>
      <c r="UYS62" s="59"/>
      <c r="UYT62" s="59"/>
      <c r="UYU62" s="59"/>
      <c r="UYV62" s="59"/>
      <c r="UYW62" s="59"/>
      <c r="UYX62" s="59"/>
      <c r="UYY62" s="59"/>
      <c r="UYZ62" s="59"/>
      <c r="UZA62" s="59"/>
      <c r="UZB62" s="59"/>
      <c r="UZC62" s="59"/>
      <c r="UZD62" s="59"/>
      <c r="UZE62" s="59"/>
      <c r="UZF62" s="59"/>
      <c r="UZG62" s="59"/>
      <c r="UZH62" s="59"/>
      <c r="UZI62" s="59"/>
      <c r="UZJ62" s="59"/>
      <c r="UZK62" s="59"/>
      <c r="UZL62" s="59"/>
      <c r="UZM62" s="59"/>
      <c r="UZN62" s="59"/>
      <c r="UZO62" s="59"/>
      <c r="UZP62" s="59"/>
      <c r="UZQ62" s="59"/>
      <c r="UZR62" s="59"/>
      <c r="UZS62" s="59"/>
      <c r="UZT62" s="59"/>
      <c r="UZU62" s="59"/>
      <c r="UZV62" s="59"/>
      <c r="UZW62" s="59"/>
      <c r="UZX62" s="59"/>
      <c r="UZY62" s="59"/>
      <c r="UZZ62" s="59"/>
      <c r="VAA62" s="59"/>
      <c r="VAB62" s="59"/>
      <c r="VAC62" s="59"/>
      <c r="VAD62" s="59"/>
      <c r="VAE62" s="59"/>
      <c r="VAF62" s="59"/>
      <c r="VAG62" s="59"/>
      <c r="VAH62" s="59"/>
      <c r="VAI62" s="59"/>
      <c r="VAJ62" s="59"/>
      <c r="VAK62" s="59"/>
      <c r="VAL62" s="59"/>
      <c r="VAM62" s="59"/>
      <c r="VAN62" s="59"/>
      <c r="VAO62" s="59"/>
      <c r="VAP62" s="59"/>
      <c r="VAQ62" s="59"/>
      <c r="VAR62" s="59"/>
      <c r="VAS62" s="59"/>
      <c r="VAT62" s="59"/>
      <c r="VAU62" s="59"/>
      <c r="VAV62" s="59"/>
      <c r="VAW62" s="59"/>
      <c r="VAX62" s="59"/>
      <c r="VAY62" s="59"/>
      <c r="VAZ62" s="59"/>
      <c r="VBA62" s="59"/>
      <c r="VBB62" s="59"/>
      <c r="VBC62" s="59"/>
      <c r="VBD62" s="59"/>
      <c r="VBE62" s="59"/>
      <c r="VBF62" s="59"/>
      <c r="VBG62" s="59"/>
      <c r="VBH62" s="59"/>
      <c r="VBI62" s="59"/>
      <c r="VBJ62" s="59"/>
      <c r="VBK62" s="59"/>
      <c r="VBL62" s="59"/>
      <c r="VBM62" s="59"/>
      <c r="VBN62" s="59"/>
      <c r="VBO62" s="59"/>
      <c r="VBP62" s="59"/>
      <c r="VBQ62" s="59"/>
      <c r="VBR62" s="59"/>
      <c r="VBS62" s="59"/>
      <c r="VBT62" s="59"/>
      <c r="VBU62" s="59"/>
      <c r="VBV62" s="59"/>
      <c r="VBW62" s="59"/>
      <c r="VBX62" s="59"/>
      <c r="VBY62" s="59"/>
      <c r="VBZ62" s="59"/>
      <c r="VCA62" s="59"/>
      <c r="VCB62" s="59"/>
      <c r="VCC62" s="59"/>
      <c r="VCD62" s="59"/>
      <c r="VCE62" s="59"/>
      <c r="VCF62" s="59"/>
      <c r="VCG62" s="59"/>
      <c r="VCH62" s="59"/>
      <c r="VCI62" s="59"/>
      <c r="VCJ62" s="59"/>
      <c r="VCK62" s="59"/>
      <c r="VCL62" s="59"/>
      <c r="VCM62" s="59"/>
      <c r="VCN62" s="59"/>
      <c r="VCO62" s="59"/>
      <c r="VCP62" s="59"/>
      <c r="VCQ62" s="59"/>
      <c r="VCR62" s="59"/>
      <c r="VCS62" s="59"/>
      <c r="VCT62" s="59"/>
      <c r="VCU62" s="59"/>
      <c r="VCV62" s="59"/>
      <c r="VCW62" s="59"/>
      <c r="VCX62" s="59"/>
      <c r="VCY62" s="59"/>
      <c r="VCZ62" s="59"/>
      <c r="VDA62" s="59"/>
      <c r="VDB62" s="59"/>
      <c r="VDC62" s="59"/>
      <c r="VDD62" s="59"/>
      <c r="VDE62" s="59"/>
      <c r="VDF62" s="59"/>
      <c r="VDG62" s="59"/>
      <c r="VDH62" s="59"/>
      <c r="VDI62" s="59"/>
      <c r="VDJ62" s="59"/>
      <c r="VDK62" s="59"/>
      <c r="VDL62" s="59"/>
      <c r="VDM62" s="59"/>
      <c r="VDN62" s="59"/>
      <c r="VDO62" s="59"/>
      <c r="VDP62" s="59"/>
      <c r="VDQ62" s="59"/>
      <c r="VDR62" s="59"/>
      <c r="VDS62" s="59"/>
      <c r="VDT62" s="59"/>
      <c r="VDU62" s="59"/>
      <c r="VDV62" s="59"/>
      <c r="VDW62" s="59"/>
      <c r="VDX62" s="59"/>
      <c r="VDY62" s="59"/>
      <c r="VDZ62" s="59"/>
      <c r="VEA62" s="59"/>
      <c r="VEB62" s="59"/>
      <c r="VEC62" s="59"/>
      <c r="VED62" s="59"/>
      <c r="VEE62" s="59"/>
      <c r="VEF62" s="59"/>
      <c r="VEG62" s="59"/>
      <c r="VEH62" s="59"/>
      <c r="VEI62" s="59"/>
      <c r="VEJ62" s="59"/>
      <c r="VEK62" s="59"/>
      <c r="VEL62" s="59"/>
      <c r="VEM62" s="59"/>
      <c r="VEN62" s="59"/>
      <c r="VEO62" s="59"/>
      <c r="VEP62" s="59"/>
      <c r="VEQ62" s="59"/>
      <c r="VER62" s="59"/>
      <c r="VES62" s="59"/>
      <c r="VET62" s="59"/>
      <c r="VEU62" s="59"/>
      <c r="VEV62" s="59"/>
      <c r="VEW62" s="59"/>
      <c r="VEX62" s="59"/>
      <c r="VEY62" s="59"/>
      <c r="VEZ62" s="59"/>
      <c r="VFA62" s="59"/>
      <c r="VFB62" s="59"/>
      <c r="VFC62" s="59"/>
      <c r="VFD62" s="59"/>
      <c r="VFE62" s="59"/>
      <c r="VFF62" s="59"/>
      <c r="VFG62" s="59"/>
      <c r="VFH62" s="59"/>
      <c r="VFI62" s="59"/>
      <c r="VFJ62" s="59"/>
      <c r="VFK62" s="59"/>
      <c r="VFL62" s="59"/>
      <c r="VFM62" s="59"/>
      <c r="VFN62" s="59"/>
      <c r="VFO62" s="59"/>
      <c r="VFP62" s="59"/>
      <c r="VFQ62" s="59"/>
      <c r="VFR62" s="59"/>
      <c r="VFS62" s="59"/>
      <c r="VFT62" s="59"/>
      <c r="VFU62" s="59"/>
      <c r="VFV62" s="59"/>
      <c r="VFW62" s="59"/>
      <c r="VFX62" s="59"/>
      <c r="VFY62" s="59"/>
      <c r="VFZ62" s="59"/>
      <c r="VGA62" s="59"/>
      <c r="VGB62" s="59"/>
      <c r="VGC62" s="59"/>
      <c r="VGD62" s="59"/>
      <c r="VGE62" s="59"/>
      <c r="VGF62" s="59"/>
      <c r="VGG62" s="59"/>
      <c r="VGH62" s="59"/>
      <c r="VGI62" s="59"/>
      <c r="VGJ62" s="59"/>
      <c r="VGK62" s="59"/>
      <c r="VGL62" s="59"/>
      <c r="VGM62" s="59"/>
      <c r="VGN62" s="59"/>
      <c r="VGO62" s="59"/>
      <c r="VGP62" s="59"/>
      <c r="VGQ62" s="59"/>
      <c r="VGR62" s="59"/>
      <c r="VGS62" s="59"/>
      <c r="VGT62" s="59"/>
      <c r="VGU62" s="59"/>
      <c r="VGV62" s="59"/>
      <c r="VGW62" s="59"/>
      <c r="VGX62" s="59"/>
      <c r="VGY62" s="59"/>
      <c r="VGZ62" s="59"/>
      <c r="VHA62" s="59"/>
      <c r="VHB62" s="59"/>
      <c r="VHC62" s="59"/>
      <c r="VHD62" s="59"/>
      <c r="VHE62" s="59"/>
      <c r="VHF62" s="59"/>
      <c r="VHG62" s="59"/>
      <c r="VHH62" s="59"/>
      <c r="VHI62" s="59"/>
      <c r="VHJ62" s="59"/>
      <c r="VHK62" s="59"/>
      <c r="VHL62" s="59"/>
      <c r="VHM62" s="59"/>
      <c r="VHN62" s="59"/>
      <c r="VHO62" s="59"/>
      <c r="VHP62" s="59"/>
      <c r="VHQ62" s="59"/>
      <c r="VHR62" s="59"/>
      <c r="VHS62" s="59"/>
      <c r="VHT62" s="59"/>
      <c r="VHU62" s="59"/>
      <c r="VHV62" s="59"/>
      <c r="VHW62" s="59"/>
      <c r="VHX62" s="59"/>
      <c r="VHY62" s="59"/>
      <c r="VHZ62" s="59"/>
      <c r="VIA62" s="59"/>
      <c r="VIB62" s="59"/>
      <c r="VIC62" s="59"/>
      <c r="VID62" s="59"/>
      <c r="VIE62" s="59"/>
      <c r="VIF62" s="59"/>
      <c r="VIG62" s="59"/>
      <c r="VIH62" s="59"/>
      <c r="VII62" s="59"/>
      <c r="VIJ62" s="59"/>
      <c r="VIK62" s="59"/>
      <c r="VIL62" s="59"/>
      <c r="VIM62" s="59"/>
      <c r="VIN62" s="59"/>
      <c r="VIO62" s="59"/>
      <c r="VIP62" s="59"/>
      <c r="VIQ62" s="59"/>
      <c r="VIR62" s="59"/>
      <c r="VIS62" s="59"/>
      <c r="VIT62" s="59"/>
      <c r="VIU62" s="59"/>
      <c r="VIV62" s="59"/>
      <c r="VIW62" s="59"/>
      <c r="VIX62" s="59"/>
      <c r="VIY62" s="59"/>
      <c r="VIZ62" s="59"/>
      <c r="VJA62" s="59"/>
      <c r="VJB62" s="59"/>
      <c r="VJC62" s="59"/>
      <c r="VJD62" s="59"/>
      <c r="VJE62" s="59"/>
      <c r="VJF62" s="59"/>
      <c r="VJG62" s="59"/>
      <c r="VJH62" s="59"/>
      <c r="VJI62" s="59"/>
      <c r="VJJ62" s="59"/>
      <c r="VJK62" s="59"/>
      <c r="VJL62" s="59"/>
      <c r="VJM62" s="59"/>
      <c r="VJN62" s="59"/>
      <c r="VJO62" s="59"/>
      <c r="VJP62" s="59"/>
      <c r="VJQ62" s="59"/>
      <c r="VJR62" s="59"/>
      <c r="VJS62" s="59"/>
      <c r="VJT62" s="59"/>
      <c r="VJU62" s="59"/>
      <c r="VJV62" s="59"/>
      <c r="VJW62" s="59"/>
      <c r="VJX62" s="59"/>
      <c r="VJY62" s="59"/>
      <c r="VJZ62" s="59"/>
      <c r="VKA62" s="59"/>
      <c r="VKB62" s="59"/>
      <c r="VKC62" s="59"/>
      <c r="VKD62" s="59"/>
      <c r="VKE62" s="59"/>
      <c r="VKF62" s="59"/>
      <c r="VKG62" s="59"/>
      <c r="VKH62" s="59"/>
      <c r="VKI62" s="59"/>
      <c r="VKJ62" s="59"/>
      <c r="VKK62" s="59"/>
      <c r="VKL62" s="59"/>
      <c r="VKM62" s="59"/>
      <c r="VKN62" s="59"/>
      <c r="VKO62" s="59"/>
      <c r="VKP62" s="59"/>
      <c r="VKQ62" s="59"/>
      <c r="VKR62" s="59"/>
      <c r="VKS62" s="59"/>
      <c r="VKT62" s="59"/>
      <c r="VKU62" s="59"/>
      <c r="VKV62" s="59"/>
      <c r="VKW62" s="59"/>
      <c r="VKX62" s="59"/>
      <c r="VKY62" s="59"/>
      <c r="VKZ62" s="59"/>
      <c r="VLA62" s="59"/>
      <c r="VLB62" s="59"/>
      <c r="VLC62" s="59"/>
      <c r="VLD62" s="59"/>
      <c r="VLE62" s="59"/>
      <c r="VLF62" s="59"/>
      <c r="VLG62" s="59"/>
      <c r="VLH62" s="59"/>
      <c r="VLI62" s="59"/>
      <c r="VLJ62" s="59"/>
      <c r="VLK62" s="59"/>
      <c r="VLL62" s="59"/>
      <c r="VLM62" s="59"/>
      <c r="VLN62" s="59"/>
      <c r="VLO62" s="59"/>
      <c r="VLP62" s="59"/>
      <c r="VLQ62" s="59"/>
      <c r="VLR62" s="59"/>
      <c r="VLS62" s="59"/>
      <c r="VLT62" s="59"/>
      <c r="VLU62" s="59"/>
      <c r="VLV62" s="59"/>
      <c r="VLW62" s="59"/>
      <c r="VLX62" s="59"/>
      <c r="VLY62" s="59"/>
      <c r="VLZ62" s="59"/>
      <c r="VMA62" s="59"/>
      <c r="VMB62" s="59"/>
      <c r="VMC62" s="59"/>
      <c r="VMD62" s="59"/>
      <c r="VME62" s="59"/>
      <c r="VMF62" s="59"/>
      <c r="VMG62" s="59"/>
      <c r="VMH62" s="59"/>
      <c r="VMI62" s="59"/>
      <c r="VMJ62" s="59"/>
      <c r="VMK62" s="59"/>
      <c r="VML62" s="59"/>
      <c r="VMM62" s="59"/>
      <c r="VMN62" s="59"/>
      <c r="VMO62" s="59"/>
      <c r="VMP62" s="59"/>
      <c r="VMQ62" s="59"/>
      <c r="VMR62" s="59"/>
      <c r="VMS62" s="59"/>
      <c r="VMT62" s="59"/>
      <c r="VMU62" s="59"/>
      <c r="VMV62" s="59"/>
      <c r="VMW62" s="59"/>
      <c r="VMX62" s="59"/>
      <c r="VMY62" s="59"/>
      <c r="VMZ62" s="59"/>
      <c r="VNA62" s="59"/>
      <c r="VNB62" s="59"/>
      <c r="VNC62" s="59"/>
      <c r="VND62" s="59"/>
      <c r="VNE62" s="59"/>
      <c r="VNF62" s="59"/>
      <c r="VNG62" s="59"/>
      <c r="VNH62" s="59"/>
      <c r="VNI62" s="59"/>
      <c r="VNJ62" s="59"/>
      <c r="VNK62" s="59"/>
      <c r="VNL62" s="59"/>
      <c r="VNM62" s="59"/>
      <c r="VNN62" s="59"/>
      <c r="VNO62" s="59"/>
      <c r="VNP62" s="59"/>
      <c r="VNQ62" s="59"/>
      <c r="VNR62" s="59"/>
      <c r="VNS62" s="59"/>
      <c r="VNT62" s="59"/>
      <c r="VNU62" s="59"/>
      <c r="VNV62" s="59"/>
      <c r="VNW62" s="59"/>
      <c r="VNX62" s="59"/>
      <c r="VNY62" s="59"/>
      <c r="VNZ62" s="59"/>
      <c r="VOA62" s="59"/>
      <c r="VOB62" s="59"/>
      <c r="VOC62" s="59"/>
      <c r="VOD62" s="59"/>
      <c r="VOE62" s="59"/>
      <c r="VOF62" s="59"/>
      <c r="VOG62" s="59"/>
      <c r="VOH62" s="59"/>
      <c r="VOI62" s="59"/>
      <c r="VOJ62" s="59"/>
      <c r="VOK62" s="59"/>
      <c r="VOL62" s="59"/>
      <c r="VOM62" s="59"/>
      <c r="VON62" s="59"/>
      <c r="VOO62" s="59"/>
      <c r="VOP62" s="59"/>
      <c r="VOQ62" s="59"/>
      <c r="VOR62" s="59"/>
      <c r="VOS62" s="59"/>
      <c r="VOT62" s="59"/>
      <c r="VOU62" s="59"/>
      <c r="VOV62" s="59"/>
      <c r="VOW62" s="59"/>
      <c r="VOX62" s="59"/>
      <c r="VOY62" s="59"/>
      <c r="VOZ62" s="59"/>
      <c r="VPA62" s="59"/>
      <c r="VPB62" s="59"/>
      <c r="VPC62" s="59"/>
      <c r="VPD62" s="59"/>
      <c r="VPE62" s="59"/>
      <c r="VPF62" s="59"/>
      <c r="VPG62" s="59"/>
      <c r="VPH62" s="59"/>
      <c r="VPI62" s="59"/>
      <c r="VPJ62" s="59"/>
      <c r="VPK62" s="59"/>
      <c r="VPL62" s="59"/>
      <c r="VPM62" s="59"/>
      <c r="VPN62" s="59"/>
      <c r="VPO62" s="59"/>
      <c r="VPP62" s="59"/>
      <c r="VPQ62" s="59"/>
      <c r="VPR62" s="59"/>
      <c r="VPS62" s="59"/>
      <c r="VPT62" s="59"/>
      <c r="VPU62" s="59"/>
      <c r="VPV62" s="59"/>
      <c r="VPW62" s="59"/>
      <c r="VPX62" s="59"/>
      <c r="VPY62" s="59"/>
      <c r="VPZ62" s="59"/>
      <c r="VQA62" s="59"/>
      <c r="VQB62" s="59"/>
      <c r="VQC62" s="59"/>
      <c r="VQD62" s="59"/>
      <c r="VQE62" s="59"/>
      <c r="VQF62" s="59"/>
      <c r="VQG62" s="59"/>
      <c r="VQH62" s="59"/>
      <c r="VQI62" s="59"/>
      <c r="VQJ62" s="59"/>
      <c r="VQK62" s="59"/>
      <c r="VQL62" s="59"/>
      <c r="VQM62" s="59"/>
      <c r="VQN62" s="59"/>
      <c r="VQO62" s="59"/>
      <c r="VQP62" s="59"/>
      <c r="VQQ62" s="59"/>
      <c r="VQR62" s="59"/>
      <c r="VQS62" s="59"/>
      <c r="VQT62" s="59"/>
      <c r="VQU62" s="59"/>
      <c r="VQV62" s="59"/>
      <c r="VQW62" s="59"/>
      <c r="VQX62" s="59"/>
      <c r="VQY62" s="59"/>
      <c r="VQZ62" s="59"/>
      <c r="VRA62" s="59"/>
      <c r="VRB62" s="59"/>
      <c r="VRC62" s="59"/>
      <c r="VRD62" s="59"/>
      <c r="VRE62" s="59"/>
      <c r="VRF62" s="59"/>
      <c r="VRG62" s="59"/>
      <c r="VRH62" s="59"/>
      <c r="VRI62" s="59"/>
      <c r="VRJ62" s="59"/>
      <c r="VRK62" s="59"/>
      <c r="VRL62" s="59"/>
      <c r="VRM62" s="59"/>
      <c r="VRN62" s="59"/>
      <c r="VRO62" s="59"/>
      <c r="VRP62" s="59"/>
      <c r="VRQ62" s="59"/>
      <c r="VRR62" s="59"/>
      <c r="VRS62" s="59"/>
      <c r="VRT62" s="59"/>
      <c r="VRU62" s="59"/>
      <c r="VRV62" s="59"/>
      <c r="VRW62" s="59"/>
      <c r="VRX62" s="59"/>
      <c r="VRY62" s="59"/>
      <c r="VRZ62" s="59"/>
      <c r="VSA62" s="59"/>
      <c r="VSB62" s="59"/>
      <c r="VSC62" s="59"/>
      <c r="VSD62" s="59"/>
      <c r="VSE62" s="59"/>
      <c r="VSF62" s="59"/>
      <c r="VSG62" s="59"/>
      <c r="VSH62" s="59"/>
      <c r="VSI62" s="59"/>
      <c r="VSJ62" s="59"/>
      <c r="VSK62" s="59"/>
      <c r="VSL62" s="59"/>
      <c r="VSM62" s="59"/>
      <c r="VSN62" s="59"/>
      <c r="VSO62" s="59"/>
      <c r="VSP62" s="59"/>
      <c r="VSQ62" s="59"/>
      <c r="VSR62" s="59"/>
      <c r="VSS62" s="59"/>
      <c r="VST62" s="59"/>
      <c r="VSU62" s="59"/>
      <c r="VSV62" s="59"/>
      <c r="VSW62" s="59"/>
      <c r="VSX62" s="59"/>
      <c r="VSY62" s="59"/>
      <c r="VSZ62" s="59"/>
      <c r="VTA62" s="59"/>
      <c r="VTB62" s="59"/>
      <c r="VTC62" s="59"/>
      <c r="VTD62" s="59"/>
      <c r="VTE62" s="59"/>
      <c r="VTF62" s="59"/>
      <c r="VTG62" s="59"/>
      <c r="VTH62" s="59"/>
      <c r="VTI62" s="59"/>
      <c r="VTJ62" s="59"/>
      <c r="VTK62" s="59"/>
      <c r="VTL62" s="59"/>
      <c r="VTM62" s="59"/>
      <c r="VTN62" s="59"/>
      <c r="VTO62" s="59"/>
      <c r="VTP62" s="59"/>
      <c r="VTQ62" s="59"/>
      <c r="VTR62" s="59"/>
      <c r="VTS62" s="59"/>
      <c r="VTT62" s="59"/>
      <c r="VTU62" s="59"/>
      <c r="VTV62" s="59"/>
      <c r="VTW62" s="59"/>
      <c r="VTX62" s="59"/>
      <c r="VTY62" s="59"/>
      <c r="VTZ62" s="59"/>
      <c r="VUA62" s="59"/>
      <c r="VUB62" s="59"/>
      <c r="VUC62" s="59"/>
      <c r="VUD62" s="59"/>
      <c r="VUE62" s="59"/>
      <c r="VUF62" s="59"/>
      <c r="VUG62" s="59"/>
      <c r="VUH62" s="59"/>
      <c r="VUI62" s="59"/>
      <c r="VUJ62" s="59"/>
      <c r="VUK62" s="59"/>
      <c r="VUL62" s="59"/>
      <c r="VUM62" s="59"/>
      <c r="VUN62" s="59"/>
      <c r="VUO62" s="59"/>
      <c r="VUP62" s="59"/>
      <c r="VUQ62" s="59"/>
      <c r="VUR62" s="59"/>
      <c r="VUS62" s="59"/>
      <c r="VUT62" s="59"/>
      <c r="VUU62" s="59"/>
      <c r="VUV62" s="59"/>
      <c r="VUW62" s="59"/>
      <c r="VUX62" s="59"/>
      <c r="VUY62" s="59"/>
      <c r="VUZ62" s="59"/>
      <c r="VVA62" s="59"/>
      <c r="VVB62" s="59"/>
      <c r="VVC62" s="59"/>
      <c r="VVD62" s="59"/>
      <c r="VVE62" s="59"/>
      <c r="VVF62" s="59"/>
      <c r="VVG62" s="59"/>
      <c r="VVH62" s="59"/>
      <c r="VVI62" s="59"/>
      <c r="VVJ62" s="59"/>
      <c r="VVK62" s="59"/>
      <c r="VVL62" s="59"/>
      <c r="VVM62" s="59"/>
      <c r="VVN62" s="59"/>
      <c r="VVO62" s="59"/>
      <c r="VVP62" s="59"/>
      <c r="VVQ62" s="59"/>
      <c r="VVR62" s="59"/>
      <c r="VVS62" s="59"/>
      <c r="VVT62" s="59"/>
      <c r="VVU62" s="59"/>
      <c r="VVV62" s="59"/>
      <c r="VVW62" s="59"/>
      <c r="VVX62" s="59"/>
      <c r="VVY62" s="59"/>
      <c r="VVZ62" s="59"/>
      <c r="VWA62" s="59"/>
      <c r="VWB62" s="59"/>
      <c r="VWC62" s="59"/>
      <c r="VWD62" s="59"/>
      <c r="VWE62" s="59"/>
      <c r="VWF62" s="59"/>
      <c r="VWG62" s="59"/>
      <c r="VWH62" s="59"/>
      <c r="VWI62" s="59"/>
      <c r="VWJ62" s="59"/>
      <c r="VWK62" s="59"/>
      <c r="VWL62" s="59"/>
      <c r="VWM62" s="59"/>
      <c r="VWN62" s="59"/>
      <c r="VWO62" s="59"/>
      <c r="VWP62" s="59"/>
      <c r="VWQ62" s="59"/>
      <c r="VWR62" s="59"/>
      <c r="VWS62" s="59"/>
      <c r="VWT62" s="59"/>
      <c r="VWU62" s="59"/>
      <c r="VWV62" s="59"/>
      <c r="VWW62" s="59"/>
      <c r="VWX62" s="59"/>
      <c r="VWY62" s="59"/>
      <c r="VWZ62" s="59"/>
      <c r="VXA62" s="59"/>
      <c r="VXB62" s="59"/>
      <c r="VXC62" s="59"/>
      <c r="VXD62" s="59"/>
      <c r="VXE62" s="59"/>
      <c r="VXF62" s="59"/>
      <c r="VXG62" s="59"/>
      <c r="VXH62" s="59"/>
      <c r="VXI62" s="59"/>
      <c r="VXJ62" s="59"/>
      <c r="VXK62" s="59"/>
      <c r="VXL62" s="59"/>
      <c r="VXM62" s="59"/>
      <c r="VXN62" s="59"/>
      <c r="VXO62" s="59"/>
      <c r="VXP62" s="59"/>
      <c r="VXQ62" s="59"/>
      <c r="VXR62" s="59"/>
      <c r="VXS62" s="59"/>
      <c r="VXT62" s="59"/>
      <c r="VXU62" s="59"/>
      <c r="VXV62" s="59"/>
      <c r="VXW62" s="59"/>
      <c r="VXX62" s="59"/>
      <c r="VXY62" s="59"/>
      <c r="VXZ62" s="59"/>
      <c r="VYA62" s="59"/>
      <c r="VYB62" s="59"/>
      <c r="VYC62" s="59"/>
      <c r="VYD62" s="59"/>
      <c r="VYE62" s="59"/>
      <c r="VYF62" s="59"/>
      <c r="VYG62" s="59"/>
      <c r="VYH62" s="59"/>
      <c r="VYI62" s="59"/>
      <c r="VYJ62" s="59"/>
      <c r="VYK62" s="59"/>
      <c r="VYL62" s="59"/>
      <c r="VYM62" s="59"/>
      <c r="VYN62" s="59"/>
      <c r="VYO62" s="59"/>
      <c r="VYP62" s="59"/>
      <c r="VYQ62" s="59"/>
      <c r="VYR62" s="59"/>
      <c r="VYS62" s="59"/>
      <c r="VYT62" s="59"/>
      <c r="VYU62" s="59"/>
      <c r="VYV62" s="59"/>
      <c r="VYW62" s="59"/>
      <c r="VYX62" s="59"/>
      <c r="VYY62" s="59"/>
      <c r="VYZ62" s="59"/>
      <c r="VZA62" s="59"/>
      <c r="VZB62" s="59"/>
      <c r="VZC62" s="59"/>
      <c r="VZD62" s="59"/>
      <c r="VZE62" s="59"/>
      <c r="VZF62" s="59"/>
      <c r="VZG62" s="59"/>
      <c r="VZH62" s="59"/>
      <c r="VZI62" s="59"/>
      <c r="VZJ62" s="59"/>
      <c r="VZK62" s="59"/>
      <c r="VZL62" s="59"/>
      <c r="VZM62" s="59"/>
      <c r="VZN62" s="59"/>
      <c r="VZO62" s="59"/>
      <c r="VZP62" s="59"/>
      <c r="VZQ62" s="59"/>
      <c r="VZR62" s="59"/>
      <c r="VZS62" s="59"/>
      <c r="VZT62" s="59"/>
      <c r="VZU62" s="59"/>
      <c r="VZV62" s="59"/>
      <c r="VZW62" s="59"/>
      <c r="VZX62" s="59"/>
      <c r="VZY62" s="59"/>
      <c r="VZZ62" s="59"/>
      <c r="WAA62" s="59"/>
      <c r="WAB62" s="59"/>
      <c r="WAC62" s="59"/>
      <c r="WAD62" s="59"/>
      <c r="WAE62" s="59"/>
      <c r="WAF62" s="59"/>
      <c r="WAG62" s="59"/>
      <c r="WAH62" s="59"/>
      <c r="WAI62" s="59"/>
      <c r="WAJ62" s="59"/>
      <c r="WAK62" s="59"/>
      <c r="WAL62" s="59"/>
      <c r="WAM62" s="59"/>
      <c r="WAN62" s="59"/>
      <c r="WAO62" s="59"/>
      <c r="WAP62" s="59"/>
      <c r="WAQ62" s="59"/>
      <c r="WAR62" s="59"/>
      <c r="WAS62" s="59"/>
      <c r="WAT62" s="59"/>
      <c r="WAU62" s="59"/>
      <c r="WAV62" s="59"/>
      <c r="WAW62" s="59"/>
      <c r="WAX62" s="59"/>
      <c r="WAY62" s="59"/>
      <c r="WAZ62" s="59"/>
      <c r="WBA62" s="59"/>
      <c r="WBB62" s="59"/>
      <c r="WBC62" s="59"/>
      <c r="WBD62" s="59"/>
      <c r="WBE62" s="59"/>
      <c r="WBF62" s="59"/>
      <c r="WBG62" s="59"/>
      <c r="WBH62" s="59"/>
      <c r="WBI62" s="59"/>
      <c r="WBJ62" s="59"/>
      <c r="WBK62" s="59"/>
      <c r="WBL62" s="59"/>
      <c r="WBM62" s="59"/>
      <c r="WBN62" s="59"/>
      <c r="WBO62" s="59"/>
      <c r="WBP62" s="59"/>
      <c r="WBQ62" s="59"/>
      <c r="WBR62" s="59"/>
      <c r="WBS62" s="59"/>
      <c r="WBT62" s="59"/>
      <c r="WBU62" s="59"/>
      <c r="WBV62" s="59"/>
      <c r="WBW62" s="59"/>
      <c r="WBX62" s="59"/>
      <c r="WBY62" s="59"/>
      <c r="WBZ62" s="59"/>
      <c r="WCA62" s="59"/>
      <c r="WCB62" s="59"/>
      <c r="WCC62" s="59"/>
      <c r="WCD62" s="59"/>
      <c r="WCE62" s="59"/>
      <c r="WCF62" s="59"/>
      <c r="WCG62" s="59"/>
      <c r="WCH62" s="59"/>
      <c r="WCI62" s="59"/>
      <c r="WCJ62" s="59"/>
      <c r="WCK62" s="59"/>
      <c r="WCL62" s="59"/>
      <c r="WCM62" s="59"/>
      <c r="WCN62" s="59"/>
      <c r="WCO62" s="59"/>
      <c r="WCP62" s="59"/>
      <c r="WCQ62" s="59"/>
      <c r="WCR62" s="59"/>
      <c r="WCS62" s="59"/>
      <c r="WCT62" s="59"/>
      <c r="WCU62" s="59"/>
      <c r="WCV62" s="59"/>
      <c r="WCW62" s="59"/>
      <c r="WCX62" s="59"/>
      <c r="WCY62" s="59"/>
      <c r="WCZ62" s="59"/>
      <c r="WDA62" s="59"/>
      <c r="WDB62" s="59"/>
      <c r="WDC62" s="59"/>
      <c r="WDD62" s="59"/>
      <c r="WDE62" s="59"/>
      <c r="WDF62" s="59"/>
      <c r="WDG62" s="59"/>
      <c r="WDH62" s="59"/>
      <c r="WDI62" s="59"/>
      <c r="WDJ62" s="59"/>
      <c r="WDK62" s="59"/>
      <c r="WDL62" s="59"/>
      <c r="WDM62" s="59"/>
      <c r="WDN62" s="59"/>
      <c r="WDO62" s="59"/>
      <c r="WDP62" s="59"/>
      <c r="WDQ62" s="59"/>
      <c r="WDR62" s="59"/>
      <c r="WDS62" s="59"/>
      <c r="WDT62" s="59"/>
      <c r="WDU62" s="59"/>
      <c r="WDV62" s="59"/>
      <c r="WDW62" s="59"/>
      <c r="WDX62" s="59"/>
      <c r="WDY62" s="59"/>
      <c r="WDZ62" s="59"/>
      <c r="WEA62" s="59"/>
      <c r="WEB62" s="59"/>
      <c r="WEC62" s="59"/>
      <c r="WED62" s="59"/>
      <c r="WEE62" s="59"/>
      <c r="WEF62" s="59"/>
      <c r="WEG62" s="59"/>
      <c r="WEH62" s="59"/>
      <c r="WEI62" s="59"/>
      <c r="WEJ62" s="59"/>
      <c r="WEK62" s="59"/>
      <c r="WEL62" s="59"/>
      <c r="WEM62" s="59"/>
      <c r="WEN62" s="59"/>
      <c r="WEO62" s="59"/>
      <c r="WEP62" s="59"/>
      <c r="WEQ62" s="59"/>
      <c r="WER62" s="59"/>
      <c r="WES62" s="59"/>
      <c r="WET62" s="59"/>
      <c r="WEU62" s="59"/>
      <c r="WEV62" s="59"/>
      <c r="WEW62" s="59"/>
      <c r="WEX62" s="59"/>
      <c r="WEY62" s="59"/>
      <c r="WEZ62" s="59"/>
      <c r="WFA62" s="59"/>
      <c r="WFB62" s="59"/>
      <c r="WFC62" s="59"/>
      <c r="WFD62" s="59"/>
      <c r="WFE62" s="59"/>
      <c r="WFF62" s="59"/>
      <c r="WFG62" s="59"/>
      <c r="WFH62" s="59"/>
      <c r="WFI62" s="59"/>
      <c r="WFJ62" s="59"/>
      <c r="WFK62" s="59"/>
      <c r="WFL62" s="59"/>
      <c r="WFM62" s="59"/>
      <c r="WFN62" s="59"/>
      <c r="WFO62" s="59"/>
      <c r="WFP62" s="59"/>
      <c r="WFQ62" s="59"/>
      <c r="WFR62" s="59"/>
      <c r="WFS62" s="59"/>
      <c r="WFT62" s="59"/>
      <c r="WFU62" s="59"/>
      <c r="WFV62" s="59"/>
      <c r="WFW62" s="59"/>
      <c r="WFX62" s="59"/>
      <c r="WFY62" s="59"/>
      <c r="WFZ62" s="59"/>
      <c r="WGA62" s="59"/>
      <c r="WGB62" s="59"/>
      <c r="WGC62" s="59"/>
      <c r="WGD62" s="59"/>
      <c r="WGE62" s="59"/>
      <c r="WGF62" s="59"/>
      <c r="WGG62" s="59"/>
      <c r="WGH62" s="59"/>
      <c r="WGI62" s="59"/>
      <c r="WGJ62" s="59"/>
      <c r="WGK62" s="59"/>
      <c r="WGL62" s="59"/>
      <c r="WGM62" s="59"/>
      <c r="WGN62" s="59"/>
      <c r="WGO62" s="59"/>
      <c r="WGP62" s="59"/>
      <c r="WGQ62" s="59"/>
      <c r="WGR62" s="59"/>
      <c r="WGS62" s="59"/>
      <c r="WGT62" s="59"/>
      <c r="WGU62" s="59"/>
      <c r="WGV62" s="59"/>
      <c r="WGW62" s="59"/>
      <c r="WGX62" s="59"/>
      <c r="WGY62" s="59"/>
      <c r="WGZ62" s="59"/>
      <c r="WHA62" s="59"/>
      <c r="WHB62" s="59"/>
      <c r="WHC62" s="59"/>
      <c r="WHD62" s="59"/>
      <c r="WHE62" s="59"/>
      <c r="WHF62" s="59"/>
      <c r="WHG62" s="59"/>
      <c r="WHH62" s="59"/>
      <c r="WHI62" s="59"/>
      <c r="WHJ62" s="59"/>
      <c r="WHK62" s="59"/>
      <c r="WHL62" s="59"/>
      <c r="WHM62" s="59"/>
      <c r="WHN62" s="59"/>
      <c r="WHO62" s="59"/>
      <c r="WHP62" s="59"/>
      <c r="WHQ62" s="59"/>
      <c r="WHR62" s="59"/>
      <c r="WHS62" s="59"/>
      <c r="WHT62" s="59"/>
      <c r="WHU62" s="59"/>
      <c r="WHV62" s="59"/>
      <c r="WHW62" s="59"/>
      <c r="WHX62" s="59"/>
      <c r="WHY62" s="59"/>
      <c r="WHZ62" s="59"/>
      <c r="WIA62" s="59"/>
      <c r="WIB62" s="59"/>
      <c r="WIC62" s="59"/>
      <c r="WID62" s="59"/>
      <c r="WIE62" s="59"/>
      <c r="WIF62" s="59"/>
      <c r="WIG62" s="59"/>
      <c r="WIH62" s="59"/>
      <c r="WII62" s="59"/>
      <c r="WIJ62" s="59"/>
      <c r="WIK62" s="59"/>
      <c r="WIL62" s="59"/>
      <c r="WIM62" s="59"/>
      <c r="WIN62" s="59"/>
      <c r="WIO62" s="59"/>
      <c r="WIP62" s="59"/>
      <c r="WIQ62" s="59"/>
      <c r="WIR62" s="59"/>
      <c r="WIS62" s="59"/>
      <c r="WIT62" s="59"/>
      <c r="WIU62" s="59"/>
      <c r="WIV62" s="59"/>
      <c r="WIW62" s="59"/>
      <c r="WIX62" s="59"/>
      <c r="WIY62" s="59"/>
      <c r="WIZ62" s="59"/>
      <c r="WJA62" s="59"/>
      <c r="WJB62" s="59"/>
      <c r="WJC62" s="59"/>
      <c r="WJD62" s="59"/>
      <c r="WJE62" s="59"/>
      <c r="WJF62" s="59"/>
      <c r="WJG62" s="59"/>
      <c r="WJH62" s="59"/>
      <c r="WJI62" s="59"/>
      <c r="WJJ62" s="59"/>
      <c r="WJK62" s="59"/>
      <c r="WJL62" s="59"/>
      <c r="WJM62" s="59"/>
      <c r="WJN62" s="59"/>
      <c r="WJO62" s="59"/>
      <c r="WJP62" s="59"/>
      <c r="WJQ62" s="59"/>
      <c r="WJR62" s="59"/>
      <c r="WJS62" s="59"/>
      <c r="WJT62" s="59"/>
      <c r="WJU62" s="59"/>
      <c r="WJV62" s="59"/>
      <c r="WJW62" s="59"/>
      <c r="WJX62" s="59"/>
      <c r="WJY62" s="59"/>
      <c r="WJZ62" s="59"/>
      <c r="WKA62" s="59"/>
      <c r="WKB62" s="59"/>
      <c r="WKC62" s="59"/>
      <c r="WKD62" s="59"/>
      <c r="WKE62" s="59"/>
      <c r="WKF62" s="59"/>
      <c r="WKG62" s="59"/>
      <c r="WKH62" s="59"/>
      <c r="WKI62" s="59"/>
      <c r="WKJ62" s="59"/>
      <c r="WKK62" s="59"/>
      <c r="WKL62" s="59"/>
      <c r="WKM62" s="59"/>
      <c r="WKN62" s="59"/>
      <c r="WKO62" s="59"/>
      <c r="WKP62" s="59"/>
      <c r="WKQ62" s="59"/>
      <c r="WKR62" s="59"/>
      <c r="WKS62" s="59"/>
      <c r="WKT62" s="59"/>
      <c r="WKU62" s="59"/>
      <c r="WKV62" s="59"/>
      <c r="WKW62" s="59"/>
      <c r="WKX62" s="59"/>
      <c r="WKY62" s="59"/>
      <c r="WKZ62" s="59"/>
      <c r="WLA62" s="59"/>
      <c r="WLB62" s="59"/>
      <c r="WLC62" s="59"/>
      <c r="WLD62" s="59"/>
      <c r="WLE62" s="59"/>
      <c r="WLF62" s="59"/>
      <c r="WLG62" s="59"/>
      <c r="WLH62" s="59"/>
      <c r="WLI62" s="59"/>
      <c r="WLJ62" s="59"/>
      <c r="WLK62" s="59"/>
      <c r="WLL62" s="59"/>
      <c r="WLM62" s="59"/>
      <c r="WLN62" s="59"/>
      <c r="WLO62" s="59"/>
      <c r="WLP62" s="59"/>
      <c r="WLQ62" s="59"/>
      <c r="WLR62" s="59"/>
      <c r="WLS62" s="59"/>
      <c r="WLT62" s="59"/>
      <c r="WLU62" s="59"/>
      <c r="WLV62" s="59"/>
      <c r="WLW62" s="59"/>
      <c r="WLX62" s="59"/>
      <c r="WLY62" s="59"/>
      <c r="WLZ62" s="59"/>
      <c r="WMA62" s="59"/>
      <c r="WMB62" s="59"/>
      <c r="WMC62" s="59"/>
      <c r="WMD62" s="59"/>
      <c r="WME62" s="59"/>
      <c r="WMF62" s="59"/>
      <c r="WMG62" s="59"/>
      <c r="WMH62" s="59"/>
      <c r="WMI62" s="59"/>
      <c r="WMJ62" s="59"/>
      <c r="WMK62" s="59"/>
      <c r="WML62" s="59"/>
      <c r="WMM62" s="59"/>
      <c r="WMN62" s="59"/>
      <c r="WMO62" s="59"/>
      <c r="WMP62" s="59"/>
      <c r="WMQ62" s="59"/>
      <c r="WMR62" s="59"/>
      <c r="WMS62" s="59"/>
      <c r="WMT62" s="59"/>
      <c r="WMU62" s="59"/>
      <c r="WMV62" s="59"/>
      <c r="WMW62" s="59"/>
      <c r="WMX62" s="59"/>
      <c r="WMY62" s="59"/>
      <c r="WMZ62" s="59"/>
      <c r="WNA62" s="59"/>
      <c r="WNB62" s="59"/>
      <c r="WNC62" s="59"/>
      <c r="WND62" s="59"/>
      <c r="WNE62" s="59"/>
      <c r="WNF62" s="59"/>
      <c r="WNG62" s="59"/>
      <c r="WNH62" s="59"/>
      <c r="WNI62" s="59"/>
      <c r="WNJ62" s="59"/>
      <c r="WNK62" s="59"/>
      <c r="WNL62" s="59"/>
      <c r="WNM62" s="59"/>
      <c r="WNN62" s="59"/>
      <c r="WNO62" s="59"/>
      <c r="WNP62" s="59"/>
      <c r="WNQ62" s="59"/>
      <c r="WNR62" s="59"/>
      <c r="WNS62" s="59"/>
      <c r="WNT62" s="59"/>
      <c r="WNU62" s="59"/>
      <c r="WNV62" s="59"/>
      <c r="WNW62" s="59"/>
      <c r="WNX62" s="59"/>
      <c r="WNY62" s="59"/>
      <c r="WNZ62" s="59"/>
      <c r="WOA62" s="59"/>
      <c r="WOB62" s="59"/>
      <c r="WOC62" s="59"/>
      <c r="WOD62" s="59"/>
      <c r="WOE62" s="59"/>
      <c r="WOF62" s="59"/>
      <c r="WOG62" s="59"/>
      <c r="WOH62" s="59"/>
      <c r="WOI62" s="59"/>
      <c r="WOJ62" s="59"/>
      <c r="WOK62" s="59"/>
      <c r="WOL62" s="59"/>
      <c r="WOM62" s="59"/>
      <c r="WON62" s="59"/>
      <c r="WOO62" s="59"/>
      <c r="WOP62" s="59"/>
      <c r="WOQ62" s="59"/>
      <c r="WOR62" s="59"/>
      <c r="WOS62" s="59"/>
      <c r="WOT62" s="59"/>
      <c r="WOU62" s="59"/>
      <c r="WOV62" s="59"/>
      <c r="WOW62" s="59"/>
      <c r="WOX62" s="59"/>
      <c r="WOY62" s="59"/>
      <c r="WOZ62" s="59"/>
      <c r="WPA62" s="59"/>
      <c r="WPB62" s="59"/>
      <c r="WPC62" s="59"/>
      <c r="WPD62" s="59"/>
      <c r="WPE62" s="59"/>
      <c r="WPF62" s="59"/>
      <c r="WPG62" s="59"/>
      <c r="WPH62" s="59"/>
      <c r="WPI62" s="59"/>
      <c r="WPJ62" s="59"/>
      <c r="WPK62" s="59"/>
      <c r="WPL62" s="59"/>
      <c r="WPM62" s="59"/>
      <c r="WPN62" s="59"/>
      <c r="WPO62" s="59"/>
      <c r="WPP62" s="59"/>
      <c r="WPQ62" s="59"/>
      <c r="WPR62" s="59"/>
      <c r="WPS62" s="59"/>
      <c r="WPT62" s="59"/>
      <c r="WPU62" s="59"/>
      <c r="WPV62" s="59"/>
      <c r="WPW62" s="59"/>
      <c r="WPX62" s="59"/>
      <c r="WPY62" s="59"/>
      <c r="WPZ62" s="59"/>
      <c r="WQA62" s="59"/>
      <c r="WQB62" s="59"/>
      <c r="WQC62" s="59"/>
      <c r="WQD62" s="59"/>
      <c r="WQE62" s="59"/>
      <c r="WQF62" s="59"/>
      <c r="WQG62" s="59"/>
      <c r="WQH62" s="59"/>
      <c r="WQI62" s="59"/>
      <c r="WQJ62" s="59"/>
      <c r="WQK62" s="59"/>
      <c r="WQL62" s="59"/>
      <c r="WQM62" s="59"/>
      <c r="WQN62" s="59"/>
      <c r="WQO62" s="59"/>
      <c r="WQP62" s="59"/>
      <c r="WQQ62" s="59"/>
      <c r="WQR62" s="59"/>
      <c r="WQS62" s="59"/>
      <c r="WQT62" s="59"/>
      <c r="WQU62" s="59"/>
      <c r="WQV62" s="59"/>
      <c r="WQW62" s="59"/>
      <c r="WQX62" s="59"/>
      <c r="WQY62" s="59"/>
      <c r="WQZ62" s="59"/>
      <c r="WRA62" s="59"/>
      <c r="WRB62" s="59"/>
      <c r="WRC62" s="59"/>
      <c r="WRD62" s="59"/>
      <c r="WRE62" s="59"/>
      <c r="WRF62" s="59"/>
      <c r="WRG62" s="59"/>
      <c r="WRH62" s="59"/>
      <c r="WRI62" s="59"/>
      <c r="WRJ62" s="59"/>
      <c r="WRK62" s="59"/>
      <c r="WRL62" s="59"/>
      <c r="WRM62" s="59"/>
      <c r="WRN62" s="59"/>
      <c r="WRO62" s="59"/>
      <c r="WRP62" s="59"/>
      <c r="WRQ62" s="59"/>
      <c r="WRR62" s="59"/>
      <c r="WRS62" s="59"/>
      <c r="WRT62" s="59"/>
      <c r="WRU62" s="59"/>
      <c r="WRV62" s="59"/>
      <c r="WRW62" s="59"/>
      <c r="WRX62" s="59"/>
      <c r="WRY62" s="59"/>
      <c r="WRZ62" s="59"/>
      <c r="WSA62" s="59"/>
      <c r="WSB62" s="59"/>
      <c r="WSC62" s="59"/>
      <c r="WSD62" s="59"/>
      <c r="WSE62" s="59"/>
      <c r="WSF62" s="59"/>
      <c r="WSG62" s="59"/>
      <c r="WSH62" s="59"/>
      <c r="WSI62" s="59"/>
      <c r="WSJ62" s="59"/>
      <c r="WSK62" s="59"/>
      <c r="WSL62" s="59"/>
      <c r="WSM62" s="59"/>
      <c r="WSN62" s="59"/>
      <c r="WSO62" s="59"/>
      <c r="WSP62" s="59"/>
      <c r="WSQ62" s="59"/>
      <c r="WSR62" s="59"/>
      <c r="WSS62" s="59"/>
      <c r="WST62" s="59"/>
      <c r="WSU62" s="59"/>
      <c r="WSV62" s="59"/>
      <c r="WSW62" s="59"/>
      <c r="WSX62" s="59"/>
      <c r="WSY62" s="59"/>
      <c r="WSZ62" s="59"/>
      <c r="WTA62" s="59"/>
      <c r="WTB62" s="59"/>
      <c r="WTC62" s="59"/>
      <c r="WTD62" s="59"/>
      <c r="WTE62" s="59"/>
      <c r="WTF62" s="59"/>
      <c r="WTG62" s="59"/>
      <c r="WTH62" s="59"/>
      <c r="WTI62" s="59"/>
      <c r="WTJ62" s="59"/>
      <c r="WTK62" s="59"/>
      <c r="WTL62" s="59"/>
      <c r="WTM62" s="59"/>
      <c r="WTN62" s="59"/>
      <c r="WTO62" s="59"/>
      <c r="WTP62" s="59"/>
      <c r="WTQ62" s="59"/>
      <c r="WTR62" s="59"/>
      <c r="WTS62" s="59"/>
      <c r="WTT62" s="59"/>
      <c r="WTU62" s="59"/>
      <c r="WTV62" s="59"/>
      <c r="WTW62" s="59"/>
      <c r="WTX62" s="59"/>
      <c r="WTY62" s="59"/>
      <c r="WTZ62" s="59"/>
      <c r="WUA62" s="59"/>
      <c r="WUB62" s="59"/>
      <c r="WUC62" s="59"/>
      <c r="WUD62" s="59"/>
      <c r="WUE62" s="59"/>
      <c r="WUF62" s="59"/>
      <c r="WUG62" s="59"/>
      <c r="WUH62" s="59"/>
      <c r="WUI62" s="59"/>
      <c r="WUJ62" s="59"/>
      <c r="WUK62" s="59"/>
      <c r="WUL62" s="59"/>
      <c r="WUM62" s="59"/>
      <c r="WUN62" s="59"/>
      <c r="WUO62" s="59"/>
      <c r="WUP62" s="59"/>
      <c r="WUQ62" s="59"/>
      <c r="WUR62" s="59"/>
      <c r="WUS62" s="59"/>
      <c r="WUT62" s="59"/>
      <c r="WUU62" s="59"/>
      <c r="WUV62" s="59"/>
      <c r="WUW62" s="59"/>
      <c r="WUX62" s="59"/>
      <c r="WUY62" s="59"/>
      <c r="WUZ62" s="59"/>
      <c r="WVA62" s="59"/>
      <c r="WVB62" s="59"/>
      <c r="WVC62" s="59"/>
      <c r="WVD62" s="59"/>
      <c r="WVE62" s="59"/>
      <c r="WVF62" s="59"/>
      <c r="WVG62" s="59"/>
      <c r="WVH62" s="59"/>
      <c r="WVI62" s="59"/>
      <c r="WVJ62" s="59"/>
      <c r="WVK62" s="59"/>
      <c r="WVL62" s="59"/>
      <c r="WVM62" s="59"/>
      <c r="WVN62" s="59"/>
      <c r="WVO62" s="59"/>
      <c r="WVP62" s="59"/>
      <c r="WVQ62" s="59"/>
      <c r="WVR62" s="59"/>
      <c r="WVS62" s="59"/>
      <c r="WVT62" s="59"/>
      <c r="WVU62" s="59"/>
      <c r="WVV62" s="59"/>
      <c r="WVW62" s="59"/>
      <c r="WVX62" s="59"/>
      <c r="WVY62" s="59"/>
      <c r="WVZ62" s="59"/>
      <c r="WWA62" s="59"/>
      <c r="WWB62" s="59"/>
      <c r="WWC62" s="59"/>
      <c r="WWD62" s="59"/>
      <c r="WWE62" s="59"/>
      <c r="WWF62" s="59"/>
      <c r="WWG62" s="59"/>
      <c r="WWH62" s="59"/>
      <c r="WWI62" s="59"/>
      <c r="WWJ62" s="59"/>
      <c r="WWK62" s="59"/>
      <c r="WWL62" s="59"/>
      <c r="WWM62" s="59"/>
      <c r="WWN62" s="59"/>
      <c r="WWO62" s="59"/>
      <c r="WWP62" s="59"/>
      <c r="WWQ62" s="59"/>
      <c r="WWR62" s="59"/>
      <c r="WWS62" s="59"/>
      <c r="WWT62" s="59"/>
      <c r="WWU62" s="59"/>
      <c r="WWV62" s="59"/>
      <c r="WWW62" s="59"/>
      <c r="WWX62" s="59"/>
      <c r="WWY62" s="59"/>
      <c r="WWZ62" s="59"/>
      <c r="WXA62" s="59"/>
      <c r="WXB62" s="59"/>
      <c r="WXC62" s="59"/>
      <c r="WXD62" s="59"/>
      <c r="WXE62" s="59"/>
      <c r="WXF62" s="59"/>
      <c r="WXG62" s="59"/>
      <c r="WXH62" s="59"/>
      <c r="WXI62" s="59"/>
      <c r="WXJ62" s="59"/>
      <c r="WXK62" s="59"/>
      <c r="WXL62" s="59"/>
      <c r="WXM62" s="59"/>
      <c r="WXN62" s="59"/>
      <c r="WXO62" s="59"/>
      <c r="WXP62" s="59"/>
      <c r="WXQ62" s="59"/>
      <c r="WXR62" s="59"/>
      <c r="WXS62" s="59"/>
      <c r="WXT62" s="59"/>
      <c r="WXU62" s="59"/>
      <c r="WXV62" s="59"/>
      <c r="WXW62" s="59"/>
      <c r="WXX62" s="59"/>
      <c r="WXY62" s="59"/>
      <c r="WXZ62" s="59"/>
      <c r="WYA62" s="59"/>
      <c r="WYB62" s="59"/>
      <c r="WYC62" s="59"/>
      <c r="WYD62" s="59"/>
      <c r="WYE62" s="59"/>
      <c r="WYF62" s="59"/>
      <c r="WYG62" s="59"/>
      <c r="WYH62" s="59"/>
      <c r="WYI62" s="59"/>
      <c r="WYJ62" s="59"/>
      <c r="WYK62" s="59"/>
      <c r="WYL62" s="59"/>
      <c r="WYM62" s="59"/>
      <c r="WYN62" s="59"/>
      <c r="WYO62" s="59"/>
      <c r="WYP62" s="59"/>
      <c r="WYQ62" s="59"/>
      <c r="WYR62" s="59"/>
      <c r="WYS62" s="59"/>
      <c r="WYT62" s="59"/>
      <c r="WYU62" s="59"/>
      <c r="WYV62" s="59"/>
      <c r="WYW62" s="59"/>
      <c r="WYX62" s="59"/>
      <c r="WYY62" s="59"/>
      <c r="WYZ62" s="59"/>
      <c r="WZA62" s="59"/>
      <c r="WZB62" s="59"/>
      <c r="WZC62" s="59"/>
      <c r="WZD62" s="59"/>
      <c r="WZE62" s="59"/>
      <c r="WZF62" s="59"/>
      <c r="WZG62" s="59"/>
      <c r="WZH62" s="59"/>
      <c r="WZI62" s="59"/>
      <c r="WZJ62" s="59"/>
      <c r="WZK62" s="59"/>
      <c r="WZL62" s="59"/>
      <c r="WZM62" s="59"/>
      <c r="WZN62" s="59"/>
      <c r="WZO62" s="59"/>
      <c r="WZP62" s="59"/>
      <c r="WZQ62" s="59"/>
      <c r="WZR62" s="59"/>
      <c r="WZS62" s="59"/>
      <c r="WZT62" s="59"/>
      <c r="WZU62" s="59"/>
      <c r="WZV62" s="59"/>
      <c r="WZW62" s="59"/>
      <c r="WZX62" s="59"/>
      <c r="WZY62" s="59"/>
      <c r="WZZ62" s="59"/>
      <c r="XAA62" s="59"/>
      <c r="XAB62" s="59"/>
      <c r="XAC62" s="59"/>
      <c r="XAD62" s="59"/>
      <c r="XAE62" s="59"/>
      <c r="XAF62" s="59"/>
      <c r="XAG62" s="59"/>
      <c r="XAH62" s="59"/>
      <c r="XAI62" s="59"/>
      <c r="XAJ62" s="59"/>
      <c r="XAK62" s="59"/>
      <c r="XAL62" s="59"/>
      <c r="XAM62" s="59"/>
      <c r="XAN62" s="59"/>
      <c r="XAO62" s="59"/>
      <c r="XAP62" s="59"/>
      <c r="XAQ62" s="59"/>
      <c r="XAR62" s="59"/>
      <c r="XAS62" s="59"/>
      <c r="XAT62" s="59"/>
      <c r="XAU62" s="59"/>
      <c r="XAV62" s="59"/>
      <c r="XAW62" s="59"/>
      <c r="XAX62" s="59"/>
      <c r="XAY62" s="59"/>
      <c r="XAZ62" s="59"/>
      <c r="XBA62" s="59"/>
      <c r="XBB62" s="59"/>
      <c r="XBC62" s="59"/>
      <c r="XBD62" s="59"/>
      <c r="XBE62" s="59"/>
      <c r="XBF62" s="59"/>
      <c r="XBG62" s="59"/>
      <c r="XBH62" s="59"/>
      <c r="XBI62" s="59"/>
      <c r="XBJ62" s="59"/>
      <c r="XBK62" s="59"/>
      <c r="XBL62" s="59"/>
      <c r="XBM62" s="59"/>
      <c r="XBN62" s="59"/>
      <c r="XBO62" s="59"/>
      <c r="XBP62" s="59"/>
      <c r="XBQ62" s="59"/>
      <c r="XBR62" s="59"/>
      <c r="XBS62" s="59"/>
      <c r="XBT62" s="59"/>
      <c r="XBU62" s="59"/>
      <c r="XBV62" s="59"/>
      <c r="XBW62" s="59"/>
      <c r="XBX62" s="59"/>
      <c r="XBY62" s="59"/>
      <c r="XBZ62" s="59"/>
      <c r="XCA62" s="59"/>
      <c r="XCB62" s="59"/>
      <c r="XCC62" s="59"/>
      <c r="XCD62" s="59"/>
      <c r="XCE62" s="59"/>
      <c r="XCF62" s="59"/>
      <c r="XCG62" s="59"/>
      <c r="XCH62" s="59"/>
      <c r="XCI62" s="59"/>
      <c r="XCJ62" s="59"/>
      <c r="XCK62" s="59"/>
      <c r="XCL62" s="59"/>
      <c r="XCM62" s="59"/>
      <c r="XCN62" s="59"/>
      <c r="XCO62" s="59"/>
      <c r="XCP62" s="59"/>
      <c r="XCQ62" s="59"/>
      <c r="XCR62" s="59"/>
      <c r="XCS62" s="59"/>
      <c r="XCT62" s="59"/>
      <c r="XCU62" s="59"/>
      <c r="XCV62" s="59"/>
      <c r="XCW62" s="59"/>
      <c r="XCX62" s="59"/>
      <c r="XCY62" s="59"/>
      <c r="XCZ62" s="59"/>
      <c r="XDA62" s="59"/>
      <c r="XDB62" s="59"/>
      <c r="XDC62" s="59"/>
      <c r="XDD62" s="59"/>
      <c r="XDE62" s="59"/>
      <c r="XDF62" s="59"/>
      <c r="XDG62" s="59"/>
      <c r="XDH62" s="59"/>
      <c r="XDI62" s="59"/>
      <c r="XDJ62" s="59"/>
      <c r="XDK62" s="59"/>
      <c r="XDL62" s="59"/>
      <c r="XDM62" s="59"/>
      <c r="XDN62" s="59"/>
      <c r="XDO62" s="59"/>
      <c r="XDP62" s="59"/>
      <c r="XDQ62" s="59"/>
      <c r="XDR62" s="59"/>
      <c r="XDS62" s="59"/>
      <c r="XDT62" s="59"/>
      <c r="XDU62" s="59"/>
      <c r="XDV62" s="59"/>
      <c r="XDW62" s="59"/>
      <c r="XDX62" s="59"/>
      <c r="XDY62" s="59"/>
      <c r="XDZ62" s="59"/>
      <c r="XEA62" s="59"/>
      <c r="XEB62" s="59"/>
      <c r="XEC62" s="59"/>
      <c r="XED62" s="59"/>
      <c r="XEE62" s="59"/>
      <c r="XEF62" s="59"/>
      <c r="XEG62" s="59"/>
      <c r="XEH62" s="59"/>
      <c r="XEI62" s="59"/>
      <c r="XEJ62" s="59"/>
      <c r="XEK62" s="59"/>
      <c r="XEL62" s="59"/>
      <c r="XEM62" s="59"/>
      <c r="XEN62" s="59"/>
      <c r="XEO62" s="59"/>
      <c r="XEP62" s="59"/>
    </row>
    <row r="63" spans="1:16370" s="97" customFormat="1" ht="31.5" x14ac:dyDescent="0.2">
      <c r="A63" s="87" t="s">
        <v>913</v>
      </c>
      <c r="B63" s="44">
        <v>912</v>
      </c>
      <c r="C63" s="73" t="s">
        <v>62</v>
      </c>
      <c r="D63" s="44" t="s">
        <v>56</v>
      </c>
      <c r="E63" s="73" t="s">
        <v>368</v>
      </c>
      <c r="F63" s="73"/>
      <c r="G63" s="1">
        <f>G65</f>
        <v>2748</v>
      </c>
    </row>
    <row r="64" spans="1:16370" s="97" customFormat="1" x14ac:dyDescent="0.2">
      <c r="A64" s="199" t="s">
        <v>622</v>
      </c>
      <c r="B64" s="44">
        <v>912</v>
      </c>
      <c r="C64" s="200" t="s">
        <v>62</v>
      </c>
      <c r="D64" s="200" t="s">
        <v>56</v>
      </c>
      <c r="E64" s="73" t="s">
        <v>453</v>
      </c>
      <c r="F64" s="43"/>
      <c r="G64" s="8">
        <f t="shared" ref="G64:G67" si="7">G65</f>
        <v>2748</v>
      </c>
    </row>
    <row r="65" spans="1:7" s="59" customFormat="1" ht="47.25" x14ac:dyDescent="0.2">
      <c r="A65" s="72" t="s">
        <v>408</v>
      </c>
      <c r="B65" s="44">
        <v>912</v>
      </c>
      <c r="C65" s="73" t="s">
        <v>62</v>
      </c>
      <c r="D65" s="73" t="s">
        <v>56</v>
      </c>
      <c r="E65" s="93" t="s">
        <v>470</v>
      </c>
      <c r="F65" s="200"/>
      <c r="G65" s="1">
        <f t="shared" si="7"/>
        <v>2748</v>
      </c>
    </row>
    <row r="66" spans="1:7" s="59" customFormat="1" ht="31.5" x14ac:dyDescent="0.2">
      <c r="A66" s="76" t="s">
        <v>5</v>
      </c>
      <c r="B66" s="202">
        <v>912</v>
      </c>
      <c r="C66" s="78" t="s">
        <v>51</v>
      </c>
      <c r="D66" s="78" t="s">
        <v>56</v>
      </c>
      <c r="E66" s="94" t="s">
        <v>621</v>
      </c>
      <c r="F66" s="80"/>
      <c r="G66" s="2">
        <f t="shared" si="7"/>
        <v>2748</v>
      </c>
    </row>
    <row r="67" spans="1:7" s="59" customFormat="1" ht="63" x14ac:dyDescent="0.2">
      <c r="A67" s="82" t="s">
        <v>29</v>
      </c>
      <c r="B67" s="202">
        <v>912</v>
      </c>
      <c r="C67" s="201" t="s">
        <v>51</v>
      </c>
      <c r="D67" s="201" t="s">
        <v>56</v>
      </c>
      <c r="E67" s="96" t="s">
        <v>621</v>
      </c>
      <c r="F67" s="100">
        <v>100</v>
      </c>
      <c r="G67" s="3">
        <f t="shared" si="7"/>
        <v>2748</v>
      </c>
    </row>
    <row r="68" spans="1:7" s="59" customFormat="1" ht="31.5" x14ac:dyDescent="0.2">
      <c r="A68" s="82" t="s">
        <v>8</v>
      </c>
      <c r="B68" s="202">
        <v>912</v>
      </c>
      <c r="C68" s="201" t="s">
        <v>51</v>
      </c>
      <c r="D68" s="201" t="s">
        <v>56</v>
      </c>
      <c r="E68" s="96" t="s">
        <v>621</v>
      </c>
      <c r="F68" s="100">
        <v>120</v>
      </c>
      <c r="G68" s="3">
        <f>SUM(G69:G71)</f>
        <v>2748</v>
      </c>
    </row>
    <row r="69" spans="1:7" s="59" customFormat="1" x14ac:dyDescent="0.2">
      <c r="A69" s="82" t="s">
        <v>422</v>
      </c>
      <c r="B69" s="202">
        <v>912</v>
      </c>
      <c r="C69" s="201" t="s">
        <v>51</v>
      </c>
      <c r="D69" s="201" t="s">
        <v>56</v>
      </c>
      <c r="E69" s="96" t="s">
        <v>621</v>
      </c>
      <c r="F69" s="100">
        <v>121</v>
      </c>
      <c r="G69" s="3">
        <v>1490</v>
      </c>
    </row>
    <row r="70" spans="1:7" s="59" customFormat="1" ht="31.5" x14ac:dyDescent="0.2">
      <c r="A70" s="79" t="s">
        <v>124</v>
      </c>
      <c r="B70" s="202">
        <v>912</v>
      </c>
      <c r="C70" s="201" t="s">
        <v>51</v>
      </c>
      <c r="D70" s="201" t="s">
        <v>56</v>
      </c>
      <c r="E70" s="96" t="s">
        <v>621</v>
      </c>
      <c r="F70" s="100">
        <v>122</v>
      </c>
      <c r="G70" s="3">
        <v>620</v>
      </c>
    </row>
    <row r="71" spans="1:7" s="59" customFormat="1" ht="45" customHeight="1" x14ac:dyDescent="0.2">
      <c r="A71" s="79" t="s">
        <v>205</v>
      </c>
      <c r="B71" s="202">
        <v>912</v>
      </c>
      <c r="C71" s="201" t="s">
        <v>51</v>
      </c>
      <c r="D71" s="201" t="s">
        <v>56</v>
      </c>
      <c r="E71" s="96" t="s">
        <v>621</v>
      </c>
      <c r="F71" s="100">
        <v>129</v>
      </c>
      <c r="G71" s="3">
        <v>638</v>
      </c>
    </row>
    <row r="72" spans="1:7" s="59" customFormat="1" ht="31.5" x14ac:dyDescent="0.2">
      <c r="A72" s="72" t="s">
        <v>760</v>
      </c>
      <c r="B72" s="44">
        <v>912</v>
      </c>
      <c r="C72" s="73" t="s">
        <v>51</v>
      </c>
      <c r="D72" s="73" t="s">
        <v>56</v>
      </c>
      <c r="E72" s="73" t="s">
        <v>211</v>
      </c>
      <c r="F72" s="101"/>
      <c r="G72" s="54">
        <f>G73+G85</f>
        <v>370037.2</v>
      </c>
    </row>
    <row r="73" spans="1:7" s="59" customFormat="1" x14ac:dyDescent="0.2">
      <c r="A73" s="199" t="s">
        <v>130</v>
      </c>
      <c r="B73" s="43">
        <v>912</v>
      </c>
      <c r="C73" s="200" t="s">
        <v>62</v>
      </c>
      <c r="D73" s="200" t="s">
        <v>56</v>
      </c>
      <c r="E73" s="102" t="s">
        <v>212</v>
      </c>
      <c r="F73" s="103"/>
      <c r="G73" s="8">
        <f>G74+G79</f>
        <v>5380</v>
      </c>
    </row>
    <row r="74" spans="1:7" s="75" customFormat="1" ht="47.25" x14ac:dyDescent="0.2">
      <c r="A74" s="72" t="s">
        <v>213</v>
      </c>
      <c r="B74" s="44">
        <v>912</v>
      </c>
      <c r="C74" s="73" t="s">
        <v>62</v>
      </c>
      <c r="D74" s="73" t="s">
        <v>56</v>
      </c>
      <c r="E74" s="93" t="s">
        <v>524</v>
      </c>
      <c r="F74" s="104"/>
      <c r="G74" s="1">
        <f t="shared" ref="G74:G77" si="8">G75</f>
        <v>800</v>
      </c>
    </row>
    <row r="75" spans="1:7" s="59" customFormat="1" x14ac:dyDescent="0.2">
      <c r="A75" s="76" t="s">
        <v>521</v>
      </c>
      <c r="B75" s="77">
        <v>912</v>
      </c>
      <c r="C75" s="78" t="s">
        <v>51</v>
      </c>
      <c r="D75" s="78" t="s">
        <v>56</v>
      </c>
      <c r="E75" s="78" t="s">
        <v>525</v>
      </c>
      <c r="F75" s="201"/>
      <c r="G75" s="2">
        <f t="shared" si="8"/>
        <v>800</v>
      </c>
    </row>
    <row r="76" spans="1:7" s="59" customFormat="1" ht="31.5" x14ac:dyDescent="0.2">
      <c r="A76" s="79" t="s">
        <v>22</v>
      </c>
      <c r="B76" s="202">
        <v>912</v>
      </c>
      <c r="C76" s="201" t="s">
        <v>51</v>
      </c>
      <c r="D76" s="201" t="s">
        <v>56</v>
      </c>
      <c r="E76" s="201" t="s">
        <v>525</v>
      </c>
      <c r="F76" s="201" t="s">
        <v>15</v>
      </c>
      <c r="G76" s="3">
        <f t="shared" si="8"/>
        <v>800</v>
      </c>
    </row>
    <row r="77" spans="1:7" s="59" customFormat="1" ht="31.5" x14ac:dyDescent="0.2">
      <c r="A77" s="79" t="s">
        <v>17</v>
      </c>
      <c r="B77" s="202">
        <v>912</v>
      </c>
      <c r="C77" s="201" t="s">
        <v>51</v>
      </c>
      <c r="D77" s="201" t="s">
        <v>56</v>
      </c>
      <c r="E77" s="201" t="s">
        <v>525</v>
      </c>
      <c r="F77" s="201" t="s">
        <v>16</v>
      </c>
      <c r="G77" s="3">
        <f t="shared" si="8"/>
        <v>800</v>
      </c>
    </row>
    <row r="78" spans="1:7" s="59" customFormat="1" x14ac:dyDescent="0.2">
      <c r="A78" s="79" t="s">
        <v>934</v>
      </c>
      <c r="B78" s="202">
        <v>912</v>
      </c>
      <c r="C78" s="201" t="s">
        <v>51</v>
      </c>
      <c r="D78" s="201" t="s">
        <v>56</v>
      </c>
      <c r="E78" s="201" t="s">
        <v>525</v>
      </c>
      <c r="F78" s="201" t="s">
        <v>128</v>
      </c>
      <c r="G78" s="3">
        <f>600+200</f>
        <v>800</v>
      </c>
    </row>
    <row r="79" spans="1:7" s="59" customFormat="1" ht="63" x14ac:dyDescent="0.2">
      <c r="A79" s="76" t="s">
        <v>3</v>
      </c>
      <c r="B79" s="77">
        <v>912</v>
      </c>
      <c r="C79" s="78" t="s">
        <v>62</v>
      </c>
      <c r="D79" s="78" t="s">
        <v>56</v>
      </c>
      <c r="E79" s="78" t="s">
        <v>526</v>
      </c>
      <c r="F79" s="78"/>
      <c r="G79" s="10">
        <f t="shared" ref="G79:G80" si="9">G80</f>
        <v>4580</v>
      </c>
    </row>
    <row r="80" spans="1:7" s="59" customFormat="1" ht="63" x14ac:dyDescent="0.2">
      <c r="A80" s="79" t="s">
        <v>29</v>
      </c>
      <c r="B80" s="202">
        <v>912</v>
      </c>
      <c r="C80" s="201" t="s">
        <v>62</v>
      </c>
      <c r="D80" s="201" t="s">
        <v>56</v>
      </c>
      <c r="E80" s="201" t="s">
        <v>526</v>
      </c>
      <c r="F80" s="201" t="s">
        <v>30</v>
      </c>
      <c r="G80" s="9">
        <f t="shared" si="9"/>
        <v>4580</v>
      </c>
    </row>
    <row r="81" spans="1:7" s="59" customFormat="1" ht="31.5" x14ac:dyDescent="0.2">
      <c r="A81" s="79" t="s">
        <v>8</v>
      </c>
      <c r="B81" s="202">
        <v>912</v>
      </c>
      <c r="C81" s="201" t="s">
        <v>62</v>
      </c>
      <c r="D81" s="201" t="s">
        <v>56</v>
      </c>
      <c r="E81" s="201" t="s">
        <v>526</v>
      </c>
      <c r="F81" s="201" t="s">
        <v>119</v>
      </c>
      <c r="G81" s="9">
        <f>G82+G83+G84</f>
        <v>4580</v>
      </c>
    </row>
    <row r="82" spans="1:7" s="59" customFormat="1" x14ac:dyDescent="0.2">
      <c r="A82" s="82" t="s">
        <v>422</v>
      </c>
      <c r="B82" s="202">
        <v>912</v>
      </c>
      <c r="C82" s="201" t="s">
        <v>62</v>
      </c>
      <c r="D82" s="201" t="s">
        <v>56</v>
      </c>
      <c r="E82" s="201" t="s">
        <v>526</v>
      </c>
      <c r="F82" s="201" t="s">
        <v>126</v>
      </c>
      <c r="G82" s="9">
        <v>2454</v>
      </c>
    </row>
    <row r="83" spans="1:7" s="59" customFormat="1" ht="34.5" customHeight="1" x14ac:dyDescent="0.2">
      <c r="A83" s="79" t="s">
        <v>124</v>
      </c>
      <c r="B83" s="202">
        <v>912</v>
      </c>
      <c r="C83" s="201" t="s">
        <v>62</v>
      </c>
      <c r="D83" s="201" t="s">
        <v>56</v>
      </c>
      <c r="E83" s="201" t="s">
        <v>526</v>
      </c>
      <c r="F83" s="201" t="s">
        <v>127</v>
      </c>
      <c r="G83" s="9">
        <v>1061</v>
      </c>
    </row>
    <row r="84" spans="1:7" s="59" customFormat="1" ht="47.25" x14ac:dyDescent="0.2">
      <c r="A84" s="79" t="s">
        <v>205</v>
      </c>
      <c r="B84" s="202">
        <v>912</v>
      </c>
      <c r="C84" s="201" t="s">
        <v>62</v>
      </c>
      <c r="D84" s="201" t="s">
        <v>56</v>
      </c>
      <c r="E84" s="201" t="s">
        <v>526</v>
      </c>
      <c r="F84" s="201" t="s">
        <v>208</v>
      </c>
      <c r="G84" s="9">
        <v>1065</v>
      </c>
    </row>
    <row r="85" spans="1:7" s="59" customFormat="1" x14ac:dyDescent="0.2">
      <c r="A85" s="199" t="s">
        <v>497</v>
      </c>
      <c r="B85" s="43">
        <v>912</v>
      </c>
      <c r="C85" s="200" t="s">
        <v>62</v>
      </c>
      <c r="D85" s="200" t="s">
        <v>56</v>
      </c>
      <c r="E85" s="102" t="s">
        <v>501</v>
      </c>
      <c r="F85" s="78"/>
      <c r="G85" s="8">
        <f>G86+G91+G96</f>
        <v>364657.2</v>
      </c>
    </row>
    <row r="86" spans="1:7" s="59" customFormat="1" ht="31.5" x14ac:dyDescent="0.2">
      <c r="A86" s="72" t="s">
        <v>498</v>
      </c>
      <c r="B86" s="44">
        <v>912</v>
      </c>
      <c r="C86" s="73" t="s">
        <v>62</v>
      </c>
      <c r="D86" s="73" t="s">
        <v>56</v>
      </c>
      <c r="E86" s="93" t="s">
        <v>502</v>
      </c>
      <c r="F86" s="104"/>
      <c r="G86" s="1">
        <f t="shared" ref="G86:G89" si="10">G87</f>
        <v>690</v>
      </c>
    </row>
    <row r="87" spans="1:7" s="59" customFormat="1" ht="63" x14ac:dyDescent="0.2">
      <c r="A87" s="76" t="s">
        <v>499</v>
      </c>
      <c r="B87" s="77">
        <v>912</v>
      </c>
      <c r="C87" s="78" t="s">
        <v>62</v>
      </c>
      <c r="D87" s="78" t="s">
        <v>56</v>
      </c>
      <c r="E87" s="94" t="s">
        <v>503</v>
      </c>
      <c r="F87" s="78"/>
      <c r="G87" s="2">
        <f t="shared" si="10"/>
        <v>690</v>
      </c>
    </row>
    <row r="88" spans="1:7" s="59" customFormat="1" ht="31.5" x14ac:dyDescent="0.2">
      <c r="A88" s="79" t="s">
        <v>22</v>
      </c>
      <c r="B88" s="202">
        <v>912</v>
      </c>
      <c r="C88" s="201" t="s">
        <v>62</v>
      </c>
      <c r="D88" s="201" t="s">
        <v>56</v>
      </c>
      <c r="E88" s="96" t="s">
        <v>503</v>
      </c>
      <c r="F88" s="201" t="s">
        <v>15</v>
      </c>
      <c r="G88" s="3">
        <f t="shared" si="10"/>
        <v>690</v>
      </c>
    </row>
    <row r="89" spans="1:7" s="59" customFormat="1" ht="31.5" x14ac:dyDescent="0.2">
      <c r="A89" s="79" t="s">
        <v>17</v>
      </c>
      <c r="B89" s="202">
        <v>912</v>
      </c>
      <c r="C89" s="201" t="s">
        <v>62</v>
      </c>
      <c r="D89" s="201" t="s">
        <v>56</v>
      </c>
      <c r="E89" s="96" t="s">
        <v>503</v>
      </c>
      <c r="F89" s="201" t="s">
        <v>16</v>
      </c>
      <c r="G89" s="3">
        <f t="shared" si="10"/>
        <v>690</v>
      </c>
    </row>
    <row r="90" spans="1:7" s="59" customFormat="1" x14ac:dyDescent="0.2">
      <c r="A90" s="79" t="s">
        <v>934</v>
      </c>
      <c r="B90" s="202">
        <v>912</v>
      </c>
      <c r="C90" s="201" t="s">
        <v>62</v>
      </c>
      <c r="D90" s="201" t="s">
        <v>56</v>
      </c>
      <c r="E90" s="96" t="s">
        <v>503</v>
      </c>
      <c r="F90" s="201" t="s">
        <v>128</v>
      </c>
      <c r="G90" s="3">
        <v>690</v>
      </c>
    </row>
    <row r="91" spans="1:7" s="59" customFormat="1" ht="48.75" customHeight="1" x14ac:dyDescent="0.2">
      <c r="A91" s="72" t="s">
        <v>210</v>
      </c>
      <c r="B91" s="44">
        <v>912</v>
      </c>
      <c r="C91" s="73" t="s">
        <v>62</v>
      </c>
      <c r="D91" s="73" t="s">
        <v>56</v>
      </c>
      <c r="E91" s="93" t="s">
        <v>504</v>
      </c>
      <c r="F91" s="104"/>
      <c r="G91" s="1">
        <f t="shared" ref="G91:G94" si="11">G92</f>
        <v>985</v>
      </c>
    </row>
    <row r="92" spans="1:7" s="59" customFormat="1" x14ac:dyDescent="0.2">
      <c r="A92" s="76" t="s">
        <v>500</v>
      </c>
      <c r="B92" s="77">
        <v>912</v>
      </c>
      <c r="C92" s="78" t="s">
        <v>62</v>
      </c>
      <c r="D92" s="78" t="s">
        <v>56</v>
      </c>
      <c r="E92" s="94" t="s">
        <v>505</v>
      </c>
      <c r="F92" s="78"/>
      <c r="G92" s="2">
        <f t="shared" si="11"/>
        <v>985</v>
      </c>
    </row>
    <row r="93" spans="1:7" s="59" customFormat="1" ht="31.5" x14ac:dyDescent="0.2">
      <c r="A93" s="79" t="s">
        <v>22</v>
      </c>
      <c r="B93" s="202">
        <v>912</v>
      </c>
      <c r="C93" s="201" t="s">
        <v>62</v>
      </c>
      <c r="D93" s="201" t="s">
        <v>56</v>
      </c>
      <c r="E93" s="96" t="s">
        <v>505</v>
      </c>
      <c r="F93" s="201" t="s">
        <v>15</v>
      </c>
      <c r="G93" s="3">
        <f t="shared" si="11"/>
        <v>985</v>
      </c>
    </row>
    <row r="94" spans="1:7" s="59" customFormat="1" ht="31.5" x14ac:dyDescent="0.2">
      <c r="A94" s="79" t="s">
        <v>17</v>
      </c>
      <c r="B94" s="202">
        <v>912</v>
      </c>
      <c r="C94" s="201" t="s">
        <v>62</v>
      </c>
      <c r="D94" s="201" t="s">
        <v>56</v>
      </c>
      <c r="E94" s="96" t="s">
        <v>505</v>
      </c>
      <c r="F94" s="201" t="s">
        <v>16</v>
      </c>
      <c r="G94" s="3">
        <f t="shared" si="11"/>
        <v>985</v>
      </c>
    </row>
    <row r="95" spans="1:7" s="59" customFormat="1" x14ac:dyDescent="0.2">
      <c r="A95" s="79" t="s">
        <v>934</v>
      </c>
      <c r="B95" s="202">
        <v>912</v>
      </c>
      <c r="C95" s="201" t="s">
        <v>62</v>
      </c>
      <c r="D95" s="201" t="s">
        <v>56</v>
      </c>
      <c r="E95" s="96" t="s">
        <v>505</v>
      </c>
      <c r="F95" s="201" t="s">
        <v>128</v>
      </c>
      <c r="G95" s="3">
        <v>985</v>
      </c>
    </row>
    <row r="96" spans="1:7" s="59" customFormat="1" ht="45" customHeight="1" x14ac:dyDescent="0.2">
      <c r="A96" s="72" t="s">
        <v>518</v>
      </c>
      <c r="B96" s="44">
        <v>912</v>
      </c>
      <c r="C96" s="73" t="s">
        <v>62</v>
      </c>
      <c r="D96" s="73" t="s">
        <v>56</v>
      </c>
      <c r="E96" s="93" t="s">
        <v>519</v>
      </c>
      <c r="F96" s="200"/>
      <c r="G96" s="1">
        <f>G97+G111+G115+G119+G123+G127+G133+G139</f>
        <v>362982.2</v>
      </c>
    </row>
    <row r="97" spans="1:7" s="97" customFormat="1" x14ac:dyDescent="0.2">
      <c r="A97" s="76" t="s">
        <v>522</v>
      </c>
      <c r="B97" s="77">
        <v>912</v>
      </c>
      <c r="C97" s="78" t="s">
        <v>62</v>
      </c>
      <c r="D97" s="78" t="s">
        <v>56</v>
      </c>
      <c r="E97" s="94" t="s">
        <v>527</v>
      </c>
      <c r="F97" s="78"/>
      <c r="G97" s="2">
        <f>G98+G103+G107</f>
        <v>289346.90000000002</v>
      </c>
    </row>
    <row r="98" spans="1:7" s="59" customFormat="1" ht="63" x14ac:dyDescent="0.2">
      <c r="A98" s="79" t="s">
        <v>269</v>
      </c>
      <c r="B98" s="202">
        <v>912</v>
      </c>
      <c r="C98" s="201" t="s">
        <v>51</v>
      </c>
      <c r="D98" s="201" t="s">
        <v>56</v>
      </c>
      <c r="E98" s="96" t="s">
        <v>527</v>
      </c>
      <c r="F98" s="201">
        <v>100</v>
      </c>
      <c r="G98" s="3">
        <f t="shared" ref="G98" si="12">G99</f>
        <v>278423.90000000002</v>
      </c>
    </row>
    <row r="99" spans="1:7" s="59" customFormat="1" ht="33" customHeight="1" x14ac:dyDescent="0.2">
      <c r="A99" s="79" t="s">
        <v>8</v>
      </c>
      <c r="B99" s="202">
        <v>912</v>
      </c>
      <c r="C99" s="201" t="s">
        <v>51</v>
      </c>
      <c r="D99" s="201" t="s">
        <v>56</v>
      </c>
      <c r="E99" s="96" t="s">
        <v>527</v>
      </c>
      <c r="F99" s="201">
        <v>120</v>
      </c>
      <c r="G99" s="3">
        <f>G100+G101+G102</f>
        <v>278423.90000000002</v>
      </c>
    </row>
    <row r="100" spans="1:7" s="59" customFormat="1" x14ac:dyDescent="0.2">
      <c r="A100" s="79" t="s">
        <v>422</v>
      </c>
      <c r="B100" s="202">
        <v>912</v>
      </c>
      <c r="C100" s="201" t="s">
        <v>51</v>
      </c>
      <c r="D100" s="201" t="s">
        <v>56</v>
      </c>
      <c r="E100" s="96" t="s">
        <v>527</v>
      </c>
      <c r="F100" s="201" t="s">
        <v>126</v>
      </c>
      <c r="G100" s="3">
        <f>158763-1377.3</f>
        <v>157385.70000000001</v>
      </c>
    </row>
    <row r="101" spans="1:7" s="97" customFormat="1" ht="31.5" x14ac:dyDescent="0.2">
      <c r="A101" s="79" t="s">
        <v>124</v>
      </c>
      <c r="B101" s="84">
        <v>912</v>
      </c>
      <c r="C101" s="60" t="s">
        <v>51</v>
      </c>
      <c r="D101" s="60" t="s">
        <v>56</v>
      </c>
      <c r="E101" s="96" t="s">
        <v>527</v>
      </c>
      <c r="F101" s="201" t="s">
        <v>127</v>
      </c>
      <c r="G101" s="3">
        <f>57370+420.7</f>
        <v>57790.7</v>
      </c>
    </row>
    <row r="102" spans="1:7" s="59" customFormat="1" ht="47.25" x14ac:dyDescent="0.2">
      <c r="A102" s="79" t="s">
        <v>205</v>
      </c>
      <c r="B102" s="202">
        <v>912</v>
      </c>
      <c r="C102" s="201" t="s">
        <v>51</v>
      </c>
      <c r="D102" s="201" t="s">
        <v>56</v>
      </c>
      <c r="E102" s="96" t="s">
        <v>527</v>
      </c>
      <c r="F102" s="201" t="s">
        <v>208</v>
      </c>
      <c r="G102" s="3">
        <f>63504-256.5</f>
        <v>63247.5</v>
      </c>
    </row>
    <row r="103" spans="1:7" s="59" customFormat="1" ht="31.5" x14ac:dyDescent="0.2">
      <c r="A103" s="79" t="s">
        <v>22</v>
      </c>
      <c r="B103" s="202">
        <v>912</v>
      </c>
      <c r="C103" s="201" t="s">
        <v>62</v>
      </c>
      <c r="D103" s="201" t="s">
        <v>56</v>
      </c>
      <c r="E103" s="96" t="s">
        <v>527</v>
      </c>
      <c r="F103" s="201">
        <v>200</v>
      </c>
      <c r="G103" s="3">
        <f t="shared" ref="G103" si="13">G104</f>
        <v>9423</v>
      </c>
    </row>
    <row r="104" spans="1:7" s="59" customFormat="1" ht="31.5" x14ac:dyDescent="0.2">
      <c r="A104" s="79" t="s">
        <v>17</v>
      </c>
      <c r="B104" s="202">
        <v>912</v>
      </c>
      <c r="C104" s="201" t="s">
        <v>51</v>
      </c>
      <c r="D104" s="201" t="s">
        <v>56</v>
      </c>
      <c r="E104" s="96" t="s">
        <v>527</v>
      </c>
      <c r="F104" s="201">
        <v>240</v>
      </c>
      <c r="G104" s="3">
        <f>G106+G105</f>
        <v>9423</v>
      </c>
    </row>
    <row r="105" spans="1:7" s="59" customFormat="1" ht="31.5" x14ac:dyDescent="0.2">
      <c r="A105" s="79" t="s">
        <v>556</v>
      </c>
      <c r="B105" s="202">
        <v>912</v>
      </c>
      <c r="C105" s="201" t="s">
        <v>51</v>
      </c>
      <c r="D105" s="201" t="s">
        <v>56</v>
      </c>
      <c r="E105" s="96" t="s">
        <v>527</v>
      </c>
      <c r="F105" s="201" t="s">
        <v>482</v>
      </c>
      <c r="G105" s="3">
        <v>200</v>
      </c>
    </row>
    <row r="106" spans="1:7" s="59" customFormat="1" x14ac:dyDescent="0.2">
      <c r="A106" s="79" t="s">
        <v>934</v>
      </c>
      <c r="B106" s="202">
        <v>912</v>
      </c>
      <c r="C106" s="201" t="s">
        <v>51</v>
      </c>
      <c r="D106" s="201" t="s">
        <v>56</v>
      </c>
      <c r="E106" s="96" t="s">
        <v>527</v>
      </c>
      <c r="F106" s="201" t="s">
        <v>128</v>
      </c>
      <c r="G106" s="3">
        <f>9653+800-200-1500+100+170+200</f>
        <v>9223</v>
      </c>
    </row>
    <row r="107" spans="1:7" s="192" customFormat="1" x14ac:dyDescent="0.25">
      <c r="A107" s="190" t="s">
        <v>13</v>
      </c>
      <c r="B107" s="202">
        <v>912</v>
      </c>
      <c r="C107" s="201" t="s">
        <v>62</v>
      </c>
      <c r="D107" s="201" t="s">
        <v>56</v>
      </c>
      <c r="E107" s="186" t="s">
        <v>527</v>
      </c>
      <c r="F107" s="182">
        <v>800</v>
      </c>
      <c r="G107" s="191">
        <f t="shared" ref="G107" si="14">G108</f>
        <v>1500</v>
      </c>
    </row>
    <row r="108" spans="1:7" s="192" customFormat="1" x14ac:dyDescent="0.25">
      <c r="A108" s="197" t="s">
        <v>34</v>
      </c>
      <c r="B108" s="202">
        <v>912</v>
      </c>
      <c r="C108" s="201" t="s">
        <v>51</v>
      </c>
      <c r="D108" s="201" t="s">
        <v>56</v>
      </c>
      <c r="E108" s="186" t="s">
        <v>527</v>
      </c>
      <c r="F108" s="182">
        <v>850</v>
      </c>
      <c r="G108" s="191">
        <f>G109+G110</f>
        <v>1500</v>
      </c>
    </row>
    <row r="109" spans="1:7" s="192" customFormat="1" x14ac:dyDescent="0.25">
      <c r="A109" s="197" t="s">
        <v>125</v>
      </c>
      <c r="B109" s="202">
        <v>912</v>
      </c>
      <c r="C109" s="201" t="s">
        <v>51</v>
      </c>
      <c r="D109" s="201" t="s">
        <v>56</v>
      </c>
      <c r="E109" s="186" t="s">
        <v>527</v>
      </c>
      <c r="F109" s="182" t="s">
        <v>129</v>
      </c>
      <c r="G109" s="191">
        <v>1450</v>
      </c>
    </row>
    <row r="110" spans="1:7" s="173" customFormat="1" x14ac:dyDescent="0.25">
      <c r="A110" s="197" t="s">
        <v>134</v>
      </c>
      <c r="B110" s="202">
        <v>912</v>
      </c>
      <c r="C110" s="201" t="s">
        <v>62</v>
      </c>
      <c r="D110" s="201" t="s">
        <v>56</v>
      </c>
      <c r="E110" s="186" t="s">
        <v>527</v>
      </c>
      <c r="F110" s="182" t="s">
        <v>135</v>
      </c>
      <c r="G110" s="188">
        <v>50</v>
      </c>
    </row>
    <row r="111" spans="1:7" s="59" customFormat="1" x14ac:dyDescent="0.2">
      <c r="A111" s="72" t="s">
        <v>920</v>
      </c>
      <c r="B111" s="44">
        <v>912</v>
      </c>
      <c r="C111" s="73" t="s">
        <v>51</v>
      </c>
      <c r="D111" s="73" t="s">
        <v>56</v>
      </c>
      <c r="E111" s="93" t="s">
        <v>843</v>
      </c>
      <c r="F111" s="73"/>
      <c r="G111" s="1">
        <f>G112</f>
        <v>14851</v>
      </c>
    </row>
    <row r="112" spans="1:7" s="97" customFormat="1" ht="31.5" x14ac:dyDescent="0.2">
      <c r="A112" s="79" t="s">
        <v>22</v>
      </c>
      <c r="B112" s="202">
        <v>912</v>
      </c>
      <c r="C112" s="201" t="s">
        <v>51</v>
      </c>
      <c r="D112" s="201" t="s">
        <v>56</v>
      </c>
      <c r="E112" s="96" t="s">
        <v>843</v>
      </c>
      <c r="F112" s="201" t="s">
        <v>15</v>
      </c>
      <c r="G112" s="3">
        <f t="shared" ref="G112:G113" si="15">G113</f>
        <v>14851</v>
      </c>
    </row>
    <row r="113" spans="1:7" s="97" customFormat="1" ht="31.5" x14ac:dyDescent="0.2">
      <c r="A113" s="79" t="s">
        <v>17</v>
      </c>
      <c r="B113" s="202">
        <v>912</v>
      </c>
      <c r="C113" s="201" t="s">
        <v>51</v>
      </c>
      <c r="D113" s="201" t="s">
        <v>56</v>
      </c>
      <c r="E113" s="96" t="s">
        <v>843</v>
      </c>
      <c r="F113" s="201" t="s">
        <v>16</v>
      </c>
      <c r="G113" s="3">
        <f t="shared" si="15"/>
        <v>14851</v>
      </c>
    </row>
    <row r="114" spans="1:7" s="97" customFormat="1" x14ac:dyDescent="0.2">
      <c r="A114" s="79" t="s">
        <v>934</v>
      </c>
      <c r="B114" s="202">
        <v>912</v>
      </c>
      <c r="C114" s="201" t="s">
        <v>51</v>
      </c>
      <c r="D114" s="201" t="s">
        <v>56</v>
      </c>
      <c r="E114" s="96" t="s">
        <v>843</v>
      </c>
      <c r="F114" s="201" t="s">
        <v>128</v>
      </c>
      <c r="G114" s="3">
        <f>17051-2200</f>
        <v>14851</v>
      </c>
    </row>
    <row r="115" spans="1:7" s="59" customFormat="1" ht="31.5" x14ac:dyDescent="0.2">
      <c r="A115" s="72" t="s">
        <v>844</v>
      </c>
      <c r="B115" s="44">
        <v>912</v>
      </c>
      <c r="C115" s="73" t="s">
        <v>62</v>
      </c>
      <c r="D115" s="73" t="s">
        <v>56</v>
      </c>
      <c r="E115" s="93" t="s">
        <v>845</v>
      </c>
      <c r="F115" s="73"/>
      <c r="G115" s="1">
        <f>G116</f>
        <v>2200</v>
      </c>
    </row>
    <row r="116" spans="1:7" s="97" customFormat="1" ht="31.5" x14ac:dyDescent="0.2">
      <c r="A116" s="79" t="s">
        <v>22</v>
      </c>
      <c r="B116" s="202">
        <v>912</v>
      </c>
      <c r="C116" s="201" t="s">
        <v>51</v>
      </c>
      <c r="D116" s="201" t="s">
        <v>56</v>
      </c>
      <c r="E116" s="96" t="s">
        <v>845</v>
      </c>
      <c r="F116" s="201" t="s">
        <v>15</v>
      </c>
      <c r="G116" s="3">
        <f t="shared" ref="G116:G117" si="16">G117</f>
        <v>2200</v>
      </c>
    </row>
    <row r="117" spans="1:7" s="97" customFormat="1" ht="31.5" x14ac:dyDescent="0.2">
      <c r="A117" s="79" t="s">
        <v>17</v>
      </c>
      <c r="B117" s="202">
        <v>912</v>
      </c>
      <c r="C117" s="201" t="s">
        <v>51</v>
      </c>
      <c r="D117" s="201" t="s">
        <v>56</v>
      </c>
      <c r="E117" s="96" t="s">
        <v>845</v>
      </c>
      <c r="F117" s="201" t="s">
        <v>16</v>
      </c>
      <c r="G117" s="3">
        <f t="shared" si="16"/>
        <v>2200</v>
      </c>
    </row>
    <row r="118" spans="1:7" s="97" customFormat="1" x14ac:dyDescent="0.2">
      <c r="A118" s="79" t="s">
        <v>934</v>
      </c>
      <c r="B118" s="202">
        <v>912</v>
      </c>
      <c r="C118" s="201" t="s">
        <v>51</v>
      </c>
      <c r="D118" s="201" t="s">
        <v>56</v>
      </c>
      <c r="E118" s="96" t="s">
        <v>845</v>
      </c>
      <c r="F118" s="201" t="s">
        <v>128</v>
      </c>
      <c r="G118" s="3">
        <v>2200</v>
      </c>
    </row>
    <row r="119" spans="1:7" s="59" customFormat="1" ht="31.5" x14ac:dyDescent="0.2">
      <c r="A119" s="72" t="s">
        <v>846</v>
      </c>
      <c r="B119" s="44">
        <v>912</v>
      </c>
      <c r="C119" s="73" t="s">
        <v>62</v>
      </c>
      <c r="D119" s="73" t="s">
        <v>56</v>
      </c>
      <c r="E119" s="93" t="s">
        <v>847</v>
      </c>
      <c r="F119" s="73"/>
      <c r="G119" s="1">
        <f>G120</f>
        <v>2800</v>
      </c>
    </row>
    <row r="120" spans="1:7" s="97" customFormat="1" ht="31.5" x14ac:dyDescent="0.2">
      <c r="A120" s="79" t="s">
        <v>22</v>
      </c>
      <c r="B120" s="202">
        <v>912</v>
      </c>
      <c r="C120" s="201" t="s">
        <v>51</v>
      </c>
      <c r="D120" s="201" t="s">
        <v>56</v>
      </c>
      <c r="E120" s="96" t="s">
        <v>847</v>
      </c>
      <c r="F120" s="201" t="s">
        <v>15</v>
      </c>
      <c r="G120" s="3">
        <f t="shared" ref="G120:G121" si="17">G121</f>
        <v>2800</v>
      </c>
    </row>
    <row r="121" spans="1:7" s="97" customFormat="1" ht="31.5" x14ac:dyDescent="0.2">
      <c r="A121" s="79" t="s">
        <v>17</v>
      </c>
      <c r="B121" s="202">
        <v>912</v>
      </c>
      <c r="C121" s="201" t="s">
        <v>51</v>
      </c>
      <c r="D121" s="201" t="s">
        <v>56</v>
      </c>
      <c r="E121" s="96" t="s">
        <v>847</v>
      </c>
      <c r="F121" s="201" t="s">
        <v>16</v>
      </c>
      <c r="G121" s="3">
        <f t="shared" si="17"/>
        <v>2800</v>
      </c>
    </row>
    <row r="122" spans="1:7" s="97" customFormat="1" x14ac:dyDescent="0.2">
      <c r="A122" s="79" t="s">
        <v>934</v>
      </c>
      <c r="B122" s="202">
        <v>912</v>
      </c>
      <c r="C122" s="201" t="s">
        <v>51</v>
      </c>
      <c r="D122" s="201" t="s">
        <v>56</v>
      </c>
      <c r="E122" s="96" t="s">
        <v>847</v>
      </c>
      <c r="F122" s="201" t="s">
        <v>128</v>
      </c>
      <c r="G122" s="3">
        <f>3000-200</f>
        <v>2800</v>
      </c>
    </row>
    <row r="123" spans="1:7" s="59" customFormat="1" x14ac:dyDescent="0.2">
      <c r="A123" s="72" t="s">
        <v>895</v>
      </c>
      <c r="B123" s="44">
        <v>912</v>
      </c>
      <c r="C123" s="73" t="s">
        <v>62</v>
      </c>
      <c r="D123" s="73" t="s">
        <v>56</v>
      </c>
      <c r="E123" s="93" t="s">
        <v>848</v>
      </c>
      <c r="F123" s="73"/>
      <c r="G123" s="1">
        <f>G124</f>
        <v>40000</v>
      </c>
    </row>
    <row r="124" spans="1:7" s="97" customFormat="1" ht="31.5" x14ac:dyDescent="0.2">
      <c r="A124" s="79" t="s">
        <v>22</v>
      </c>
      <c r="B124" s="202">
        <v>912</v>
      </c>
      <c r="C124" s="201" t="s">
        <v>51</v>
      </c>
      <c r="D124" s="201" t="s">
        <v>56</v>
      </c>
      <c r="E124" s="96" t="s">
        <v>848</v>
      </c>
      <c r="F124" s="201" t="s">
        <v>15</v>
      </c>
      <c r="G124" s="3">
        <f t="shared" ref="G124:G125" si="18">G125</f>
        <v>40000</v>
      </c>
    </row>
    <row r="125" spans="1:7" s="97" customFormat="1" ht="31.5" x14ac:dyDescent="0.2">
      <c r="A125" s="79" t="s">
        <v>17</v>
      </c>
      <c r="B125" s="202">
        <v>912</v>
      </c>
      <c r="C125" s="201" t="s">
        <v>51</v>
      </c>
      <c r="D125" s="201" t="s">
        <v>56</v>
      </c>
      <c r="E125" s="96" t="s">
        <v>848</v>
      </c>
      <c r="F125" s="201" t="s">
        <v>16</v>
      </c>
      <c r="G125" s="3">
        <f t="shared" si="18"/>
        <v>40000</v>
      </c>
    </row>
    <row r="126" spans="1:7" s="97" customFormat="1" x14ac:dyDescent="0.2">
      <c r="A126" s="79" t="s">
        <v>934</v>
      </c>
      <c r="B126" s="202">
        <v>912</v>
      </c>
      <c r="C126" s="201" t="s">
        <v>51</v>
      </c>
      <c r="D126" s="201" t="s">
        <v>56</v>
      </c>
      <c r="E126" s="96" t="s">
        <v>848</v>
      </c>
      <c r="F126" s="201" t="s">
        <v>128</v>
      </c>
      <c r="G126" s="3">
        <v>40000</v>
      </c>
    </row>
    <row r="127" spans="1:7" s="59" customFormat="1" ht="31.5" x14ac:dyDescent="0.2">
      <c r="A127" s="199" t="s">
        <v>197</v>
      </c>
      <c r="B127" s="43">
        <v>912</v>
      </c>
      <c r="C127" s="200" t="s">
        <v>51</v>
      </c>
      <c r="D127" s="200" t="s">
        <v>56</v>
      </c>
      <c r="E127" s="200" t="s">
        <v>528</v>
      </c>
      <c r="F127" s="200"/>
      <c r="G127" s="8">
        <f t="shared" ref="G127:G128" si="19">G128</f>
        <v>3513</v>
      </c>
    </row>
    <row r="128" spans="1:7" s="97" customFormat="1" ht="63" x14ac:dyDescent="0.2">
      <c r="A128" s="81" t="s">
        <v>269</v>
      </c>
      <c r="B128" s="84">
        <v>912</v>
      </c>
      <c r="C128" s="201" t="s">
        <v>62</v>
      </c>
      <c r="D128" s="201" t="s">
        <v>56</v>
      </c>
      <c r="E128" s="201" t="s">
        <v>528</v>
      </c>
      <c r="F128" s="201">
        <v>100</v>
      </c>
      <c r="G128" s="3">
        <f t="shared" si="19"/>
        <v>3513</v>
      </c>
    </row>
    <row r="129" spans="1:7" s="97" customFormat="1" ht="31.5" x14ac:dyDescent="0.2">
      <c r="A129" s="81" t="s">
        <v>8</v>
      </c>
      <c r="B129" s="84">
        <v>912</v>
      </c>
      <c r="C129" s="201" t="s">
        <v>62</v>
      </c>
      <c r="D129" s="201" t="s">
        <v>56</v>
      </c>
      <c r="E129" s="201" t="s">
        <v>528</v>
      </c>
      <c r="F129" s="201">
        <v>120</v>
      </c>
      <c r="G129" s="3">
        <f>G130+G131+G132</f>
        <v>3513</v>
      </c>
    </row>
    <row r="130" spans="1:7" s="97" customFormat="1" x14ac:dyDescent="0.2">
      <c r="A130" s="79" t="s">
        <v>422</v>
      </c>
      <c r="B130" s="84">
        <v>912</v>
      </c>
      <c r="C130" s="201" t="s">
        <v>62</v>
      </c>
      <c r="D130" s="201" t="s">
        <v>56</v>
      </c>
      <c r="E130" s="201" t="s">
        <v>528</v>
      </c>
      <c r="F130" s="201" t="s">
        <v>126</v>
      </c>
      <c r="G130" s="3">
        <v>2050</v>
      </c>
    </row>
    <row r="131" spans="1:7" s="97" customFormat="1" ht="31.5" x14ac:dyDescent="0.2">
      <c r="A131" s="79" t="s">
        <v>124</v>
      </c>
      <c r="B131" s="84">
        <v>912</v>
      </c>
      <c r="C131" s="201" t="s">
        <v>62</v>
      </c>
      <c r="D131" s="201" t="s">
        <v>56</v>
      </c>
      <c r="E131" s="201" t="s">
        <v>528</v>
      </c>
      <c r="F131" s="201" t="s">
        <v>127</v>
      </c>
      <c r="G131" s="3">
        <v>661</v>
      </c>
    </row>
    <row r="132" spans="1:7" s="97" customFormat="1" ht="47.25" x14ac:dyDescent="0.2">
      <c r="A132" s="79" t="s">
        <v>205</v>
      </c>
      <c r="B132" s="84">
        <v>912</v>
      </c>
      <c r="C132" s="201" t="s">
        <v>62</v>
      </c>
      <c r="D132" s="201" t="s">
        <v>56</v>
      </c>
      <c r="E132" s="201" t="s">
        <v>528</v>
      </c>
      <c r="F132" s="201" t="s">
        <v>208</v>
      </c>
      <c r="G132" s="3">
        <v>802</v>
      </c>
    </row>
    <row r="133" spans="1:7" s="97" customFormat="1" ht="31.5" x14ac:dyDescent="0.2">
      <c r="A133" s="199" t="s">
        <v>945</v>
      </c>
      <c r="B133" s="43">
        <v>912</v>
      </c>
      <c r="C133" s="200" t="s">
        <v>51</v>
      </c>
      <c r="D133" s="200" t="s">
        <v>56</v>
      </c>
      <c r="E133" s="200" t="s">
        <v>946</v>
      </c>
      <c r="F133" s="200"/>
      <c r="G133" s="8">
        <f>G134</f>
        <v>6117</v>
      </c>
    </row>
    <row r="134" spans="1:7" s="97" customFormat="1" ht="63" x14ac:dyDescent="0.2">
      <c r="A134" s="81" t="s">
        <v>269</v>
      </c>
      <c r="B134" s="84">
        <v>912</v>
      </c>
      <c r="C134" s="201" t="s">
        <v>62</v>
      </c>
      <c r="D134" s="201" t="s">
        <v>56</v>
      </c>
      <c r="E134" s="201" t="s">
        <v>946</v>
      </c>
      <c r="F134" s="201">
        <v>100</v>
      </c>
      <c r="G134" s="3">
        <f>G135</f>
        <v>6117</v>
      </c>
    </row>
    <row r="135" spans="1:7" s="97" customFormat="1" ht="31.5" x14ac:dyDescent="0.2">
      <c r="A135" s="81" t="s">
        <v>8</v>
      </c>
      <c r="B135" s="84">
        <v>912</v>
      </c>
      <c r="C135" s="201" t="s">
        <v>62</v>
      </c>
      <c r="D135" s="201" t="s">
        <v>56</v>
      </c>
      <c r="E135" s="201" t="s">
        <v>946</v>
      </c>
      <c r="F135" s="201">
        <v>120</v>
      </c>
      <c r="G135" s="3">
        <f>G136+G137+G138</f>
        <v>6117</v>
      </c>
    </row>
    <row r="136" spans="1:7" s="97" customFormat="1" x14ac:dyDescent="0.2">
      <c r="A136" s="79" t="s">
        <v>422</v>
      </c>
      <c r="B136" s="84">
        <v>912</v>
      </c>
      <c r="C136" s="201" t="s">
        <v>62</v>
      </c>
      <c r="D136" s="201" t="s">
        <v>56</v>
      </c>
      <c r="E136" s="201" t="s">
        <v>946</v>
      </c>
      <c r="F136" s="201" t="s">
        <v>126</v>
      </c>
      <c r="G136" s="3">
        <v>3382</v>
      </c>
    </row>
    <row r="137" spans="1:7" s="97" customFormat="1" ht="31.5" x14ac:dyDescent="0.2">
      <c r="A137" s="79" t="s">
        <v>124</v>
      </c>
      <c r="B137" s="84">
        <v>912</v>
      </c>
      <c r="C137" s="201" t="s">
        <v>62</v>
      </c>
      <c r="D137" s="201" t="s">
        <v>56</v>
      </c>
      <c r="E137" s="201" t="s">
        <v>946</v>
      </c>
      <c r="F137" s="201" t="s">
        <v>127</v>
      </c>
      <c r="G137" s="3">
        <v>1320</v>
      </c>
    </row>
    <row r="138" spans="1:7" s="97" customFormat="1" ht="47.25" x14ac:dyDescent="0.2">
      <c r="A138" s="79" t="s">
        <v>205</v>
      </c>
      <c r="B138" s="84">
        <v>912</v>
      </c>
      <c r="C138" s="201" t="s">
        <v>62</v>
      </c>
      <c r="D138" s="201" t="s">
        <v>56</v>
      </c>
      <c r="E138" s="201" t="s">
        <v>946</v>
      </c>
      <c r="F138" s="201" t="s">
        <v>208</v>
      </c>
      <c r="G138" s="3">
        <v>1415</v>
      </c>
    </row>
    <row r="139" spans="1:7" s="59" customFormat="1" x14ac:dyDescent="0.2">
      <c r="A139" s="199" t="s">
        <v>523</v>
      </c>
      <c r="B139" s="43">
        <v>912</v>
      </c>
      <c r="C139" s="73" t="s">
        <v>62</v>
      </c>
      <c r="D139" s="73" t="s">
        <v>56</v>
      </c>
      <c r="E139" s="200" t="s">
        <v>529</v>
      </c>
      <c r="F139" s="200"/>
      <c r="G139" s="8">
        <f t="shared" ref="G139:G141" si="20">G140</f>
        <v>4154.3</v>
      </c>
    </row>
    <row r="140" spans="1:7" s="59" customFormat="1" ht="31.5" x14ac:dyDescent="0.2">
      <c r="A140" s="79" t="s">
        <v>22</v>
      </c>
      <c r="B140" s="202">
        <v>912</v>
      </c>
      <c r="C140" s="201" t="s">
        <v>62</v>
      </c>
      <c r="D140" s="201" t="s">
        <v>56</v>
      </c>
      <c r="E140" s="201" t="s">
        <v>529</v>
      </c>
      <c r="F140" s="201">
        <v>200</v>
      </c>
      <c r="G140" s="3">
        <f t="shared" si="20"/>
        <v>4154.3</v>
      </c>
    </row>
    <row r="141" spans="1:7" s="59" customFormat="1" ht="31.5" x14ac:dyDescent="0.2">
      <c r="A141" s="79" t="s">
        <v>17</v>
      </c>
      <c r="B141" s="202">
        <v>912</v>
      </c>
      <c r="C141" s="201" t="s">
        <v>62</v>
      </c>
      <c r="D141" s="201" t="s">
        <v>56</v>
      </c>
      <c r="E141" s="201" t="s">
        <v>529</v>
      </c>
      <c r="F141" s="201">
        <v>240</v>
      </c>
      <c r="G141" s="3">
        <f t="shared" si="20"/>
        <v>4154.3</v>
      </c>
    </row>
    <row r="142" spans="1:7" s="59" customFormat="1" x14ac:dyDescent="0.2">
      <c r="A142" s="79" t="s">
        <v>934</v>
      </c>
      <c r="B142" s="202">
        <v>912</v>
      </c>
      <c r="C142" s="201" t="s">
        <v>62</v>
      </c>
      <c r="D142" s="201" t="s">
        <v>56</v>
      </c>
      <c r="E142" s="201" t="s">
        <v>529</v>
      </c>
      <c r="F142" s="201" t="s">
        <v>128</v>
      </c>
      <c r="G142" s="3">
        <f>4425+150-420.7</f>
        <v>4154.3</v>
      </c>
    </row>
    <row r="143" spans="1:7" s="59" customFormat="1" ht="47.25" x14ac:dyDescent="0.2">
      <c r="A143" s="72" t="s">
        <v>864</v>
      </c>
      <c r="B143" s="44">
        <v>912</v>
      </c>
      <c r="C143" s="73" t="s">
        <v>62</v>
      </c>
      <c r="D143" s="73" t="s">
        <v>56</v>
      </c>
      <c r="E143" s="73" t="s">
        <v>530</v>
      </c>
      <c r="F143" s="95"/>
      <c r="G143" s="12">
        <f t="shared" ref="G143:G148" si="21">G144</f>
        <v>17820</v>
      </c>
    </row>
    <row r="144" spans="1:7" s="59" customFormat="1" ht="63" x14ac:dyDescent="0.2">
      <c r="A144" s="199" t="s">
        <v>889</v>
      </c>
      <c r="B144" s="43">
        <v>912</v>
      </c>
      <c r="C144" s="200" t="s">
        <v>62</v>
      </c>
      <c r="D144" s="200" t="s">
        <v>56</v>
      </c>
      <c r="E144" s="102" t="s">
        <v>561</v>
      </c>
      <c r="F144" s="200"/>
      <c r="G144" s="13">
        <f t="shared" si="21"/>
        <v>17820</v>
      </c>
    </row>
    <row r="145" spans="1:7" s="59" customFormat="1" ht="31.5" x14ac:dyDescent="0.2">
      <c r="A145" s="72" t="s">
        <v>214</v>
      </c>
      <c r="B145" s="44">
        <v>912</v>
      </c>
      <c r="C145" s="73" t="s">
        <v>62</v>
      </c>
      <c r="D145" s="73" t="s">
        <v>56</v>
      </c>
      <c r="E145" s="93" t="s">
        <v>562</v>
      </c>
      <c r="F145" s="73"/>
      <c r="G145" s="12">
        <f t="shared" si="21"/>
        <v>17820</v>
      </c>
    </row>
    <row r="146" spans="1:7" s="59" customFormat="1" ht="31.5" x14ac:dyDescent="0.2">
      <c r="A146" s="76" t="s">
        <v>200</v>
      </c>
      <c r="B146" s="77">
        <v>912</v>
      </c>
      <c r="C146" s="201" t="s">
        <v>62</v>
      </c>
      <c r="D146" s="201" t="s">
        <v>56</v>
      </c>
      <c r="E146" s="78" t="s">
        <v>563</v>
      </c>
      <c r="F146" s="80"/>
      <c r="G146" s="10">
        <f t="shared" si="21"/>
        <v>17820</v>
      </c>
    </row>
    <row r="147" spans="1:7" s="59" customFormat="1" ht="31.5" x14ac:dyDescent="0.2">
      <c r="A147" s="108" t="s">
        <v>22</v>
      </c>
      <c r="B147" s="202">
        <v>912</v>
      </c>
      <c r="C147" s="201" t="s">
        <v>62</v>
      </c>
      <c r="D147" s="201" t="s">
        <v>56</v>
      </c>
      <c r="E147" s="201" t="s">
        <v>563</v>
      </c>
      <c r="F147" s="201" t="s">
        <v>15</v>
      </c>
      <c r="G147" s="9">
        <f t="shared" si="21"/>
        <v>17820</v>
      </c>
    </row>
    <row r="148" spans="1:7" s="59" customFormat="1" ht="31.5" x14ac:dyDescent="0.2">
      <c r="A148" s="108" t="s">
        <v>17</v>
      </c>
      <c r="B148" s="202">
        <v>912</v>
      </c>
      <c r="C148" s="201" t="s">
        <v>62</v>
      </c>
      <c r="D148" s="201" t="s">
        <v>56</v>
      </c>
      <c r="E148" s="201" t="s">
        <v>563</v>
      </c>
      <c r="F148" s="201" t="s">
        <v>16</v>
      </c>
      <c r="G148" s="9">
        <f t="shared" si="21"/>
        <v>17820</v>
      </c>
    </row>
    <row r="149" spans="1:7" s="59" customFormat="1" ht="31.5" x14ac:dyDescent="0.2">
      <c r="A149" s="109" t="s">
        <v>556</v>
      </c>
      <c r="B149" s="202">
        <v>912</v>
      </c>
      <c r="C149" s="201" t="s">
        <v>62</v>
      </c>
      <c r="D149" s="201" t="s">
        <v>56</v>
      </c>
      <c r="E149" s="201" t="s">
        <v>563</v>
      </c>
      <c r="F149" s="95" t="s">
        <v>482</v>
      </c>
      <c r="G149" s="9">
        <v>17820</v>
      </c>
    </row>
    <row r="150" spans="1:7" s="59" customFormat="1" ht="56.25" x14ac:dyDescent="0.3">
      <c r="A150" s="230" t="s">
        <v>1047</v>
      </c>
      <c r="B150" s="44">
        <v>912</v>
      </c>
      <c r="C150" s="48" t="s">
        <v>62</v>
      </c>
      <c r="D150" s="48" t="s">
        <v>56</v>
      </c>
      <c r="E150" s="247" t="s">
        <v>1049</v>
      </c>
      <c r="F150" s="248"/>
      <c r="G150" s="303">
        <f>G151</f>
        <v>1618</v>
      </c>
    </row>
    <row r="151" spans="1:7" s="59" customFormat="1" x14ac:dyDescent="0.25">
      <c r="A151" s="181" t="s">
        <v>1100</v>
      </c>
      <c r="B151" s="44">
        <v>912</v>
      </c>
      <c r="C151" s="73" t="s">
        <v>62</v>
      </c>
      <c r="D151" s="73" t="s">
        <v>56</v>
      </c>
      <c r="E151" s="73" t="s">
        <v>1050</v>
      </c>
      <c r="F151" s="101"/>
      <c r="G151" s="198">
        <f>G152+G161</f>
        <v>1618</v>
      </c>
    </row>
    <row r="152" spans="1:7" s="59" customFormat="1" ht="31.5" x14ac:dyDescent="0.25">
      <c r="A152" s="203" t="s">
        <v>1048</v>
      </c>
      <c r="B152" s="77">
        <v>912</v>
      </c>
      <c r="C152" s="201" t="s">
        <v>62</v>
      </c>
      <c r="D152" s="201" t="s">
        <v>56</v>
      </c>
      <c r="E152" s="78" t="s">
        <v>1051</v>
      </c>
      <c r="F152" s="246"/>
      <c r="G152" s="259">
        <f>G153+G158</f>
        <v>1078</v>
      </c>
    </row>
    <row r="153" spans="1:7" s="59" customFormat="1" ht="63" x14ac:dyDescent="0.2">
      <c r="A153" s="81" t="s">
        <v>269</v>
      </c>
      <c r="B153" s="202">
        <v>912</v>
      </c>
      <c r="C153" s="201" t="s">
        <v>62</v>
      </c>
      <c r="D153" s="201" t="s">
        <v>56</v>
      </c>
      <c r="E153" s="201" t="s">
        <v>1051</v>
      </c>
      <c r="F153" s="201" t="s">
        <v>30</v>
      </c>
      <c r="G153" s="196">
        <f>G154</f>
        <v>1049</v>
      </c>
    </row>
    <row r="154" spans="1:7" s="59" customFormat="1" ht="31.5" x14ac:dyDescent="0.2">
      <c r="A154" s="81" t="s">
        <v>8</v>
      </c>
      <c r="B154" s="202">
        <v>912</v>
      </c>
      <c r="C154" s="201" t="s">
        <v>62</v>
      </c>
      <c r="D154" s="201" t="s">
        <v>56</v>
      </c>
      <c r="E154" s="201" t="s">
        <v>1051</v>
      </c>
      <c r="F154" s="201" t="s">
        <v>119</v>
      </c>
      <c r="G154" s="196">
        <f>G155+G156+G157</f>
        <v>1049</v>
      </c>
    </row>
    <row r="155" spans="1:7" s="59" customFormat="1" x14ac:dyDescent="0.2">
      <c r="A155" s="79" t="s">
        <v>422</v>
      </c>
      <c r="B155" s="202">
        <v>912</v>
      </c>
      <c r="C155" s="201" t="s">
        <v>62</v>
      </c>
      <c r="D155" s="201" t="s">
        <v>56</v>
      </c>
      <c r="E155" s="201" t="s">
        <v>1051</v>
      </c>
      <c r="F155" s="201" t="s">
        <v>126</v>
      </c>
      <c r="G155" s="196">
        <v>586.6</v>
      </c>
    </row>
    <row r="156" spans="1:7" s="59" customFormat="1" ht="31.5" x14ac:dyDescent="0.2">
      <c r="A156" s="79" t="s">
        <v>124</v>
      </c>
      <c r="B156" s="202">
        <v>912</v>
      </c>
      <c r="C156" s="201" t="s">
        <v>62</v>
      </c>
      <c r="D156" s="201" t="s">
        <v>56</v>
      </c>
      <c r="E156" s="201" t="s">
        <v>1051</v>
      </c>
      <c r="F156" s="201" t="s">
        <v>127</v>
      </c>
      <c r="G156" s="196">
        <v>220</v>
      </c>
    </row>
    <row r="157" spans="1:7" s="59" customFormat="1" ht="47.25" x14ac:dyDescent="0.2">
      <c r="A157" s="79" t="s">
        <v>205</v>
      </c>
      <c r="B157" s="202">
        <v>912</v>
      </c>
      <c r="C157" s="201" t="s">
        <v>62</v>
      </c>
      <c r="D157" s="201" t="s">
        <v>56</v>
      </c>
      <c r="E157" s="201" t="s">
        <v>1051</v>
      </c>
      <c r="F157" s="201" t="s">
        <v>208</v>
      </c>
      <c r="G157" s="196">
        <v>242.4</v>
      </c>
    </row>
    <row r="158" spans="1:7" s="59" customFormat="1" ht="31.5" x14ac:dyDescent="0.2">
      <c r="A158" s="108" t="s">
        <v>22</v>
      </c>
      <c r="B158" s="202">
        <v>912</v>
      </c>
      <c r="C158" s="201" t="s">
        <v>62</v>
      </c>
      <c r="D158" s="201" t="s">
        <v>56</v>
      </c>
      <c r="E158" s="201" t="s">
        <v>1051</v>
      </c>
      <c r="F158" s="201" t="s">
        <v>15</v>
      </c>
      <c r="G158" s="196">
        <f t="shared" ref="G158:G159" si="22">G159</f>
        <v>29</v>
      </c>
    </row>
    <row r="159" spans="1:7" s="59" customFormat="1" ht="31.5" x14ac:dyDescent="0.2">
      <c r="A159" s="108" t="s">
        <v>17</v>
      </c>
      <c r="B159" s="202">
        <v>912</v>
      </c>
      <c r="C159" s="201" t="s">
        <v>62</v>
      </c>
      <c r="D159" s="201" t="s">
        <v>56</v>
      </c>
      <c r="E159" s="201" t="s">
        <v>1051</v>
      </c>
      <c r="F159" s="201" t="s">
        <v>16</v>
      </c>
      <c r="G159" s="196">
        <f t="shared" si="22"/>
        <v>29</v>
      </c>
    </row>
    <row r="160" spans="1:7" s="59" customFormat="1" x14ac:dyDescent="0.2">
      <c r="A160" s="79" t="s">
        <v>934</v>
      </c>
      <c r="B160" s="202">
        <v>912</v>
      </c>
      <c r="C160" s="201" t="s">
        <v>62</v>
      </c>
      <c r="D160" s="201" t="s">
        <v>56</v>
      </c>
      <c r="E160" s="201" t="s">
        <v>1051</v>
      </c>
      <c r="F160" s="95" t="s">
        <v>128</v>
      </c>
      <c r="G160" s="196">
        <v>29</v>
      </c>
    </row>
    <row r="161" spans="1:7" s="59" customFormat="1" ht="31.5" x14ac:dyDescent="0.25">
      <c r="A161" s="203" t="s">
        <v>1086</v>
      </c>
      <c r="B161" s="77">
        <v>912</v>
      </c>
      <c r="C161" s="78" t="s">
        <v>62</v>
      </c>
      <c r="D161" s="78" t="s">
        <v>56</v>
      </c>
      <c r="E161" s="78" t="s">
        <v>1061</v>
      </c>
      <c r="F161" s="143"/>
      <c r="G161" s="255">
        <f>G162</f>
        <v>540</v>
      </c>
    </row>
    <row r="162" spans="1:7" s="59" customFormat="1" ht="63" x14ac:dyDescent="0.2">
      <c r="A162" s="81" t="s">
        <v>269</v>
      </c>
      <c r="B162" s="202">
        <v>912</v>
      </c>
      <c r="C162" s="201" t="s">
        <v>62</v>
      </c>
      <c r="D162" s="201" t="s">
        <v>56</v>
      </c>
      <c r="E162" s="201" t="s">
        <v>1061</v>
      </c>
      <c r="F162" s="201" t="s">
        <v>30</v>
      </c>
      <c r="G162" s="180">
        <f>G163</f>
        <v>540</v>
      </c>
    </row>
    <row r="163" spans="1:7" s="59" customFormat="1" ht="31.5" x14ac:dyDescent="0.2">
      <c r="A163" s="81" t="s">
        <v>8</v>
      </c>
      <c r="B163" s="202">
        <v>912</v>
      </c>
      <c r="C163" s="201" t="s">
        <v>62</v>
      </c>
      <c r="D163" s="201" t="s">
        <v>56</v>
      </c>
      <c r="E163" s="201" t="s">
        <v>1061</v>
      </c>
      <c r="F163" s="201" t="s">
        <v>119</v>
      </c>
      <c r="G163" s="180">
        <f>G164+G165</f>
        <v>540</v>
      </c>
    </row>
    <row r="164" spans="1:7" s="59" customFormat="1" x14ac:dyDescent="0.2">
      <c r="A164" s="79" t="s">
        <v>422</v>
      </c>
      <c r="B164" s="202">
        <v>912</v>
      </c>
      <c r="C164" s="201" t="s">
        <v>62</v>
      </c>
      <c r="D164" s="201" t="s">
        <v>56</v>
      </c>
      <c r="E164" s="201" t="s">
        <v>1061</v>
      </c>
      <c r="F164" s="201" t="s">
        <v>126</v>
      </c>
      <c r="G164" s="180">
        <v>416</v>
      </c>
    </row>
    <row r="165" spans="1:7" s="59" customFormat="1" ht="52.5" customHeight="1" x14ac:dyDescent="0.25">
      <c r="A165" s="197" t="s">
        <v>205</v>
      </c>
      <c r="B165" s="202">
        <v>912</v>
      </c>
      <c r="C165" s="201" t="s">
        <v>62</v>
      </c>
      <c r="D165" s="201" t="s">
        <v>56</v>
      </c>
      <c r="E165" s="201" t="s">
        <v>1061</v>
      </c>
      <c r="F165" s="201" t="s">
        <v>208</v>
      </c>
      <c r="G165" s="180">
        <v>124</v>
      </c>
    </row>
    <row r="166" spans="1:7" s="59" customFormat="1" ht="31.5" x14ac:dyDescent="0.2">
      <c r="A166" s="74" t="s">
        <v>85</v>
      </c>
      <c r="B166" s="44">
        <v>912</v>
      </c>
      <c r="C166" s="73" t="s">
        <v>62</v>
      </c>
      <c r="D166" s="73" t="s">
        <v>56</v>
      </c>
      <c r="E166" s="73" t="s">
        <v>206</v>
      </c>
      <c r="F166" s="73"/>
      <c r="G166" s="1">
        <f t="shared" ref="G166:G169" si="23">G167</f>
        <v>605</v>
      </c>
    </row>
    <row r="167" spans="1:7" s="59" customFormat="1" x14ac:dyDescent="0.2">
      <c r="A167" s="76" t="s">
        <v>1</v>
      </c>
      <c r="B167" s="77">
        <v>912</v>
      </c>
      <c r="C167" s="78" t="s">
        <v>51</v>
      </c>
      <c r="D167" s="78" t="s">
        <v>56</v>
      </c>
      <c r="E167" s="78" t="s">
        <v>207</v>
      </c>
      <c r="F167" s="78"/>
      <c r="G167" s="2">
        <f t="shared" si="23"/>
        <v>605</v>
      </c>
    </row>
    <row r="168" spans="1:7" s="59" customFormat="1" ht="31.5" x14ac:dyDescent="0.2">
      <c r="A168" s="79" t="s">
        <v>22</v>
      </c>
      <c r="B168" s="202">
        <v>912</v>
      </c>
      <c r="C168" s="201" t="s">
        <v>62</v>
      </c>
      <c r="D168" s="201" t="s">
        <v>56</v>
      </c>
      <c r="E168" s="201" t="s">
        <v>207</v>
      </c>
      <c r="F168" s="201">
        <v>200</v>
      </c>
      <c r="G168" s="3">
        <f t="shared" si="23"/>
        <v>605</v>
      </c>
    </row>
    <row r="169" spans="1:7" s="59" customFormat="1" ht="31.5" x14ac:dyDescent="0.2">
      <c r="A169" s="79" t="s">
        <v>17</v>
      </c>
      <c r="B169" s="202">
        <v>912</v>
      </c>
      <c r="C169" s="201" t="s">
        <v>51</v>
      </c>
      <c r="D169" s="201" t="s">
        <v>56</v>
      </c>
      <c r="E169" s="201" t="s">
        <v>207</v>
      </c>
      <c r="F169" s="201">
        <v>240</v>
      </c>
      <c r="G169" s="3">
        <f t="shared" si="23"/>
        <v>605</v>
      </c>
    </row>
    <row r="170" spans="1:7" s="59" customFormat="1" ht="31.5" x14ac:dyDescent="0.2">
      <c r="A170" s="82" t="s">
        <v>481</v>
      </c>
      <c r="B170" s="202">
        <v>912</v>
      </c>
      <c r="C170" s="201" t="s">
        <v>62</v>
      </c>
      <c r="D170" s="201" t="s">
        <v>56</v>
      </c>
      <c r="E170" s="201" t="s">
        <v>207</v>
      </c>
      <c r="F170" s="201" t="s">
        <v>482</v>
      </c>
      <c r="G170" s="3">
        <v>605</v>
      </c>
    </row>
    <row r="171" spans="1:7" s="59" customFormat="1" x14ac:dyDescent="0.2">
      <c r="A171" s="74" t="s">
        <v>711</v>
      </c>
      <c r="B171" s="44">
        <v>912</v>
      </c>
      <c r="C171" s="73" t="s">
        <v>62</v>
      </c>
      <c r="D171" s="73" t="s">
        <v>56</v>
      </c>
      <c r="E171" s="73" t="s">
        <v>215</v>
      </c>
      <c r="F171" s="201"/>
      <c r="G171" s="12">
        <f>G172</f>
        <v>33</v>
      </c>
    </row>
    <row r="172" spans="1:7" s="59" customFormat="1" ht="31.5" x14ac:dyDescent="0.2">
      <c r="A172" s="82" t="s">
        <v>712</v>
      </c>
      <c r="B172" s="202">
        <v>912</v>
      </c>
      <c r="C172" s="201" t="s">
        <v>62</v>
      </c>
      <c r="D172" s="201" t="s">
        <v>56</v>
      </c>
      <c r="E172" s="78" t="s">
        <v>713</v>
      </c>
      <c r="F172" s="106"/>
      <c r="G172" s="10">
        <f>G173</f>
        <v>33</v>
      </c>
    </row>
    <row r="173" spans="1:7" s="59" customFormat="1" ht="31.5" x14ac:dyDescent="0.2">
      <c r="A173" s="79" t="s">
        <v>22</v>
      </c>
      <c r="B173" s="202">
        <v>912</v>
      </c>
      <c r="C173" s="201" t="s">
        <v>62</v>
      </c>
      <c r="D173" s="201" t="s">
        <v>56</v>
      </c>
      <c r="E173" s="201" t="s">
        <v>713</v>
      </c>
      <c r="F173" s="201" t="s">
        <v>15</v>
      </c>
      <c r="G173" s="9">
        <f>G174</f>
        <v>33</v>
      </c>
    </row>
    <row r="174" spans="1:7" s="59" customFormat="1" ht="31.5" x14ac:dyDescent="0.2">
      <c r="A174" s="79" t="s">
        <v>17</v>
      </c>
      <c r="B174" s="202">
        <v>912</v>
      </c>
      <c r="C174" s="201" t="s">
        <v>62</v>
      </c>
      <c r="D174" s="201" t="s">
        <v>56</v>
      </c>
      <c r="E174" s="201" t="s">
        <v>713</v>
      </c>
      <c r="F174" s="201" t="s">
        <v>16</v>
      </c>
      <c r="G174" s="9">
        <f>G175</f>
        <v>33</v>
      </c>
    </row>
    <row r="175" spans="1:7" s="59" customFormat="1" x14ac:dyDescent="0.2">
      <c r="A175" s="79" t="s">
        <v>934</v>
      </c>
      <c r="B175" s="202">
        <v>912</v>
      </c>
      <c r="C175" s="201" t="s">
        <v>62</v>
      </c>
      <c r="D175" s="201" t="s">
        <v>56</v>
      </c>
      <c r="E175" s="201" t="s">
        <v>713</v>
      </c>
      <c r="F175" s="201" t="s">
        <v>128</v>
      </c>
      <c r="G175" s="9">
        <f>30+3</f>
        <v>33</v>
      </c>
    </row>
    <row r="176" spans="1:7" s="107" customFormat="1" ht="33.75" customHeight="1" x14ac:dyDescent="0.2">
      <c r="A176" s="74" t="s">
        <v>866</v>
      </c>
      <c r="B176" s="44">
        <v>912</v>
      </c>
      <c r="C176" s="73" t="s">
        <v>62</v>
      </c>
      <c r="D176" s="73" t="s">
        <v>65</v>
      </c>
      <c r="E176" s="201"/>
      <c r="F176" s="201"/>
      <c r="G176" s="1">
        <f>G177</f>
        <v>31979</v>
      </c>
    </row>
    <row r="177" spans="1:16370" s="59" customFormat="1" ht="31.5" x14ac:dyDescent="0.2">
      <c r="A177" s="72" t="s">
        <v>760</v>
      </c>
      <c r="B177" s="44">
        <v>912</v>
      </c>
      <c r="C177" s="73" t="s">
        <v>62</v>
      </c>
      <c r="D177" s="73" t="s">
        <v>65</v>
      </c>
      <c r="E177" s="73" t="s">
        <v>211</v>
      </c>
      <c r="F177" s="44"/>
      <c r="G177" s="198">
        <f>G178</f>
        <v>31979</v>
      </c>
    </row>
    <row r="178" spans="1:16370" s="111" customFormat="1" ht="18.75" x14ac:dyDescent="0.2">
      <c r="A178" s="199" t="s">
        <v>497</v>
      </c>
      <c r="B178" s="43">
        <v>912</v>
      </c>
      <c r="C178" s="200" t="s">
        <v>62</v>
      </c>
      <c r="D178" s="200" t="s">
        <v>65</v>
      </c>
      <c r="E178" s="102" t="s">
        <v>501</v>
      </c>
      <c r="F178" s="78"/>
      <c r="G178" s="8">
        <f>G179</f>
        <v>31979</v>
      </c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  <c r="CG178" s="59"/>
      <c r="CH178" s="59"/>
      <c r="CI178" s="59"/>
      <c r="CJ178" s="59"/>
      <c r="CK178" s="59"/>
      <c r="CL178" s="59"/>
      <c r="CM178" s="59"/>
      <c r="CN178" s="59"/>
      <c r="CO178" s="59"/>
      <c r="CP178" s="59"/>
      <c r="CQ178" s="59"/>
      <c r="CR178" s="59"/>
      <c r="CS178" s="59"/>
      <c r="CT178" s="59"/>
      <c r="CU178" s="59"/>
      <c r="CV178" s="59"/>
      <c r="CW178" s="59"/>
      <c r="CX178" s="59"/>
      <c r="CY178" s="59"/>
      <c r="CZ178" s="59"/>
      <c r="DA178" s="59"/>
      <c r="DB178" s="59"/>
      <c r="DC178" s="59"/>
      <c r="DD178" s="59"/>
      <c r="DE178" s="59"/>
      <c r="DF178" s="59"/>
      <c r="DG178" s="59"/>
      <c r="DH178" s="59"/>
      <c r="DI178" s="59"/>
      <c r="DJ178" s="59"/>
      <c r="DK178" s="59"/>
      <c r="DL178" s="59"/>
      <c r="DM178" s="59"/>
      <c r="DN178" s="59"/>
      <c r="DO178" s="59"/>
      <c r="DP178" s="59"/>
      <c r="DQ178" s="59"/>
      <c r="DR178" s="59"/>
      <c r="DS178" s="59"/>
      <c r="DT178" s="59"/>
      <c r="DU178" s="59"/>
      <c r="DV178" s="59"/>
      <c r="DW178" s="59"/>
      <c r="DX178" s="59"/>
      <c r="DY178" s="59"/>
      <c r="DZ178" s="59"/>
      <c r="EA178" s="59"/>
      <c r="EB178" s="59"/>
      <c r="EC178" s="59"/>
      <c r="ED178" s="59"/>
      <c r="EE178" s="59"/>
      <c r="EF178" s="59"/>
      <c r="EG178" s="59"/>
      <c r="EH178" s="59"/>
      <c r="EI178" s="59"/>
      <c r="EJ178" s="59"/>
      <c r="EK178" s="59"/>
      <c r="EL178" s="59"/>
      <c r="EM178" s="59"/>
      <c r="EN178" s="59"/>
      <c r="EO178" s="59"/>
      <c r="EP178" s="59"/>
      <c r="EQ178" s="59"/>
      <c r="ER178" s="59"/>
      <c r="ES178" s="59"/>
      <c r="ET178" s="59"/>
      <c r="EU178" s="59"/>
      <c r="EV178" s="59"/>
      <c r="EW178" s="59"/>
      <c r="EX178" s="59"/>
      <c r="EY178" s="59"/>
      <c r="EZ178" s="59"/>
      <c r="FA178" s="59"/>
      <c r="FB178" s="59"/>
      <c r="FC178" s="59"/>
      <c r="FD178" s="59"/>
      <c r="FE178" s="59"/>
      <c r="FF178" s="59"/>
      <c r="FG178" s="59"/>
      <c r="FH178" s="59"/>
      <c r="FI178" s="59"/>
      <c r="FJ178" s="59"/>
      <c r="FK178" s="59"/>
      <c r="FL178" s="59"/>
      <c r="FM178" s="59"/>
      <c r="FN178" s="59"/>
      <c r="FO178" s="59"/>
      <c r="FP178" s="59"/>
      <c r="FQ178" s="59"/>
      <c r="FR178" s="59"/>
      <c r="FS178" s="59"/>
      <c r="FT178" s="59"/>
      <c r="FU178" s="59"/>
      <c r="FV178" s="59"/>
      <c r="FW178" s="59"/>
      <c r="FX178" s="59"/>
      <c r="FY178" s="59"/>
      <c r="FZ178" s="59"/>
      <c r="GA178" s="59"/>
      <c r="GB178" s="59"/>
      <c r="GC178" s="59"/>
      <c r="GD178" s="59"/>
      <c r="GE178" s="59"/>
      <c r="GF178" s="59"/>
      <c r="GG178" s="59"/>
      <c r="GH178" s="59"/>
      <c r="GI178" s="59"/>
      <c r="GJ178" s="59"/>
      <c r="GK178" s="59"/>
      <c r="GL178" s="59"/>
      <c r="GM178" s="59"/>
      <c r="GN178" s="59"/>
      <c r="GO178" s="59"/>
      <c r="GP178" s="59"/>
      <c r="GQ178" s="59"/>
      <c r="GR178" s="59"/>
      <c r="GS178" s="59"/>
      <c r="GT178" s="59"/>
      <c r="GU178" s="59"/>
      <c r="GV178" s="59"/>
      <c r="GW178" s="59"/>
      <c r="GX178" s="59"/>
      <c r="GY178" s="59"/>
      <c r="GZ178" s="59"/>
      <c r="HA178" s="59"/>
      <c r="HB178" s="59"/>
      <c r="HC178" s="59"/>
      <c r="HD178" s="59"/>
      <c r="HE178" s="59"/>
      <c r="HF178" s="59"/>
      <c r="HG178" s="59"/>
      <c r="HH178" s="59"/>
      <c r="HI178" s="59"/>
      <c r="HJ178" s="59"/>
      <c r="HK178" s="59"/>
      <c r="HL178" s="59"/>
      <c r="HM178" s="59"/>
      <c r="HN178" s="59"/>
      <c r="HO178" s="59"/>
      <c r="HP178" s="59"/>
      <c r="HQ178" s="59"/>
      <c r="HR178" s="59"/>
      <c r="HS178" s="59"/>
      <c r="HT178" s="59"/>
      <c r="HU178" s="59"/>
      <c r="HV178" s="59"/>
      <c r="HW178" s="59"/>
      <c r="HX178" s="59"/>
      <c r="HY178" s="59"/>
      <c r="HZ178" s="59"/>
      <c r="IA178" s="59"/>
      <c r="IB178" s="59"/>
      <c r="IC178" s="59"/>
      <c r="ID178" s="59"/>
      <c r="IE178" s="59"/>
      <c r="IF178" s="59"/>
      <c r="IG178" s="59"/>
      <c r="IH178" s="59"/>
      <c r="II178" s="59"/>
      <c r="IJ178" s="59"/>
      <c r="IK178" s="59"/>
      <c r="IL178" s="59"/>
      <c r="IM178" s="59"/>
      <c r="IN178" s="59"/>
      <c r="IO178" s="59"/>
      <c r="IP178" s="59"/>
      <c r="IQ178" s="59"/>
      <c r="IR178" s="59"/>
      <c r="IS178" s="59"/>
      <c r="IT178" s="59"/>
      <c r="IU178" s="59"/>
      <c r="IV178" s="59"/>
      <c r="IW178" s="59"/>
      <c r="IX178" s="59"/>
      <c r="IY178" s="59"/>
      <c r="IZ178" s="59"/>
      <c r="JA178" s="59"/>
      <c r="JB178" s="59"/>
      <c r="JC178" s="59"/>
      <c r="JD178" s="59"/>
      <c r="JE178" s="59"/>
      <c r="JF178" s="59"/>
      <c r="JG178" s="59"/>
      <c r="JH178" s="59"/>
      <c r="JI178" s="59"/>
      <c r="JJ178" s="59"/>
      <c r="JK178" s="59"/>
      <c r="JL178" s="59"/>
      <c r="JM178" s="59"/>
      <c r="JN178" s="59"/>
      <c r="JO178" s="59"/>
      <c r="JP178" s="59"/>
      <c r="JQ178" s="59"/>
      <c r="JR178" s="59"/>
      <c r="JS178" s="59"/>
      <c r="JT178" s="59"/>
      <c r="JU178" s="59"/>
      <c r="JV178" s="59"/>
      <c r="JW178" s="59"/>
      <c r="JX178" s="59"/>
      <c r="JY178" s="59"/>
      <c r="JZ178" s="59"/>
      <c r="KA178" s="59"/>
      <c r="KB178" s="59"/>
      <c r="KC178" s="59"/>
      <c r="KD178" s="59"/>
      <c r="KE178" s="59"/>
      <c r="KF178" s="59"/>
      <c r="KG178" s="59"/>
      <c r="KH178" s="59"/>
      <c r="KI178" s="59"/>
      <c r="KJ178" s="59"/>
      <c r="KK178" s="59"/>
      <c r="KL178" s="59"/>
      <c r="KM178" s="59"/>
      <c r="KN178" s="59"/>
      <c r="KO178" s="59"/>
      <c r="KP178" s="59"/>
      <c r="KQ178" s="59"/>
      <c r="KR178" s="59"/>
      <c r="KS178" s="59"/>
      <c r="KT178" s="59"/>
      <c r="KU178" s="59"/>
      <c r="KV178" s="59"/>
      <c r="KW178" s="59"/>
      <c r="KX178" s="59"/>
      <c r="KY178" s="59"/>
      <c r="KZ178" s="59"/>
      <c r="LA178" s="59"/>
      <c r="LB178" s="59"/>
      <c r="LC178" s="59"/>
      <c r="LD178" s="59"/>
      <c r="LE178" s="59"/>
      <c r="LF178" s="59"/>
      <c r="LG178" s="59"/>
      <c r="LH178" s="59"/>
      <c r="LI178" s="59"/>
      <c r="LJ178" s="59"/>
      <c r="LK178" s="59"/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L178" s="59"/>
      <c r="MM178" s="59"/>
      <c r="MN178" s="59"/>
      <c r="MO178" s="59"/>
      <c r="MP178" s="59"/>
      <c r="MQ178" s="59"/>
      <c r="MR178" s="59"/>
      <c r="MS178" s="59"/>
      <c r="MT178" s="59"/>
      <c r="MU178" s="59"/>
      <c r="MV178" s="59"/>
      <c r="MW178" s="59"/>
      <c r="MX178" s="59"/>
      <c r="MY178" s="59"/>
      <c r="MZ178" s="59"/>
      <c r="NA178" s="59"/>
      <c r="NB178" s="59"/>
      <c r="NC178" s="59"/>
      <c r="ND178" s="59"/>
      <c r="NE178" s="59"/>
      <c r="NF178" s="59"/>
      <c r="NG178" s="59"/>
      <c r="NH178" s="59"/>
      <c r="NI178" s="59"/>
      <c r="NJ178" s="59"/>
      <c r="NK178" s="59"/>
      <c r="NL178" s="59"/>
      <c r="NM178" s="59"/>
      <c r="NN178" s="59"/>
      <c r="NO178" s="59"/>
      <c r="NP178" s="59"/>
      <c r="NQ178" s="59"/>
      <c r="NR178" s="59"/>
      <c r="NS178" s="59"/>
      <c r="NT178" s="59"/>
      <c r="NU178" s="59"/>
      <c r="NV178" s="59"/>
      <c r="NW178" s="59"/>
      <c r="NX178" s="59"/>
      <c r="NY178" s="59"/>
      <c r="NZ178" s="59"/>
      <c r="OA178" s="59"/>
      <c r="OB178" s="59"/>
      <c r="OC178" s="59"/>
      <c r="OD178" s="59"/>
      <c r="OE178" s="59"/>
      <c r="OF178" s="59"/>
      <c r="OG178" s="59"/>
      <c r="OH178" s="59"/>
      <c r="OI178" s="59"/>
      <c r="OJ178" s="59"/>
      <c r="OK178" s="59"/>
      <c r="OL178" s="59"/>
      <c r="OM178" s="59"/>
      <c r="ON178" s="59"/>
      <c r="OO178" s="59"/>
      <c r="OP178" s="59"/>
      <c r="OQ178" s="59"/>
      <c r="OR178" s="59"/>
      <c r="OS178" s="59"/>
      <c r="OT178" s="59"/>
      <c r="OU178" s="59"/>
      <c r="OV178" s="59"/>
      <c r="OW178" s="59"/>
      <c r="OX178" s="59"/>
      <c r="OY178" s="59"/>
      <c r="OZ178" s="59"/>
      <c r="PA178" s="59"/>
      <c r="PB178" s="59"/>
      <c r="PC178" s="59"/>
      <c r="PD178" s="59"/>
      <c r="PE178" s="59"/>
      <c r="PF178" s="59"/>
      <c r="PG178" s="59"/>
      <c r="PH178" s="59"/>
      <c r="PI178" s="59"/>
      <c r="PJ178" s="59"/>
      <c r="PK178" s="59"/>
      <c r="PL178" s="59"/>
      <c r="PM178" s="59"/>
      <c r="PN178" s="59"/>
      <c r="PO178" s="59"/>
      <c r="PP178" s="59"/>
      <c r="PQ178" s="59"/>
      <c r="PR178" s="59"/>
      <c r="PS178" s="59"/>
      <c r="PT178" s="59"/>
      <c r="PU178" s="59"/>
      <c r="PV178" s="59"/>
      <c r="PW178" s="59"/>
      <c r="PX178" s="59"/>
      <c r="PY178" s="59"/>
      <c r="PZ178" s="59"/>
      <c r="QA178" s="59"/>
      <c r="QB178" s="59"/>
      <c r="QC178" s="59"/>
      <c r="QD178" s="59"/>
      <c r="QE178" s="59"/>
      <c r="QF178" s="59"/>
      <c r="QG178" s="59"/>
      <c r="QH178" s="59"/>
      <c r="QI178" s="59"/>
      <c r="QJ178" s="59"/>
      <c r="QK178" s="59"/>
      <c r="QL178" s="59"/>
      <c r="QM178" s="59"/>
      <c r="QN178" s="59"/>
      <c r="QO178" s="59"/>
      <c r="QP178" s="59"/>
      <c r="QQ178" s="59"/>
      <c r="QR178" s="59"/>
      <c r="QS178" s="59"/>
      <c r="QT178" s="59"/>
      <c r="QU178" s="59"/>
      <c r="QV178" s="59"/>
      <c r="QW178" s="59"/>
      <c r="QX178" s="59"/>
      <c r="QY178" s="59"/>
      <c r="QZ178" s="59"/>
      <c r="RA178" s="59"/>
      <c r="RB178" s="59"/>
      <c r="RC178" s="59"/>
      <c r="RD178" s="59"/>
      <c r="RE178" s="59"/>
      <c r="RF178" s="59"/>
      <c r="RG178" s="59"/>
      <c r="RH178" s="59"/>
      <c r="RI178" s="59"/>
      <c r="RJ178" s="59"/>
      <c r="RK178" s="59"/>
      <c r="RL178" s="59"/>
      <c r="RM178" s="59"/>
      <c r="RN178" s="59"/>
      <c r="RO178" s="59"/>
      <c r="RP178" s="59"/>
      <c r="RQ178" s="59"/>
      <c r="RR178" s="59"/>
      <c r="RS178" s="59"/>
      <c r="RT178" s="59"/>
      <c r="RU178" s="59"/>
      <c r="RV178" s="59"/>
      <c r="RW178" s="59"/>
      <c r="RX178" s="59"/>
      <c r="RY178" s="59"/>
      <c r="RZ178" s="59"/>
      <c r="SA178" s="59"/>
      <c r="SB178" s="59"/>
      <c r="SC178" s="59"/>
      <c r="SD178" s="59"/>
      <c r="SE178" s="59"/>
      <c r="SF178" s="59"/>
      <c r="SG178" s="59"/>
      <c r="SH178" s="59"/>
      <c r="SI178" s="59"/>
      <c r="SJ178" s="59"/>
      <c r="SK178" s="59"/>
      <c r="SL178" s="59"/>
      <c r="SM178" s="59"/>
      <c r="SN178" s="59"/>
      <c r="SO178" s="59"/>
      <c r="SP178" s="59"/>
      <c r="SQ178" s="59"/>
      <c r="SR178" s="59"/>
      <c r="SS178" s="59"/>
      <c r="ST178" s="59"/>
      <c r="SU178" s="59"/>
      <c r="SV178" s="59"/>
      <c r="SW178" s="59"/>
      <c r="SX178" s="59"/>
      <c r="SY178" s="59"/>
      <c r="SZ178" s="59"/>
      <c r="TA178" s="59"/>
      <c r="TB178" s="59"/>
      <c r="TC178" s="59"/>
      <c r="TD178" s="59"/>
      <c r="TE178" s="59"/>
      <c r="TF178" s="59"/>
      <c r="TG178" s="59"/>
      <c r="TH178" s="59"/>
      <c r="TI178" s="59"/>
      <c r="TJ178" s="59"/>
      <c r="TK178" s="59"/>
      <c r="TL178" s="59"/>
      <c r="TM178" s="59"/>
      <c r="TN178" s="59"/>
      <c r="TO178" s="59"/>
      <c r="TP178" s="59"/>
      <c r="TQ178" s="59"/>
      <c r="TR178" s="59"/>
      <c r="TS178" s="59"/>
      <c r="TT178" s="59"/>
      <c r="TU178" s="59"/>
      <c r="TV178" s="59"/>
      <c r="TW178" s="59"/>
      <c r="TX178" s="59"/>
      <c r="TY178" s="59"/>
      <c r="TZ178" s="59"/>
      <c r="UA178" s="59"/>
      <c r="UB178" s="59"/>
      <c r="UC178" s="59"/>
      <c r="UD178" s="59"/>
      <c r="UE178" s="59"/>
      <c r="UF178" s="59"/>
      <c r="UG178" s="59"/>
      <c r="UH178" s="59"/>
      <c r="UI178" s="59"/>
      <c r="UJ178" s="59"/>
      <c r="UK178" s="59"/>
      <c r="UL178" s="59"/>
      <c r="UM178" s="59"/>
      <c r="UN178" s="59"/>
      <c r="UO178" s="59"/>
      <c r="UP178" s="59"/>
      <c r="UQ178" s="59"/>
      <c r="UR178" s="59"/>
      <c r="US178" s="59"/>
      <c r="UT178" s="59"/>
      <c r="UU178" s="59"/>
      <c r="UV178" s="59"/>
      <c r="UW178" s="59"/>
      <c r="UX178" s="59"/>
      <c r="UY178" s="59"/>
      <c r="UZ178" s="59"/>
      <c r="VA178" s="59"/>
      <c r="VB178" s="59"/>
      <c r="VC178" s="59"/>
      <c r="VD178" s="59"/>
      <c r="VE178" s="59"/>
      <c r="VF178" s="59"/>
      <c r="VG178" s="59"/>
      <c r="VH178" s="59"/>
      <c r="VI178" s="59"/>
      <c r="VJ178" s="59"/>
      <c r="VK178" s="59"/>
      <c r="VL178" s="59"/>
      <c r="VM178" s="59"/>
      <c r="VN178" s="59"/>
      <c r="VO178" s="59"/>
      <c r="VP178" s="59"/>
      <c r="VQ178" s="59"/>
      <c r="VR178" s="59"/>
      <c r="VS178" s="59"/>
      <c r="VT178" s="59"/>
      <c r="VU178" s="59"/>
      <c r="VV178" s="59"/>
      <c r="VW178" s="59"/>
      <c r="VX178" s="59"/>
      <c r="VY178" s="59"/>
      <c r="VZ178" s="59"/>
      <c r="WA178" s="59"/>
      <c r="WB178" s="59"/>
      <c r="WC178" s="59"/>
      <c r="WD178" s="59"/>
      <c r="WE178" s="59"/>
      <c r="WF178" s="59"/>
      <c r="WG178" s="59"/>
      <c r="WH178" s="59"/>
      <c r="WI178" s="59"/>
      <c r="WJ178" s="59"/>
      <c r="WK178" s="59"/>
      <c r="WL178" s="59"/>
      <c r="WM178" s="59"/>
      <c r="WN178" s="59"/>
      <c r="WO178" s="59"/>
      <c r="WP178" s="59"/>
      <c r="WQ178" s="59"/>
      <c r="WR178" s="59"/>
      <c r="WS178" s="59"/>
      <c r="WT178" s="59"/>
      <c r="WU178" s="59"/>
      <c r="WV178" s="59"/>
      <c r="WW178" s="59"/>
      <c r="WX178" s="59"/>
      <c r="WY178" s="59"/>
      <c r="WZ178" s="59"/>
      <c r="XA178" s="59"/>
      <c r="XB178" s="59"/>
      <c r="XC178" s="59"/>
      <c r="XD178" s="59"/>
      <c r="XE178" s="59"/>
      <c r="XF178" s="59"/>
      <c r="XG178" s="59"/>
      <c r="XH178" s="59"/>
      <c r="XI178" s="59"/>
      <c r="XJ178" s="59"/>
      <c r="XK178" s="59"/>
      <c r="XL178" s="59"/>
      <c r="XM178" s="59"/>
      <c r="XN178" s="59"/>
      <c r="XO178" s="59"/>
      <c r="XP178" s="59"/>
      <c r="XQ178" s="59"/>
      <c r="XR178" s="59"/>
      <c r="XS178" s="59"/>
      <c r="XT178" s="59"/>
      <c r="XU178" s="59"/>
      <c r="XV178" s="59"/>
      <c r="XW178" s="59"/>
      <c r="XX178" s="59"/>
      <c r="XY178" s="59"/>
      <c r="XZ178" s="59"/>
      <c r="YA178" s="59"/>
      <c r="YB178" s="59"/>
      <c r="YC178" s="59"/>
      <c r="YD178" s="59"/>
      <c r="YE178" s="59"/>
      <c r="YF178" s="59"/>
      <c r="YG178" s="59"/>
      <c r="YH178" s="59"/>
      <c r="YI178" s="59"/>
      <c r="YJ178" s="59"/>
      <c r="YK178" s="59"/>
      <c r="YL178" s="59"/>
      <c r="YM178" s="59"/>
      <c r="YN178" s="59"/>
      <c r="YO178" s="59"/>
      <c r="YP178" s="59"/>
      <c r="YQ178" s="59"/>
      <c r="YR178" s="59"/>
      <c r="YS178" s="59"/>
      <c r="YT178" s="59"/>
      <c r="YU178" s="59"/>
      <c r="YV178" s="59"/>
      <c r="YW178" s="59"/>
      <c r="YX178" s="59"/>
      <c r="YY178" s="59"/>
      <c r="YZ178" s="59"/>
      <c r="ZA178" s="59"/>
      <c r="ZB178" s="59"/>
      <c r="ZC178" s="59"/>
      <c r="ZD178" s="59"/>
      <c r="ZE178" s="59"/>
      <c r="ZF178" s="59"/>
      <c r="ZG178" s="59"/>
      <c r="ZH178" s="59"/>
      <c r="ZI178" s="59"/>
      <c r="ZJ178" s="59"/>
      <c r="ZK178" s="59"/>
      <c r="ZL178" s="59"/>
      <c r="ZM178" s="59"/>
      <c r="ZN178" s="59"/>
      <c r="ZO178" s="59"/>
      <c r="ZP178" s="59"/>
      <c r="ZQ178" s="59"/>
      <c r="ZR178" s="59"/>
      <c r="ZS178" s="59"/>
      <c r="ZT178" s="59"/>
      <c r="ZU178" s="59"/>
      <c r="ZV178" s="59"/>
      <c r="ZW178" s="59"/>
      <c r="ZX178" s="59"/>
      <c r="ZY178" s="59"/>
      <c r="ZZ178" s="59"/>
      <c r="AAA178" s="59"/>
      <c r="AAB178" s="59"/>
      <c r="AAC178" s="59"/>
      <c r="AAD178" s="59"/>
      <c r="AAE178" s="59"/>
      <c r="AAF178" s="59"/>
      <c r="AAG178" s="59"/>
      <c r="AAH178" s="59"/>
      <c r="AAI178" s="59"/>
      <c r="AAJ178" s="59"/>
      <c r="AAK178" s="59"/>
      <c r="AAL178" s="59"/>
      <c r="AAM178" s="59"/>
      <c r="AAN178" s="59"/>
      <c r="AAO178" s="59"/>
      <c r="AAP178" s="59"/>
      <c r="AAQ178" s="59"/>
      <c r="AAR178" s="59"/>
      <c r="AAS178" s="59"/>
      <c r="AAT178" s="59"/>
      <c r="AAU178" s="59"/>
      <c r="AAV178" s="59"/>
      <c r="AAW178" s="59"/>
      <c r="AAX178" s="59"/>
      <c r="AAY178" s="59"/>
      <c r="AAZ178" s="59"/>
      <c r="ABA178" s="59"/>
      <c r="ABB178" s="59"/>
      <c r="ABC178" s="59"/>
      <c r="ABD178" s="59"/>
      <c r="ABE178" s="59"/>
      <c r="ABF178" s="59"/>
      <c r="ABG178" s="59"/>
      <c r="ABH178" s="59"/>
      <c r="ABI178" s="59"/>
      <c r="ABJ178" s="59"/>
      <c r="ABK178" s="59"/>
      <c r="ABL178" s="59"/>
      <c r="ABM178" s="59"/>
      <c r="ABN178" s="59"/>
      <c r="ABO178" s="59"/>
      <c r="ABP178" s="59"/>
      <c r="ABQ178" s="59"/>
      <c r="ABR178" s="59"/>
      <c r="ABS178" s="59"/>
      <c r="ABT178" s="59"/>
      <c r="ABU178" s="59"/>
      <c r="ABV178" s="59"/>
      <c r="ABW178" s="59"/>
      <c r="ABX178" s="59"/>
      <c r="ABY178" s="59"/>
      <c r="ABZ178" s="59"/>
      <c r="ACA178" s="59"/>
      <c r="ACB178" s="59"/>
      <c r="ACC178" s="59"/>
      <c r="ACD178" s="59"/>
      <c r="ACE178" s="59"/>
      <c r="ACF178" s="59"/>
      <c r="ACG178" s="59"/>
      <c r="ACH178" s="59"/>
      <c r="ACI178" s="59"/>
      <c r="ACJ178" s="59"/>
      <c r="ACK178" s="59"/>
      <c r="ACL178" s="59"/>
      <c r="ACM178" s="59"/>
      <c r="ACN178" s="59"/>
      <c r="ACO178" s="59"/>
      <c r="ACP178" s="59"/>
      <c r="ACQ178" s="59"/>
      <c r="ACR178" s="59"/>
      <c r="ACS178" s="59"/>
      <c r="ACT178" s="59"/>
      <c r="ACU178" s="59"/>
      <c r="ACV178" s="59"/>
      <c r="ACW178" s="59"/>
      <c r="ACX178" s="59"/>
      <c r="ACY178" s="59"/>
      <c r="ACZ178" s="59"/>
      <c r="ADA178" s="59"/>
      <c r="ADB178" s="59"/>
      <c r="ADC178" s="59"/>
      <c r="ADD178" s="59"/>
      <c r="ADE178" s="59"/>
      <c r="ADF178" s="59"/>
      <c r="ADG178" s="59"/>
      <c r="ADH178" s="59"/>
      <c r="ADI178" s="59"/>
      <c r="ADJ178" s="59"/>
      <c r="ADK178" s="59"/>
      <c r="ADL178" s="59"/>
      <c r="ADM178" s="59"/>
      <c r="ADN178" s="59"/>
      <c r="ADO178" s="59"/>
      <c r="ADP178" s="59"/>
      <c r="ADQ178" s="59"/>
      <c r="ADR178" s="59"/>
      <c r="ADS178" s="59"/>
      <c r="ADT178" s="59"/>
      <c r="ADU178" s="59"/>
      <c r="ADV178" s="59"/>
      <c r="ADW178" s="59"/>
      <c r="ADX178" s="59"/>
      <c r="ADY178" s="59"/>
      <c r="ADZ178" s="59"/>
      <c r="AEA178" s="59"/>
      <c r="AEB178" s="59"/>
      <c r="AEC178" s="59"/>
      <c r="AED178" s="59"/>
      <c r="AEE178" s="59"/>
      <c r="AEF178" s="59"/>
      <c r="AEG178" s="59"/>
      <c r="AEH178" s="59"/>
      <c r="AEI178" s="59"/>
      <c r="AEJ178" s="59"/>
      <c r="AEK178" s="59"/>
      <c r="AEL178" s="59"/>
      <c r="AEM178" s="59"/>
      <c r="AEN178" s="59"/>
      <c r="AEO178" s="59"/>
      <c r="AEP178" s="59"/>
      <c r="AEQ178" s="59"/>
      <c r="AER178" s="59"/>
      <c r="AES178" s="59"/>
      <c r="AET178" s="59"/>
      <c r="AEU178" s="59"/>
      <c r="AEV178" s="59"/>
      <c r="AEW178" s="59"/>
      <c r="AEX178" s="59"/>
      <c r="AEY178" s="59"/>
      <c r="AEZ178" s="59"/>
      <c r="AFA178" s="59"/>
      <c r="AFB178" s="59"/>
      <c r="AFC178" s="59"/>
      <c r="AFD178" s="59"/>
      <c r="AFE178" s="59"/>
      <c r="AFF178" s="59"/>
      <c r="AFG178" s="59"/>
      <c r="AFH178" s="59"/>
      <c r="AFI178" s="59"/>
      <c r="AFJ178" s="59"/>
      <c r="AFK178" s="59"/>
      <c r="AFL178" s="59"/>
      <c r="AFM178" s="59"/>
      <c r="AFN178" s="59"/>
      <c r="AFO178" s="59"/>
      <c r="AFP178" s="59"/>
      <c r="AFQ178" s="59"/>
      <c r="AFR178" s="59"/>
      <c r="AFS178" s="59"/>
      <c r="AFT178" s="59"/>
      <c r="AFU178" s="59"/>
      <c r="AFV178" s="59"/>
      <c r="AFW178" s="59"/>
      <c r="AFX178" s="59"/>
      <c r="AFY178" s="59"/>
      <c r="AFZ178" s="59"/>
      <c r="AGA178" s="59"/>
      <c r="AGB178" s="59"/>
      <c r="AGC178" s="59"/>
      <c r="AGD178" s="59"/>
      <c r="AGE178" s="59"/>
      <c r="AGF178" s="59"/>
      <c r="AGG178" s="59"/>
      <c r="AGH178" s="59"/>
      <c r="AGI178" s="59"/>
      <c r="AGJ178" s="59"/>
      <c r="AGK178" s="59"/>
      <c r="AGL178" s="59"/>
      <c r="AGM178" s="59"/>
      <c r="AGN178" s="59"/>
      <c r="AGO178" s="59"/>
      <c r="AGP178" s="59"/>
      <c r="AGQ178" s="59"/>
      <c r="AGR178" s="59"/>
      <c r="AGS178" s="59"/>
      <c r="AGT178" s="59"/>
      <c r="AGU178" s="59"/>
      <c r="AGV178" s="59"/>
      <c r="AGW178" s="59"/>
      <c r="AGX178" s="59"/>
      <c r="AGY178" s="59"/>
      <c r="AGZ178" s="59"/>
      <c r="AHA178" s="59"/>
      <c r="AHB178" s="59"/>
      <c r="AHC178" s="59"/>
      <c r="AHD178" s="59"/>
      <c r="AHE178" s="59"/>
      <c r="AHF178" s="59"/>
      <c r="AHG178" s="59"/>
      <c r="AHH178" s="59"/>
      <c r="AHI178" s="59"/>
      <c r="AHJ178" s="59"/>
      <c r="AHK178" s="59"/>
      <c r="AHL178" s="59"/>
      <c r="AHM178" s="59"/>
      <c r="AHN178" s="59"/>
      <c r="AHO178" s="59"/>
      <c r="AHP178" s="59"/>
      <c r="AHQ178" s="59"/>
      <c r="AHR178" s="59"/>
      <c r="AHS178" s="59"/>
      <c r="AHT178" s="59"/>
      <c r="AHU178" s="59"/>
      <c r="AHV178" s="59"/>
      <c r="AHW178" s="59"/>
      <c r="AHX178" s="59"/>
      <c r="AHY178" s="59"/>
      <c r="AHZ178" s="59"/>
      <c r="AIA178" s="59"/>
      <c r="AIB178" s="59"/>
      <c r="AIC178" s="59"/>
      <c r="AID178" s="59"/>
      <c r="AIE178" s="59"/>
      <c r="AIF178" s="59"/>
      <c r="AIG178" s="59"/>
      <c r="AIH178" s="59"/>
      <c r="AII178" s="59"/>
      <c r="AIJ178" s="59"/>
      <c r="AIK178" s="59"/>
      <c r="AIL178" s="59"/>
      <c r="AIM178" s="59"/>
      <c r="AIN178" s="59"/>
      <c r="AIO178" s="59"/>
      <c r="AIP178" s="59"/>
      <c r="AIQ178" s="59"/>
      <c r="AIR178" s="59"/>
      <c r="AIS178" s="59"/>
      <c r="AIT178" s="59"/>
      <c r="AIU178" s="59"/>
      <c r="AIV178" s="59"/>
      <c r="AIW178" s="59"/>
      <c r="AIX178" s="59"/>
      <c r="AIY178" s="59"/>
      <c r="AIZ178" s="59"/>
      <c r="AJA178" s="59"/>
      <c r="AJB178" s="59"/>
      <c r="AJC178" s="59"/>
      <c r="AJD178" s="59"/>
      <c r="AJE178" s="59"/>
      <c r="AJF178" s="59"/>
      <c r="AJG178" s="59"/>
      <c r="AJH178" s="59"/>
      <c r="AJI178" s="59"/>
      <c r="AJJ178" s="59"/>
      <c r="AJK178" s="59"/>
      <c r="AJL178" s="59"/>
      <c r="AJM178" s="59"/>
      <c r="AJN178" s="59"/>
      <c r="AJO178" s="59"/>
      <c r="AJP178" s="59"/>
      <c r="AJQ178" s="59"/>
      <c r="AJR178" s="59"/>
      <c r="AJS178" s="59"/>
      <c r="AJT178" s="59"/>
      <c r="AJU178" s="59"/>
      <c r="AJV178" s="59"/>
      <c r="AJW178" s="59"/>
      <c r="AJX178" s="59"/>
      <c r="AJY178" s="59"/>
      <c r="AJZ178" s="59"/>
      <c r="AKA178" s="59"/>
      <c r="AKB178" s="59"/>
      <c r="AKC178" s="59"/>
      <c r="AKD178" s="59"/>
      <c r="AKE178" s="59"/>
      <c r="AKF178" s="59"/>
      <c r="AKG178" s="59"/>
      <c r="AKH178" s="59"/>
      <c r="AKI178" s="59"/>
      <c r="AKJ178" s="59"/>
      <c r="AKK178" s="59"/>
      <c r="AKL178" s="59"/>
      <c r="AKM178" s="59"/>
      <c r="AKN178" s="59"/>
      <c r="AKO178" s="59"/>
      <c r="AKP178" s="59"/>
      <c r="AKQ178" s="59"/>
      <c r="AKR178" s="59"/>
      <c r="AKS178" s="59"/>
      <c r="AKT178" s="59"/>
      <c r="AKU178" s="59"/>
      <c r="AKV178" s="59"/>
      <c r="AKW178" s="59"/>
      <c r="AKX178" s="59"/>
      <c r="AKY178" s="59"/>
      <c r="AKZ178" s="59"/>
      <c r="ALA178" s="59"/>
      <c r="ALB178" s="59"/>
      <c r="ALC178" s="59"/>
      <c r="ALD178" s="59"/>
      <c r="ALE178" s="59"/>
      <c r="ALF178" s="59"/>
      <c r="ALG178" s="59"/>
      <c r="ALH178" s="59"/>
      <c r="ALI178" s="59"/>
      <c r="ALJ178" s="59"/>
      <c r="ALK178" s="59"/>
      <c r="ALL178" s="59"/>
      <c r="ALM178" s="59"/>
      <c r="ALN178" s="59"/>
      <c r="ALO178" s="59"/>
      <c r="ALP178" s="59"/>
      <c r="ALQ178" s="59"/>
      <c r="ALR178" s="59"/>
      <c r="ALS178" s="59"/>
      <c r="ALT178" s="59"/>
      <c r="ALU178" s="59"/>
      <c r="ALV178" s="59"/>
      <c r="ALW178" s="59"/>
      <c r="ALX178" s="59"/>
      <c r="ALY178" s="59"/>
      <c r="ALZ178" s="59"/>
      <c r="AMA178" s="59"/>
      <c r="AMB178" s="59"/>
      <c r="AMC178" s="59"/>
      <c r="AMD178" s="59"/>
      <c r="AME178" s="59"/>
      <c r="AMF178" s="59"/>
      <c r="AMG178" s="59"/>
      <c r="AMH178" s="59"/>
      <c r="AMI178" s="59"/>
      <c r="AMJ178" s="59"/>
      <c r="AMK178" s="59"/>
      <c r="AML178" s="59"/>
      <c r="AMM178" s="59"/>
      <c r="AMN178" s="59"/>
      <c r="AMO178" s="59"/>
      <c r="AMP178" s="59"/>
      <c r="AMQ178" s="59"/>
      <c r="AMR178" s="59"/>
      <c r="AMS178" s="59"/>
      <c r="AMT178" s="59"/>
      <c r="AMU178" s="59"/>
      <c r="AMV178" s="59"/>
      <c r="AMW178" s="59"/>
      <c r="AMX178" s="59"/>
      <c r="AMY178" s="59"/>
      <c r="AMZ178" s="59"/>
      <c r="ANA178" s="59"/>
      <c r="ANB178" s="59"/>
      <c r="ANC178" s="59"/>
      <c r="AND178" s="59"/>
      <c r="ANE178" s="59"/>
      <c r="ANF178" s="59"/>
      <c r="ANG178" s="59"/>
      <c r="ANH178" s="59"/>
      <c r="ANI178" s="59"/>
      <c r="ANJ178" s="59"/>
      <c r="ANK178" s="59"/>
      <c r="ANL178" s="59"/>
      <c r="ANM178" s="59"/>
      <c r="ANN178" s="59"/>
      <c r="ANO178" s="59"/>
      <c r="ANP178" s="59"/>
      <c r="ANQ178" s="59"/>
      <c r="ANR178" s="59"/>
      <c r="ANS178" s="59"/>
      <c r="ANT178" s="59"/>
      <c r="ANU178" s="59"/>
      <c r="ANV178" s="59"/>
      <c r="ANW178" s="59"/>
      <c r="ANX178" s="59"/>
      <c r="ANY178" s="59"/>
      <c r="ANZ178" s="59"/>
      <c r="AOA178" s="59"/>
      <c r="AOB178" s="59"/>
      <c r="AOC178" s="59"/>
      <c r="AOD178" s="59"/>
      <c r="AOE178" s="59"/>
      <c r="AOF178" s="59"/>
      <c r="AOG178" s="59"/>
      <c r="AOH178" s="59"/>
      <c r="AOI178" s="59"/>
      <c r="AOJ178" s="59"/>
      <c r="AOK178" s="59"/>
      <c r="AOL178" s="59"/>
      <c r="AOM178" s="59"/>
      <c r="AON178" s="59"/>
      <c r="AOO178" s="59"/>
      <c r="AOP178" s="59"/>
      <c r="AOQ178" s="59"/>
      <c r="AOR178" s="59"/>
      <c r="AOS178" s="59"/>
      <c r="AOT178" s="59"/>
      <c r="AOU178" s="59"/>
      <c r="AOV178" s="59"/>
      <c r="AOW178" s="59"/>
      <c r="AOX178" s="59"/>
      <c r="AOY178" s="59"/>
      <c r="AOZ178" s="59"/>
      <c r="APA178" s="59"/>
      <c r="APB178" s="59"/>
      <c r="APC178" s="59"/>
      <c r="APD178" s="59"/>
      <c r="APE178" s="59"/>
      <c r="APF178" s="59"/>
      <c r="APG178" s="59"/>
      <c r="APH178" s="59"/>
      <c r="API178" s="59"/>
      <c r="APJ178" s="59"/>
      <c r="APK178" s="59"/>
      <c r="APL178" s="59"/>
      <c r="APM178" s="59"/>
      <c r="APN178" s="59"/>
      <c r="APO178" s="59"/>
      <c r="APP178" s="59"/>
      <c r="APQ178" s="59"/>
      <c r="APR178" s="59"/>
      <c r="APS178" s="59"/>
      <c r="APT178" s="59"/>
      <c r="APU178" s="59"/>
      <c r="APV178" s="59"/>
      <c r="APW178" s="59"/>
      <c r="APX178" s="59"/>
      <c r="APY178" s="59"/>
      <c r="APZ178" s="59"/>
      <c r="AQA178" s="59"/>
      <c r="AQB178" s="59"/>
      <c r="AQC178" s="59"/>
      <c r="AQD178" s="59"/>
      <c r="AQE178" s="59"/>
      <c r="AQF178" s="59"/>
      <c r="AQG178" s="59"/>
      <c r="AQH178" s="59"/>
      <c r="AQI178" s="59"/>
      <c r="AQJ178" s="59"/>
      <c r="AQK178" s="59"/>
      <c r="AQL178" s="59"/>
      <c r="AQM178" s="59"/>
      <c r="AQN178" s="59"/>
      <c r="AQO178" s="59"/>
      <c r="AQP178" s="59"/>
      <c r="AQQ178" s="59"/>
      <c r="AQR178" s="59"/>
      <c r="AQS178" s="59"/>
      <c r="AQT178" s="59"/>
      <c r="AQU178" s="59"/>
      <c r="AQV178" s="59"/>
      <c r="AQW178" s="59"/>
      <c r="AQX178" s="59"/>
      <c r="AQY178" s="59"/>
      <c r="AQZ178" s="59"/>
      <c r="ARA178" s="59"/>
      <c r="ARB178" s="59"/>
      <c r="ARC178" s="59"/>
      <c r="ARD178" s="59"/>
      <c r="ARE178" s="59"/>
      <c r="ARF178" s="59"/>
      <c r="ARG178" s="59"/>
      <c r="ARH178" s="59"/>
      <c r="ARI178" s="59"/>
      <c r="ARJ178" s="59"/>
      <c r="ARK178" s="59"/>
      <c r="ARL178" s="59"/>
      <c r="ARM178" s="59"/>
      <c r="ARN178" s="59"/>
      <c r="ARO178" s="59"/>
      <c r="ARP178" s="59"/>
      <c r="ARQ178" s="59"/>
      <c r="ARR178" s="59"/>
      <c r="ARS178" s="59"/>
      <c r="ART178" s="59"/>
      <c r="ARU178" s="59"/>
      <c r="ARV178" s="59"/>
      <c r="ARW178" s="59"/>
      <c r="ARX178" s="59"/>
      <c r="ARY178" s="59"/>
      <c r="ARZ178" s="59"/>
      <c r="ASA178" s="59"/>
      <c r="ASB178" s="59"/>
      <c r="ASC178" s="59"/>
      <c r="ASD178" s="59"/>
      <c r="ASE178" s="59"/>
      <c r="ASF178" s="59"/>
      <c r="ASG178" s="59"/>
      <c r="ASH178" s="59"/>
      <c r="ASI178" s="59"/>
      <c r="ASJ178" s="59"/>
      <c r="ASK178" s="59"/>
      <c r="ASL178" s="59"/>
      <c r="ASM178" s="59"/>
      <c r="ASN178" s="59"/>
      <c r="ASO178" s="59"/>
      <c r="ASP178" s="59"/>
      <c r="ASQ178" s="59"/>
      <c r="ASR178" s="59"/>
      <c r="ASS178" s="59"/>
      <c r="AST178" s="59"/>
      <c r="ASU178" s="59"/>
      <c r="ASV178" s="59"/>
      <c r="ASW178" s="59"/>
      <c r="ASX178" s="59"/>
      <c r="ASY178" s="59"/>
      <c r="ASZ178" s="59"/>
      <c r="ATA178" s="59"/>
      <c r="ATB178" s="59"/>
      <c r="ATC178" s="59"/>
      <c r="ATD178" s="59"/>
      <c r="ATE178" s="59"/>
      <c r="ATF178" s="59"/>
      <c r="ATG178" s="59"/>
      <c r="ATH178" s="59"/>
      <c r="ATI178" s="59"/>
      <c r="ATJ178" s="59"/>
      <c r="ATK178" s="59"/>
      <c r="ATL178" s="59"/>
      <c r="ATM178" s="59"/>
      <c r="ATN178" s="59"/>
      <c r="ATO178" s="59"/>
      <c r="ATP178" s="59"/>
      <c r="ATQ178" s="59"/>
      <c r="ATR178" s="59"/>
      <c r="ATS178" s="59"/>
      <c r="ATT178" s="59"/>
      <c r="ATU178" s="59"/>
      <c r="ATV178" s="59"/>
      <c r="ATW178" s="59"/>
      <c r="ATX178" s="59"/>
      <c r="ATY178" s="59"/>
      <c r="ATZ178" s="59"/>
      <c r="AUA178" s="59"/>
      <c r="AUB178" s="59"/>
      <c r="AUC178" s="59"/>
      <c r="AUD178" s="59"/>
      <c r="AUE178" s="59"/>
      <c r="AUF178" s="59"/>
      <c r="AUG178" s="59"/>
      <c r="AUH178" s="59"/>
      <c r="AUI178" s="59"/>
      <c r="AUJ178" s="59"/>
      <c r="AUK178" s="59"/>
      <c r="AUL178" s="59"/>
      <c r="AUM178" s="59"/>
      <c r="AUN178" s="59"/>
      <c r="AUO178" s="59"/>
      <c r="AUP178" s="59"/>
      <c r="AUQ178" s="59"/>
      <c r="AUR178" s="59"/>
      <c r="AUS178" s="59"/>
      <c r="AUT178" s="59"/>
      <c r="AUU178" s="59"/>
      <c r="AUV178" s="59"/>
      <c r="AUW178" s="59"/>
      <c r="AUX178" s="59"/>
      <c r="AUY178" s="59"/>
      <c r="AUZ178" s="59"/>
      <c r="AVA178" s="59"/>
      <c r="AVB178" s="59"/>
      <c r="AVC178" s="59"/>
      <c r="AVD178" s="59"/>
      <c r="AVE178" s="59"/>
      <c r="AVF178" s="59"/>
      <c r="AVG178" s="59"/>
      <c r="AVH178" s="59"/>
      <c r="AVI178" s="59"/>
      <c r="AVJ178" s="59"/>
      <c r="AVK178" s="59"/>
      <c r="AVL178" s="59"/>
      <c r="AVM178" s="59"/>
      <c r="AVN178" s="59"/>
      <c r="AVO178" s="59"/>
      <c r="AVP178" s="59"/>
      <c r="AVQ178" s="59"/>
      <c r="AVR178" s="59"/>
      <c r="AVS178" s="59"/>
      <c r="AVT178" s="59"/>
      <c r="AVU178" s="59"/>
      <c r="AVV178" s="59"/>
      <c r="AVW178" s="59"/>
      <c r="AVX178" s="59"/>
      <c r="AVY178" s="59"/>
      <c r="AVZ178" s="59"/>
      <c r="AWA178" s="59"/>
      <c r="AWB178" s="59"/>
      <c r="AWC178" s="59"/>
      <c r="AWD178" s="59"/>
      <c r="AWE178" s="59"/>
      <c r="AWF178" s="59"/>
      <c r="AWG178" s="59"/>
      <c r="AWH178" s="59"/>
      <c r="AWI178" s="59"/>
      <c r="AWJ178" s="59"/>
      <c r="AWK178" s="59"/>
      <c r="AWL178" s="59"/>
      <c r="AWM178" s="59"/>
      <c r="AWN178" s="59"/>
      <c r="AWO178" s="59"/>
      <c r="AWP178" s="59"/>
      <c r="AWQ178" s="59"/>
      <c r="AWR178" s="59"/>
      <c r="AWS178" s="59"/>
      <c r="AWT178" s="59"/>
      <c r="AWU178" s="59"/>
      <c r="AWV178" s="59"/>
      <c r="AWW178" s="59"/>
      <c r="AWX178" s="59"/>
      <c r="AWY178" s="59"/>
      <c r="AWZ178" s="59"/>
      <c r="AXA178" s="59"/>
      <c r="AXB178" s="59"/>
      <c r="AXC178" s="59"/>
      <c r="AXD178" s="59"/>
      <c r="AXE178" s="59"/>
      <c r="AXF178" s="59"/>
      <c r="AXG178" s="59"/>
      <c r="AXH178" s="59"/>
      <c r="AXI178" s="59"/>
      <c r="AXJ178" s="59"/>
      <c r="AXK178" s="59"/>
      <c r="AXL178" s="59"/>
      <c r="AXM178" s="59"/>
      <c r="AXN178" s="59"/>
      <c r="AXO178" s="59"/>
      <c r="AXP178" s="59"/>
      <c r="AXQ178" s="59"/>
      <c r="AXR178" s="59"/>
      <c r="AXS178" s="59"/>
      <c r="AXT178" s="59"/>
      <c r="AXU178" s="59"/>
      <c r="AXV178" s="59"/>
      <c r="AXW178" s="59"/>
      <c r="AXX178" s="59"/>
      <c r="AXY178" s="59"/>
      <c r="AXZ178" s="59"/>
      <c r="AYA178" s="59"/>
      <c r="AYB178" s="59"/>
      <c r="AYC178" s="59"/>
      <c r="AYD178" s="59"/>
      <c r="AYE178" s="59"/>
      <c r="AYF178" s="59"/>
      <c r="AYG178" s="59"/>
      <c r="AYH178" s="59"/>
      <c r="AYI178" s="59"/>
      <c r="AYJ178" s="59"/>
      <c r="AYK178" s="59"/>
      <c r="AYL178" s="59"/>
      <c r="AYM178" s="59"/>
      <c r="AYN178" s="59"/>
      <c r="AYO178" s="59"/>
      <c r="AYP178" s="59"/>
      <c r="AYQ178" s="59"/>
      <c r="AYR178" s="59"/>
      <c r="AYS178" s="59"/>
      <c r="AYT178" s="59"/>
      <c r="AYU178" s="59"/>
      <c r="AYV178" s="59"/>
      <c r="AYW178" s="59"/>
      <c r="AYX178" s="59"/>
      <c r="AYY178" s="59"/>
      <c r="AYZ178" s="59"/>
      <c r="AZA178" s="59"/>
      <c r="AZB178" s="59"/>
      <c r="AZC178" s="59"/>
      <c r="AZD178" s="59"/>
      <c r="AZE178" s="59"/>
      <c r="AZF178" s="59"/>
      <c r="AZG178" s="59"/>
      <c r="AZH178" s="59"/>
      <c r="AZI178" s="59"/>
      <c r="AZJ178" s="59"/>
      <c r="AZK178" s="59"/>
      <c r="AZL178" s="59"/>
      <c r="AZM178" s="59"/>
      <c r="AZN178" s="59"/>
      <c r="AZO178" s="59"/>
      <c r="AZP178" s="59"/>
      <c r="AZQ178" s="59"/>
      <c r="AZR178" s="59"/>
      <c r="AZS178" s="59"/>
      <c r="AZT178" s="59"/>
      <c r="AZU178" s="59"/>
      <c r="AZV178" s="59"/>
      <c r="AZW178" s="59"/>
      <c r="AZX178" s="59"/>
      <c r="AZY178" s="59"/>
      <c r="AZZ178" s="59"/>
      <c r="BAA178" s="59"/>
      <c r="BAB178" s="59"/>
      <c r="BAC178" s="59"/>
      <c r="BAD178" s="59"/>
      <c r="BAE178" s="59"/>
      <c r="BAF178" s="59"/>
      <c r="BAG178" s="59"/>
      <c r="BAH178" s="59"/>
      <c r="BAI178" s="59"/>
      <c r="BAJ178" s="59"/>
      <c r="BAK178" s="59"/>
      <c r="BAL178" s="59"/>
      <c r="BAM178" s="59"/>
      <c r="BAN178" s="59"/>
      <c r="BAO178" s="59"/>
      <c r="BAP178" s="59"/>
      <c r="BAQ178" s="59"/>
      <c r="BAR178" s="59"/>
      <c r="BAS178" s="59"/>
      <c r="BAT178" s="59"/>
      <c r="BAU178" s="59"/>
      <c r="BAV178" s="59"/>
      <c r="BAW178" s="59"/>
      <c r="BAX178" s="59"/>
      <c r="BAY178" s="59"/>
      <c r="BAZ178" s="59"/>
      <c r="BBA178" s="59"/>
      <c r="BBB178" s="59"/>
      <c r="BBC178" s="59"/>
      <c r="BBD178" s="59"/>
      <c r="BBE178" s="59"/>
      <c r="BBF178" s="59"/>
      <c r="BBG178" s="59"/>
      <c r="BBH178" s="59"/>
      <c r="BBI178" s="59"/>
      <c r="BBJ178" s="59"/>
      <c r="BBK178" s="59"/>
      <c r="BBL178" s="59"/>
      <c r="BBM178" s="59"/>
      <c r="BBN178" s="59"/>
      <c r="BBO178" s="59"/>
      <c r="BBP178" s="59"/>
      <c r="BBQ178" s="59"/>
      <c r="BBR178" s="59"/>
      <c r="BBS178" s="59"/>
      <c r="BBT178" s="59"/>
      <c r="BBU178" s="59"/>
      <c r="BBV178" s="59"/>
      <c r="BBW178" s="59"/>
      <c r="BBX178" s="59"/>
      <c r="BBY178" s="59"/>
      <c r="BBZ178" s="59"/>
      <c r="BCA178" s="59"/>
      <c r="BCB178" s="59"/>
      <c r="BCC178" s="59"/>
      <c r="BCD178" s="59"/>
      <c r="BCE178" s="59"/>
      <c r="BCF178" s="59"/>
      <c r="BCG178" s="59"/>
      <c r="BCH178" s="59"/>
      <c r="BCI178" s="59"/>
      <c r="BCJ178" s="59"/>
      <c r="BCK178" s="59"/>
      <c r="BCL178" s="59"/>
      <c r="BCM178" s="59"/>
      <c r="BCN178" s="59"/>
      <c r="BCO178" s="59"/>
      <c r="BCP178" s="59"/>
      <c r="BCQ178" s="59"/>
      <c r="BCR178" s="59"/>
      <c r="BCS178" s="59"/>
      <c r="BCT178" s="59"/>
      <c r="BCU178" s="59"/>
      <c r="BCV178" s="59"/>
      <c r="BCW178" s="59"/>
      <c r="BCX178" s="59"/>
      <c r="BCY178" s="59"/>
      <c r="BCZ178" s="59"/>
      <c r="BDA178" s="59"/>
      <c r="BDB178" s="59"/>
      <c r="BDC178" s="59"/>
      <c r="BDD178" s="59"/>
      <c r="BDE178" s="59"/>
      <c r="BDF178" s="59"/>
      <c r="BDG178" s="59"/>
      <c r="BDH178" s="59"/>
      <c r="BDI178" s="59"/>
      <c r="BDJ178" s="59"/>
      <c r="BDK178" s="59"/>
      <c r="BDL178" s="59"/>
      <c r="BDM178" s="59"/>
      <c r="BDN178" s="59"/>
      <c r="BDO178" s="59"/>
      <c r="BDP178" s="59"/>
      <c r="BDQ178" s="59"/>
      <c r="BDR178" s="59"/>
      <c r="BDS178" s="59"/>
      <c r="BDT178" s="59"/>
      <c r="BDU178" s="59"/>
      <c r="BDV178" s="59"/>
      <c r="BDW178" s="59"/>
      <c r="BDX178" s="59"/>
      <c r="BDY178" s="59"/>
      <c r="BDZ178" s="59"/>
      <c r="BEA178" s="59"/>
      <c r="BEB178" s="59"/>
      <c r="BEC178" s="59"/>
      <c r="BED178" s="59"/>
      <c r="BEE178" s="59"/>
      <c r="BEF178" s="59"/>
      <c r="BEG178" s="59"/>
      <c r="BEH178" s="59"/>
      <c r="BEI178" s="59"/>
      <c r="BEJ178" s="59"/>
      <c r="BEK178" s="59"/>
      <c r="BEL178" s="59"/>
      <c r="BEM178" s="59"/>
      <c r="BEN178" s="59"/>
      <c r="BEO178" s="59"/>
      <c r="BEP178" s="59"/>
      <c r="BEQ178" s="59"/>
      <c r="BER178" s="59"/>
      <c r="BES178" s="59"/>
      <c r="BET178" s="59"/>
      <c r="BEU178" s="59"/>
      <c r="BEV178" s="59"/>
      <c r="BEW178" s="59"/>
      <c r="BEX178" s="59"/>
      <c r="BEY178" s="59"/>
      <c r="BEZ178" s="59"/>
      <c r="BFA178" s="59"/>
      <c r="BFB178" s="59"/>
      <c r="BFC178" s="59"/>
      <c r="BFD178" s="59"/>
      <c r="BFE178" s="59"/>
      <c r="BFF178" s="59"/>
      <c r="BFG178" s="59"/>
      <c r="BFH178" s="59"/>
      <c r="BFI178" s="59"/>
      <c r="BFJ178" s="59"/>
      <c r="BFK178" s="59"/>
      <c r="BFL178" s="59"/>
      <c r="BFM178" s="59"/>
      <c r="BFN178" s="59"/>
      <c r="BFO178" s="59"/>
      <c r="BFP178" s="59"/>
      <c r="BFQ178" s="59"/>
      <c r="BFR178" s="59"/>
      <c r="BFS178" s="59"/>
      <c r="BFT178" s="59"/>
      <c r="BFU178" s="59"/>
      <c r="BFV178" s="59"/>
      <c r="BFW178" s="59"/>
      <c r="BFX178" s="59"/>
      <c r="BFY178" s="59"/>
      <c r="BFZ178" s="59"/>
      <c r="BGA178" s="59"/>
      <c r="BGB178" s="59"/>
      <c r="BGC178" s="59"/>
      <c r="BGD178" s="59"/>
      <c r="BGE178" s="59"/>
      <c r="BGF178" s="59"/>
      <c r="BGG178" s="59"/>
      <c r="BGH178" s="59"/>
      <c r="BGI178" s="59"/>
      <c r="BGJ178" s="59"/>
      <c r="BGK178" s="59"/>
      <c r="BGL178" s="59"/>
      <c r="BGM178" s="59"/>
      <c r="BGN178" s="59"/>
      <c r="BGO178" s="59"/>
      <c r="BGP178" s="59"/>
      <c r="BGQ178" s="59"/>
      <c r="BGR178" s="59"/>
      <c r="BGS178" s="59"/>
      <c r="BGT178" s="59"/>
      <c r="BGU178" s="59"/>
      <c r="BGV178" s="59"/>
      <c r="BGW178" s="59"/>
      <c r="BGX178" s="59"/>
      <c r="BGY178" s="59"/>
      <c r="BGZ178" s="59"/>
      <c r="BHA178" s="59"/>
      <c r="BHB178" s="59"/>
      <c r="BHC178" s="59"/>
      <c r="BHD178" s="59"/>
      <c r="BHE178" s="59"/>
      <c r="BHF178" s="59"/>
      <c r="BHG178" s="59"/>
      <c r="BHH178" s="59"/>
      <c r="BHI178" s="59"/>
      <c r="BHJ178" s="59"/>
      <c r="BHK178" s="59"/>
      <c r="BHL178" s="59"/>
      <c r="BHM178" s="59"/>
      <c r="BHN178" s="59"/>
      <c r="BHO178" s="59"/>
      <c r="BHP178" s="59"/>
      <c r="BHQ178" s="59"/>
      <c r="BHR178" s="59"/>
      <c r="BHS178" s="59"/>
      <c r="BHT178" s="59"/>
      <c r="BHU178" s="59"/>
      <c r="BHV178" s="59"/>
      <c r="BHW178" s="59"/>
      <c r="BHX178" s="59"/>
      <c r="BHY178" s="59"/>
      <c r="BHZ178" s="59"/>
      <c r="BIA178" s="59"/>
      <c r="BIB178" s="59"/>
      <c r="BIC178" s="59"/>
      <c r="BID178" s="59"/>
      <c r="BIE178" s="59"/>
      <c r="BIF178" s="59"/>
      <c r="BIG178" s="59"/>
      <c r="BIH178" s="59"/>
      <c r="BII178" s="59"/>
      <c r="BIJ178" s="59"/>
      <c r="BIK178" s="59"/>
      <c r="BIL178" s="59"/>
      <c r="BIM178" s="59"/>
      <c r="BIN178" s="59"/>
      <c r="BIO178" s="59"/>
      <c r="BIP178" s="59"/>
      <c r="BIQ178" s="59"/>
      <c r="BIR178" s="59"/>
      <c r="BIS178" s="59"/>
      <c r="BIT178" s="59"/>
      <c r="BIU178" s="59"/>
      <c r="BIV178" s="59"/>
      <c r="BIW178" s="59"/>
      <c r="BIX178" s="59"/>
      <c r="BIY178" s="59"/>
      <c r="BIZ178" s="59"/>
      <c r="BJA178" s="59"/>
      <c r="BJB178" s="59"/>
      <c r="BJC178" s="59"/>
      <c r="BJD178" s="59"/>
      <c r="BJE178" s="59"/>
      <c r="BJF178" s="59"/>
      <c r="BJG178" s="59"/>
      <c r="BJH178" s="59"/>
      <c r="BJI178" s="59"/>
      <c r="BJJ178" s="59"/>
      <c r="BJK178" s="59"/>
      <c r="BJL178" s="59"/>
      <c r="BJM178" s="59"/>
      <c r="BJN178" s="59"/>
      <c r="BJO178" s="59"/>
      <c r="BJP178" s="59"/>
      <c r="BJQ178" s="59"/>
      <c r="BJR178" s="59"/>
      <c r="BJS178" s="59"/>
      <c r="BJT178" s="59"/>
      <c r="BJU178" s="59"/>
      <c r="BJV178" s="59"/>
      <c r="BJW178" s="59"/>
      <c r="BJX178" s="59"/>
      <c r="BJY178" s="59"/>
      <c r="BJZ178" s="59"/>
      <c r="BKA178" s="59"/>
      <c r="BKB178" s="59"/>
      <c r="BKC178" s="59"/>
      <c r="BKD178" s="59"/>
      <c r="BKE178" s="59"/>
      <c r="BKF178" s="59"/>
      <c r="BKG178" s="59"/>
      <c r="BKH178" s="59"/>
      <c r="BKI178" s="59"/>
      <c r="BKJ178" s="59"/>
      <c r="BKK178" s="59"/>
      <c r="BKL178" s="59"/>
      <c r="BKM178" s="59"/>
      <c r="BKN178" s="59"/>
      <c r="BKO178" s="59"/>
      <c r="BKP178" s="59"/>
      <c r="BKQ178" s="59"/>
      <c r="BKR178" s="59"/>
      <c r="BKS178" s="59"/>
      <c r="BKT178" s="59"/>
      <c r="BKU178" s="59"/>
      <c r="BKV178" s="59"/>
      <c r="BKW178" s="59"/>
      <c r="BKX178" s="59"/>
      <c r="BKY178" s="59"/>
      <c r="BKZ178" s="59"/>
      <c r="BLA178" s="59"/>
      <c r="BLB178" s="59"/>
      <c r="BLC178" s="59"/>
      <c r="BLD178" s="59"/>
      <c r="BLE178" s="59"/>
      <c r="BLF178" s="59"/>
      <c r="BLG178" s="59"/>
      <c r="BLH178" s="59"/>
      <c r="BLI178" s="59"/>
      <c r="BLJ178" s="59"/>
      <c r="BLK178" s="59"/>
      <c r="BLL178" s="59"/>
      <c r="BLM178" s="59"/>
      <c r="BLN178" s="59"/>
      <c r="BLO178" s="59"/>
      <c r="BLP178" s="59"/>
      <c r="BLQ178" s="59"/>
      <c r="BLR178" s="59"/>
      <c r="BLS178" s="59"/>
      <c r="BLT178" s="59"/>
      <c r="BLU178" s="59"/>
      <c r="BLV178" s="59"/>
      <c r="BLW178" s="59"/>
      <c r="BLX178" s="59"/>
      <c r="BLY178" s="59"/>
      <c r="BLZ178" s="59"/>
      <c r="BMA178" s="59"/>
      <c r="BMB178" s="59"/>
      <c r="BMC178" s="59"/>
      <c r="BMD178" s="59"/>
      <c r="BME178" s="59"/>
      <c r="BMF178" s="59"/>
      <c r="BMG178" s="59"/>
      <c r="BMH178" s="59"/>
      <c r="BMI178" s="59"/>
      <c r="BMJ178" s="59"/>
      <c r="BMK178" s="59"/>
      <c r="BML178" s="59"/>
      <c r="BMM178" s="59"/>
      <c r="BMN178" s="59"/>
      <c r="BMO178" s="59"/>
      <c r="BMP178" s="59"/>
      <c r="BMQ178" s="59"/>
      <c r="BMR178" s="59"/>
      <c r="BMS178" s="59"/>
      <c r="BMT178" s="59"/>
      <c r="BMU178" s="59"/>
      <c r="BMV178" s="59"/>
      <c r="BMW178" s="59"/>
      <c r="BMX178" s="59"/>
      <c r="BMY178" s="59"/>
      <c r="BMZ178" s="59"/>
      <c r="BNA178" s="59"/>
      <c r="BNB178" s="59"/>
      <c r="BNC178" s="59"/>
      <c r="BND178" s="59"/>
      <c r="BNE178" s="59"/>
      <c r="BNF178" s="59"/>
      <c r="BNG178" s="59"/>
      <c r="BNH178" s="59"/>
      <c r="BNI178" s="59"/>
      <c r="BNJ178" s="59"/>
      <c r="BNK178" s="59"/>
      <c r="BNL178" s="59"/>
      <c r="BNM178" s="59"/>
      <c r="BNN178" s="59"/>
      <c r="BNO178" s="59"/>
      <c r="BNP178" s="59"/>
      <c r="BNQ178" s="59"/>
      <c r="BNR178" s="59"/>
      <c r="BNS178" s="59"/>
      <c r="BNT178" s="59"/>
      <c r="BNU178" s="59"/>
      <c r="BNV178" s="59"/>
      <c r="BNW178" s="59"/>
      <c r="BNX178" s="59"/>
      <c r="BNY178" s="59"/>
      <c r="BNZ178" s="59"/>
      <c r="BOA178" s="59"/>
      <c r="BOB178" s="59"/>
      <c r="BOC178" s="59"/>
      <c r="BOD178" s="59"/>
      <c r="BOE178" s="59"/>
      <c r="BOF178" s="59"/>
      <c r="BOG178" s="59"/>
      <c r="BOH178" s="59"/>
      <c r="BOI178" s="59"/>
      <c r="BOJ178" s="59"/>
      <c r="BOK178" s="59"/>
      <c r="BOL178" s="59"/>
      <c r="BOM178" s="59"/>
      <c r="BON178" s="59"/>
      <c r="BOO178" s="59"/>
      <c r="BOP178" s="59"/>
      <c r="BOQ178" s="59"/>
      <c r="BOR178" s="59"/>
      <c r="BOS178" s="59"/>
      <c r="BOT178" s="59"/>
      <c r="BOU178" s="59"/>
      <c r="BOV178" s="59"/>
      <c r="BOW178" s="59"/>
      <c r="BOX178" s="59"/>
      <c r="BOY178" s="59"/>
      <c r="BOZ178" s="59"/>
      <c r="BPA178" s="59"/>
      <c r="BPB178" s="59"/>
      <c r="BPC178" s="59"/>
      <c r="BPD178" s="59"/>
      <c r="BPE178" s="59"/>
      <c r="BPF178" s="59"/>
      <c r="BPG178" s="59"/>
      <c r="BPH178" s="59"/>
      <c r="BPI178" s="59"/>
      <c r="BPJ178" s="59"/>
      <c r="BPK178" s="59"/>
      <c r="BPL178" s="59"/>
      <c r="BPM178" s="59"/>
      <c r="BPN178" s="59"/>
      <c r="BPO178" s="59"/>
      <c r="BPP178" s="59"/>
      <c r="BPQ178" s="59"/>
      <c r="BPR178" s="59"/>
      <c r="BPS178" s="59"/>
      <c r="BPT178" s="59"/>
      <c r="BPU178" s="59"/>
      <c r="BPV178" s="59"/>
      <c r="BPW178" s="59"/>
      <c r="BPX178" s="59"/>
      <c r="BPY178" s="59"/>
      <c r="BPZ178" s="59"/>
      <c r="BQA178" s="59"/>
      <c r="BQB178" s="59"/>
      <c r="BQC178" s="59"/>
      <c r="BQD178" s="59"/>
      <c r="BQE178" s="59"/>
      <c r="BQF178" s="59"/>
      <c r="BQG178" s="59"/>
      <c r="BQH178" s="59"/>
      <c r="BQI178" s="59"/>
      <c r="BQJ178" s="59"/>
      <c r="BQK178" s="59"/>
      <c r="BQL178" s="59"/>
      <c r="BQM178" s="59"/>
      <c r="BQN178" s="59"/>
      <c r="BQO178" s="59"/>
      <c r="BQP178" s="59"/>
      <c r="BQQ178" s="59"/>
      <c r="BQR178" s="59"/>
      <c r="BQS178" s="59"/>
      <c r="BQT178" s="59"/>
      <c r="BQU178" s="59"/>
      <c r="BQV178" s="59"/>
      <c r="BQW178" s="59"/>
      <c r="BQX178" s="59"/>
      <c r="BQY178" s="59"/>
      <c r="BQZ178" s="59"/>
      <c r="BRA178" s="59"/>
      <c r="BRB178" s="59"/>
      <c r="BRC178" s="59"/>
      <c r="BRD178" s="59"/>
      <c r="BRE178" s="59"/>
      <c r="BRF178" s="59"/>
      <c r="BRG178" s="59"/>
      <c r="BRH178" s="59"/>
      <c r="BRI178" s="59"/>
      <c r="BRJ178" s="59"/>
      <c r="BRK178" s="59"/>
      <c r="BRL178" s="59"/>
      <c r="BRM178" s="59"/>
      <c r="BRN178" s="59"/>
      <c r="BRO178" s="59"/>
      <c r="BRP178" s="59"/>
      <c r="BRQ178" s="59"/>
      <c r="BRR178" s="59"/>
      <c r="BRS178" s="59"/>
      <c r="BRT178" s="59"/>
      <c r="BRU178" s="59"/>
      <c r="BRV178" s="59"/>
      <c r="BRW178" s="59"/>
      <c r="BRX178" s="59"/>
      <c r="BRY178" s="59"/>
      <c r="BRZ178" s="59"/>
      <c r="BSA178" s="59"/>
      <c r="BSB178" s="59"/>
      <c r="BSC178" s="59"/>
      <c r="BSD178" s="59"/>
      <c r="BSE178" s="59"/>
      <c r="BSF178" s="59"/>
      <c r="BSG178" s="59"/>
      <c r="BSH178" s="59"/>
      <c r="BSI178" s="59"/>
      <c r="BSJ178" s="59"/>
      <c r="BSK178" s="59"/>
      <c r="BSL178" s="59"/>
      <c r="BSM178" s="59"/>
      <c r="BSN178" s="59"/>
      <c r="BSO178" s="59"/>
      <c r="BSP178" s="59"/>
      <c r="BSQ178" s="59"/>
      <c r="BSR178" s="59"/>
      <c r="BSS178" s="59"/>
      <c r="BST178" s="59"/>
      <c r="BSU178" s="59"/>
      <c r="BSV178" s="59"/>
      <c r="BSW178" s="59"/>
      <c r="BSX178" s="59"/>
      <c r="BSY178" s="59"/>
      <c r="BSZ178" s="59"/>
      <c r="BTA178" s="59"/>
      <c r="BTB178" s="59"/>
      <c r="BTC178" s="59"/>
      <c r="BTD178" s="59"/>
      <c r="BTE178" s="59"/>
      <c r="BTF178" s="59"/>
      <c r="BTG178" s="59"/>
      <c r="BTH178" s="59"/>
      <c r="BTI178" s="59"/>
      <c r="BTJ178" s="59"/>
      <c r="BTK178" s="59"/>
      <c r="BTL178" s="59"/>
      <c r="BTM178" s="59"/>
      <c r="BTN178" s="59"/>
      <c r="BTO178" s="59"/>
      <c r="BTP178" s="59"/>
      <c r="BTQ178" s="59"/>
      <c r="BTR178" s="59"/>
      <c r="BTS178" s="59"/>
      <c r="BTT178" s="59"/>
      <c r="BTU178" s="59"/>
      <c r="BTV178" s="59"/>
      <c r="BTW178" s="59"/>
      <c r="BTX178" s="59"/>
      <c r="BTY178" s="59"/>
      <c r="BTZ178" s="59"/>
      <c r="BUA178" s="59"/>
      <c r="BUB178" s="59"/>
      <c r="BUC178" s="59"/>
      <c r="BUD178" s="59"/>
      <c r="BUE178" s="59"/>
      <c r="BUF178" s="59"/>
      <c r="BUG178" s="59"/>
      <c r="BUH178" s="59"/>
      <c r="BUI178" s="59"/>
      <c r="BUJ178" s="59"/>
      <c r="BUK178" s="59"/>
      <c r="BUL178" s="59"/>
      <c r="BUM178" s="59"/>
      <c r="BUN178" s="59"/>
      <c r="BUO178" s="59"/>
      <c r="BUP178" s="59"/>
      <c r="BUQ178" s="59"/>
      <c r="BUR178" s="59"/>
      <c r="BUS178" s="59"/>
      <c r="BUT178" s="59"/>
      <c r="BUU178" s="59"/>
      <c r="BUV178" s="59"/>
      <c r="BUW178" s="59"/>
      <c r="BUX178" s="59"/>
      <c r="BUY178" s="59"/>
      <c r="BUZ178" s="59"/>
      <c r="BVA178" s="59"/>
      <c r="BVB178" s="59"/>
      <c r="BVC178" s="59"/>
      <c r="BVD178" s="59"/>
      <c r="BVE178" s="59"/>
      <c r="BVF178" s="59"/>
      <c r="BVG178" s="59"/>
      <c r="BVH178" s="59"/>
      <c r="BVI178" s="59"/>
      <c r="BVJ178" s="59"/>
      <c r="BVK178" s="59"/>
      <c r="BVL178" s="59"/>
      <c r="BVM178" s="59"/>
      <c r="BVN178" s="59"/>
      <c r="BVO178" s="59"/>
      <c r="BVP178" s="59"/>
      <c r="BVQ178" s="59"/>
      <c r="BVR178" s="59"/>
      <c r="BVS178" s="59"/>
      <c r="BVT178" s="59"/>
      <c r="BVU178" s="59"/>
      <c r="BVV178" s="59"/>
      <c r="BVW178" s="59"/>
      <c r="BVX178" s="59"/>
      <c r="BVY178" s="59"/>
      <c r="BVZ178" s="59"/>
      <c r="BWA178" s="59"/>
      <c r="BWB178" s="59"/>
      <c r="BWC178" s="59"/>
      <c r="BWD178" s="59"/>
      <c r="BWE178" s="59"/>
      <c r="BWF178" s="59"/>
      <c r="BWG178" s="59"/>
      <c r="BWH178" s="59"/>
      <c r="BWI178" s="59"/>
      <c r="BWJ178" s="59"/>
      <c r="BWK178" s="59"/>
      <c r="BWL178" s="59"/>
      <c r="BWM178" s="59"/>
      <c r="BWN178" s="59"/>
      <c r="BWO178" s="59"/>
      <c r="BWP178" s="59"/>
      <c r="BWQ178" s="59"/>
      <c r="BWR178" s="59"/>
      <c r="BWS178" s="59"/>
      <c r="BWT178" s="59"/>
      <c r="BWU178" s="59"/>
      <c r="BWV178" s="59"/>
      <c r="BWW178" s="59"/>
      <c r="BWX178" s="59"/>
      <c r="BWY178" s="59"/>
      <c r="BWZ178" s="59"/>
      <c r="BXA178" s="59"/>
      <c r="BXB178" s="59"/>
      <c r="BXC178" s="59"/>
      <c r="BXD178" s="59"/>
      <c r="BXE178" s="59"/>
      <c r="BXF178" s="59"/>
      <c r="BXG178" s="59"/>
      <c r="BXH178" s="59"/>
      <c r="BXI178" s="59"/>
      <c r="BXJ178" s="59"/>
      <c r="BXK178" s="59"/>
      <c r="BXL178" s="59"/>
      <c r="BXM178" s="59"/>
      <c r="BXN178" s="59"/>
      <c r="BXO178" s="59"/>
      <c r="BXP178" s="59"/>
      <c r="BXQ178" s="59"/>
      <c r="BXR178" s="59"/>
      <c r="BXS178" s="59"/>
      <c r="BXT178" s="59"/>
      <c r="BXU178" s="59"/>
      <c r="BXV178" s="59"/>
      <c r="BXW178" s="59"/>
      <c r="BXX178" s="59"/>
      <c r="BXY178" s="59"/>
      <c r="BXZ178" s="59"/>
      <c r="BYA178" s="59"/>
      <c r="BYB178" s="59"/>
      <c r="BYC178" s="59"/>
      <c r="BYD178" s="59"/>
      <c r="BYE178" s="59"/>
      <c r="BYF178" s="59"/>
      <c r="BYG178" s="59"/>
      <c r="BYH178" s="59"/>
      <c r="BYI178" s="59"/>
      <c r="BYJ178" s="59"/>
      <c r="BYK178" s="59"/>
      <c r="BYL178" s="59"/>
      <c r="BYM178" s="59"/>
      <c r="BYN178" s="59"/>
      <c r="BYO178" s="59"/>
      <c r="BYP178" s="59"/>
      <c r="BYQ178" s="59"/>
      <c r="BYR178" s="59"/>
      <c r="BYS178" s="59"/>
      <c r="BYT178" s="59"/>
      <c r="BYU178" s="59"/>
      <c r="BYV178" s="59"/>
      <c r="BYW178" s="59"/>
      <c r="BYX178" s="59"/>
      <c r="BYY178" s="59"/>
      <c r="BYZ178" s="59"/>
      <c r="BZA178" s="59"/>
      <c r="BZB178" s="59"/>
      <c r="BZC178" s="59"/>
      <c r="BZD178" s="59"/>
      <c r="BZE178" s="59"/>
      <c r="BZF178" s="59"/>
      <c r="BZG178" s="59"/>
      <c r="BZH178" s="59"/>
      <c r="BZI178" s="59"/>
      <c r="BZJ178" s="59"/>
      <c r="BZK178" s="59"/>
      <c r="BZL178" s="59"/>
      <c r="BZM178" s="59"/>
      <c r="BZN178" s="59"/>
      <c r="BZO178" s="59"/>
      <c r="BZP178" s="59"/>
      <c r="BZQ178" s="59"/>
      <c r="BZR178" s="59"/>
      <c r="BZS178" s="59"/>
      <c r="BZT178" s="59"/>
      <c r="BZU178" s="59"/>
      <c r="BZV178" s="59"/>
      <c r="BZW178" s="59"/>
      <c r="BZX178" s="59"/>
      <c r="BZY178" s="59"/>
      <c r="BZZ178" s="59"/>
      <c r="CAA178" s="59"/>
      <c r="CAB178" s="59"/>
      <c r="CAC178" s="59"/>
      <c r="CAD178" s="59"/>
      <c r="CAE178" s="59"/>
      <c r="CAF178" s="59"/>
      <c r="CAG178" s="59"/>
      <c r="CAH178" s="59"/>
      <c r="CAI178" s="59"/>
      <c r="CAJ178" s="59"/>
      <c r="CAK178" s="59"/>
      <c r="CAL178" s="59"/>
      <c r="CAM178" s="59"/>
      <c r="CAN178" s="59"/>
      <c r="CAO178" s="59"/>
      <c r="CAP178" s="59"/>
      <c r="CAQ178" s="59"/>
      <c r="CAR178" s="59"/>
      <c r="CAS178" s="59"/>
      <c r="CAT178" s="59"/>
      <c r="CAU178" s="59"/>
      <c r="CAV178" s="59"/>
      <c r="CAW178" s="59"/>
      <c r="CAX178" s="59"/>
      <c r="CAY178" s="59"/>
      <c r="CAZ178" s="59"/>
      <c r="CBA178" s="59"/>
      <c r="CBB178" s="59"/>
      <c r="CBC178" s="59"/>
      <c r="CBD178" s="59"/>
      <c r="CBE178" s="59"/>
      <c r="CBF178" s="59"/>
      <c r="CBG178" s="59"/>
      <c r="CBH178" s="59"/>
      <c r="CBI178" s="59"/>
      <c r="CBJ178" s="59"/>
      <c r="CBK178" s="59"/>
      <c r="CBL178" s="59"/>
      <c r="CBM178" s="59"/>
      <c r="CBN178" s="59"/>
      <c r="CBO178" s="59"/>
      <c r="CBP178" s="59"/>
      <c r="CBQ178" s="59"/>
      <c r="CBR178" s="59"/>
      <c r="CBS178" s="59"/>
      <c r="CBT178" s="59"/>
      <c r="CBU178" s="59"/>
      <c r="CBV178" s="59"/>
      <c r="CBW178" s="59"/>
      <c r="CBX178" s="59"/>
      <c r="CBY178" s="59"/>
      <c r="CBZ178" s="59"/>
      <c r="CCA178" s="59"/>
      <c r="CCB178" s="59"/>
      <c r="CCC178" s="59"/>
      <c r="CCD178" s="59"/>
      <c r="CCE178" s="59"/>
      <c r="CCF178" s="59"/>
      <c r="CCG178" s="59"/>
      <c r="CCH178" s="59"/>
      <c r="CCI178" s="59"/>
      <c r="CCJ178" s="59"/>
      <c r="CCK178" s="59"/>
      <c r="CCL178" s="59"/>
      <c r="CCM178" s="59"/>
      <c r="CCN178" s="59"/>
      <c r="CCO178" s="59"/>
      <c r="CCP178" s="59"/>
      <c r="CCQ178" s="59"/>
      <c r="CCR178" s="59"/>
      <c r="CCS178" s="59"/>
      <c r="CCT178" s="59"/>
      <c r="CCU178" s="59"/>
      <c r="CCV178" s="59"/>
      <c r="CCW178" s="59"/>
      <c r="CCX178" s="59"/>
      <c r="CCY178" s="59"/>
      <c r="CCZ178" s="59"/>
      <c r="CDA178" s="59"/>
      <c r="CDB178" s="59"/>
      <c r="CDC178" s="59"/>
      <c r="CDD178" s="59"/>
      <c r="CDE178" s="59"/>
      <c r="CDF178" s="59"/>
      <c r="CDG178" s="59"/>
      <c r="CDH178" s="59"/>
      <c r="CDI178" s="59"/>
      <c r="CDJ178" s="59"/>
      <c r="CDK178" s="59"/>
      <c r="CDL178" s="59"/>
      <c r="CDM178" s="59"/>
      <c r="CDN178" s="59"/>
      <c r="CDO178" s="59"/>
      <c r="CDP178" s="59"/>
      <c r="CDQ178" s="59"/>
      <c r="CDR178" s="59"/>
      <c r="CDS178" s="59"/>
      <c r="CDT178" s="59"/>
      <c r="CDU178" s="59"/>
      <c r="CDV178" s="59"/>
      <c r="CDW178" s="59"/>
      <c r="CDX178" s="59"/>
      <c r="CDY178" s="59"/>
      <c r="CDZ178" s="59"/>
      <c r="CEA178" s="59"/>
      <c r="CEB178" s="59"/>
      <c r="CEC178" s="59"/>
      <c r="CED178" s="59"/>
      <c r="CEE178" s="59"/>
      <c r="CEF178" s="59"/>
      <c r="CEG178" s="59"/>
      <c r="CEH178" s="59"/>
      <c r="CEI178" s="59"/>
      <c r="CEJ178" s="59"/>
      <c r="CEK178" s="59"/>
      <c r="CEL178" s="59"/>
      <c r="CEM178" s="59"/>
      <c r="CEN178" s="59"/>
      <c r="CEO178" s="59"/>
      <c r="CEP178" s="59"/>
      <c r="CEQ178" s="59"/>
      <c r="CER178" s="59"/>
      <c r="CES178" s="59"/>
      <c r="CET178" s="59"/>
      <c r="CEU178" s="59"/>
      <c r="CEV178" s="59"/>
      <c r="CEW178" s="59"/>
      <c r="CEX178" s="59"/>
      <c r="CEY178" s="59"/>
      <c r="CEZ178" s="59"/>
      <c r="CFA178" s="59"/>
      <c r="CFB178" s="59"/>
      <c r="CFC178" s="59"/>
      <c r="CFD178" s="59"/>
      <c r="CFE178" s="59"/>
      <c r="CFF178" s="59"/>
      <c r="CFG178" s="59"/>
      <c r="CFH178" s="59"/>
      <c r="CFI178" s="59"/>
      <c r="CFJ178" s="59"/>
      <c r="CFK178" s="59"/>
      <c r="CFL178" s="59"/>
      <c r="CFM178" s="59"/>
      <c r="CFN178" s="59"/>
      <c r="CFO178" s="59"/>
      <c r="CFP178" s="59"/>
      <c r="CFQ178" s="59"/>
      <c r="CFR178" s="59"/>
      <c r="CFS178" s="59"/>
      <c r="CFT178" s="59"/>
      <c r="CFU178" s="59"/>
      <c r="CFV178" s="59"/>
      <c r="CFW178" s="59"/>
      <c r="CFX178" s="59"/>
      <c r="CFY178" s="59"/>
      <c r="CFZ178" s="59"/>
      <c r="CGA178" s="59"/>
      <c r="CGB178" s="59"/>
      <c r="CGC178" s="59"/>
      <c r="CGD178" s="59"/>
      <c r="CGE178" s="59"/>
      <c r="CGF178" s="59"/>
      <c r="CGG178" s="59"/>
      <c r="CGH178" s="59"/>
      <c r="CGI178" s="59"/>
      <c r="CGJ178" s="59"/>
      <c r="CGK178" s="59"/>
      <c r="CGL178" s="59"/>
      <c r="CGM178" s="59"/>
      <c r="CGN178" s="59"/>
      <c r="CGO178" s="59"/>
      <c r="CGP178" s="59"/>
      <c r="CGQ178" s="59"/>
      <c r="CGR178" s="59"/>
      <c r="CGS178" s="59"/>
      <c r="CGT178" s="59"/>
      <c r="CGU178" s="59"/>
      <c r="CGV178" s="59"/>
      <c r="CGW178" s="59"/>
      <c r="CGX178" s="59"/>
      <c r="CGY178" s="59"/>
      <c r="CGZ178" s="59"/>
      <c r="CHA178" s="59"/>
      <c r="CHB178" s="59"/>
      <c r="CHC178" s="59"/>
      <c r="CHD178" s="59"/>
      <c r="CHE178" s="59"/>
      <c r="CHF178" s="59"/>
      <c r="CHG178" s="59"/>
      <c r="CHH178" s="59"/>
      <c r="CHI178" s="59"/>
      <c r="CHJ178" s="59"/>
      <c r="CHK178" s="59"/>
      <c r="CHL178" s="59"/>
      <c r="CHM178" s="59"/>
      <c r="CHN178" s="59"/>
      <c r="CHO178" s="59"/>
      <c r="CHP178" s="59"/>
      <c r="CHQ178" s="59"/>
      <c r="CHR178" s="59"/>
      <c r="CHS178" s="59"/>
      <c r="CHT178" s="59"/>
      <c r="CHU178" s="59"/>
      <c r="CHV178" s="59"/>
      <c r="CHW178" s="59"/>
      <c r="CHX178" s="59"/>
      <c r="CHY178" s="59"/>
      <c r="CHZ178" s="59"/>
      <c r="CIA178" s="59"/>
      <c r="CIB178" s="59"/>
      <c r="CIC178" s="59"/>
      <c r="CID178" s="59"/>
      <c r="CIE178" s="59"/>
      <c r="CIF178" s="59"/>
      <c r="CIG178" s="59"/>
      <c r="CIH178" s="59"/>
      <c r="CII178" s="59"/>
      <c r="CIJ178" s="59"/>
      <c r="CIK178" s="59"/>
      <c r="CIL178" s="59"/>
      <c r="CIM178" s="59"/>
      <c r="CIN178" s="59"/>
      <c r="CIO178" s="59"/>
      <c r="CIP178" s="59"/>
      <c r="CIQ178" s="59"/>
      <c r="CIR178" s="59"/>
      <c r="CIS178" s="59"/>
      <c r="CIT178" s="59"/>
      <c r="CIU178" s="59"/>
      <c r="CIV178" s="59"/>
      <c r="CIW178" s="59"/>
      <c r="CIX178" s="59"/>
      <c r="CIY178" s="59"/>
      <c r="CIZ178" s="59"/>
      <c r="CJA178" s="59"/>
      <c r="CJB178" s="59"/>
      <c r="CJC178" s="59"/>
      <c r="CJD178" s="59"/>
      <c r="CJE178" s="59"/>
      <c r="CJF178" s="59"/>
      <c r="CJG178" s="59"/>
      <c r="CJH178" s="59"/>
      <c r="CJI178" s="59"/>
      <c r="CJJ178" s="59"/>
      <c r="CJK178" s="59"/>
      <c r="CJL178" s="59"/>
      <c r="CJM178" s="59"/>
      <c r="CJN178" s="59"/>
      <c r="CJO178" s="59"/>
      <c r="CJP178" s="59"/>
      <c r="CJQ178" s="59"/>
      <c r="CJR178" s="59"/>
      <c r="CJS178" s="59"/>
      <c r="CJT178" s="59"/>
      <c r="CJU178" s="59"/>
      <c r="CJV178" s="59"/>
      <c r="CJW178" s="59"/>
      <c r="CJX178" s="59"/>
      <c r="CJY178" s="59"/>
      <c r="CJZ178" s="59"/>
      <c r="CKA178" s="59"/>
      <c r="CKB178" s="59"/>
      <c r="CKC178" s="59"/>
      <c r="CKD178" s="59"/>
      <c r="CKE178" s="59"/>
      <c r="CKF178" s="59"/>
      <c r="CKG178" s="59"/>
      <c r="CKH178" s="59"/>
      <c r="CKI178" s="59"/>
      <c r="CKJ178" s="59"/>
      <c r="CKK178" s="59"/>
      <c r="CKL178" s="59"/>
      <c r="CKM178" s="59"/>
      <c r="CKN178" s="59"/>
      <c r="CKO178" s="59"/>
      <c r="CKP178" s="59"/>
      <c r="CKQ178" s="59"/>
      <c r="CKR178" s="59"/>
      <c r="CKS178" s="59"/>
      <c r="CKT178" s="59"/>
      <c r="CKU178" s="59"/>
      <c r="CKV178" s="59"/>
      <c r="CKW178" s="59"/>
      <c r="CKX178" s="59"/>
      <c r="CKY178" s="59"/>
      <c r="CKZ178" s="59"/>
      <c r="CLA178" s="59"/>
      <c r="CLB178" s="59"/>
      <c r="CLC178" s="59"/>
      <c r="CLD178" s="59"/>
      <c r="CLE178" s="59"/>
      <c r="CLF178" s="59"/>
      <c r="CLG178" s="59"/>
      <c r="CLH178" s="59"/>
      <c r="CLI178" s="59"/>
      <c r="CLJ178" s="59"/>
      <c r="CLK178" s="59"/>
      <c r="CLL178" s="59"/>
      <c r="CLM178" s="59"/>
      <c r="CLN178" s="59"/>
      <c r="CLO178" s="59"/>
      <c r="CLP178" s="59"/>
      <c r="CLQ178" s="59"/>
      <c r="CLR178" s="59"/>
      <c r="CLS178" s="59"/>
      <c r="CLT178" s="59"/>
      <c r="CLU178" s="59"/>
      <c r="CLV178" s="59"/>
      <c r="CLW178" s="59"/>
      <c r="CLX178" s="59"/>
      <c r="CLY178" s="59"/>
      <c r="CLZ178" s="59"/>
      <c r="CMA178" s="59"/>
      <c r="CMB178" s="59"/>
      <c r="CMC178" s="59"/>
      <c r="CMD178" s="59"/>
      <c r="CME178" s="59"/>
      <c r="CMF178" s="59"/>
      <c r="CMG178" s="59"/>
      <c r="CMH178" s="59"/>
      <c r="CMI178" s="59"/>
      <c r="CMJ178" s="59"/>
      <c r="CMK178" s="59"/>
      <c r="CML178" s="59"/>
      <c r="CMM178" s="59"/>
      <c r="CMN178" s="59"/>
      <c r="CMO178" s="59"/>
      <c r="CMP178" s="59"/>
      <c r="CMQ178" s="59"/>
      <c r="CMR178" s="59"/>
      <c r="CMS178" s="59"/>
      <c r="CMT178" s="59"/>
      <c r="CMU178" s="59"/>
      <c r="CMV178" s="59"/>
      <c r="CMW178" s="59"/>
      <c r="CMX178" s="59"/>
      <c r="CMY178" s="59"/>
      <c r="CMZ178" s="59"/>
      <c r="CNA178" s="59"/>
      <c r="CNB178" s="59"/>
      <c r="CNC178" s="59"/>
      <c r="CND178" s="59"/>
      <c r="CNE178" s="59"/>
      <c r="CNF178" s="59"/>
      <c r="CNG178" s="59"/>
      <c r="CNH178" s="59"/>
      <c r="CNI178" s="59"/>
      <c r="CNJ178" s="59"/>
      <c r="CNK178" s="59"/>
      <c r="CNL178" s="59"/>
      <c r="CNM178" s="59"/>
      <c r="CNN178" s="59"/>
      <c r="CNO178" s="59"/>
      <c r="CNP178" s="59"/>
      <c r="CNQ178" s="59"/>
      <c r="CNR178" s="59"/>
      <c r="CNS178" s="59"/>
      <c r="CNT178" s="59"/>
      <c r="CNU178" s="59"/>
      <c r="CNV178" s="59"/>
      <c r="CNW178" s="59"/>
      <c r="CNX178" s="59"/>
      <c r="CNY178" s="59"/>
      <c r="CNZ178" s="59"/>
      <c r="COA178" s="59"/>
      <c r="COB178" s="59"/>
      <c r="COC178" s="59"/>
      <c r="COD178" s="59"/>
      <c r="COE178" s="59"/>
      <c r="COF178" s="59"/>
      <c r="COG178" s="59"/>
      <c r="COH178" s="59"/>
      <c r="COI178" s="59"/>
      <c r="COJ178" s="59"/>
      <c r="COK178" s="59"/>
      <c r="COL178" s="59"/>
      <c r="COM178" s="59"/>
      <c r="CON178" s="59"/>
      <c r="COO178" s="59"/>
      <c r="COP178" s="59"/>
      <c r="COQ178" s="59"/>
      <c r="COR178" s="59"/>
      <c r="COS178" s="59"/>
      <c r="COT178" s="59"/>
      <c r="COU178" s="59"/>
      <c r="COV178" s="59"/>
      <c r="COW178" s="59"/>
      <c r="COX178" s="59"/>
      <c r="COY178" s="59"/>
      <c r="COZ178" s="59"/>
      <c r="CPA178" s="59"/>
      <c r="CPB178" s="59"/>
      <c r="CPC178" s="59"/>
      <c r="CPD178" s="59"/>
      <c r="CPE178" s="59"/>
      <c r="CPF178" s="59"/>
      <c r="CPG178" s="59"/>
      <c r="CPH178" s="59"/>
      <c r="CPI178" s="59"/>
      <c r="CPJ178" s="59"/>
      <c r="CPK178" s="59"/>
      <c r="CPL178" s="59"/>
      <c r="CPM178" s="59"/>
      <c r="CPN178" s="59"/>
      <c r="CPO178" s="59"/>
      <c r="CPP178" s="59"/>
      <c r="CPQ178" s="59"/>
      <c r="CPR178" s="59"/>
      <c r="CPS178" s="59"/>
      <c r="CPT178" s="59"/>
      <c r="CPU178" s="59"/>
      <c r="CPV178" s="59"/>
      <c r="CPW178" s="59"/>
      <c r="CPX178" s="59"/>
      <c r="CPY178" s="59"/>
      <c r="CPZ178" s="59"/>
      <c r="CQA178" s="59"/>
      <c r="CQB178" s="59"/>
      <c r="CQC178" s="59"/>
      <c r="CQD178" s="59"/>
      <c r="CQE178" s="59"/>
      <c r="CQF178" s="59"/>
      <c r="CQG178" s="59"/>
      <c r="CQH178" s="59"/>
      <c r="CQI178" s="59"/>
      <c r="CQJ178" s="59"/>
      <c r="CQK178" s="59"/>
      <c r="CQL178" s="59"/>
      <c r="CQM178" s="59"/>
      <c r="CQN178" s="59"/>
      <c r="CQO178" s="59"/>
      <c r="CQP178" s="59"/>
      <c r="CQQ178" s="59"/>
      <c r="CQR178" s="59"/>
      <c r="CQS178" s="59"/>
      <c r="CQT178" s="59"/>
      <c r="CQU178" s="59"/>
      <c r="CQV178" s="59"/>
      <c r="CQW178" s="59"/>
      <c r="CQX178" s="59"/>
      <c r="CQY178" s="59"/>
      <c r="CQZ178" s="59"/>
      <c r="CRA178" s="59"/>
      <c r="CRB178" s="59"/>
      <c r="CRC178" s="59"/>
      <c r="CRD178" s="59"/>
      <c r="CRE178" s="59"/>
      <c r="CRF178" s="59"/>
      <c r="CRG178" s="59"/>
      <c r="CRH178" s="59"/>
      <c r="CRI178" s="59"/>
      <c r="CRJ178" s="59"/>
      <c r="CRK178" s="59"/>
      <c r="CRL178" s="59"/>
      <c r="CRM178" s="59"/>
      <c r="CRN178" s="59"/>
      <c r="CRO178" s="59"/>
      <c r="CRP178" s="59"/>
      <c r="CRQ178" s="59"/>
      <c r="CRR178" s="59"/>
      <c r="CRS178" s="59"/>
      <c r="CRT178" s="59"/>
      <c r="CRU178" s="59"/>
      <c r="CRV178" s="59"/>
      <c r="CRW178" s="59"/>
      <c r="CRX178" s="59"/>
      <c r="CRY178" s="59"/>
      <c r="CRZ178" s="59"/>
      <c r="CSA178" s="59"/>
      <c r="CSB178" s="59"/>
      <c r="CSC178" s="59"/>
      <c r="CSD178" s="59"/>
      <c r="CSE178" s="59"/>
      <c r="CSF178" s="59"/>
      <c r="CSG178" s="59"/>
      <c r="CSH178" s="59"/>
      <c r="CSI178" s="59"/>
      <c r="CSJ178" s="59"/>
      <c r="CSK178" s="59"/>
      <c r="CSL178" s="59"/>
      <c r="CSM178" s="59"/>
      <c r="CSN178" s="59"/>
      <c r="CSO178" s="59"/>
      <c r="CSP178" s="59"/>
      <c r="CSQ178" s="59"/>
      <c r="CSR178" s="59"/>
      <c r="CSS178" s="59"/>
      <c r="CST178" s="59"/>
      <c r="CSU178" s="59"/>
      <c r="CSV178" s="59"/>
      <c r="CSW178" s="59"/>
      <c r="CSX178" s="59"/>
      <c r="CSY178" s="59"/>
      <c r="CSZ178" s="59"/>
      <c r="CTA178" s="59"/>
      <c r="CTB178" s="59"/>
      <c r="CTC178" s="59"/>
      <c r="CTD178" s="59"/>
      <c r="CTE178" s="59"/>
      <c r="CTF178" s="59"/>
      <c r="CTG178" s="59"/>
      <c r="CTH178" s="59"/>
      <c r="CTI178" s="59"/>
      <c r="CTJ178" s="59"/>
      <c r="CTK178" s="59"/>
      <c r="CTL178" s="59"/>
      <c r="CTM178" s="59"/>
      <c r="CTN178" s="59"/>
      <c r="CTO178" s="59"/>
      <c r="CTP178" s="59"/>
      <c r="CTQ178" s="59"/>
      <c r="CTR178" s="59"/>
      <c r="CTS178" s="59"/>
      <c r="CTT178" s="59"/>
      <c r="CTU178" s="59"/>
      <c r="CTV178" s="59"/>
      <c r="CTW178" s="59"/>
      <c r="CTX178" s="59"/>
      <c r="CTY178" s="59"/>
      <c r="CTZ178" s="59"/>
      <c r="CUA178" s="59"/>
      <c r="CUB178" s="59"/>
      <c r="CUC178" s="59"/>
      <c r="CUD178" s="59"/>
      <c r="CUE178" s="59"/>
      <c r="CUF178" s="59"/>
      <c r="CUG178" s="59"/>
      <c r="CUH178" s="59"/>
      <c r="CUI178" s="59"/>
      <c r="CUJ178" s="59"/>
      <c r="CUK178" s="59"/>
      <c r="CUL178" s="59"/>
      <c r="CUM178" s="59"/>
      <c r="CUN178" s="59"/>
      <c r="CUO178" s="59"/>
      <c r="CUP178" s="59"/>
      <c r="CUQ178" s="59"/>
      <c r="CUR178" s="59"/>
      <c r="CUS178" s="59"/>
      <c r="CUT178" s="59"/>
      <c r="CUU178" s="59"/>
      <c r="CUV178" s="59"/>
      <c r="CUW178" s="59"/>
      <c r="CUX178" s="59"/>
      <c r="CUY178" s="59"/>
      <c r="CUZ178" s="59"/>
      <c r="CVA178" s="59"/>
      <c r="CVB178" s="59"/>
      <c r="CVC178" s="59"/>
      <c r="CVD178" s="59"/>
      <c r="CVE178" s="59"/>
      <c r="CVF178" s="59"/>
      <c r="CVG178" s="59"/>
      <c r="CVH178" s="59"/>
      <c r="CVI178" s="59"/>
      <c r="CVJ178" s="59"/>
      <c r="CVK178" s="59"/>
      <c r="CVL178" s="59"/>
      <c r="CVM178" s="59"/>
      <c r="CVN178" s="59"/>
      <c r="CVO178" s="59"/>
      <c r="CVP178" s="59"/>
      <c r="CVQ178" s="59"/>
      <c r="CVR178" s="59"/>
      <c r="CVS178" s="59"/>
      <c r="CVT178" s="59"/>
      <c r="CVU178" s="59"/>
      <c r="CVV178" s="59"/>
      <c r="CVW178" s="59"/>
      <c r="CVX178" s="59"/>
      <c r="CVY178" s="59"/>
      <c r="CVZ178" s="59"/>
      <c r="CWA178" s="59"/>
      <c r="CWB178" s="59"/>
      <c r="CWC178" s="59"/>
      <c r="CWD178" s="59"/>
      <c r="CWE178" s="59"/>
      <c r="CWF178" s="59"/>
      <c r="CWG178" s="59"/>
      <c r="CWH178" s="59"/>
      <c r="CWI178" s="59"/>
      <c r="CWJ178" s="59"/>
      <c r="CWK178" s="59"/>
      <c r="CWL178" s="59"/>
      <c r="CWM178" s="59"/>
      <c r="CWN178" s="59"/>
      <c r="CWO178" s="59"/>
      <c r="CWP178" s="59"/>
      <c r="CWQ178" s="59"/>
      <c r="CWR178" s="59"/>
      <c r="CWS178" s="59"/>
      <c r="CWT178" s="59"/>
      <c r="CWU178" s="59"/>
      <c r="CWV178" s="59"/>
      <c r="CWW178" s="59"/>
      <c r="CWX178" s="59"/>
      <c r="CWY178" s="59"/>
      <c r="CWZ178" s="59"/>
      <c r="CXA178" s="59"/>
      <c r="CXB178" s="59"/>
      <c r="CXC178" s="59"/>
      <c r="CXD178" s="59"/>
      <c r="CXE178" s="59"/>
      <c r="CXF178" s="59"/>
      <c r="CXG178" s="59"/>
      <c r="CXH178" s="59"/>
      <c r="CXI178" s="59"/>
      <c r="CXJ178" s="59"/>
      <c r="CXK178" s="59"/>
      <c r="CXL178" s="59"/>
      <c r="CXM178" s="59"/>
      <c r="CXN178" s="59"/>
      <c r="CXO178" s="59"/>
      <c r="CXP178" s="59"/>
      <c r="CXQ178" s="59"/>
      <c r="CXR178" s="59"/>
      <c r="CXS178" s="59"/>
      <c r="CXT178" s="59"/>
      <c r="CXU178" s="59"/>
      <c r="CXV178" s="59"/>
      <c r="CXW178" s="59"/>
      <c r="CXX178" s="59"/>
      <c r="CXY178" s="59"/>
      <c r="CXZ178" s="59"/>
      <c r="CYA178" s="59"/>
      <c r="CYB178" s="59"/>
      <c r="CYC178" s="59"/>
      <c r="CYD178" s="59"/>
      <c r="CYE178" s="59"/>
      <c r="CYF178" s="59"/>
      <c r="CYG178" s="59"/>
      <c r="CYH178" s="59"/>
      <c r="CYI178" s="59"/>
      <c r="CYJ178" s="59"/>
      <c r="CYK178" s="59"/>
      <c r="CYL178" s="59"/>
      <c r="CYM178" s="59"/>
      <c r="CYN178" s="59"/>
      <c r="CYO178" s="59"/>
      <c r="CYP178" s="59"/>
      <c r="CYQ178" s="59"/>
      <c r="CYR178" s="59"/>
      <c r="CYS178" s="59"/>
      <c r="CYT178" s="59"/>
      <c r="CYU178" s="59"/>
      <c r="CYV178" s="59"/>
      <c r="CYW178" s="59"/>
      <c r="CYX178" s="59"/>
      <c r="CYY178" s="59"/>
      <c r="CYZ178" s="59"/>
      <c r="CZA178" s="59"/>
      <c r="CZB178" s="59"/>
      <c r="CZC178" s="59"/>
      <c r="CZD178" s="59"/>
      <c r="CZE178" s="59"/>
      <c r="CZF178" s="59"/>
      <c r="CZG178" s="59"/>
      <c r="CZH178" s="59"/>
      <c r="CZI178" s="59"/>
      <c r="CZJ178" s="59"/>
      <c r="CZK178" s="59"/>
      <c r="CZL178" s="59"/>
      <c r="CZM178" s="59"/>
      <c r="CZN178" s="59"/>
      <c r="CZO178" s="59"/>
      <c r="CZP178" s="59"/>
      <c r="CZQ178" s="59"/>
      <c r="CZR178" s="59"/>
      <c r="CZS178" s="59"/>
      <c r="CZT178" s="59"/>
      <c r="CZU178" s="59"/>
      <c r="CZV178" s="59"/>
      <c r="CZW178" s="59"/>
      <c r="CZX178" s="59"/>
      <c r="CZY178" s="59"/>
      <c r="CZZ178" s="59"/>
      <c r="DAA178" s="59"/>
      <c r="DAB178" s="59"/>
      <c r="DAC178" s="59"/>
      <c r="DAD178" s="59"/>
      <c r="DAE178" s="59"/>
      <c r="DAF178" s="59"/>
      <c r="DAG178" s="59"/>
      <c r="DAH178" s="59"/>
      <c r="DAI178" s="59"/>
      <c r="DAJ178" s="59"/>
      <c r="DAK178" s="59"/>
      <c r="DAL178" s="59"/>
      <c r="DAM178" s="59"/>
      <c r="DAN178" s="59"/>
      <c r="DAO178" s="59"/>
      <c r="DAP178" s="59"/>
      <c r="DAQ178" s="59"/>
      <c r="DAR178" s="59"/>
      <c r="DAS178" s="59"/>
      <c r="DAT178" s="59"/>
      <c r="DAU178" s="59"/>
      <c r="DAV178" s="59"/>
      <c r="DAW178" s="59"/>
      <c r="DAX178" s="59"/>
      <c r="DAY178" s="59"/>
      <c r="DAZ178" s="59"/>
      <c r="DBA178" s="59"/>
      <c r="DBB178" s="59"/>
      <c r="DBC178" s="59"/>
      <c r="DBD178" s="59"/>
      <c r="DBE178" s="59"/>
      <c r="DBF178" s="59"/>
      <c r="DBG178" s="59"/>
      <c r="DBH178" s="59"/>
      <c r="DBI178" s="59"/>
      <c r="DBJ178" s="59"/>
      <c r="DBK178" s="59"/>
      <c r="DBL178" s="59"/>
      <c r="DBM178" s="59"/>
      <c r="DBN178" s="59"/>
      <c r="DBO178" s="59"/>
      <c r="DBP178" s="59"/>
      <c r="DBQ178" s="59"/>
      <c r="DBR178" s="59"/>
      <c r="DBS178" s="59"/>
      <c r="DBT178" s="59"/>
      <c r="DBU178" s="59"/>
      <c r="DBV178" s="59"/>
      <c r="DBW178" s="59"/>
      <c r="DBX178" s="59"/>
      <c r="DBY178" s="59"/>
      <c r="DBZ178" s="59"/>
      <c r="DCA178" s="59"/>
      <c r="DCB178" s="59"/>
      <c r="DCC178" s="59"/>
      <c r="DCD178" s="59"/>
      <c r="DCE178" s="59"/>
      <c r="DCF178" s="59"/>
      <c r="DCG178" s="59"/>
      <c r="DCH178" s="59"/>
      <c r="DCI178" s="59"/>
      <c r="DCJ178" s="59"/>
      <c r="DCK178" s="59"/>
      <c r="DCL178" s="59"/>
      <c r="DCM178" s="59"/>
      <c r="DCN178" s="59"/>
      <c r="DCO178" s="59"/>
      <c r="DCP178" s="59"/>
      <c r="DCQ178" s="59"/>
      <c r="DCR178" s="59"/>
      <c r="DCS178" s="59"/>
      <c r="DCT178" s="59"/>
      <c r="DCU178" s="59"/>
      <c r="DCV178" s="59"/>
      <c r="DCW178" s="59"/>
      <c r="DCX178" s="59"/>
      <c r="DCY178" s="59"/>
      <c r="DCZ178" s="59"/>
      <c r="DDA178" s="59"/>
      <c r="DDB178" s="59"/>
      <c r="DDC178" s="59"/>
      <c r="DDD178" s="59"/>
      <c r="DDE178" s="59"/>
      <c r="DDF178" s="59"/>
      <c r="DDG178" s="59"/>
      <c r="DDH178" s="59"/>
      <c r="DDI178" s="59"/>
      <c r="DDJ178" s="59"/>
      <c r="DDK178" s="59"/>
      <c r="DDL178" s="59"/>
      <c r="DDM178" s="59"/>
      <c r="DDN178" s="59"/>
      <c r="DDO178" s="59"/>
      <c r="DDP178" s="59"/>
      <c r="DDQ178" s="59"/>
      <c r="DDR178" s="59"/>
      <c r="DDS178" s="59"/>
      <c r="DDT178" s="59"/>
      <c r="DDU178" s="59"/>
      <c r="DDV178" s="59"/>
      <c r="DDW178" s="59"/>
      <c r="DDX178" s="59"/>
      <c r="DDY178" s="59"/>
      <c r="DDZ178" s="59"/>
      <c r="DEA178" s="59"/>
      <c r="DEB178" s="59"/>
      <c r="DEC178" s="59"/>
      <c r="DED178" s="59"/>
      <c r="DEE178" s="59"/>
      <c r="DEF178" s="59"/>
      <c r="DEG178" s="59"/>
      <c r="DEH178" s="59"/>
      <c r="DEI178" s="59"/>
      <c r="DEJ178" s="59"/>
      <c r="DEK178" s="59"/>
      <c r="DEL178" s="59"/>
      <c r="DEM178" s="59"/>
      <c r="DEN178" s="59"/>
      <c r="DEO178" s="59"/>
      <c r="DEP178" s="59"/>
      <c r="DEQ178" s="59"/>
      <c r="DER178" s="59"/>
      <c r="DES178" s="59"/>
      <c r="DET178" s="59"/>
      <c r="DEU178" s="59"/>
      <c r="DEV178" s="59"/>
      <c r="DEW178" s="59"/>
      <c r="DEX178" s="59"/>
      <c r="DEY178" s="59"/>
      <c r="DEZ178" s="59"/>
      <c r="DFA178" s="59"/>
      <c r="DFB178" s="59"/>
      <c r="DFC178" s="59"/>
      <c r="DFD178" s="59"/>
      <c r="DFE178" s="59"/>
      <c r="DFF178" s="59"/>
      <c r="DFG178" s="59"/>
      <c r="DFH178" s="59"/>
      <c r="DFI178" s="59"/>
      <c r="DFJ178" s="59"/>
      <c r="DFK178" s="59"/>
      <c r="DFL178" s="59"/>
      <c r="DFM178" s="59"/>
      <c r="DFN178" s="59"/>
      <c r="DFO178" s="59"/>
      <c r="DFP178" s="59"/>
      <c r="DFQ178" s="59"/>
      <c r="DFR178" s="59"/>
      <c r="DFS178" s="59"/>
      <c r="DFT178" s="59"/>
      <c r="DFU178" s="59"/>
      <c r="DFV178" s="59"/>
      <c r="DFW178" s="59"/>
      <c r="DFX178" s="59"/>
      <c r="DFY178" s="59"/>
      <c r="DFZ178" s="59"/>
      <c r="DGA178" s="59"/>
      <c r="DGB178" s="59"/>
      <c r="DGC178" s="59"/>
      <c r="DGD178" s="59"/>
      <c r="DGE178" s="59"/>
      <c r="DGF178" s="59"/>
      <c r="DGG178" s="59"/>
      <c r="DGH178" s="59"/>
      <c r="DGI178" s="59"/>
      <c r="DGJ178" s="59"/>
      <c r="DGK178" s="59"/>
      <c r="DGL178" s="59"/>
      <c r="DGM178" s="59"/>
      <c r="DGN178" s="59"/>
      <c r="DGO178" s="59"/>
      <c r="DGP178" s="59"/>
      <c r="DGQ178" s="59"/>
      <c r="DGR178" s="59"/>
      <c r="DGS178" s="59"/>
      <c r="DGT178" s="59"/>
      <c r="DGU178" s="59"/>
      <c r="DGV178" s="59"/>
      <c r="DGW178" s="59"/>
      <c r="DGX178" s="59"/>
      <c r="DGY178" s="59"/>
      <c r="DGZ178" s="59"/>
      <c r="DHA178" s="59"/>
      <c r="DHB178" s="59"/>
      <c r="DHC178" s="59"/>
      <c r="DHD178" s="59"/>
      <c r="DHE178" s="59"/>
      <c r="DHF178" s="59"/>
      <c r="DHG178" s="59"/>
      <c r="DHH178" s="59"/>
      <c r="DHI178" s="59"/>
      <c r="DHJ178" s="59"/>
      <c r="DHK178" s="59"/>
      <c r="DHL178" s="59"/>
      <c r="DHM178" s="59"/>
      <c r="DHN178" s="59"/>
      <c r="DHO178" s="59"/>
      <c r="DHP178" s="59"/>
      <c r="DHQ178" s="59"/>
      <c r="DHR178" s="59"/>
      <c r="DHS178" s="59"/>
      <c r="DHT178" s="59"/>
      <c r="DHU178" s="59"/>
      <c r="DHV178" s="59"/>
      <c r="DHW178" s="59"/>
      <c r="DHX178" s="59"/>
      <c r="DHY178" s="59"/>
      <c r="DHZ178" s="59"/>
      <c r="DIA178" s="59"/>
      <c r="DIB178" s="59"/>
      <c r="DIC178" s="59"/>
      <c r="DID178" s="59"/>
      <c r="DIE178" s="59"/>
      <c r="DIF178" s="59"/>
      <c r="DIG178" s="59"/>
      <c r="DIH178" s="59"/>
      <c r="DII178" s="59"/>
      <c r="DIJ178" s="59"/>
      <c r="DIK178" s="59"/>
      <c r="DIL178" s="59"/>
      <c r="DIM178" s="59"/>
      <c r="DIN178" s="59"/>
      <c r="DIO178" s="59"/>
      <c r="DIP178" s="59"/>
      <c r="DIQ178" s="59"/>
      <c r="DIR178" s="59"/>
      <c r="DIS178" s="59"/>
      <c r="DIT178" s="59"/>
      <c r="DIU178" s="59"/>
      <c r="DIV178" s="59"/>
      <c r="DIW178" s="59"/>
      <c r="DIX178" s="59"/>
      <c r="DIY178" s="59"/>
      <c r="DIZ178" s="59"/>
      <c r="DJA178" s="59"/>
      <c r="DJB178" s="59"/>
      <c r="DJC178" s="59"/>
      <c r="DJD178" s="59"/>
      <c r="DJE178" s="59"/>
      <c r="DJF178" s="59"/>
      <c r="DJG178" s="59"/>
      <c r="DJH178" s="59"/>
      <c r="DJI178" s="59"/>
      <c r="DJJ178" s="59"/>
      <c r="DJK178" s="59"/>
      <c r="DJL178" s="59"/>
      <c r="DJM178" s="59"/>
      <c r="DJN178" s="59"/>
      <c r="DJO178" s="59"/>
      <c r="DJP178" s="59"/>
      <c r="DJQ178" s="59"/>
      <c r="DJR178" s="59"/>
      <c r="DJS178" s="59"/>
      <c r="DJT178" s="59"/>
      <c r="DJU178" s="59"/>
      <c r="DJV178" s="59"/>
      <c r="DJW178" s="59"/>
      <c r="DJX178" s="59"/>
      <c r="DJY178" s="59"/>
      <c r="DJZ178" s="59"/>
      <c r="DKA178" s="59"/>
      <c r="DKB178" s="59"/>
      <c r="DKC178" s="59"/>
      <c r="DKD178" s="59"/>
      <c r="DKE178" s="59"/>
      <c r="DKF178" s="59"/>
      <c r="DKG178" s="59"/>
      <c r="DKH178" s="59"/>
      <c r="DKI178" s="59"/>
      <c r="DKJ178" s="59"/>
      <c r="DKK178" s="59"/>
      <c r="DKL178" s="59"/>
      <c r="DKM178" s="59"/>
      <c r="DKN178" s="59"/>
      <c r="DKO178" s="59"/>
      <c r="DKP178" s="59"/>
      <c r="DKQ178" s="59"/>
      <c r="DKR178" s="59"/>
      <c r="DKS178" s="59"/>
      <c r="DKT178" s="59"/>
      <c r="DKU178" s="59"/>
      <c r="DKV178" s="59"/>
      <c r="DKW178" s="59"/>
      <c r="DKX178" s="59"/>
      <c r="DKY178" s="59"/>
      <c r="DKZ178" s="59"/>
      <c r="DLA178" s="59"/>
      <c r="DLB178" s="59"/>
      <c r="DLC178" s="59"/>
      <c r="DLD178" s="59"/>
      <c r="DLE178" s="59"/>
      <c r="DLF178" s="59"/>
      <c r="DLG178" s="59"/>
      <c r="DLH178" s="59"/>
      <c r="DLI178" s="59"/>
      <c r="DLJ178" s="59"/>
      <c r="DLK178" s="59"/>
      <c r="DLL178" s="59"/>
      <c r="DLM178" s="59"/>
      <c r="DLN178" s="59"/>
      <c r="DLO178" s="59"/>
      <c r="DLP178" s="59"/>
      <c r="DLQ178" s="59"/>
      <c r="DLR178" s="59"/>
      <c r="DLS178" s="59"/>
      <c r="DLT178" s="59"/>
      <c r="DLU178" s="59"/>
      <c r="DLV178" s="59"/>
      <c r="DLW178" s="59"/>
      <c r="DLX178" s="59"/>
      <c r="DLY178" s="59"/>
      <c r="DLZ178" s="59"/>
      <c r="DMA178" s="59"/>
      <c r="DMB178" s="59"/>
      <c r="DMC178" s="59"/>
      <c r="DMD178" s="59"/>
      <c r="DME178" s="59"/>
      <c r="DMF178" s="59"/>
      <c r="DMG178" s="59"/>
      <c r="DMH178" s="59"/>
      <c r="DMI178" s="59"/>
      <c r="DMJ178" s="59"/>
      <c r="DMK178" s="59"/>
      <c r="DML178" s="59"/>
      <c r="DMM178" s="59"/>
      <c r="DMN178" s="59"/>
      <c r="DMO178" s="59"/>
      <c r="DMP178" s="59"/>
      <c r="DMQ178" s="59"/>
      <c r="DMR178" s="59"/>
      <c r="DMS178" s="59"/>
      <c r="DMT178" s="59"/>
      <c r="DMU178" s="59"/>
      <c r="DMV178" s="59"/>
      <c r="DMW178" s="59"/>
      <c r="DMX178" s="59"/>
      <c r="DMY178" s="59"/>
      <c r="DMZ178" s="59"/>
      <c r="DNA178" s="59"/>
      <c r="DNB178" s="59"/>
      <c r="DNC178" s="59"/>
      <c r="DND178" s="59"/>
      <c r="DNE178" s="59"/>
      <c r="DNF178" s="59"/>
      <c r="DNG178" s="59"/>
      <c r="DNH178" s="59"/>
      <c r="DNI178" s="59"/>
      <c r="DNJ178" s="59"/>
      <c r="DNK178" s="59"/>
      <c r="DNL178" s="59"/>
      <c r="DNM178" s="59"/>
      <c r="DNN178" s="59"/>
      <c r="DNO178" s="59"/>
      <c r="DNP178" s="59"/>
      <c r="DNQ178" s="59"/>
      <c r="DNR178" s="59"/>
      <c r="DNS178" s="59"/>
      <c r="DNT178" s="59"/>
      <c r="DNU178" s="59"/>
      <c r="DNV178" s="59"/>
      <c r="DNW178" s="59"/>
      <c r="DNX178" s="59"/>
      <c r="DNY178" s="59"/>
      <c r="DNZ178" s="59"/>
      <c r="DOA178" s="59"/>
      <c r="DOB178" s="59"/>
      <c r="DOC178" s="59"/>
      <c r="DOD178" s="59"/>
      <c r="DOE178" s="59"/>
      <c r="DOF178" s="59"/>
      <c r="DOG178" s="59"/>
      <c r="DOH178" s="59"/>
      <c r="DOI178" s="59"/>
      <c r="DOJ178" s="59"/>
      <c r="DOK178" s="59"/>
      <c r="DOL178" s="59"/>
      <c r="DOM178" s="59"/>
      <c r="DON178" s="59"/>
      <c r="DOO178" s="59"/>
      <c r="DOP178" s="59"/>
      <c r="DOQ178" s="59"/>
      <c r="DOR178" s="59"/>
      <c r="DOS178" s="59"/>
      <c r="DOT178" s="59"/>
      <c r="DOU178" s="59"/>
      <c r="DOV178" s="59"/>
      <c r="DOW178" s="59"/>
      <c r="DOX178" s="59"/>
      <c r="DOY178" s="59"/>
      <c r="DOZ178" s="59"/>
      <c r="DPA178" s="59"/>
      <c r="DPB178" s="59"/>
      <c r="DPC178" s="59"/>
      <c r="DPD178" s="59"/>
      <c r="DPE178" s="59"/>
      <c r="DPF178" s="59"/>
      <c r="DPG178" s="59"/>
      <c r="DPH178" s="59"/>
      <c r="DPI178" s="59"/>
      <c r="DPJ178" s="59"/>
      <c r="DPK178" s="59"/>
      <c r="DPL178" s="59"/>
      <c r="DPM178" s="59"/>
      <c r="DPN178" s="59"/>
      <c r="DPO178" s="59"/>
      <c r="DPP178" s="59"/>
      <c r="DPQ178" s="59"/>
      <c r="DPR178" s="59"/>
      <c r="DPS178" s="59"/>
      <c r="DPT178" s="59"/>
      <c r="DPU178" s="59"/>
      <c r="DPV178" s="59"/>
      <c r="DPW178" s="59"/>
      <c r="DPX178" s="59"/>
      <c r="DPY178" s="59"/>
      <c r="DPZ178" s="59"/>
      <c r="DQA178" s="59"/>
      <c r="DQB178" s="59"/>
      <c r="DQC178" s="59"/>
      <c r="DQD178" s="59"/>
      <c r="DQE178" s="59"/>
      <c r="DQF178" s="59"/>
      <c r="DQG178" s="59"/>
      <c r="DQH178" s="59"/>
      <c r="DQI178" s="59"/>
      <c r="DQJ178" s="59"/>
      <c r="DQK178" s="59"/>
      <c r="DQL178" s="59"/>
      <c r="DQM178" s="59"/>
      <c r="DQN178" s="59"/>
      <c r="DQO178" s="59"/>
      <c r="DQP178" s="59"/>
      <c r="DQQ178" s="59"/>
      <c r="DQR178" s="59"/>
      <c r="DQS178" s="59"/>
      <c r="DQT178" s="59"/>
      <c r="DQU178" s="59"/>
      <c r="DQV178" s="59"/>
      <c r="DQW178" s="59"/>
      <c r="DQX178" s="59"/>
      <c r="DQY178" s="59"/>
      <c r="DQZ178" s="59"/>
      <c r="DRA178" s="59"/>
      <c r="DRB178" s="59"/>
      <c r="DRC178" s="59"/>
      <c r="DRD178" s="59"/>
      <c r="DRE178" s="59"/>
      <c r="DRF178" s="59"/>
      <c r="DRG178" s="59"/>
      <c r="DRH178" s="59"/>
      <c r="DRI178" s="59"/>
      <c r="DRJ178" s="59"/>
      <c r="DRK178" s="59"/>
      <c r="DRL178" s="59"/>
      <c r="DRM178" s="59"/>
      <c r="DRN178" s="59"/>
      <c r="DRO178" s="59"/>
      <c r="DRP178" s="59"/>
      <c r="DRQ178" s="59"/>
      <c r="DRR178" s="59"/>
      <c r="DRS178" s="59"/>
      <c r="DRT178" s="59"/>
      <c r="DRU178" s="59"/>
      <c r="DRV178" s="59"/>
      <c r="DRW178" s="59"/>
      <c r="DRX178" s="59"/>
      <c r="DRY178" s="59"/>
      <c r="DRZ178" s="59"/>
      <c r="DSA178" s="59"/>
      <c r="DSB178" s="59"/>
      <c r="DSC178" s="59"/>
      <c r="DSD178" s="59"/>
      <c r="DSE178" s="59"/>
      <c r="DSF178" s="59"/>
      <c r="DSG178" s="59"/>
      <c r="DSH178" s="59"/>
      <c r="DSI178" s="59"/>
      <c r="DSJ178" s="59"/>
      <c r="DSK178" s="59"/>
      <c r="DSL178" s="59"/>
      <c r="DSM178" s="59"/>
      <c r="DSN178" s="59"/>
      <c r="DSO178" s="59"/>
      <c r="DSP178" s="59"/>
      <c r="DSQ178" s="59"/>
      <c r="DSR178" s="59"/>
      <c r="DSS178" s="59"/>
      <c r="DST178" s="59"/>
      <c r="DSU178" s="59"/>
      <c r="DSV178" s="59"/>
      <c r="DSW178" s="59"/>
      <c r="DSX178" s="59"/>
      <c r="DSY178" s="59"/>
      <c r="DSZ178" s="59"/>
      <c r="DTA178" s="59"/>
      <c r="DTB178" s="59"/>
      <c r="DTC178" s="59"/>
      <c r="DTD178" s="59"/>
      <c r="DTE178" s="59"/>
      <c r="DTF178" s="59"/>
      <c r="DTG178" s="59"/>
      <c r="DTH178" s="59"/>
      <c r="DTI178" s="59"/>
      <c r="DTJ178" s="59"/>
      <c r="DTK178" s="59"/>
      <c r="DTL178" s="59"/>
      <c r="DTM178" s="59"/>
      <c r="DTN178" s="59"/>
      <c r="DTO178" s="59"/>
      <c r="DTP178" s="59"/>
      <c r="DTQ178" s="59"/>
      <c r="DTR178" s="59"/>
      <c r="DTS178" s="59"/>
      <c r="DTT178" s="59"/>
      <c r="DTU178" s="59"/>
      <c r="DTV178" s="59"/>
      <c r="DTW178" s="59"/>
      <c r="DTX178" s="59"/>
      <c r="DTY178" s="59"/>
      <c r="DTZ178" s="59"/>
      <c r="DUA178" s="59"/>
      <c r="DUB178" s="59"/>
      <c r="DUC178" s="59"/>
      <c r="DUD178" s="59"/>
      <c r="DUE178" s="59"/>
      <c r="DUF178" s="59"/>
      <c r="DUG178" s="59"/>
      <c r="DUH178" s="59"/>
      <c r="DUI178" s="59"/>
      <c r="DUJ178" s="59"/>
      <c r="DUK178" s="59"/>
      <c r="DUL178" s="59"/>
      <c r="DUM178" s="59"/>
      <c r="DUN178" s="59"/>
      <c r="DUO178" s="59"/>
      <c r="DUP178" s="59"/>
      <c r="DUQ178" s="59"/>
      <c r="DUR178" s="59"/>
      <c r="DUS178" s="59"/>
      <c r="DUT178" s="59"/>
      <c r="DUU178" s="59"/>
      <c r="DUV178" s="59"/>
      <c r="DUW178" s="59"/>
      <c r="DUX178" s="59"/>
      <c r="DUY178" s="59"/>
      <c r="DUZ178" s="59"/>
      <c r="DVA178" s="59"/>
      <c r="DVB178" s="59"/>
      <c r="DVC178" s="59"/>
      <c r="DVD178" s="59"/>
      <c r="DVE178" s="59"/>
      <c r="DVF178" s="59"/>
      <c r="DVG178" s="59"/>
      <c r="DVH178" s="59"/>
      <c r="DVI178" s="59"/>
      <c r="DVJ178" s="59"/>
      <c r="DVK178" s="59"/>
      <c r="DVL178" s="59"/>
      <c r="DVM178" s="59"/>
      <c r="DVN178" s="59"/>
      <c r="DVO178" s="59"/>
      <c r="DVP178" s="59"/>
      <c r="DVQ178" s="59"/>
      <c r="DVR178" s="59"/>
      <c r="DVS178" s="59"/>
      <c r="DVT178" s="59"/>
      <c r="DVU178" s="59"/>
      <c r="DVV178" s="59"/>
      <c r="DVW178" s="59"/>
      <c r="DVX178" s="59"/>
      <c r="DVY178" s="59"/>
      <c r="DVZ178" s="59"/>
      <c r="DWA178" s="59"/>
      <c r="DWB178" s="59"/>
      <c r="DWC178" s="59"/>
      <c r="DWD178" s="59"/>
      <c r="DWE178" s="59"/>
      <c r="DWF178" s="59"/>
      <c r="DWG178" s="59"/>
      <c r="DWH178" s="59"/>
      <c r="DWI178" s="59"/>
      <c r="DWJ178" s="59"/>
      <c r="DWK178" s="59"/>
      <c r="DWL178" s="59"/>
      <c r="DWM178" s="59"/>
      <c r="DWN178" s="59"/>
      <c r="DWO178" s="59"/>
      <c r="DWP178" s="59"/>
      <c r="DWQ178" s="59"/>
      <c r="DWR178" s="59"/>
      <c r="DWS178" s="59"/>
      <c r="DWT178" s="59"/>
      <c r="DWU178" s="59"/>
      <c r="DWV178" s="59"/>
      <c r="DWW178" s="59"/>
      <c r="DWX178" s="59"/>
      <c r="DWY178" s="59"/>
      <c r="DWZ178" s="59"/>
      <c r="DXA178" s="59"/>
      <c r="DXB178" s="59"/>
      <c r="DXC178" s="59"/>
      <c r="DXD178" s="59"/>
      <c r="DXE178" s="59"/>
      <c r="DXF178" s="59"/>
      <c r="DXG178" s="59"/>
      <c r="DXH178" s="59"/>
      <c r="DXI178" s="59"/>
      <c r="DXJ178" s="59"/>
      <c r="DXK178" s="59"/>
      <c r="DXL178" s="59"/>
      <c r="DXM178" s="59"/>
      <c r="DXN178" s="59"/>
      <c r="DXO178" s="59"/>
      <c r="DXP178" s="59"/>
      <c r="DXQ178" s="59"/>
      <c r="DXR178" s="59"/>
      <c r="DXS178" s="59"/>
      <c r="DXT178" s="59"/>
      <c r="DXU178" s="59"/>
      <c r="DXV178" s="59"/>
      <c r="DXW178" s="59"/>
      <c r="DXX178" s="59"/>
      <c r="DXY178" s="59"/>
      <c r="DXZ178" s="59"/>
      <c r="DYA178" s="59"/>
      <c r="DYB178" s="59"/>
      <c r="DYC178" s="59"/>
      <c r="DYD178" s="59"/>
      <c r="DYE178" s="59"/>
      <c r="DYF178" s="59"/>
      <c r="DYG178" s="59"/>
      <c r="DYH178" s="59"/>
      <c r="DYI178" s="59"/>
      <c r="DYJ178" s="59"/>
      <c r="DYK178" s="59"/>
      <c r="DYL178" s="59"/>
      <c r="DYM178" s="59"/>
      <c r="DYN178" s="59"/>
      <c r="DYO178" s="59"/>
      <c r="DYP178" s="59"/>
      <c r="DYQ178" s="59"/>
      <c r="DYR178" s="59"/>
      <c r="DYS178" s="59"/>
      <c r="DYT178" s="59"/>
      <c r="DYU178" s="59"/>
      <c r="DYV178" s="59"/>
      <c r="DYW178" s="59"/>
      <c r="DYX178" s="59"/>
      <c r="DYY178" s="59"/>
      <c r="DYZ178" s="59"/>
      <c r="DZA178" s="59"/>
      <c r="DZB178" s="59"/>
      <c r="DZC178" s="59"/>
      <c r="DZD178" s="59"/>
      <c r="DZE178" s="59"/>
      <c r="DZF178" s="59"/>
      <c r="DZG178" s="59"/>
      <c r="DZH178" s="59"/>
      <c r="DZI178" s="59"/>
      <c r="DZJ178" s="59"/>
      <c r="DZK178" s="59"/>
      <c r="DZL178" s="59"/>
      <c r="DZM178" s="59"/>
      <c r="DZN178" s="59"/>
      <c r="DZO178" s="59"/>
      <c r="DZP178" s="59"/>
      <c r="DZQ178" s="59"/>
      <c r="DZR178" s="59"/>
      <c r="DZS178" s="59"/>
      <c r="DZT178" s="59"/>
      <c r="DZU178" s="59"/>
      <c r="DZV178" s="59"/>
      <c r="DZW178" s="59"/>
      <c r="DZX178" s="59"/>
      <c r="DZY178" s="59"/>
      <c r="DZZ178" s="59"/>
      <c r="EAA178" s="59"/>
      <c r="EAB178" s="59"/>
      <c r="EAC178" s="59"/>
      <c r="EAD178" s="59"/>
      <c r="EAE178" s="59"/>
      <c r="EAF178" s="59"/>
      <c r="EAG178" s="59"/>
      <c r="EAH178" s="59"/>
      <c r="EAI178" s="59"/>
      <c r="EAJ178" s="59"/>
      <c r="EAK178" s="59"/>
      <c r="EAL178" s="59"/>
      <c r="EAM178" s="59"/>
      <c r="EAN178" s="59"/>
      <c r="EAO178" s="59"/>
      <c r="EAP178" s="59"/>
      <c r="EAQ178" s="59"/>
      <c r="EAR178" s="59"/>
      <c r="EAS178" s="59"/>
      <c r="EAT178" s="59"/>
      <c r="EAU178" s="59"/>
      <c r="EAV178" s="59"/>
      <c r="EAW178" s="59"/>
      <c r="EAX178" s="59"/>
      <c r="EAY178" s="59"/>
      <c r="EAZ178" s="59"/>
      <c r="EBA178" s="59"/>
      <c r="EBB178" s="59"/>
      <c r="EBC178" s="59"/>
      <c r="EBD178" s="59"/>
      <c r="EBE178" s="59"/>
      <c r="EBF178" s="59"/>
      <c r="EBG178" s="59"/>
      <c r="EBH178" s="59"/>
      <c r="EBI178" s="59"/>
      <c r="EBJ178" s="59"/>
      <c r="EBK178" s="59"/>
      <c r="EBL178" s="59"/>
      <c r="EBM178" s="59"/>
      <c r="EBN178" s="59"/>
      <c r="EBO178" s="59"/>
      <c r="EBP178" s="59"/>
      <c r="EBQ178" s="59"/>
      <c r="EBR178" s="59"/>
      <c r="EBS178" s="59"/>
      <c r="EBT178" s="59"/>
      <c r="EBU178" s="59"/>
      <c r="EBV178" s="59"/>
      <c r="EBW178" s="59"/>
      <c r="EBX178" s="59"/>
      <c r="EBY178" s="59"/>
      <c r="EBZ178" s="59"/>
      <c r="ECA178" s="59"/>
      <c r="ECB178" s="59"/>
      <c r="ECC178" s="59"/>
      <c r="ECD178" s="59"/>
      <c r="ECE178" s="59"/>
      <c r="ECF178" s="59"/>
      <c r="ECG178" s="59"/>
      <c r="ECH178" s="59"/>
      <c r="ECI178" s="59"/>
      <c r="ECJ178" s="59"/>
      <c r="ECK178" s="59"/>
      <c r="ECL178" s="59"/>
      <c r="ECM178" s="59"/>
      <c r="ECN178" s="59"/>
      <c r="ECO178" s="59"/>
      <c r="ECP178" s="59"/>
      <c r="ECQ178" s="59"/>
      <c r="ECR178" s="59"/>
      <c r="ECS178" s="59"/>
      <c r="ECT178" s="59"/>
      <c r="ECU178" s="59"/>
      <c r="ECV178" s="59"/>
      <c r="ECW178" s="59"/>
      <c r="ECX178" s="59"/>
      <c r="ECY178" s="59"/>
      <c r="ECZ178" s="59"/>
      <c r="EDA178" s="59"/>
      <c r="EDB178" s="59"/>
      <c r="EDC178" s="59"/>
      <c r="EDD178" s="59"/>
      <c r="EDE178" s="59"/>
      <c r="EDF178" s="59"/>
      <c r="EDG178" s="59"/>
      <c r="EDH178" s="59"/>
      <c r="EDI178" s="59"/>
      <c r="EDJ178" s="59"/>
      <c r="EDK178" s="59"/>
      <c r="EDL178" s="59"/>
      <c r="EDM178" s="59"/>
      <c r="EDN178" s="59"/>
      <c r="EDO178" s="59"/>
      <c r="EDP178" s="59"/>
      <c r="EDQ178" s="59"/>
      <c r="EDR178" s="59"/>
      <c r="EDS178" s="59"/>
      <c r="EDT178" s="59"/>
      <c r="EDU178" s="59"/>
      <c r="EDV178" s="59"/>
      <c r="EDW178" s="59"/>
      <c r="EDX178" s="59"/>
      <c r="EDY178" s="59"/>
      <c r="EDZ178" s="59"/>
      <c r="EEA178" s="59"/>
      <c r="EEB178" s="59"/>
      <c r="EEC178" s="59"/>
      <c r="EED178" s="59"/>
      <c r="EEE178" s="59"/>
      <c r="EEF178" s="59"/>
      <c r="EEG178" s="59"/>
      <c r="EEH178" s="59"/>
      <c r="EEI178" s="59"/>
      <c r="EEJ178" s="59"/>
      <c r="EEK178" s="59"/>
      <c r="EEL178" s="59"/>
      <c r="EEM178" s="59"/>
      <c r="EEN178" s="59"/>
      <c r="EEO178" s="59"/>
      <c r="EEP178" s="59"/>
      <c r="EEQ178" s="59"/>
      <c r="EER178" s="59"/>
      <c r="EES178" s="59"/>
      <c r="EET178" s="59"/>
      <c r="EEU178" s="59"/>
      <c r="EEV178" s="59"/>
      <c r="EEW178" s="59"/>
      <c r="EEX178" s="59"/>
      <c r="EEY178" s="59"/>
      <c r="EEZ178" s="59"/>
      <c r="EFA178" s="59"/>
      <c r="EFB178" s="59"/>
      <c r="EFC178" s="59"/>
      <c r="EFD178" s="59"/>
      <c r="EFE178" s="59"/>
      <c r="EFF178" s="59"/>
      <c r="EFG178" s="59"/>
      <c r="EFH178" s="59"/>
      <c r="EFI178" s="59"/>
      <c r="EFJ178" s="59"/>
      <c r="EFK178" s="59"/>
      <c r="EFL178" s="59"/>
      <c r="EFM178" s="59"/>
      <c r="EFN178" s="59"/>
      <c r="EFO178" s="59"/>
      <c r="EFP178" s="59"/>
      <c r="EFQ178" s="59"/>
      <c r="EFR178" s="59"/>
      <c r="EFS178" s="59"/>
      <c r="EFT178" s="59"/>
      <c r="EFU178" s="59"/>
      <c r="EFV178" s="59"/>
      <c r="EFW178" s="59"/>
      <c r="EFX178" s="59"/>
      <c r="EFY178" s="59"/>
      <c r="EFZ178" s="59"/>
      <c r="EGA178" s="59"/>
      <c r="EGB178" s="59"/>
      <c r="EGC178" s="59"/>
      <c r="EGD178" s="59"/>
      <c r="EGE178" s="59"/>
      <c r="EGF178" s="59"/>
      <c r="EGG178" s="59"/>
      <c r="EGH178" s="59"/>
      <c r="EGI178" s="59"/>
      <c r="EGJ178" s="59"/>
      <c r="EGK178" s="59"/>
      <c r="EGL178" s="59"/>
      <c r="EGM178" s="59"/>
      <c r="EGN178" s="59"/>
      <c r="EGO178" s="59"/>
      <c r="EGP178" s="59"/>
      <c r="EGQ178" s="59"/>
      <c r="EGR178" s="59"/>
      <c r="EGS178" s="59"/>
      <c r="EGT178" s="59"/>
      <c r="EGU178" s="59"/>
      <c r="EGV178" s="59"/>
      <c r="EGW178" s="59"/>
      <c r="EGX178" s="59"/>
      <c r="EGY178" s="59"/>
      <c r="EGZ178" s="59"/>
      <c r="EHA178" s="59"/>
      <c r="EHB178" s="59"/>
      <c r="EHC178" s="59"/>
      <c r="EHD178" s="59"/>
      <c r="EHE178" s="59"/>
      <c r="EHF178" s="59"/>
      <c r="EHG178" s="59"/>
      <c r="EHH178" s="59"/>
      <c r="EHI178" s="59"/>
      <c r="EHJ178" s="59"/>
      <c r="EHK178" s="59"/>
      <c r="EHL178" s="59"/>
      <c r="EHM178" s="59"/>
      <c r="EHN178" s="59"/>
      <c r="EHO178" s="59"/>
      <c r="EHP178" s="59"/>
      <c r="EHQ178" s="59"/>
      <c r="EHR178" s="59"/>
      <c r="EHS178" s="59"/>
      <c r="EHT178" s="59"/>
      <c r="EHU178" s="59"/>
      <c r="EHV178" s="59"/>
      <c r="EHW178" s="59"/>
      <c r="EHX178" s="59"/>
      <c r="EHY178" s="59"/>
      <c r="EHZ178" s="59"/>
      <c r="EIA178" s="59"/>
      <c r="EIB178" s="59"/>
      <c r="EIC178" s="59"/>
      <c r="EID178" s="59"/>
      <c r="EIE178" s="59"/>
      <c r="EIF178" s="59"/>
      <c r="EIG178" s="59"/>
      <c r="EIH178" s="59"/>
      <c r="EII178" s="59"/>
      <c r="EIJ178" s="59"/>
      <c r="EIK178" s="59"/>
      <c r="EIL178" s="59"/>
      <c r="EIM178" s="59"/>
      <c r="EIN178" s="59"/>
      <c r="EIO178" s="59"/>
      <c r="EIP178" s="59"/>
      <c r="EIQ178" s="59"/>
      <c r="EIR178" s="59"/>
      <c r="EIS178" s="59"/>
      <c r="EIT178" s="59"/>
      <c r="EIU178" s="59"/>
      <c r="EIV178" s="59"/>
      <c r="EIW178" s="59"/>
      <c r="EIX178" s="59"/>
      <c r="EIY178" s="59"/>
      <c r="EIZ178" s="59"/>
      <c r="EJA178" s="59"/>
      <c r="EJB178" s="59"/>
      <c r="EJC178" s="59"/>
      <c r="EJD178" s="59"/>
      <c r="EJE178" s="59"/>
      <c r="EJF178" s="59"/>
      <c r="EJG178" s="59"/>
      <c r="EJH178" s="59"/>
      <c r="EJI178" s="59"/>
      <c r="EJJ178" s="59"/>
      <c r="EJK178" s="59"/>
      <c r="EJL178" s="59"/>
      <c r="EJM178" s="59"/>
      <c r="EJN178" s="59"/>
      <c r="EJO178" s="59"/>
      <c r="EJP178" s="59"/>
      <c r="EJQ178" s="59"/>
      <c r="EJR178" s="59"/>
      <c r="EJS178" s="59"/>
      <c r="EJT178" s="59"/>
      <c r="EJU178" s="59"/>
      <c r="EJV178" s="59"/>
      <c r="EJW178" s="59"/>
      <c r="EJX178" s="59"/>
      <c r="EJY178" s="59"/>
      <c r="EJZ178" s="59"/>
      <c r="EKA178" s="59"/>
      <c r="EKB178" s="59"/>
      <c r="EKC178" s="59"/>
      <c r="EKD178" s="59"/>
      <c r="EKE178" s="59"/>
      <c r="EKF178" s="59"/>
      <c r="EKG178" s="59"/>
      <c r="EKH178" s="59"/>
      <c r="EKI178" s="59"/>
      <c r="EKJ178" s="59"/>
      <c r="EKK178" s="59"/>
      <c r="EKL178" s="59"/>
      <c r="EKM178" s="59"/>
      <c r="EKN178" s="59"/>
      <c r="EKO178" s="59"/>
      <c r="EKP178" s="59"/>
      <c r="EKQ178" s="59"/>
      <c r="EKR178" s="59"/>
      <c r="EKS178" s="59"/>
      <c r="EKT178" s="59"/>
      <c r="EKU178" s="59"/>
      <c r="EKV178" s="59"/>
      <c r="EKW178" s="59"/>
      <c r="EKX178" s="59"/>
      <c r="EKY178" s="59"/>
      <c r="EKZ178" s="59"/>
      <c r="ELA178" s="59"/>
      <c r="ELB178" s="59"/>
      <c r="ELC178" s="59"/>
      <c r="ELD178" s="59"/>
      <c r="ELE178" s="59"/>
      <c r="ELF178" s="59"/>
      <c r="ELG178" s="59"/>
      <c r="ELH178" s="59"/>
      <c r="ELI178" s="59"/>
      <c r="ELJ178" s="59"/>
      <c r="ELK178" s="59"/>
      <c r="ELL178" s="59"/>
      <c r="ELM178" s="59"/>
      <c r="ELN178" s="59"/>
      <c r="ELO178" s="59"/>
      <c r="ELP178" s="59"/>
      <c r="ELQ178" s="59"/>
      <c r="ELR178" s="59"/>
      <c r="ELS178" s="59"/>
      <c r="ELT178" s="59"/>
      <c r="ELU178" s="59"/>
      <c r="ELV178" s="59"/>
      <c r="ELW178" s="59"/>
      <c r="ELX178" s="59"/>
      <c r="ELY178" s="59"/>
      <c r="ELZ178" s="59"/>
      <c r="EMA178" s="59"/>
      <c r="EMB178" s="59"/>
      <c r="EMC178" s="59"/>
      <c r="EMD178" s="59"/>
      <c r="EME178" s="59"/>
      <c r="EMF178" s="59"/>
      <c r="EMG178" s="59"/>
      <c r="EMH178" s="59"/>
      <c r="EMI178" s="59"/>
      <c r="EMJ178" s="59"/>
      <c r="EMK178" s="59"/>
      <c r="EML178" s="59"/>
      <c r="EMM178" s="59"/>
      <c r="EMN178" s="59"/>
      <c r="EMO178" s="59"/>
      <c r="EMP178" s="59"/>
      <c r="EMQ178" s="59"/>
      <c r="EMR178" s="59"/>
      <c r="EMS178" s="59"/>
      <c r="EMT178" s="59"/>
      <c r="EMU178" s="59"/>
      <c r="EMV178" s="59"/>
      <c r="EMW178" s="59"/>
      <c r="EMX178" s="59"/>
      <c r="EMY178" s="59"/>
      <c r="EMZ178" s="59"/>
      <c r="ENA178" s="59"/>
      <c r="ENB178" s="59"/>
      <c r="ENC178" s="59"/>
      <c r="END178" s="59"/>
      <c r="ENE178" s="59"/>
      <c r="ENF178" s="59"/>
      <c r="ENG178" s="59"/>
      <c r="ENH178" s="59"/>
      <c r="ENI178" s="59"/>
      <c r="ENJ178" s="59"/>
      <c r="ENK178" s="59"/>
      <c r="ENL178" s="59"/>
      <c r="ENM178" s="59"/>
      <c r="ENN178" s="59"/>
      <c r="ENO178" s="59"/>
      <c r="ENP178" s="59"/>
      <c r="ENQ178" s="59"/>
      <c r="ENR178" s="59"/>
      <c r="ENS178" s="59"/>
      <c r="ENT178" s="59"/>
      <c r="ENU178" s="59"/>
      <c r="ENV178" s="59"/>
      <c r="ENW178" s="59"/>
      <c r="ENX178" s="59"/>
      <c r="ENY178" s="59"/>
      <c r="ENZ178" s="59"/>
      <c r="EOA178" s="59"/>
      <c r="EOB178" s="59"/>
      <c r="EOC178" s="59"/>
      <c r="EOD178" s="59"/>
      <c r="EOE178" s="59"/>
      <c r="EOF178" s="59"/>
      <c r="EOG178" s="59"/>
      <c r="EOH178" s="59"/>
      <c r="EOI178" s="59"/>
      <c r="EOJ178" s="59"/>
      <c r="EOK178" s="59"/>
      <c r="EOL178" s="59"/>
      <c r="EOM178" s="59"/>
      <c r="EON178" s="59"/>
      <c r="EOO178" s="59"/>
      <c r="EOP178" s="59"/>
      <c r="EOQ178" s="59"/>
      <c r="EOR178" s="59"/>
      <c r="EOS178" s="59"/>
      <c r="EOT178" s="59"/>
      <c r="EOU178" s="59"/>
      <c r="EOV178" s="59"/>
      <c r="EOW178" s="59"/>
      <c r="EOX178" s="59"/>
      <c r="EOY178" s="59"/>
      <c r="EOZ178" s="59"/>
      <c r="EPA178" s="59"/>
      <c r="EPB178" s="59"/>
      <c r="EPC178" s="59"/>
      <c r="EPD178" s="59"/>
      <c r="EPE178" s="59"/>
      <c r="EPF178" s="59"/>
      <c r="EPG178" s="59"/>
      <c r="EPH178" s="59"/>
      <c r="EPI178" s="59"/>
      <c r="EPJ178" s="59"/>
      <c r="EPK178" s="59"/>
      <c r="EPL178" s="59"/>
      <c r="EPM178" s="59"/>
      <c r="EPN178" s="59"/>
      <c r="EPO178" s="59"/>
      <c r="EPP178" s="59"/>
      <c r="EPQ178" s="59"/>
      <c r="EPR178" s="59"/>
      <c r="EPS178" s="59"/>
      <c r="EPT178" s="59"/>
      <c r="EPU178" s="59"/>
      <c r="EPV178" s="59"/>
      <c r="EPW178" s="59"/>
      <c r="EPX178" s="59"/>
      <c r="EPY178" s="59"/>
      <c r="EPZ178" s="59"/>
      <c r="EQA178" s="59"/>
      <c r="EQB178" s="59"/>
      <c r="EQC178" s="59"/>
      <c r="EQD178" s="59"/>
      <c r="EQE178" s="59"/>
      <c r="EQF178" s="59"/>
      <c r="EQG178" s="59"/>
      <c r="EQH178" s="59"/>
      <c r="EQI178" s="59"/>
      <c r="EQJ178" s="59"/>
      <c r="EQK178" s="59"/>
      <c r="EQL178" s="59"/>
      <c r="EQM178" s="59"/>
      <c r="EQN178" s="59"/>
      <c r="EQO178" s="59"/>
      <c r="EQP178" s="59"/>
      <c r="EQQ178" s="59"/>
      <c r="EQR178" s="59"/>
      <c r="EQS178" s="59"/>
      <c r="EQT178" s="59"/>
      <c r="EQU178" s="59"/>
      <c r="EQV178" s="59"/>
      <c r="EQW178" s="59"/>
      <c r="EQX178" s="59"/>
      <c r="EQY178" s="59"/>
      <c r="EQZ178" s="59"/>
      <c r="ERA178" s="59"/>
      <c r="ERB178" s="59"/>
      <c r="ERC178" s="59"/>
      <c r="ERD178" s="59"/>
      <c r="ERE178" s="59"/>
      <c r="ERF178" s="59"/>
      <c r="ERG178" s="59"/>
      <c r="ERH178" s="59"/>
      <c r="ERI178" s="59"/>
      <c r="ERJ178" s="59"/>
      <c r="ERK178" s="59"/>
      <c r="ERL178" s="59"/>
      <c r="ERM178" s="59"/>
      <c r="ERN178" s="59"/>
      <c r="ERO178" s="59"/>
      <c r="ERP178" s="59"/>
      <c r="ERQ178" s="59"/>
      <c r="ERR178" s="59"/>
      <c r="ERS178" s="59"/>
      <c r="ERT178" s="59"/>
      <c r="ERU178" s="59"/>
      <c r="ERV178" s="59"/>
      <c r="ERW178" s="59"/>
      <c r="ERX178" s="59"/>
      <c r="ERY178" s="59"/>
      <c r="ERZ178" s="59"/>
      <c r="ESA178" s="59"/>
      <c r="ESB178" s="59"/>
      <c r="ESC178" s="59"/>
      <c r="ESD178" s="59"/>
      <c r="ESE178" s="59"/>
      <c r="ESF178" s="59"/>
      <c r="ESG178" s="59"/>
      <c r="ESH178" s="59"/>
      <c r="ESI178" s="59"/>
      <c r="ESJ178" s="59"/>
      <c r="ESK178" s="59"/>
      <c r="ESL178" s="59"/>
      <c r="ESM178" s="59"/>
      <c r="ESN178" s="59"/>
      <c r="ESO178" s="59"/>
      <c r="ESP178" s="59"/>
      <c r="ESQ178" s="59"/>
      <c r="ESR178" s="59"/>
      <c r="ESS178" s="59"/>
      <c r="EST178" s="59"/>
      <c r="ESU178" s="59"/>
      <c r="ESV178" s="59"/>
      <c r="ESW178" s="59"/>
      <c r="ESX178" s="59"/>
      <c r="ESY178" s="59"/>
      <c r="ESZ178" s="59"/>
      <c r="ETA178" s="59"/>
      <c r="ETB178" s="59"/>
      <c r="ETC178" s="59"/>
      <c r="ETD178" s="59"/>
      <c r="ETE178" s="59"/>
      <c r="ETF178" s="59"/>
      <c r="ETG178" s="59"/>
      <c r="ETH178" s="59"/>
      <c r="ETI178" s="59"/>
      <c r="ETJ178" s="59"/>
      <c r="ETK178" s="59"/>
      <c r="ETL178" s="59"/>
      <c r="ETM178" s="59"/>
      <c r="ETN178" s="59"/>
      <c r="ETO178" s="59"/>
      <c r="ETP178" s="59"/>
      <c r="ETQ178" s="59"/>
      <c r="ETR178" s="59"/>
      <c r="ETS178" s="59"/>
      <c r="ETT178" s="59"/>
      <c r="ETU178" s="59"/>
      <c r="ETV178" s="59"/>
      <c r="ETW178" s="59"/>
      <c r="ETX178" s="59"/>
      <c r="ETY178" s="59"/>
      <c r="ETZ178" s="59"/>
      <c r="EUA178" s="59"/>
      <c r="EUB178" s="59"/>
      <c r="EUC178" s="59"/>
      <c r="EUD178" s="59"/>
      <c r="EUE178" s="59"/>
      <c r="EUF178" s="59"/>
      <c r="EUG178" s="59"/>
      <c r="EUH178" s="59"/>
      <c r="EUI178" s="59"/>
      <c r="EUJ178" s="59"/>
      <c r="EUK178" s="59"/>
      <c r="EUL178" s="59"/>
      <c r="EUM178" s="59"/>
      <c r="EUN178" s="59"/>
      <c r="EUO178" s="59"/>
      <c r="EUP178" s="59"/>
      <c r="EUQ178" s="59"/>
      <c r="EUR178" s="59"/>
      <c r="EUS178" s="59"/>
      <c r="EUT178" s="59"/>
      <c r="EUU178" s="59"/>
      <c r="EUV178" s="59"/>
      <c r="EUW178" s="59"/>
      <c r="EUX178" s="59"/>
      <c r="EUY178" s="59"/>
      <c r="EUZ178" s="59"/>
      <c r="EVA178" s="59"/>
      <c r="EVB178" s="59"/>
      <c r="EVC178" s="59"/>
      <c r="EVD178" s="59"/>
      <c r="EVE178" s="59"/>
      <c r="EVF178" s="59"/>
      <c r="EVG178" s="59"/>
      <c r="EVH178" s="59"/>
      <c r="EVI178" s="59"/>
      <c r="EVJ178" s="59"/>
      <c r="EVK178" s="59"/>
      <c r="EVL178" s="59"/>
      <c r="EVM178" s="59"/>
      <c r="EVN178" s="59"/>
      <c r="EVO178" s="59"/>
      <c r="EVP178" s="59"/>
      <c r="EVQ178" s="59"/>
      <c r="EVR178" s="59"/>
      <c r="EVS178" s="59"/>
      <c r="EVT178" s="59"/>
      <c r="EVU178" s="59"/>
      <c r="EVV178" s="59"/>
      <c r="EVW178" s="59"/>
      <c r="EVX178" s="59"/>
      <c r="EVY178" s="59"/>
      <c r="EVZ178" s="59"/>
      <c r="EWA178" s="59"/>
      <c r="EWB178" s="59"/>
      <c r="EWC178" s="59"/>
      <c r="EWD178" s="59"/>
      <c r="EWE178" s="59"/>
      <c r="EWF178" s="59"/>
      <c r="EWG178" s="59"/>
      <c r="EWH178" s="59"/>
      <c r="EWI178" s="59"/>
      <c r="EWJ178" s="59"/>
      <c r="EWK178" s="59"/>
      <c r="EWL178" s="59"/>
      <c r="EWM178" s="59"/>
      <c r="EWN178" s="59"/>
      <c r="EWO178" s="59"/>
      <c r="EWP178" s="59"/>
      <c r="EWQ178" s="59"/>
      <c r="EWR178" s="59"/>
      <c r="EWS178" s="59"/>
      <c r="EWT178" s="59"/>
      <c r="EWU178" s="59"/>
      <c r="EWV178" s="59"/>
      <c r="EWW178" s="59"/>
      <c r="EWX178" s="59"/>
      <c r="EWY178" s="59"/>
      <c r="EWZ178" s="59"/>
      <c r="EXA178" s="59"/>
      <c r="EXB178" s="59"/>
      <c r="EXC178" s="59"/>
      <c r="EXD178" s="59"/>
      <c r="EXE178" s="59"/>
      <c r="EXF178" s="59"/>
      <c r="EXG178" s="59"/>
      <c r="EXH178" s="59"/>
      <c r="EXI178" s="59"/>
      <c r="EXJ178" s="59"/>
      <c r="EXK178" s="59"/>
      <c r="EXL178" s="59"/>
      <c r="EXM178" s="59"/>
      <c r="EXN178" s="59"/>
      <c r="EXO178" s="59"/>
      <c r="EXP178" s="59"/>
      <c r="EXQ178" s="59"/>
      <c r="EXR178" s="59"/>
      <c r="EXS178" s="59"/>
      <c r="EXT178" s="59"/>
      <c r="EXU178" s="59"/>
      <c r="EXV178" s="59"/>
      <c r="EXW178" s="59"/>
      <c r="EXX178" s="59"/>
      <c r="EXY178" s="59"/>
      <c r="EXZ178" s="59"/>
      <c r="EYA178" s="59"/>
      <c r="EYB178" s="59"/>
      <c r="EYC178" s="59"/>
      <c r="EYD178" s="59"/>
      <c r="EYE178" s="59"/>
      <c r="EYF178" s="59"/>
      <c r="EYG178" s="59"/>
      <c r="EYH178" s="59"/>
      <c r="EYI178" s="59"/>
      <c r="EYJ178" s="59"/>
      <c r="EYK178" s="59"/>
      <c r="EYL178" s="59"/>
      <c r="EYM178" s="59"/>
      <c r="EYN178" s="59"/>
      <c r="EYO178" s="59"/>
      <c r="EYP178" s="59"/>
      <c r="EYQ178" s="59"/>
      <c r="EYR178" s="59"/>
      <c r="EYS178" s="59"/>
      <c r="EYT178" s="59"/>
      <c r="EYU178" s="59"/>
      <c r="EYV178" s="59"/>
      <c r="EYW178" s="59"/>
      <c r="EYX178" s="59"/>
      <c r="EYY178" s="59"/>
      <c r="EYZ178" s="59"/>
      <c r="EZA178" s="59"/>
      <c r="EZB178" s="59"/>
      <c r="EZC178" s="59"/>
      <c r="EZD178" s="59"/>
      <c r="EZE178" s="59"/>
      <c r="EZF178" s="59"/>
      <c r="EZG178" s="59"/>
      <c r="EZH178" s="59"/>
      <c r="EZI178" s="59"/>
      <c r="EZJ178" s="59"/>
      <c r="EZK178" s="59"/>
      <c r="EZL178" s="59"/>
      <c r="EZM178" s="59"/>
      <c r="EZN178" s="59"/>
      <c r="EZO178" s="59"/>
      <c r="EZP178" s="59"/>
      <c r="EZQ178" s="59"/>
      <c r="EZR178" s="59"/>
      <c r="EZS178" s="59"/>
      <c r="EZT178" s="59"/>
      <c r="EZU178" s="59"/>
      <c r="EZV178" s="59"/>
      <c r="EZW178" s="59"/>
      <c r="EZX178" s="59"/>
      <c r="EZY178" s="59"/>
      <c r="EZZ178" s="59"/>
      <c r="FAA178" s="59"/>
      <c r="FAB178" s="59"/>
      <c r="FAC178" s="59"/>
      <c r="FAD178" s="59"/>
      <c r="FAE178" s="59"/>
      <c r="FAF178" s="59"/>
      <c r="FAG178" s="59"/>
      <c r="FAH178" s="59"/>
      <c r="FAI178" s="59"/>
      <c r="FAJ178" s="59"/>
      <c r="FAK178" s="59"/>
      <c r="FAL178" s="59"/>
      <c r="FAM178" s="59"/>
      <c r="FAN178" s="59"/>
      <c r="FAO178" s="59"/>
      <c r="FAP178" s="59"/>
      <c r="FAQ178" s="59"/>
      <c r="FAR178" s="59"/>
      <c r="FAS178" s="59"/>
      <c r="FAT178" s="59"/>
      <c r="FAU178" s="59"/>
      <c r="FAV178" s="59"/>
      <c r="FAW178" s="59"/>
      <c r="FAX178" s="59"/>
      <c r="FAY178" s="59"/>
      <c r="FAZ178" s="59"/>
      <c r="FBA178" s="59"/>
      <c r="FBB178" s="59"/>
      <c r="FBC178" s="59"/>
      <c r="FBD178" s="59"/>
      <c r="FBE178" s="59"/>
      <c r="FBF178" s="59"/>
      <c r="FBG178" s="59"/>
      <c r="FBH178" s="59"/>
      <c r="FBI178" s="59"/>
      <c r="FBJ178" s="59"/>
      <c r="FBK178" s="59"/>
      <c r="FBL178" s="59"/>
      <c r="FBM178" s="59"/>
      <c r="FBN178" s="59"/>
      <c r="FBO178" s="59"/>
      <c r="FBP178" s="59"/>
      <c r="FBQ178" s="59"/>
      <c r="FBR178" s="59"/>
      <c r="FBS178" s="59"/>
      <c r="FBT178" s="59"/>
      <c r="FBU178" s="59"/>
      <c r="FBV178" s="59"/>
      <c r="FBW178" s="59"/>
      <c r="FBX178" s="59"/>
      <c r="FBY178" s="59"/>
      <c r="FBZ178" s="59"/>
      <c r="FCA178" s="59"/>
      <c r="FCB178" s="59"/>
      <c r="FCC178" s="59"/>
      <c r="FCD178" s="59"/>
      <c r="FCE178" s="59"/>
      <c r="FCF178" s="59"/>
      <c r="FCG178" s="59"/>
      <c r="FCH178" s="59"/>
      <c r="FCI178" s="59"/>
      <c r="FCJ178" s="59"/>
      <c r="FCK178" s="59"/>
      <c r="FCL178" s="59"/>
      <c r="FCM178" s="59"/>
      <c r="FCN178" s="59"/>
      <c r="FCO178" s="59"/>
      <c r="FCP178" s="59"/>
      <c r="FCQ178" s="59"/>
      <c r="FCR178" s="59"/>
      <c r="FCS178" s="59"/>
      <c r="FCT178" s="59"/>
      <c r="FCU178" s="59"/>
      <c r="FCV178" s="59"/>
      <c r="FCW178" s="59"/>
      <c r="FCX178" s="59"/>
      <c r="FCY178" s="59"/>
      <c r="FCZ178" s="59"/>
      <c r="FDA178" s="59"/>
      <c r="FDB178" s="59"/>
      <c r="FDC178" s="59"/>
      <c r="FDD178" s="59"/>
      <c r="FDE178" s="59"/>
      <c r="FDF178" s="59"/>
      <c r="FDG178" s="59"/>
      <c r="FDH178" s="59"/>
      <c r="FDI178" s="59"/>
      <c r="FDJ178" s="59"/>
      <c r="FDK178" s="59"/>
      <c r="FDL178" s="59"/>
      <c r="FDM178" s="59"/>
      <c r="FDN178" s="59"/>
      <c r="FDO178" s="59"/>
      <c r="FDP178" s="59"/>
      <c r="FDQ178" s="59"/>
      <c r="FDR178" s="59"/>
      <c r="FDS178" s="59"/>
      <c r="FDT178" s="59"/>
      <c r="FDU178" s="59"/>
      <c r="FDV178" s="59"/>
      <c r="FDW178" s="59"/>
      <c r="FDX178" s="59"/>
      <c r="FDY178" s="59"/>
      <c r="FDZ178" s="59"/>
      <c r="FEA178" s="59"/>
      <c r="FEB178" s="59"/>
      <c r="FEC178" s="59"/>
      <c r="FED178" s="59"/>
      <c r="FEE178" s="59"/>
      <c r="FEF178" s="59"/>
      <c r="FEG178" s="59"/>
      <c r="FEH178" s="59"/>
      <c r="FEI178" s="59"/>
      <c r="FEJ178" s="59"/>
      <c r="FEK178" s="59"/>
      <c r="FEL178" s="59"/>
      <c r="FEM178" s="59"/>
      <c r="FEN178" s="59"/>
      <c r="FEO178" s="59"/>
      <c r="FEP178" s="59"/>
      <c r="FEQ178" s="59"/>
      <c r="FER178" s="59"/>
      <c r="FES178" s="59"/>
      <c r="FET178" s="59"/>
      <c r="FEU178" s="59"/>
      <c r="FEV178" s="59"/>
      <c r="FEW178" s="59"/>
      <c r="FEX178" s="59"/>
      <c r="FEY178" s="59"/>
      <c r="FEZ178" s="59"/>
      <c r="FFA178" s="59"/>
      <c r="FFB178" s="59"/>
      <c r="FFC178" s="59"/>
      <c r="FFD178" s="59"/>
      <c r="FFE178" s="59"/>
      <c r="FFF178" s="59"/>
      <c r="FFG178" s="59"/>
      <c r="FFH178" s="59"/>
      <c r="FFI178" s="59"/>
      <c r="FFJ178" s="59"/>
      <c r="FFK178" s="59"/>
      <c r="FFL178" s="59"/>
      <c r="FFM178" s="59"/>
      <c r="FFN178" s="59"/>
      <c r="FFO178" s="59"/>
      <c r="FFP178" s="59"/>
      <c r="FFQ178" s="59"/>
      <c r="FFR178" s="59"/>
      <c r="FFS178" s="59"/>
      <c r="FFT178" s="59"/>
      <c r="FFU178" s="59"/>
      <c r="FFV178" s="59"/>
      <c r="FFW178" s="59"/>
      <c r="FFX178" s="59"/>
      <c r="FFY178" s="59"/>
      <c r="FFZ178" s="59"/>
      <c r="FGA178" s="59"/>
      <c r="FGB178" s="59"/>
      <c r="FGC178" s="59"/>
      <c r="FGD178" s="59"/>
      <c r="FGE178" s="59"/>
      <c r="FGF178" s="59"/>
      <c r="FGG178" s="59"/>
      <c r="FGH178" s="59"/>
      <c r="FGI178" s="59"/>
      <c r="FGJ178" s="59"/>
      <c r="FGK178" s="59"/>
      <c r="FGL178" s="59"/>
      <c r="FGM178" s="59"/>
      <c r="FGN178" s="59"/>
      <c r="FGO178" s="59"/>
      <c r="FGP178" s="59"/>
      <c r="FGQ178" s="59"/>
      <c r="FGR178" s="59"/>
      <c r="FGS178" s="59"/>
      <c r="FGT178" s="59"/>
      <c r="FGU178" s="59"/>
      <c r="FGV178" s="59"/>
      <c r="FGW178" s="59"/>
      <c r="FGX178" s="59"/>
      <c r="FGY178" s="59"/>
      <c r="FGZ178" s="59"/>
      <c r="FHA178" s="59"/>
      <c r="FHB178" s="59"/>
      <c r="FHC178" s="59"/>
      <c r="FHD178" s="59"/>
      <c r="FHE178" s="59"/>
      <c r="FHF178" s="59"/>
      <c r="FHG178" s="59"/>
      <c r="FHH178" s="59"/>
      <c r="FHI178" s="59"/>
      <c r="FHJ178" s="59"/>
      <c r="FHK178" s="59"/>
      <c r="FHL178" s="59"/>
      <c r="FHM178" s="59"/>
      <c r="FHN178" s="59"/>
      <c r="FHO178" s="59"/>
      <c r="FHP178" s="59"/>
      <c r="FHQ178" s="59"/>
      <c r="FHR178" s="59"/>
      <c r="FHS178" s="59"/>
      <c r="FHT178" s="59"/>
      <c r="FHU178" s="59"/>
      <c r="FHV178" s="59"/>
      <c r="FHW178" s="59"/>
      <c r="FHX178" s="59"/>
      <c r="FHY178" s="59"/>
      <c r="FHZ178" s="59"/>
      <c r="FIA178" s="59"/>
      <c r="FIB178" s="59"/>
      <c r="FIC178" s="59"/>
      <c r="FID178" s="59"/>
      <c r="FIE178" s="59"/>
      <c r="FIF178" s="59"/>
      <c r="FIG178" s="59"/>
      <c r="FIH178" s="59"/>
      <c r="FII178" s="59"/>
      <c r="FIJ178" s="59"/>
      <c r="FIK178" s="59"/>
      <c r="FIL178" s="59"/>
      <c r="FIM178" s="59"/>
      <c r="FIN178" s="59"/>
      <c r="FIO178" s="59"/>
      <c r="FIP178" s="59"/>
      <c r="FIQ178" s="59"/>
      <c r="FIR178" s="59"/>
      <c r="FIS178" s="59"/>
      <c r="FIT178" s="59"/>
      <c r="FIU178" s="59"/>
      <c r="FIV178" s="59"/>
      <c r="FIW178" s="59"/>
      <c r="FIX178" s="59"/>
      <c r="FIY178" s="59"/>
      <c r="FIZ178" s="59"/>
      <c r="FJA178" s="59"/>
      <c r="FJB178" s="59"/>
      <c r="FJC178" s="59"/>
      <c r="FJD178" s="59"/>
      <c r="FJE178" s="59"/>
      <c r="FJF178" s="59"/>
      <c r="FJG178" s="59"/>
      <c r="FJH178" s="59"/>
      <c r="FJI178" s="59"/>
      <c r="FJJ178" s="59"/>
      <c r="FJK178" s="59"/>
      <c r="FJL178" s="59"/>
      <c r="FJM178" s="59"/>
      <c r="FJN178" s="59"/>
      <c r="FJO178" s="59"/>
      <c r="FJP178" s="59"/>
      <c r="FJQ178" s="59"/>
      <c r="FJR178" s="59"/>
      <c r="FJS178" s="59"/>
      <c r="FJT178" s="59"/>
      <c r="FJU178" s="59"/>
      <c r="FJV178" s="59"/>
      <c r="FJW178" s="59"/>
      <c r="FJX178" s="59"/>
      <c r="FJY178" s="59"/>
      <c r="FJZ178" s="59"/>
      <c r="FKA178" s="59"/>
      <c r="FKB178" s="59"/>
      <c r="FKC178" s="59"/>
      <c r="FKD178" s="59"/>
      <c r="FKE178" s="59"/>
      <c r="FKF178" s="59"/>
      <c r="FKG178" s="59"/>
      <c r="FKH178" s="59"/>
      <c r="FKI178" s="59"/>
      <c r="FKJ178" s="59"/>
      <c r="FKK178" s="59"/>
      <c r="FKL178" s="59"/>
      <c r="FKM178" s="59"/>
      <c r="FKN178" s="59"/>
      <c r="FKO178" s="59"/>
      <c r="FKP178" s="59"/>
      <c r="FKQ178" s="59"/>
      <c r="FKR178" s="59"/>
      <c r="FKS178" s="59"/>
      <c r="FKT178" s="59"/>
      <c r="FKU178" s="59"/>
      <c r="FKV178" s="59"/>
      <c r="FKW178" s="59"/>
      <c r="FKX178" s="59"/>
      <c r="FKY178" s="59"/>
      <c r="FKZ178" s="59"/>
      <c r="FLA178" s="59"/>
      <c r="FLB178" s="59"/>
      <c r="FLC178" s="59"/>
      <c r="FLD178" s="59"/>
      <c r="FLE178" s="59"/>
      <c r="FLF178" s="59"/>
      <c r="FLG178" s="59"/>
      <c r="FLH178" s="59"/>
      <c r="FLI178" s="59"/>
      <c r="FLJ178" s="59"/>
      <c r="FLK178" s="59"/>
      <c r="FLL178" s="59"/>
      <c r="FLM178" s="59"/>
      <c r="FLN178" s="59"/>
      <c r="FLO178" s="59"/>
      <c r="FLP178" s="59"/>
      <c r="FLQ178" s="59"/>
      <c r="FLR178" s="59"/>
      <c r="FLS178" s="59"/>
      <c r="FLT178" s="59"/>
      <c r="FLU178" s="59"/>
      <c r="FLV178" s="59"/>
      <c r="FLW178" s="59"/>
      <c r="FLX178" s="59"/>
      <c r="FLY178" s="59"/>
      <c r="FLZ178" s="59"/>
      <c r="FMA178" s="59"/>
      <c r="FMB178" s="59"/>
      <c r="FMC178" s="59"/>
      <c r="FMD178" s="59"/>
      <c r="FME178" s="59"/>
      <c r="FMF178" s="59"/>
      <c r="FMG178" s="59"/>
      <c r="FMH178" s="59"/>
      <c r="FMI178" s="59"/>
      <c r="FMJ178" s="59"/>
      <c r="FMK178" s="59"/>
      <c r="FML178" s="59"/>
      <c r="FMM178" s="59"/>
      <c r="FMN178" s="59"/>
      <c r="FMO178" s="59"/>
      <c r="FMP178" s="59"/>
      <c r="FMQ178" s="59"/>
      <c r="FMR178" s="59"/>
      <c r="FMS178" s="59"/>
      <c r="FMT178" s="59"/>
      <c r="FMU178" s="59"/>
      <c r="FMV178" s="59"/>
      <c r="FMW178" s="59"/>
      <c r="FMX178" s="59"/>
      <c r="FMY178" s="59"/>
      <c r="FMZ178" s="59"/>
      <c r="FNA178" s="59"/>
      <c r="FNB178" s="59"/>
      <c r="FNC178" s="59"/>
      <c r="FND178" s="59"/>
      <c r="FNE178" s="59"/>
      <c r="FNF178" s="59"/>
      <c r="FNG178" s="59"/>
      <c r="FNH178" s="59"/>
      <c r="FNI178" s="59"/>
      <c r="FNJ178" s="59"/>
      <c r="FNK178" s="59"/>
      <c r="FNL178" s="59"/>
      <c r="FNM178" s="59"/>
      <c r="FNN178" s="59"/>
      <c r="FNO178" s="59"/>
      <c r="FNP178" s="59"/>
      <c r="FNQ178" s="59"/>
      <c r="FNR178" s="59"/>
      <c r="FNS178" s="59"/>
      <c r="FNT178" s="59"/>
      <c r="FNU178" s="59"/>
      <c r="FNV178" s="59"/>
      <c r="FNW178" s="59"/>
      <c r="FNX178" s="59"/>
      <c r="FNY178" s="59"/>
      <c r="FNZ178" s="59"/>
      <c r="FOA178" s="59"/>
      <c r="FOB178" s="59"/>
      <c r="FOC178" s="59"/>
      <c r="FOD178" s="59"/>
      <c r="FOE178" s="59"/>
      <c r="FOF178" s="59"/>
      <c r="FOG178" s="59"/>
      <c r="FOH178" s="59"/>
      <c r="FOI178" s="59"/>
      <c r="FOJ178" s="59"/>
      <c r="FOK178" s="59"/>
      <c r="FOL178" s="59"/>
      <c r="FOM178" s="59"/>
      <c r="FON178" s="59"/>
      <c r="FOO178" s="59"/>
      <c r="FOP178" s="59"/>
      <c r="FOQ178" s="59"/>
      <c r="FOR178" s="59"/>
      <c r="FOS178" s="59"/>
      <c r="FOT178" s="59"/>
      <c r="FOU178" s="59"/>
      <c r="FOV178" s="59"/>
      <c r="FOW178" s="59"/>
      <c r="FOX178" s="59"/>
      <c r="FOY178" s="59"/>
      <c r="FOZ178" s="59"/>
      <c r="FPA178" s="59"/>
      <c r="FPB178" s="59"/>
      <c r="FPC178" s="59"/>
      <c r="FPD178" s="59"/>
      <c r="FPE178" s="59"/>
      <c r="FPF178" s="59"/>
      <c r="FPG178" s="59"/>
      <c r="FPH178" s="59"/>
      <c r="FPI178" s="59"/>
      <c r="FPJ178" s="59"/>
      <c r="FPK178" s="59"/>
      <c r="FPL178" s="59"/>
      <c r="FPM178" s="59"/>
      <c r="FPN178" s="59"/>
      <c r="FPO178" s="59"/>
      <c r="FPP178" s="59"/>
      <c r="FPQ178" s="59"/>
      <c r="FPR178" s="59"/>
      <c r="FPS178" s="59"/>
      <c r="FPT178" s="59"/>
      <c r="FPU178" s="59"/>
      <c r="FPV178" s="59"/>
      <c r="FPW178" s="59"/>
      <c r="FPX178" s="59"/>
      <c r="FPY178" s="59"/>
      <c r="FPZ178" s="59"/>
      <c r="FQA178" s="59"/>
      <c r="FQB178" s="59"/>
      <c r="FQC178" s="59"/>
      <c r="FQD178" s="59"/>
      <c r="FQE178" s="59"/>
      <c r="FQF178" s="59"/>
      <c r="FQG178" s="59"/>
      <c r="FQH178" s="59"/>
      <c r="FQI178" s="59"/>
      <c r="FQJ178" s="59"/>
      <c r="FQK178" s="59"/>
      <c r="FQL178" s="59"/>
      <c r="FQM178" s="59"/>
      <c r="FQN178" s="59"/>
      <c r="FQO178" s="59"/>
      <c r="FQP178" s="59"/>
      <c r="FQQ178" s="59"/>
      <c r="FQR178" s="59"/>
      <c r="FQS178" s="59"/>
      <c r="FQT178" s="59"/>
      <c r="FQU178" s="59"/>
      <c r="FQV178" s="59"/>
      <c r="FQW178" s="59"/>
      <c r="FQX178" s="59"/>
      <c r="FQY178" s="59"/>
      <c r="FQZ178" s="59"/>
      <c r="FRA178" s="59"/>
      <c r="FRB178" s="59"/>
      <c r="FRC178" s="59"/>
      <c r="FRD178" s="59"/>
      <c r="FRE178" s="59"/>
      <c r="FRF178" s="59"/>
      <c r="FRG178" s="59"/>
      <c r="FRH178" s="59"/>
      <c r="FRI178" s="59"/>
      <c r="FRJ178" s="59"/>
      <c r="FRK178" s="59"/>
      <c r="FRL178" s="59"/>
      <c r="FRM178" s="59"/>
      <c r="FRN178" s="59"/>
      <c r="FRO178" s="59"/>
      <c r="FRP178" s="59"/>
      <c r="FRQ178" s="59"/>
      <c r="FRR178" s="59"/>
      <c r="FRS178" s="59"/>
      <c r="FRT178" s="59"/>
      <c r="FRU178" s="59"/>
      <c r="FRV178" s="59"/>
      <c r="FRW178" s="59"/>
      <c r="FRX178" s="59"/>
      <c r="FRY178" s="59"/>
      <c r="FRZ178" s="59"/>
      <c r="FSA178" s="59"/>
      <c r="FSB178" s="59"/>
      <c r="FSC178" s="59"/>
      <c r="FSD178" s="59"/>
      <c r="FSE178" s="59"/>
      <c r="FSF178" s="59"/>
      <c r="FSG178" s="59"/>
      <c r="FSH178" s="59"/>
      <c r="FSI178" s="59"/>
      <c r="FSJ178" s="59"/>
      <c r="FSK178" s="59"/>
      <c r="FSL178" s="59"/>
      <c r="FSM178" s="59"/>
      <c r="FSN178" s="59"/>
      <c r="FSO178" s="59"/>
      <c r="FSP178" s="59"/>
      <c r="FSQ178" s="59"/>
      <c r="FSR178" s="59"/>
      <c r="FSS178" s="59"/>
      <c r="FST178" s="59"/>
      <c r="FSU178" s="59"/>
      <c r="FSV178" s="59"/>
      <c r="FSW178" s="59"/>
      <c r="FSX178" s="59"/>
      <c r="FSY178" s="59"/>
      <c r="FSZ178" s="59"/>
      <c r="FTA178" s="59"/>
      <c r="FTB178" s="59"/>
      <c r="FTC178" s="59"/>
      <c r="FTD178" s="59"/>
      <c r="FTE178" s="59"/>
      <c r="FTF178" s="59"/>
      <c r="FTG178" s="59"/>
      <c r="FTH178" s="59"/>
      <c r="FTI178" s="59"/>
      <c r="FTJ178" s="59"/>
      <c r="FTK178" s="59"/>
      <c r="FTL178" s="59"/>
      <c r="FTM178" s="59"/>
      <c r="FTN178" s="59"/>
      <c r="FTO178" s="59"/>
      <c r="FTP178" s="59"/>
      <c r="FTQ178" s="59"/>
      <c r="FTR178" s="59"/>
      <c r="FTS178" s="59"/>
      <c r="FTT178" s="59"/>
      <c r="FTU178" s="59"/>
      <c r="FTV178" s="59"/>
      <c r="FTW178" s="59"/>
      <c r="FTX178" s="59"/>
      <c r="FTY178" s="59"/>
      <c r="FTZ178" s="59"/>
      <c r="FUA178" s="59"/>
      <c r="FUB178" s="59"/>
      <c r="FUC178" s="59"/>
      <c r="FUD178" s="59"/>
      <c r="FUE178" s="59"/>
      <c r="FUF178" s="59"/>
      <c r="FUG178" s="59"/>
      <c r="FUH178" s="59"/>
      <c r="FUI178" s="59"/>
      <c r="FUJ178" s="59"/>
      <c r="FUK178" s="59"/>
      <c r="FUL178" s="59"/>
      <c r="FUM178" s="59"/>
      <c r="FUN178" s="59"/>
      <c r="FUO178" s="59"/>
      <c r="FUP178" s="59"/>
      <c r="FUQ178" s="59"/>
      <c r="FUR178" s="59"/>
      <c r="FUS178" s="59"/>
      <c r="FUT178" s="59"/>
      <c r="FUU178" s="59"/>
      <c r="FUV178" s="59"/>
      <c r="FUW178" s="59"/>
      <c r="FUX178" s="59"/>
      <c r="FUY178" s="59"/>
      <c r="FUZ178" s="59"/>
      <c r="FVA178" s="59"/>
      <c r="FVB178" s="59"/>
      <c r="FVC178" s="59"/>
      <c r="FVD178" s="59"/>
      <c r="FVE178" s="59"/>
      <c r="FVF178" s="59"/>
      <c r="FVG178" s="59"/>
      <c r="FVH178" s="59"/>
      <c r="FVI178" s="59"/>
      <c r="FVJ178" s="59"/>
      <c r="FVK178" s="59"/>
      <c r="FVL178" s="59"/>
      <c r="FVM178" s="59"/>
      <c r="FVN178" s="59"/>
      <c r="FVO178" s="59"/>
      <c r="FVP178" s="59"/>
      <c r="FVQ178" s="59"/>
      <c r="FVR178" s="59"/>
      <c r="FVS178" s="59"/>
      <c r="FVT178" s="59"/>
      <c r="FVU178" s="59"/>
      <c r="FVV178" s="59"/>
      <c r="FVW178" s="59"/>
      <c r="FVX178" s="59"/>
      <c r="FVY178" s="59"/>
      <c r="FVZ178" s="59"/>
      <c r="FWA178" s="59"/>
      <c r="FWB178" s="59"/>
      <c r="FWC178" s="59"/>
      <c r="FWD178" s="59"/>
      <c r="FWE178" s="59"/>
      <c r="FWF178" s="59"/>
      <c r="FWG178" s="59"/>
      <c r="FWH178" s="59"/>
      <c r="FWI178" s="59"/>
      <c r="FWJ178" s="59"/>
      <c r="FWK178" s="59"/>
      <c r="FWL178" s="59"/>
      <c r="FWM178" s="59"/>
      <c r="FWN178" s="59"/>
      <c r="FWO178" s="59"/>
      <c r="FWP178" s="59"/>
      <c r="FWQ178" s="59"/>
      <c r="FWR178" s="59"/>
      <c r="FWS178" s="59"/>
      <c r="FWT178" s="59"/>
      <c r="FWU178" s="59"/>
      <c r="FWV178" s="59"/>
      <c r="FWW178" s="59"/>
      <c r="FWX178" s="59"/>
      <c r="FWY178" s="59"/>
      <c r="FWZ178" s="59"/>
      <c r="FXA178" s="59"/>
      <c r="FXB178" s="59"/>
      <c r="FXC178" s="59"/>
      <c r="FXD178" s="59"/>
      <c r="FXE178" s="59"/>
      <c r="FXF178" s="59"/>
      <c r="FXG178" s="59"/>
      <c r="FXH178" s="59"/>
      <c r="FXI178" s="59"/>
      <c r="FXJ178" s="59"/>
      <c r="FXK178" s="59"/>
      <c r="FXL178" s="59"/>
      <c r="FXM178" s="59"/>
      <c r="FXN178" s="59"/>
      <c r="FXO178" s="59"/>
      <c r="FXP178" s="59"/>
      <c r="FXQ178" s="59"/>
      <c r="FXR178" s="59"/>
      <c r="FXS178" s="59"/>
      <c r="FXT178" s="59"/>
      <c r="FXU178" s="59"/>
      <c r="FXV178" s="59"/>
      <c r="FXW178" s="59"/>
      <c r="FXX178" s="59"/>
      <c r="FXY178" s="59"/>
      <c r="FXZ178" s="59"/>
      <c r="FYA178" s="59"/>
      <c r="FYB178" s="59"/>
      <c r="FYC178" s="59"/>
      <c r="FYD178" s="59"/>
      <c r="FYE178" s="59"/>
      <c r="FYF178" s="59"/>
      <c r="FYG178" s="59"/>
      <c r="FYH178" s="59"/>
      <c r="FYI178" s="59"/>
      <c r="FYJ178" s="59"/>
      <c r="FYK178" s="59"/>
      <c r="FYL178" s="59"/>
      <c r="FYM178" s="59"/>
      <c r="FYN178" s="59"/>
      <c r="FYO178" s="59"/>
      <c r="FYP178" s="59"/>
      <c r="FYQ178" s="59"/>
      <c r="FYR178" s="59"/>
      <c r="FYS178" s="59"/>
      <c r="FYT178" s="59"/>
      <c r="FYU178" s="59"/>
      <c r="FYV178" s="59"/>
      <c r="FYW178" s="59"/>
      <c r="FYX178" s="59"/>
      <c r="FYY178" s="59"/>
      <c r="FYZ178" s="59"/>
      <c r="FZA178" s="59"/>
      <c r="FZB178" s="59"/>
      <c r="FZC178" s="59"/>
      <c r="FZD178" s="59"/>
      <c r="FZE178" s="59"/>
      <c r="FZF178" s="59"/>
      <c r="FZG178" s="59"/>
      <c r="FZH178" s="59"/>
      <c r="FZI178" s="59"/>
      <c r="FZJ178" s="59"/>
      <c r="FZK178" s="59"/>
      <c r="FZL178" s="59"/>
      <c r="FZM178" s="59"/>
      <c r="FZN178" s="59"/>
      <c r="FZO178" s="59"/>
      <c r="FZP178" s="59"/>
      <c r="FZQ178" s="59"/>
      <c r="FZR178" s="59"/>
      <c r="FZS178" s="59"/>
      <c r="FZT178" s="59"/>
      <c r="FZU178" s="59"/>
      <c r="FZV178" s="59"/>
      <c r="FZW178" s="59"/>
      <c r="FZX178" s="59"/>
      <c r="FZY178" s="59"/>
      <c r="FZZ178" s="59"/>
      <c r="GAA178" s="59"/>
      <c r="GAB178" s="59"/>
      <c r="GAC178" s="59"/>
      <c r="GAD178" s="59"/>
      <c r="GAE178" s="59"/>
      <c r="GAF178" s="59"/>
      <c r="GAG178" s="59"/>
      <c r="GAH178" s="59"/>
      <c r="GAI178" s="59"/>
      <c r="GAJ178" s="59"/>
      <c r="GAK178" s="59"/>
      <c r="GAL178" s="59"/>
      <c r="GAM178" s="59"/>
      <c r="GAN178" s="59"/>
      <c r="GAO178" s="59"/>
      <c r="GAP178" s="59"/>
      <c r="GAQ178" s="59"/>
      <c r="GAR178" s="59"/>
      <c r="GAS178" s="59"/>
      <c r="GAT178" s="59"/>
      <c r="GAU178" s="59"/>
      <c r="GAV178" s="59"/>
      <c r="GAW178" s="59"/>
      <c r="GAX178" s="59"/>
      <c r="GAY178" s="59"/>
      <c r="GAZ178" s="59"/>
      <c r="GBA178" s="59"/>
      <c r="GBB178" s="59"/>
      <c r="GBC178" s="59"/>
      <c r="GBD178" s="59"/>
      <c r="GBE178" s="59"/>
      <c r="GBF178" s="59"/>
      <c r="GBG178" s="59"/>
      <c r="GBH178" s="59"/>
      <c r="GBI178" s="59"/>
      <c r="GBJ178" s="59"/>
      <c r="GBK178" s="59"/>
      <c r="GBL178" s="59"/>
      <c r="GBM178" s="59"/>
      <c r="GBN178" s="59"/>
      <c r="GBO178" s="59"/>
      <c r="GBP178" s="59"/>
      <c r="GBQ178" s="59"/>
      <c r="GBR178" s="59"/>
      <c r="GBS178" s="59"/>
      <c r="GBT178" s="59"/>
      <c r="GBU178" s="59"/>
      <c r="GBV178" s="59"/>
      <c r="GBW178" s="59"/>
      <c r="GBX178" s="59"/>
      <c r="GBY178" s="59"/>
      <c r="GBZ178" s="59"/>
      <c r="GCA178" s="59"/>
      <c r="GCB178" s="59"/>
      <c r="GCC178" s="59"/>
      <c r="GCD178" s="59"/>
      <c r="GCE178" s="59"/>
      <c r="GCF178" s="59"/>
      <c r="GCG178" s="59"/>
      <c r="GCH178" s="59"/>
      <c r="GCI178" s="59"/>
      <c r="GCJ178" s="59"/>
      <c r="GCK178" s="59"/>
      <c r="GCL178" s="59"/>
      <c r="GCM178" s="59"/>
      <c r="GCN178" s="59"/>
      <c r="GCO178" s="59"/>
      <c r="GCP178" s="59"/>
      <c r="GCQ178" s="59"/>
      <c r="GCR178" s="59"/>
      <c r="GCS178" s="59"/>
      <c r="GCT178" s="59"/>
      <c r="GCU178" s="59"/>
      <c r="GCV178" s="59"/>
      <c r="GCW178" s="59"/>
      <c r="GCX178" s="59"/>
      <c r="GCY178" s="59"/>
      <c r="GCZ178" s="59"/>
      <c r="GDA178" s="59"/>
      <c r="GDB178" s="59"/>
      <c r="GDC178" s="59"/>
      <c r="GDD178" s="59"/>
      <c r="GDE178" s="59"/>
      <c r="GDF178" s="59"/>
      <c r="GDG178" s="59"/>
      <c r="GDH178" s="59"/>
      <c r="GDI178" s="59"/>
      <c r="GDJ178" s="59"/>
      <c r="GDK178" s="59"/>
      <c r="GDL178" s="59"/>
      <c r="GDM178" s="59"/>
      <c r="GDN178" s="59"/>
      <c r="GDO178" s="59"/>
      <c r="GDP178" s="59"/>
      <c r="GDQ178" s="59"/>
      <c r="GDR178" s="59"/>
      <c r="GDS178" s="59"/>
      <c r="GDT178" s="59"/>
      <c r="GDU178" s="59"/>
      <c r="GDV178" s="59"/>
      <c r="GDW178" s="59"/>
      <c r="GDX178" s="59"/>
      <c r="GDY178" s="59"/>
      <c r="GDZ178" s="59"/>
      <c r="GEA178" s="59"/>
      <c r="GEB178" s="59"/>
      <c r="GEC178" s="59"/>
      <c r="GED178" s="59"/>
      <c r="GEE178" s="59"/>
      <c r="GEF178" s="59"/>
      <c r="GEG178" s="59"/>
      <c r="GEH178" s="59"/>
      <c r="GEI178" s="59"/>
      <c r="GEJ178" s="59"/>
      <c r="GEK178" s="59"/>
      <c r="GEL178" s="59"/>
      <c r="GEM178" s="59"/>
      <c r="GEN178" s="59"/>
      <c r="GEO178" s="59"/>
      <c r="GEP178" s="59"/>
      <c r="GEQ178" s="59"/>
      <c r="GER178" s="59"/>
      <c r="GES178" s="59"/>
      <c r="GET178" s="59"/>
      <c r="GEU178" s="59"/>
      <c r="GEV178" s="59"/>
      <c r="GEW178" s="59"/>
      <c r="GEX178" s="59"/>
      <c r="GEY178" s="59"/>
      <c r="GEZ178" s="59"/>
      <c r="GFA178" s="59"/>
      <c r="GFB178" s="59"/>
      <c r="GFC178" s="59"/>
      <c r="GFD178" s="59"/>
      <c r="GFE178" s="59"/>
      <c r="GFF178" s="59"/>
      <c r="GFG178" s="59"/>
      <c r="GFH178" s="59"/>
      <c r="GFI178" s="59"/>
      <c r="GFJ178" s="59"/>
      <c r="GFK178" s="59"/>
      <c r="GFL178" s="59"/>
      <c r="GFM178" s="59"/>
      <c r="GFN178" s="59"/>
      <c r="GFO178" s="59"/>
      <c r="GFP178" s="59"/>
      <c r="GFQ178" s="59"/>
      <c r="GFR178" s="59"/>
      <c r="GFS178" s="59"/>
      <c r="GFT178" s="59"/>
      <c r="GFU178" s="59"/>
      <c r="GFV178" s="59"/>
      <c r="GFW178" s="59"/>
      <c r="GFX178" s="59"/>
      <c r="GFY178" s="59"/>
      <c r="GFZ178" s="59"/>
      <c r="GGA178" s="59"/>
      <c r="GGB178" s="59"/>
      <c r="GGC178" s="59"/>
      <c r="GGD178" s="59"/>
      <c r="GGE178" s="59"/>
      <c r="GGF178" s="59"/>
      <c r="GGG178" s="59"/>
      <c r="GGH178" s="59"/>
      <c r="GGI178" s="59"/>
      <c r="GGJ178" s="59"/>
      <c r="GGK178" s="59"/>
      <c r="GGL178" s="59"/>
      <c r="GGM178" s="59"/>
      <c r="GGN178" s="59"/>
      <c r="GGO178" s="59"/>
      <c r="GGP178" s="59"/>
      <c r="GGQ178" s="59"/>
      <c r="GGR178" s="59"/>
      <c r="GGS178" s="59"/>
      <c r="GGT178" s="59"/>
      <c r="GGU178" s="59"/>
      <c r="GGV178" s="59"/>
      <c r="GGW178" s="59"/>
      <c r="GGX178" s="59"/>
      <c r="GGY178" s="59"/>
      <c r="GGZ178" s="59"/>
      <c r="GHA178" s="59"/>
      <c r="GHB178" s="59"/>
      <c r="GHC178" s="59"/>
      <c r="GHD178" s="59"/>
      <c r="GHE178" s="59"/>
      <c r="GHF178" s="59"/>
      <c r="GHG178" s="59"/>
      <c r="GHH178" s="59"/>
      <c r="GHI178" s="59"/>
      <c r="GHJ178" s="59"/>
      <c r="GHK178" s="59"/>
      <c r="GHL178" s="59"/>
      <c r="GHM178" s="59"/>
      <c r="GHN178" s="59"/>
      <c r="GHO178" s="59"/>
      <c r="GHP178" s="59"/>
      <c r="GHQ178" s="59"/>
      <c r="GHR178" s="59"/>
      <c r="GHS178" s="59"/>
      <c r="GHT178" s="59"/>
      <c r="GHU178" s="59"/>
      <c r="GHV178" s="59"/>
      <c r="GHW178" s="59"/>
      <c r="GHX178" s="59"/>
      <c r="GHY178" s="59"/>
      <c r="GHZ178" s="59"/>
      <c r="GIA178" s="59"/>
      <c r="GIB178" s="59"/>
      <c r="GIC178" s="59"/>
      <c r="GID178" s="59"/>
      <c r="GIE178" s="59"/>
      <c r="GIF178" s="59"/>
      <c r="GIG178" s="59"/>
      <c r="GIH178" s="59"/>
      <c r="GII178" s="59"/>
      <c r="GIJ178" s="59"/>
      <c r="GIK178" s="59"/>
      <c r="GIL178" s="59"/>
      <c r="GIM178" s="59"/>
      <c r="GIN178" s="59"/>
      <c r="GIO178" s="59"/>
      <c r="GIP178" s="59"/>
      <c r="GIQ178" s="59"/>
      <c r="GIR178" s="59"/>
      <c r="GIS178" s="59"/>
      <c r="GIT178" s="59"/>
      <c r="GIU178" s="59"/>
      <c r="GIV178" s="59"/>
      <c r="GIW178" s="59"/>
      <c r="GIX178" s="59"/>
      <c r="GIY178" s="59"/>
      <c r="GIZ178" s="59"/>
      <c r="GJA178" s="59"/>
      <c r="GJB178" s="59"/>
      <c r="GJC178" s="59"/>
      <c r="GJD178" s="59"/>
      <c r="GJE178" s="59"/>
      <c r="GJF178" s="59"/>
      <c r="GJG178" s="59"/>
      <c r="GJH178" s="59"/>
      <c r="GJI178" s="59"/>
      <c r="GJJ178" s="59"/>
      <c r="GJK178" s="59"/>
      <c r="GJL178" s="59"/>
      <c r="GJM178" s="59"/>
      <c r="GJN178" s="59"/>
      <c r="GJO178" s="59"/>
      <c r="GJP178" s="59"/>
      <c r="GJQ178" s="59"/>
      <c r="GJR178" s="59"/>
      <c r="GJS178" s="59"/>
      <c r="GJT178" s="59"/>
      <c r="GJU178" s="59"/>
      <c r="GJV178" s="59"/>
      <c r="GJW178" s="59"/>
      <c r="GJX178" s="59"/>
      <c r="GJY178" s="59"/>
      <c r="GJZ178" s="59"/>
      <c r="GKA178" s="59"/>
      <c r="GKB178" s="59"/>
      <c r="GKC178" s="59"/>
      <c r="GKD178" s="59"/>
      <c r="GKE178" s="59"/>
      <c r="GKF178" s="59"/>
      <c r="GKG178" s="59"/>
      <c r="GKH178" s="59"/>
      <c r="GKI178" s="59"/>
      <c r="GKJ178" s="59"/>
      <c r="GKK178" s="59"/>
      <c r="GKL178" s="59"/>
      <c r="GKM178" s="59"/>
      <c r="GKN178" s="59"/>
      <c r="GKO178" s="59"/>
      <c r="GKP178" s="59"/>
      <c r="GKQ178" s="59"/>
      <c r="GKR178" s="59"/>
      <c r="GKS178" s="59"/>
      <c r="GKT178" s="59"/>
      <c r="GKU178" s="59"/>
      <c r="GKV178" s="59"/>
      <c r="GKW178" s="59"/>
      <c r="GKX178" s="59"/>
      <c r="GKY178" s="59"/>
      <c r="GKZ178" s="59"/>
      <c r="GLA178" s="59"/>
      <c r="GLB178" s="59"/>
      <c r="GLC178" s="59"/>
      <c r="GLD178" s="59"/>
      <c r="GLE178" s="59"/>
      <c r="GLF178" s="59"/>
      <c r="GLG178" s="59"/>
      <c r="GLH178" s="59"/>
      <c r="GLI178" s="59"/>
      <c r="GLJ178" s="59"/>
      <c r="GLK178" s="59"/>
      <c r="GLL178" s="59"/>
      <c r="GLM178" s="59"/>
      <c r="GLN178" s="59"/>
      <c r="GLO178" s="59"/>
      <c r="GLP178" s="59"/>
      <c r="GLQ178" s="59"/>
      <c r="GLR178" s="59"/>
      <c r="GLS178" s="59"/>
      <c r="GLT178" s="59"/>
      <c r="GLU178" s="59"/>
      <c r="GLV178" s="59"/>
      <c r="GLW178" s="59"/>
      <c r="GLX178" s="59"/>
      <c r="GLY178" s="59"/>
      <c r="GLZ178" s="59"/>
      <c r="GMA178" s="59"/>
      <c r="GMB178" s="59"/>
      <c r="GMC178" s="59"/>
      <c r="GMD178" s="59"/>
      <c r="GME178" s="59"/>
      <c r="GMF178" s="59"/>
      <c r="GMG178" s="59"/>
      <c r="GMH178" s="59"/>
      <c r="GMI178" s="59"/>
      <c r="GMJ178" s="59"/>
      <c r="GMK178" s="59"/>
      <c r="GML178" s="59"/>
      <c r="GMM178" s="59"/>
      <c r="GMN178" s="59"/>
      <c r="GMO178" s="59"/>
      <c r="GMP178" s="59"/>
      <c r="GMQ178" s="59"/>
      <c r="GMR178" s="59"/>
      <c r="GMS178" s="59"/>
      <c r="GMT178" s="59"/>
      <c r="GMU178" s="59"/>
      <c r="GMV178" s="59"/>
      <c r="GMW178" s="59"/>
      <c r="GMX178" s="59"/>
      <c r="GMY178" s="59"/>
      <c r="GMZ178" s="59"/>
      <c r="GNA178" s="59"/>
      <c r="GNB178" s="59"/>
      <c r="GNC178" s="59"/>
      <c r="GND178" s="59"/>
      <c r="GNE178" s="59"/>
      <c r="GNF178" s="59"/>
      <c r="GNG178" s="59"/>
      <c r="GNH178" s="59"/>
      <c r="GNI178" s="59"/>
      <c r="GNJ178" s="59"/>
      <c r="GNK178" s="59"/>
      <c r="GNL178" s="59"/>
      <c r="GNM178" s="59"/>
      <c r="GNN178" s="59"/>
      <c r="GNO178" s="59"/>
      <c r="GNP178" s="59"/>
      <c r="GNQ178" s="59"/>
      <c r="GNR178" s="59"/>
      <c r="GNS178" s="59"/>
      <c r="GNT178" s="59"/>
      <c r="GNU178" s="59"/>
      <c r="GNV178" s="59"/>
      <c r="GNW178" s="59"/>
      <c r="GNX178" s="59"/>
      <c r="GNY178" s="59"/>
      <c r="GNZ178" s="59"/>
      <c r="GOA178" s="59"/>
      <c r="GOB178" s="59"/>
      <c r="GOC178" s="59"/>
      <c r="GOD178" s="59"/>
      <c r="GOE178" s="59"/>
      <c r="GOF178" s="59"/>
      <c r="GOG178" s="59"/>
      <c r="GOH178" s="59"/>
      <c r="GOI178" s="59"/>
      <c r="GOJ178" s="59"/>
      <c r="GOK178" s="59"/>
      <c r="GOL178" s="59"/>
      <c r="GOM178" s="59"/>
      <c r="GON178" s="59"/>
      <c r="GOO178" s="59"/>
      <c r="GOP178" s="59"/>
      <c r="GOQ178" s="59"/>
      <c r="GOR178" s="59"/>
      <c r="GOS178" s="59"/>
      <c r="GOT178" s="59"/>
      <c r="GOU178" s="59"/>
      <c r="GOV178" s="59"/>
      <c r="GOW178" s="59"/>
      <c r="GOX178" s="59"/>
      <c r="GOY178" s="59"/>
      <c r="GOZ178" s="59"/>
      <c r="GPA178" s="59"/>
      <c r="GPB178" s="59"/>
      <c r="GPC178" s="59"/>
      <c r="GPD178" s="59"/>
      <c r="GPE178" s="59"/>
      <c r="GPF178" s="59"/>
      <c r="GPG178" s="59"/>
      <c r="GPH178" s="59"/>
      <c r="GPI178" s="59"/>
      <c r="GPJ178" s="59"/>
      <c r="GPK178" s="59"/>
      <c r="GPL178" s="59"/>
      <c r="GPM178" s="59"/>
      <c r="GPN178" s="59"/>
      <c r="GPO178" s="59"/>
      <c r="GPP178" s="59"/>
      <c r="GPQ178" s="59"/>
      <c r="GPR178" s="59"/>
      <c r="GPS178" s="59"/>
      <c r="GPT178" s="59"/>
      <c r="GPU178" s="59"/>
      <c r="GPV178" s="59"/>
      <c r="GPW178" s="59"/>
      <c r="GPX178" s="59"/>
      <c r="GPY178" s="59"/>
      <c r="GPZ178" s="59"/>
      <c r="GQA178" s="59"/>
      <c r="GQB178" s="59"/>
      <c r="GQC178" s="59"/>
      <c r="GQD178" s="59"/>
      <c r="GQE178" s="59"/>
      <c r="GQF178" s="59"/>
      <c r="GQG178" s="59"/>
      <c r="GQH178" s="59"/>
      <c r="GQI178" s="59"/>
      <c r="GQJ178" s="59"/>
      <c r="GQK178" s="59"/>
      <c r="GQL178" s="59"/>
      <c r="GQM178" s="59"/>
      <c r="GQN178" s="59"/>
      <c r="GQO178" s="59"/>
      <c r="GQP178" s="59"/>
      <c r="GQQ178" s="59"/>
      <c r="GQR178" s="59"/>
      <c r="GQS178" s="59"/>
      <c r="GQT178" s="59"/>
      <c r="GQU178" s="59"/>
      <c r="GQV178" s="59"/>
      <c r="GQW178" s="59"/>
      <c r="GQX178" s="59"/>
      <c r="GQY178" s="59"/>
      <c r="GQZ178" s="59"/>
      <c r="GRA178" s="59"/>
      <c r="GRB178" s="59"/>
      <c r="GRC178" s="59"/>
      <c r="GRD178" s="59"/>
      <c r="GRE178" s="59"/>
      <c r="GRF178" s="59"/>
      <c r="GRG178" s="59"/>
      <c r="GRH178" s="59"/>
      <c r="GRI178" s="59"/>
      <c r="GRJ178" s="59"/>
      <c r="GRK178" s="59"/>
      <c r="GRL178" s="59"/>
      <c r="GRM178" s="59"/>
      <c r="GRN178" s="59"/>
      <c r="GRO178" s="59"/>
      <c r="GRP178" s="59"/>
      <c r="GRQ178" s="59"/>
      <c r="GRR178" s="59"/>
      <c r="GRS178" s="59"/>
      <c r="GRT178" s="59"/>
      <c r="GRU178" s="59"/>
      <c r="GRV178" s="59"/>
      <c r="GRW178" s="59"/>
      <c r="GRX178" s="59"/>
      <c r="GRY178" s="59"/>
      <c r="GRZ178" s="59"/>
      <c r="GSA178" s="59"/>
      <c r="GSB178" s="59"/>
      <c r="GSC178" s="59"/>
      <c r="GSD178" s="59"/>
      <c r="GSE178" s="59"/>
      <c r="GSF178" s="59"/>
      <c r="GSG178" s="59"/>
      <c r="GSH178" s="59"/>
      <c r="GSI178" s="59"/>
      <c r="GSJ178" s="59"/>
      <c r="GSK178" s="59"/>
      <c r="GSL178" s="59"/>
      <c r="GSM178" s="59"/>
      <c r="GSN178" s="59"/>
      <c r="GSO178" s="59"/>
      <c r="GSP178" s="59"/>
      <c r="GSQ178" s="59"/>
      <c r="GSR178" s="59"/>
      <c r="GSS178" s="59"/>
      <c r="GST178" s="59"/>
      <c r="GSU178" s="59"/>
      <c r="GSV178" s="59"/>
      <c r="GSW178" s="59"/>
      <c r="GSX178" s="59"/>
      <c r="GSY178" s="59"/>
      <c r="GSZ178" s="59"/>
      <c r="GTA178" s="59"/>
      <c r="GTB178" s="59"/>
      <c r="GTC178" s="59"/>
      <c r="GTD178" s="59"/>
      <c r="GTE178" s="59"/>
      <c r="GTF178" s="59"/>
      <c r="GTG178" s="59"/>
      <c r="GTH178" s="59"/>
      <c r="GTI178" s="59"/>
      <c r="GTJ178" s="59"/>
      <c r="GTK178" s="59"/>
      <c r="GTL178" s="59"/>
      <c r="GTM178" s="59"/>
      <c r="GTN178" s="59"/>
      <c r="GTO178" s="59"/>
      <c r="GTP178" s="59"/>
      <c r="GTQ178" s="59"/>
      <c r="GTR178" s="59"/>
      <c r="GTS178" s="59"/>
      <c r="GTT178" s="59"/>
      <c r="GTU178" s="59"/>
      <c r="GTV178" s="59"/>
      <c r="GTW178" s="59"/>
      <c r="GTX178" s="59"/>
      <c r="GTY178" s="59"/>
      <c r="GTZ178" s="59"/>
      <c r="GUA178" s="59"/>
      <c r="GUB178" s="59"/>
      <c r="GUC178" s="59"/>
      <c r="GUD178" s="59"/>
      <c r="GUE178" s="59"/>
      <c r="GUF178" s="59"/>
      <c r="GUG178" s="59"/>
      <c r="GUH178" s="59"/>
      <c r="GUI178" s="59"/>
      <c r="GUJ178" s="59"/>
      <c r="GUK178" s="59"/>
      <c r="GUL178" s="59"/>
      <c r="GUM178" s="59"/>
      <c r="GUN178" s="59"/>
      <c r="GUO178" s="59"/>
      <c r="GUP178" s="59"/>
      <c r="GUQ178" s="59"/>
      <c r="GUR178" s="59"/>
      <c r="GUS178" s="59"/>
      <c r="GUT178" s="59"/>
      <c r="GUU178" s="59"/>
      <c r="GUV178" s="59"/>
      <c r="GUW178" s="59"/>
      <c r="GUX178" s="59"/>
      <c r="GUY178" s="59"/>
      <c r="GUZ178" s="59"/>
      <c r="GVA178" s="59"/>
      <c r="GVB178" s="59"/>
      <c r="GVC178" s="59"/>
      <c r="GVD178" s="59"/>
      <c r="GVE178" s="59"/>
      <c r="GVF178" s="59"/>
      <c r="GVG178" s="59"/>
      <c r="GVH178" s="59"/>
      <c r="GVI178" s="59"/>
      <c r="GVJ178" s="59"/>
      <c r="GVK178" s="59"/>
      <c r="GVL178" s="59"/>
      <c r="GVM178" s="59"/>
      <c r="GVN178" s="59"/>
      <c r="GVO178" s="59"/>
      <c r="GVP178" s="59"/>
      <c r="GVQ178" s="59"/>
      <c r="GVR178" s="59"/>
      <c r="GVS178" s="59"/>
      <c r="GVT178" s="59"/>
      <c r="GVU178" s="59"/>
      <c r="GVV178" s="59"/>
      <c r="GVW178" s="59"/>
      <c r="GVX178" s="59"/>
      <c r="GVY178" s="59"/>
      <c r="GVZ178" s="59"/>
      <c r="GWA178" s="59"/>
      <c r="GWB178" s="59"/>
      <c r="GWC178" s="59"/>
      <c r="GWD178" s="59"/>
      <c r="GWE178" s="59"/>
      <c r="GWF178" s="59"/>
      <c r="GWG178" s="59"/>
      <c r="GWH178" s="59"/>
      <c r="GWI178" s="59"/>
      <c r="GWJ178" s="59"/>
      <c r="GWK178" s="59"/>
      <c r="GWL178" s="59"/>
      <c r="GWM178" s="59"/>
      <c r="GWN178" s="59"/>
      <c r="GWO178" s="59"/>
      <c r="GWP178" s="59"/>
      <c r="GWQ178" s="59"/>
      <c r="GWR178" s="59"/>
      <c r="GWS178" s="59"/>
      <c r="GWT178" s="59"/>
      <c r="GWU178" s="59"/>
      <c r="GWV178" s="59"/>
      <c r="GWW178" s="59"/>
      <c r="GWX178" s="59"/>
      <c r="GWY178" s="59"/>
      <c r="GWZ178" s="59"/>
      <c r="GXA178" s="59"/>
      <c r="GXB178" s="59"/>
      <c r="GXC178" s="59"/>
      <c r="GXD178" s="59"/>
      <c r="GXE178" s="59"/>
      <c r="GXF178" s="59"/>
      <c r="GXG178" s="59"/>
      <c r="GXH178" s="59"/>
      <c r="GXI178" s="59"/>
      <c r="GXJ178" s="59"/>
      <c r="GXK178" s="59"/>
      <c r="GXL178" s="59"/>
      <c r="GXM178" s="59"/>
      <c r="GXN178" s="59"/>
      <c r="GXO178" s="59"/>
      <c r="GXP178" s="59"/>
      <c r="GXQ178" s="59"/>
      <c r="GXR178" s="59"/>
      <c r="GXS178" s="59"/>
      <c r="GXT178" s="59"/>
      <c r="GXU178" s="59"/>
      <c r="GXV178" s="59"/>
      <c r="GXW178" s="59"/>
      <c r="GXX178" s="59"/>
      <c r="GXY178" s="59"/>
      <c r="GXZ178" s="59"/>
      <c r="GYA178" s="59"/>
      <c r="GYB178" s="59"/>
      <c r="GYC178" s="59"/>
      <c r="GYD178" s="59"/>
      <c r="GYE178" s="59"/>
      <c r="GYF178" s="59"/>
      <c r="GYG178" s="59"/>
      <c r="GYH178" s="59"/>
      <c r="GYI178" s="59"/>
      <c r="GYJ178" s="59"/>
      <c r="GYK178" s="59"/>
      <c r="GYL178" s="59"/>
      <c r="GYM178" s="59"/>
      <c r="GYN178" s="59"/>
      <c r="GYO178" s="59"/>
      <c r="GYP178" s="59"/>
      <c r="GYQ178" s="59"/>
      <c r="GYR178" s="59"/>
      <c r="GYS178" s="59"/>
      <c r="GYT178" s="59"/>
      <c r="GYU178" s="59"/>
      <c r="GYV178" s="59"/>
      <c r="GYW178" s="59"/>
      <c r="GYX178" s="59"/>
      <c r="GYY178" s="59"/>
      <c r="GYZ178" s="59"/>
      <c r="GZA178" s="59"/>
      <c r="GZB178" s="59"/>
      <c r="GZC178" s="59"/>
      <c r="GZD178" s="59"/>
      <c r="GZE178" s="59"/>
      <c r="GZF178" s="59"/>
      <c r="GZG178" s="59"/>
      <c r="GZH178" s="59"/>
      <c r="GZI178" s="59"/>
      <c r="GZJ178" s="59"/>
      <c r="GZK178" s="59"/>
      <c r="GZL178" s="59"/>
      <c r="GZM178" s="59"/>
      <c r="GZN178" s="59"/>
      <c r="GZO178" s="59"/>
      <c r="GZP178" s="59"/>
      <c r="GZQ178" s="59"/>
      <c r="GZR178" s="59"/>
      <c r="GZS178" s="59"/>
      <c r="GZT178" s="59"/>
      <c r="GZU178" s="59"/>
      <c r="GZV178" s="59"/>
      <c r="GZW178" s="59"/>
      <c r="GZX178" s="59"/>
      <c r="GZY178" s="59"/>
      <c r="GZZ178" s="59"/>
      <c r="HAA178" s="59"/>
      <c r="HAB178" s="59"/>
      <c r="HAC178" s="59"/>
      <c r="HAD178" s="59"/>
      <c r="HAE178" s="59"/>
      <c r="HAF178" s="59"/>
      <c r="HAG178" s="59"/>
      <c r="HAH178" s="59"/>
      <c r="HAI178" s="59"/>
      <c r="HAJ178" s="59"/>
      <c r="HAK178" s="59"/>
      <c r="HAL178" s="59"/>
      <c r="HAM178" s="59"/>
      <c r="HAN178" s="59"/>
      <c r="HAO178" s="59"/>
      <c r="HAP178" s="59"/>
      <c r="HAQ178" s="59"/>
      <c r="HAR178" s="59"/>
      <c r="HAS178" s="59"/>
      <c r="HAT178" s="59"/>
      <c r="HAU178" s="59"/>
      <c r="HAV178" s="59"/>
      <c r="HAW178" s="59"/>
      <c r="HAX178" s="59"/>
      <c r="HAY178" s="59"/>
      <c r="HAZ178" s="59"/>
      <c r="HBA178" s="59"/>
      <c r="HBB178" s="59"/>
      <c r="HBC178" s="59"/>
      <c r="HBD178" s="59"/>
      <c r="HBE178" s="59"/>
      <c r="HBF178" s="59"/>
      <c r="HBG178" s="59"/>
      <c r="HBH178" s="59"/>
      <c r="HBI178" s="59"/>
      <c r="HBJ178" s="59"/>
      <c r="HBK178" s="59"/>
      <c r="HBL178" s="59"/>
      <c r="HBM178" s="59"/>
      <c r="HBN178" s="59"/>
      <c r="HBO178" s="59"/>
      <c r="HBP178" s="59"/>
      <c r="HBQ178" s="59"/>
      <c r="HBR178" s="59"/>
      <c r="HBS178" s="59"/>
      <c r="HBT178" s="59"/>
      <c r="HBU178" s="59"/>
      <c r="HBV178" s="59"/>
      <c r="HBW178" s="59"/>
      <c r="HBX178" s="59"/>
      <c r="HBY178" s="59"/>
      <c r="HBZ178" s="59"/>
      <c r="HCA178" s="59"/>
      <c r="HCB178" s="59"/>
      <c r="HCC178" s="59"/>
      <c r="HCD178" s="59"/>
      <c r="HCE178" s="59"/>
      <c r="HCF178" s="59"/>
      <c r="HCG178" s="59"/>
      <c r="HCH178" s="59"/>
      <c r="HCI178" s="59"/>
      <c r="HCJ178" s="59"/>
      <c r="HCK178" s="59"/>
      <c r="HCL178" s="59"/>
      <c r="HCM178" s="59"/>
      <c r="HCN178" s="59"/>
      <c r="HCO178" s="59"/>
      <c r="HCP178" s="59"/>
      <c r="HCQ178" s="59"/>
      <c r="HCR178" s="59"/>
      <c r="HCS178" s="59"/>
      <c r="HCT178" s="59"/>
      <c r="HCU178" s="59"/>
      <c r="HCV178" s="59"/>
      <c r="HCW178" s="59"/>
      <c r="HCX178" s="59"/>
      <c r="HCY178" s="59"/>
      <c r="HCZ178" s="59"/>
      <c r="HDA178" s="59"/>
      <c r="HDB178" s="59"/>
      <c r="HDC178" s="59"/>
      <c r="HDD178" s="59"/>
      <c r="HDE178" s="59"/>
      <c r="HDF178" s="59"/>
      <c r="HDG178" s="59"/>
      <c r="HDH178" s="59"/>
      <c r="HDI178" s="59"/>
      <c r="HDJ178" s="59"/>
      <c r="HDK178" s="59"/>
      <c r="HDL178" s="59"/>
      <c r="HDM178" s="59"/>
      <c r="HDN178" s="59"/>
      <c r="HDO178" s="59"/>
      <c r="HDP178" s="59"/>
      <c r="HDQ178" s="59"/>
      <c r="HDR178" s="59"/>
      <c r="HDS178" s="59"/>
      <c r="HDT178" s="59"/>
      <c r="HDU178" s="59"/>
      <c r="HDV178" s="59"/>
      <c r="HDW178" s="59"/>
      <c r="HDX178" s="59"/>
      <c r="HDY178" s="59"/>
      <c r="HDZ178" s="59"/>
      <c r="HEA178" s="59"/>
      <c r="HEB178" s="59"/>
      <c r="HEC178" s="59"/>
      <c r="HED178" s="59"/>
      <c r="HEE178" s="59"/>
      <c r="HEF178" s="59"/>
      <c r="HEG178" s="59"/>
      <c r="HEH178" s="59"/>
      <c r="HEI178" s="59"/>
      <c r="HEJ178" s="59"/>
      <c r="HEK178" s="59"/>
      <c r="HEL178" s="59"/>
      <c r="HEM178" s="59"/>
      <c r="HEN178" s="59"/>
      <c r="HEO178" s="59"/>
      <c r="HEP178" s="59"/>
      <c r="HEQ178" s="59"/>
      <c r="HER178" s="59"/>
      <c r="HES178" s="59"/>
      <c r="HET178" s="59"/>
      <c r="HEU178" s="59"/>
      <c r="HEV178" s="59"/>
      <c r="HEW178" s="59"/>
      <c r="HEX178" s="59"/>
      <c r="HEY178" s="59"/>
      <c r="HEZ178" s="59"/>
      <c r="HFA178" s="59"/>
      <c r="HFB178" s="59"/>
      <c r="HFC178" s="59"/>
      <c r="HFD178" s="59"/>
      <c r="HFE178" s="59"/>
      <c r="HFF178" s="59"/>
      <c r="HFG178" s="59"/>
      <c r="HFH178" s="59"/>
      <c r="HFI178" s="59"/>
      <c r="HFJ178" s="59"/>
      <c r="HFK178" s="59"/>
      <c r="HFL178" s="59"/>
      <c r="HFM178" s="59"/>
      <c r="HFN178" s="59"/>
      <c r="HFO178" s="59"/>
      <c r="HFP178" s="59"/>
      <c r="HFQ178" s="59"/>
      <c r="HFR178" s="59"/>
      <c r="HFS178" s="59"/>
      <c r="HFT178" s="59"/>
      <c r="HFU178" s="59"/>
      <c r="HFV178" s="59"/>
      <c r="HFW178" s="59"/>
      <c r="HFX178" s="59"/>
      <c r="HFY178" s="59"/>
      <c r="HFZ178" s="59"/>
      <c r="HGA178" s="59"/>
      <c r="HGB178" s="59"/>
      <c r="HGC178" s="59"/>
      <c r="HGD178" s="59"/>
      <c r="HGE178" s="59"/>
      <c r="HGF178" s="59"/>
      <c r="HGG178" s="59"/>
      <c r="HGH178" s="59"/>
      <c r="HGI178" s="59"/>
      <c r="HGJ178" s="59"/>
      <c r="HGK178" s="59"/>
      <c r="HGL178" s="59"/>
      <c r="HGM178" s="59"/>
      <c r="HGN178" s="59"/>
      <c r="HGO178" s="59"/>
      <c r="HGP178" s="59"/>
      <c r="HGQ178" s="59"/>
      <c r="HGR178" s="59"/>
      <c r="HGS178" s="59"/>
      <c r="HGT178" s="59"/>
      <c r="HGU178" s="59"/>
      <c r="HGV178" s="59"/>
      <c r="HGW178" s="59"/>
      <c r="HGX178" s="59"/>
      <c r="HGY178" s="59"/>
      <c r="HGZ178" s="59"/>
      <c r="HHA178" s="59"/>
      <c r="HHB178" s="59"/>
      <c r="HHC178" s="59"/>
      <c r="HHD178" s="59"/>
      <c r="HHE178" s="59"/>
      <c r="HHF178" s="59"/>
      <c r="HHG178" s="59"/>
      <c r="HHH178" s="59"/>
      <c r="HHI178" s="59"/>
      <c r="HHJ178" s="59"/>
      <c r="HHK178" s="59"/>
      <c r="HHL178" s="59"/>
      <c r="HHM178" s="59"/>
      <c r="HHN178" s="59"/>
      <c r="HHO178" s="59"/>
      <c r="HHP178" s="59"/>
      <c r="HHQ178" s="59"/>
      <c r="HHR178" s="59"/>
      <c r="HHS178" s="59"/>
      <c r="HHT178" s="59"/>
      <c r="HHU178" s="59"/>
      <c r="HHV178" s="59"/>
      <c r="HHW178" s="59"/>
      <c r="HHX178" s="59"/>
      <c r="HHY178" s="59"/>
      <c r="HHZ178" s="59"/>
      <c r="HIA178" s="59"/>
      <c r="HIB178" s="59"/>
      <c r="HIC178" s="59"/>
      <c r="HID178" s="59"/>
      <c r="HIE178" s="59"/>
      <c r="HIF178" s="59"/>
      <c r="HIG178" s="59"/>
      <c r="HIH178" s="59"/>
      <c r="HII178" s="59"/>
      <c r="HIJ178" s="59"/>
      <c r="HIK178" s="59"/>
      <c r="HIL178" s="59"/>
      <c r="HIM178" s="59"/>
      <c r="HIN178" s="59"/>
      <c r="HIO178" s="59"/>
      <c r="HIP178" s="59"/>
      <c r="HIQ178" s="59"/>
      <c r="HIR178" s="59"/>
      <c r="HIS178" s="59"/>
      <c r="HIT178" s="59"/>
      <c r="HIU178" s="59"/>
      <c r="HIV178" s="59"/>
      <c r="HIW178" s="59"/>
      <c r="HIX178" s="59"/>
      <c r="HIY178" s="59"/>
      <c r="HIZ178" s="59"/>
      <c r="HJA178" s="59"/>
      <c r="HJB178" s="59"/>
      <c r="HJC178" s="59"/>
      <c r="HJD178" s="59"/>
      <c r="HJE178" s="59"/>
      <c r="HJF178" s="59"/>
      <c r="HJG178" s="59"/>
      <c r="HJH178" s="59"/>
      <c r="HJI178" s="59"/>
      <c r="HJJ178" s="59"/>
      <c r="HJK178" s="59"/>
      <c r="HJL178" s="59"/>
      <c r="HJM178" s="59"/>
      <c r="HJN178" s="59"/>
      <c r="HJO178" s="59"/>
      <c r="HJP178" s="59"/>
      <c r="HJQ178" s="59"/>
      <c r="HJR178" s="59"/>
      <c r="HJS178" s="59"/>
      <c r="HJT178" s="59"/>
      <c r="HJU178" s="59"/>
      <c r="HJV178" s="59"/>
      <c r="HJW178" s="59"/>
      <c r="HJX178" s="59"/>
      <c r="HJY178" s="59"/>
      <c r="HJZ178" s="59"/>
      <c r="HKA178" s="59"/>
      <c r="HKB178" s="59"/>
      <c r="HKC178" s="59"/>
      <c r="HKD178" s="59"/>
      <c r="HKE178" s="59"/>
      <c r="HKF178" s="59"/>
      <c r="HKG178" s="59"/>
      <c r="HKH178" s="59"/>
      <c r="HKI178" s="59"/>
      <c r="HKJ178" s="59"/>
      <c r="HKK178" s="59"/>
      <c r="HKL178" s="59"/>
      <c r="HKM178" s="59"/>
      <c r="HKN178" s="59"/>
      <c r="HKO178" s="59"/>
      <c r="HKP178" s="59"/>
      <c r="HKQ178" s="59"/>
      <c r="HKR178" s="59"/>
      <c r="HKS178" s="59"/>
      <c r="HKT178" s="59"/>
      <c r="HKU178" s="59"/>
      <c r="HKV178" s="59"/>
      <c r="HKW178" s="59"/>
      <c r="HKX178" s="59"/>
      <c r="HKY178" s="59"/>
      <c r="HKZ178" s="59"/>
      <c r="HLA178" s="59"/>
      <c r="HLB178" s="59"/>
      <c r="HLC178" s="59"/>
      <c r="HLD178" s="59"/>
      <c r="HLE178" s="59"/>
      <c r="HLF178" s="59"/>
      <c r="HLG178" s="59"/>
      <c r="HLH178" s="59"/>
      <c r="HLI178" s="59"/>
      <c r="HLJ178" s="59"/>
      <c r="HLK178" s="59"/>
      <c r="HLL178" s="59"/>
      <c r="HLM178" s="59"/>
      <c r="HLN178" s="59"/>
      <c r="HLO178" s="59"/>
      <c r="HLP178" s="59"/>
      <c r="HLQ178" s="59"/>
      <c r="HLR178" s="59"/>
      <c r="HLS178" s="59"/>
      <c r="HLT178" s="59"/>
      <c r="HLU178" s="59"/>
      <c r="HLV178" s="59"/>
      <c r="HLW178" s="59"/>
      <c r="HLX178" s="59"/>
      <c r="HLY178" s="59"/>
      <c r="HLZ178" s="59"/>
      <c r="HMA178" s="59"/>
      <c r="HMB178" s="59"/>
      <c r="HMC178" s="59"/>
      <c r="HMD178" s="59"/>
      <c r="HME178" s="59"/>
      <c r="HMF178" s="59"/>
      <c r="HMG178" s="59"/>
      <c r="HMH178" s="59"/>
      <c r="HMI178" s="59"/>
      <c r="HMJ178" s="59"/>
      <c r="HMK178" s="59"/>
      <c r="HML178" s="59"/>
      <c r="HMM178" s="59"/>
      <c r="HMN178" s="59"/>
      <c r="HMO178" s="59"/>
      <c r="HMP178" s="59"/>
      <c r="HMQ178" s="59"/>
      <c r="HMR178" s="59"/>
      <c r="HMS178" s="59"/>
      <c r="HMT178" s="59"/>
      <c r="HMU178" s="59"/>
      <c r="HMV178" s="59"/>
      <c r="HMW178" s="59"/>
      <c r="HMX178" s="59"/>
      <c r="HMY178" s="59"/>
      <c r="HMZ178" s="59"/>
      <c r="HNA178" s="59"/>
      <c r="HNB178" s="59"/>
      <c r="HNC178" s="59"/>
      <c r="HND178" s="59"/>
      <c r="HNE178" s="59"/>
      <c r="HNF178" s="59"/>
      <c r="HNG178" s="59"/>
      <c r="HNH178" s="59"/>
      <c r="HNI178" s="59"/>
      <c r="HNJ178" s="59"/>
      <c r="HNK178" s="59"/>
      <c r="HNL178" s="59"/>
      <c r="HNM178" s="59"/>
      <c r="HNN178" s="59"/>
      <c r="HNO178" s="59"/>
      <c r="HNP178" s="59"/>
      <c r="HNQ178" s="59"/>
      <c r="HNR178" s="59"/>
      <c r="HNS178" s="59"/>
      <c r="HNT178" s="59"/>
      <c r="HNU178" s="59"/>
      <c r="HNV178" s="59"/>
      <c r="HNW178" s="59"/>
      <c r="HNX178" s="59"/>
      <c r="HNY178" s="59"/>
      <c r="HNZ178" s="59"/>
      <c r="HOA178" s="59"/>
      <c r="HOB178" s="59"/>
      <c r="HOC178" s="59"/>
      <c r="HOD178" s="59"/>
      <c r="HOE178" s="59"/>
      <c r="HOF178" s="59"/>
      <c r="HOG178" s="59"/>
      <c r="HOH178" s="59"/>
      <c r="HOI178" s="59"/>
      <c r="HOJ178" s="59"/>
      <c r="HOK178" s="59"/>
      <c r="HOL178" s="59"/>
      <c r="HOM178" s="59"/>
      <c r="HON178" s="59"/>
      <c r="HOO178" s="59"/>
      <c r="HOP178" s="59"/>
      <c r="HOQ178" s="59"/>
      <c r="HOR178" s="59"/>
      <c r="HOS178" s="59"/>
      <c r="HOT178" s="59"/>
      <c r="HOU178" s="59"/>
      <c r="HOV178" s="59"/>
      <c r="HOW178" s="59"/>
      <c r="HOX178" s="59"/>
      <c r="HOY178" s="59"/>
      <c r="HOZ178" s="59"/>
      <c r="HPA178" s="59"/>
      <c r="HPB178" s="59"/>
      <c r="HPC178" s="59"/>
      <c r="HPD178" s="59"/>
      <c r="HPE178" s="59"/>
      <c r="HPF178" s="59"/>
      <c r="HPG178" s="59"/>
      <c r="HPH178" s="59"/>
      <c r="HPI178" s="59"/>
      <c r="HPJ178" s="59"/>
      <c r="HPK178" s="59"/>
      <c r="HPL178" s="59"/>
      <c r="HPM178" s="59"/>
      <c r="HPN178" s="59"/>
      <c r="HPO178" s="59"/>
      <c r="HPP178" s="59"/>
      <c r="HPQ178" s="59"/>
      <c r="HPR178" s="59"/>
      <c r="HPS178" s="59"/>
      <c r="HPT178" s="59"/>
      <c r="HPU178" s="59"/>
      <c r="HPV178" s="59"/>
      <c r="HPW178" s="59"/>
      <c r="HPX178" s="59"/>
      <c r="HPY178" s="59"/>
      <c r="HPZ178" s="59"/>
      <c r="HQA178" s="59"/>
      <c r="HQB178" s="59"/>
      <c r="HQC178" s="59"/>
      <c r="HQD178" s="59"/>
      <c r="HQE178" s="59"/>
      <c r="HQF178" s="59"/>
      <c r="HQG178" s="59"/>
      <c r="HQH178" s="59"/>
      <c r="HQI178" s="59"/>
      <c r="HQJ178" s="59"/>
      <c r="HQK178" s="59"/>
      <c r="HQL178" s="59"/>
      <c r="HQM178" s="59"/>
      <c r="HQN178" s="59"/>
      <c r="HQO178" s="59"/>
      <c r="HQP178" s="59"/>
      <c r="HQQ178" s="59"/>
      <c r="HQR178" s="59"/>
      <c r="HQS178" s="59"/>
      <c r="HQT178" s="59"/>
      <c r="HQU178" s="59"/>
      <c r="HQV178" s="59"/>
      <c r="HQW178" s="59"/>
      <c r="HQX178" s="59"/>
      <c r="HQY178" s="59"/>
      <c r="HQZ178" s="59"/>
      <c r="HRA178" s="59"/>
      <c r="HRB178" s="59"/>
      <c r="HRC178" s="59"/>
      <c r="HRD178" s="59"/>
      <c r="HRE178" s="59"/>
      <c r="HRF178" s="59"/>
      <c r="HRG178" s="59"/>
      <c r="HRH178" s="59"/>
      <c r="HRI178" s="59"/>
      <c r="HRJ178" s="59"/>
      <c r="HRK178" s="59"/>
      <c r="HRL178" s="59"/>
      <c r="HRM178" s="59"/>
      <c r="HRN178" s="59"/>
      <c r="HRO178" s="59"/>
      <c r="HRP178" s="59"/>
      <c r="HRQ178" s="59"/>
      <c r="HRR178" s="59"/>
      <c r="HRS178" s="59"/>
      <c r="HRT178" s="59"/>
      <c r="HRU178" s="59"/>
      <c r="HRV178" s="59"/>
      <c r="HRW178" s="59"/>
      <c r="HRX178" s="59"/>
      <c r="HRY178" s="59"/>
      <c r="HRZ178" s="59"/>
      <c r="HSA178" s="59"/>
      <c r="HSB178" s="59"/>
      <c r="HSC178" s="59"/>
      <c r="HSD178" s="59"/>
      <c r="HSE178" s="59"/>
      <c r="HSF178" s="59"/>
      <c r="HSG178" s="59"/>
      <c r="HSH178" s="59"/>
      <c r="HSI178" s="59"/>
      <c r="HSJ178" s="59"/>
      <c r="HSK178" s="59"/>
      <c r="HSL178" s="59"/>
      <c r="HSM178" s="59"/>
      <c r="HSN178" s="59"/>
      <c r="HSO178" s="59"/>
      <c r="HSP178" s="59"/>
      <c r="HSQ178" s="59"/>
      <c r="HSR178" s="59"/>
      <c r="HSS178" s="59"/>
      <c r="HST178" s="59"/>
      <c r="HSU178" s="59"/>
      <c r="HSV178" s="59"/>
      <c r="HSW178" s="59"/>
      <c r="HSX178" s="59"/>
      <c r="HSY178" s="59"/>
      <c r="HSZ178" s="59"/>
      <c r="HTA178" s="59"/>
      <c r="HTB178" s="59"/>
      <c r="HTC178" s="59"/>
      <c r="HTD178" s="59"/>
      <c r="HTE178" s="59"/>
      <c r="HTF178" s="59"/>
      <c r="HTG178" s="59"/>
      <c r="HTH178" s="59"/>
      <c r="HTI178" s="59"/>
      <c r="HTJ178" s="59"/>
      <c r="HTK178" s="59"/>
      <c r="HTL178" s="59"/>
      <c r="HTM178" s="59"/>
      <c r="HTN178" s="59"/>
      <c r="HTO178" s="59"/>
      <c r="HTP178" s="59"/>
      <c r="HTQ178" s="59"/>
      <c r="HTR178" s="59"/>
      <c r="HTS178" s="59"/>
      <c r="HTT178" s="59"/>
      <c r="HTU178" s="59"/>
      <c r="HTV178" s="59"/>
      <c r="HTW178" s="59"/>
      <c r="HTX178" s="59"/>
      <c r="HTY178" s="59"/>
      <c r="HTZ178" s="59"/>
      <c r="HUA178" s="59"/>
      <c r="HUB178" s="59"/>
      <c r="HUC178" s="59"/>
      <c r="HUD178" s="59"/>
      <c r="HUE178" s="59"/>
      <c r="HUF178" s="59"/>
      <c r="HUG178" s="59"/>
      <c r="HUH178" s="59"/>
      <c r="HUI178" s="59"/>
      <c r="HUJ178" s="59"/>
      <c r="HUK178" s="59"/>
      <c r="HUL178" s="59"/>
      <c r="HUM178" s="59"/>
      <c r="HUN178" s="59"/>
      <c r="HUO178" s="59"/>
      <c r="HUP178" s="59"/>
      <c r="HUQ178" s="59"/>
      <c r="HUR178" s="59"/>
      <c r="HUS178" s="59"/>
      <c r="HUT178" s="59"/>
      <c r="HUU178" s="59"/>
      <c r="HUV178" s="59"/>
      <c r="HUW178" s="59"/>
      <c r="HUX178" s="59"/>
      <c r="HUY178" s="59"/>
      <c r="HUZ178" s="59"/>
      <c r="HVA178" s="59"/>
      <c r="HVB178" s="59"/>
      <c r="HVC178" s="59"/>
      <c r="HVD178" s="59"/>
      <c r="HVE178" s="59"/>
      <c r="HVF178" s="59"/>
      <c r="HVG178" s="59"/>
      <c r="HVH178" s="59"/>
      <c r="HVI178" s="59"/>
      <c r="HVJ178" s="59"/>
      <c r="HVK178" s="59"/>
      <c r="HVL178" s="59"/>
      <c r="HVM178" s="59"/>
      <c r="HVN178" s="59"/>
      <c r="HVO178" s="59"/>
      <c r="HVP178" s="59"/>
      <c r="HVQ178" s="59"/>
      <c r="HVR178" s="59"/>
      <c r="HVS178" s="59"/>
      <c r="HVT178" s="59"/>
      <c r="HVU178" s="59"/>
      <c r="HVV178" s="59"/>
      <c r="HVW178" s="59"/>
      <c r="HVX178" s="59"/>
      <c r="HVY178" s="59"/>
      <c r="HVZ178" s="59"/>
      <c r="HWA178" s="59"/>
      <c r="HWB178" s="59"/>
      <c r="HWC178" s="59"/>
      <c r="HWD178" s="59"/>
      <c r="HWE178" s="59"/>
      <c r="HWF178" s="59"/>
      <c r="HWG178" s="59"/>
      <c r="HWH178" s="59"/>
      <c r="HWI178" s="59"/>
      <c r="HWJ178" s="59"/>
      <c r="HWK178" s="59"/>
      <c r="HWL178" s="59"/>
      <c r="HWM178" s="59"/>
      <c r="HWN178" s="59"/>
      <c r="HWO178" s="59"/>
      <c r="HWP178" s="59"/>
      <c r="HWQ178" s="59"/>
      <c r="HWR178" s="59"/>
      <c r="HWS178" s="59"/>
      <c r="HWT178" s="59"/>
      <c r="HWU178" s="59"/>
      <c r="HWV178" s="59"/>
      <c r="HWW178" s="59"/>
      <c r="HWX178" s="59"/>
      <c r="HWY178" s="59"/>
      <c r="HWZ178" s="59"/>
      <c r="HXA178" s="59"/>
      <c r="HXB178" s="59"/>
      <c r="HXC178" s="59"/>
      <c r="HXD178" s="59"/>
      <c r="HXE178" s="59"/>
      <c r="HXF178" s="59"/>
      <c r="HXG178" s="59"/>
      <c r="HXH178" s="59"/>
      <c r="HXI178" s="59"/>
      <c r="HXJ178" s="59"/>
      <c r="HXK178" s="59"/>
      <c r="HXL178" s="59"/>
      <c r="HXM178" s="59"/>
      <c r="HXN178" s="59"/>
      <c r="HXO178" s="59"/>
      <c r="HXP178" s="59"/>
      <c r="HXQ178" s="59"/>
      <c r="HXR178" s="59"/>
      <c r="HXS178" s="59"/>
      <c r="HXT178" s="59"/>
      <c r="HXU178" s="59"/>
      <c r="HXV178" s="59"/>
      <c r="HXW178" s="59"/>
      <c r="HXX178" s="59"/>
      <c r="HXY178" s="59"/>
      <c r="HXZ178" s="59"/>
      <c r="HYA178" s="59"/>
      <c r="HYB178" s="59"/>
      <c r="HYC178" s="59"/>
      <c r="HYD178" s="59"/>
      <c r="HYE178" s="59"/>
      <c r="HYF178" s="59"/>
      <c r="HYG178" s="59"/>
      <c r="HYH178" s="59"/>
      <c r="HYI178" s="59"/>
      <c r="HYJ178" s="59"/>
      <c r="HYK178" s="59"/>
      <c r="HYL178" s="59"/>
      <c r="HYM178" s="59"/>
      <c r="HYN178" s="59"/>
      <c r="HYO178" s="59"/>
      <c r="HYP178" s="59"/>
      <c r="HYQ178" s="59"/>
      <c r="HYR178" s="59"/>
      <c r="HYS178" s="59"/>
      <c r="HYT178" s="59"/>
      <c r="HYU178" s="59"/>
      <c r="HYV178" s="59"/>
      <c r="HYW178" s="59"/>
      <c r="HYX178" s="59"/>
      <c r="HYY178" s="59"/>
      <c r="HYZ178" s="59"/>
      <c r="HZA178" s="59"/>
      <c r="HZB178" s="59"/>
      <c r="HZC178" s="59"/>
      <c r="HZD178" s="59"/>
      <c r="HZE178" s="59"/>
      <c r="HZF178" s="59"/>
      <c r="HZG178" s="59"/>
      <c r="HZH178" s="59"/>
      <c r="HZI178" s="59"/>
      <c r="HZJ178" s="59"/>
      <c r="HZK178" s="59"/>
      <c r="HZL178" s="59"/>
      <c r="HZM178" s="59"/>
      <c r="HZN178" s="59"/>
      <c r="HZO178" s="59"/>
      <c r="HZP178" s="59"/>
      <c r="HZQ178" s="59"/>
      <c r="HZR178" s="59"/>
      <c r="HZS178" s="59"/>
      <c r="HZT178" s="59"/>
      <c r="HZU178" s="59"/>
      <c r="HZV178" s="59"/>
      <c r="HZW178" s="59"/>
      <c r="HZX178" s="59"/>
      <c r="HZY178" s="59"/>
      <c r="HZZ178" s="59"/>
      <c r="IAA178" s="59"/>
      <c r="IAB178" s="59"/>
      <c r="IAC178" s="59"/>
      <c r="IAD178" s="59"/>
      <c r="IAE178" s="59"/>
      <c r="IAF178" s="59"/>
      <c r="IAG178" s="59"/>
      <c r="IAH178" s="59"/>
      <c r="IAI178" s="59"/>
      <c r="IAJ178" s="59"/>
      <c r="IAK178" s="59"/>
      <c r="IAL178" s="59"/>
      <c r="IAM178" s="59"/>
      <c r="IAN178" s="59"/>
      <c r="IAO178" s="59"/>
      <c r="IAP178" s="59"/>
      <c r="IAQ178" s="59"/>
      <c r="IAR178" s="59"/>
      <c r="IAS178" s="59"/>
      <c r="IAT178" s="59"/>
      <c r="IAU178" s="59"/>
      <c r="IAV178" s="59"/>
      <c r="IAW178" s="59"/>
      <c r="IAX178" s="59"/>
      <c r="IAY178" s="59"/>
      <c r="IAZ178" s="59"/>
      <c r="IBA178" s="59"/>
      <c r="IBB178" s="59"/>
      <c r="IBC178" s="59"/>
      <c r="IBD178" s="59"/>
      <c r="IBE178" s="59"/>
      <c r="IBF178" s="59"/>
      <c r="IBG178" s="59"/>
      <c r="IBH178" s="59"/>
      <c r="IBI178" s="59"/>
      <c r="IBJ178" s="59"/>
      <c r="IBK178" s="59"/>
      <c r="IBL178" s="59"/>
      <c r="IBM178" s="59"/>
      <c r="IBN178" s="59"/>
      <c r="IBO178" s="59"/>
      <c r="IBP178" s="59"/>
      <c r="IBQ178" s="59"/>
      <c r="IBR178" s="59"/>
      <c r="IBS178" s="59"/>
      <c r="IBT178" s="59"/>
      <c r="IBU178" s="59"/>
      <c r="IBV178" s="59"/>
      <c r="IBW178" s="59"/>
      <c r="IBX178" s="59"/>
      <c r="IBY178" s="59"/>
      <c r="IBZ178" s="59"/>
      <c r="ICA178" s="59"/>
      <c r="ICB178" s="59"/>
      <c r="ICC178" s="59"/>
      <c r="ICD178" s="59"/>
      <c r="ICE178" s="59"/>
      <c r="ICF178" s="59"/>
      <c r="ICG178" s="59"/>
      <c r="ICH178" s="59"/>
      <c r="ICI178" s="59"/>
      <c r="ICJ178" s="59"/>
      <c r="ICK178" s="59"/>
      <c r="ICL178" s="59"/>
      <c r="ICM178" s="59"/>
      <c r="ICN178" s="59"/>
      <c r="ICO178" s="59"/>
      <c r="ICP178" s="59"/>
      <c r="ICQ178" s="59"/>
      <c r="ICR178" s="59"/>
      <c r="ICS178" s="59"/>
      <c r="ICT178" s="59"/>
      <c r="ICU178" s="59"/>
      <c r="ICV178" s="59"/>
      <c r="ICW178" s="59"/>
      <c r="ICX178" s="59"/>
      <c r="ICY178" s="59"/>
      <c r="ICZ178" s="59"/>
      <c r="IDA178" s="59"/>
      <c r="IDB178" s="59"/>
      <c r="IDC178" s="59"/>
      <c r="IDD178" s="59"/>
      <c r="IDE178" s="59"/>
      <c r="IDF178" s="59"/>
      <c r="IDG178" s="59"/>
      <c r="IDH178" s="59"/>
      <c r="IDI178" s="59"/>
      <c r="IDJ178" s="59"/>
      <c r="IDK178" s="59"/>
      <c r="IDL178" s="59"/>
      <c r="IDM178" s="59"/>
      <c r="IDN178" s="59"/>
      <c r="IDO178" s="59"/>
      <c r="IDP178" s="59"/>
      <c r="IDQ178" s="59"/>
      <c r="IDR178" s="59"/>
      <c r="IDS178" s="59"/>
      <c r="IDT178" s="59"/>
      <c r="IDU178" s="59"/>
      <c r="IDV178" s="59"/>
      <c r="IDW178" s="59"/>
      <c r="IDX178" s="59"/>
      <c r="IDY178" s="59"/>
      <c r="IDZ178" s="59"/>
      <c r="IEA178" s="59"/>
      <c r="IEB178" s="59"/>
      <c r="IEC178" s="59"/>
      <c r="IED178" s="59"/>
      <c r="IEE178" s="59"/>
      <c r="IEF178" s="59"/>
      <c r="IEG178" s="59"/>
      <c r="IEH178" s="59"/>
      <c r="IEI178" s="59"/>
      <c r="IEJ178" s="59"/>
      <c r="IEK178" s="59"/>
      <c r="IEL178" s="59"/>
      <c r="IEM178" s="59"/>
      <c r="IEN178" s="59"/>
      <c r="IEO178" s="59"/>
      <c r="IEP178" s="59"/>
      <c r="IEQ178" s="59"/>
      <c r="IER178" s="59"/>
      <c r="IES178" s="59"/>
      <c r="IET178" s="59"/>
      <c r="IEU178" s="59"/>
      <c r="IEV178" s="59"/>
      <c r="IEW178" s="59"/>
      <c r="IEX178" s="59"/>
      <c r="IEY178" s="59"/>
      <c r="IEZ178" s="59"/>
      <c r="IFA178" s="59"/>
      <c r="IFB178" s="59"/>
      <c r="IFC178" s="59"/>
      <c r="IFD178" s="59"/>
      <c r="IFE178" s="59"/>
      <c r="IFF178" s="59"/>
      <c r="IFG178" s="59"/>
      <c r="IFH178" s="59"/>
      <c r="IFI178" s="59"/>
      <c r="IFJ178" s="59"/>
      <c r="IFK178" s="59"/>
      <c r="IFL178" s="59"/>
      <c r="IFM178" s="59"/>
      <c r="IFN178" s="59"/>
      <c r="IFO178" s="59"/>
      <c r="IFP178" s="59"/>
      <c r="IFQ178" s="59"/>
      <c r="IFR178" s="59"/>
      <c r="IFS178" s="59"/>
      <c r="IFT178" s="59"/>
      <c r="IFU178" s="59"/>
      <c r="IFV178" s="59"/>
      <c r="IFW178" s="59"/>
      <c r="IFX178" s="59"/>
      <c r="IFY178" s="59"/>
      <c r="IFZ178" s="59"/>
      <c r="IGA178" s="59"/>
      <c r="IGB178" s="59"/>
      <c r="IGC178" s="59"/>
      <c r="IGD178" s="59"/>
      <c r="IGE178" s="59"/>
      <c r="IGF178" s="59"/>
      <c r="IGG178" s="59"/>
      <c r="IGH178" s="59"/>
      <c r="IGI178" s="59"/>
      <c r="IGJ178" s="59"/>
      <c r="IGK178" s="59"/>
      <c r="IGL178" s="59"/>
      <c r="IGM178" s="59"/>
      <c r="IGN178" s="59"/>
      <c r="IGO178" s="59"/>
      <c r="IGP178" s="59"/>
      <c r="IGQ178" s="59"/>
      <c r="IGR178" s="59"/>
      <c r="IGS178" s="59"/>
      <c r="IGT178" s="59"/>
      <c r="IGU178" s="59"/>
      <c r="IGV178" s="59"/>
      <c r="IGW178" s="59"/>
      <c r="IGX178" s="59"/>
      <c r="IGY178" s="59"/>
      <c r="IGZ178" s="59"/>
      <c r="IHA178" s="59"/>
      <c r="IHB178" s="59"/>
      <c r="IHC178" s="59"/>
      <c r="IHD178" s="59"/>
      <c r="IHE178" s="59"/>
      <c r="IHF178" s="59"/>
      <c r="IHG178" s="59"/>
      <c r="IHH178" s="59"/>
      <c r="IHI178" s="59"/>
      <c r="IHJ178" s="59"/>
      <c r="IHK178" s="59"/>
      <c r="IHL178" s="59"/>
      <c r="IHM178" s="59"/>
      <c r="IHN178" s="59"/>
      <c r="IHO178" s="59"/>
      <c r="IHP178" s="59"/>
      <c r="IHQ178" s="59"/>
      <c r="IHR178" s="59"/>
      <c r="IHS178" s="59"/>
      <c r="IHT178" s="59"/>
      <c r="IHU178" s="59"/>
      <c r="IHV178" s="59"/>
      <c r="IHW178" s="59"/>
      <c r="IHX178" s="59"/>
      <c r="IHY178" s="59"/>
      <c r="IHZ178" s="59"/>
      <c r="IIA178" s="59"/>
      <c r="IIB178" s="59"/>
      <c r="IIC178" s="59"/>
      <c r="IID178" s="59"/>
      <c r="IIE178" s="59"/>
      <c r="IIF178" s="59"/>
      <c r="IIG178" s="59"/>
      <c r="IIH178" s="59"/>
      <c r="III178" s="59"/>
      <c r="IIJ178" s="59"/>
      <c r="IIK178" s="59"/>
      <c r="IIL178" s="59"/>
      <c r="IIM178" s="59"/>
      <c r="IIN178" s="59"/>
      <c r="IIO178" s="59"/>
      <c r="IIP178" s="59"/>
      <c r="IIQ178" s="59"/>
      <c r="IIR178" s="59"/>
      <c r="IIS178" s="59"/>
      <c r="IIT178" s="59"/>
      <c r="IIU178" s="59"/>
      <c r="IIV178" s="59"/>
      <c r="IIW178" s="59"/>
      <c r="IIX178" s="59"/>
      <c r="IIY178" s="59"/>
      <c r="IIZ178" s="59"/>
      <c r="IJA178" s="59"/>
      <c r="IJB178" s="59"/>
      <c r="IJC178" s="59"/>
      <c r="IJD178" s="59"/>
      <c r="IJE178" s="59"/>
      <c r="IJF178" s="59"/>
      <c r="IJG178" s="59"/>
      <c r="IJH178" s="59"/>
      <c r="IJI178" s="59"/>
      <c r="IJJ178" s="59"/>
      <c r="IJK178" s="59"/>
      <c r="IJL178" s="59"/>
      <c r="IJM178" s="59"/>
      <c r="IJN178" s="59"/>
      <c r="IJO178" s="59"/>
      <c r="IJP178" s="59"/>
      <c r="IJQ178" s="59"/>
      <c r="IJR178" s="59"/>
      <c r="IJS178" s="59"/>
      <c r="IJT178" s="59"/>
      <c r="IJU178" s="59"/>
      <c r="IJV178" s="59"/>
      <c r="IJW178" s="59"/>
      <c r="IJX178" s="59"/>
      <c r="IJY178" s="59"/>
      <c r="IJZ178" s="59"/>
      <c r="IKA178" s="59"/>
      <c r="IKB178" s="59"/>
      <c r="IKC178" s="59"/>
      <c r="IKD178" s="59"/>
      <c r="IKE178" s="59"/>
      <c r="IKF178" s="59"/>
      <c r="IKG178" s="59"/>
      <c r="IKH178" s="59"/>
      <c r="IKI178" s="59"/>
      <c r="IKJ178" s="59"/>
      <c r="IKK178" s="59"/>
      <c r="IKL178" s="59"/>
      <c r="IKM178" s="59"/>
      <c r="IKN178" s="59"/>
      <c r="IKO178" s="59"/>
      <c r="IKP178" s="59"/>
      <c r="IKQ178" s="59"/>
      <c r="IKR178" s="59"/>
      <c r="IKS178" s="59"/>
      <c r="IKT178" s="59"/>
      <c r="IKU178" s="59"/>
      <c r="IKV178" s="59"/>
      <c r="IKW178" s="59"/>
      <c r="IKX178" s="59"/>
      <c r="IKY178" s="59"/>
      <c r="IKZ178" s="59"/>
      <c r="ILA178" s="59"/>
      <c r="ILB178" s="59"/>
      <c r="ILC178" s="59"/>
      <c r="ILD178" s="59"/>
      <c r="ILE178" s="59"/>
      <c r="ILF178" s="59"/>
      <c r="ILG178" s="59"/>
      <c r="ILH178" s="59"/>
      <c r="ILI178" s="59"/>
      <c r="ILJ178" s="59"/>
      <c r="ILK178" s="59"/>
      <c r="ILL178" s="59"/>
      <c r="ILM178" s="59"/>
      <c r="ILN178" s="59"/>
      <c r="ILO178" s="59"/>
      <c r="ILP178" s="59"/>
      <c r="ILQ178" s="59"/>
      <c r="ILR178" s="59"/>
      <c r="ILS178" s="59"/>
      <c r="ILT178" s="59"/>
      <c r="ILU178" s="59"/>
      <c r="ILV178" s="59"/>
      <c r="ILW178" s="59"/>
      <c r="ILX178" s="59"/>
      <c r="ILY178" s="59"/>
      <c r="ILZ178" s="59"/>
      <c r="IMA178" s="59"/>
      <c r="IMB178" s="59"/>
      <c r="IMC178" s="59"/>
      <c r="IMD178" s="59"/>
      <c r="IME178" s="59"/>
      <c r="IMF178" s="59"/>
      <c r="IMG178" s="59"/>
      <c r="IMH178" s="59"/>
      <c r="IMI178" s="59"/>
      <c r="IMJ178" s="59"/>
      <c r="IMK178" s="59"/>
      <c r="IML178" s="59"/>
      <c r="IMM178" s="59"/>
      <c r="IMN178" s="59"/>
      <c r="IMO178" s="59"/>
      <c r="IMP178" s="59"/>
      <c r="IMQ178" s="59"/>
      <c r="IMR178" s="59"/>
      <c r="IMS178" s="59"/>
      <c r="IMT178" s="59"/>
      <c r="IMU178" s="59"/>
      <c r="IMV178" s="59"/>
      <c r="IMW178" s="59"/>
      <c r="IMX178" s="59"/>
      <c r="IMY178" s="59"/>
      <c r="IMZ178" s="59"/>
      <c r="INA178" s="59"/>
      <c r="INB178" s="59"/>
      <c r="INC178" s="59"/>
      <c r="IND178" s="59"/>
      <c r="INE178" s="59"/>
      <c r="INF178" s="59"/>
      <c r="ING178" s="59"/>
      <c r="INH178" s="59"/>
      <c r="INI178" s="59"/>
      <c r="INJ178" s="59"/>
      <c r="INK178" s="59"/>
      <c r="INL178" s="59"/>
      <c r="INM178" s="59"/>
      <c r="INN178" s="59"/>
      <c r="INO178" s="59"/>
      <c r="INP178" s="59"/>
      <c r="INQ178" s="59"/>
      <c r="INR178" s="59"/>
      <c r="INS178" s="59"/>
      <c r="INT178" s="59"/>
      <c r="INU178" s="59"/>
      <c r="INV178" s="59"/>
      <c r="INW178" s="59"/>
      <c r="INX178" s="59"/>
      <c r="INY178" s="59"/>
      <c r="INZ178" s="59"/>
      <c r="IOA178" s="59"/>
      <c r="IOB178" s="59"/>
      <c r="IOC178" s="59"/>
      <c r="IOD178" s="59"/>
      <c r="IOE178" s="59"/>
      <c r="IOF178" s="59"/>
      <c r="IOG178" s="59"/>
      <c r="IOH178" s="59"/>
      <c r="IOI178" s="59"/>
      <c r="IOJ178" s="59"/>
      <c r="IOK178" s="59"/>
      <c r="IOL178" s="59"/>
      <c r="IOM178" s="59"/>
      <c r="ION178" s="59"/>
      <c r="IOO178" s="59"/>
      <c r="IOP178" s="59"/>
      <c r="IOQ178" s="59"/>
      <c r="IOR178" s="59"/>
      <c r="IOS178" s="59"/>
      <c r="IOT178" s="59"/>
      <c r="IOU178" s="59"/>
      <c r="IOV178" s="59"/>
      <c r="IOW178" s="59"/>
      <c r="IOX178" s="59"/>
      <c r="IOY178" s="59"/>
      <c r="IOZ178" s="59"/>
      <c r="IPA178" s="59"/>
      <c r="IPB178" s="59"/>
      <c r="IPC178" s="59"/>
      <c r="IPD178" s="59"/>
      <c r="IPE178" s="59"/>
      <c r="IPF178" s="59"/>
      <c r="IPG178" s="59"/>
      <c r="IPH178" s="59"/>
      <c r="IPI178" s="59"/>
      <c r="IPJ178" s="59"/>
      <c r="IPK178" s="59"/>
      <c r="IPL178" s="59"/>
      <c r="IPM178" s="59"/>
      <c r="IPN178" s="59"/>
      <c r="IPO178" s="59"/>
      <c r="IPP178" s="59"/>
      <c r="IPQ178" s="59"/>
      <c r="IPR178" s="59"/>
      <c r="IPS178" s="59"/>
      <c r="IPT178" s="59"/>
      <c r="IPU178" s="59"/>
      <c r="IPV178" s="59"/>
      <c r="IPW178" s="59"/>
      <c r="IPX178" s="59"/>
      <c r="IPY178" s="59"/>
      <c r="IPZ178" s="59"/>
      <c r="IQA178" s="59"/>
      <c r="IQB178" s="59"/>
      <c r="IQC178" s="59"/>
      <c r="IQD178" s="59"/>
      <c r="IQE178" s="59"/>
      <c r="IQF178" s="59"/>
      <c r="IQG178" s="59"/>
      <c r="IQH178" s="59"/>
      <c r="IQI178" s="59"/>
      <c r="IQJ178" s="59"/>
      <c r="IQK178" s="59"/>
      <c r="IQL178" s="59"/>
      <c r="IQM178" s="59"/>
      <c r="IQN178" s="59"/>
      <c r="IQO178" s="59"/>
      <c r="IQP178" s="59"/>
      <c r="IQQ178" s="59"/>
      <c r="IQR178" s="59"/>
      <c r="IQS178" s="59"/>
      <c r="IQT178" s="59"/>
      <c r="IQU178" s="59"/>
      <c r="IQV178" s="59"/>
      <c r="IQW178" s="59"/>
      <c r="IQX178" s="59"/>
      <c r="IQY178" s="59"/>
      <c r="IQZ178" s="59"/>
      <c r="IRA178" s="59"/>
      <c r="IRB178" s="59"/>
      <c r="IRC178" s="59"/>
      <c r="IRD178" s="59"/>
      <c r="IRE178" s="59"/>
      <c r="IRF178" s="59"/>
      <c r="IRG178" s="59"/>
      <c r="IRH178" s="59"/>
      <c r="IRI178" s="59"/>
      <c r="IRJ178" s="59"/>
      <c r="IRK178" s="59"/>
      <c r="IRL178" s="59"/>
      <c r="IRM178" s="59"/>
      <c r="IRN178" s="59"/>
      <c r="IRO178" s="59"/>
      <c r="IRP178" s="59"/>
      <c r="IRQ178" s="59"/>
      <c r="IRR178" s="59"/>
      <c r="IRS178" s="59"/>
      <c r="IRT178" s="59"/>
      <c r="IRU178" s="59"/>
      <c r="IRV178" s="59"/>
      <c r="IRW178" s="59"/>
      <c r="IRX178" s="59"/>
      <c r="IRY178" s="59"/>
      <c r="IRZ178" s="59"/>
      <c r="ISA178" s="59"/>
      <c r="ISB178" s="59"/>
      <c r="ISC178" s="59"/>
      <c r="ISD178" s="59"/>
      <c r="ISE178" s="59"/>
      <c r="ISF178" s="59"/>
      <c r="ISG178" s="59"/>
      <c r="ISH178" s="59"/>
      <c r="ISI178" s="59"/>
      <c r="ISJ178" s="59"/>
      <c r="ISK178" s="59"/>
      <c r="ISL178" s="59"/>
      <c r="ISM178" s="59"/>
      <c r="ISN178" s="59"/>
      <c r="ISO178" s="59"/>
      <c r="ISP178" s="59"/>
      <c r="ISQ178" s="59"/>
      <c r="ISR178" s="59"/>
      <c r="ISS178" s="59"/>
      <c r="IST178" s="59"/>
      <c r="ISU178" s="59"/>
      <c r="ISV178" s="59"/>
      <c r="ISW178" s="59"/>
      <c r="ISX178" s="59"/>
      <c r="ISY178" s="59"/>
      <c r="ISZ178" s="59"/>
      <c r="ITA178" s="59"/>
      <c r="ITB178" s="59"/>
      <c r="ITC178" s="59"/>
      <c r="ITD178" s="59"/>
      <c r="ITE178" s="59"/>
      <c r="ITF178" s="59"/>
      <c r="ITG178" s="59"/>
      <c r="ITH178" s="59"/>
      <c r="ITI178" s="59"/>
      <c r="ITJ178" s="59"/>
      <c r="ITK178" s="59"/>
      <c r="ITL178" s="59"/>
      <c r="ITM178" s="59"/>
      <c r="ITN178" s="59"/>
      <c r="ITO178" s="59"/>
      <c r="ITP178" s="59"/>
      <c r="ITQ178" s="59"/>
      <c r="ITR178" s="59"/>
      <c r="ITS178" s="59"/>
      <c r="ITT178" s="59"/>
      <c r="ITU178" s="59"/>
      <c r="ITV178" s="59"/>
      <c r="ITW178" s="59"/>
      <c r="ITX178" s="59"/>
      <c r="ITY178" s="59"/>
      <c r="ITZ178" s="59"/>
      <c r="IUA178" s="59"/>
      <c r="IUB178" s="59"/>
      <c r="IUC178" s="59"/>
      <c r="IUD178" s="59"/>
      <c r="IUE178" s="59"/>
      <c r="IUF178" s="59"/>
      <c r="IUG178" s="59"/>
      <c r="IUH178" s="59"/>
      <c r="IUI178" s="59"/>
      <c r="IUJ178" s="59"/>
      <c r="IUK178" s="59"/>
      <c r="IUL178" s="59"/>
      <c r="IUM178" s="59"/>
      <c r="IUN178" s="59"/>
      <c r="IUO178" s="59"/>
      <c r="IUP178" s="59"/>
      <c r="IUQ178" s="59"/>
      <c r="IUR178" s="59"/>
      <c r="IUS178" s="59"/>
      <c r="IUT178" s="59"/>
      <c r="IUU178" s="59"/>
      <c r="IUV178" s="59"/>
      <c r="IUW178" s="59"/>
      <c r="IUX178" s="59"/>
      <c r="IUY178" s="59"/>
      <c r="IUZ178" s="59"/>
      <c r="IVA178" s="59"/>
      <c r="IVB178" s="59"/>
      <c r="IVC178" s="59"/>
      <c r="IVD178" s="59"/>
      <c r="IVE178" s="59"/>
      <c r="IVF178" s="59"/>
      <c r="IVG178" s="59"/>
      <c r="IVH178" s="59"/>
      <c r="IVI178" s="59"/>
      <c r="IVJ178" s="59"/>
      <c r="IVK178" s="59"/>
      <c r="IVL178" s="59"/>
      <c r="IVM178" s="59"/>
      <c r="IVN178" s="59"/>
      <c r="IVO178" s="59"/>
      <c r="IVP178" s="59"/>
      <c r="IVQ178" s="59"/>
      <c r="IVR178" s="59"/>
      <c r="IVS178" s="59"/>
      <c r="IVT178" s="59"/>
      <c r="IVU178" s="59"/>
      <c r="IVV178" s="59"/>
      <c r="IVW178" s="59"/>
      <c r="IVX178" s="59"/>
      <c r="IVY178" s="59"/>
      <c r="IVZ178" s="59"/>
      <c r="IWA178" s="59"/>
      <c r="IWB178" s="59"/>
      <c r="IWC178" s="59"/>
      <c r="IWD178" s="59"/>
      <c r="IWE178" s="59"/>
      <c r="IWF178" s="59"/>
      <c r="IWG178" s="59"/>
      <c r="IWH178" s="59"/>
      <c r="IWI178" s="59"/>
      <c r="IWJ178" s="59"/>
      <c r="IWK178" s="59"/>
      <c r="IWL178" s="59"/>
      <c r="IWM178" s="59"/>
      <c r="IWN178" s="59"/>
      <c r="IWO178" s="59"/>
      <c r="IWP178" s="59"/>
      <c r="IWQ178" s="59"/>
      <c r="IWR178" s="59"/>
      <c r="IWS178" s="59"/>
      <c r="IWT178" s="59"/>
      <c r="IWU178" s="59"/>
      <c r="IWV178" s="59"/>
      <c r="IWW178" s="59"/>
      <c r="IWX178" s="59"/>
      <c r="IWY178" s="59"/>
      <c r="IWZ178" s="59"/>
      <c r="IXA178" s="59"/>
      <c r="IXB178" s="59"/>
      <c r="IXC178" s="59"/>
      <c r="IXD178" s="59"/>
      <c r="IXE178" s="59"/>
      <c r="IXF178" s="59"/>
      <c r="IXG178" s="59"/>
      <c r="IXH178" s="59"/>
      <c r="IXI178" s="59"/>
      <c r="IXJ178" s="59"/>
      <c r="IXK178" s="59"/>
      <c r="IXL178" s="59"/>
      <c r="IXM178" s="59"/>
      <c r="IXN178" s="59"/>
      <c r="IXO178" s="59"/>
      <c r="IXP178" s="59"/>
      <c r="IXQ178" s="59"/>
      <c r="IXR178" s="59"/>
      <c r="IXS178" s="59"/>
      <c r="IXT178" s="59"/>
      <c r="IXU178" s="59"/>
      <c r="IXV178" s="59"/>
      <c r="IXW178" s="59"/>
      <c r="IXX178" s="59"/>
      <c r="IXY178" s="59"/>
      <c r="IXZ178" s="59"/>
      <c r="IYA178" s="59"/>
      <c r="IYB178" s="59"/>
      <c r="IYC178" s="59"/>
      <c r="IYD178" s="59"/>
      <c r="IYE178" s="59"/>
      <c r="IYF178" s="59"/>
      <c r="IYG178" s="59"/>
      <c r="IYH178" s="59"/>
      <c r="IYI178" s="59"/>
      <c r="IYJ178" s="59"/>
      <c r="IYK178" s="59"/>
      <c r="IYL178" s="59"/>
      <c r="IYM178" s="59"/>
      <c r="IYN178" s="59"/>
      <c r="IYO178" s="59"/>
      <c r="IYP178" s="59"/>
      <c r="IYQ178" s="59"/>
      <c r="IYR178" s="59"/>
      <c r="IYS178" s="59"/>
      <c r="IYT178" s="59"/>
      <c r="IYU178" s="59"/>
      <c r="IYV178" s="59"/>
      <c r="IYW178" s="59"/>
      <c r="IYX178" s="59"/>
      <c r="IYY178" s="59"/>
      <c r="IYZ178" s="59"/>
      <c r="IZA178" s="59"/>
      <c r="IZB178" s="59"/>
      <c r="IZC178" s="59"/>
      <c r="IZD178" s="59"/>
      <c r="IZE178" s="59"/>
      <c r="IZF178" s="59"/>
      <c r="IZG178" s="59"/>
      <c r="IZH178" s="59"/>
      <c r="IZI178" s="59"/>
      <c r="IZJ178" s="59"/>
      <c r="IZK178" s="59"/>
      <c r="IZL178" s="59"/>
      <c r="IZM178" s="59"/>
      <c r="IZN178" s="59"/>
      <c r="IZO178" s="59"/>
      <c r="IZP178" s="59"/>
      <c r="IZQ178" s="59"/>
      <c r="IZR178" s="59"/>
      <c r="IZS178" s="59"/>
      <c r="IZT178" s="59"/>
      <c r="IZU178" s="59"/>
      <c r="IZV178" s="59"/>
      <c r="IZW178" s="59"/>
      <c r="IZX178" s="59"/>
      <c r="IZY178" s="59"/>
      <c r="IZZ178" s="59"/>
      <c r="JAA178" s="59"/>
      <c r="JAB178" s="59"/>
      <c r="JAC178" s="59"/>
      <c r="JAD178" s="59"/>
      <c r="JAE178" s="59"/>
      <c r="JAF178" s="59"/>
      <c r="JAG178" s="59"/>
      <c r="JAH178" s="59"/>
      <c r="JAI178" s="59"/>
      <c r="JAJ178" s="59"/>
      <c r="JAK178" s="59"/>
      <c r="JAL178" s="59"/>
      <c r="JAM178" s="59"/>
      <c r="JAN178" s="59"/>
      <c r="JAO178" s="59"/>
      <c r="JAP178" s="59"/>
      <c r="JAQ178" s="59"/>
      <c r="JAR178" s="59"/>
      <c r="JAS178" s="59"/>
      <c r="JAT178" s="59"/>
      <c r="JAU178" s="59"/>
      <c r="JAV178" s="59"/>
      <c r="JAW178" s="59"/>
      <c r="JAX178" s="59"/>
      <c r="JAY178" s="59"/>
      <c r="JAZ178" s="59"/>
      <c r="JBA178" s="59"/>
      <c r="JBB178" s="59"/>
      <c r="JBC178" s="59"/>
      <c r="JBD178" s="59"/>
      <c r="JBE178" s="59"/>
      <c r="JBF178" s="59"/>
      <c r="JBG178" s="59"/>
      <c r="JBH178" s="59"/>
      <c r="JBI178" s="59"/>
      <c r="JBJ178" s="59"/>
      <c r="JBK178" s="59"/>
      <c r="JBL178" s="59"/>
      <c r="JBM178" s="59"/>
      <c r="JBN178" s="59"/>
      <c r="JBO178" s="59"/>
      <c r="JBP178" s="59"/>
      <c r="JBQ178" s="59"/>
      <c r="JBR178" s="59"/>
      <c r="JBS178" s="59"/>
      <c r="JBT178" s="59"/>
      <c r="JBU178" s="59"/>
      <c r="JBV178" s="59"/>
      <c r="JBW178" s="59"/>
      <c r="JBX178" s="59"/>
      <c r="JBY178" s="59"/>
      <c r="JBZ178" s="59"/>
      <c r="JCA178" s="59"/>
      <c r="JCB178" s="59"/>
      <c r="JCC178" s="59"/>
      <c r="JCD178" s="59"/>
      <c r="JCE178" s="59"/>
      <c r="JCF178" s="59"/>
      <c r="JCG178" s="59"/>
      <c r="JCH178" s="59"/>
      <c r="JCI178" s="59"/>
      <c r="JCJ178" s="59"/>
      <c r="JCK178" s="59"/>
      <c r="JCL178" s="59"/>
      <c r="JCM178" s="59"/>
      <c r="JCN178" s="59"/>
      <c r="JCO178" s="59"/>
      <c r="JCP178" s="59"/>
      <c r="JCQ178" s="59"/>
      <c r="JCR178" s="59"/>
      <c r="JCS178" s="59"/>
      <c r="JCT178" s="59"/>
      <c r="JCU178" s="59"/>
      <c r="JCV178" s="59"/>
      <c r="JCW178" s="59"/>
      <c r="JCX178" s="59"/>
      <c r="JCY178" s="59"/>
      <c r="JCZ178" s="59"/>
      <c r="JDA178" s="59"/>
      <c r="JDB178" s="59"/>
      <c r="JDC178" s="59"/>
      <c r="JDD178" s="59"/>
      <c r="JDE178" s="59"/>
      <c r="JDF178" s="59"/>
      <c r="JDG178" s="59"/>
      <c r="JDH178" s="59"/>
      <c r="JDI178" s="59"/>
      <c r="JDJ178" s="59"/>
      <c r="JDK178" s="59"/>
      <c r="JDL178" s="59"/>
      <c r="JDM178" s="59"/>
      <c r="JDN178" s="59"/>
      <c r="JDO178" s="59"/>
      <c r="JDP178" s="59"/>
      <c r="JDQ178" s="59"/>
      <c r="JDR178" s="59"/>
      <c r="JDS178" s="59"/>
      <c r="JDT178" s="59"/>
      <c r="JDU178" s="59"/>
      <c r="JDV178" s="59"/>
      <c r="JDW178" s="59"/>
      <c r="JDX178" s="59"/>
      <c r="JDY178" s="59"/>
      <c r="JDZ178" s="59"/>
      <c r="JEA178" s="59"/>
      <c r="JEB178" s="59"/>
      <c r="JEC178" s="59"/>
      <c r="JED178" s="59"/>
      <c r="JEE178" s="59"/>
      <c r="JEF178" s="59"/>
      <c r="JEG178" s="59"/>
      <c r="JEH178" s="59"/>
      <c r="JEI178" s="59"/>
      <c r="JEJ178" s="59"/>
      <c r="JEK178" s="59"/>
      <c r="JEL178" s="59"/>
      <c r="JEM178" s="59"/>
      <c r="JEN178" s="59"/>
      <c r="JEO178" s="59"/>
      <c r="JEP178" s="59"/>
      <c r="JEQ178" s="59"/>
      <c r="JER178" s="59"/>
      <c r="JES178" s="59"/>
      <c r="JET178" s="59"/>
      <c r="JEU178" s="59"/>
      <c r="JEV178" s="59"/>
      <c r="JEW178" s="59"/>
      <c r="JEX178" s="59"/>
      <c r="JEY178" s="59"/>
      <c r="JEZ178" s="59"/>
      <c r="JFA178" s="59"/>
      <c r="JFB178" s="59"/>
      <c r="JFC178" s="59"/>
      <c r="JFD178" s="59"/>
      <c r="JFE178" s="59"/>
      <c r="JFF178" s="59"/>
      <c r="JFG178" s="59"/>
      <c r="JFH178" s="59"/>
      <c r="JFI178" s="59"/>
      <c r="JFJ178" s="59"/>
      <c r="JFK178" s="59"/>
      <c r="JFL178" s="59"/>
      <c r="JFM178" s="59"/>
      <c r="JFN178" s="59"/>
      <c r="JFO178" s="59"/>
      <c r="JFP178" s="59"/>
      <c r="JFQ178" s="59"/>
      <c r="JFR178" s="59"/>
      <c r="JFS178" s="59"/>
      <c r="JFT178" s="59"/>
      <c r="JFU178" s="59"/>
      <c r="JFV178" s="59"/>
      <c r="JFW178" s="59"/>
      <c r="JFX178" s="59"/>
      <c r="JFY178" s="59"/>
      <c r="JFZ178" s="59"/>
      <c r="JGA178" s="59"/>
      <c r="JGB178" s="59"/>
      <c r="JGC178" s="59"/>
      <c r="JGD178" s="59"/>
      <c r="JGE178" s="59"/>
      <c r="JGF178" s="59"/>
      <c r="JGG178" s="59"/>
      <c r="JGH178" s="59"/>
      <c r="JGI178" s="59"/>
      <c r="JGJ178" s="59"/>
      <c r="JGK178" s="59"/>
      <c r="JGL178" s="59"/>
      <c r="JGM178" s="59"/>
      <c r="JGN178" s="59"/>
      <c r="JGO178" s="59"/>
      <c r="JGP178" s="59"/>
      <c r="JGQ178" s="59"/>
      <c r="JGR178" s="59"/>
      <c r="JGS178" s="59"/>
      <c r="JGT178" s="59"/>
      <c r="JGU178" s="59"/>
      <c r="JGV178" s="59"/>
      <c r="JGW178" s="59"/>
      <c r="JGX178" s="59"/>
      <c r="JGY178" s="59"/>
      <c r="JGZ178" s="59"/>
      <c r="JHA178" s="59"/>
      <c r="JHB178" s="59"/>
      <c r="JHC178" s="59"/>
      <c r="JHD178" s="59"/>
      <c r="JHE178" s="59"/>
      <c r="JHF178" s="59"/>
      <c r="JHG178" s="59"/>
      <c r="JHH178" s="59"/>
      <c r="JHI178" s="59"/>
      <c r="JHJ178" s="59"/>
      <c r="JHK178" s="59"/>
      <c r="JHL178" s="59"/>
      <c r="JHM178" s="59"/>
      <c r="JHN178" s="59"/>
      <c r="JHO178" s="59"/>
      <c r="JHP178" s="59"/>
      <c r="JHQ178" s="59"/>
      <c r="JHR178" s="59"/>
      <c r="JHS178" s="59"/>
      <c r="JHT178" s="59"/>
      <c r="JHU178" s="59"/>
      <c r="JHV178" s="59"/>
      <c r="JHW178" s="59"/>
      <c r="JHX178" s="59"/>
      <c r="JHY178" s="59"/>
      <c r="JHZ178" s="59"/>
      <c r="JIA178" s="59"/>
      <c r="JIB178" s="59"/>
      <c r="JIC178" s="59"/>
      <c r="JID178" s="59"/>
      <c r="JIE178" s="59"/>
      <c r="JIF178" s="59"/>
      <c r="JIG178" s="59"/>
      <c r="JIH178" s="59"/>
      <c r="JII178" s="59"/>
      <c r="JIJ178" s="59"/>
      <c r="JIK178" s="59"/>
      <c r="JIL178" s="59"/>
      <c r="JIM178" s="59"/>
      <c r="JIN178" s="59"/>
      <c r="JIO178" s="59"/>
      <c r="JIP178" s="59"/>
      <c r="JIQ178" s="59"/>
      <c r="JIR178" s="59"/>
      <c r="JIS178" s="59"/>
      <c r="JIT178" s="59"/>
      <c r="JIU178" s="59"/>
      <c r="JIV178" s="59"/>
      <c r="JIW178" s="59"/>
      <c r="JIX178" s="59"/>
      <c r="JIY178" s="59"/>
      <c r="JIZ178" s="59"/>
      <c r="JJA178" s="59"/>
      <c r="JJB178" s="59"/>
      <c r="JJC178" s="59"/>
      <c r="JJD178" s="59"/>
      <c r="JJE178" s="59"/>
      <c r="JJF178" s="59"/>
      <c r="JJG178" s="59"/>
      <c r="JJH178" s="59"/>
      <c r="JJI178" s="59"/>
      <c r="JJJ178" s="59"/>
      <c r="JJK178" s="59"/>
      <c r="JJL178" s="59"/>
      <c r="JJM178" s="59"/>
      <c r="JJN178" s="59"/>
      <c r="JJO178" s="59"/>
      <c r="JJP178" s="59"/>
      <c r="JJQ178" s="59"/>
      <c r="JJR178" s="59"/>
      <c r="JJS178" s="59"/>
      <c r="JJT178" s="59"/>
      <c r="JJU178" s="59"/>
      <c r="JJV178" s="59"/>
      <c r="JJW178" s="59"/>
      <c r="JJX178" s="59"/>
      <c r="JJY178" s="59"/>
      <c r="JJZ178" s="59"/>
      <c r="JKA178" s="59"/>
      <c r="JKB178" s="59"/>
      <c r="JKC178" s="59"/>
      <c r="JKD178" s="59"/>
      <c r="JKE178" s="59"/>
      <c r="JKF178" s="59"/>
      <c r="JKG178" s="59"/>
      <c r="JKH178" s="59"/>
      <c r="JKI178" s="59"/>
      <c r="JKJ178" s="59"/>
      <c r="JKK178" s="59"/>
      <c r="JKL178" s="59"/>
      <c r="JKM178" s="59"/>
      <c r="JKN178" s="59"/>
      <c r="JKO178" s="59"/>
      <c r="JKP178" s="59"/>
      <c r="JKQ178" s="59"/>
      <c r="JKR178" s="59"/>
      <c r="JKS178" s="59"/>
      <c r="JKT178" s="59"/>
      <c r="JKU178" s="59"/>
      <c r="JKV178" s="59"/>
      <c r="JKW178" s="59"/>
      <c r="JKX178" s="59"/>
      <c r="JKY178" s="59"/>
      <c r="JKZ178" s="59"/>
      <c r="JLA178" s="59"/>
      <c r="JLB178" s="59"/>
      <c r="JLC178" s="59"/>
      <c r="JLD178" s="59"/>
      <c r="JLE178" s="59"/>
      <c r="JLF178" s="59"/>
      <c r="JLG178" s="59"/>
      <c r="JLH178" s="59"/>
      <c r="JLI178" s="59"/>
      <c r="JLJ178" s="59"/>
      <c r="JLK178" s="59"/>
      <c r="JLL178" s="59"/>
      <c r="JLM178" s="59"/>
      <c r="JLN178" s="59"/>
      <c r="JLO178" s="59"/>
      <c r="JLP178" s="59"/>
      <c r="JLQ178" s="59"/>
      <c r="JLR178" s="59"/>
      <c r="JLS178" s="59"/>
      <c r="JLT178" s="59"/>
      <c r="JLU178" s="59"/>
      <c r="JLV178" s="59"/>
      <c r="JLW178" s="59"/>
      <c r="JLX178" s="59"/>
      <c r="JLY178" s="59"/>
      <c r="JLZ178" s="59"/>
      <c r="JMA178" s="59"/>
      <c r="JMB178" s="59"/>
      <c r="JMC178" s="59"/>
      <c r="JMD178" s="59"/>
      <c r="JME178" s="59"/>
      <c r="JMF178" s="59"/>
      <c r="JMG178" s="59"/>
      <c r="JMH178" s="59"/>
      <c r="JMI178" s="59"/>
      <c r="JMJ178" s="59"/>
      <c r="JMK178" s="59"/>
      <c r="JML178" s="59"/>
      <c r="JMM178" s="59"/>
      <c r="JMN178" s="59"/>
      <c r="JMO178" s="59"/>
      <c r="JMP178" s="59"/>
      <c r="JMQ178" s="59"/>
      <c r="JMR178" s="59"/>
      <c r="JMS178" s="59"/>
      <c r="JMT178" s="59"/>
      <c r="JMU178" s="59"/>
      <c r="JMV178" s="59"/>
      <c r="JMW178" s="59"/>
      <c r="JMX178" s="59"/>
      <c r="JMY178" s="59"/>
      <c r="JMZ178" s="59"/>
      <c r="JNA178" s="59"/>
      <c r="JNB178" s="59"/>
      <c r="JNC178" s="59"/>
      <c r="JND178" s="59"/>
      <c r="JNE178" s="59"/>
      <c r="JNF178" s="59"/>
      <c r="JNG178" s="59"/>
      <c r="JNH178" s="59"/>
      <c r="JNI178" s="59"/>
      <c r="JNJ178" s="59"/>
      <c r="JNK178" s="59"/>
      <c r="JNL178" s="59"/>
      <c r="JNM178" s="59"/>
      <c r="JNN178" s="59"/>
      <c r="JNO178" s="59"/>
      <c r="JNP178" s="59"/>
      <c r="JNQ178" s="59"/>
      <c r="JNR178" s="59"/>
      <c r="JNS178" s="59"/>
      <c r="JNT178" s="59"/>
      <c r="JNU178" s="59"/>
      <c r="JNV178" s="59"/>
      <c r="JNW178" s="59"/>
      <c r="JNX178" s="59"/>
      <c r="JNY178" s="59"/>
      <c r="JNZ178" s="59"/>
      <c r="JOA178" s="59"/>
      <c r="JOB178" s="59"/>
      <c r="JOC178" s="59"/>
      <c r="JOD178" s="59"/>
      <c r="JOE178" s="59"/>
      <c r="JOF178" s="59"/>
      <c r="JOG178" s="59"/>
      <c r="JOH178" s="59"/>
      <c r="JOI178" s="59"/>
      <c r="JOJ178" s="59"/>
      <c r="JOK178" s="59"/>
      <c r="JOL178" s="59"/>
      <c r="JOM178" s="59"/>
      <c r="JON178" s="59"/>
      <c r="JOO178" s="59"/>
      <c r="JOP178" s="59"/>
      <c r="JOQ178" s="59"/>
      <c r="JOR178" s="59"/>
      <c r="JOS178" s="59"/>
      <c r="JOT178" s="59"/>
      <c r="JOU178" s="59"/>
      <c r="JOV178" s="59"/>
      <c r="JOW178" s="59"/>
      <c r="JOX178" s="59"/>
      <c r="JOY178" s="59"/>
      <c r="JOZ178" s="59"/>
      <c r="JPA178" s="59"/>
      <c r="JPB178" s="59"/>
      <c r="JPC178" s="59"/>
      <c r="JPD178" s="59"/>
      <c r="JPE178" s="59"/>
      <c r="JPF178" s="59"/>
      <c r="JPG178" s="59"/>
      <c r="JPH178" s="59"/>
      <c r="JPI178" s="59"/>
      <c r="JPJ178" s="59"/>
      <c r="JPK178" s="59"/>
      <c r="JPL178" s="59"/>
      <c r="JPM178" s="59"/>
      <c r="JPN178" s="59"/>
      <c r="JPO178" s="59"/>
      <c r="JPP178" s="59"/>
      <c r="JPQ178" s="59"/>
      <c r="JPR178" s="59"/>
      <c r="JPS178" s="59"/>
      <c r="JPT178" s="59"/>
      <c r="JPU178" s="59"/>
      <c r="JPV178" s="59"/>
      <c r="JPW178" s="59"/>
      <c r="JPX178" s="59"/>
      <c r="JPY178" s="59"/>
      <c r="JPZ178" s="59"/>
      <c r="JQA178" s="59"/>
      <c r="JQB178" s="59"/>
      <c r="JQC178" s="59"/>
      <c r="JQD178" s="59"/>
      <c r="JQE178" s="59"/>
      <c r="JQF178" s="59"/>
      <c r="JQG178" s="59"/>
      <c r="JQH178" s="59"/>
      <c r="JQI178" s="59"/>
      <c r="JQJ178" s="59"/>
      <c r="JQK178" s="59"/>
      <c r="JQL178" s="59"/>
      <c r="JQM178" s="59"/>
      <c r="JQN178" s="59"/>
      <c r="JQO178" s="59"/>
      <c r="JQP178" s="59"/>
      <c r="JQQ178" s="59"/>
      <c r="JQR178" s="59"/>
      <c r="JQS178" s="59"/>
      <c r="JQT178" s="59"/>
      <c r="JQU178" s="59"/>
      <c r="JQV178" s="59"/>
      <c r="JQW178" s="59"/>
      <c r="JQX178" s="59"/>
      <c r="JQY178" s="59"/>
      <c r="JQZ178" s="59"/>
      <c r="JRA178" s="59"/>
      <c r="JRB178" s="59"/>
      <c r="JRC178" s="59"/>
      <c r="JRD178" s="59"/>
      <c r="JRE178" s="59"/>
      <c r="JRF178" s="59"/>
      <c r="JRG178" s="59"/>
      <c r="JRH178" s="59"/>
      <c r="JRI178" s="59"/>
      <c r="JRJ178" s="59"/>
      <c r="JRK178" s="59"/>
      <c r="JRL178" s="59"/>
      <c r="JRM178" s="59"/>
      <c r="JRN178" s="59"/>
      <c r="JRO178" s="59"/>
      <c r="JRP178" s="59"/>
      <c r="JRQ178" s="59"/>
      <c r="JRR178" s="59"/>
      <c r="JRS178" s="59"/>
      <c r="JRT178" s="59"/>
      <c r="JRU178" s="59"/>
      <c r="JRV178" s="59"/>
      <c r="JRW178" s="59"/>
      <c r="JRX178" s="59"/>
      <c r="JRY178" s="59"/>
      <c r="JRZ178" s="59"/>
      <c r="JSA178" s="59"/>
      <c r="JSB178" s="59"/>
      <c r="JSC178" s="59"/>
      <c r="JSD178" s="59"/>
      <c r="JSE178" s="59"/>
      <c r="JSF178" s="59"/>
      <c r="JSG178" s="59"/>
      <c r="JSH178" s="59"/>
      <c r="JSI178" s="59"/>
      <c r="JSJ178" s="59"/>
      <c r="JSK178" s="59"/>
      <c r="JSL178" s="59"/>
      <c r="JSM178" s="59"/>
      <c r="JSN178" s="59"/>
      <c r="JSO178" s="59"/>
      <c r="JSP178" s="59"/>
      <c r="JSQ178" s="59"/>
      <c r="JSR178" s="59"/>
      <c r="JSS178" s="59"/>
      <c r="JST178" s="59"/>
      <c r="JSU178" s="59"/>
      <c r="JSV178" s="59"/>
      <c r="JSW178" s="59"/>
      <c r="JSX178" s="59"/>
      <c r="JSY178" s="59"/>
      <c r="JSZ178" s="59"/>
      <c r="JTA178" s="59"/>
      <c r="JTB178" s="59"/>
      <c r="JTC178" s="59"/>
      <c r="JTD178" s="59"/>
      <c r="JTE178" s="59"/>
      <c r="JTF178" s="59"/>
      <c r="JTG178" s="59"/>
      <c r="JTH178" s="59"/>
      <c r="JTI178" s="59"/>
      <c r="JTJ178" s="59"/>
      <c r="JTK178" s="59"/>
      <c r="JTL178" s="59"/>
      <c r="JTM178" s="59"/>
      <c r="JTN178" s="59"/>
      <c r="JTO178" s="59"/>
      <c r="JTP178" s="59"/>
      <c r="JTQ178" s="59"/>
      <c r="JTR178" s="59"/>
      <c r="JTS178" s="59"/>
      <c r="JTT178" s="59"/>
      <c r="JTU178" s="59"/>
      <c r="JTV178" s="59"/>
      <c r="JTW178" s="59"/>
      <c r="JTX178" s="59"/>
      <c r="JTY178" s="59"/>
      <c r="JTZ178" s="59"/>
      <c r="JUA178" s="59"/>
      <c r="JUB178" s="59"/>
      <c r="JUC178" s="59"/>
      <c r="JUD178" s="59"/>
      <c r="JUE178" s="59"/>
      <c r="JUF178" s="59"/>
      <c r="JUG178" s="59"/>
      <c r="JUH178" s="59"/>
      <c r="JUI178" s="59"/>
      <c r="JUJ178" s="59"/>
      <c r="JUK178" s="59"/>
      <c r="JUL178" s="59"/>
      <c r="JUM178" s="59"/>
      <c r="JUN178" s="59"/>
      <c r="JUO178" s="59"/>
      <c r="JUP178" s="59"/>
      <c r="JUQ178" s="59"/>
      <c r="JUR178" s="59"/>
      <c r="JUS178" s="59"/>
      <c r="JUT178" s="59"/>
      <c r="JUU178" s="59"/>
      <c r="JUV178" s="59"/>
      <c r="JUW178" s="59"/>
      <c r="JUX178" s="59"/>
      <c r="JUY178" s="59"/>
      <c r="JUZ178" s="59"/>
      <c r="JVA178" s="59"/>
      <c r="JVB178" s="59"/>
      <c r="JVC178" s="59"/>
      <c r="JVD178" s="59"/>
      <c r="JVE178" s="59"/>
      <c r="JVF178" s="59"/>
      <c r="JVG178" s="59"/>
      <c r="JVH178" s="59"/>
      <c r="JVI178" s="59"/>
      <c r="JVJ178" s="59"/>
      <c r="JVK178" s="59"/>
      <c r="JVL178" s="59"/>
      <c r="JVM178" s="59"/>
      <c r="JVN178" s="59"/>
      <c r="JVO178" s="59"/>
      <c r="JVP178" s="59"/>
      <c r="JVQ178" s="59"/>
      <c r="JVR178" s="59"/>
      <c r="JVS178" s="59"/>
      <c r="JVT178" s="59"/>
      <c r="JVU178" s="59"/>
      <c r="JVV178" s="59"/>
      <c r="JVW178" s="59"/>
      <c r="JVX178" s="59"/>
      <c r="JVY178" s="59"/>
      <c r="JVZ178" s="59"/>
      <c r="JWA178" s="59"/>
      <c r="JWB178" s="59"/>
      <c r="JWC178" s="59"/>
      <c r="JWD178" s="59"/>
      <c r="JWE178" s="59"/>
      <c r="JWF178" s="59"/>
      <c r="JWG178" s="59"/>
      <c r="JWH178" s="59"/>
      <c r="JWI178" s="59"/>
      <c r="JWJ178" s="59"/>
      <c r="JWK178" s="59"/>
      <c r="JWL178" s="59"/>
      <c r="JWM178" s="59"/>
      <c r="JWN178" s="59"/>
      <c r="JWO178" s="59"/>
      <c r="JWP178" s="59"/>
      <c r="JWQ178" s="59"/>
      <c r="JWR178" s="59"/>
      <c r="JWS178" s="59"/>
      <c r="JWT178" s="59"/>
      <c r="JWU178" s="59"/>
      <c r="JWV178" s="59"/>
      <c r="JWW178" s="59"/>
      <c r="JWX178" s="59"/>
      <c r="JWY178" s="59"/>
      <c r="JWZ178" s="59"/>
      <c r="JXA178" s="59"/>
      <c r="JXB178" s="59"/>
      <c r="JXC178" s="59"/>
      <c r="JXD178" s="59"/>
      <c r="JXE178" s="59"/>
      <c r="JXF178" s="59"/>
      <c r="JXG178" s="59"/>
      <c r="JXH178" s="59"/>
      <c r="JXI178" s="59"/>
      <c r="JXJ178" s="59"/>
      <c r="JXK178" s="59"/>
      <c r="JXL178" s="59"/>
      <c r="JXM178" s="59"/>
      <c r="JXN178" s="59"/>
      <c r="JXO178" s="59"/>
      <c r="JXP178" s="59"/>
      <c r="JXQ178" s="59"/>
      <c r="JXR178" s="59"/>
      <c r="JXS178" s="59"/>
      <c r="JXT178" s="59"/>
      <c r="JXU178" s="59"/>
      <c r="JXV178" s="59"/>
      <c r="JXW178" s="59"/>
      <c r="JXX178" s="59"/>
      <c r="JXY178" s="59"/>
      <c r="JXZ178" s="59"/>
      <c r="JYA178" s="59"/>
      <c r="JYB178" s="59"/>
      <c r="JYC178" s="59"/>
      <c r="JYD178" s="59"/>
      <c r="JYE178" s="59"/>
      <c r="JYF178" s="59"/>
      <c r="JYG178" s="59"/>
      <c r="JYH178" s="59"/>
      <c r="JYI178" s="59"/>
      <c r="JYJ178" s="59"/>
      <c r="JYK178" s="59"/>
      <c r="JYL178" s="59"/>
      <c r="JYM178" s="59"/>
      <c r="JYN178" s="59"/>
      <c r="JYO178" s="59"/>
      <c r="JYP178" s="59"/>
      <c r="JYQ178" s="59"/>
      <c r="JYR178" s="59"/>
      <c r="JYS178" s="59"/>
      <c r="JYT178" s="59"/>
      <c r="JYU178" s="59"/>
      <c r="JYV178" s="59"/>
      <c r="JYW178" s="59"/>
      <c r="JYX178" s="59"/>
      <c r="JYY178" s="59"/>
      <c r="JYZ178" s="59"/>
      <c r="JZA178" s="59"/>
      <c r="JZB178" s="59"/>
      <c r="JZC178" s="59"/>
      <c r="JZD178" s="59"/>
      <c r="JZE178" s="59"/>
      <c r="JZF178" s="59"/>
      <c r="JZG178" s="59"/>
      <c r="JZH178" s="59"/>
      <c r="JZI178" s="59"/>
      <c r="JZJ178" s="59"/>
      <c r="JZK178" s="59"/>
      <c r="JZL178" s="59"/>
      <c r="JZM178" s="59"/>
      <c r="JZN178" s="59"/>
      <c r="JZO178" s="59"/>
      <c r="JZP178" s="59"/>
      <c r="JZQ178" s="59"/>
      <c r="JZR178" s="59"/>
      <c r="JZS178" s="59"/>
      <c r="JZT178" s="59"/>
      <c r="JZU178" s="59"/>
      <c r="JZV178" s="59"/>
      <c r="JZW178" s="59"/>
      <c r="JZX178" s="59"/>
      <c r="JZY178" s="59"/>
      <c r="JZZ178" s="59"/>
      <c r="KAA178" s="59"/>
      <c r="KAB178" s="59"/>
      <c r="KAC178" s="59"/>
      <c r="KAD178" s="59"/>
      <c r="KAE178" s="59"/>
      <c r="KAF178" s="59"/>
      <c r="KAG178" s="59"/>
      <c r="KAH178" s="59"/>
      <c r="KAI178" s="59"/>
      <c r="KAJ178" s="59"/>
      <c r="KAK178" s="59"/>
      <c r="KAL178" s="59"/>
      <c r="KAM178" s="59"/>
      <c r="KAN178" s="59"/>
      <c r="KAO178" s="59"/>
      <c r="KAP178" s="59"/>
      <c r="KAQ178" s="59"/>
      <c r="KAR178" s="59"/>
      <c r="KAS178" s="59"/>
      <c r="KAT178" s="59"/>
      <c r="KAU178" s="59"/>
      <c r="KAV178" s="59"/>
      <c r="KAW178" s="59"/>
      <c r="KAX178" s="59"/>
      <c r="KAY178" s="59"/>
      <c r="KAZ178" s="59"/>
      <c r="KBA178" s="59"/>
      <c r="KBB178" s="59"/>
      <c r="KBC178" s="59"/>
      <c r="KBD178" s="59"/>
      <c r="KBE178" s="59"/>
      <c r="KBF178" s="59"/>
      <c r="KBG178" s="59"/>
      <c r="KBH178" s="59"/>
      <c r="KBI178" s="59"/>
      <c r="KBJ178" s="59"/>
      <c r="KBK178" s="59"/>
      <c r="KBL178" s="59"/>
      <c r="KBM178" s="59"/>
      <c r="KBN178" s="59"/>
      <c r="KBO178" s="59"/>
      <c r="KBP178" s="59"/>
      <c r="KBQ178" s="59"/>
      <c r="KBR178" s="59"/>
      <c r="KBS178" s="59"/>
      <c r="KBT178" s="59"/>
      <c r="KBU178" s="59"/>
      <c r="KBV178" s="59"/>
      <c r="KBW178" s="59"/>
      <c r="KBX178" s="59"/>
      <c r="KBY178" s="59"/>
      <c r="KBZ178" s="59"/>
      <c r="KCA178" s="59"/>
      <c r="KCB178" s="59"/>
      <c r="KCC178" s="59"/>
      <c r="KCD178" s="59"/>
      <c r="KCE178" s="59"/>
      <c r="KCF178" s="59"/>
      <c r="KCG178" s="59"/>
      <c r="KCH178" s="59"/>
      <c r="KCI178" s="59"/>
      <c r="KCJ178" s="59"/>
      <c r="KCK178" s="59"/>
      <c r="KCL178" s="59"/>
      <c r="KCM178" s="59"/>
      <c r="KCN178" s="59"/>
      <c r="KCO178" s="59"/>
      <c r="KCP178" s="59"/>
      <c r="KCQ178" s="59"/>
      <c r="KCR178" s="59"/>
      <c r="KCS178" s="59"/>
      <c r="KCT178" s="59"/>
      <c r="KCU178" s="59"/>
      <c r="KCV178" s="59"/>
      <c r="KCW178" s="59"/>
      <c r="KCX178" s="59"/>
      <c r="KCY178" s="59"/>
      <c r="KCZ178" s="59"/>
      <c r="KDA178" s="59"/>
      <c r="KDB178" s="59"/>
      <c r="KDC178" s="59"/>
      <c r="KDD178" s="59"/>
      <c r="KDE178" s="59"/>
      <c r="KDF178" s="59"/>
      <c r="KDG178" s="59"/>
      <c r="KDH178" s="59"/>
      <c r="KDI178" s="59"/>
      <c r="KDJ178" s="59"/>
      <c r="KDK178" s="59"/>
      <c r="KDL178" s="59"/>
      <c r="KDM178" s="59"/>
      <c r="KDN178" s="59"/>
      <c r="KDO178" s="59"/>
      <c r="KDP178" s="59"/>
      <c r="KDQ178" s="59"/>
      <c r="KDR178" s="59"/>
      <c r="KDS178" s="59"/>
      <c r="KDT178" s="59"/>
      <c r="KDU178" s="59"/>
      <c r="KDV178" s="59"/>
      <c r="KDW178" s="59"/>
      <c r="KDX178" s="59"/>
      <c r="KDY178" s="59"/>
      <c r="KDZ178" s="59"/>
      <c r="KEA178" s="59"/>
      <c r="KEB178" s="59"/>
      <c r="KEC178" s="59"/>
      <c r="KED178" s="59"/>
      <c r="KEE178" s="59"/>
      <c r="KEF178" s="59"/>
      <c r="KEG178" s="59"/>
      <c r="KEH178" s="59"/>
      <c r="KEI178" s="59"/>
      <c r="KEJ178" s="59"/>
      <c r="KEK178" s="59"/>
      <c r="KEL178" s="59"/>
      <c r="KEM178" s="59"/>
      <c r="KEN178" s="59"/>
      <c r="KEO178" s="59"/>
      <c r="KEP178" s="59"/>
      <c r="KEQ178" s="59"/>
      <c r="KER178" s="59"/>
      <c r="KES178" s="59"/>
      <c r="KET178" s="59"/>
      <c r="KEU178" s="59"/>
      <c r="KEV178" s="59"/>
      <c r="KEW178" s="59"/>
      <c r="KEX178" s="59"/>
      <c r="KEY178" s="59"/>
      <c r="KEZ178" s="59"/>
      <c r="KFA178" s="59"/>
      <c r="KFB178" s="59"/>
      <c r="KFC178" s="59"/>
      <c r="KFD178" s="59"/>
      <c r="KFE178" s="59"/>
      <c r="KFF178" s="59"/>
      <c r="KFG178" s="59"/>
      <c r="KFH178" s="59"/>
      <c r="KFI178" s="59"/>
      <c r="KFJ178" s="59"/>
      <c r="KFK178" s="59"/>
      <c r="KFL178" s="59"/>
      <c r="KFM178" s="59"/>
      <c r="KFN178" s="59"/>
      <c r="KFO178" s="59"/>
      <c r="KFP178" s="59"/>
      <c r="KFQ178" s="59"/>
      <c r="KFR178" s="59"/>
      <c r="KFS178" s="59"/>
      <c r="KFT178" s="59"/>
      <c r="KFU178" s="59"/>
      <c r="KFV178" s="59"/>
      <c r="KFW178" s="59"/>
      <c r="KFX178" s="59"/>
      <c r="KFY178" s="59"/>
      <c r="KFZ178" s="59"/>
      <c r="KGA178" s="59"/>
      <c r="KGB178" s="59"/>
      <c r="KGC178" s="59"/>
      <c r="KGD178" s="59"/>
      <c r="KGE178" s="59"/>
      <c r="KGF178" s="59"/>
      <c r="KGG178" s="59"/>
      <c r="KGH178" s="59"/>
      <c r="KGI178" s="59"/>
      <c r="KGJ178" s="59"/>
      <c r="KGK178" s="59"/>
      <c r="KGL178" s="59"/>
      <c r="KGM178" s="59"/>
      <c r="KGN178" s="59"/>
      <c r="KGO178" s="59"/>
      <c r="KGP178" s="59"/>
      <c r="KGQ178" s="59"/>
      <c r="KGR178" s="59"/>
      <c r="KGS178" s="59"/>
      <c r="KGT178" s="59"/>
      <c r="KGU178" s="59"/>
      <c r="KGV178" s="59"/>
      <c r="KGW178" s="59"/>
      <c r="KGX178" s="59"/>
      <c r="KGY178" s="59"/>
      <c r="KGZ178" s="59"/>
      <c r="KHA178" s="59"/>
      <c r="KHB178" s="59"/>
      <c r="KHC178" s="59"/>
      <c r="KHD178" s="59"/>
      <c r="KHE178" s="59"/>
      <c r="KHF178" s="59"/>
      <c r="KHG178" s="59"/>
      <c r="KHH178" s="59"/>
      <c r="KHI178" s="59"/>
      <c r="KHJ178" s="59"/>
      <c r="KHK178" s="59"/>
      <c r="KHL178" s="59"/>
      <c r="KHM178" s="59"/>
      <c r="KHN178" s="59"/>
      <c r="KHO178" s="59"/>
      <c r="KHP178" s="59"/>
      <c r="KHQ178" s="59"/>
      <c r="KHR178" s="59"/>
      <c r="KHS178" s="59"/>
      <c r="KHT178" s="59"/>
      <c r="KHU178" s="59"/>
      <c r="KHV178" s="59"/>
      <c r="KHW178" s="59"/>
      <c r="KHX178" s="59"/>
      <c r="KHY178" s="59"/>
      <c r="KHZ178" s="59"/>
      <c r="KIA178" s="59"/>
      <c r="KIB178" s="59"/>
      <c r="KIC178" s="59"/>
      <c r="KID178" s="59"/>
      <c r="KIE178" s="59"/>
      <c r="KIF178" s="59"/>
      <c r="KIG178" s="59"/>
      <c r="KIH178" s="59"/>
      <c r="KII178" s="59"/>
      <c r="KIJ178" s="59"/>
      <c r="KIK178" s="59"/>
      <c r="KIL178" s="59"/>
      <c r="KIM178" s="59"/>
      <c r="KIN178" s="59"/>
      <c r="KIO178" s="59"/>
      <c r="KIP178" s="59"/>
      <c r="KIQ178" s="59"/>
      <c r="KIR178" s="59"/>
      <c r="KIS178" s="59"/>
      <c r="KIT178" s="59"/>
      <c r="KIU178" s="59"/>
      <c r="KIV178" s="59"/>
      <c r="KIW178" s="59"/>
      <c r="KIX178" s="59"/>
      <c r="KIY178" s="59"/>
      <c r="KIZ178" s="59"/>
      <c r="KJA178" s="59"/>
      <c r="KJB178" s="59"/>
      <c r="KJC178" s="59"/>
      <c r="KJD178" s="59"/>
      <c r="KJE178" s="59"/>
      <c r="KJF178" s="59"/>
      <c r="KJG178" s="59"/>
      <c r="KJH178" s="59"/>
      <c r="KJI178" s="59"/>
      <c r="KJJ178" s="59"/>
      <c r="KJK178" s="59"/>
      <c r="KJL178" s="59"/>
      <c r="KJM178" s="59"/>
      <c r="KJN178" s="59"/>
      <c r="KJO178" s="59"/>
      <c r="KJP178" s="59"/>
      <c r="KJQ178" s="59"/>
      <c r="KJR178" s="59"/>
      <c r="KJS178" s="59"/>
      <c r="KJT178" s="59"/>
      <c r="KJU178" s="59"/>
      <c r="KJV178" s="59"/>
      <c r="KJW178" s="59"/>
      <c r="KJX178" s="59"/>
      <c r="KJY178" s="59"/>
      <c r="KJZ178" s="59"/>
      <c r="KKA178" s="59"/>
      <c r="KKB178" s="59"/>
      <c r="KKC178" s="59"/>
      <c r="KKD178" s="59"/>
      <c r="KKE178" s="59"/>
      <c r="KKF178" s="59"/>
      <c r="KKG178" s="59"/>
      <c r="KKH178" s="59"/>
      <c r="KKI178" s="59"/>
      <c r="KKJ178" s="59"/>
      <c r="KKK178" s="59"/>
      <c r="KKL178" s="59"/>
      <c r="KKM178" s="59"/>
      <c r="KKN178" s="59"/>
      <c r="KKO178" s="59"/>
      <c r="KKP178" s="59"/>
      <c r="KKQ178" s="59"/>
      <c r="KKR178" s="59"/>
      <c r="KKS178" s="59"/>
      <c r="KKT178" s="59"/>
      <c r="KKU178" s="59"/>
      <c r="KKV178" s="59"/>
      <c r="KKW178" s="59"/>
      <c r="KKX178" s="59"/>
      <c r="KKY178" s="59"/>
      <c r="KKZ178" s="59"/>
      <c r="KLA178" s="59"/>
      <c r="KLB178" s="59"/>
      <c r="KLC178" s="59"/>
      <c r="KLD178" s="59"/>
      <c r="KLE178" s="59"/>
      <c r="KLF178" s="59"/>
      <c r="KLG178" s="59"/>
      <c r="KLH178" s="59"/>
      <c r="KLI178" s="59"/>
      <c r="KLJ178" s="59"/>
      <c r="KLK178" s="59"/>
      <c r="KLL178" s="59"/>
      <c r="KLM178" s="59"/>
      <c r="KLN178" s="59"/>
      <c r="KLO178" s="59"/>
      <c r="KLP178" s="59"/>
      <c r="KLQ178" s="59"/>
      <c r="KLR178" s="59"/>
      <c r="KLS178" s="59"/>
      <c r="KLT178" s="59"/>
      <c r="KLU178" s="59"/>
      <c r="KLV178" s="59"/>
      <c r="KLW178" s="59"/>
      <c r="KLX178" s="59"/>
      <c r="KLY178" s="59"/>
      <c r="KLZ178" s="59"/>
      <c r="KMA178" s="59"/>
      <c r="KMB178" s="59"/>
      <c r="KMC178" s="59"/>
      <c r="KMD178" s="59"/>
      <c r="KME178" s="59"/>
      <c r="KMF178" s="59"/>
      <c r="KMG178" s="59"/>
      <c r="KMH178" s="59"/>
      <c r="KMI178" s="59"/>
      <c r="KMJ178" s="59"/>
      <c r="KMK178" s="59"/>
      <c r="KML178" s="59"/>
      <c r="KMM178" s="59"/>
      <c r="KMN178" s="59"/>
      <c r="KMO178" s="59"/>
      <c r="KMP178" s="59"/>
      <c r="KMQ178" s="59"/>
      <c r="KMR178" s="59"/>
      <c r="KMS178" s="59"/>
      <c r="KMT178" s="59"/>
      <c r="KMU178" s="59"/>
      <c r="KMV178" s="59"/>
      <c r="KMW178" s="59"/>
      <c r="KMX178" s="59"/>
      <c r="KMY178" s="59"/>
      <c r="KMZ178" s="59"/>
      <c r="KNA178" s="59"/>
      <c r="KNB178" s="59"/>
      <c r="KNC178" s="59"/>
      <c r="KND178" s="59"/>
      <c r="KNE178" s="59"/>
      <c r="KNF178" s="59"/>
      <c r="KNG178" s="59"/>
      <c r="KNH178" s="59"/>
      <c r="KNI178" s="59"/>
      <c r="KNJ178" s="59"/>
      <c r="KNK178" s="59"/>
      <c r="KNL178" s="59"/>
      <c r="KNM178" s="59"/>
      <c r="KNN178" s="59"/>
      <c r="KNO178" s="59"/>
      <c r="KNP178" s="59"/>
      <c r="KNQ178" s="59"/>
      <c r="KNR178" s="59"/>
      <c r="KNS178" s="59"/>
      <c r="KNT178" s="59"/>
      <c r="KNU178" s="59"/>
      <c r="KNV178" s="59"/>
      <c r="KNW178" s="59"/>
      <c r="KNX178" s="59"/>
      <c r="KNY178" s="59"/>
      <c r="KNZ178" s="59"/>
      <c r="KOA178" s="59"/>
      <c r="KOB178" s="59"/>
      <c r="KOC178" s="59"/>
      <c r="KOD178" s="59"/>
      <c r="KOE178" s="59"/>
      <c r="KOF178" s="59"/>
      <c r="KOG178" s="59"/>
      <c r="KOH178" s="59"/>
      <c r="KOI178" s="59"/>
      <c r="KOJ178" s="59"/>
      <c r="KOK178" s="59"/>
      <c r="KOL178" s="59"/>
      <c r="KOM178" s="59"/>
      <c r="KON178" s="59"/>
      <c r="KOO178" s="59"/>
      <c r="KOP178" s="59"/>
      <c r="KOQ178" s="59"/>
      <c r="KOR178" s="59"/>
      <c r="KOS178" s="59"/>
      <c r="KOT178" s="59"/>
      <c r="KOU178" s="59"/>
      <c r="KOV178" s="59"/>
      <c r="KOW178" s="59"/>
      <c r="KOX178" s="59"/>
      <c r="KOY178" s="59"/>
      <c r="KOZ178" s="59"/>
      <c r="KPA178" s="59"/>
      <c r="KPB178" s="59"/>
      <c r="KPC178" s="59"/>
      <c r="KPD178" s="59"/>
      <c r="KPE178" s="59"/>
      <c r="KPF178" s="59"/>
      <c r="KPG178" s="59"/>
      <c r="KPH178" s="59"/>
      <c r="KPI178" s="59"/>
      <c r="KPJ178" s="59"/>
      <c r="KPK178" s="59"/>
      <c r="KPL178" s="59"/>
      <c r="KPM178" s="59"/>
      <c r="KPN178" s="59"/>
      <c r="KPO178" s="59"/>
      <c r="KPP178" s="59"/>
      <c r="KPQ178" s="59"/>
      <c r="KPR178" s="59"/>
      <c r="KPS178" s="59"/>
      <c r="KPT178" s="59"/>
      <c r="KPU178" s="59"/>
      <c r="KPV178" s="59"/>
      <c r="KPW178" s="59"/>
      <c r="KPX178" s="59"/>
      <c r="KPY178" s="59"/>
      <c r="KPZ178" s="59"/>
      <c r="KQA178" s="59"/>
      <c r="KQB178" s="59"/>
      <c r="KQC178" s="59"/>
      <c r="KQD178" s="59"/>
      <c r="KQE178" s="59"/>
      <c r="KQF178" s="59"/>
      <c r="KQG178" s="59"/>
      <c r="KQH178" s="59"/>
      <c r="KQI178" s="59"/>
      <c r="KQJ178" s="59"/>
      <c r="KQK178" s="59"/>
      <c r="KQL178" s="59"/>
      <c r="KQM178" s="59"/>
      <c r="KQN178" s="59"/>
      <c r="KQO178" s="59"/>
      <c r="KQP178" s="59"/>
      <c r="KQQ178" s="59"/>
      <c r="KQR178" s="59"/>
      <c r="KQS178" s="59"/>
      <c r="KQT178" s="59"/>
      <c r="KQU178" s="59"/>
      <c r="KQV178" s="59"/>
      <c r="KQW178" s="59"/>
      <c r="KQX178" s="59"/>
      <c r="KQY178" s="59"/>
      <c r="KQZ178" s="59"/>
      <c r="KRA178" s="59"/>
      <c r="KRB178" s="59"/>
      <c r="KRC178" s="59"/>
      <c r="KRD178" s="59"/>
      <c r="KRE178" s="59"/>
      <c r="KRF178" s="59"/>
      <c r="KRG178" s="59"/>
      <c r="KRH178" s="59"/>
      <c r="KRI178" s="59"/>
      <c r="KRJ178" s="59"/>
      <c r="KRK178" s="59"/>
      <c r="KRL178" s="59"/>
      <c r="KRM178" s="59"/>
      <c r="KRN178" s="59"/>
      <c r="KRO178" s="59"/>
      <c r="KRP178" s="59"/>
      <c r="KRQ178" s="59"/>
      <c r="KRR178" s="59"/>
      <c r="KRS178" s="59"/>
      <c r="KRT178" s="59"/>
      <c r="KRU178" s="59"/>
      <c r="KRV178" s="59"/>
      <c r="KRW178" s="59"/>
      <c r="KRX178" s="59"/>
      <c r="KRY178" s="59"/>
      <c r="KRZ178" s="59"/>
      <c r="KSA178" s="59"/>
      <c r="KSB178" s="59"/>
      <c r="KSC178" s="59"/>
      <c r="KSD178" s="59"/>
      <c r="KSE178" s="59"/>
      <c r="KSF178" s="59"/>
      <c r="KSG178" s="59"/>
      <c r="KSH178" s="59"/>
      <c r="KSI178" s="59"/>
      <c r="KSJ178" s="59"/>
      <c r="KSK178" s="59"/>
      <c r="KSL178" s="59"/>
      <c r="KSM178" s="59"/>
      <c r="KSN178" s="59"/>
      <c r="KSO178" s="59"/>
      <c r="KSP178" s="59"/>
      <c r="KSQ178" s="59"/>
      <c r="KSR178" s="59"/>
      <c r="KSS178" s="59"/>
      <c r="KST178" s="59"/>
      <c r="KSU178" s="59"/>
      <c r="KSV178" s="59"/>
      <c r="KSW178" s="59"/>
      <c r="KSX178" s="59"/>
      <c r="KSY178" s="59"/>
      <c r="KSZ178" s="59"/>
      <c r="KTA178" s="59"/>
      <c r="KTB178" s="59"/>
      <c r="KTC178" s="59"/>
      <c r="KTD178" s="59"/>
      <c r="KTE178" s="59"/>
      <c r="KTF178" s="59"/>
      <c r="KTG178" s="59"/>
      <c r="KTH178" s="59"/>
      <c r="KTI178" s="59"/>
      <c r="KTJ178" s="59"/>
      <c r="KTK178" s="59"/>
      <c r="KTL178" s="59"/>
      <c r="KTM178" s="59"/>
      <c r="KTN178" s="59"/>
      <c r="KTO178" s="59"/>
      <c r="KTP178" s="59"/>
      <c r="KTQ178" s="59"/>
      <c r="KTR178" s="59"/>
      <c r="KTS178" s="59"/>
      <c r="KTT178" s="59"/>
      <c r="KTU178" s="59"/>
      <c r="KTV178" s="59"/>
      <c r="KTW178" s="59"/>
      <c r="KTX178" s="59"/>
      <c r="KTY178" s="59"/>
      <c r="KTZ178" s="59"/>
      <c r="KUA178" s="59"/>
      <c r="KUB178" s="59"/>
      <c r="KUC178" s="59"/>
      <c r="KUD178" s="59"/>
      <c r="KUE178" s="59"/>
      <c r="KUF178" s="59"/>
      <c r="KUG178" s="59"/>
      <c r="KUH178" s="59"/>
      <c r="KUI178" s="59"/>
      <c r="KUJ178" s="59"/>
      <c r="KUK178" s="59"/>
      <c r="KUL178" s="59"/>
      <c r="KUM178" s="59"/>
      <c r="KUN178" s="59"/>
      <c r="KUO178" s="59"/>
      <c r="KUP178" s="59"/>
      <c r="KUQ178" s="59"/>
      <c r="KUR178" s="59"/>
      <c r="KUS178" s="59"/>
      <c r="KUT178" s="59"/>
      <c r="KUU178" s="59"/>
      <c r="KUV178" s="59"/>
      <c r="KUW178" s="59"/>
      <c r="KUX178" s="59"/>
      <c r="KUY178" s="59"/>
      <c r="KUZ178" s="59"/>
      <c r="KVA178" s="59"/>
      <c r="KVB178" s="59"/>
      <c r="KVC178" s="59"/>
      <c r="KVD178" s="59"/>
      <c r="KVE178" s="59"/>
      <c r="KVF178" s="59"/>
      <c r="KVG178" s="59"/>
      <c r="KVH178" s="59"/>
      <c r="KVI178" s="59"/>
      <c r="KVJ178" s="59"/>
      <c r="KVK178" s="59"/>
      <c r="KVL178" s="59"/>
      <c r="KVM178" s="59"/>
      <c r="KVN178" s="59"/>
      <c r="KVO178" s="59"/>
      <c r="KVP178" s="59"/>
      <c r="KVQ178" s="59"/>
      <c r="KVR178" s="59"/>
      <c r="KVS178" s="59"/>
      <c r="KVT178" s="59"/>
      <c r="KVU178" s="59"/>
      <c r="KVV178" s="59"/>
      <c r="KVW178" s="59"/>
      <c r="KVX178" s="59"/>
      <c r="KVY178" s="59"/>
      <c r="KVZ178" s="59"/>
      <c r="KWA178" s="59"/>
      <c r="KWB178" s="59"/>
      <c r="KWC178" s="59"/>
      <c r="KWD178" s="59"/>
      <c r="KWE178" s="59"/>
      <c r="KWF178" s="59"/>
      <c r="KWG178" s="59"/>
      <c r="KWH178" s="59"/>
      <c r="KWI178" s="59"/>
      <c r="KWJ178" s="59"/>
      <c r="KWK178" s="59"/>
      <c r="KWL178" s="59"/>
      <c r="KWM178" s="59"/>
      <c r="KWN178" s="59"/>
      <c r="KWO178" s="59"/>
      <c r="KWP178" s="59"/>
      <c r="KWQ178" s="59"/>
      <c r="KWR178" s="59"/>
      <c r="KWS178" s="59"/>
      <c r="KWT178" s="59"/>
      <c r="KWU178" s="59"/>
      <c r="KWV178" s="59"/>
      <c r="KWW178" s="59"/>
      <c r="KWX178" s="59"/>
      <c r="KWY178" s="59"/>
      <c r="KWZ178" s="59"/>
      <c r="KXA178" s="59"/>
      <c r="KXB178" s="59"/>
      <c r="KXC178" s="59"/>
      <c r="KXD178" s="59"/>
      <c r="KXE178" s="59"/>
      <c r="KXF178" s="59"/>
      <c r="KXG178" s="59"/>
      <c r="KXH178" s="59"/>
      <c r="KXI178" s="59"/>
      <c r="KXJ178" s="59"/>
      <c r="KXK178" s="59"/>
      <c r="KXL178" s="59"/>
      <c r="KXM178" s="59"/>
      <c r="KXN178" s="59"/>
      <c r="KXO178" s="59"/>
      <c r="KXP178" s="59"/>
      <c r="KXQ178" s="59"/>
      <c r="KXR178" s="59"/>
      <c r="KXS178" s="59"/>
      <c r="KXT178" s="59"/>
      <c r="KXU178" s="59"/>
      <c r="KXV178" s="59"/>
      <c r="KXW178" s="59"/>
      <c r="KXX178" s="59"/>
      <c r="KXY178" s="59"/>
      <c r="KXZ178" s="59"/>
      <c r="KYA178" s="59"/>
      <c r="KYB178" s="59"/>
      <c r="KYC178" s="59"/>
      <c r="KYD178" s="59"/>
      <c r="KYE178" s="59"/>
      <c r="KYF178" s="59"/>
      <c r="KYG178" s="59"/>
      <c r="KYH178" s="59"/>
      <c r="KYI178" s="59"/>
      <c r="KYJ178" s="59"/>
      <c r="KYK178" s="59"/>
      <c r="KYL178" s="59"/>
      <c r="KYM178" s="59"/>
      <c r="KYN178" s="59"/>
      <c r="KYO178" s="59"/>
      <c r="KYP178" s="59"/>
      <c r="KYQ178" s="59"/>
      <c r="KYR178" s="59"/>
      <c r="KYS178" s="59"/>
      <c r="KYT178" s="59"/>
      <c r="KYU178" s="59"/>
      <c r="KYV178" s="59"/>
      <c r="KYW178" s="59"/>
      <c r="KYX178" s="59"/>
      <c r="KYY178" s="59"/>
      <c r="KYZ178" s="59"/>
      <c r="KZA178" s="59"/>
      <c r="KZB178" s="59"/>
      <c r="KZC178" s="59"/>
      <c r="KZD178" s="59"/>
      <c r="KZE178" s="59"/>
      <c r="KZF178" s="59"/>
      <c r="KZG178" s="59"/>
      <c r="KZH178" s="59"/>
      <c r="KZI178" s="59"/>
      <c r="KZJ178" s="59"/>
      <c r="KZK178" s="59"/>
      <c r="KZL178" s="59"/>
      <c r="KZM178" s="59"/>
      <c r="KZN178" s="59"/>
      <c r="KZO178" s="59"/>
      <c r="KZP178" s="59"/>
      <c r="KZQ178" s="59"/>
      <c r="KZR178" s="59"/>
      <c r="KZS178" s="59"/>
      <c r="KZT178" s="59"/>
      <c r="KZU178" s="59"/>
      <c r="KZV178" s="59"/>
      <c r="KZW178" s="59"/>
      <c r="KZX178" s="59"/>
      <c r="KZY178" s="59"/>
      <c r="KZZ178" s="59"/>
      <c r="LAA178" s="59"/>
      <c r="LAB178" s="59"/>
      <c r="LAC178" s="59"/>
      <c r="LAD178" s="59"/>
      <c r="LAE178" s="59"/>
      <c r="LAF178" s="59"/>
      <c r="LAG178" s="59"/>
      <c r="LAH178" s="59"/>
      <c r="LAI178" s="59"/>
      <c r="LAJ178" s="59"/>
      <c r="LAK178" s="59"/>
      <c r="LAL178" s="59"/>
      <c r="LAM178" s="59"/>
      <c r="LAN178" s="59"/>
      <c r="LAO178" s="59"/>
      <c r="LAP178" s="59"/>
      <c r="LAQ178" s="59"/>
      <c r="LAR178" s="59"/>
      <c r="LAS178" s="59"/>
      <c r="LAT178" s="59"/>
      <c r="LAU178" s="59"/>
      <c r="LAV178" s="59"/>
      <c r="LAW178" s="59"/>
      <c r="LAX178" s="59"/>
      <c r="LAY178" s="59"/>
      <c r="LAZ178" s="59"/>
      <c r="LBA178" s="59"/>
      <c r="LBB178" s="59"/>
      <c r="LBC178" s="59"/>
      <c r="LBD178" s="59"/>
      <c r="LBE178" s="59"/>
      <c r="LBF178" s="59"/>
      <c r="LBG178" s="59"/>
      <c r="LBH178" s="59"/>
      <c r="LBI178" s="59"/>
      <c r="LBJ178" s="59"/>
      <c r="LBK178" s="59"/>
      <c r="LBL178" s="59"/>
      <c r="LBM178" s="59"/>
      <c r="LBN178" s="59"/>
      <c r="LBO178" s="59"/>
      <c r="LBP178" s="59"/>
      <c r="LBQ178" s="59"/>
      <c r="LBR178" s="59"/>
      <c r="LBS178" s="59"/>
      <c r="LBT178" s="59"/>
      <c r="LBU178" s="59"/>
      <c r="LBV178" s="59"/>
      <c r="LBW178" s="59"/>
      <c r="LBX178" s="59"/>
      <c r="LBY178" s="59"/>
      <c r="LBZ178" s="59"/>
      <c r="LCA178" s="59"/>
      <c r="LCB178" s="59"/>
      <c r="LCC178" s="59"/>
      <c r="LCD178" s="59"/>
      <c r="LCE178" s="59"/>
      <c r="LCF178" s="59"/>
      <c r="LCG178" s="59"/>
      <c r="LCH178" s="59"/>
      <c r="LCI178" s="59"/>
      <c r="LCJ178" s="59"/>
      <c r="LCK178" s="59"/>
      <c r="LCL178" s="59"/>
      <c r="LCM178" s="59"/>
      <c r="LCN178" s="59"/>
      <c r="LCO178" s="59"/>
      <c r="LCP178" s="59"/>
      <c r="LCQ178" s="59"/>
      <c r="LCR178" s="59"/>
      <c r="LCS178" s="59"/>
      <c r="LCT178" s="59"/>
      <c r="LCU178" s="59"/>
      <c r="LCV178" s="59"/>
      <c r="LCW178" s="59"/>
      <c r="LCX178" s="59"/>
      <c r="LCY178" s="59"/>
      <c r="LCZ178" s="59"/>
      <c r="LDA178" s="59"/>
      <c r="LDB178" s="59"/>
      <c r="LDC178" s="59"/>
      <c r="LDD178" s="59"/>
      <c r="LDE178" s="59"/>
      <c r="LDF178" s="59"/>
      <c r="LDG178" s="59"/>
      <c r="LDH178" s="59"/>
      <c r="LDI178" s="59"/>
      <c r="LDJ178" s="59"/>
      <c r="LDK178" s="59"/>
      <c r="LDL178" s="59"/>
      <c r="LDM178" s="59"/>
      <c r="LDN178" s="59"/>
      <c r="LDO178" s="59"/>
      <c r="LDP178" s="59"/>
      <c r="LDQ178" s="59"/>
      <c r="LDR178" s="59"/>
      <c r="LDS178" s="59"/>
      <c r="LDT178" s="59"/>
      <c r="LDU178" s="59"/>
      <c r="LDV178" s="59"/>
      <c r="LDW178" s="59"/>
      <c r="LDX178" s="59"/>
      <c r="LDY178" s="59"/>
      <c r="LDZ178" s="59"/>
      <c r="LEA178" s="59"/>
      <c r="LEB178" s="59"/>
      <c r="LEC178" s="59"/>
      <c r="LED178" s="59"/>
      <c r="LEE178" s="59"/>
      <c r="LEF178" s="59"/>
      <c r="LEG178" s="59"/>
      <c r="LEH178" s="59"/>
      <c r="LEI178" s="59"/>
      <c r="LEJ178" s="59"/>
      <c r="LEK178" s="59"/>
      <c r="LEL178" s="59"/>
      <c r="LEM178" s="59"/>
      <c r="LEN178" s="59"/>
      <c r="LEO178" s="59"/>
      <c r="LEP178" s="59"/>
      <c r="LEQ178" s="59"/>
      <c r="LER178" s="59"/>
      <c r="LES178" s="59"/>
      <c r="LET178" s="59"/>
      <c r="LEU178" s="59"/>
      <c r="LEV178" s="59"/>
      <c r="LEW178" s="59"/>
      <c r="LEX178" s="59"/>
      <c r="LEY178" s="59"/>
      <c r="LEZ178" s="59"/>
      <c r="LFA178" s="59"/>
      <c r="LFB178" s="59"/>
      <c r="LFC178" s="59"/>
      <c r="LFD178" s="59"/>
      <c r="LFE178" s="59"/>
      <c r="LFF178" s="59"/>
      <c r="LFG178" s="59"/>
      <c r="LFH178" s="59"/>
      <c r="LFI178" s="59"/>
      <c r="LFJ178" s="59"/>
      <c r="LFK178" s="59"/>
      <c r="LFL178" s="59"/>
      <c r="LFM178" s="59"/>
      <c r="LFN178" s="59"/>
      <c r="LFO178" s="59"/>
      <c r="LFP178" s="59"/>
      <c r="LFQ178" s="59"/>
      <c r="LFR178" s="59"/>
      <c r="LFS178" s="59"/>
      <c r="LFT178" s="59"/>
      <c r="LFU178" s="59"/>
      <c r="LFV178" s="59"/>
      <c r="LFW178" s="59"/>
      <c r="LFX178" s="59"/>
      <c r="LFY178" s="59"/>
      <c r="LFZ178" s="59"/>
      <c r="LGA178" s="59"/>
      <c r="LGB178" s="59"/>
      <c r="LGC178" s="59"/>
      <c r="LGD178" s="59"/>
      <c r="LGE178" s="59"/>
      <c r="LGF178" s="59"/>
      <c r="LGG178" s="59"/>
      <c r="LGH178" s="59"/>
      <c r="LGI178" s="59"/>
      <c r="LGJ178" s="59"/>
      <c r="LGK178" s="59"/>
      <c r="LGL178" s="59"/>
      <c r="LGM178" s="59"/>
      <c r="LGN178" s="59"/>
      <c r="LGO178" s="59"/>
      <c r="LGP178" s="59"/>
      <c r="LGQ178" s="59"/>
      <c r="LGR178" s="59"/>
      <c r="LGS178" s="59"/>
      <c r="LGT178" s="59"/>
      <c r="LGU178" s="59"/>
      <c r="LGV178" s="59"/>
      <c r="LGW178" s="59"/>
      <c r="LGX178" s="59"/>
      <c r="LGY178" s="59"/>
      <c r="LGZ178" s="59"/>
      <c r="LHA178" s="59"/>
      <c r="LHB178" s="59"/>
      <c r="LHC178" s="59"/>
      <c r="LHD178" s="59"/>
      <c r="LHE178" s="59"/>
      <c r="LHF178" s="59"/>
      <c r="LHG178" s="59"/>
      <c r="LHH178" s="59"/>
      <c r="LHI178" s="59"/>
      <c r="LHJ178" s="59"/>
      <c r="LHK178" s="59"/>
      <c r="LHL178" s="59"/>
      <c r="LHM178" s="59"/>
      <c r="LHN178" s="59"/>
      <c r="LHO178" s="59"/>
      <c r="LHP178" s="59"/>
      <c r="LHQ178" s="59"/>
      <c r="LHR178" s="59"/>
      <c r="LHS178" s="59"/>
      <c r="LHT178" s="59"/>
      <c r="LHU178" s="59"/>
      <c r="LHV178" s="59"/>
      <c r="LHW178" s="59"/>
      <c r="LHX178" s="59"/>
      <c r="LHY178" s="59"/>
      <c r="LHZ178" s="59"/>
      <c r="LIA178" s="59"/>
      <c r="LIB178" s="59"/>
      <c r="LIC178" s="59"/>
      <c r="LID178" s="59"/>
      <c r="LIE178" s="59"/>
      <c r="LIF178" s="59"/>
      <c r="LIG178" s="59"/>
      <c r="LIH178" s="59"/>
      <c r="LII178" s="59"/>
      <c r="LIJ178" s="59"/>
      <c r="LIK178" s="59"/>
      <c r="LIL178" s="59"/>
      <c r="LIM178" s="59"/>
      <c r="LIN178" s="59"/>
      <c r="LIO178" s="59"/>
      <c r="LIP178" s="59"/>
      <c r="LIQ178" s="59"/>
      <c r="LIR178" s="59"/>
      <c r="LIS178" s="59"/>
      <c r="LIT178" s="59"/>
      <c r="LIU178" s="59"/>
      <c r="LIV178" s="59"/>
      <c r="LIW178" s="59"/>
      <c r="LIX178" s="59"/>
      <c r="LIY178" s="59"/>
      <c r="LIZ178" s="59"/>
      <c r="LJA178" s="59"/>
      <c r="LJB178" s="59"/>
      <c r="LJC178" s="59"/>
      <c r="LJD178" s="59"/>
      <c r="LJE178" s="59"/>
      <c r="LJF178" s="59"/>
      <c r="LJG178" s="59"/>
      <c r="LJH178" s="59"/>
      <c r="LJI178" s="59"/>
      <c r="LJJ178" s="59"/>
      <c r="LJK178" s="59"/>
      <c r="LJL178" s="59"/>
      <c r="LJM178" s="59"/>
      <c r="LJN178" s="59"/>
      <c r="LJO178" s="59"/>
      <c r="LJP178" s="59"/>
      <c r="LJQ178" s="59"/>
      <c r="LJR178" s="59"/>
      <c r="LJS178" s="59"/>
      <c r="LJT178" s="59"/>
      <c r="LJU178" s="59"/>
      <c r="LJV178" s="59"/>
      <c r="LJW178" s="59"/>
      <c r="LJX178" s="59"/>
      <c r="LJY178" s="59"/>
      <c r="LJZ178" s="59"/>
      <c r="LKA178" s="59"/>
      <c r="LKB178" s="59"/>
      <c r="LKC178" s="59"/>
      <c r="LKD178" s="59"/>
      <c r="LKE178" s="59"/>
      <c r="LKF178" s="59"/>
      <c r="LKG178" s="59"/>
      <c r="LKH178" s="59"/>
      <c r="LKI178" s="59"/>
      <c r="LKJ178" s="59"/>
      <c r="LKK178" s="59"/>
      <c r="LKL178" s="59"/>
      <c r="LKM178" s="59"/>
      <c r="LKN178" s="59"/>
      <c r="LKO178" s="59"/>
      <c r="LKP178" s="59"/>
      <c r="LKQ178" s="59"/>
      <c r="LKR178" s="59"/>
      <c r="LKS178" s="59"/>
      <c r="LKT178" s="59"/>
      <c r="LKU178" s="59"/>
      <c r="LKV178" s="59"/>
      <c r="LKW178" s="59"/>
      <c r="LKX178" s="59"/>
      <c r="LKY178" s="59"/>
      <c r="LKZ178" s="59"/>
      <c r="LLA178" s="59"/>
      <c r="LLB178" s="59"/>
      <c r="LLC178" s="59"/>
      <c r="LLD178" s="59"/>
      <c r="LLE178" s="59"/>
      <c r="LLF178" s="59"/>
      <c r="LLG178" s="59"/>
      <c r="LLH178" s="59"/>
      <c r="LLI178" s="59"/>
      <c r="LLJ178" s="59"/>
      <c r="LLK178" s="59"/>
      <c r="LLL178" s="59"/>
      <c r="LLM178" s="59"/>
      <c r="LLN178" s="59"/>
      <c r="LLO178" s="59"/>
      <c r="LLP178" s="59"/>
      <c r="LLQ178" s="59"/>
      <c r="LLR178" s="59"/>
      <c r="LLS178" s="59"/>
      <c r="LLT178" s="59"/>
      <c r="LLU178" s="59"/>
      <c r="LLV178" s="59"/>
      <c r="LLW178" s="59"/>
      <c r="LLX178" s="59"/>
      <c r="LLY178" s="59"/>
      <c r="LLZ178" s="59"/>
      <c r="LMA178" s="59"/>
      <c r="LMB178" s="59"/>
      <c r="LMC178" s="59"/>
      <c r="LMD178" s="59"/>
      <c r="LME178" s="59"/>
      <c r="LMF178" s="59"/>
      <c r="LMG178" s="59"/>
      <c r="LMH178" s="59"/>
      <c r="LMI178" s="59"/>
      <c r="LMJ178" s="59"/>
      <c r="LMK178" s="59"/>
      <c r="LML178" s="59"/>
      <c r="LMM178" s="59"/>
      <c r="LMN178" s="59"/>
      <c r="LMO178" s="59"/>
      <c r="LMP178" s="59"/>
      <c r="LMQ178" s="59"/>
      <c r="LMR178" s="59"/>
      <c r="LMS178" s="59"/>
      <c r="LMT178" s="59"/>
      <c r="LMU178" s="59"/>
      <c r="LMV178" s="59"/>
      <c r="LMW178" s="59"/>
      <c r="LMX178" s="59"/>
      <c r="LMY178" s="59"/>
      <c r="LMZ178" s="59"/>
      <c r="LNA178" s="59"/>
      <c r="LNB178" s="59"/>
      <c r="LNC178" s="59"/>
      <c r="LND178" s="59"/>
      <c r="LNE178" s="59"/>
      <c r="LNF178" s="59"/>
      <c r="LNG178" s="59"/>
      <c r="LNH178" s="59"/>
      <c r="LNI178" s="59"/>
      <c r="LNJ178" s="59"/>
      <c r="LNK178" s="59"/>
      <c r="LNL178" s="59"/>
      <c r="LNM178" s="59"/>
      <c r="LNN178" s="59"/>
      <c r="LNO178" s="59"/>
      <c r="LNP178" s="59"/>
      <c r="LNQ178" s="59"/>
      <c r="LNR178" s="59"/>
      <c r="LNS178" s="59"/>
      <c r="LNT178" s="59"/>
      <c r="LNU178" s="59"/>
      <c r="LNV178" s="59"/>
      <c r="LNW178" s="59"/>
      <c r="LNX178" s="59"/>
      <c r="LNY178" s="59"/>
      <c r="LNZ178" s="59"/>
      <c r="LOA178" s="59"/>
      <c r="LOB178" s="59"/>
      <c r="LOC178" s="59"/>
      <c r="LOD178" s="59"/>
      <c r="LOE178" s="59"/>
      <c r="LOF178" s="59"/>
      <c r="LOG178" s="59"/>
      <c r="LOH178" s="59"/>
      <c r="LOI178" s="59"/>
      <c r="LOJ178" s="59"/>
      <c r="LOK178" s="59"/>
      <c r="LOL178" s="59"/>
      <c r="LOM178" s="59"/>
      <c r="LON178" s="59"/>
      <c r="LOO178" s="59"/>
      <c r="LOP178" s="59"/>
      <c r="LOQ178" s="59"/>
      <c r="LOR178" s="59"/>
      <c r="LOS178" s="59"/>
      <c r="LOT178" s="59"/>
      <c r="LOU178" s="59"/>
      <c r="LOV178" s="59"/>
      <c r="LOW178" s="59"/>
      <c r="LOX178" s="59"/>
      <c r="LOY178" s="59"/>
      <c r="LOZ178" s="59"/>
      <c r="LPA178" s="59"/>
      <c r="LPB178" s="59"/>
      <c r="LPC178" s="59"/>
      <c r="LPD178" s="59"/>
      <c r="LPE178" s="59"/>
      <c r="LPF178" s="59"/>
      <c r="LPG178" s="59"/>
      <c r="LPH178" s="59"/>
      <c r="LPI178" s="59"/>
      <c r="LPJ178" s="59"/>
      <c r="LPK178" s="59"/>
      <c r="LPL178" s="59"/>
      <c r="LPM178" s="59"/>
      <c r="LPN178" s="59"/>
      <c r="LPO178" s="59"/>
      <c r="LPP178" s="59"/>
      <c r="LPQ178" s="59"/>
      <c r="LPR178" s="59"/>
      <c r="LPS178" s="59"/>
      <c r="LPT178" s="59"/>
      <c r="LPU178" s="59"/>
      <c r="LPV178" s="59"/>
      <c r="LPW178" s="59"/>
      <c r="LPX178" s="59"/>
      <c r="LPY178" s="59"/>
      <c r="LPZ178" s="59"/>
      <c r="LQA178" s="59"/>
      <c r="LQB178" s="59"/>
      <c r="LQC178" s="59"/>
      <c r="LQD178" s="59"/>
      <c r="LQE178" s="59"/>
      <c r="LQF178" s="59"/>
      <c r="LQG178" s="59"/>
      <c r="LQH178" s="59"/>
      <c r="LQI178" s="59"/>
      <c r="LQJ178" s="59"/>
      <c r="LQK178" s="59"/>
      <c r="LQL178" s="59"/>
      <c r="LQM178" s="59"/>
      <c r="LQN178" s="59"/>
      <c r="LQO178" s="59"/>
      <c r="LQP178" s="59"/>
      <c r="LQQ178" s="59"/>
      <c r="LQR178" s="59"/>
      <c r="LQS178" s="59"/>
      <c r="LQT178" s="59"/>
      <c r="LQU178" s="59"/>
      <c r="LQV178" s="59"/>
      <c r="LQW178" s="59"/>
      <c r="LQX178" s="59"/>
      <c r="LQY178" s="59"/>
      <c r="LQZ178" s="59"/>
      <c r="LRA178" s="59"/>
      <c r="LRB178" s="59"/>
      <c r="LRC178" s="59"/>
      <c r="LRD178" s="59"/>
      <c r="LRE178" s="59"/>
      <c r="LRF178" s="59"/>
      <c r="LRG178" s="59"/>
      <c r="LRH178" s="59"/>
      <c r="LRI178" s="59"/>
      <c r="LRJ178" s="59"/>
      <c r="LRK178" s="59"/>
      <c r="LRL178" s="59"/>
      <c r="LRM178" s="59"/>
      <c r="LRN178" s="59"/>
      <c r="LRO178" s="59"/>
      <c r="LRP178" s="59"/>
      <c r="LRQ178" s="59"/>
      <c r="LRR178" s="59"/>
      <c r="LRS178" s="59"/>
      <c r="LRT178" s="59"/>
      <c r="LRU178" s="59"/>
      <c r="LRV178" s="59"/>
      <c r="LRW178" s="59"/>
      <c r="LRX178" s="59"/>
      <c r="LRY178" s="59"/>
      <c r="LRZ178" s="59"/>
      <c r="LSA178" s="59"/>
      <c r="LSB178" s="59"/>
      <c r="LSC178" s="59"/>
      <c r="LSD178" s="59"/>
      <c r="LSE178" s="59"/>
      <c r="LSF178" s="59"/>
      <c r="LSG178" s="59"/>
      <c r="LSH178" s="59"/>
      <c r="LSI178" s="59"/>
      <c r="LSJ178" s="59"/>
      <c r="LSK178" s="59"/>
      <c r="LSL178" s="59"/>
      <c r="LSM178" s="59"/>
      <c r="LSN178" s="59"/>
      <c r="LSO178" s="59"/>
      <c r="LSP178" s="59"/>
      <c r="LSQ178" s="59"/>
      <c r="LSR178" s="59"/>
      <c r="LSS178" s="59"/>
      <c r="LST178" s="59"/>
      <c r="LSU178" s="59"/>
      <c r="LSV178" s="59"/>
      <c r="LSW178" s="59"/>
      <c r="LSX178" s="59"/>
      <c r="LSY178" s="59"/>
      <c r="LSZ178" s="59"/>
      <c r="LTA178" s="59"/>
      <c r="LTB178" s="59"/>
      <c r="LTC178" s="59"/>
      <c r="LTD178" s="59"/>
      <c r="LTE178" s="59"/>
      <c r="LTF178" s="59"/>
      <c r="LTG178" s="59"/>
      <c r="LTH178" s="59"/>
      <c r="LTI178" s="59"/>
      <c r="LTJ178" s="59"/>
      <c r="LTK178" s="59"/>
      <c r="LTL178" s="59"/>
      <c r="LTM178" s="59"/>
      <c r="LTN178" s="59"/>
      <c r="LTO178" s="59"/>
      <c r="LTP178" s="59"/>
      <c r="LTQ178" s="59"/>
      <c r="LTR178" s="59"/>
      <c r="LTS178" s="59"/>
      <c r="LTT178" s="59"/>
      <c r="LTU178" s="59"/>
      <c r="LTV178" s="59"/>
      <c r="LTW178" s="59"/>
      <c r="LTX178" s="59"/>
      <c r="LTY178" s="59"/>
      <c r="LTZ178" s="59"/>
      <c r="LUA178" s="59"/>
      <c r="LUB178" s="59"/>
      <c r="LUC178" s="59"/>
      <c r="LUD178" s="59"/>
      <c r="LUE178" s="59"/>
      <c r="LUF178" s="59"/>
      <c r="LUG178" s="59"/>
      <c r="LUH178" s="59"/>
      <c r="LUI178" s="59"/>
      <c r="LUJ178" s="59"/>
      <c r="LUK178" s="59"/>
      <c r="LUL178" s="59"/>
      <c r="LUM178" s="59"/>
      <c r="LUN178" s="59"/>
      <c r="LUO178" s="59"/>
      <c r="LUP178" s="59"/>
      <c r="LUQ178" s="59"/>
      <c r="LUR178" s="59"/>
      <c r="LUS178" s="59"/>
      <c r="LUT178" s="59"/>
      <c r="LUU178" s="59"/>
      <c r="LUV178" s="59"/>
      <c r="LUW178" s="59"/>
      <c r="LUX178" s="59"/>
      <c r="LUY178" s="59"/>
      <c r="LUZ178" s="59"/>
      <c r="LVA178" s="59"/>
      <c r="LVB178" s="59"/>
      <c r="LVC178" s="59"/>
      <c r="LVD178" s="59"/>
      <c r="LVE178" s="59"/>
      <c r="LVF178" s="59"/>
      <c r="LVG178" s="59"/>
      <c r="LVH178" s="59"/>
      <c r="LVI178" s="59"/>
      <c r="LVJ178" s="59"/>
      <c r="LVK178" s="59"/>
      <c r="LVL178" s="59"/>
      <c r="LVM178" s="59"/>
      <c r="LVN178" s="59"/>
      <c r="LVO178" s="59"/>
      <c r="LVP178" s="59"/>
      <c r="LVQ178" s="59"/>
      <c r="LVR178" s="59"/>
      <c r="LVS178" s="59"/>
      <c r="LVT178" s="59"/>
      <c r="LVU178" s="59"/>
      <c r="LVV178" s="59"/>
      <c r="LVW178" s="59"/>
      <c r="LVX178" s="59"/>
      <c r="LVY178" s="59"/>
      <c r="LVZ178" s="59"/>
      <c r="LWA178" s="59"/>
      <c r="LWB178" s="59"/>
      <c r="LWC178" s="59"/>
      <c r="LWD178" s="59"/>
      <c r="LWE178" s="59"/>
      <c r="LWF178" s="59"/>
      <c r="LWG178" s="59"/>
      <c r="LWH178" s="59"/>
      <c r="LWI178" s="59"/>
      <c r="LWJ178" s="59"/>
      <c r="LWK178" s="59"/>
      <c r="LWL178" s="59"/>
      <c r="LWM178" s="59"/>
      <c r="LWN178" s="59"/>
      <c r="LWO178" s="59"/>
      <c r="LWP178" s="59"/>
      <c r="LWQ178" s="59"/>
      <c r="LWR178" s="59"/>
      <c r="LWS178" s="59"/>
      <c r="LWT178" s="59"/>
      <c r="LWU178" s="59"/>
      <c r="LWV178" s="59"/>
      <c r="LWW178" s="59"/>
      <c r="LWX178" s="59"/>
      <c r="LWY178" s="59"/>
      <c r="LWZ178" s="59"/>
      <c r="LXA178" s="59"/>
      <c r="LXB178" s="59"/>
      <c r="LXC178" s="59"/>
      <c r="LXD178" s="59"/>
      <c r="LXE178" s="59"/>
      <c r="LXF178" s="59"/>
      <c r="LXG178" s="59"/>
      <c r="LXH178" s="59"/>
      <c r="LXI178" s="59"/>
      <c r="LXJ178" s="59"/>
      <c r="LXK178" s="59"/>
      <c r="LXL178" s="59"/>
      <c r="LXM178" s="59"/>
      <c r="LXN178" s="59"/>
      <c r="LXO178" s="59"/>
      <c r="LXP178" s="59"/>
      <c r="LXQ178" s="59"/>
      <c r="LXR178" s="59"/>
      <c r="LXS178" s="59"/>
      <c r="LXT178" s="59"/>
      <c r="LXU178" s="59"/>
      <c r="LXV178" s="59"/>
      <c r="LXW178" s="59"/>
      <c r="LXX178" s="59"/>
      <c r="LXY178" s="59"/>
      <c r="LXZ178" s="59"/>
      <c r="LYA178" s="59"/>
      <c r="LYB178" s="59"/>
      <c r="LYC178" s="59"/>
      <c r="LYD178" s="59"/>
      <c r="LYE178" s="59"/>
      <c r="LYF178" s="59"/>
      <c r="LYG178" s="59"/>
      <c r="LYH178" s="59"/>
      <c r="LYI178" s="59"/>
      <c r="LYJ178" s="59"/>
      <c r="LYK178" s="59"/>
      <c r="LYL178" s="59"/>
      <c r="LYM178" s="59"/>
      <c r="LYN178" s="59"/>
      <c r="LYO178" s="59"/>
      <c r="LYP178" s="59"/>
      <c r="LYQ178" s="59"/>
      <c r="LYR178" s="59"/>
      <c r="LYS178" s="59"/>
      <c r="LYT178" s="59"/>
      <c r="LYU178" s="59"/>
      <c r="LYV178" s="59"/>
      <c r="LYW178" s="59"/>
      <c r="LYX178" s="59"/>
      <c r="LYY178" s="59"/>
      <c r="LYZ178" s="59"/>
      <c r="LZA178" s="59"/>
      <c r="LZB178" s="59"/>
      <c r="LZC178" s="59"/>
      <c r="LZD178" s="59"/>
      <c r="LZE178" s="59"/>
      <c r="LZF178" s="59"/>
      <c r="LZG178" s="59"/>
      <c r="LZH178" s="59"/>
      <c r="LZI178" s="59"/>
      <c r="LZJ178" s="59"/>
      <c r="LZK178" s="59"/>
      <c r="LZL178" s="59"/>
      <c r="LZM178" s="59"/>
      <c r="LZN178" s="59"/>
      <c r="LZO178" s="59"/>
      <c r="LZP178" s="59"/>
      <c r="LZQ178" s="59"/>
      <c r="LZR178" s="59"/>
      <c r="LZS178" s="59"/>
      <c r="LZT178" s="59"/>
      <c r="LZU178" s="59"/>
      <c r="LZV178" s="59"/>
      <c r="LZW178" s="59"/>
      <c r="LZX178" s="59"/>
      <c r="LZY178" s="59"/>
      <c r="LZZ178" s="59"/>
      <c r="MAA178" s="59"/>
      <c r="MAB178" s="59"/>
      <c r="MAC178" s="59"/>
      <c r="MAD178" s="59"/>
      <c r="MAE178" s="59"/>
      <c r="MAF178" s="59"/>
      <c r="MAG178" s="59"/>
      <c r="MAH178" s="59"/>
      <c r="MAI178" s="59"/>
      <c r="MAJ178" s="59"/>
      <c r="MAK178" s="59"/>
      <c r="MAL178" s="59"/>
      <c r="MAM178" s="59"/>
      <c r="MAN178" s="59"/>
      <c r="MAO178" s="59"/>
      <c r="MAP178" s="59"/>
      <c r="MAQ178" s="59"/>
      <c r="MAR178" s="59"/>
      <c r="MAS178" s="59"/>
      <c r="MAT178" s="59"/>
      <c r="MAU178" s="59"/>
      <c r="MAV178" s="59"/>
      <c r="MAW178" s="59"/>
      <c r="MAX178" s="59"/>
      <c r="MAY178" s="59"/>
      <c r="MAZ178" s="59"/>
      <c r="MBA178" s="59"/>
      <c r="MBB178" s="59"/>
      <c r="MBC178" s="59"/>
      <c r="MBD178" s="59"/>
      <c r="MBE178" s="59"/>
      <c r="MBF178" s="59"/>
      <c r="MBG178" s="59"/>
      <c r="MBH178" s="59"/>
      <c r="MBI178" s="59"/>
      <c r="MBJ178" s="59"/>
      <c r="MBK178" s="59"/>
      <c r="MBL178" s="59"/>
      <c r="MBM178" s="59"/>
      <c r="MBN178" s="59"/>
      <c r="MBO178" s="59"/>
      <c r="MBP178" s="59"/>
      <c r="MBQ178" s="59"/>
      <c r="MBR178" s="59"/>
      <c r="MBS178" s="59"/>
      <c r="MBT178" s="59"/>
      <c r="MBU178" s="59"/>
      <c r="MBV178" s="59"/>
      <c r="MBW178" s="59"/>
      <c r="MBX178" s="59"/>
      <c r="MBY178" s="59"/>
      <c r="MBZ178" s="59"/>
      <c r="MCA178" s="59"/>
      <c r="MCB178" s="59"/>
      <c r="MCC178" s="59"/>
      <c r="MCD178" s="59"/>
      <c r="MCE178" s="59"/>
      <c r="MCF178" s="59"/>
      <c r="MCG178" s="59"/>
      <c r="MCH178" s="59"/>
      <c r="MCI178" s="59"/>
      <c r="MCJ178" s="59"/>
      <c r="MCK178" s="59"/>
      <c r="MCL178" s="59"/>
      <c r="MCM178" s="59"/>
      <c r="MCN178" s="59"/>
      <c r="MCO178" s="59"/>
      <c r="MCP178" s="59"/>
      <c r="MCQ178" s="59"/>
      <c r="MCR178" s="59"/>
      <c r="MCS178" s="59"/>
      <c r="MCT178" s="59"/>
      <c r="MCU178" s="59"/>
      <c r="MCV178" s="59"/>
      <c r="MCW178" s="59"/>
      <c r="MCX178" s="59"/>
      <c r="MCY178" s="59"/>
      <c r="MCZ178" s="59"/>
      <c r="MDA178" s="59"/>
      <c r="MDB178" s="59"/>
      <c r="MDC178" s="59"/>
      <c r="MDD178" s="59"/>
      <c r="MDE178" s="59"/>
      <c r="MDF178" s="59"/>
      <c r="MDG178" s="59"/>
      <c r="MDH178" s="59"/>
      <c r="MDI178" s="59"/>
      <c r="MDJ178" s="59"/>
      <c r="MDK178" s="59"/>
      <c r="MDL178" s="59"/>
      <c r="MDM178" s="59"/>
      <c r="MDN178" s="59"/>
      <c r="MDO178" s="59"/>
      <c r="MDP178" s="59"/>
      <c r="MDQ178" s="59"/>
      <c r="MDR178" s="59"/>
      <c r="MDS178" s="59"/>
      <c r="MDT178" s="59"/>
      <c r="MDU178" s="59"/>
      <c r="MDV178" s="59"/>
      <c r="MDW178" s="59"/>
      <c r="MDX178" s="59"/>
      <c r="MDY178" s="59"/>
      <c r="MDZ178" s="59"/>
      <c r="MEA178" s="59"/>
      <c r="MEB178" s="59"/>
      <c r="MEC178" s="59"/>
      <c r="MED178" s="59"/>
      <c r="MEE178" s="59"/>
      <c r="MEF178" s="59"/>
      <c r="MEG178" s="59"/>
      <c r="MEH178" s="59"/>
      <c r="MEI178" s="59"/>
      <c r="MEJ178" s="59"/>
      <c r="MEK178" s="59"/>
      <c r="MEL178" s="59"/>
      <c r="MEM178" s="59"/>
      <c r="MEN178" s="59"/>
      <c r="MEO178" s="59"/>
      <c r="MEP178" s="59"/>
      <c r="MEQ178" s="59"/>
      <c r="MER178" s="59"/>
      <c r="MES178" s="59"/>
      <c r="MET178" s="59"/>
      <c r="MEU178" s="59"/>
      <c r="MEV178" s="59"/>
      <c r="MEW178" s="59"/>
      <c r="MEX178" s="59"/>
      <c r="MEY178" s="59"/>
      <c r="MEZ178" s="59"/>
      <c r="MFA178" s="59"/>
      <c r="MFB178" s="59"/>
      <c r="MFC178" s="59"/>
      <c r="MFD178" s="59"/>
      <c r="MFE178" s="59"/>
      <c r="MFF178" s="59"/>
      <c r="MFG178" s="59"/>
      <c r="MFH178" s="59"/>
      <c r="MFI178" s="59"/>
      <c r="MFJ178" s="59"/>
      <c r="MFK178" s="59"/>
      <c r="MFL178" s="59"/>
      <c r="MFM178" s="59"/>
      <c r="MFN178" s="59"/>
      <c r="MFO178" s="59"/>
      <c r="MFP178" s="59"/>
      <c r="MFQ178" s="59"/>
      <c r="MFR178" s="59"/>
      <c r="MFS178" s="59"/>
      <c r="MFT178" s="59"/>
      <c r="MFU178" s="59"/>
      <c r="MFV178" s="59"/>
      <c r="MFW178" s="59"/>
      <c r="MFX178" s="59"/>
      <c r="MFY178" s="59"/>
      <c r="MFZ178" s="59"/>
      <c r="MGA178" s="59"/>
      <c r="MGB178" s="59"/>
      <c r="MGC178" s="59"/>
      <c r="MGD178" s="59"/>
      <c r="MGE178" s="59"/>
      <c r="MGF178" s="59"/>
      <c r="MGG178" s="59"/>
      <c r="MGH178" s="59"/>
      <c r="MGI178" s="59"/>
      <c r="MGJ178" s="59"/>
      <c r="MGK178" s="59"/>
      <c r="MGL178" s="59"/>
      <c r="MGM178" s="59"/>
      <c r="MGN178" s="59"/>
      <c r="MGO178" s="59"/>
      <c r="MGP178" s="59"/>
      <c r="MGQ178" s="59"/>
      <c r="MGR178" s="59"/>
      <c r="MGS178" s="59"/>
      <c r="MGT178" s="59"/>
      <c r="MGU178" s="59"/>
      <c r="MGV178" s="59"/>
      <c r="MGW178" s="59"/>
      <c r="MGX178" s="59"/>
      <c r="MGY178" s="59"/>
      <c r="MGZ178" s="59"/>
      <c r="MHA178" s="59"/>
      <c r="MHB178" s="59"/>
      <c r="MHC178" s="59"/>
      <c r="MHD178" s="59"/>
      <c r="MHE178" s="59"/>
      <c r="MHF178" s="59"/>
      <c r="MHG178" s="59"/>
      <c r="MHH178" s="59"/>
      <c r="MHI178" s="59"/>
      <c r="MHJ178" s="59"/>
      <c r="MHK178" s="59"/>
      <c r="MHL178" s="59"/>
      <c r="MHM178" s="59"/>
      <c r="MHN178" s="59"/>
      <c r="MHO178" s="59"/>
      <c r="MHP178" s="59"/>
      <c r="MHQ178" s="59"/>
      <c r="MHR178" s="59"/>
      <c r="MHS178" s="59"/>
      <c r="MHT178" s="59"/>
      <c r="MHU178" s="59"/>
      <c r="MHV178" s="59"/>
      <c r="MHW178" s="59"/>
      <c r="MHX178" s="59"/>
      <c r="MHY178" s="59"/>
      <c r="MHZ178" s="59"/>
      <c r="MIA178" s="59"/>
      <c r="MIB178" s="59"/>
      <c r="MIC178" s="59"/>
      <c r="MID178" s="59"/>
      <c r="MIE178" s="59"/>
      <c r="MIF178" s="59"/>
      <c r="MIG178" s="59"/>
      <c r="MIH178" s="59"/>
      <c r="MII178" s="59"/>
      <c r="MIJ178" s="59"/>
      <c r="MIK178" s="59"/>
      <c r="MIL178" s="59"/>
      <c r="MIM178" s="59"/>
      <c r="MIN178" s="59"/>
      <c r="MIO178" s="59"/>
      <c r="MIP178" s="59"/>
      <c r="MIQ178" s="59"/>
      <c r="MIR178" s="59"/>
      <c r="MIS178" s="59"/>
      <c r="MIT178" s="59"/>
      <c r="MIU178" s="59"/>
      <c r="MIV178" s="59"/>
      <c r="MIW178" s="59"/>
      <c r="MIX178" s="59"/>
      <c r="MIY178" s="59"/>
      <c r="MIZ178" s="59"/>
      <c r="MJA178" s="59"/>
      <c r="MJB178" s="59"/>
      <c r="MJC178" s="59"/>
      <c r="MJD178" s="59"/>
      <c r="MJE178" s="59"/>
      <c r="MJF178" s="59"/>
      <c r="MJG178" s="59"/>
      <c r="MJH178" s="59"/>
      <c r="MJI178" s="59"/>
      <c r="MJJ178" s="59"/>
      <c r="MJK178" s="59"/>
      <c r="MJL178" s="59"/>
      <c r="MJM178" s="59"/>
      <c r="MJN178" s="59"/>
      <c r="MJO178" s="59"/>
      <c r="MJP178" s="59"/>
      <c r="MJQ178" s="59"/>
      <c r="MJR178" s="59"/>
      <c r="MJS178" s="59"/>
      <c r="MJT178" s="59"/>
      <c r="MJU178" s="59"/>
      <c r="MJV178" s="59"/>
      <c r="MJW178" s="59"/>
      <c r="MJX178" s="59"/>
      <c r="MJY178" s="59"/>
      <c r="MJZ178" s="59"/>
      <c r="MKA178" s="59"/>
      <c r="MKB178" s="59"/>
      <c r="MKC178" s="59"/>
      <c r="MKD178" s="59"/>
      <c r="MKE178" s="59"/>
      <c r="MKF178" s="59"/>
      <c r="MKG178" s="59"/>
      <c r="MKH178" s="59"/>
      <c r="MKI178" s="59"/>
      <c r="MKJ178" s="59"/>
      <c r="MKK178" s="59"/>
      <c r="MKL178" s="59"/>
      <c r="MKM178" s="59"/>
      <c r="MKN178" s="59"/>
      <c r="MKO178" s="59"/>
      <c r="MKP178" s="59"/>
      <c r="MKQ178" s="59"/>
      <c r="MKR178" s="59"/>
      <c r="MKS178" s="59"/>
      <c r="MKT178" s="59"/>
      <c r="MKU178" s="59"/>
      <c r="MKV178" s="59"/>
      <c r="MKW178" s="59"/>
      <c r="MKX178" s="59"/>
      <c r="MKY178" s="59"/>
      <c r="MKZ178" s="59"/>
      <c r="MLA178" s="59"/>
      <c r="MLB178" s="59"/>
      <c r="MLC178" s="59"/>
      <c r="MLD178" s="59"/>
      <c r="MLE178" s="59"/>
      <c r="MLF178" s="59"/>
      <c r="MLG178" s="59"/>
      <c r="MLH178" s="59"/>
      <c r="MLI178" s="59"/>
      <c r="MLJ178" s="59"/>
      <c r="MLK178" s="59"/>
      <c r="MLL178" s="59"/>
      <c r="MLM178" s="59"/>
      <c r="MLN178" s="59"/>
      <c r="MLO178" s="59"/>
      <c r="MLP178" s="59"/>
      <c r="MLQ178" s="59"/>
      <c r="MLR178" s="59"/>
      <c r="MLS178" s="59"/>
      <c r="MLT178" s="59"/>
      <c r="MLU178" s="59"/>
      <c r="MLV178" s="59"/>
      <c r="MLW178" s="59"/>
      <c r="MLX178" s="59"/>
      <c r="MLY178" s="59"/>
      <c r="MLZ178" s="59"/>
      <c r="MMA178" s="59"/>
      <c r="MMB178" s="59"/>
      <c r="MMC178" s="59"/>
      <c r="MMD178" s="59"/>
      <c r="MME178" s="59"/>
      <c r="MMF178" s="59"/>
      <c r="MMG178" s="59"/>
      <c r="MMH178" s="59"/>
      <c r="MMI178" s="59"/>
      <c r="MMJ178" s="59"/>
      <c r="MMK178" s="59"/>
      <c r="MML178" s="59"/>
      <c r="MMM178" s="59"/>
      <c r="MMN178" s="59"/>
      <c r="MMO178" s="59"/>
      <c r="MMP178" s="59"/>
      <c r="MMQ178" s="59"/>
      <c r="MMR178" s="59"/>
      <c r="MMS178" s="59"/>
      <c r="MMT178" s="59"/>
      <c r="MMU178" s="59"/>
      <c r="MMV178" s="59"/>
      <c r="MMW178" s="59"/>
      <c r="MMX178" s="59"/>
      <c r="MMY178" s="59"/>
      <c r="MMZ178" s="59"/>
      <c r="MNA178" s="59"/>
      <c r="MNB178" s="59"/>
      <c r="MNC178" s="59"/>
      <c r="MND178" s="59"/>
      <c r="MNE178" s="59"/>
      <c r="MNF178" s="59"/>
      <c r="MNG178" s="59"/>
      <c r="MNH178" s="59"/>
      <c r="MNI178" s="59"/>
      <c r="MNJ178" s="59"/>
      <c r="MNK178" s="59"/>
      <c r="MNL178" s="59"/>
      <c r="MNM178" s="59"/>
      <c r="MNN178" s="59"/>
      <c r="MNO178" s="59"/>
      <c r="MNP178" s="59"/>
      <c r="MNQ178" s="59"/>
      <c r="MNR178" s="59"/>
      <c r="MNS178" s="59"/>
      <c r="MNT178" s="59"/>
      <c r="MNU178" s="59"/>
      <c r="MNV178" s="59"/>
      <c r="MNW178" s="59"/>
      <c r="MNX178" s="59"/>
      <c r="MNY178" s="59"/>
      <c r="MNZ178" s="59"/>
      <c r="MOA178" s="59"/>
      <c r="MOB178" s="59"/>
      <c r="MOC178" s="59"/>
      <c r="MOD178" s="59"/>
      <c r="MOE178" s="59"/>
      <c r="MOF178" s="59"/>
      <c r="MOG178" s="59"/>
      <c r="MOH178" s="59"/>
      <c r="MOI178" s="59"/>
      <c r="MOJ178" s="59"/>
      <c r="MOK178" s="59"/>
      <c r="MOL178" s="59"/>
      <c r="MOM178" s="59"/>
      <c r="MON178" s="59"/>
      <c r="MOO178" s="59"/>
      <c r="MOP178" s="59"/>
      <c r="MOQ178" s="59"/>
      <c r="MOR178" s="59"/>
      <c r="MOS178" s="59"/>
      <c r="MOT178" s="59"/>
      <c r="MOU178" s="59"/>
      <c r="MOV178" s="59"/>
      <c r="MOW178" s="59"/>
      <c r="MOX178" s="59"/>
      <c r="MOY178" s="59"/>
      <c r="MOZ178" s="59"/>
      <c r="MPA178" s="59"/>
      <c r="MPB178" s="59"/>
      <c r="MPC178" s="59"/>
      <c r="MPD178" s="59"/>
      <c r="MPE178" s="59"/>
      <c r="MPF178" s="59"/>
      <c r="MPG178" s="59"/>
      <c r="MPH178" s="59"/>
      <c r="MPI178" s="59"/>
      <c r="MPJ178" s="59"/>
      <c r="MPK178" s="59"/>
      <c r="MPL178" s="59"/>
      <c r="MPM178" s="59"/>
      <c r="MPN178" s="59"/>
      <c r="MPO178" s="59"/>
      <c r="MPP178" s="59"/>
      <c r="MPQ178" s="59"/>
      <c r="MPR178" s="59"/>
      <c r="MPS178" s="59"/>
      <c r="MPT178" s="59"/>
      <c r="MPU178" s="59"/>
      <c r="MPV178" s="59"/>
      <c r="MPW178" s="59"/>
      <c r="MPX178" s="59"/>
      <c r="MPY178" s="59"/>
      <c r="MPZ178" s="59"/>
      <c r="MQA178" s="59"/>
      <c r="MQB178" s="59"/>
      <c r="MQC178" s="59"/>
      <c r="MQD178" s="59"/>
      <c r="MQE178" s="59"/>
      <c r="MQF178" s="59"/>
      <c r="MQG178" s="59"/>
      <c r="MQH178" s="59"/>
      <c r="MQI178" s="59"/>
      <c r="MQJ178" s="59"/>
      <c r="MQK178" s="59"/>
      <c r="MQL178" s="59"/>
      <c r="MQM178" s="59"/>
      <c r="MQN178" s="59"/>
      <c r="MQO178" s="59"/>
      <c r="MQP178" s="59"/>
      <c r="MQQ178" s="59"/>
      <c r="MQR178" s="59"/>
      <c r="MQS178" s="59"/>
      <c r="MQT178" s="59"/>
      <c r="MQU178" s="59"/>
      <c r="MQV178" s="59"/>
      <c r="MQW178" s="59"/>
      <c r="MQX178" s="59"/>
      <c r="MQY178" s="59"/>
      <c r="MQZ178" s="59"/>
      <c r="MRA178" s="59"/>
      <c r="MRB178" s="59"/>
      <c r="MRC178" s="59"/>
      <c r="MRD178" s="59"/>
      <c r="MRE178" s="59"/>
      <c r="MRF178" s="59"/>
      <c r="MRG178" s="59"/>
      <c r="MRH178" s="59"/>
      <c r="MRI178" s="59"/>
      <c r="MRJ178" s="59"/>
      <c r="MRK178" s="59"/>
      <c r="MRL178" s="59"/>
      <c r="MRM178" s="59"/>
      <c r="MRN178" s="59"/>
      <c r="MRO178" s="59"/>
      <c r="MRP178" s="59"/>
      <c r="MRQ178" s="59"/>
      <c r="MRR178" s="59"/>
      <c r="MRS178" s="59"/>
      <c r="MRT178" s="59"/>
      <c r="MRU178" s="59"/>
      <c r="MRV178" s="59"/>
      <c r="MRW178" s="59"/>
      <c r="MRX178" s="59"/>
      <c r="MRY178" s="59"/>
      <c r="MRZ178" s="59"/>
      <c r="MSA178" s="59"/>
      <c r="MSB178" s="59"/>
      <c r="MSC178" s="59"/>
      <c r="MSD178" s="59"/>
      <c r="MSE178" s="59"/>
      <c r="MSF178" s="59"/>
      <c r="MSG178" s="59"/>
      <c r="MSH178" s="59"/>
      <c r="MSI178" s="59"/>
      <c r="MSJ178" s="59"/>
      <c r="MSK178" s="59"/>
      <c r="MSL178" s="59"/>
      <c r="MSM178" s="59"/>
      <c r="MSN178" s="59"/>
      <c r="MSO178" s="59"/>
      <c r="MSP178" s="59"/>
      <c r="MSQ178" s="59"/>
      <c r="MSR178" s="59"/>
      <c r="MSS178" s="59"/>
      <c r="MST178" s="59"/>
      <c r="MSU178" s="59"/>
      <c r="MSV178" s="59"/>
      <c r="MSW178" s="59"/>
      <c r="MSX178" s="59"/>
      <c r="MSY178" s="59"/>
      <c r="MSZ178" s="59"/>
      <c r="MTA178" s="59"/>
      <c r="MTB178" s="59"/>
      <c r="MTC178" s="59"/>
      <c r="MTD178" s="59"/>
      <c r="MTE178" s="59"/>
      <c r="MTF178" s="59"/>
      <c r="MTG178" s="59"/>
      <c r="MTH178" s="59"/>
      <c r="MTI178" s="59"/>
      <c r="MTJ178" s="59"/>
      <c r="MTK178" s="59"/>
      <c r="MTL178" s="59"/>
      <c r="MTM178" s="59"/>
      <c r="MTN178" s="59"/>
      <c r="MTO178" s="59"/>
      <c r="MTP178" s="59"/>
      <c r="MTQ178" s="59"/>
      <c r="MTR178" s="59"/>
      <c r="MTS178" s="59"/>
      <c r="MTT178" s="59"/>
      <c r="MTU178" s="59"/>
      <c r="MTV178" s="59"/>
      <c r="MTW178" s="59"/>
      <c r="MTX178" s="59"/>
      <c r="MTY178" s="59"/>
      <c r="MTZ178" s="59"/>
      <c r="MUA178" s="59"/>
      <c r="MUB178" s="59"/>
      <c r="MUC178" s="59"/>
      <c r="MUD178" s="59"/>
      <c r="MUE178" s="59"/>
      <c r="MUF178" s="59"/>
      <c r="MUG178" s="59"/>
      <c r="MUH178" s="59"/>
      <c r="MUI178" s="59"/>
      <c r="MUJ178" s="59"/>
      <c r="MUK178" s="59"/>
      <c r="MUL178" s="59"/>
      <c r="MUM178" s="59"/>
      <c r="MUN178" s="59"/>
      <c r="MUO178" s="59"/>
      <c r="MUP178" s="59"/>
      <c r="MUQ178" s="59"/>
      <c r="MUR178" s="59"/>
      <c r="MUS178" s="59"/>
      <c r="MUT178" s="59"/>
      <c r="MUU178" s="59"/>
      <c r="MUV178" s="59"/>
      <c r="MUW178" s="59"/>
      <c r="MUX178" s="59"/>
      <c r="MUY178" s="59"/>
      <c r="MUZ178" s="59"/>
      <c r="MVA178" s="59"/>
      <c r="MVB178" s="59"/>
      <c r="MVC178" s="59"/>
      <c r="MVD178" s="59"/>
      <c r="MVE178" s="59"/>
      <c r="MVF178" s="59"/>
      <c r="MVG178" s="59"/>
      <c r="MVH178" s="59"/>
      <c r="MVI178" s="59"/>
      <c r="MVJ178" s="59"/>
      <c r="MVK178" s="59"/>
      <c r="MVL178" s="59"/>
      <c r="MVM178" s="59"/>
      <c r="MVN178" s="59"/>
      <c r="MVO178" s="59"/>
      <c r="MVP178" s="59"/>
      <c r="MVQ178" s="59"/>
      <c r="MVR178" s="59"/>
      <c r="MVS178" s="59"/>
      <c r="MVT178" s="59"/>
      <c r="MVU178" s="59"/>
      <c r="MVV178" s="59"/>
      <c r="MVW178" s="59"/>
      <c r="MVX178" s="59"/>
      <c r="MVY178" s="59"/>
      <c r="MVZ178" s="59"/>
      <c r="MWA178" s="59"/>
      <c r="MWB178" s="59"/>
      <c r="MWC178" s="59"/>
      <c r="MWD178" s="59"/>
      <c r="MWE178" s="59"/>
      <c r="MWF178" s="59"/>
      <c r="MWG178" s="59"/>
      <c r="MWH178" s="59"/>
      <c r="MWI178" s="59"/>
      <c r="MWJ178" s="59"/>
      <c r="MWK178" s="59"/>
      <c r="MWL178" s="59"/>
      <c r="MWM178" s="59"/>
      <c r="MWN178" s="59"/>
      <c r="MWO178" s="59"/>
      <c r="MWP178" s="59"/>
      <c r="MWQ178" s="59"/>
      <c r="MWR178" s="59"/>
      <c r="MWS178" s="59"/>
      <c r="MWT178" s="59"/>
      <c r="MWU178" s="59"/>
      <c r="MWV178" s="59"/>
      <c r="MWW178" s="59"/>
      <c r="MWX178" s="59"/>
      <c r="MWY178" s="59"/>
      <c r="MWZ178" s="59"/>
      <c r="MXA178" s="59"/>
      <c r="MXB178" s="59"/>
      <c r="MXC178" s="59"/>
      <c r="MXD178" s="59"/>
      <c r="MXE178" s="59"/>
      <c r="MXF178" s="59"/>
      <c r="MXG178" s="59"/>
      <c r="MXH178" s="59"/>
      <c r="MXI178" s="59"/>
      <c r="MXJ178" s="59"/>
      <c r="MXK178" s="59"/>
      <c r="MXL178" s="59"/>
      <c r="MXM178" s="59"/>
      <c r="MXN178" s="59"/>
      <c r="MXO178" s="59"/>
      <c r="MXP178" s="59"/>
      <c r="MXQ178" s="59"/>
      <c r="MXR178" s="59"/>
      <c r="MXS178" s="59"/>
      <c r="MXT178" s="59"/>
      <c r="MXU178" s="59"/>
      <c r="MXV178" s="59"/>
      <c r="MXW178" s="59"/>
      <c r="MXX178" s="59"/>
      <c r="MXY178" s="59"/>
      <c r="MXZ178" s="59"/>
      <c r="MYA178" s="59"/>
      <c r="MYB178" s="59"/>
      <c r="MYC178" s="59"/>
      <c r="MYD178" s="59"/>
      <c r="MYE178" s="59"/>
      <c r="MYF178" s="59"/>
      <c r="MYG178" s="59"/>
      <c r="MYH178" s="59"/>
      <c r="MYI178" s="59"/>
      <c r="MYJ178" s="59"/>
      <c r="MYK178" s="59"/>
      <c r="MYL178" s="59"/>
      <c r="MYM178" s="59"/>
      <c r="MYN178" s="59"/>
      <c r="MYO178" s="59"/>
      <c r="MYP178" s="59"/>
      <c r="MYQ178" s="59"/>
      <c r="MYR178" s="59"/>
      <c r="MYS178" s="59"/>
      <c r="MYT178" s="59"/>
      <c r="MYU178" s="59"/>
      <c r="MYV178" s="59"/>
      <c r="MYW178" s="59"/>
      <c r="MYX178" s="59"/>
      <c r="MYY178" s="59"/>
      <c r="MYZ178" s="59"/>
      <c r="MZA178" s="59"/>
      <c r="MZB178" s="59"/>
      <c r="MZC178" s="59"/>
      <c r="MZD178" s="59"/>
      <c r="MZE178" s="59"/>
      <c r="MZF178" s="59"/>
      <c r="MZG178" s="59"/>
      <c r="MZH178" s="59"/>
      <c r="MZI178" s="59"/>
      <c r="MZJ178" s="59"/>
      <c r="MZK178" s="59"/>
      <c r="MZL178" s="59"/>
      <c r="MZM178" s="59"/>
      <c r="MZN178" s="59"/>
      <c r="MZO178" s="59"/>
      <c r="MZP178" s="59"/>
      <c r="MZQ178" s="59"/>
      <c r="MZR178" s="59"/>
      <c r="MZS178" s="59"/>
      <c r="MZT178" s="59"/>
      <c r="MZU178" s="59"/>
      <c r="MZV178" s="59"/>
      <c r="MZW178" s="59"/>
      <c r="MZX178" s="59"/>
      <c r="MZY178" s="59"/>
      <c r="MZZ178" s="59"/>
      <c r="NAA178" s="59"/>
      <c r="NAB178" s="59"/>
      <c r="NAC178" s="59"/>
      <c r="NAD178" s="59"/>
      <c r="NAE178" s="59"/>
      <c r="NAF178" s="59"/>
      <c r="NAG178" s="59"/>
      <c r="NAH178" s="59"/>
      <c r="NAI178" s="59"/>
      <c r="NAJ178" s="59"/>
      <c r="NAK178" s="59"/>
      <c r="NAL178" s="59"/>
      <c r="NAM178" s="59"/>
      <c r="NAN178" s="59"/>
      <c r="NAO178" s="59"/>
      <c r="NAP178" s="59"/>
      <c r="NAQ178" s="59"/>
      <c r="NAR178" s="59"/>
      <c r="NAS178" s="59"/>
      <c r="NAT178" s="59"/>
      <c r="NAU178" s="59"/>
      <c r="NAV178" s="59"/>
      <c r="NAW178" s="59"/>
      <c r="NAX178" s="59"/>
      <c r="NAY178" s="59"/>
      <c r="NAZ178" s="59"/>
      <c r="NBA178" s="59"/>
      <c r="NBB178" s="59"/>
      <c r="NBC178" s="59"/>
      <c r="NBD178" s="59"/>
      <c r="NBE178" s="59"/>
      <c r="NBF178" s="59"/>
      <c r="NBG178" s="59"/>
      <c r="NBH178" s="59"/>
      <c r="NBI178" s="59"/>
      <c r="NBJ178" s="59"/>
      <c r="NBK178" s="59"/>
      <c r="NBL178" s="59"/>
      <c r="NBM178" s="59"/>
      <c r="NBN178" s="59"/>
      <c r="NBO178" s="59"/>
      <c r="NBP178" s="59"/>
      <c r="NBQ178" s="59"/>
      <c r="NBR178" s="59"/>
      <c r="NBS178" s="59"/>
      <c r="NBT178" s="59"/>
      <c r="NBU178" s="59"/>
      <c r="NBV178" s="59"/>
      <c r="NBW178" s="59"/>
      <c r="NBX178" s="59"/>
      <c r="NBY178" s="59"/>
      <c r="NBZ178" s="59"/>
      <c r="NCA178" s="59"/>
      <c r="NCB178" s="59"/>
      <c r="NCC178" s="59"/>
      <c r="NCD178" s="59"/>
      <c r="NCE178" s="59"/>
      <c r="NCF178" s="59"/>
      <c r="NCG178" s="59"/>
      <c r="NCH178" s="59"/>
      <c r="NCI178" s="59"/>
      <c r="NCJ178" s="59"/>
      <c r="NCK178" s="59"/>
      <c r="NCL178" s="59"/>
      <c r="NCM178" s="59"/>
      <c r="NCN178" s="59"/>
      <c r="NCO178" s="59"/>
      <c r="NCP178" s="59"/>
      <c r="NCQ178" s="59"/>
      <c r="NCR178" s="59"/>
      <c r="NCS178" s="59"/>
      <c r="NCT178" s="59"/>
      <c r="NCU178" s="59"/>
      <c r="NCV178" s="59"/>
      <c r="NCW178" s="59"/>
      <c r="NCX178" s="59"/>
      <c r="NCY178" s="59"/>
      <c r="NCZ178" s="59"/>
      <c r="NDA178" s="59"/>
      <c r="NDB178" s="59"/>
      <c r="NDC178" s="59"/>
      <c r="NDD178" s="59"/>
      <c r="NDE178" s="59"/>
      <c r="NDF178" s="59"/>
      <c r="NDG178" s="59"/>
      <c r="NDH178" s="59"/>
      <c r="NDI178" s="59"/>
      <c r="NDJ178" s="59"/>
      <c r="NDK178" s="59"/>
      <c r="NDL178" s="59"/>
      <c r="NDM178" s="59"/>
      <c r="NDN178" s="59"/>
      <c r="NDO178" s="59"/>
      <c r="NDP178" s="59"/>
      <c r="NDQ178" s="59"/>
      <c r="NDR178" s="59"/>
      <c r="NDS178" s="59"/>
      <c r="NDT178" s="59"/>
      <c r="NDU178" s="59"/>
      <c r="NDV178" s="59"/>
      <c r="NDW178" s="59"/>
      <c r="NDX178" s="59"/>
      <c r="NDY178" s="59"/>
      <c r="NDZ178" s="59"/>
      <c r="NEA178" s="59"/>
      <c r="NEB178" s="59"/>
      <c r="NEC178" s="59"/>
      <c r="NED178" s="59"/>
      <c r="NEE178" s="59"/>
      <c r="NEF178" s="59"/>
      <c r="NEG178" s="59"/>
      <c r="NEH178" s="59"/>
      <c r="NEI178" s="59"/>
      <c r="NEJ178" s="59"/>
      <c r="NEK178" s="59"/>
      <c r="NEL178" s="59"/>
      <c r="NEM178" s="59"/>
      <c r="NEN178" s="59"/>
      <c r="NEO178" s="59"/>
      <c r="NEP178" s="59"/>
      <c r="NEQ178" s="59"/>
      <c r="NER178" s="59"/>
      <c r="NES178" s="59"/>
      <c r="NET178" s="59"/>
      <c r="NEU178" s="59"/>
      <c r="NEV178" s="59"/>
      <c r="NEW178" s="59"/>
      <c r="NEX178" s="59"/>
      <c r="NEY178" s="59"/>
      <c r="NEZ178" s="59"/>
      <c r="NFA178" s="59"/>
      <c r="NFB178" s="59"/>
      <c r="NFC178" s="59"/>
      <c r="NFD178" s="59"/>
      <c r="NFE178" s="59"/>
      <c r="NFF178" s="59"/>
      <c r="NFG178" s="59"/>
      <c r="NFH178" s="59"/>
      <c r="NFI178" s="59"/>
      <c r="NFJ178" s="59"/>
      <c r="NFK178" s="59"/>
      <c r="NFL178" s="59"/>
      <c r="NFM178" s="59"/>
      <c r="NFN178" s="59"/>
      <c r="NFO178" s="59"/>
      <c r="NFP178" s="59"/>
      <c r="NFQ178" s="59"/>
      <c r="NFR178" s="59"/>
      <c r="NFS178" s="59"/>
      <c r="NFT178" s="59"/>
      <c r="NFU178" s="59"/>
      <c r="NFV178" s="59"/>
      <c r="NFW178" s="59"/>
      <c r="NFX178" s="59"/>
      <c r="NFY178" s="59"/>
      <c r="NFZ178" s="59"/>
      <c r="NGA178" s="59"/>
      <c r="NGB178" s="59"/>
      <c r="NGC178" s="59"/>
      <c r="NGD178" s="59"/>
      <c r="NGE178" s="59"/>
      <c r="NGF178" s="59"/>
      <c r="NGG178" s="59"/>
      <c r="NGH178" s="59"/>
      <c r="NGI178" s="59"/>
      <c r="NGJ178" s="59"/>
      <c r="NGK178" s="59"/>
      <c r="NGL178" s="59"/>
      <c r="NGM178" s="59"/>
      <c r="NGN178" s="59"/>
      <c r="NGO178" s="59"/>
      <c r="NGP178" s="59"/>
      <c r="NGQ178" s="59"/>
      <c r="NGR178" s="59"/>
      <c r="NGS178" s="59"/>
      <c r="NGT178" s="59"/>
      <c r="NGU178" s="59"/>
      <c r="NGV178" s="59"/>
      <c r="NGW178" s="59"/>
      <c r="NGX178" s="59"/>
      <c r="NGY178" s="59"/>
      <c r="NGZ178" s="59"/>
      <c r="NHA178" s="59"/>
      <c r="NHB178" s="59"/>
      <c r="NHC178" s="59"/>
      <c r="NHD178" s="59"/>
      <c r="NHE178" s="59"/>
      <c r="NHF178" s="59"/>
      <c r="NHG178" s="59"/>
      <c r="NHH178" s="59"/>
      <c r="NHI178" s="59"/>
      <c r="NHJ178" s="59"/>
      <c r="NHK178" s="59"/>
      <c r="NHL178" s="59"/>
      <c r="NHM178" s="59"/>
      <c r="NHN178" s="59"/>
      <c r="NHO178" s="59"/>
      <c r="NHP178" s="59"/>
      <c r="NHQ178" s="59"/>
      <c r="NHR178" s="59"/>
      <c r="NHS178" s="59"/>
      <c r="NHT178" s="59"/>
      <c r="NHU178" s="59"/>
      <c r="NHV178" s="59"/>
      <c r="NHW178" s="59"/>
      <c r="NHX178" s="59"/>
      <c r="NHY178" s="59"/>
      <c r="NHZ178" s="59"/>
      <c r="NIA178" s="59"/>
      <c r="NIB178" s="59"/>
      <c r="NIC178" s="59"/>
      <c r="NID178" s="59"/>
      <c r="NIE178" s="59"/>
      <c r="NIF178" s="59"/>
      <c r="NIG178" s="59"/>
      <c r="NIH178" s="59"/>
      <c r="NII178" s="59"/>
      <c r="NIJ178" s="59"/>
      <c r="NIK178" s="59"/>
      <c r="NIL178" s="59"/>
      <c r="NIM178" s="59"/>
      <c r="NIN178" s="59"/>
      <c r="NIO178" s="59"/>
      <c r="NIP178" s="59"/>
      <c r="NIQ178" s="59"/>
      <c r="NIR178" s="59"/>
      <c r="NIS178" s="59"/>
      <c r="NIT178" s="59"/>
      <c r="NIU178" s="59"/>
      <c r="NIV178" s="59"/>
      <c r="NIW178" s="59"/>
      <c r="NIX178" s="59"/>
      <c r="NIY178" s="59"/>
      <c r="NIZ178" s="59"/>
      <c r="NJA178" s="59"/>
      <c r="NJB178" s="59"/>
      <c r="NJC178" s="59"/>
      <c r="NJD178" s="59"/>
      <c r="NJE178" s="59"/>
      <c r="NJF178" s="59"/>
      <c r="NJG178" s="59"/>
      <c r="NJH178" s="59"/>
      <c r="NJI178" s="59"/>
      <c r="NJJ178" s="59"/>
      <c r="NJK178" s="59"/>
      <c r="NJL178" s="59"/>
      <c r="NJM178" s="59"/>
      <c r="NJN178" s="59"/>
      <c r="NJO178" s="59"/>
      <c r="NJP178" s="59"/>
      <c r="NJQ178" s="59"/>
      <c r="NJR178" s="59"/>
      <c r="NJS178" s="59"/>
      <c r="NJT178" s="59"/>
      <c r="NJU178" s="59"/>
      <c r="NJV178" s="59"/>
      <c r="NJW178" s="59"/>
      <c r="NJX178" s="59"/>
      <c r="NJY178" s="59"/>
      <c r="NJZ178" s="59"/>
      <c r="NKA178" s="59"/>
      <c r="NKB178" s="59"/>
      <c r="NKC178" s="59"/>
      <c r="NKD178" s="59"/>
      <c r="NKE178" s="59"/>
      <c r="NKF178" s="59"/>
      <c r="NKG178" s="59"/>
      <c r="NKH178" s="59"/>
      <c r="NKI178" s="59"/>
      <c r="NKJ178" s="59"/>
      <c r="NKK178" s="59"/>
      <c r="NKL178" s="59"/>
      <c r="NKM178" s="59"/>
      <c r="NKN178" s="59"/>
      <c r="NKO178" s="59"/>
      <c r="NKP178" s="59"/>
      <c r="NKQ178" s="59"/>
      <c r="NKR178" s="59"/>
      <c r="NKS178" s="59"/>
      <c r="NKT178" s="59"/>
      <c r="NKU178" s="59"/>
      <c r="NKV178" s="59"/>
      <c r="NKW178" s="59"/>
      <c r="NKX178" s="59"/>
      <c r="NKY178" s="59"/>
      <c r="NKZ178" s="59"/>
      <c r="NLA178" s="59"/>
      <c r="NLB178" s="59"/>
      <c r="NLC178" s="59"/>
      <c r="NLD178" s="59"/>
      <c r="NLE178" s="59"/>
      <c r="NLF178" s="59"/>
      <c r="NLG178" s="59"/>
      <c r="NLH178" s="59"/>
      <c r="NLI178" s="59"/>
      <c r="NLJ178" s="59"/>
      <c r="NLK178" s="59"/>
      <c r="NLL178" s="59"/>
      <c r="NLM178" s="59"/>
      <c r="NLN178" s="59"/>
      <c r="NLO178" s="59"/>
      <c r="NLP178" s="59"/>
      <c r="NLQ178" s="59"/>
      <c r="NLR178" s="59"/>
      <c r="NLS178" s="59"/>
      <c r="NLT178" s="59"/>
      <c r="NLU178" s="59"/>
      <c r="NLV178" s="59"/>
      <c r="NLW178" s="59"/>
      <c r="NLX178" s="59"/>
      <c r="NLY178" s="59"/>
      <c r="NLZ178" s="59"/>
      <c r="NMA178" s="59"/>
      <c r="NMB178" s="59"/>
      <c r="NMC178" s="59"/>
      <c r="NMD178" s="59"/>
      <c r="NME178" s="59"/>
      <c r="NMF178" s="59"/>
      <c r="NMG178" s="59"/>
      <c r="NMH178" s="59"/>
      <c r="NMI178" s="59"/>
      <c r="NMJ178" s="59"/>
      <c r="NMK178" s="59"/>
      <c r="NML178" s="59"/>
      <c r="NMM178" s="59"/>
      <c r="NMN178" s="59"/>
      <c r="NMO178" s="59"/>
      <c r="NMP178" s="59"/>
      <c r="NMQ178" s="59"/>
      <c r="NMR178" s="59"/>
      <c r="NMS178" s="59"/>
      <c r="NMT178" s="59"/>
      <c r="NMU178" s="59"/>
      <c r="NMV178" s="59"/>
      <c r="NMW178" s="59"/>
      <c r="NMX178" s="59"/>
      <c r="NMY178" s="59"/>
      <c r="NMZ178" s="59"/>
      <c r="NNA178" s="59"/>
      <c r="NNB178" s="59"/>
      <c r="NNC178" s="59"/>
      <c r="NND178" s="59"/>
      <c r="NNE178" s="59"/>
      <c r="NNF178" s="59"/>
      <c r="NNG178" s="59"/>
      <c r="NNH178" s="59"/>
      <c r="NNI178" s="59"/>
      <c r="NNJ178" s="59"/>
      <c r="NNK178" s="59"/>
      <c r="NNL178" s="59"/>
      <c r="NNM178" s="59"/>
      <c r="NNN178" s="59"/>
      <c r="NNO178" s="59"/>
      <c r="NNP178" s="59"/>
      <c r="NNQ178" s="59"/>
      <c r="NNR178" s="59"/>
      <c r="NNS178" s="59"/>
      <c r="NNT178" s="59"/>
      <c r="NNU178" s="59"/>
      <c r="NNV178" s="59"/>
      <c r="NNW178" s="59"/>
      <c r="NNX178" s="59"/>
      <c r="NNY178" s="59"/>
      <c r="NNZ178" s="59"/>
      <c r="NOA178" s="59"/>
      <c r="NOB178" s="59"/>
      <c r="NOC178" s="59"/>
      <c r="NOD178" s="59"/>
      <c r="NOE178" s="59"/>
      <c r="NOF178" s="59"/>
      <c r="NOG178" s="59"/>
      <c r="NOH178" s="59"/>
      <c r="NOI178" s="59"/>
      <c r="NOJ178" s="59"/>
      <c r="NOK178" s="59"/>
      <c r="NOL178" s="59"/>
      <c r="NOM178" s="59"/>
      <c r="NON178" s="59"/>
      <c r="NOO178" s="59"/>
      <c r="NOP178" s="59"/>
      <c r="NOQ178" s="59"/>
      <c r="NOR178" s="59"/>
      <c r="NOS178" s="59"/>
      <c r="NOT178" s="59"/>
      <c r="NOU178" s="59"/>
      <c r="NOV178" s="59"/>
      <c r="NOW178" s="59"/>
      <c r="NOX178" s="59"/>
      <c r="NOY178" s="59"/>
      <c r="NOZ178" s="59"/>
      <c r="NPA178" s="59"/>
      <c r="NPB178" s="59"/>
      <c r="NPC178" s="59"/>
      <c r="NPD178" s="59"/>
      <c r="NPE178" s="59"/>
      <c r="NPF178" s="59"/>
      <c r="NPG178" s="59"/>
      <c r="NPH178" s="59"/>
      <c r="NPI178" s="59"/>
      <c r="NPJ178" s="59"/>
      <c r="NPK178" s="59"/>
      <c r="NPL178" s="59"/>
      <c r="NPM178" s="59"/>
      <c r="NPN178" s="59"/>
      <c r="NPO178" s="59"/>
      <c r="NPP178" s="59"/>
      <c r="NPQ178" s="59"/>
      <c r="NPR178" s="59"/>
      <c r="NPS178" s="59"/>
      <c r="NPT178" s="59"/>
      <c r="NPU178" s="59"/>
      <c r="NPV178" s="59"/>
      <c r="NPW178" s="59"/>
      <c r="NPX178" s="59"/>
      <c r="NPY178" s="59"/>
      <c r="NPZ178" s="59"/>
      <c r="NQA178" s="59"/>
      <c r="NQB178" s="59"/>
      <c r="NQC178" s="59"/>
      <c r="NQD178" s="59"/>
      <c r="NQE178" s="59"/>
      <c r="NQF178" s="59"/>
      <c r="NQG178" s="59"/>
      <c r="NQH178" s="59"/>
      <c r="NQI178" s="59"/>
      <c r="NQJ178" s="59"/>
      <c r="NQK178" s="59"/>
      <c r="NQL178" s="59"/>
      <c r="NQM178" s="59"/>
      <c r="NQN178" s="59"/>
      <c r="NQO178" s="59"/>
      <c r="NQP178" s="59"/>
      <c r="NQQ178" s="59"/>
      <c r="NQR178" s="59"/>
      <c r="NQS178" s="59"/>
      <c r="NQT178" s="59"/>
      <c r="NQU178" s="59"/>
      <c r="NQV178" s="59"/>
      <c r="NQW178" s="59"/>
      <c r="NQX178" s="59"/>
      <c r="NQY178" s="59"/>
      <c r="NQZ178" s="59"/>
      <c r="NRA178" s="59"/>
      <c r="NRB178" s="59"/>
      <c r="NRC178" s="59"/>
      <c r="NRD178" s="59"/>
      <c r="NRE178" s="59"/>
      <c r="NRF178" s="59"/>
      <c r="NRG178" s="59"/>
      <c r="NRH178" s="59"/>
      <c r="NRI178" s="59"/>
      <c r="NRJ178" s="59"/>
      <c r="NRK178" s="59"/>
      <c r="NRL178" s="59"/>
      <c r="NRM178" s="59"/>
      <c r="NRN178" s="59"/>
      <c r="NRO178" s="59"/>
      <c r="NRP178" s="59"/>
      <c r="NRQ178" s="59"/>
      <c r="NRR178" s="59"/>
      <c r="NRS178" s="59"/>
      <c r="NRT178" s="59"/>
      <c r="NRU178" s="59"/>
      <c r="NRV178" s="59"/>
      <c r="NRW178" s="59"/>
      <c r="NRX178" s="59"/>
      <c r="NRY178" s="59"/>
      <c r="NRZ178" s="59"/>
      <c r="NSA178" s="59"/>
      <c r="NSB178" s="59"/>
      <c r="NSC178" s="59"/>
      <c r="NSD178" s="59"/>
      <c r="NSE178" s="59"/>
      <c r="NSF178" s="59"/>
      <c r="NSG178" s="59"/>
      <c r="NSH178" s="59"/>
      <c r="NSI178" s="59"/>
      <c r="NSJ178" s="59"/>
      <c r="NSK178" s="59"/>
      <c r="NSL178" s="59"/>
      <c r="NSM178" s="59"/>
      <c r="NSN178" s="59"/>
      <c r="NSO178" s="59"/>
      <c r="NSP178" s="59"/>
      <c r="NSQ178" s="59"/>
      <c r="NSR178" s="59"/>
      <c r="NSS178" s="59"/>
      <c r="NST178" s="59"/>
      <c r="NSU178" s="59"/>
      <c r="NSV178" s="59"/>
      <c r="NSW178" s="59"/>
      <c r="NSX178" s="59"/>
      <c r="NSY178" s="59"/>
      <c r="NSZ178" s="59"/>
      <c r="NTA178" s="59"/>
      <c r="NTB178" s="59"/>
      <c r="NTC178" s="59"/>
      <c r="NTD178" s="59"/>
      <c r="NTE178" s="59"/>
      <c r="NTF178" s="59"/>
      <c r="NTG178" s="59"/>
      <c r="NTH178" s="59"/>
      <c r="NTI178" s="59"/>
      <c r="NTJ178" s="59"/>
      <c r="NTK178" s="59"/>
      <c r="NTL178" s="59"/>
      <c r="NTM178" s="59"/>
      <c r="NTN178" s="59"/>
      <c r="NTO178" s="59"/>
      <c r="NTP178" s="59"/>
      <c r="NTQ178" s="59"/>
      <c r="NTR178" s="59"/>
      <c r="NTS178" s="59"/>
      <c r="NTT178" s="59"/>
      <c r="NTU178" s="59"/>
      <c r="NTV178" s="59"/>
      <c r="NTW178" s="59"/>
      <c r="NTX178" s="59"/>
      <c r="NTY178" s="59"/>
      <c r="NTZ178" s="59"/>
      <c r="NUA178" s="59"/>
      <c r="NUB178" s="59"/>
      <c r="NUC178" s="59"/>
      <c r="NUD178" s="59"/>
      <c r="NUE178" s="59"/>
      <c r="NUF178" s="59"/>
      <c r="NUG178" s="59"/>
      <c r="NUH178" s="59"/>
      <c r="NUI178" s="59"/>
      <c r="NUJ178" s="59"/>
      <c r="NUK178" s="59"/>
      <c r="NUL178" s="59"/>
      <c r="NUM178" s="59"/>
      <c r="NUN178" s="59"/>
      <c r="NUO178" s="59"/>
      <c r="NUP178" s="59"/>
      <c r="NUQ178" s="59"/>
      <c r="NUR178" s="59"/>
      <c r="NUS178" s="59"/>
      <c r="NUT178" s="59"/>
      <c r="NUU178" s="59"/>
      <c r="NUV178" s="59"/>
      <c r="NUW178" s="59"/>
      <c r="NUX178" s="59"/>
      <c r="NUY178" s="59"/>
      <c r="NUZ178" s="59"/>
      <c r="NVA178" s="59"/>
      <c r="NVB178" s="59"/>
      <c r="NVC178" s="59"/>
      <c r="NVD178" s="59"/>
      <c r="NVE178" s="59"/>
      <c r="NVF178" s="59"/>
      <c r="NVG178" s="59"/>
      <c r="NVH178" s="59"/>
      <c r="NVI178" s="59"/>
      <c r="NVJ178" s="59"/>
      <c r="NVK178" s="59"/>
      <c r="NVL178" s="59"/>
      <c r="NVM178" s="59"/>
      <c r="NVN178" s="59"/>
      <c r="NVO178" s="59"/>
      <c r="NVP178" s="59"/>
      <c r="NVQ178" s="59"/>
      <c r="NVR178" s="59"/>
      <c r="NVS178" s="59"/>
      <c r="NVT178" s="59"/>
      <c r="NVU178" s="59"/>
      <c r="NVV178" s="59"/>
      <c r="NVW178" s="59"/>
      <c r="NVX178" s="59"/>
      <c r="NVY178" s="59"/>
      <c r="NVZ178" s="59"/>
      <c r="NWA178" s="59"/>
      <c r="NWB178" s="59"/>
      <c r="NWC178" s="59"/>
      <c r="NWD178" s="59"/>
      <c r="NWE178" s="59"/>
      <c r="NWF178" s="59"/>
      <c r="NWG178" s="59"/>
      <c r="NWH178" s="59"/>
      <c r="NWI178" s="59"/>
      <c r="NWJ178" s="59"/>
      <c r="NWK178" s="59"/>
      <c r="NWL178" s="59"/>
      <c r="NWM178" s="59"/>
      <c r="NWN178" s="59"/>
      <c r="NWO178" s="59"/>
      <c r="NWP178" s="59"/>
      <c r="NWQ178" s="59"/>
      <c r="NWR178" s="59"/>
      <c r="NWS178" s="59"/>
      <c r="NWT178" s="59"/>
      <c r="NWU178" s="59"/>
      <c r="NWV178" s="59"/>
      <c r="NWW178" s="59"/>
      <c r="NWX178" s="59"/>
      <c r="NWY178" s="59"/>
      <c r="NWZ178" s="59"/>
      <c r="NXA178" s="59"/>
      <c r="NXB178" s="59"/>
      <c r="NXC178" s="59"/>
      <c r="NXD178" s="59"/>
      <c r="NXE178" s="59"/>
      <c r="NXF178" s="59"/>
      <c r="NXG178" s="59"/>
      <c r="NXH178" s="59"/>
      <c r="NXI178" s="59"/>
      <c r="NXJ178" s="59"/>
      <c r="NXK178" s="59"/>
      <c r="NXL178" s="59"/>
      <c r="NXM178" s="59"/>
      <c r="NXN178" s="59"/>
      <c r="NXO178" s="59"/>
      <c r="NXP178" s="59"/>
      <c r="NXQ178" s="59"/>
      <c r="NXR178" s="59"/>
      <c r="NXS178" s="59"/>
      <c r="NXT178" s="59"/>
      <c r="NXU178" s="59"/>
      <c r="NXV178" s="59"/>
      <c r="NXW178" s="59"/>
      <c r="NXX178" s="59"/>
      <c r="NXY178" s="59"/>
      <c r="NXZ178" s="59"/>
      <c r="NYA178" s="59"/>
      <c r="NYB178" s="59"/>
      <c r="NYC178" s="59"/>
      <c r="NYD178" s="59"/>
      <c r="NYE178" s="59"/>
      <c r="NYF178" s="59"/>
      <c r="NYG178" s="59"/>
      <c r="NYH178" s="59"/>
      <c r="NYI178" s="59"/>
      <c r="NYJ178" s="59"/>
      <c r="NYK178" s="59"/>
      <c r="NYL178" s="59"/>
      <c r="NYM178" s="59"/>
      <c r="NYN178" s="59"/>
      <c r="NYO178" s="59"/>
      <c r="NYP178" s="59"/>
      <c r="NYQ178" s="59"/>
      <c r="NYR178" s="59"/>
      <c r="NYS178" s="59"/>
      <c r="NYT178" s="59"/>
      <c r="NYU178" s="59"/>
      <c r="NYV178" s="59"/>
      <c r="NYW178" s="59"/>
      <c r="NYX178" s="59"/>
      <c r="NYY178" s="59"/>
      <c r="NYZ178" s="59"/>
      <c r="NZA178" s="59"/>
      <c r="NZB178" s="59"/>
      <c r="NZC178" s="59"/>
      <c r="NZD178" s="59"/>
      <c r="NZE178" s="59"/>
      <c r="NZF178" s="59"/>
      <c r="NZG178" s="59"/>
      <c r="NZH178" s="59"/>
      <c r="NZI178" s="59"/>
      <c r="NZJ178" s="59"/>
      <c r="NZK178" s="59"/>
      <c r="NZL178" s="59"/>
      <c r="NZM178" s="59"/>
      <c r="NZN178" s="59"/>
      <c r="NZO178" s="59"/>
      <c r="NZP178" s="59"/>
      <c r="NZQ178" s="59"/>
      <c r="NZR178" s="59"/>
      <c r="NZS178" s="59"/>
      <c r="NZT178" s="59"/>
      <c r="NZU178" s="59"/>
      <c r="NZV178" s="59"/>
      <c r="NZW178" s="59"/>
      <c r="NZX178" s="59"/>
      <c r="NZY178" s="59"/>
      <c r="NZZ178" s="59"/>
      <c r="OAA178" s="59"/>
      <c r="OAB178" s="59"/>
      <c r="OAC178" s="59"/>
      <c r="OAD178" s="59"/>
      <c r="OAE178" s="59"/>
      <c r="OAF178" s="59"/>
      <c r="OAG178" s="59"/>
      <c r="OAH178" s="59"/>
      <c r="OAI178" s="59"/>
      <c r="OAJ178" s="59"/>
      <c r="OAK178" s="59"/>
      <c r="OAL178" s="59"/>
      <c r="OAM178" s="59"/>
      <c r="OAN178" s="59"/>
      <c r="OAO178" s="59"/>
      <c r="OAP178" s="59"/>
      <c r="OAQ178" s="59"/>
      <c r="OAR178" s="59"/>
      <c r="OAS178" s="59"/>
      <c r="OAT178" s="59"/>
      <c r="OAU178" s="59"/>
      <c r="OAV178" s="59"/>
      <c r="OAW178" s="59"/>
      <c r="OAX178" s="59"/>
      <c r="OAY178" s="59"/>
      <c r="OAZ178" s="59"/>
      <c r="OBA178" s="59"/>
      <c r="OBB178" s="59"/>
      <c r="OBC178" s="59"/>
      <c r="OBD178" s="59"/>
      <c r="OBE178" s="59"/>
      <c r="OBF178" s="59"/>
      <c r="OBG178" s="59"/>
      <c r="OBH178" s="59"/>
      <c r="OBI178" s="59"/>
      <c r="OBJ178" s="59"/>
      <c r="OBK178" s="59"/>
      <c r="OBL178" s="59"/>
      <c r="OBM178" s="59"/>
      <c r="OBN178" s="59"/>
      <c r="OBO178" s="59"/>
      <c r="OBP178" s="59"/>
      <c r="OBQ178" s="59"/>
      <c r="OBR178" s="59"/>
      <c r="OBS178" s="59"/>
      <c r="OBT178" s="59"/>
      <c r="OBU178" s="59"/>
      <c r="OBV178" s="59"/>
      <c r="OBW178" s="59"/>
      <c r="OBX178" s="59"/>
      <c r="OBY178" s="59"/>
      <c r="OBZ178" s="59"/>
      <c r="OCA178" s="59"/>
      <c r="OCB178" s="59"/>
      <c r="OCC178" s="59"/>
      <c r="OCD178" s="59"/>
      <c r="OCE178" s="59"/>
      <c r="OCF178" s="59"/>
      <c r="OCG178" s="59"/>
      <c r="OCH178" s="59"/>
      <c r="OCI178" s="59"/>
      <c r="OCJ178" s="59"/>
      <c r="OCK178" s="59"/>
      <c r="OCL178" s="59"/>
      <c r="OCM178" s="59"/>
      <c r="OCN178" s="59"/>
      <c r="OCO178" s="59"/>
      <c r="OCP178" s="59"/>
      <c r="OCQ178" s="59"/>
      <c r="OCR178" s="59"/>
      <c r="OCS178" s="59"/>
      <c r="OCT178" s="59"/>
      <c r="OCU178" s="59"/>
      <c r="OCV178" s="59"/>
      <c r="OCW178" s="59"/>
      <c r="OCX178" s="59"/>
      <c r="OCY178" s="59"/>
      <c r="OCZ178" s="59"/>
      <c r="ODA178" s="59"/>
      <c r="ODB178" s="59"/>
      <c r="ODC178" s="59"/>
      <c r="ODD178" s="59"/>
      <c r="ODE178" s="59"/>
      <c r="ODF178" s="59"/>
      <c r="ODG178" s="59"/>
      <c r="ODH178" s="59"/>
      <c r="ODI178" s="59"/>
      <c r="ODJ178" s="59"/>
      <c r="ODK178" s="59"/>
      <c r="ODL178" s="59"/>
      <c r="ODM178" s="59"/>
      <c r="ODN178" s="59"/>
      <c r="ODO178" s="59"/>
      <c r="ODP178" s="59"/>
      <c r="ODQ178" s="59"/>
      <c r="ODR178" s="59"/>
      <c r="ODS178" s="59"/>
      <c r="ODT178" s="59"/>
      <c r="ODU178" s="59"/>
      <c r="ODV178" s="59"/>
      <c r="ODW178" s="59"/>
      <c r="ODX178" s="59"/>
      <c r="ODY178" s="59"/>
      <c r="ODZ178" s="59"/>
      <c r="OEA178" s="59"/>
      <c r="OEB178" s="59"/>
      <c r="OEC178" s="59"/>
      <c r="OED178" s="59"/>
      <c r="OEE178" s="59"/>
      <c r="OEF178" s="59"/>
      <c r="OEG178" s="59"/>
      <c r="OEH178" s="59"/>
      <c r="OEI178" s="59"/>
      <c r="OEJ178" s="59"/>
      <c r="OEK178" s="59"/>
      <c r="OEL178" s="59"/>
      <c r="OEM178" s="59"/>
      <c r="OEN178" s="59"/>
      <c r="OEO178" s="59"/>
      <c r="OEP178" s="59"/>
      <c r="OEQ178" s="59"/>
      <c r="OER178" s="59"/>
      <c r="OES178" s="59"/>
      <c r="OET178" s="59"/>
      <c r="OEU178" s="59"/>
      <c r="OEV178" s="59"/>
      <c r="OEW178" s="59"/>
      <c r="OEX178" s="59"/>
      <c r="OEY178" s="59"/>
      <c r="OEZ178" s="59"/>
      <c r="OFA178" s="59"/>
      <c r="OFB178" s="59"/>
      <c r="OFC178" s="59"/>
      <c r="OFD178" s="59"/>
      <c r="OFE178" s="59"/>
      <c r="OFF178" s="59"/>
      <c r="OFG178" s="59"/>
      <c r="OFH178" s="59"/>
      <c r="OFI178" s="59"/>
      <c r="OFJ178" s="59"/>
      <c r="OFK178" s="59"/>
      <c r="OFL178" s="59"/>
      <c r="OFM178" s="59"/>
      <c r="OFN178" s="59"/>
      <c r="OFO178" s="59"/>
      <c r="OFP178" s="59"/>
      <c r="OFQ178" s="59"/>
      <c r="OFR178" s="59"/>
      <c r="OFS178" s="59"/>
      <c r="OFT178" s="59"/>
      <c r="OFU178" s="59"/>
      <c r="OFV178" s="59"/>
      <c r="OFW178" s="59"/>
      <c r="OFX178" s="59"/>
      <c r="OFY178" s="59"/>
      <c r="OFZ178" s="59"/>
      <c r="OGA178" s="59"/>
      <c r="OGB178" s="59"/>
      <c r="OGC178" s="59"/>
      <c r="OGD178" s="59"/>
      <c r="OGE178" s="59"/>
      <c r="OGF178" s="59"/>
      <c r="OGG178" s="59"/>
      <c r="OGH178" s="59"/>
      <c r="OGI178" s="59"/>
      <c r="OGJ178" s="59"/>
      <c r="OGK178" s="59"/>
      <c r="OGL178" s="59"/>
      <c r="OGM178" s="59"/>
      <c r="OGN178" s="59"/>
      <c r="OGO178" s="59"/>
      <c r="OGP178" s="59"/>
      <c r="OGQ178" s="59"/>
      <c r="OGR178" s="59"/>
      <c r="OGS178" s="59"/>
      <c r="OGT178" s="59"/>
      <c r="OGU178" s="59"/>
      <c r="OGV178" s="59"/>
      <c r="OGW178" s="59"/>
      <c r="OGX178" s="59"/>
      <c r="OGY178" s="59"/>
      <c r="OGZ178" s="59"/>
      <c r="OHA178" s="59"/>
      <c r="OHB178" s="59"/>
      <c r="OHC178" s="59"/>
      <c r="OHD178" s="59"/>
      <c r="OHE178" s="59"/>
      <c r="OHF178" s="59"/>
      <c r="OHG178" s="59"/>
      <c r="OHH178" s="59"/>
      <c r="OHI178" s="59"/>
      <c r="OHJ178" s="59"/>
      <c r="OHK178" s="59"/>
      <c r="OHL178" s="59"/>
      <c r="OHM178" s="59"/>
      <c r="OHN178" s="59"/>
      <c r="OHO178" s="59"/>
      <c r="OHP178" s="59"/>
      <c r="OHQ178" s="59"/>
      <c r="OHR178" s="59"/>
      <c r="OHS178" s="59"/>
      <c r="OHT178" s="59"/>
      <c r="OHU178" s="59"/>
      <c r="OHV178" s="59"/>
      <c r="OHW178" s="59"/>
      <c r="OHX178" s="59"/>
      <c r="OHY178" s="59"/>
      <c r="OHZ178" s="59"/>
      <c r="OIA178" s="59"/>
      <c r="OIB178" s="59"/>
      <c r="OIC178" s="59"/>
      <c r="OID178" s="59"/>
      <c r="OIE178" s="59"/>
      <c r="OIF178" s="59"/>
      <c r="OIG178" s="59"/>
      <c r="OIH178" s="59"/>
      <c r="OII178" s="59"/>
      <c r="OIJ178" s="59"/>
      <c r="OIK178" s="59"/>
      <c r="OIL178" s="59"/>
      <c r="OIM178" s="59"/>
      <c r="OIN178" s="59"/>
      <c r="OIO178" s="59"/>
      <c r="OIP178" s="59"/>
      <c r="OIQ178" s="59"/>
      <c r="OIR178" s="59"/>
      <c r="OIS178" s="59"/>
      <c r="OIT178" s="59"/>
      <c r="OIU178" s="59"/>
      <c r="OIV178" s="59"/>
      <c r="OIW178" s="59"/>
      <c r="OIX178" s="59"/>
      <c r="OIY178" s="59"/>
      <c r="OIZ178" s="59"/>
      <c r="OJA178" s="59"/>
      <c r="OJB178" s="59"/>
      <c r="OJC178" s="59"/>
      <c r="OJD178" s="59"/>
      <c r="OJE178" s="59"/>
      <c r="OJF178" s="59"/>
      <c r="OJG178" s="59"/>
      <c r="OJH178" s="59"/>
      <c r="OJI178" s="59"/>
      <c r="OJJ178" s="59"/>
      <c r="OJK178" s="59"/>
      <c r="OJL178" s="59"/>
      <c r="OJM178" s="59"/>
      <c r="OJN178" s="59"/>
      <c r="OJO178" s="59"/>
      <c r="OJP178" s="59"/>
      <c r="OJQ178" s="59"/>
      <c r="OJR178" s="59"/>
      <c r="OJS178" s="59"/>
      <c r="OJT178" s="59"/>
      <c r="OJU178" s="59"/>
      <c r="OJV178" s="59"/>
      <c r="OJW178" s="59"/>
      <c r="OJX178" s="59"/>
      <c r="OJY178" s="59"/>
      <c r="OJZ178" s="59"/>
      <c r="OKA178" s="59"/>
      <c r="OKB178" s="59"/>
      <c r="OKC178" s="59"/>
      <c r="OKD178" s="59"/>
      <c r="OKE178" s="59"/>
      <c r="OKF178" s="59"/>
      <c r="OKG178" s="59"/>
      <c r="OKH178" s="59"/>
      <c r="OKI178" s="59"/>
      <c r="OKJ178" s="59"/>
      <c r="OKK178" s="59"/>
      <c r="OKL178" s="59"/>
      <c r="OKM178" s="59"/>
      <c r="OKN178" s="59"/>
      <c r="OKO178" s="59"/>
      <c r="OKP178" s="59"/>
      <c r="OKQ178" s="59"/>
      <c r="OKR178" s="59"/>
      <c r="OKS178" s="59"/>
      <c r="OKT178" s="59"/>
      <c r="OKU178" s="59"/>
      <c r="OKV178" s="59"/>
      <c r="OKW178" s="59"/>
      <c r="OKX178" s="59"/>
      <c r="OKY178" s="59"/>
      <c r="OKZ178" s="59"/>
      <c r="OLA178" s="59"/>
      <c r="OLB178" s="59"/>
      <c r="OLC178" s="59"/>
      <c r="OLD178" s="59"/>
      <c r="OLE178" s="59"/>
      <c r="OLF178" s="59"/>
      <c r="OLG178" s="59"/>
      <c r="OLH178" s="59"/>
      <c r="OLI178" s="59"/>
      <c r="OLJ178" s="59"/>
      <c r="OLK178" s="59"/>
      <c r="OLL178" s="59"/>
      <c r="OLM178" s="59"/>
      <c r="OLN178" s="59"/>
      <c r="OLO178" s="59"/>
      <c r="OLP178" s="59"/>
      <c r="OLQ178" s="59"/>
      <c r="OLR178" s="59"/>
      <c r="OLS178" s="59"/>
      <c r="OLT178" s="59"/>
      <c r="OLU178" s="59"/>
      <c r="OLV178" s="59"/>
      <c r="OLW178" s="59"/>
      <c r="OLX178" s="59"/>
      <c r="OLY178" s="59"/>
      <c r="OLZ178" s="59"/>
      <c r="OMA178" s="59"/>
      <c r="OMB178" s="59"/>
      <c r="OMC178" s="59"/>
      <c r="OMD178" s="59"/>
      <c r="OME178" s="59"/>
      <c r="OMF178" s="59"/>
      <c r="OMG178" s="59"/>
      <c r="OMH178" s="59"/>
      <c r="OMI178" s="59"/>
      <c r="OMJ178" s="59"/>
      <c r="OMK178" s="59"/>
      <c r="OML178" s="59"/>
      <c r="OMM178" s="59"/>
      <c r="OMN178" s="59"/>
      <c r="OMO178" s="59"/>
      <c r="OMP178" s="59"/>
      <c r="OMQ178" s="59"/>
      <c r="OMR178" s="59"/>
      <c r="OMS178" s="59"/>
      <c r="OMT178" s="59"/>
      <c r="OMU178" s="59"/>
      <c r="OMV178" s="59"/>
      <c r="OMW178" s="59"/>
      <c r="OMX178" s="59"/>
      <c r="OMY178" s="59"/>
      <c r="OMZ178" s="59"/>
      <c r="ONA178" s="59"/>
      <c r="ONB178" s="59"/>
      <c r="ONC178" s="59"/>
      <c r="OND178" s="59"/>
      <c r="ONE178" s="59"/>
      <c r="ONF178" s="59"/>
      <c r="ONG178" s="59"/>
      <c r="ONH178" s="59"/>
      <c r="ONI178" s="59"/>
      <c r="ONJ178" s="59"/>
      <c r="ONK178" s="59"/>
      <c r="ONL178" s="59"/>
      <c r="ONM178" s="59"/>
      <c r="ONN178" s="59"/>
      <c r="ONO178" s="59"/>
      <c r="ONP178" s="59"/>
      <c r="ONQ178" s="59"/>
      <c r="ONR178" s="59"/>
      <c r="ONS178" s="59"/>
      <c r="ONT178" s="59"/>
      <c r="ONU178" s="59"/>
      <c r="ONV178" s="59"/>
      <c r="ONW178" s="59"/>
      <c r="ONX178" s="59"/>
      <c r="ONY178" s="59"/>
      <c r="ONZ178" s="59"/>
      <c r="OOA178" s="59"/>
      <c r="OOB178" s="59"/>
      <c r="OOC178" s="59"/>
      <c r="OOD178" s="59"/>
      <c r="OOE178" s="59"/>
      <c r="OOF178" s="59"/>
      <c r="OOG178" s="59"/>
      <c r="OOH178" s="59"/>
      <c r="OOI178" s="59"/>
      <c r="OOJ178" s="59"/>
      <c r="OOK178" s="59"/>
      <c r="OOL178" s="59"/>
      <c r="OOM178" s="59"/>
      <c r="OON178" s="59"/>
      <c r="OOO178" s="59"/>
      <c r="OOP178" s="59"/>
      <c r="OOQ178" s="59"/>
      <c r="OOR178" s="59"/>
      <c r="OOS178" s="59"/>
      <c r="OOT178" s="59"/>
      <c r="OOU178" s="59"/>
      <c r="OOV178" s="59"/>
      <c r="OOW178" s="59"/>
      <c r="OOX178" s="59"/>
      <c r="OOY178" s="59"/>
      <c r="OOZ178" s="59"/>
      <c r="OPA178" s="59"/>
      <c r="OPB178" s="59"/>
      <c r="OPC178" s="59"/>
      <c r="OPD178" s="59"/>
      <c r="OPE178" s="59"/>
      <c r="OPF178" s="59"/>
      <c r="OPG178" s="59"/>
      <c r="OPH178" s="59"/>
      <c r="OPI178" s="59"/>
      <c r="OPJ178" s="59"/>
      <c r="OPK178" s="59"/>
      <c r="OPL178" s="59"/>
      <c r="OPM178" s="59"/>
      <c r="OPN178" s="59"/>
      <c r="OPO178" s="59"/>
      <c r="OPP178" s="59"/>
      <c r="OPQ178" s="59"/>
      <c r="OPR178" s="59"/>
      <c r="OPS178" s="59"/>
      <c r="OPT178" s="59"/>
      <c r="OPU178" s="59"/>
      <c r="OPV178" s="59"/>
      <c r="OPW178" s="59"/>
      <c r="OPX178" s="59"/>
      <c r="OPY178" s="59"/>
      <c r="OPZ178" s="59"/>
      <c r="OQA178" s="59"/>
      <c r="OQB178" s="59"/>
      <c r="OQC178" s="59"/>
      <c r="OQD178" s="59"/>
      <c r="OQE178" s="59"/>
      <c r="OQF178" s="59"/>
      <c r="OQG178" s="59"/>
      <c r="OQH178" s="59"/>
      <c r="OQI178" s="59"/>
      <c r="OQJ178" s="59"/>
      <c r="OQK178" s="59"/>
      <c r="OQL178" s="59"/>
      <c r="OQM178" s="59"/>
      <c r="OQN178" s="59"/>
      <c r="OQO178" s="59"/>
      <c r="OQP178" s="59"/>
      <c r="OQQ178" s="59"/>
      <c r="OQR178" s="59"/>
      <c r="OQS178" s="59"/>
      <c r="OQT178" s="59"/>
      <c r="OQU178" s="59"/>
      <c r="OQV178" s="59"/>
      <c r="OQW178" s="59"/>
      <c r="OQX178" s="59"/>
      <c r="OQY178" s="59"/>
      <c r="OQZ178" s="59"/>
      <c r="ORA178" s="59"/>
      <c r="ORB178" s="59"/>
      <c r="ORC178" s="59"/>
      <c r="ORD178" s="59"/>
      <c r="ORE178" s="59"/>
      <c r="ORF178" s="59"/>
      <c r="ORG178" s="59"/>
      <c r="ORH178" s="59"/>
      <c r="ORI178" s="59"/>
      <c r="ORJ178" s="59"/>
      <c r="ORK178" s="59"/>
      <c r="ORL178" s="59"/>
      <c r="ORM178" s="59"/>
      <c r="ORN178" s="59"/>
      <c r="ORO178" s="59"/>
      <c r="ORP178" s="59"/>
      <c r="ORQ178" s="59"/>
      <c r="ORR178" s="59"/>
      <c r="ORS178" s="59"/>
      <c r="ORT178" s="59"/>
      <c r="ORU178" s="59"/>
      <c r="ORV178" s="59"/>
      <c r="ORW178" s="59"/>
      <c r="ORX178" s="59"/>
      <c r="ORY178" s="59"/>
      <c r="ORZ178" s="59"/>
      <c r="OSA178" s="59"/>
      <c r="OSB178" s="59"/>
      <c r="OSC178" s="59"/>
      <c r="OSD178" s="59"/>
      <c r="OSE178" s="59"/>
      <c r="OSF178" s="59"/>
      <c r="OSG178" s="59"/>
      <c r="OSH178" s="59"/>
      <c r="OSI178" s="59"/>
      <c r="OSJ178" s="59"/>
      <c r="OSK178" s="59"/>
      <c r="OSL178" s="59"/>
      <c r="OSM178" s="59"/>
      <c r="OSN178" s="59"/>
      <c r="OSO178" s="59"/>
      <c r="OSP178" s="59"/>
      <c r="OSQ178" s="59"/>
      <c r="OSR178" s="59"/>
      <c r="OSS178" s="59"/>
      <c r="OST178" s="59"/>
      <c r="OSU178" s="59"/>
      <c r="OSV178" s="59"/>
      <c r="OSW178" s="59"/>
      <c r="OSX178" s="59"/>
      <c r="OSY178" s="59"/>
      <c r="OSZ178" s="59"/>
      <c r="OTA178" s="59"/>
      <c r="OTB178" s="59"/>
      <c r="OTC178" s="59"/>
      <c r="OTD178" s="59"/>
      <c r="OTE178" s="59"/>
      <c r="OTF178" s="59"/>
      <c r="OTG178" s="59"/>
      <c r="OTH178" s="59"/>
      <c r="OTI178" s="59"/>
      <c r="OTJ178" s="59"/>
      <c r="OTK178" s="59"/>
      <c r="OTL178" s="59"/>
      <c r="OTM178" s="59"/>
      <c r="OTN178" s="59"/>
      <c r="OTO178" s="59"/>
      <c r="OTP178" s="59"/>
      <c r="OTQ178" s="59"/>
      <c r="OTR178" s="59"/>
      <c r="OTS178" s="59"/>
      <c r="OTT178" s="59"/>
      <c r="OTU178" s="59"/>
      <c r="OTV178" s="59"/>
      <c r="OTW178" s="59"/>
      <c r="OTX178" s="59"/>
      <c r="OTY178" s="59"/>
      <c r="OTZ178" s="59"/>
      <c r="OUA178" s="59"/>
      <c r="OUB178" s="59"/>
      <c r="OUC178" s="59"/>
      <c r="OUD178" s="59"/>
      <c r="OUE178" s="59"/>
      <c r="OUF178" s="59"/>
      <c r="OUG178" s="59"/>
      <c r="OUH178" s="59"/>
      <c r="OUI178" s="59"/>
      <c r="OUJ178" s="59"/>
      <c r="OUK178" s="59"/>
      <c r="OUL178" s="59"/>
      <c r="OUM178" s="59"/>
      <c r="OUN178" s="59"/>
      <c r="OUO178" s="59"/>
      <c r="OUP178" s="59"/>
      <c r="OUQ178" s="59"/>
      <c r="OUR178" s="59"/>
      <c r="OUS178" s="59"/>
      <c r="OUT178" s="59"/>
      <c r="OUU178" s="59"/>
      <c r="OUV178" s="59"/>
      <c r="OUW178" s="59"/>
      <c r="OUX178" s="59"/>
      <c r="OUY178" s="59"/>
      <c r="OUZ178" s="59"/>
      <c r="OVA178" s="59"/>
      <c r="OVB178" s="59"/>
      <c r="OVC178" s="59"/>
      <c r="OVD178" s="59"/>
      <c r="OVE178" s="59"/>
      <c r="OVF178" s="59"/>
      <c r="OVG178" s="59"/>
      <c r="OVH178" s="59"/>
      <c r="OVI178" s="59"/>
      <c r="OVJ178" s="59"/>
      <c r="OVK178" s="59"/>
      <c r="OVL178" s="59"/>
      <c r="OVM178" s="59"/>
      <c r="OVN178" s="59"/>
      <c r="OVO178" s="59"/>
      <c r="OVP178" s="59"/>
      <c r="OVQ178" s="59"/>
      <c r="OVR178" s="59"/>
      <c r="OVS178" s="59"/>
      <c r="OVT178" s="59"/>
      <c r="OVU178" s="59"/>
      <c r="OVV178" s="59"/>
      <c r="OVW178" s="59"/>
      <c r="OVX178" s="59"/>
      <c r="OVY178" s="59"/>
      <c r="OVZ178" s="59"/>
      <c r="OWA178" s="59"/>
      <c r="OWB178" s="59"/>
      <c r="OWC178" s="59"/>
      <c r="OWD178" s="59"/>
      <c r="OWE178" s="59"/>
      <c r="OWF178" s="59"/>
      <c r="OWG178" s="59"/>
      <c r="OWH178" s="59"/>
      <c r="OWI178" s="59"/>
      <c r="OWJ178" s="59"/>
      <c r="OWK178" s="59"/>
      <c r="OWL178" s="59"/>
      <c r="OWM178" s="59"/>
      <c r="OWN178" s="59"/>
      <c r="OWO178" s="59"/>
      <c r="OWP178" s="59"/>
      <c r="OWQ178" s="59"/>
      <c r="OWR178" s="59"/>
      <c r="OWS178" s="59"/>
      <c r="OWT178" s="59"/>
      <c r="OWU178" s="59"/>
      <c r="OWV178" s="59"/>
      <c r="OWW178" s="59"/>
      <c r="OWX178" s="59"/>
      <c r="OWY178" s="59"/>
      <c r="OWZ178" s="59"/>
      <c r="OXA178" s="59"/>
      <c r="OXB178" s="59"/>
      <c r="OXC178" s="59"/>
      <c r="OXD178" s="59"/>
      <c r="OXE178" s="59"/>
      <c r="OXF178" s="59"/>
      <c r="OXG178" s="59"/>
      <c r="OXH178" s="59"/>
      <c r="OXI178" s="59"/>
      <c r="OXJ178" s="59"/>
      <c r="OXK178" s="59"/>
      <c r="OXL178" s="59"/>
      <c r="OXM178" s="59"/>
      <c r="OXN178" s="59"/>
      <c r="OXO178" s="59"/>
      <c r="OXP178" s="59"/>
      <c r="OXQ178" s="59"/>
      <c r="OXR178" s="59"/>
      <c r="OXS178" s="59"/>
      <c r="OXT178" s="59"/>
      <c r="OXU178" s="59"/>
      <c r="OXV178" s="59"/>
      <c r="OXW178" s="59"/>
      <c r="OXX178" s="59"/>
      <c r="OXY178" s="59"/>
      <c r="OXZ178" s="59"/>
      <c r="OYA178" s="59"/>
      <c r="OYB178" s="59"/>
      <c r="OYC178" s="59"/>
      <c r="OYD178" s="59"/>
      <c r="OYE178" s="59"/>
      <c r="OYF178" s="59"/>
      <c r="OYG178" s="59"/>
      <c r="OYH178" s="59"/>
      <c r="OYI178" s="59"/>
      <c r="OYJ178" s="59"/>
      <c r="OYK178" s="59"/>
      <c r="OYL178" s="59"/>
      <c r="OYM178" s="59"/>
      <c r="OYN178" s="59"/>
      <c r="OYO178" s="59"/>
      <c r="OYP178" s="59"/>
      <c r="OYQ178" s="59"/>
      <c r="OYR178" s="59"/>
      <c r="OYS178" s="59"/>
      <c r="OYT178" s="59"/>
      <c r="OYU178" s="59"/>
      <c r="OYV178" s="59"/>
      <c r="OYW178" s="59"/>
      <c r="OYX178" s="59"/>
      <c r="OYY178" s="59"/>
      <c r="OYZ178" s="59"/>
      <c r="OZA178" s="59"/>
      <c r="OZB178" s="59"/>
      <c r="OZC178" s="59"/>
      <c r="OZD178" s="59"/>
      <c r="OZE178" s="59"/>
      <c r="OZF178" s="59"/>
      <c r="OZG178" s="59"/>
      <c r="OZH178" s="59"/>
      <c r="OZI178" s="59"/>
      <c r="OZJ178" s="59"/>
      <c r="OZK178" s="59"/>
      <c r="OZL178" s="59"/>
      <c r="OZM178" s="59"/>
      <c r="OZN178" s="59"/>
      <c r="OZO178" s="59"/>
      <c r="OZP178" s="59"/>
      <c r="OZQ178" s="59"/>
      <c r="OZR178" s="59"/>
      <c r="OZS178" s="59"/>
      <c r="OZT178" s="59"/>
      <c r="OZU178" s="59"/>
      <c r="OZV178" s="59"/>
      <c r="OZW178" s="59"/>
      <c r="OZX178" s="59"/>
      <c r="OZY178" s="59"/>
      <c r="OZZ178" s="59"/>
      <c r="PAA178" s="59"/>
      <c r="PAB178" s="59"/>
      <c r="PAC178" s="59"/>
      <c r="PAD178" s="59"/>
      <c r="PAE178" s="59"/>
      <c r="PAF178" s="59"/>
      <c r="PAG178" s="59"/>
      <c r="PAH178" s="59"/>
      <c r="PAI178" s="59"/>
      <c r="PAJ178" s="59"/>
      <c r="PAK178" s="59"/>
      <c r="PAL178" s="59"/>
      <c r="PAM178" s="59"/>
      <c r="PAN178" s="59"/>
      <c r="PAO178" s="59"/>
      <c r="PAP178" s="59"/>
      <c r="PAQ178" s="59"/>
      <c r="PAR178" s="59"/>
      <c r="PAS178" s="59"/>
      <c r="PAT178" s="59"/>
      <c r="PAU178" s="59"/>
      <c r="PAV178" s="59"/>
      <c r="PAW178" s="59"/>
      <c r="PAX178" s="59"/>
      <c r="PAY178" s="59"/>
      <c r="PAZ178" s="59"/>
      <c r="PBA178" s="59"/>
      <c r="PBB178" s="59"/>
      <c r="PBC178" s="59"/>
      <c r="PBD178" s="59"/>
      <c r="PBE178" s="59"/>
      <c r="PBF178" s="59"/>
      <c r="PBG178" s="59"/>
      <c r="PBH178" s="59"/>
      <c r="PBI178" s="59"/>
      <c r="PBJ178" s="59"/>
      <c r="PBK178" s="59"/>
      <c r="PBL178" s="59"/>
      <c r="PBM178" s="59"/>
      <c r="PBN178" s="59"/>
      <c r="PBO178" s="59"/>
      <c r="PBP178" s="59"/>
      <c r="PBQ178" s="59"/>
      <c r="PBR178" s="59"/>
      <c r="PBS178" s="59"/>
      <c r="PBT178" s="59"/>
      <c r="PBU178" s="59"/>
      <c r="PBV178" s="59"/>
      <c r="PBW178" s="59"/>
      <c r="PBX178" s="59"/>
      <c r="PBY178" s="59"/>
      <c r="PBZ178" s="59"/>
      <c r="PCA178" s="59"/>
      <c r="PCB178" s="59"/>
      <c r="PCC178" s="59"/>
      <c r="PCD178" s="59"/>
      <c r="PCE178" s="59"/>
      <c r="PCF178" s="59"/>
      <c r="PCG178" s="59"/>
      <c r="PCH178" s="59"/>
      <c r="PCI178" s="59"/>
      <c r="PCJ178" s="59"/>
      <c r="PCK178" s="59"/>
      <c r="PCL178" s="59"/>
      <c r="PCM178" s="59"/>
      <c r="PCN178" s="59"/>
      <c r="PCO178" s="59"/>
      <c r="PCP178" s="59"/>
      <c r="PCQ178" s="59"/>
      <c r="PCR178" s="59"/>
      <c r="PCS178" s="59"/>
      <c r="PCT178" s="59"/>
      <c r="PCU178" s="59"/>
      <c r="PCV178" s="59"/>
      <c r="PCW178" s="59"/>
      <c r="PCX178" s="59"/>
      <c r="PCY178" s="59"/>
      <c r="PCZ178" s="59"/>
      <c r="PDA178" s="59"/>
      <c r="PDB178" s="59"/>
      <c r="PDC178" s="59"/>
      <c r="PDD178" s="59"/>
      <c r="PDE178" s="59"/>
      <c r="PDF178" s="59"/>
      <c r="PDG178" s="59"/>
      <c r="PDH178" s="59"/>
      <c r="PDI178" s="59"/>
      <c r="PDJ178" s="59"/>
      <c r="PDK178" s="59"/>
      <c r="PDL178" s="59"/>
      <c r="PDM178" s="59"/>
      <c r="PDN178" s="59"/>
      <c r="PDO178" s="59"/>
      <c r="PDP178" s="59"/>
      <c r="PDQ178" s="59"/>
      <c r="PDR178" s="59"/>
      <c r="PDS178" s="59"/>
      <c r="PDT178" s="59"/>
      <c r="PDU178" s="59"/>
      <c r="PDV178" s="59"/>
      <c r="PDW178" s="59"/>
      <c r="PDX178" s="59"/>
      <c r="PDY178" s="59"/>
      <c r="PDZ178" s="59"/>
      <c r="PEA178" s="59"/>
      <c r="PEB178" s="59"/>
      <c r="PEC178" s="59"/>
      <c r="PED178" s="59"/>
      <c r="PEE178" s="59"/>
      <c r="PEF178" s="59"/>
      <c r="PEG178" s="59"/>
      <c r="PEH178" s="59"/>
      <c r="PEI178" s="59"/>
      <c r="PEJ178" s="59"/>
      <c r="PEK178" s="59"/>
      <c r="PEL178" s="59"/>
      <c r="PEM178" s="59"/>
      <c r="PEN178" s="59"/>
      <c r="PEO178" s="59"/>
      <c r="PEP178" s="59"/>
      <c r="PEQ178" s="59"/>
      <c r="PER178" s="59"/>
      <c r="PES178" s="59"/>
      <c r="PET178" s="59"/>
      <c r="PEU178" s="59"/>
      <c r="PEV178" s="59"/>
      <c r="PEW178" s="59"/>
      <c r="PEX178" s="59"/>
      <c r="PEY178" s="59"/>
      <c r="PEZ178" s="59"/>
      <c r="PFA178" s="59"/>
      <c r="PFB178" s="59"/>
      <c r="PFC178" s="59"/>
      <c r="PFD178" s="59"/>
      <c r="PFE178" s="59"/>
      <c r="PFF178" s="59"/>
      <c r="PFG178" s="59"/>
      <c r="PFH178" s="59"/>
      <c r="PFI178" s="59"/>
      <c r="PFJ178" s="59"/>
      <c r="PFK178" s="59"/>
      <c r="PFL178" s="59"/>
      <c r="PFM178" s="59"/>
      <c r="PFN178" s="59"/>
      <c r="PFO178" s="59"/>
      <c r="PFP178" s="59"/>
      <c r="PFQ178" s="59"/>
      <c r="PFR178" s="59"/>
      <c r="PFS178" s="59"/>
      <c r="PFT178" s="59"/>
      <c r="PFU178" s="59"/>
      <c r="PFV178" s="59"/>
      <c r="PFW178" s="59"/>
      <c r="PFX178" s="59"/>
      <c r="PFY178" s="59"/>
      <c r="PFZ178" s="59"/>
      <c r="PGA178" s="59"/>
      <c r="PGB178" s="59"/>
      <c r="PGC178" s="59"/>
      <c r="PGD178" s="59"/>
      <c r="PGE178" s="59"/>
      <c r="PGF178" s="59"/>
      <c r="PGG178" s="59"/>
      <c r="PGH178" s="59"/>
      <c r="PGI178" s="59"/>
      <c r="PGJ178" s="59"/>
      <c r="PGK178" s="59"/>
      <c r="PGL178" s="59"/>
      <c r="PGM178" s="59"/>
      <c r="PGN178" s="59"/>
      <c r="PGO178" s="59"/>
      <c r="PGP178" s="59"/>
      <c r="PGQ178" s="59"/>
      <c r="PGR178" s="59"/>
      <c r="PGS178" s="59"/>
      <c r="PGT178" s="59"/>
      <c r="PGU178" s="59"/>
      <c r="PGV178" s="59"/>
      <c r="PGW178" s="59"/>
      <c r="PGX178" s="59"/>
      <c r="PGY178" s="59"/>
      <c r="PGZ178" s="59"/>
      <c r="PHA178" s="59"/>
      <c r="PHB178" s="59"/>
      <c r="PHC178" s="59"/>
      <c r="PHD178" s="59"/>
      <c r="PHE178" s="59"/>
      <c r="PHF178" s="59"/>
      <c r="PHG178" s="59"/>
      <c r="PHH178" s="59"/>
      <c r="PHI178" s="59"/>
      <c r="PHJ178" s="59"/>
      <c r="PHK178" s="59"/>
      <c r="PHL178" s="59"/>
      <c r="PHM178" s="59"/>
      <c r="PHN178" s="59"/>
      <c r="PHO178" s="59"/>
      <c r="PHP178" s="59"/>
      <c r="PHQ178" s="59"/>
      <c r="PHR178" s="59"/>
      <c r="PHS178" s="59"/>
      <c r="PHT178" s="59"/>
      <c r="PHU178" s="59"/>
      <c r="PHV178" s="59"/>
      <c r="PHW178" s="59"/>
      <c r="PHX178" s="59"/>
      <c r="PHY178" s="59"/>
      <c r="PHZ178" s="59"/>
      <c r="PIA178" s="59"/>
      <c r="PIB178" s="59"/>
      <c r="PIC178" s="59"/>
      <c r="PID178" s="59"/>
      <c r="PIE178" s="59"/>
      <c r="PIF178" s="59"/>
      <c r="PIG178" s="59"/>
      <c r="PIH178" s="59"/>
      <c r="PII178" s="59"/>
      <c r="PIJ178" s="59"/>
      <c r="PIK178" s="59"/>
      <c r="PIL178" s="59"/>
      <c r="PIM178" s="59"/>
      <c r="PIN178" s="59"/>
      <c r="PIO178" s="59"/>
      <c r="PIP178" s="59"/>
      <c r="PIQ178" s="59"/>
      <c r="PIR178" s="59"/>
      <c r="PIS178" s="59"/>
      <c r="PIT178" s="59"/>
      <c r="PIU178" s="59"/>
      <c r="PIV178" s="59"/>
      <c r="PIW178" s="59"/>
      <c r="PIX178" s="59"/>
      <c r="PIY178" s="59"/>
      <c r="PIZ178" s="59"/>
      <c r="PJA178" s="59"/>
      <c r="PJB178" s="59"/>
      <c r="PJC178" s="59"/>
      <c r="PJD178" s="59"/>
      <c r="PJE178" s="59"/>
      <c r="PJF178" s="59"/>
      <c r="PJG178" s="59"/>
      <c r="PJH178" s="59"/>
      <c r="PJI178" s="59"/>
      <c r="PJJ178" s="59"/>
      <c r="PJK178" s="59"/>
      <c r="PJL178" s="59"/>
      <c r="PJM178" s="59"/>
      <c r="PJN178" s="59"/>
      <c r="PJO178" s="59"/>
      <c r="PJP178" s="59"/>
      <c r="PJQ178" s="59"/>
      <c r="PJR178" s="59"/>
      <c r="PJS178" s="59"/>
      <c r="PJT178" s="59"/>
      <c r="PJU178" s="59"/>
      <c r="PJV178" s="59"/>
      <c r="PJW178" s="59"/>
      <c r="PJX178" s="59"/>
      <c r="PJY178" s="59"/>
      <c r="PJZ178" s="59"/>
      <c r="PKA178" s="59"/>
      <c r="PKB178" s="59"/>
      <c r="PKC178" s="59"/>
      <c r="PKD178" s="59"/>
      <c r="PKE178" s="59"/>
      <c r="PKF178" s="59"/>
      <c r="PKG178" s="59"/>
      <c r="PKH178" s="59"/>
      <c r="PKI178" s="59"/>
      <c r="PKJ178" s="59"/>
      <c r="PKK178" s="59"/>
      <c r="PKL178" s="59"/>
      <c r="PKM178" s="59"/>
      <c r="PKN178" s="59"/>
      <c r="PKO178" s="59"/>
      <c r="PKP178" s="59"/>
      <c r="PKQ178" s="59"/>
      <c r="PKR178" s="59"/>
      <c r="PKS178" s="59"/>
      <c r="PKT178" s="59"/>
      <c r="PKU178" s="59"/>
      <c r="PKV178" s="59"/>
      <c r="PKW178" s="59"/>
      <c r="PKX178" s="59"/>
      <c r="PKY178" s="59"/>
      <c r="PKZ178" s="59"/>
      <c r="PLA178" s="59"/>
      <c r="PLB178" s="59"/>
      <c r="PLC178" s="59"/>
      <c r="PLD178" s="59"/>
      <c r="PLE178" s="59"/>
      <c r="PLF178" s="59"/>
      <c r="PLG178" s="59"/>
      <c r="PLH178" s="59"/>
      <c r="PLI178" s="59"/>
      <c r="PLJ178" s="59"/>
      <c r="PLK178" s="59"/>
      <c r="PLL178" s="59"/>
      <c r="PLM178" s="59"/>
      <c r="PLN178" s="59"/>
      <c r="PLO178" s="59"/>
      <c r="PLP178" s="59"/>
      <c r="PLQ178" s="59"/>
      <c r="PLR178" s="59"/>
      <c r="PLS178" s="59"/>
      <c r="PLT178" s="59"/>
      <c r="PLU178" s="59"/>
      <c r="PLV178" s="59"/>
      <c r="PLW178" s="59"/>
      <c r="PLX178" s="59"/>
      <c r="PLY178" s="59"/>
      <c r="PLZ178" s="59"/>
      <c r="PMA178" s="59"/>
      <c r="PMB178" s="59"/>
      <c r="PMC178" s="59"/>
      <c r="PMD178" s="59"/>
      <c r="PME178" s="59"/>
      <c r="PMF178" s="59"/>
      <c r="PMG178" s="59"/>
      <c r="PMH178" s="59"/>
      <c r="PMI178" s="59"/>
      <c r="PMJ178" s="59"/>
      <c r="PMK178" s="59"/>
      <c r="PML178" s="59"/>
      <c r="PMM178" s="59"/>
      <c r="PMN178" s="59"/>
      <c r="PMO178" s="59"/>
      <c r="PMP178" s="59"/>
      <c r="PMQ178" s="59"/>
      <c r="PMR178" s="59"/>
      <c r="PMS178" s="59"/>
      <c r="PMT178" s="59"/>
      <c r="PMU178" s="59"/>
      <c r="PMV178" s="59"/>
      <c r="PMW178" s="59"/>
      <c r="PMX178" s="59"/>
      <c r="PMY178" s="59"/>
      <c r="PMZ178" s="59"/>
      <c r="PNA178" s="59"/>
      <c r="PNB178" s="59"/>
      <c r="PNC178" s="59"/>
      <c r="PND178" s="59"/>
      <c r="PNE178" s="59"/>
      <c r="PNF178" s="59"/>
      <c r="PNG178" s="59"/>
      <c r="PNH178" s="59"/>
      <c r="PNI178" s="59"/>
      <c r="PNJ178" s="59"/>
      <c r="PNK178" s="59"/>
      <c r="PNL178" s="59"/>
      <c r="PNM178" s="59"/>
      <c r="PNN178" s="59"/>
      <c r="PNO178" s="59"/>
      <c r="PNP178" s="59"/>
      <c r="PNQ178" s="59"/>
      <c r="PNR178" s="59"/>
      <c r="PNS178" s="59"/>
      <c r="PNT178" s="59"/>
      <c r="PNU178" s="59"/>
      <c r="PNV178" s="59"/>
      <c r="PNW178" s="59"/>
      <c r="PNX178" s="59"/>
      <c r="PNY178" s="59"/>
      <c r="PNZ178" s="59"/>
      <c r="POA178" s="59"/>
      <c r="POB178" s="59"/>
      <c r="POC178" s="59"/>
      <c r="POD178" s="59"/>
      <c r="POE178" s="59"/>
      <c r="POF178" s="59"/>
      <c r="POG178" s="59"/>
      <c r="POH178" s="59"/>
      <c r="POI178" s="59"/>
      <c r="POJ178" s="59"/>
      <c r="POK178" s="59"/>
      <c r="POL178" s="59"/>
      <c r="POM178" s="59"/>
      <c r="PON178" s="59"/>
      <c r="POO178" s="59"/>
      <c r="POP178" s="59"/>
      <c r="POQ178" s="59"/>
      <c r="POR178" s="59"/>
      <c r="POS178" s="59"/>
      <c r="POT178" s="59"/>
      <c r="POU178" s="59"/>
      <c r="POV178" s="59"/>
      <c r="POW178" s="59"/>
      <c r="POX178" s="59"/>
      <c r="POY178" s="59"/>
      <c r="POZ178" s="59"/>
      <c r="PPA178" s="59"/>
      <c r="PPB178" s="59"/>
      <c r="PPC178" s="59"/>
      <c r="PPD178" s="59"/>
      <c r="PPE178" s="59"/>
      <c r="PPF178" s="59"/>
      <c r="PPG178" s="59"/>
      <c r="PPH178" s="59"/>
      <c r="PPI178" s="59"/>
      <c r="PPJ178" s="59"/>
      <c r="PPK178" s="59"/>
      <c r="PPL178" s="59"/>
      <c r="PPM178" s="59"/>
      <c r="PPN178" s="59"/>
      <c r="PPO178" s="59"/>
      <c r="PPP178" s="59"/>
      <c r="PPQ178" s="59"/>
      <c r="PPR178" s="59"/>
      <c r="PPS178" s="59"/>
      <c r="PPT178" s="59"/>
      <c r="PPU178" s="59"/>
      <c r="PPV178" s="59"/>
      <c r="PPW178" s="59"/>
      <c r="PPX178" s="59"/>
      <c r="PPY178" s="59"/>
      <c r="PPZ178" s="59"/>
      <c r="PQA178" s="59"/>
      <c r="PQB178" s="59"/>
      <c r="PQC178" s="59"/>
      <c r="PQD178" s="59"/>
      <c r="PQE178" s="59"/>
      <c r="PQF178" s="59"/>
      <c r="PQG178" s="59"/>
      <c r="PQH178" s="59"/>
      <c r="PQI178" s="59"/>
      <c r="PQJ178" s="59"/>
      <c r="PQK178" s="59"/>
      <c r="PQL178" s="59"/>
      <c r="PQM178" s="59"/>
      <c r="PQN178" s="59"/>
      <c r="PQO178" s="59"/>
      <c r="PQP178" s="59"/>
      <c r="PQQ178" s="59"/>
      <c r="PQR178" s="59"/>
      <c r="PQS178" s="59"/>
      <c r="PQT178" s="59"/>
      <c r="PQU178" s="59"/>
      <c r="PQV178" s="59"/>
      <c r="PQW178" s="59"/>
      <c r="PQX178" s="59"/>
      <c r="PQY178" s="59"/>
      <c r="PQZ178" s="59"/>
      <c r="PRA178" s="59"/>
      <c r="PRB178" s="59"/>
      <c r="PRC178" s="59"/>
      <c r="PRD178" s="59"/>
      <c r="PRE178" s="59"/>
      <c r="PRF178" s="59"/>
      <c r="PRG178" s="59"/>
      <c r="PRH178" s="59"/>
      <c r="PRI178" s="59"/>
      <c r="PRJ178" s="59"/>
      <c r="PRK178" s="59"/>
      <c r="PRL178" s="59"/>
      <c r="PRM178" s="59"/>
      <c r="PRN178" s="59"/>
      <c r="PRO178" s="59"/>
      <c r="PRP178" s="59"/>
      <c r="PRQ178" s="59"/>
      <c r="PRR178" s="59"/>
      <c r="PRS178" s="59"/>
      <c r="PRT178" s="59"/>
      <c r="PRU178" s="59"/>
      <c r="PRV178" s="59"/>
      <c r="PRW178" s="59"/>
      <c r="PRX178" s="59"/>
      <c r="PRY178" s="59"/>
      <c r="PRZ178" s="59"/>
      <c r="PSA178" s="59"/>
      <c r="PSB178" s="59"/>
      <c r="PSC178" s="59"/>
      <c r="PSD178" s="59"/>
      <c r="PSE178" s="59"/>
      <c r="PSF178" s="59"/>
      <c r="PSG178" s="59"/>
      <c r="PSH178" s="59"/>
      <c r="PSI178" s="59"/>
      <c r="PSJ178" s="59"/>
      <c r="PSK178" s="59"/>
      <c r="PSL178" s="59"/>
      <c r="PSM178" s="59"/>
      <c r="PSN178" s="59"/>
      <c r="PSO178" s="59"/>
      <c r="PSP178" s="59"/>
      <c r="PSQ178" s="59"/>
      <c r="PSR178" s="59"/>
      <c r="PSS178" s="59"/>
      <c r="PST178" s="59"/>
      <c r="PSU178" s="59"/>
      <c r="PSV178" s="59"/>
      <c r="PSW178" s="59"/>
      <c r="PSX178" s="59"/>
      <c r="PSY178" s="59"/>
      <c r="PSZ178" s="59"/>
      <c r="PTA178" s="59"/>
      <c r="PTB178" s="59"/>
      <c r="PTC178" s="59"/>
      <c r="PTD178" s="59"/>
      <c r="PTE178" s="59"/>
      <c r="PTF178" s="59"/>
      <c r="PTG178" s="59"/>
      <c r="PTH178" s="59"/>
      <c r="PTI178" s="59"/>
      <c r="PTJ178" s="59"/>
      <c r="PTK178" s="59"/>
      <c r="PTL178" s="59"/>
      <c r="PTM178" s="59"/>
      <c r="PTN178" s="59"/>
      <c r="PTO178" s="59"/>
      <c r="PTP178" s="59"/>
      <c r="PTQ178" s="59"/>
      <c r="PTR178" s="59"/>
      <c r="PTS178" s="59"/>
      <c r="PTT178" s="59"/>
      <c r="PTU178" s="59"/>
      <c r="PTV178" s="59"/>
      <c r="PTW178" s="59"/>
      <c r="PTX178" s="59"/>
      <c r="PTY178" s="59"/>
      <c r="PTZ178" s="59"/>
      <c r="PUA178" s="59"/>
      <c r="PUB178" s="59"/>
      <c r="PUC178" s="59"/>
      <c r="PUD178" s="59"/>
      <c r="PUE178" s="59"/>
      <c r="PUF178" s="59"/>
      <c r="PUG178" s="59"/>
      <c r="PUH178" s="59"/>
      <c r="PUI178" s="59"/>
      <c r="PUJ178" s="59"/>
      <c r="PUK178" s="59"/>
      <c r="PUL178" s="59"/>
      <c r="PUM178" s="59"/>
      <c r="PUN178" s="59"/>
      <c r="PUO178" s="59"/>
      <c r="PUP178" s="59"/>
      <c r="PUQ178" s="59"/>
      <c r="PUR178" s="59"/>
      <c r="PUS178" s="59"/>
      <c r="PUT178" s="59"/>
      <c r="PUU178" s="59"/>
      <c r="PUV178" s="59"/>
      <c r="PUW178" s="59"/>
      <c r="PUX178" s="59"/>
      <c r="PUY178" s="59"/>
      <c r="PUZ178" s="59"/>
      <c r="PVA178" s="59"/>
      <c r="PVB178" s="59"/>
      <c r="PVC178" s="59"/>
      <c r="PVD178" s="59"/>
      <c r="PVE178" s="59"/>
      <c r="PVF178" s="59"/>
      <c r="PVG178" s="59"/>
      <c r="PVH178" s="59"/>
      <c r="PVI178" s="59"/>
      <c r="PVJ178" s="59"/>
      <c r="PVK178" s="59"/>
      <c r="PVL178" s="59"/>
      <c r="PVM178" s="59"/>
      <c r="PVN178" s="59"/>
      <c r="PVO178" s="59"/>
      <c r="PVP178" s="59"/>
      <c r="PVQ178" s="59"/>
      <c r="PVR178" s="59"/>
      <c r="PVS178" s="59"/>
      <c r="PVT178" s="59"/>
      <c r="PVU178" s="59"/>
      <c r="PVV178" s="59"/>
      <c r="PVW178" s="59"/>
      <c r="PVX178" s="59"/>
      <c r="PVY178" s="59"/>
      <c r="PVZ178" s="59"/>
      <c r="PWA178" s="59"/>
      <c r="PWB178" s="59"/>
      <c r="PWC178" s="59"/>
      <c r="PWD178" s="59"/>
      <c r="PWE178" s="59"/>
      <c r="PWF178" s="59"/>
      <c r="PWG178" s="59"/>
      <c r="PWH178" s="59"/>
      <c r="PWI178" s="59"/>
      <c r="PWJ178" s="59"/>
      <c r="PWK178" s="59"/>
      <c r="PWL178" s="59"/>
      <c r="PWM178" s="59"/>
      <c r="PWN178" s="59"/>
      <c r="PWO178" s="59"/>
      <c r="PWP178" s="59"/>
      <c r="PWQ178" s="59"/>
      <c r="PWR178" s="59"/>
      <c r="PWS178" s="59"/>
      <c r="PWT178" s="59"/>
      <c r="PWU178" s="59"/>
      <c r="PWV178" s="59"/>
      <c r="PWW178" s="59"/>
      <c r="PWX178" s="59"/>
      <c r="PWY178" s="59"/>
      <c r="PWZ178" s="59"/>
      <c r="PXA178" s="59"/>
      <c r="PXB178" s="59"/>
      <c r="PXC178" s="59"/>
      <c r="PXD178" s="59"/>
      <c r="PXE178" s="59"/>
      <c r="PXF178" s="59"/>
      <c r="PXG178" s="59"/>
      <c r="PXH178" s="59"/>
      <c r="PXI178" s="59"/>
      <c r="PXJ178" s="59"/>
      <c r="PXK178" s="59"/>
      <c r="PXL178" s="59"/>
      <c r="PXM178" s="59"/>
      <c r="PXN178" s="59"/>
      <c r="PXO178" s="59"/>
      <c r="PXP178" s="59"/>
      <c r="PXQ178" s="59"/>
      <c r="PXR178" s="59"/>
      <c r="PXS178" s="59"/>
      <c r="PXT178" s="59"/>
      <c r="PXU178" s="59"/>
      <c r="PXV178" s="59"/>
      <c r="PXW178" s="59"/>
      <c r="PXX178" s="59"/>
      <c r="PXY178" s="59"/>
      <c r="PXZ178" s="59"/>
      <c r="PYA178" s="59"/>
      <c r="PYB178" s="59"/>
      <c r="PYC178" s="59"/>
      <c r="PYD178" s="59"/>
      <c r="PYE178" s="59"/>
      <c r="PYF178" s="59"/>
      <c r="PYG178" s="59"/>
      <c r="PYH178" s="59"/>
      <c r="PYI178" s="59"/>
      <c r="PYJ178" s="59"/>
      <c r="PYK178" s="59"/>
      <c r="PYL178" s="59"/>
      <c r="PYM178" s="59"/>
      <c r="PYN178" s="59"/>
      <c r="PYO178" s="59"/>
      <c r="PYP178" s="59"/>
      <c r="PYQ178" s="59"/>
      <c r="PYR178" s="59"/>
      <c r="PYS178" s="59"/>
      <c r="PYT178" s="59"/>
      <c r="PYU178" s="59"/>
      <c r="PYV178" s="59"/>
      <c r="PYW178" s="59"/>
      <c r="PYX178" s="59"/>
      <c r="PYY178" s="59"/>
      <c r="PYZ178" s="59"/>
      <c r="PZA178" s="59"/>
      <c r="PZB178" s="59"/>
      <c r="PZC178" s="59"/>
      <c r="PZD178" s="59"/>
      <c r="PZE178" s="59"/>
      <c r="PZF178" s="59"/>
      <c r="PZG178" s="59"/>
      <c r="PZH178" s="59"/>
      <c r="PZI178" s="59"/>
      <c r="PZJ178" s="59"/>
      <c r="PZK178" s="59"/>
      <c r="PZL178" s="59"/>
      <c r="PZM178" s="59"/>
      <c r="PZN178" s="59"/>
      <c r="PZO178" s="59"/>
      <c r="PZP178" s="59"/>
      <c r="PZQ178" s="59"/>
      <c r="PZR178" s="59"/>
      <c r="PZS178" s="59"/>
      <c r="PZT178" s="59"/>
      <c r="PZU178" s="59"/>
      <c r="PZV178" s="59"/>
      <c r="PZW178" s="59"/>
      <c r="PZX178" s="59"/>
      <c r="PZY178" s="59"/>
      <c r="PZZ178" s="59"/>
      <c r="QAA178" s="59"/>
      <c r="QAB178" s="59"/>
      <c r="QAC178" s="59"/>
      <c r="QAD178" s="59"/>
      <c r="QAE178" s="59"/>
      <c r="QAF178" s="59"/>
      <c r="QAG178" s="59"/>
      <c r="QAH178" s="59"/>
      <c r="QAI178" s="59"/>
      <c r="QAJ178" s="59"/>
      <c r="QAK178" s="59"/>
      <c r="QAL178" s="59"/>
      <c r="QAM178" s="59"/>
      <c r="QAN178" s="59"/>
      <c r="QAO178" s="59"/>
      <c r="QAP178" s="59"/>
      <c r="QAQ178" s="59"/>
      <c r="QAR178" s="59"/>
      <c r="QAS178" s="59"/>
      <c r="QAT178" s="59"/>
      <c r="QAU178" s="59"/>
      <c r="QAV178" s="59"/>
      <c r="QAW178" s="59"/>
      <c r="QAX178" s="59"/>
      <c r="QAY178" s="59"/>
      <c r="QAZ178" s="59"/>
      <c r="QBA178" s="59"/>
      <c r="QBB178" s="59"/>
      <c r="QBC178" s="59"/>
      <c r="QBD178" s="59"/>
      <c r="QBE178" s="59"/>
      <c r="QBF178" s="59"/>
      <c r="QBG178" s="59"/>
      <c r="QBH178" s="59"/>
      <c r="QBI178" s="59"/>
      <c r="QBJ178" s="59"/>
      <c r="QBK178" s="59"/>
      <c r="QBL178" s="59"/>
      <c r="QBM178" s="59"/>
      <c r="QBN178" s="59"/>
      <c r="QBO178" s="59"/>
      <c r="QBP178" s="59"/>
      <c r="QBQ178" s="59"/>
      <c r="QBR178" s="59"/>
      <c r="QBS178" s="59"/>
      <c r="QBT178" s="59"/>
      <c r="QBU178" s="59"/>
      <c r="QBV178" s="59"/>
      <c r="QBW178" s="59"/>
      <c r="QBX178" s="59"/>
      <c r="QBY178" s="59"/>
      <c r="QBZ178" s="59"/>
      <c r="QCA178" s="59"/>
      <c r="QCB178" s="59"/>
      <c r="QCC178" s="59"/>
      <c r="QCD178" s="59"/>
      <c r="QCE178" s="59"/>
      <c r="QCF178" s="59"/>
      <c r="QCG178" s="59"/>
      <c r="QCH178" s="59"/>
      <c r="QCI178" s="59"/>
      <c r="QCJ178" s="59"/>
      <c r="QCK178" s="59"/>
      <c r="QCL178" s="59"/>
      <c r="QCM178" s="59"/>
      <c r="QCN178" s="59"/>
      <c r="QCO178" s="59"/>
      <c r="QCP178" s="59"/>
      <c r="QCQ178" s="59"/>
      <c r="QCR178" s="59"/>
      <c r="QCS178" s="59"/>
      <c r="QCT178" s="59"/>
      <c r="QCU178" s="59"/>
      <c r="QCV178" s="59"/>
      <c r="QCW178" s="59"/>
      <c r="QCX178" s="59"/>
      <c r="QCY178" s="59"/>
      <c r="QCZ178" s="59"/>
      <c r="QDA178" s="59"/>
      <c r="QDB178" s="59"/>
      <c r="QDC178" s="59"/>
      <c r="QDD178" s="59"/>
      <c r="QDE178" s="59"/>
      <c r="QDF178" s="59"/>
      <c r="QDG178" s="59"/>
      <c r="QDH178" s="59"/>
      <c r="QDI178" s="59"/>
      <c r="QDJ178" s="59"/>
      <c r="QDK178" s="59"/>
      <c r="QDL178" s="59"/>
      <c r="QDM178" s="59"/>
      <c r="QDN178" s="59"/>
      <c r="QDO178" s="59"/>
      <c r="QDP178" s="59"/>
      <c r="QDQ178" s="59"/>
      <c r="QDR178" s="59"/>
      <c r="QDS178" s="59"/>
      <c r="QDT178" s="59"/>
      <c r="QDU178" s="59"/>
      <c r="QDV178" s="59"/>
      <c r="QDW178" s="59"/>
      <c r="QDX178" s="59"/>
      <c r="QDY178" s="59"/>
      <c r="QDZ178" s="59"/>
      <c r="QEA178" s="59"/>
      <c r="QEB178" s="59"/>
      <c r="QEC178" s="59"/>
      <c r="QED178" s="59"/>
      <c r="QEE178" s="59"/>
      <c r="QEF178" s="59"/>
      <c r="QEG178" s="59"/>
      <c r="QEH178" s="59"/>
      <c r="QEI178" s="59"/>
      <c r="QEJ178" s="59"/>
      <c r="QEK178" s="59"/>
      <c r="QEL178" s="59"/>
      <c r="QEM178" s="59"/>
      <c r="QEN178" s="59"/>
      <c r="QEO178" s="59"/>
      <c r="QEP178" s="59"/>
      <c r="QEQ178" s="59"/>
      <c r="QER178" s="59"/>
      <c r="QES178" s="59"/>
      <c r="QET178" s="59"/>
      <c r="QEU178" s="59"/>
      <c r="QEV178" s="59"/>
      <c r="QEW178" s="59"/>
      <c r="QEX178" s="59"/>
      <c r="QEY178" s="59"/>
      <c r="QEZ178" s="59"/>
      <c r="QFA178" s="59"/>
      <c r="QFB178" s="59"/>
      <c r="QFC178" s="59"/>
      <c r="QFD178" s="59"/>
      <c r="QFE178" s="59"/>
      <c r="QFF178" s="59"/>
      <c r="QFG178" s="59"/>
      <c r="QFH178" s="59"/>
      <c r="QFI178" s="59"/>
      <c r="QFJ178" s="59"/>
      <c r="QFK178" s="59"/>
      <c r="QFL178" s="59"/>
      <c r="QFM178" s="59"/>
      <c r="QFN178" s="59"/>
      <c r="QFO178" s="59"/>
      <c r="QFP178" s="59"/>
      <c r="QFQ178" s="59"/>
      <c r="QFR178" s="59"/>
      <c r="QFS178" s="59"/>
      <c r="QFT178" s="59"/>
      <c r="QFU178" s="59"/>
      <c r="QFV178" s="59"/>
      <c r="QFW178" s="59"/>
      <c r="QFX178" s="59"/>
      <c r="QFY178" s="59"/>
      <c r="QFZ178" s="59"/>
      <c r="QGA178" s="59"/>
      <c r="QGB178" s="59"/>
      <c r="QGC178" s="59"/>
      <c r="QGD178" s="59"/>
      <c r="QGE178" s="59"/>
      <c r="QGF178" s="59"/>
      <c r="QGG178" s="59"/>
      <c r="QGH178" s="59"/>
      <c r="QGI178" s="59"/>
      <c r="QGJ178" s="59"/>
      <c r="QGK178" s="59"/>
      <c r="QGL178" s="59"/>
      <c r="QGM178" s="59"/>
      <c r="QGN178" s="59"/>
      <c r="QGO178" s="59"/>
      <c r="QGP178" s="59"/>
      <c r="QGQ178" s="59"/>
      <c r="QGR178" s="59"/>
      <c r="QGS178" s="59"/>
      <c r="QGT178" s="59"/>
      <c r="QGU178" s="59"/>
      <c r="QGV178" s="59"/>
      <c r="QGW178" s="59"/>
      <c r="QGX178" s="59"/>
      <c r="QGY178" s="59"/>
      <c r="QGZ178" s="59"/>
      <c r="QHA178" s="59"/>
      <c r="QHB178" s="59"/>
      <c r="QHC178" s="59"/>
      <c r="QHD178" s="59"/>
      <c r="QHE178" s="59"/>
      <c r="QHF178" s="59"/>
      <c r="QHG178" s="59"/>
      <c r="QHH178" s="59"/>
      <c r="QHI178" s="59"/>
      <c r="QHJ178" s="59"/>
      <c r="QHK178" s="59"/>
      <c r="QHL178" s="59"/>
      <c r="QHM178" s="59"/>
      <c r="QHN178" s="59"/>
      <c r="QHO178" s="59"/>
      <c r="QHP178" s="59"/>
      <c r="QHQ178" s="59"/>
      <c r="QHR178" s="59"/>
      <c r="QHS178" s="59"/>
      <c r="QHT178" s="59"/>
      <c r="QHU178" s="59"/>
      <c r="QHV178" s="59"/>
      <c r="QHW178" s="59"/>
      <c r="QHX178" s="59"/>
      <c r="QHY178" s="59"/>
      <c r="QHZ178" s="59"/>
      <c r="QIA178" s="59"/>
      <c r="QIB178" s="59"/>
      <c r="QIC178" s="59"/>
      <c r="QID178" s="59"/>
      <c r="QIE178" s="59"/>
      <c r="QIF178" s="59"/>
      <c r="QIG178" s="59"/>
      <c r="QIH178" s="59"/>
      <c r="QII178" s="59"/>
      <c r="QIJ178" s="59"/>
      <c r="QIK178" s="59"/>
      <c r="QIL178" s="59"/>
      <c r="QIM178" s="59"/>
      <c r="QIN178" s="59"/>
      <c r="QIO178" s="59"/>
      <c r="QIP178" s="59"/>
      <c r="QIQ178" s="59"/>
      <c r="QIR178" s="59"/>
      <c r="QIS178" s="59"/>
      <c r="QIT178" s="59"/>
      <c r="QIU178" s="59"/>
      <c r="QIV178" s="59"/>
      <c r="QIW178" s="59"/>
      <c r="QIX178" s="59"/>
      <c r="QIY178" s="59"/>
      <c r="QIZ178" s="59"/>
      <c r="QJA178" s="59"/>
      <c r="QJB178" s="59"/>
      <c r="QJC178" s="59"/>
      <c r="QJD178" s="59"/>
      <c r="QJE178" s="59"/>
      <c r="QJF178" s="59"/>
      <c r="QJG178" s="59"/>
      <c r="QJH178" s="59"/>
      <c r="QJI178" s="59"/>
      <c r="QJJ178" s="59"/>
      <c r="QJK178" s="59"/>
      <c r="QJL178" s="59"/>
      <c r="QJM178" s="59"/>
      <c r="QJN178" s="59"/>
      <c r="QJO178" s="59"/>
      <c r="QJP178" s="59"/>
      <c r="QJQ178" s="59"/>
      <c r="QJR178" s="59"/>
      <c r="QJS178" s="59"/>
      <c r="QJT178" s="59"/>
      <c r="QJU178" s="59"/>
      <c r="QJV178" s="59"/>
      <c r="QJW178" s="59"/>
      <c r="QJX178" s="59"/>
      <c r="QJY178" s="59"/>
      <c r="QJZ178" s="59"/>
      <c r="QKA178" s="59"/>
      <c r="QKB178" s="59"/>
      <c r="QKC178" s="59"/>
      <c r="QKD178" s="59"/>
      <c r="QKE178" s="59"/>
      <c r="QKF178" s="59"/>
      <c r="QKG178" s="59"/>
      <c r="QKH178" s="59"/>
      <c r="QKI178" s="59"/>
      <c r="QKJ178" s="59"/>
      <c r="QKK178" s="59"/>
      <c r="QKL178" s="59"/>
      <c r="QKM178" s="59"/>
      <c r="QKN178" s="59"/>
      <c r="QKO178" s="59"/>
      <c r="QKP178" s="59"/>
      <c r="QKQ178" s="59"/>
      <c r="QKR178" s="59"/>
      <c r="QKS178" s="59"/>
      <c r="QKT178" s="59"/>
      <c r="QKU178" s="59"/>
      <c r="QKV178" s="59"/>
      <c r="QKW178" s="59"/>
      <c r="QKX178" s="59"/>
      <c r="QKY178" s="59"/>
      <c r="QKZ178" s="59"/>
      <c r="QLA178" s="59"/>
      <c r="QLB178" s="59"/>
      <c r="QLC178" s="59"/>
      <c r="QLD178" s="59"/>
      <c r="QLE178" s="59"/>
      <c r="QLF178" s="59"/>
      <c r="QLG178" s="59"/>
      <c r="QLH178" s="59"/>
      <c r="QLI178" s="59"/>
      <c r="QLJ178" s="59"/>
      <c r="QLK178" s="59"/>
      <c r="QLL178" s="59"/>
      <c r="QLM178" s="59"/>
      <c r="QLN178" s="59"/>
      <c r="QLO178" s="59"/>
      <c r="QLP178" s="59"/>
      <c r="QLQ178" s="59"/>
      <c r="QLR178" s="59"/>
      <c r="QLS178" s="59"/>
      <c r="QLT178" s="59"/>
      <c r="QLU178" s="59"/>
      <c r="QLV178" s="59"/>
      <c r="QLW178" s="59"/>
      <c r="QLX178" s="59"/>
      <c r="QLY178" s="59"/>
      <c r="QLZ178" s="59"/>
      <c r="QMA178" s="59"/>
      <c r="QMB178" s="59"/>
      <c r="QMC178" s="59"/>
      <c r="QMD178" s="59"/>
      <c r="QME178" s="59"/>
      <c r="QMF178" s="59"/>
      <c r="QMG178" s="59"/>
      <c r="QMH178" s="59"/>
      <c r="QMI178" s="59"/>
      <c r="QMJ178" s="59"/>
      <c r="QMK178" s="59"/>
      <c r="QML178" s="59"/>
      <c r="QMM178" s="59"/>
      <c r="QMN178" s="59"/>
      <c r="QMO178" s="59"/>
      <c r="QMP178" s="59"/>
      <c r="QMQ178" s="59"/>
      <c r="QMR178" s="59"/>
      <c r="QMS178" s="59"/>
      <c r="QMT178" s="59"/>
      <c r="QMU178" s="59"/>
      <c r="QMV178" s="59"/>
      <c r="QMW178" s="59"/>
      <c r="QMX178" s="59"/>
      <c r="QMY178" s="59"/>
      <c r="QMZ178" s="59"/>
      <c r="QNA178" s="59"/>
      <c r="QNB178" s="59"/>
      <c r="QNC178" s="59"/>
      <c r="QND178" s="59"/>
      <c r="QNE178" s="59"/>
      <c r="QNF178" s="59"/>
      <c r="QNG178" s="59"/>
      <c r="QNH178" s="59"/>
      <c r="QNI178" s="59"/>
      <c r="QNJ178" s="59"/>
      <c r="QNK178" s="59"/>
      <c r="QNL178" s="59"/>
      <c r="QNM178" s="59"/>
      <c r="QNN178" s="59"/>
      <c r="QNO178" s="59"/>
      <c r="QNP178" s="59"/>
      <c r="QNQ178" s="59"/>
      <c r="QNR178" s="59"/>
      <c r="QNS178" s="59"/>
      <c r="QNT178" s="59"/>
      <c r="QNU178" s="59"/>
      <c r="QNV178" s="59"/>
      <c r="QNW178" s="59"/>
      <c r="QNX178" s="59"/>
      <c r="QNY178" s="59"/>
      <c r="QNZ178" s="59"/>
      <c r="QOA178" s="59"/>
      <c r="QOB178" s="59"/>
      <c r="QOC178" s="59"/>
      <c r="QOD178" s="59"/>
      <c r="QOE178" s="59"/>
      <c r="QOF178" s="59"/>
      <c r="QOG178" s="59"/>
      <c r="QOH178" s="59"/>
      <c r="QOI178" s="59"/>
      <c r="QOJ178" s="59"/>
      <c r="QOK178" s="59"/>
      <c r="QOL178" s="59"/>
      <c r="QOM178" s="59"/>
      <c r="QON178" s="59"/>
      <c r="QOO178" s="59"/>
      <c r="QOP178" s="59"/>
      <c r="QOQ178" s="59"/>
      <c r="QOR178" s="59"/>
      <c r="QOS178" s="59"/>
      <c r="QOT178" s="59"/>
      <c r="QOU178" s="59"/>
      <c r="QOV178" s="59"/>
      <c r="QOW178" s="59"/>
      <c r="QOX178" s="59"/>
      <c r="QOY178" s="59"/>
      <c r="QOZ178" s="59"/>
      <c r="QPA178" s="59"/>
      <c r="QPB178" s="59"/>
      <c r="QPC178" s="59"/>
      <c r="QPD178" s="59"/>
      <c r="QPE178" s="59"/>
      <c r="QPF178" s="59"/>
      <c r="QPG178" s="59"/>
      <c r="QPH178" s="59"/>
      <c r="QPI178" s="59"/>
      <c r="QPJ178" s="59"/>
      <c r="QPK178" s="59"/>
      <c r="QPL178" s="59"/>
      <c r="QPM178" s="59"/>
      <c r="QPN178" s="59"/>
      <c r="QPO178" s="59"/>
      <c r="QPP178" s="59"/>
      <c r="QPQ178" s="59"/>
      <c r="QPR178" s="59"/>
      <c r="QPS178" s="59"/>
      <c r="QPT178" s="59"/>
      <c r="QPU178" s="59"/>
      <c r="QPV178" s="59"/>
      <c r="QPW178" s="59"/>
      <c r="QPX178" s="59"/>
      <c r="QPY178" s="59"/>
      <c r="QPZ178" s="59"/>
      <c r="QQA178" s="59"/>
      <c r="QQB178" s="59"/>
      <c r="QQC178" s="59"/>
      <c r="QQD178" s="59"/>
      <c r="QQE178" s="59"/>
      <c r="QQF178" s="59"/>
      <c r="QQG178" s="59"/>
      <c r="QQH178" s="59"/>
      <c r="QQI178" s="59"/>
      <c r="QQJ178" s="59"/>
      <c r="QQK178" s="59"/>
      <c r="QQL178" s="59"/>
      <c r="QQM178" s="59"/>
      <c r="QQN178" s="59"/>
      <c r="QQO178" s="59"/>
      <c r="QQP178" s="59"/>
      <c r="QQQ178" s="59"/>
      <c r="QQR178" s="59"/>
      <c r="QQS178" s="59"/>
      <c r="QQT178" s="59"/>
      <c r="QQU178" s="59"/>
      <c r="QQV178" s="59"/>
      <c r="QQW178" s="59"/>
      <c r="QQX178" s="59"/>
      <c r="QQY178" s="59"/>
      <c r="QQZ178" s="59"/>
      <c r="QRA178" s="59"/>
      <c r="QRB178" s="59"/>
      <c r="QRC178" s="59"/>
      <c r="QRD178" s="59"/>
      <c r="QRE178" s="59"/>
      <c r="QRF178" s="59"/>
      <c r="QRG178" s="59"/>
      <c r="QRH178" s="59"/>
      <c r="QRI178" s="59"/>
      <c r="QRJ178" s="59"/>
      <c r="QRK178" s="59"/>
      <c r="QRL178" s="59"/>
      <c r="QRM178" s="59"/>
      <c r="QRN178" s="59"/>
      <c r="QRO178" s="59"/>
      <c r="QRP178" s="59"/>
      <c r="QRQ178" s="59"/>
      <c r="QRR178" s="59"/>
      <c r="QRS178" s="59"/>
      <c r="QRT178" s="59"/>
      <c r="QRU178" s="59"/>
      <c r="QRV178" s="59"/>
      <c r="QRW178" s="59"/>
      <c r="QRX178" s="59"/>
      <c r="QRY178" s="59"/>
      <c r="QRZ178" s="59"/>
      <c r="QSA178" s="59"/>
      <c r="QSB178" s="59"/>
      <c r="QSC178" s="59"/>
      <c r="QSD178" s="59"/>
      <c r="QSE178" s="59"/>
      <c r="QSF178" s="59"/>
      <c r="QSG178" s="59"/>
      <c r="QSH178" s="59"/>
      <c r="QSI178" s="59"/>
      <c r="QSJ178" s="59"/>
      <c r="QSK178" s="59"/>
      <c r="QSL178" s="59"/>
      <c r="QSM178" s="59"/>
      <c r="QSN178" s="59"/>
      <c r="QSO178" s="59"/>
      <c r="QSP178" s="59"/>
      <c r="QSQ178" s="59"/>
      <c r="QSR178" s="59"/>
      <c r="QSS178" s="59"/>
      <c r="QST178" s="59"/>
      <c r="QSU178" s="59"/>
      <c r="QSV178" s="59"/>
      <c r="QSW178" s="59"/>
      <c r="QSX178" s="59"/>
      <c r="QSY178" s="59"/>
      <c r="QSZ178" s="59"/>
      <c r="QTA178" s="59"/>
      <c r="QTB178" s="59"/>
      <c r="QTC178" s="59"/>
      <c r="QTD178" s="59"/>
      <c r="QTE178" s="59"/>
      <c r="QTF178" s="59"/>
      <c r="QTG178" s="59"/>
      <c r="QTH178" s="59"/>
      <c r="QTI178" s="59"/>
      <c r="QTJ178" s="59"/>
      <c r="QTK178" s="59"/>
      <c r="QTL178" s="59"/>
      <c r="QTM178" s="59"/>
      <c r="QTN178" s="59"/>
      <c r="QTO178" s="59"/>
      <c r="QTP178" s="59"/>
      <c r="QTQ178" s="59"/>
      <c r="QTR178" s="59"/>
      <c r="QTS178" s="59"/>
      <c r="QTT178" s="59"/>
      <c r="QTU178" s="59"/>
      <c r="QTV178" s="59"/>
      <c r="QTW178" s="59"/>
      <c r="QTX178" s="59"/>
      <c r="QTY178" s="59"/>
      <c r="QTZ178" s="59"/>
      <c r="QUA178" s="59"/>
      <c r="QUB178" s="59"/>
      <c r="QUC178" s="59"/>
      <c r="QUD178" s="59"/>
      <c r="QUE178" s="59"/>
      <c r="QUF178" s="59"/>
      <c r="QUG178" s="59"/>
      <c r="QUH178" s="59"/>
      <c r="QUI178" s="59"/>
      <c r="QUJ178" s="59"/>
      <c r="QUK178" s="59"/>
      <c r="QUL178" s="59"/>
      <c r="QUM178" s="59"/>
      <c r="QUN178" s="59"/>
      <c r="QUO178" s="59"/>
      <c r="QUP178" s="59"/>
      <c r="QUQ178" s="59"/>
      <c r="QUR178" s="59"/>
      <c r="QUS178" s="59"/>
      <c r="QUT178" s="59"/>
      <c r="QUU178" s="59"/>
      <c r="QUV178" s="59"/>
      <c r="QUW178" s="59"/>
      <c r="QUX178" s="59"/>
      <c r="QUY178" s="59"/>
      <c r="QUZ178" s="59"/>
      <c r="QVA178" s="59"/>
      <c r="QVB178" s="59"/>
      <c r="QVC178" s="59"/>
      <c r="QVD178" s="59"/>
      <c r="QVE178" s="59"/>
      <c r="QVF178" s="59"/>
      <c r="QVG178" s="59"/>
      <c r="QVH178" s="59"/>
      <c r="QVI178" s="59"/>
      <c r="QVJ178" s="59"/>
      <c r="QVK178" s="59"/>
      <c r="QVL178" s="59"/>
      <c r="QVM178" s="59"/>
      <c r="QVN178" s="59"/>
      <c r="QVO178" s="59"/>
      <c r="QVP178" s="59"/>
      <c r="QVQ178" s="59"/>
      <c r="QVR178" s="59"/>
      <c r="QVS178" s="59"/>
      <c r="QVT178" s="59"/>
      <c r="QVU178" s="59"/>
      <c r="QVV178" s="59"/>
      <c r="QVW178" s="59"/>
      <c r="QVX178" s="59"/>
      <c r="QVY178" s="59"/>
      <c r="QVZ178" s="59"/>
      <c r="QWA178" s="59"/>
      <c r="QWB178" s="59"/>
      <c r="QWC178" s="59"/>
      <c r="QWD178" s="59"/>
      <c r="QWE178" s="59"/>
      <c r="QWF178" s="59"/>
      <c r="QWG178" s="59"/>
      <c r="QWH178" s="59"/>
      <c r="QWI178" s="59"/>
      <c r="QWJ178" s="59"/>
      <c r="QWK178" s="59"/>
      <c r="QWL178" s="59"/>
      <c r="QWM178" s="59"/>
      <c r="QWN178" s="59"/>
      <c r="QWO178" s="59"/>
      <c r="QWP178" s="59"/>
      <c r="QWQ178" s="59"/>
      <c r="QWR178" s="59"/>
      <c r="QWS178" s="59"/>
      <c r="QWT178" s="59"/>
      <c r="QWU178" s="59"/>
      <c r="QWV178" s="59"/>
      <c r="QWW178" s="59"/>
      <c r="QWX178" s="59"/>
      <c r="QWY178" s="59"/>
      <c r="QWZ178" s="59"/>
      <c r="QXA178" s="59"/>
      <c r="QXB178" s="59"/>
      <c r="QXC178" s="59"/>
      <c r="QXD178" s="59"/>
      <c r="QXE178" s="59"/>
      <c r="QXF178" s="59"/>
      <c r="QXG178" s="59"/>
      <c r="QXH178" s="59"/>
      <c r="QXI178" s="59"/>
      <c r="QXJ178" s="59"/>
      <c r="QXK178" s="59"/>
      <c r="QXL178" s="59"/>
      <c r="QXM178" s="59"/>
      <c r="QXN178" s="59"/>
      <c r="QXO178" s="59"/>
      <c r="QXP178" s="59"/>
      <c r="QXQ178" s="59"/>
      <c r="QXR178" s="59"/>
      <c r="QXS178" s="59"/>
      <c r="QXT178" s="59"/>
      <c r="QXU178" s="59"/>
      <c r="QXV178" s="59"/>
      <c r="QXW178" s="59"/>
      <c r="QXX178" s="59"/>
      <c r="QXY178" s="59"/>
      <c r="QXZ178" s="59"/>
      <c r="QYA178" s="59"/>
      <c r="QYB178" s="59"/>
      <c r="QYC178" s="59"/>
      <c r="QYD178" s="59"/>
      <c r="QYE178" s="59"/>
      <c r="QYF178" s="59"/>
      <c r="QYG178" s="59"/>
      <c r="QYH178" s="59"/>
      <c r="QYI178" s="59"/>
      <c r="QYJ178" s="59"/>
      <c r="QYK178" s="59"/>
      <c r="QYL178" s="59"/>
      <c r="QYM178" s="59"/>
      <c r="QYN178" s="59"/>
      <c r="QYO178" s="59"/>
      <c r="QYP178" s="59"/>
      <c r="QYQ178" s="59"/>
      <c r="QYR178" s="59"/>
      <c r="QYS178" s="59"/>
      <c r="QYT178" s="59"/>
      <c r="QYU178" s="59"/>
      <c r="QYV178" s="59"/>
      <c r="QYW178" s="59"/>
      <c r="QYX178" s="59"/>
      <c r="QYY178" s="59"/>
      <c r="QYZ178" s="59"/>
      <c r="QZA178" s="59"/>
      <c r="QZB178" s="59"/>
      <c r="QZC178" s="59"/>
      <c r="QZD178" s="59"/>
      <c r="QZE178" s="59"/>
      <c r="QZF178" s="59"/>
      <c r="QZG178" s="59"/>
      <c r="QZH178" s="59"/>
      <c r="QZI178" s="59"/>
      <c r="QZJ178" s="59"/>
      <c r="QZK178" s="59"/>
      <c r="QZL178" s="59"/>
      <c r="QZM178" s="59"/>
      <c r="QZN178" s="59"/>
      <c r="QZO178" s="59"/>
      <c r="QZP178" s="59"/>
      <c r="QZQ178" s="59"/>
      <c r="QZR178" s="59"/>
      <c r="QZS178" s="59"/>
      <c r="QZT178" s="59"/>
      <c r="QZU178" s="59"/>
      <c r="QZV178" s="59"/>
      <c r="QZW178" s="59"/>
      <c r="QZX178" s="59"/>
      <c r="QZY178" s="59"/>
      <c r="QZZ178" s="59"/>
      <c r="RAA178" s="59"/>
      <c r="RAB178" s="59"/>
      <c r="RAC178" s="59"/>
      <c r="RAD178" s="59"/>
      <c r="RAE178" s="59"/>
      <c r="RAF178" s="59"/>
      <c r="RAG178" s="59"/>
      <c r="RAH178" s="59"/>
      <c r="RAI178" s="59"/>
      <c r="RAJ178" s="59"/>
      <c r="RAK178" s="59"/>
      <c r="RAL178" s="59"/>
      <c r="RAM178" s="59"/>
      <c r="RAN178" s="59"/>
      <c r="RAO178" s="59"/>
      <c r="RAP178" s="59"/>
      <c r="RAQ178" s="59"/>
      <c r="RAR178" s="59"/>
      <c r="RAS178" s="59"/>
      <c r="RAT178" s="59"/>
      <c r="RAU178" s="59"/>
      <c r="RAV178" s="59"/>
      <c r="RAW178" s="59"/>
      <c r="RAX178" s="59"/>
      <c r="RAY178" s="59"/>
      <c r="RAZ178" s="59"/>
      <c r="RBA178" s="59"/>
      <c r="RBB178" s="59"/>
      <c r="RBC178" s="59"/>
      <c r="RBD178" s="59"/>
      <c r="RBE178" s="59"/>
      <c r="RBF178" s="59"/>
      <c r="RBG178" s="59"/>
      <c r="RBH178" s="59"/>
      <c r="RBI178" s="59"/>
      <c r="RBJ178" s="59"/>
      <c r="RBK178" s="59"/>
      <c r="RBL178" s="59"/>
      <c r="RBM178" s="59"/>
      <c r="RBN178" s="59"/>
      <c r="RBO178" s="59"/>
      <c r="RBP178" s="59"/>
      <c r="RBQ178" s="59"/>
      <c r="RBR178" s="59"/>
      <c r="RBS178" s="59"/>
      <c r="RBT178" s="59"/>
      <c r="RBU178" s="59"/>
      <c r="RBV178" s="59"/>
      <c r="RBW178" s="59"/>
      <c r="RBX178" s="59"/>
      <c r="RBY178" s="59"/>
      <c r="RBZ178" s="59"/>
      <c r="RCA178" s="59"/>
      <c r="RCB178" s="59"/>
      <c r="RCC178" s="59"/>
      <c r="RCD178" s="59"/>
      <c r="RCE178" s="59"/>
      <c r="RCF178" s="59"/>
      <c r="RCG178" s="59"/>
      <c r="RCH178" s="59"/>
      <c r="RCI178" s="59"/>
      <c r="RCJ178" s="59"/>
      <c r="RCK178" s="59"/>
      <c r="RCL178" s="59"/>
      <c r="RCM178" s="59"/>
      <c r="RCN178" s="59"/>
      <c r="RCO178" s="59"/>
      <c r="RCP178" s="59"/>
      <c r="RCQ178" s="59"/>
      <c r="RCR178" s="59"/>
      <c r="RCS178" s="59"/>
      <c r="RCT178" s="59"/>
      <c r="RCU178" s="59"/>
      <c r="RCV178" s="59"/>
      <c r="RCW178" s="59"/>
      <c r="RCX178" s="59"/>
      <c r="RCY178" s="59"/>
      <c r="RCZ178" s="59"/>
      <c r="RDA178" s="59"/>
      <c r="RDB178" s="59"/>
      <c r="RDC178" s="59"/>
      <c r="RDD178" s="59"/>
      <c r="RDE178" s="59"/>
      <c r="RDF178" s="59"/>
      <c r="RDG178" s="59"/>
      <c r="RDH178" s="59"/>
      <c r="RDI178" s="59"/>
      <c r="RDJ178" s="59"/>
      <c r="RDK178" s="59"/>
      <c r="RDL178" s="59"/>
      <c r="RDM178" s="59"/>
      <c r="RDN178" s="59"/>
      <c r="RDO178" s="59"/>
      <c r="RDP178" s="59"/>
      <c r="RDQ178" s="59"/>
      <c r="RDR178" s="59"/>
      <c r="RDS178" s="59"/>
      <c r="RDT178" s="59"/>
      <c r="RDU178" s="59"/>
      <c r="RDV178" s="59"/>
      <c r="RDW178" s="59"/>
      <c r="RDX178" s="59"/>
      <c r="RDY178" s="59"/>
      <c r="RDZ178" s="59"/>
      <c r="REA178" s="59"/>
      <c r="REB178" s="59"/>
      <c r="REC178" s="59"/>
      <c r="RED178" s="59"/>
      <c r="REE178" s="59"/>
      <c r="REF178" s="59"/>
      <c r="REG178" s="59"/>
      <c r="REH178" s="59"/>
      <c r="REI178" s="59"/>
      <c r="REJ178" s="59"/>
      <c r="REK178" s="59"/>
      <c r="REL178" s="59"/>
      <c r="REM178" s="59"/>
      <c r="REN178" s="59"/>
      <c r="REO178" s="59"/>
      <c r="REP178" s="59"/>
      <c r="REQ178" s="59"/>
      <c r="RER178" s="59"/>
      <c r="RES178" s="59"/>
      <c r="RET178" s="59"/>
      <c r="REU178" s="59"/>
      <c r="REV178" s="59"/>
      <c r="REW178" s="59"/>
      <c r="REX178" s="59"/>
      <c r="REY178" s="59"/>
      <c r="REZ178" s="59"/>
      <c r="RFA178" s="59"/>
      <c r="RFB178" s="59"/>
      <c r="RFC178" s="59"/>
      <c r="RFD178" s="59"/>
      <c r="RFE178" s="59"/>
      <c r="RFF178" s="59"/>
      <c r="RFG178" s="59"/>
      <c r="RFH178" s="59"/>
      <c r="RFI178" s="59"/>
      <c r="RFJ178" s="59"/>
      <c r="RFK178" s="59"/>
      <c r="RFL178" s="59"/>
      <c r="RFM178" s="59"/>
      <c r="RFN178" s="59"/>
      <c r="RFO178" s="59"/>
      <c r="RFP178" s="59"/>
      <c r="RFQ178" s="59"/>
      <c r="RFR178" s="59"/>
      <c r="RFS178" s="59"/>
      <c r="RFT178" s="59"/>
      <c r="RFU178" s="59"/>
      <c r="RFV178" s="59"/>
      <c r="RFW178" s="59"/>
      <c r="RFX178" s="59"/>
      <c r="RFY178" s="59"/>
      <c r="RFZ178" s="59"/>
      <c r="RGA178" s="59"/>
      <c r="RGB178" s="59"/>
      <c r="RGC178" s="59"/>
      <c r="RGD178" s="59"/>
      <c r="RGE178" s="59"/>
      <c r="RGF178" s="59"/>
      <c r="RGG178" s="59"/>
      <c r="RGH178" s="59"/>
      <c r="RGI178" s="59"/>
      <c r="RGJ178" s="59"/>
      <c r="RGK178" s="59"/>
      <c r="RGL178" s="59"/>
      <c r="RGM178" s="59"/>
      <c r="RGN178" s="59"/>
      <c r="RGO178" s="59"/>
      <c r="RGP178" s="59"/>
      <c r="RGQ178" s="59"/>
      <c r="RGR178" s="59"/>
      <c r="RGS178" s="59"/>
      <c r="RGT178" s="59"/>
      <c r="RGU178" s="59"/>
      <c r="RGV178" s="59"/>
      <c r="RGW178" s="59"/>
      <c r="RGX178" s="59"/>
      <c r="RGY178" s="59"/>
      <c r="RGZ178" s="59"/>
      <c r="RHA178" s="59"/>
      <c r="RHB178" s="59"/>
      <c r="RHC178" s="59"/>
      <c r="RHD178" s="59"/>
      <c r="RHE178" s="59"/>
      <c r="RHF178" s="59"/>
      <c r="RHG178" s="59"/>
      <c r="RHH178" s="59"/>
      <c r="RHI178" s="59"/>
      <c r="RHJ178" s="59"/>
      <c r="RHK178" s="59"/>
      <c r="RHL178" s="59"/>
      <c r="RHM178" s="59"/>
      <c r="RHN178" s="59"/>
      <c r="RHO178" s="59"/>
      <c r="RHP178" s="59"/>
      <c r="RHQ178" s="59"/>
      <c r="RHR178" s="59"/>
      <c r="RHS178" s="59"/>
      <c r="RHT178" s="59"/>
      <c r="RHU178" s="59"/>
      <c r="RHV178" s="59"/>
      <c r="RHW178" s="59"/>
      <c r="RHX178" s="59"/>
      <c r="RHY178" s="59"/>
      <c r="RHZ178" s="59"/>
      <c r="RIA178" s="59"/>
      <c r="RIB178" s="59"/>
      <c r="RIC178" s="59"/>
      <c r="RID178" s="59"/>
      <c r="RIE178" s="59"/>
      <c r="RIF178" s="59"/>
      <c r="RIG178" s="59"/>
      <c r="RIH178" s="59"/>
      <c r="RII178" s="59"/>
      <c r="RIJ178" s="59"/>
      <c r="RIK178" s="59"/>
      <c r="RIL178" s="59"/>
      <c r="RIM178" s="59"/>
      <c r="RIN178" s="59"/>
      <c r="RIO178" s="59"/>
      <c r="RIP178" s="59"/>
      <c r="RIQ178" s="59"/>
      <c r="RIR178" s="59"/>
      <c r="RIS178" s="59"/>
      <c r="RIT178" s="59"/>
      <c r="RIU178" s="59"/>
      <c r="RIV178" s="59"/>
      <c r="RIW178" s="59"/>
      <c r="RIX178" s="59"/>
      <c r="RIY178" s="59"/>
      <c r="RIZ178" s="59"/>
      <c r="RJA178" s="59"/>
      <c r="RJB178" s="59"/>
      <c r="RJC178" s="59"/>
      <c r="RJD178" s="59"/>
      <c r="RJE178" s="59"/>
      <c r="RJF178" s="59"/>
      <c r="RJG178" s="59"/>
      <c r="RJH178" s="59"/>
      <c r="RJI178" s="59"/>
      <c r="RJJ178" s="59"/>
      <c r="RJK178" s="59"/>
      <c r="RJL178" s="59"/>
      <c r="RJM178" s="59"/>
      <c r="RJN178" s="59"/>
      <c r="RJO178" s="59"/>
      <c r="RJP178" s="59"/>
      <c r="RJQ178" s="59"/>
      <c r="RJR178" s="59"/>
      <c r="RJS178" s="59"/>
      <c r="RJT178" s="59"/>
      <c r="RJU178" s="59"/>
      <c r="RJV178" s="59"/>
      <c r="RJW178" s="59"/>
      <c r="RJX178" s="59"/>
      <c r="RJY178" s="59"/>
      <c r="RJZ178" s="59"/>
      <c r="RKA178" s="59"/>
      <c r="RKB178" s="59"/>
      <c r="RKC178" s="59"/>
      <c r="RKD178" s="59"/>
      <c r="RKE178" s="59"/>
      <c r="RKF178" s="59"/>
      <c r="RKG178" s="59"/>
      <c r="RKH178" s="59"/>
      <c r="RKI178" s="59"/>
      <c r="RKJ178" s="59"/>
      <c r="RKK178" s="59"/>
      <c r="RKL178" s="59"/>
      <c r="RKM178" s="59"/>
      <c r="RKN178" s="59"/>
      <c r="RKO178" s="59"/>
      <c r="RKP178" s="59"/>
      <c r="RKQ178" s="59"/>
      <c r="RKR178" s="59"/>
      <c r="RKS178" s="59"/>
      <c r="RKT178" s="59"/>
      <c r="RKU178" s="59"/>
      <c r="RKV178" s="59"/>
      <c r="RKW178" s="59"/>
      <c r="RKX178" s="59"/>
      <c r="RKY178" s="59"/>
      <c r="RKZ178" s="59"/>
      <c r="RLA178" s="59"/>
      <c r="RLB178" s="59"/>
      <c r="RLC178" s="59"/>
      <c r="RLD178" s="59"/>
      <c r="RLE178" s="59"/>
      <c r="RLF178" s="59"/>
      <c r="RLG178" s="59"/>
      <c r="RLH178" s="59"/>
      <c r="RLI178" s="59"/>
      <c r="RLJ178" s="59"/>
      <c r="RLK178" s="59"/>
      <c r="RLL178" s="59"/>
      <c r="RLM178" s="59"/>
      <c r="RLN178" s="59"/>
      <c r="RLO178" s="59"/>
      <c r="RLP178" s="59"/>
      <c r="RLQ178" s="59"/>
      <c r="RLR178" s="59"/>
      <c r="RLS178" s="59"/>
      <c r="RLT178" s="59"/>
      <c r="RLU178" s="59"/>
      <c r="RLV178" s="59"/>
      <c r="RLW178" s="59"/>
      <c r="RLX178" s="59"/>
      <c r="RLY178" s="59"/>
      <c r="RLZ178" s="59"/>
      <c r="RMA178" s="59"/>
      <c r="RMB178" s="59"/>
      <c r="RMC178" s="59"/>
      <c r="RMD178" s="59"/>
      <c r="RME178" s="59"/>
      <c r="RMF178" s="59"/>
      <c r="RMG178" s="59"/>
      <c r="RMH178" s="59"/>
      <c r="RMI178" s="59"/>
      <c r="RMJ178" s="59"/>
      <c r="RMK178" s="59"/>
      <c r="RML178" s="59"/>
      <c r="RMM178" s="59"/>
      <c r="RMN178" s="59"/>
      <c r="RMO178" s="59"/>
      <c r="RMP178" s="59"/>
      <c r="RMQ178" s="59"/>
      <c r="RMR178" s="59"/>
      <c r="RMS178" s="59"/>
      <c r="RMT178" s="59"/>
      <c r="RMU178" s="59"/>
      <c r="RMV178" s="59"/>
      <c r="RMW178" s="59"/>
      <c r="RMX178" s="59"/>
      <c r="RMY178" s="59"/>
      <c r="RMZ178" s="59"/>
      <c r="RNA178" s="59"/>
      <c r="RNB178" s="59"/>
      <c r="RNC178" s="59"/>
      <c r="RND178" s="59"/>
      <c r="RNE178" s="59"/>
      <c r="RNF178" s="59"/>
      <c r="RNG178" s="59"/>
      <c r="RNH178" s="59"/>
      <c r="RNI178" s="59"/>
      <c r="RNJ178" s="59"/>
      <c r="RNK178" s="59"/>
      <c r="RNL178" s="59"/>
      <c r="RNM178" s="59"/>
      <c r="RNN178" s="59"/>
      <c r="RNO178" s="59"/>
      <c r="RNP178" s="59"/>
      <c r="RNQ178" s="59"/>
      <c r="RNR178" s="59"/>
      <c r="RNS178" s="59"/>
      <c r="RNT178" s="59"/>
      <c r="RNU178" s="59"/>
      <c r="RNV178" s="59"/>
      <c r="RNW178" s="59"/>
      <c r="RNX178" s="59"/>
      <c r="RNY178" s="59"/>
      <c r="RNZ178" s="59"/>
      <c r="ROA178" s="59"/>
      <c r="ROB178" s="59"/>
      <c r="ROC178" s="59"/>
      <c r="ROD178" s="59"/>
      <c r="ROE178" s="59"/>
      <c r="ROF178" s="59"/>
      <c r="ROG178" s="59"/>
      <c r="ROH178" s="59"/>
      <c r="ROI178" s="59"/>
      <c r="ROJ178" s="59"/>
      <c r="ROK178" s="59"/>
      <c r="ROL178" s="59"/>
      <c r="ROM178" s="59"/>
      <c r="RON178" s="59"/>
      <c r="ROO178" s="59"/>
      <c r="ROP178" s="59"/>
      <c r="ROQ178" s="59"/>
      <c r="ROR178" s="59"/>
      <c r="ROS178" s="59"/>
      <c r="ROT178" s="59"/>
      <c r="ROU178" s="59"/>
      <c r="ROV178" s="59"/>
      <c r="ROW178" s="59"/>
      <c r="ROX178" s="59"/>
      <c r="ROY178" s="59"/>
      <c r="ROZ178" s="59"/>
      <c r="RPA178" s="59"/>
      <c r="RPB178" s="59"/>
      <c r="RPC178" s="59"/>
      <c r="RPD178" s="59"/>
      <c r="RPE178" s="59"/>
      <c r="RPF178" s="59"/>
      <c r="RPG178" s="59"/>
      <c r="RPH178" s="59"/>
      <c r="RPI178" s="59"/>
      <c r="RPJ178" s="59"/>
      <c r="RPK178" s="59"/>
      <c r="RPL178" s="59"/>
      <c r="RPM178" s="59"/>
      <c r="RPN178" s="59"/>
      <c r="RPO178" s="59"/>
      <c r="RPP178" s="59"/>
      <c r="RPQ178" s="59"/>
      <c r="RPR178" s="59"/>
      <c r="RPS178" s="59"/>
      <c r="RPT178" s="59"/>
      <c r="RPU178" s="59"/>
      <c r="RPV178" s="59"/>
      <c r="RPW178" s="59"/>
      <c r="RPX178" s="59"/>
      <c r="RPY178" s="59"/>
      <c r="RPZ178" s="59"/>
      <c r="RQA178" s="59"/>
      <c r="RQB178" s="59"/>
      <c r="RQC178" s="59"/>
      <c r="RQD178" s="59"/>
      <c r="RQE178" s="59"/>
      <c r="RQF178" s="59"/>
      <c r="RQG178" s="59"/>
      <c r="RQH178" s="59"/>
      <c r="RQI178" s="59"/>
      <c r="RQJ178" s="59"/>
      <c r="RQK178" s="59"/>
      <c r="RQL178" s="59"/>
      <c r="RQM178" s="59"/>
      <c r="RQN178" s="59"/>
      <c r="RQO178" s="59"/>
      <c r="RQP178" s="59"/>
      <c r="RQQ178" s="59"/>
      <c r="RQR178" s="59"/>
      <c r="RQS178" s="59"/>
      <c r="RQT178" s="59"/>
      <c r="RQU178" s="59"/>
      <c r="RQV178" s="59"/>
      <c r="RQW178" s="59"/>
      <c r="RQX178" s="59"/>
      <c r="RQY178" s="59"/>
      <c r="RQZ178" s="59"/>
      <c r="RRA178" s="59"/>
      <c r="RRB178" s="59"/>
      <c r="RRC178" s="59"/>
      <c r="RRD178" s="59"/>
      <c r="RRE178" s="59"/>
      <c r="RRF178" s="59"/>
      <c r="RRG178" s="59"/>
      <c r="RRH178" s="59"/>
      <c r="RRI178" s="59"/>
      <c r="RRJ178" s="59"/>
      <c r="RRK178" s="59"/>
      <c r="RRL178" s="59"/>
      <c r="RRM178" s="59"/>
      <c r="RRN178" s="59"/>
      <c r="RRO178" s="59"/>
      <c r="RRP178" s="59"/>
      <c r="RRQ178" s="59"/>
      <c r="RRR178" s="59"/>
      <c r="RRS178" s="59"/>
      <c r="RRT178" s="59"/>
      <c r="RRU178" s="59"/>
      <c r="RRV178" s="59"/>
      <c r="RRW178" s="59"/>
      <c r="RRX178" s="59"/>
      <c r="RRY178" s="59"/>
      <c r="RRZ178" s="59"/>
      <c r="RSA178" s="59"/>
      <c r="RSB178" s="59"/>
      <c r="RSC178" s="59"/>
      <c r="RSD178" s="59"/>
      <c r="RSE178" s="59"/>
      <c r="RSF178" s="59"/>
      <c r="RSG178" s="59"/>
      <c r="RSH178" s="59"/>
      <c r="RSI178" s="59"/>
      <c r="RSJ178" s="59"/>
      <c r="RSK178" s="59"/>
      <c r="RSL178" s="59"/>
      <c r="RSM178" s="59"/>
      <c r="RSN178" s="59"/>
      <c r="RSO178" s="59"/>
      <c r="RSP178" s="59"/>
      <c r="RSQ178" s="59"/>
      <c r="RSR178" s="59"/>
      <c r="RSS178" s="59"/>
      <c r="RST178" s="59"/>
      <c r="RSU178" s="59"/>
      <c r="RSV178" s="59"/>
      <c r="RSW178" s="59"/>
      <c r="RSX178" s="59"/>
      <c r="RSY178" s="59"/>
      <c r="RSZ178" s="59"/>
      <c r="RTA178" s="59"/>
      <c r="RTB178" s="59"/>
      <c r="RTC178" s="59"/>
      <c r="RTD178" s="59"/>
      <c r="RTE178" s="59"/>
      <c r="RTF178" s="59"/>
      <c r="RTG178" s="59"/>
      <c r="RTH178" s="59"/>
      <c r="RTI178" s="59"/>
      <c r="RTJ178" s="59"/>
      <c r="RTK178" s="59"/>
      <c r="RTL178" s="59"/>
      <c r="RTM178" s="59"/>
      <c r="RTN178" s="59"/>
      <c r="RTO178" s="59"/>
      <c r="RTP178" s="59"/>
      <c r="RTQ178" s="59"/>
      <c r="RTR178" s="59"/>
      <c r="RTS178" s="59"/>
      <c r="RTT178" s="59"/>
      <c r="RTU178" s="59"/>
      <c r="RTV178" s="59"/>
      <c r="RTW178" s="59"/>
      <c r="RTX178" s="59"/>
      <c r="RTY178" s="59"/>
      <c r="RTZ178" s="59"/>
      <c r="RUA178" s="59"/>
      <c r="RUB178" s="59"/>
      <c r="RUC178" s="59"/>
      <c r="RUD178" s="59"/>
      <c r="RUE178" s="59"/>
      <c r="RUF178" s="59"/>
      <c r="RUG178" s="59"/>
      <c r="RUH178" s="59"/>
      <c r="RUI178" s="59"/>
      <c r="RUJ178" s="59"/>
      <c r="RUK178" s="59"/>
      <c r="RUL178" s="59"/>
      <c r="RUM178" s="59"/>
      <c r="RUN178" s="59"/>
      <c r="RUO178" s="59"/>
      <c r="RUP178" s="59"/>
      <c r="RUQ178" s="59"/>
      <c r="RUR178" s="59"/>
      <c r="RUS178" s="59"/>
      <c r="RUT178" s="59"/>
      <c r="RUU178" s="59"/>
      <c r="RUV178" s="59"/>
      <c r="RUW178" s="59"/>
      <c r="RUX178" s="59"/>
      <c r="RUY178" s="59"/>
      <c r="RUZ178" s="59"/>
      <c r="RVA178" s="59"/>
      <c r="RVB178" s="59"/>
      <c r="RVC178" s="59"/>
      <c r="RVD178" s="59"/>
      <c r="RVE178" s="59"/>
      <c r="RVF178" s="59"/>
      <c r="RVG178" s="59"/>
      <c r="RVH178" s="59"/>
      <c r="RVI178" s="59"/>
      <c r="RVJ178" s="59"/>
      <c r="RVK178" s="59"/>
      <c r="RVL178" s="59"/>
      <c r="RVM178" s="59"/>
      <c r="RVN178" s="59"/>
      <c r="RVO178" s="59"/>
      <c r="RVP178" s="59"/>
      <c r="RVQ178" s="59"/>
      <c r="RVR178" s="59"/>
      <c r="RVS178" s="59"/>
      <c r="RVT178" s="59"/>
      <c r="RVU178" s="59"/>
      <c r="RVV178" s="59"/>
      <c r="RVW178" s="59"/>
      <c r="RVX178" s="59"/>
      <c r="RVY178" s="59"/>
      <c r="RVZ178" s="59"/>
      <c r="RWA178" s="59"/>
      <c r="RWB178" s="59"/>
      <c r="RWC178" s="59"/>
      <c r="RWD178" s="59"/>
      <c r="RWE178" s="59"/>
      <c r="RWF178" s="59"/>
      <c r="RWG178" s="59"/>
      <c r="RWH178" s="59"/>
      <c r="RWI178" s="59"/>
      <c r="RWJ178" s="59"/>
      <c r="RWK178" s="59"/>
      <c r="RWL178" s="59"/>
      <c r="RWM178" s="59"/>
      <c r="RWN178" s="59"/>
      <c r="RWO178" s="59"/>
      <c r="RWP178" s="59"/>
      <c r="RWQ178" s="59"/>
      <c r="RWR178" s="59"/>
      <c r="RWS178" s="59"/>
      <c r="RWT178" s="59"/>
      <c r="RWU178" s="59"/>
      <c r="RWV178" s="59"/>
      <c r="RWW178" s="59"/>
      <c r="RWX178" s="59"/>
      <c r="RWY178" s="59"/>
      <c r="RWZ178" s="59"/>
      <c r="RXA178" s="59"/>
      <c r="RXB178" s="59"/>
      <c r="RXC178" s="59"/>
      <c r="RXD178" s="59"/>
      <c r="RXE178" s="59"/>
      <c r="RXF178" s="59"/>
      <c r="RXG178" s="59"/>
      <c r="RXH178" s="59"/>
      <c r="RXI178" s="59"/>
      <c r="RXJ178" s="59"/>
      <c r="RXK178" s="59"/>
      <c r="RXL178" s="59"/>
      <c r="RXM178" s="59"/>
      <c r="RXN178" s="59"/>
      <c r="RXO178" s="59"/>
      <c r="RXP178" s="59"/>
      <c r="RXQ178" s="59"/>
      <c r="RXR178" s="59"/>
      <c r="RXS178" s="59"/>
      <c r="RXT178" s="59"/>
      <c r="RXU178" s="59"/>
      <c r="RXV178" s="59"/>
      <c r="RXW178" s="59"/>
      <c r="RXX178" s="59"/>
      <c r="RXY178" s="59"/>
      <c r="RXZ178" s="59"/>
      <c r="RYA178" s="59"/>
      <c r="RYB178" s="59"/>
      <c r="RYC178" s="59"/>
      <c r="RYD178" s="59"/>
      <c r="RYE178" s="59"/>
      <c r="RYF178" s="59"/>
      <c r="RYG178" s="59"/>
      <c r="RYH178" s="59"/>
      <c r="RYI178" s="59"/>
      <c r="RYJ178" s="59"/>
      <c r="RYK178" s="59"/>
      <c r="RYL178" s="59"/>
      <c r="RYM178" s="59"/>
      <c r="RYN178" s="59"/>
      <c r="RYO178" s="59"/>
      <c r="RYP178" s="59"/>
      <c r="RYQ178" s="59"/>
      <c r="RYR178" s="59"/>
      <c r="RYS178" s="59"/>
      <c r="RYT178" s="59"/>
      <c r="RYU178" s="59"/>
      <c r="RYV178" s="59"/>
      <c r="RYW178" s="59"/>
      <c r="RYX178" s="59"/>
      <c r="RYY178" s="59"/>
      <c r="RYZ178" s="59"/>
      <c r="RZA178" s="59"/>
      <c r="RZB178" s="59"/>
      <c r="RZC178" s="59"/>
      <c r="RZD178" s="59"/>
      <c r="RZE178" s="59"/>
      <c r="RZF178" s="59"/>
      <c r="RZG178" s="59"/>
      <c r="RZH178" s="59"/>
      <c r="RZI178" s="59"/>
      <c r="RZJ178" s="59"/>
      <c r="RZK178" s="59"/>
      <c r="RZL178" s="59"/>
      <c r="RZM178" s="59"/>
      <c r="RZN178" s="59"/>
      <c r="RZO178" s="59"/>
      <c r="RZP178" s="59"/>
      <c r="RZQ178" s="59"/>
      <c r="RZR178" s="59"/>
      <c r="RZS178" s="59"/>
      <c r="RZT178" s="59"/>
      <c r="RZU178" s="59"/>
      <c r="RZV178" s="59"/>
      <c r="RZW178" s="59"/>
      <c r="RZX178" s="59"/>
      <c r="RZY178" s="59"/>
      <c r="RZZ178" s="59"/>
      <c r="SAA178" s="59"/>
      <c r="SAB178" s="59"/>
      <c r="SAC178" s="59"/>
      <c r="SAD178" s="59"/>
      <c r="SAE178" s="59"/>
      <c r="SAF178" s="59"/>
      <c r="SAG178" s="59"/>
      <c r="SAH178" s="59"/>
      <c r="SAI178" s="59"/>
      <c r="SAJ178" s="59"/>
      <c r="SAK178" s="59"/>
      <c r="SAL178" s="59"/>
      <c r="SAM178" s="59"/>
      <c r="SAN178" s="59"/>
      <c r="SAO178" s="59"/>
      <c r="SAP178" s="59"/>
      <c r="SAQ178" s="59"/>
      <c r="SAR178" s="59"/>
      <c r="SAS178" s="59"/>
      <c r="SAT178" s="59"/>
      <c r="SAU178" s="59"/>
      <c r="SAV178" s="59"/>
      <c r="SAW178" s="59"/>
      <c r="SAX178" s="59"/>
      <c r="SAY178" s="59"/>
      <c r="SAZ178" s="59"/>
      <c r="SBA178" s="59"/>
      <c r="SBB178" s="59"/>
      <c r="SBC178" s="59"/>
      <c r="SBD178" s="59"/>
      <c r="SBE178" s="59"/>
      <c r="SBF178" s="59"/>
      <c r="SBG178" s="59"/>
      <c r="SBH178" s="59"/>
      <c r="SBI178" s="59"/>
      <c r="SBJ178" s="59"/>
      <c r="SBK178" s="59"/>
      <c r="SBL178" s="59"/>
      <c r="SBM178" s="59"/>
      <c r="SBN178" s="59"/>
      <c r="SBO178" s="59"/>
      <c r="SBP178" s="59"/>
      <c r="SBQ178" s="59"/>
      <c r="SBR178" s="59"/>
      <c r="SBS178" s="59"/>
      <c r="SBT178" s="59"/>
      <c r="SBU178" s="59"/>
      <c r="SBV178" s="59"/>
      <c r="SBW178" s="59"/>
      <c r="SBX178" s="59"/>
      <c r="SBY178" s="59"/>
      <c r="SBZ178" s="59"/>
      <c r="SCA178" s="59"/>
      <c r="SCB178" s="59"/>
      <c r="SCC178" s="59"/>
      <c r="SCD178" s="59"/>
      <c r="SCE178" s="59"/>
      <c r="SCF178" s="59"/>
      <c r="SCG178" s="59"/>
      <c r="SCH178" s="59"/>
      <c r="SCI178" s="59"/>
      <c r="SCJ178" s="59"/>
      <c r="SCK178" s="59"/>
      <c r="SCL178" s="59"/>
      <c r="SCM178" s="59"/>
      <c r="SCN178" s="59"/>
      <c r="SCO178" s="59"/>
      <c r="SCP178" s="59"/>
      <c r="SCQ178" s="59"/>
      <c r="SCR178" s="59"/>
      <c r="SCS178" s="59"/>
      <c r="SCT178" s="59"/>
      <c r="SCU178" s="59"/>
      <c r="SCV178" s="59"/>
      <c r="SCW178" s="59"/>
      <c r="SCX178" s="59"/>
      <c r="SCY178" s="59"/>
      <c r="SCZ178" s="59"/>
      <c r="SDA178" s="59"/>
      <c r="SDB178" s="59"/>
      <c r="SDC178" s="59"/>
      <c r="SDD178" s="59"/>
      <c r="SDE178" s="59"/>
      <c r="SDF178" s="59"/>
      <c r="SDG178" s="59"/>
      <c r="SDH178" s="59"/>
      <c r="SDI178" s="59"/>
      <c r="SDJ178" s="59"/>
      <c r="SDK178" s="59"/>
      <c r="SDL178" s="59"/>
      <c r="SDM178" s="59"/>
      <c r="SDN178" s="59"/>
      <c r="SDO178" s="59"/>
      <c r="SDP178" s="59"/>
      <c r="SDQ178" s="59"/>
      <c r="SDR178" s="59"/>
      <c r="SDS178" s="59"/>
      <c r="SDT178" s="59"/>
      <c r="SDU178" s="59"/>
      <c r="SDV178" s="59"/>
      <c r="SDW178" s="59"/>
      <c r="SDX178" s="59"/>
      <c r="SDY178" s="59"/>
      <c r="SDZ178" s="59"/>
      <c r="SEA178" s="59"/>
      <c r="SEB178" s="59"/>
      <c r="SEC178" s="59"/>
      <c r="SED178" s="59"/>
      <c r="SEE178" s="59"/>
      <c r="SEF178" s="59"/>
      <c r="SEG178" s="59"/>
      <c r="SEH178" s="59"/>
      <c r="SEI178" s="59"/>
      <c r="SEJ178" s="59"/>
      <c r="SEK178" s="59"/>
      <c r="SEL178" s="59"/>
      <c r="SEM178" s="59"/>
      <c r="SEN178" s="59"/>
      <c r="SEO178" s="59"/>
      <c r="SEP178" s="59"/>
      <c r="SEQ178" s="59"/>
      <c r="SER178" s="59"/>
      <c r="SES178" s="59"/>
      <c r="SET178" s="59"/>
      <c r="SEU178" s="59"/>
      <c r="SEV178" s="59"/>
      <c r="SEW178" s="59"/>
      <c r="SEX178" s="59"/>
      <c r="SEY178" s="59"/>
      <c r="SEZ178" s="59"/>
      <c r="SFA178" s="59"/>
      <c r="SFB178" s="59"/>
      <c r="SFC178" s="59"/>
      <c r="SFD178" s="59"/>
      <c r="SFE178" s="59"/>
      <c r="SFF178" s="59"/>
      <c r="SFG178" s="59"/>
      <c r="SFH178" s="59"/>
      <c r="SFI178" s="59"/>
      <c r="SFJ178" s="59"/>
      <c r="SFK178" s="59"/>
      <c r="SFL178" s="59"/>
      <c r="SFM178" s="59"/>
      <c r="SFN178" s="59"/>
      <c r="SFO178" s="59"/>
      <c r="SFP178" s="59"/>
      <c r="SFQ178" s="59"/>
      <c r="SFR178" s="59"/>
      <c r="SFS178" s="59"/>
      <c r="SFT178" s="59"/>
      <c r="SFU178" s="59"/>
      <c r="SFV178" s="59"/>
      <c r="SFW178" s="59"/>
      <c r="SFX178" s="59"/>
      <c r="SFY178" s="59"/>
      <c r="SFZ178" s="59"/>
      <c r="SGA178" s="59"/>
      <c r="SGB178" s="59"/>
      <c r="SGC178" s="59"/>
      <c r="SGD178" s="59"/>
      <c r="SGE178" s="59"/>
      <c r="SGF178" s="59"/>
      <c r="SGG178" s="59"/>
      <c r="SGH178" s="59"/>
      <c r="SGI178" s="59"/>
      <c r="SGJ178" s="59"/>
      <c r="SGK178" s="59"/>
      <c r="SGL178" s="59"/>
      <c r="SGM178" s="59"/>
      <c r="SGN178" s="59"/>
      <c r="SGO178" s="59"/>
      <c r="SGP178" s="59"/>
      <c r="SGQ178" s="59"/>
      <c r="SGR178" s="59"/>
      <c r="SGS178" s="59"/>
      <c r="SGT178" s="59"/>
      <c r="SGU178" s="59"/>
      <c r="SGV178" s="59"/>
      <c r="SGW178" s="59"/>
      <c r="SGX178" s="59"/>
      <c r="SGY178" s="59"/>
      <c r="SGZ178" s="59"/>
      <c r="SHA178" s="59"/>
      <c r="SHB178" s="59"/>
      <c r="SHC178" s="59"/>
      <c r="SHD178" s="59"/>
      <c r="SHE178" s="59"/>
      <c r="SHF178" s="59"/>
      <c r="SHG178" s="59"/>
      <c r="SHH178" s="59"/>
      <c r="SHI178" s="59"/>
      <c r="SHJ178" s="59"/>
      <c r="SHK178" s="59"/>
      <c r="SHL178" s="59"/>
      <c r="SHM178" s="59"/>
      <c r="SHN178" s="59"/>
      <c r="SHO178" s="59"/>
      <c r="SHP178" s="59"/>
      <c r="SHQ178" s="59"/>
      <c r="SHR178" s="59"/>
      <c r="SHS178" s="59"/>
      <c r="SHT178" s="59"/>
      <c r="SHU178" s="59"/>
      <c r="SHV178" s="59"/>
      <c r="SHW178" s="59"/>
      <c r="SHX178" s="59"/>
      <c r="SHY178" s="59"/>
      <c r="SHZ178" s="59"/>
      <c r="SIA178" s="59"/>
      <c r="SIB178" s="59"/>
      <c r="SIC178" s="59"/>
      <c r="SID178" s="59"/>
      <c r="SIE178" s="59"/>
      <c r="SIF178" s="59"/>
      <c r="SIG178" s="59"/>
      <c r="SIH178" s="59"/>
      <c r="SII178" s="59"/>
      <c r="SIJ178" s="59"/>
      <c r="SIK178" s="59"/>
      <c r="SIL178" s="59"/>
      <c r="SIM178" s="59"/>
      <c r="SIN178" s="59"/>
      <c r="SIO178" s="59"/>
      <c r="SIP178" s="59"/>
      <c r="SIQ178" s="59"/>
      <c r="SIR178" s="59"/>
      <c r="SIS178" s="59"/>
      <c r="SIT178" s="59"/>
      <c r="SIU178" s="59"/>
      <c r="SIV178" s="59"/>
      <c r="SIW178" s="59"/>
      <c r="SIX178" s="59"/>
      <c r="SIY178" s="59"/>
      <c r="SIZ178" s="59"/>
      <c r="SJA178" s="59"/>
      <c r="SJB178" s="59"/>
      <c r="SJC178" s="59"/>
      <c r="SJD178" s="59"/>
      <c r="SJE178" s="59"/>
      <c r="SJF178" s="59"/>
      <c r="SJG178" s="59"/>
      <c r="SJH178" s="59"/>
      <c r="SJI178" s="59"/>
      <c r="SJJ178" s="59"/>
      <c r="SJK178" s="59"/>
      <c r="SJL178" s="59"/>
      <c r="SJM178" s="59"/>
      <c r="SJN178" s="59"/>
      <c r="SJO178" s="59"/>
      <c r="SJP178" s="59"/>
      <c r="SJQ178" s="59"/>
      <c r="SJR178" s="59"/>
      <c r="SJS178" s="59"/>
      <c r="SJT178" s="59"/>
      <c r="SJU178" s="59"/>
      <c r="SJV178" s="59"/>
      <c r="SJW178" s="59"/>
      <c r="SJX178" s="59"/>
      <c r="SJY178" s="59"/>
      <c r="SJZ178" s="59"/>
      <c r="SKA178" s="59"/>
      <c r="SKB178" s="59"/>
      <c r="SKC178" s="59"/>
      <c r="SKD178" s="59"/>
      <c r="SKE178" s="59"/>
      <c r="SKF178" s="59"/>
      <c r="SKG178" s="59"/>
      <c r="SKH178" s="59"/>
      <c r="SKI178" s="59"/>
      <c r="SKJ178" s="59"/>
      <c r="SKK178" s="59"/>
      <c r="SKL178" s="59"/>
      <c r="SKM178" s="59"/>
      <c r="SKN178" s="59"/>
      <c r="SKO178" s="59"/>
      <c r="SKP178" s="59"/>
      <c r="SKQ178" s="59"/>
      <c r="SKR178" s="59"/>
      <c r="SKS178" s="59"/>
      <c r="SKT178" s="59"/>
      <c r="SKU178" s="59"/>
      <c r="SKV178" s="59"/>
      <c r="SKW178" s="59"/>
      <c r="SKX178" s="59"/>
      <c r="SKY178" s="59"/>
      <c r="SKZ178" s="59"/>
      <c r="SLA178" s="59"/>
      <c r="SLB178" s="59"/>
      <c r="SLC178" s="59"/>
      <c r="SLD178" s="59"/>
      <c r="SLE178" s="59"/>
      <c r="SLF178" s="59"/>
      <c r="SLG178" s="59"/>
      <c r="SLH178" s="59"/>
      <c r="SLI178" s="59"/>
      <c r="SLJ178" s="59"/>
      <c r="SLK178" s="59"/>
      <c r="SLL178" s="59"/>
      <c r="SLM178" s="59"/>
      <c r="SLN178" s="59"/>
      <c r="SLO178" s="59"/>
      <c r="SLP178" s="59"/>
      <c r="SLQ178" s="59"/>
      <c r="SLR178" s="59"/>
      <c r="SLS178" s="59"/>
      <c r="SLT178" s="59"/>
      <c r="SLU178" s="59"/>
      <c r="SLV178" s="59"/>
      <c r="SLW178" s="59"/>
      <c r="SLX178" s="59"/>
      <c r="SLY178" s="59"/>
      <c r="SLZ178" s="59"/>
      <c r="SMA178" s="59"/>
      <c r="SMB178" s="59"/>
      <c r="SMC178" s="59"/>
      <c r="SMD178" s="59"/>
      <c r="SME178" s="59"/>
      <c r="SMF178" s="59"/>
      <c r="SMG178" s="59"/>
      <c r="SMH178" s="59"/>
      <c r="SMI178" s="59"/>
      <c r="SMJ178" s="59"/>
      <c r="SMK178" s="59"/>
      <c r="SML178" s="59"/>
      <c r="SMM178" s="59"/>
      <c r="SMN178" s="59"/>
      <c r="SMO178" s="59"/>
      <c r="SMP178" s="59"/>
      <c r="SMQ178" s="59"/>
      <c r="SMR178" s="59"/>
      <c r="SMS178" s="59"/>
      <c r="SMT178" s="59"/>
      <c r="SMU178" s="59"/>
      <c r="SMV178" s="59"/>
      <c r="SMW178" s="59"/>
      <c r="SMX178" s="59"/>
      <c r="SMY178" s="59"/>
      <c r="SMZ178" s="59"/>
      <c r="SNA178" s="59"/>
      <c r="SNB178" s="59"/>
      <c r="SNC178" s="59"/>
      <c r="SND178" s="59"/>
      <c r="SNE178" s="59"/>
      <c r="SNF178" s="59"/>
      <c r="SNG178" s="59"/>
      <c r="SNH178" s="59"/>
      <c r="SNI178" s="59"/>
      <c r="SNJ178" s="59"/>
      <c r="SNK178" s="59"/>
      <c r="SNL178" s="59"/>
      <c r="SNM178" s="59"/>
      <c r="SNN178" s="59"/>
      <c r="SNO178" s="59"/>
      <c r="SNP178" s="59"/>
      <c r="SNQ178" s="59"/>
      <c r="SNR178" s="59"/>
      <c r="SNS178" s="59"/>
      <c r="SNT178" s="59"/>
      <c r="SNU178" s="59"/>
      <c r="SNV178" s="59"/>
      <c r="SNW178" s="59"/>
      <c r="SNX178" s="59"/>
      <c r="SNY178" s="59"/>
      <c r="SNZ178" s="59"/>
      <c r="SOA178" s="59"/>
      <c r="SOB178" s="59"/>
      <c r="SOC178" s="59"/>
      <c r="SOD178" s="59"/>
      <c r="SOE178" s="59"/>
      <c r="SOF178" s="59"/>
      <c r="SOG178" s="59"/>
      <c r="SOH178" s="59"/>
      <c r="SOI178" s="59"/>
      <c r="SOJ178" s="59"/>
      <c r="SOK178" s="59"/>
      <c r="SOL178" s="59"/>
      <c r="SOM178" s="59"/>
      <c r="SON178" s="59"/>
      <c r="SOO178" s="59"/>
      <c r="SOP178" s="59"/>
      <c r="SOQ178" s="59"/>
      <c r="SOR178" s="59"/>
      <c r="SOS178" s="59"/>
      <c r="SOT178" s="59"/>
      <c r="SOU178" s="59"/>
      <c r="SOV178" s="59"/>
      <c r="SOW178" s="59"/>
      <c r="SOX178" s="59"/>
      <c r="SOY178" s="59"/>
      <c r="SOZ178" s="59"/>
      <c r="SPA178" s="59"/>
      <c r="SPB178" s="59"/>
      <c r="SPC178" s="59"/>
      <c r="SPD178" s="59"/>
      <c r="SPE178" s="59"/>
      <c r="SPF178" s="59"/>
      <c r="SPG178" s="59"/>
      <c r="SPH178" s="59"/>
      <c r="SPI178" s="59"/>
      <c r="SPJ178" s="59"/>
      <c r="SPK178" s="59"/>
      <c r="SPL178" s="59"/>
      <c r="SPM178" s="59"/>
      <c r="SPN178" s="59"/>
      <c r="SPO178" s="59"/>
      <c r="SPP178" s="59"/>
      <c r="SPQ178" s="59"/>
      <c r="SPR178" s="59"/>
      <c r="SPS178" s="59"/>
      <c r="SPT178" s="59"/>
      <c r="SPU178" s="59"/>
      <c r="SPV178" s="59"/>
      <c r="SPW178" s="59"/>
      <c r="SPX178" s="59"/>
      <c r="SPY178" s="59"/>
      <c r="SPZ178" s="59"/>
      <c r="SQA178" s="59"/>
      <c r="SQB178" s="59"/>
      <c r="SQC178" s="59"/>
      <c r="SQD178" s="59"/>
      <c r="SQE178" s="59"/>
      <c r="SQF178" s="59"/>
      <c r="SQG178" s="59"/>
      <c r="SQH178" s="59"/>
      <c r="SQI178" s="59"/>
      <c r="SQJ178" s="59"/>
      <c r="SQK178" s="59"/>
      <c r="SQL178" s="59"/>
      <c r="SQM178" s="59"/>
      <c r="SQN178" s="59"/>
      <c r="SQO178" s="59"/>
      <c r="SQP178" s="59"/>
      <c r="SQQ178" s="59"/>
      <c r="SQR178" s="59"/>
      <c r="SQS178" s="59"/>
      <c r="SQT178" s="59"/>
      <c r="SQU178" s="59"/>
      <c r="SQV178" s="59"/>
      <c r="SQW178" s="59"/>
      <c r="SQX178" s="59"/>
      <c r="SQY178" s="59"/>
      <c r="SQZ178" s="59"/>
      <c r="SRA178" s="59"/>
      <c r="SRB178" s="59"/>
      <c r="SRC178" s="59"/>
      <c r="SRD178" s="59"/>
      <c r="SRE178" s="59"/>
      <c r="SRF178" s="59"/>
      <c r="SRG178" s="59"/>
      <c r="SRH178" s="59"/>
      <c r="SRI178" s="59"/>
      <c r="SRJ178" s="59"/>
      <c r="SRK178" s="59"/>
      <c r="SRL178" s="59"/>
      <c r="SRM178" s="59"/>
      <c r="SRN178" s="59"/>
      <c r="SRO178" s="59"/>
      <c r="SRP178" s="59"/>
      <c r="SRQ178" s="59"/>
      <c r="SRR178" s="59"/>
      <c r="SRS178" s="59"/>
      <c r="SRT178" s="59"/>
      <c r="SRU178" s="59"/>
      <c r="SRV178" s="59"/>
      <c r="SRW178" s="59"/>
      <c r="SRX178" s="59"/>
      <c r="SRY178" s="59"/>
      <c r="SRZ178" s="59"/>
      <c r="SSA178" s="59"/>
      <c r="SSB178" s="59"/>
      <c r="SSC178" s="59"/>
      <c r="SSD178" s="59"/>
      <c r="SSE178" s="59"/>
      <c r="SSF178" s="59"/>
      <c r="SSG178" s="59"/>
      <c r="SSH178" s="59"/>
      <c r="SSI178" s="59"/>
      <c r="SSJ178" s="59"/>
      <c r="SSK178" s="59"/>
      <c r="SSL178" s="59"/>
      <c r="SSM178" s="59"/>
      <c r="SSN178" s="59"/>
      <c r="SSO178" s="59"/>
      <c r="SSP178" s="59"/>
      <c r="SSQ178" s="59"/>
      <c r="SSR178" s="59"/>
      <c r="SSS178" s="59"/>
      <c r="SST178" s="59"/>
      <c r="SSU178" s="59"/>
      <c r="SSV178" s="59"/>
      <c r="SSW178" s="59"/>
      <c r="SSX178" s="59"/>
      <c r="SSY178" s="59"/>
      <c r="SSZ178" s="59"/>
      <c r="STA178" s="59"/>
      <c r="STB178" s="59"/>
      <c r="STC178" s="59"/>
      <c r="STD178" s="59"/>
      <c r="STE178" s="59"/>
      <c r="STF178" s="59"/>
      <c r="STG178" s="59"/>
      <c r="STH178" s="59"/>
      <c r="STI178" s="59"/>
      <c r="STJ178" s="59"/>
      <c r="STK178" s="59"/>
      <c r="STL178" s="59"/>
      <c r="STM178" s="59"/>
      <c r="STN178" s="59"/>
      <c r="STO178" s="59"/>
      <c r="STP178" s="59"/>
      <c r="STQ178" s="59"/>
      <c r="STR178" s="59"/>
      <c r="STS178" s="59"/>
      <c r="STT178" s="59"/>
      <c r="STU178" s="59"/>
      <c r="STV178" s="59"/>
      <c r="STW178" s="59"/>
      <c r="STX178" s="59"/>
      <c r="STY178" s="59"/>
      <c r="STZ178" s="59"/>
      <c r="SUA178" s="59"/>
      <c r="SUB178" s="59"/>
      <c r="SUC178" s="59"/>
      <c r="SUD178" s="59"/>
      <c r="SUE178" s="59"/>
      <c r="SUF178" s="59"/>
      <c r="SUG178" s="59"/>
      <c r="SUH178" s="59"/>
      <c r="SUI178" s="59"/>
      <c r="SUJ178" s="59"/>
      <c r="SUK178" s="59"/>
      <c r="SUL178" s="59"/>
      <c r="SUM178" s="59"/>
      <c r="SUN178" s="59"/>
      <c r="SUO178" s="59"/>
      <c r="SUP178" s="59"/>
      <c r="SUQ178" s="59"/>
      <c r="SUR178" s="59"/>
      <c r="SUS178" s="59"/>
      <c r="SUT178" s="59"/>
      <c r="SUU178" s="59"/>
      <c r="SUV178" s="59"/>
      <c r="SUW178" s="59"/>
      <c r="SUX178" s="59"/>
      <c r="SUY178" s="59"/>
      <c r="SUZ178" s="59"/>
      <c r="SVA178" s="59"/>
      <c r="SVB178" s="59"/>
      <c r="SVC178" s="59"/>
      <c r="SVD178" s="59"/>
      <c r="SVE178" s="59"/>
      <c r="SVF178" s="59"/>
      <c r="SVG178" s="59"/>
      <c r="SVH178" s="59"/>
      <c r="SVI178" s="59"/>
      <c r="SVJ178" s="59"/>
      <c r="SVK178" s="59"/>
      <c r="SVL178" s="59"/>
      <c r="SVM178" s="59"/>
      <c r="SVN178" s="59"/>
      <c r="SVO178" s="59"/>
      <c r="SVP178" s="59"/>
      <c r="SVQ178" s="59"/>
      <c r="SVR178" s="59"/>
      <c r="SVS178" s="59"/>
      <c r="SVT178" s="59"/>
      <c r="SVU178" s="59"/>
      <c r="SVV178" s="59"/>
      <c r="SVW178" s="59"/>
      <c r="SVX178" s="59"/>
      <c r="SVY178" s="59"/>
      <c r="SVZ178" s="59"/>
      <c r="SWA178" s="59"/>
      <c r="SWB178" s="59"/>
      <c r="SWC178" s="59"/>
      <c r="SWD178" s="59"/>
      <c r="SWE178" s="59"/>
      <c r="SWF178" s="59"/>
      <c r="SWG178" s="59"/>
      <c r="SWH178" s="59"/>
      <c r="SWI178" s="59"/>
      <c r="SWJ178" s="59"/>
      <c r="SWK178" s="59"/>
      <c r="SWL178" s="59"/>
      <c r="SWM178" s="59"/>
      <c r="SWN178" s="59"/>
      <c r="SWO178" s="59"/>
      <c r="SWP178" s="59"/>
      <c r="SWQ178" s="59"/>
      <c r="SWR178" s="59"/>
      <c r="SWS178" s="59"/>
      <c r="SWT178" s="59"/>
      <c r="SWU178" s="59"/>
      <c r="SWV178" s="59"/>
      <c r="SWW178" s="59"/>
      <c r="SWX178" s="59"/>
      <c r="SWY178" s="59"/>
      <c r="SWZ178" s="59"/>
      <c r="SXA178" s="59"/>
      <c r="SXB178" s="59"/>
      <c r="SXC178" s="59"/>
      <c r="SXD178" s="59"/>
      <c r="SXE178" s="59"/>
      <c r="SXF178" s="59"/>
      <c r="SXG178" s="59"/>
      <c r="SXH178" s="59"/>
      <c r="SXI178" s="59"/>
      <c r="SXJ178" s="59"/>
      <c r="SXK178" s="59"/>
      <c r="SXL178" s="59"/>
      <c r="SXM178" s="59"/>
      <c r="SXN178" s="59"/>
      <c r="SXO178" s="59"/>
      <c r="SXP178" s="59"/>
      <c r="SXQ178" s="59"/>
      <c r="SXR178" s="59"/>
      <c r="SXS178" s="59"/>
      <c r="SXT178" s="59"/>
      <c r="SXU178" s="59"/>
      <c r="SXV178" s="59"/>
      <c r="SXW178" s="59"/>
      <c r="SXX178" s="59"/>
      <c r="SXY178" s="59"/>
      <c r="SXZ178" s="59"/>
      <c r="SYA178" s="59"/>
      <c r="SYB178" s="59"/>
      <c r="SYC178" s="59"/>
      <c r="SYD178" s="59"/>
      <c r="SYE178" s="59"/>
      <c r="SYF178" s="59"/>
      <c r="SYG178" s="59"/>
      <c r="SYH178" s="59"/>
      <c r="SYI178" s="59"/>
      <c r="SYJ178" s="59"/>
      <c r="SYK178" s="59"/>
      <c r="SYL178" s="59"/>
      <c r="SYM178" s="59"/>
      <c r="SYN178" s="59"/>
      <c r="SYO178" s="59"/>
      <c r="SYP178" s="59"/>
      <c r="SYQ178" s="59"/>
      <c r="SYR178" s="59"/>
      <c r="SYS178" s="59"/>
      <c r="SYT178" s="59"/>
      <c r="SYU178" s="59"/>
      <c r="SYV178" s="59"/>
      <c r="SYW178" s="59"/>
      <c r="SYX178" s="59"/>
      <c r="SYY178" s="59"/>
      <c r="SYZ178" s="59"/>
      <c r="SZA178" s="59"/>
      <c r="SZB178" s="59"/>
      <c r="SZC178" s="59"/>
      <c r="SZD178" s="59"/>
      <c r="SZE178" s="59"/>
      <c r="SZF178" s="59"/>
      <c r="SZG178" s="59"/>
      <c r="SZH178" s="59"/>
      <c r="SZI178" s="59"/>
      <c r="SZJ178" s="59"/>
      <c r="SZK178" s="59"/>
      <c r="SZL178" s="59"/>
      <c r="SZM178" s="59"/>
      <c r="SZN178" s="59"/>
      <c r="SZO178" s="59"/>
      <c r="SZP178" s="59"/>
      <c r="SZQ178" s="59"/>
      <c r="SZR178" s="59"/>
      <c r="SZS178" s="59"/>
      <c r="SZT178" s="59"/>
      <c r="SZU178" s="59"/>
      <c r="SZV178" s="59"/>
      <c r="SZW178" s="59"/>
      <c r="SZX178" s="59"/>
      <c r="SZY178" s="59"/>
      <c r="SZZ178" s="59"/>
      <c r="TAA178" s="59"/>
      <c r="TAB178" s="59"/>
      <c r="TAC178" s="59"/>
      <c r="TAD178" s="59"/>
      <c r="TAE178" s="59"/>
      <c r="TAF178" s="59"/>
      <c r="TAG178" s="59"/>
      <c r="TAH178" s="59"/>
      <c r="TAI178" s="59"/>
      <c r="TAJ178" s="59"/>
      <c r="TAK178" s="59"/>
      <c r="TAL178" s="59"/>
      <c r="TAM178" s="59"/>
      <c r="TAN178" s="59"/>
      <c r="TAO178" s="59"/>
      <c r="TAP178" s="59"/>
      <c r="TAQ178" s="59"/>
      <c r="TAR178" s="59"/>
      <c r="TAS178" s="59"/>
      <c r="TAT178" s="59"/>
      <c r="TAU178" s="59"/>
      <c r="TAV178" s="59"/>
      <c r="TAW178" s="59"/>
      <c r="TAX178" s="59"/>
      <c r="TAY178" s="59"/>
      <c r="TAZ178" s="59"/>
      <c r="TBA178" s="59"/>
      <c r="TBB178" s="59"/>
      <c r="TBC178" s="59"/>
      <c r="TBD178" s="59"/>
      <c r="TBE178" s="59"/>
      <c r="TBF178" s="59"/>
      <c r="TBG178" s="59"/>
      <c r="TBH178" s="59"/>
      <c r="TBI178" s="59"/>
      <c r="TBJ178" s="59"/>
      <c r="TBK178" s="59"/>
      <c r="TBL178" s="59"/>
      <c r="TBM178" s="59"/>
      <c r="TBN178" s="59"/>
      <c r="TBO178" s="59"/>
      <c r="TBP178" s="59"/>
      <c r="TBQ178" s="59"/>
      <c r="TBR178" s="59"/>
      <c r="TBS178" s="59"/>
      <c r="TBT178" s="59"/>
      <c r="TBU178" s="59"/>
      <c r="TBV178" s="59"/>
      <c r="TBW178" s="59"/>
      <c r="TBX178" s="59"/>
      <c r="TBY178" s="59"/>
      <c r="TBZ178" s="59"/>
      <c r="TCA178" s="59"/>
      <c r="TCB178" s="59"/>
      <c r="TCC178" s="59"/>
      <c r="TCD178" s="59"/>
      <c r="TCE178" s="59"/>
      <c r="TCF178" s="59"/>
      <c r="TCG178" s="59"/>
      <c r="TCH178" s="59"/>
      <c r="TCI178" s="59"/>
      <c r="TCJ178" s="59"/>
      <c r="TCK178" s="59"/>
      <c r="TCL178" s="59"/>
      <c r="TCM178" s="59"/>
      <c r="TCN178" s="59"/>
      <c r="TCO178" s="59"/>
      <c r="TCP178" s="59"/>
      <c r="TCQ178" s="59"/>
      <c r="TCR178" s="59"/>
      <c r="TCS178" s="59"/>
      <c r="TCT178" s="59"/>
      <c r="TCU178" s="59"/>
      <c r="TCV178" s="59"/>
      <c r="TCW178" s="59"/>
      <c r="TCX178" s="59"/>
      <c r="TCY178" s="59"/>
      <c r="TCZ178" s="59"/>
      <c r="TDA178" s="59"/>
      <c r="TDB178" s="59"/>
      <c r="TDC178" s="59"/>
      <c r="TDD178" s="59"/>
      <c r="TDE178" s="59"/>
      <c r="TDF178" s="59"/>
      <c r="TDG178" s="59"/>
      <c r="TDH178" s="59"/>
      <c r="TDI178" s="59"/>
      <c r="TDJ178" s="59"/>
      <c r="TDK178" s="59"/>
      <c r="TDL178" s="59"/>
      <c r="TDM178" s="59"/>
      <c r="TDN178" s="59"/>
      <c r="TDO178" s="59"/>
      <c r="TDP178" s="59"/>
      <c r="TDQ178" s="59"/>
      <c r="TDR178" s="59"/>
      <c r="TDS178" s="59"/>
      <c r="TDT178" s="59"/>
      <c r="TDU178" s="59"/>
      <c r="TDV178" s="59"/>
      <c r="TDW178" s="59"/>
      <c r="TDX178" s="59"/>
      <c r="TDY178" s="59"/>
      <c r="TDZ178" s="59"/>
      <c r="TEA178" s="59"/>
      <c r="TEB178" s="59"/>
      <c r="TEC178" s="59"/>
      <c r="TED178" s="59"/>
      <c r="TEE178" s="59"/>
      <c r="TEF178" s="59"/>
      <c r="TEG178" s="59"/>
      <c r="TEH178" s="59"/>
      <c r="TEI178" s="59"/>
      <c r="TEJ178" s="59"/>
      <c r="TEK178" s="59"/>
      <c r="TEL178" s="59"/>
      <c r="TEM178" s="59"/>
      <c r="TEN178" s="59"/>
      <c r="TEO178" s="59"/>
      <c r="TEP178" s="59"/>
      <c r="TEQ178" s="59"/>
      <c r="TER178" s="59"/>
      <c r="TES178" s="59"/>
      <c r="TET178" s="59"/>
      <c r="TEU178" s="59"/>
      <c r="TEV178" s="59"/>
      <c r="TEW178" s="59"/>
      <c r="TEX178" s="59"/>
      <c r="TEY178" s="59"/>
      <c r="TEZ178" s="59"/>
      <c r="TFA178" s="59"/>
      <c r="TFB178" s="59"/>
      <c r="TFC178" s="59"/>
      <c r="TFD178" s="59"/>
      <c r="TFE178" s="59"/>
      <c r="TFF178" s="59"/>
      <c r="TFG178" s="59"/>
      <c r="TFH178" s="59"/>
      <c r="TFI178" s="59"/>
      <c r="TFJ178" s="59"/>
      <c r="TFK178" s="59"/>
      <c r="TFL178" s="59"/>
      <c r="TFM178" s="59"/>
      <c r="TFN178" s="59"/>
      <c r="TFO178" s="59"/>
      <c r="TFP178" s="59"/>
      <c r="TFQ178" s="59"/>
      <c r="TFR178" s="59"/>
      <c r="TFS178" s="59"/>
      <c r="TFT178" s="59"/>
      <c r="TFU178" s="59"/>
      <c r="TFV178" s="59"/>
      <c r="TFW178" s="59"/>
      <c r="TFX178" s="59"/>
      <c r="TFY178" s="59"/>
      <c r="TFZ178" s="59"/>
      <c r="TGA178" s="59"/>
      <c r="TGB178" s="59"/>
      <c r="TGC178" s="59"/>
      <c r="TGD178" s="59"/>
      <c r="TGE178" s="59"/>
      <c r="TGF178" s="59"/>
      <c r="TGG178" s="59"/>
      <c r="TGH178" s="59"/>
      <c r="TGI178" s="59"/>
      <c r="TGJ178" s="59"/>
      <c r="TGK178" s="59"/>
      <c r="TGL178" s="59"/>
      <c r="TGM178" s="59"/>
      <c r="TGN178" s="59"/>
      <c r="TGO178" s="59"/>
      <c r="TGP178" s="59"/>
      <c r="TGQ178" s="59"/>
      <c r="TGR178" s="59"/>
      <c r="TGS178" s="59"/>
      <c r="TGT178" s="59"/>
      <c r="TGU178" s="59"/>
      <c r="TGV178" s="59"/>
      <c r="TGW178" s="59"/>
      <c r="TGX178" s="59"/>
      <c r="TGY178" s="59"/>
      <c r="TGZ178" s="59"/>
      <c r="THA178" s="59"/>
      <c r="THB178" s="59"/>
      <c r="THC178" s="59"/>
      <c r="THD178" s="59"/>
      <c r="THE178" s="59"/>
      <c r="THF178" s="59"/>
      <c r="THG178" s="59"/>
      <c r="THH178" s="59"/>
      <c r="THI178" s="59"/>
      <c r="THJ178" s="59"/>
      <c r="THK178" s="59"/>
      <c r="THL178" s="59"/>
      <c r="THM178" s="59"/>
      <c r="THN178" s="59"/>
      <c r="THO178" s="59"/>
      <c r="THP178" s="59"/>
      <c r="THQ178" s="59"/>
      <c r="THR178" s="59"/>
      <c r="THS178" s="59"/>
      <c r="THT178" s="59"/>
      <c r="THU178" s="59"/>
      <c r="THV178" s="59"/>
      <c r="THW178" s="59"/>
      <c r="THX178" s="59"/>
      <c r="THY178" s="59"/>
      <c r="THZ178" s="59"/>
      <c r="TIA178" s="59"/>
      <c r="TIB178" s="59"/>
      <c r="TIC178" s="59"/>
      <c r="TID178" s="59"/>
      <c r="TIE178" s="59"/>
      <c r="TIF178" s="59"/>
      <c r="TIG178" s="59"/>
      <c r="TIH178" s="59"/>
      <c r="TII178" s="59"/>
      <c r="TIJ178" s="59"/>
      <c r="TIK178" s="59"/>
      <c r="TIL178" s="59"/>
      <c r="TIM178" s="59"/>
      <c r="TIN178" s="59"/>
      <c r="TIO178" s="59"/>
      <c r="TIP178" s="59"/>
      <c r="TIQ178" s="59"/>
      <c r="TIR178" s="59"/>
      <c r="TIS178" s="59"/>
      <c r="TIT178" s="59"/>
      <c r="TIU178" s="59"/>
      <c r="TIV178" s="59"/>
      <c r="TIW178" s="59"/>
      <c r="TIX178" s="59"/>
      <c r="TIY178" s="59"/>
      <c r="TIZ178" s="59"/>
      <c r="TJA178" s="59"/>
      <c r="TJB178" s="59"/>
      <c r="TJC178" s="59"/>
      <c r="TJD178" s="59"/>
      <c r="TJE178" s="59"/>
      <c r="TJF178" s="59"/>
      <c r="TJG178" s="59"/>
      <c r="TJH178" s="59"/>
      <c r="TJI178" s="59"/>
      <c r="TJJ178" s="59"/>
      <c r="TJK178" s="59"/>
      <c r="TJL178" s="59"/>
      <c r="TJM178" s="59"/>
      <c r="TJN178" s="59"/>
      <c r="TJO178" s="59"/>
      <c r="TJP178" s="59"/>
      <c r="TJQ178" s="59"/>
      <c r="TJR178" s="59"/>
      <c r="TJS178" s="59"/>
      <c r="TJT178" s="59"/>
      <c r="TJU178" s="59"/>
      <c r="TJV178" s="59"/>
      <c r="TJW178" s="59"/>
      <c r="TJX178" s="59"/>
      <c r="TJY178" s="59"/>
      <c r="TJZ178" s="59"/>
      <c r="TKA178" s="59"/>
      <c r="TKB178" s="59"/>
      <c r="TKC178" s="59"/>
      <c r="TKD178" s="59"/>
      <c r="TKE178" s="59"/>
      <c r="TKF178" s="59"/>
      <c r="TKG178" s="59"/>
      <c r="TKH178" s="59"/>
      <c r="TKI178" s="59"/>
      <c r="TKJ178" s="59"/>
      <c r="TKK178" s="59"/>
      <c r="TKL178" s="59"/>
      <c r="TKM178" s="59"/>
      <c r="TKN178" s="59"/>
      <c r="TKO178" s="59"/>
      <c r="TKP178" s="59"/>
      <c r="TKQ178" s="59"/>
      <c r="TKR178" s="59"/>
      <c r="TKS178" s="59"/>
      <c r="TKT178" s="59"/>
      <c r="TKU178" s="59"/>
      <c r="TKV178" s="59"/>
      <c r="TKW178" s="59"/>
      <c r="TKX178" s="59"/>
      <c r="TKY178" s="59"/>
      <c r="TKZ178" s="59"/>
      <c r="TLA178" s="59"/>
      <c r="TLB178" s="59"/>
      <c r="TLC178" s="59"/>
      <c r="TLD178" s="59"/>
      <c r="TLE178" s="59"/>
      <c r="TLF178" s="59"/>
      <c r="TLG178" s="59"/>
      <c r="TLH178" s="59"/>
      <c r="TLI178" s="59"/>
      <c r="TLJ178" s="59"/>
      <c r="TLK178" s="59"/>
      <c r="TLL178" s="59"/>
      <c r="TLM178" s="59"/>
      <c r="TLN178" s="59"/>
      <c r="TLO178" s="59"/>
      <c r="TLP178" s="59"/>
      <c r="TLQ178" s="59"/>
      <c r="TLR178" s="59"/>
      <c r="TLS178" s="59"/>
      <c r="TLT178" s="59"/>
      <c r="TLU178" s="59"/>
      <c r="TLV178" s="59"/>
      <c r="TLW178" s="59"/>
      <c r="TLX178" s="59"/>
      <c r="TLY178" s="59"/>
      <c r="TLZ178" s="59"/>
      <c r="TMA178" s="59"/>
      <c r="TMB178" s="59"/>
      <c r="TMC178" s="59"/>
      <c r="TMD178" s="59"/>
      <c r="TME178" s="59"/>
      <c r="TMF178" s="59"/>
      <c r="TMG178" s="59"/>
      <c r="TMH178" s="59"/>
      <c r="TMI178" s="59"/>
      <c r="TMJ178" s="59"/>
      <c r="TMK178" s="59"/>
      <c r="TML178" s="59"/>
      <c r="TMM178" s="59"/>
      <c r="TMN178" s="59"/>
      <c r="TMO178" s="59"/>
      <c r="TMP178" s="59"/>
      <c r="TMQ178" s="59"/>
      <c r="TMR178" s="59"/>
      <c r="TMS178" s="59"/>
      <c r="TMT178" s="59"/>
      <c r="TMU178" s="59"/>
      <c r="TMV178" s="59"/>
      <c r="TMW178" s="59"/>
      <c r="TMX178" s="59"/>
      <c r="TMY178" s="59"/>
      <c r="TMZ178" s="59"/>
      <c r="TNA178" s="59"/>
      <c r="TNB178" s="59"/>
      <c r="TNC178" s="59"/>
      <c r="TND178" s="59"/>
      <c r="TNE178" s="59"/>
      <c r="TNF178" s="59"/>
      <c r="TNG178" s="59"/>
      <c r="TNH178" s="59"/>
      <c r="TNI178" s="59"/>
      <c r="TNJ178" s="59"/>
      <c r="TNK178" s="59"/>
      <c r="TNL178" s="59"/>
      <c r="TNM178" s="59"/>
      <c r="TNN178" s="59"/>
      <c r="TNO178" s="59"/>
      <c r="TNP178" s="59"/>
      <c r="TNQ178" s="59"/>
      <c r="TNR178" s="59"/>
      <c r="TNS178" s="59"/>
      <c r="TNT178" s="59"/>
      <c r="TNU178" s="59"/>
      <c r="TNV178" s="59"/>
      <c r="TNW178" s="59"/>
      <c r="TNX178" s="59"/>
      <c r="TNY178" s="59"/>
      <c r="TNZ178" s="59"/>
      <c r="TOA178" s="59"/>
      <c r="TOB178" s="59"/>
      <c r="TOC178" s="59"/>
      <c r="TOD178" s="59"/>
      <c r="TOE178" s="59"/>
      <c r="TOF178" s="59"/>
      <c r="TOG178" s="59"/>
      <c r="TOH178" s="59"/>
      <c r="TOI178" s="59"/>
      <c r="TOJ178" s="59"/>
      <c r="TOK178" s="59"/>
      <c r="TOL178" s="59"/>
      <c r="TOM178" s="59"/>
      <c r="TON178" s="59"/>
      <c r="TOO178" s="59"/>
      <c r="TOP178" s="59"/>
      <c r="TOQ178" s="59"/>
      <c r="TOR178" s="59"/>
      <c r="TOS178" s="59"/>
      <c r="TOT178" s="59"/>
      <c r="TOU178" s="59"/>
      <c r="TOV178" s="59"/>
      <c r="TOW178" s="59"/>
      <c r="TOX178" s="59"/>
      <c r="TOY178" s="59"/>
      <c r="TOZ178" s="59"/>
      <c r="TPA178" s="59"/>
      <c r="TPB178" s="59"/>
      <c r="TPC178" s="59"/>
      <c r="TPD178" s="59"/>
      <c r="TPE178" s="59"/>
      <c r="TPF178" s="59"/>
      <c r="TPG178" s="59"/>
      <c r="TPH178" s="59"/>
      <c r="TPI178" s="59"/>
      <c r="TPJ178" s="59"/>
      <c r="TPK178" s="59"/>
      <c r="TPL178" s="59"/>
      <c r="TPM178" s="59"/>
      <c r="TPN178" s="59"/>
      <c r="TPO178" s="59"/>
      <c r="TPP178" s="59"/>
      <c r="TPQ178" s="59"/>
      <c r="TPR178" s="59"/>
      <c r="TPS178" s="59"/>
      <c r="TPT178" s="59"/>
      <c r="TPU178" s="59"/>
      <c r="TPV178" s="59"/>
      <c r="TPW178" s="59"/>
      <c r="TPX178" s="59"/>
      <c r="TPY178" s="59"/>
      <c r="TPZ178" s="59"/>
      <c r="TQA178" s="59"/>
      <c r="TQB178" s="59"/>
      <c r="TQC178" s="59"/>
      <c r="TQD178" s="59"/>
      <c r="TQE178" s="59"/>
      <c r="TQF178" s="59"/>
      <c r="TQG178" s="59"/>
      <c r="TQH178" s="59"/>
      <c r="TQI178" s="59"/>
      <c r="TQJ178" s="59"/>
      <c r="TQK178" s="59"/>
      <c r="TQL178" s="59"/>
      <c r="TQM178" s="59"/>
      <c r="TQN178" s="59"/>
      <c r="TQO178" s="59"/>
      <c r="TQP178" s="59"/>
      <c r="TQQ178" s="59"/>
      <c r="TQR178" s="59"/>
      <c r="TQS178" s="59"/>
      <c r="TQT178" s="59"/>
      <c r="TQU178" s="59"/>
      <c r="TQV178" s="59"/>
      <c r="TQW178" s="59"/>
      <c r="TQX178" s="59"/>
      <c r="TQY178" s="59"/>
      <c r="TQZ178" s="59"/>
      <c r="TRA178" s="59"/>
      <c r="TRB178" s="59"/>
      <c r="TRC178" s="59"/>
      <c r="TRD178" s="59"/>
      <c r="TRE178" s="59"/>
      <c r="TRF178" s="59"/>
      <c r="TRG178" s="59"/>
      <c r="TRH178" s="59"/>
      <c r="TRI178" s="59"/>
      <c r="TRJ178" s="59"/>
      <c r="TRK178" s="59"/>
      <c r="TRL178" s="59"/>
      <c r="TRM178" s="59"/>
      <c r="TRN178" s="59"/>
      <c r="TRO178" s="59"/>
      <c r="TRP178" s="59"/>
      <c r="TRQ178" s="59"/>
      <c r="TRR178" s="59"/>
      <c r="TRS178" s="59"/>
      <c r="TRT178" s="59"/>
      <c r="TRU178" s="59"/>
      <c r="TRV178" s="59"/>
      <c r="TRW178" s="59"/>
      <c r="TRX178" s="59"/>
      <c r="TRY178" s="59"/>
      <c r="TRZ178" s="59"/>
      <c r="TSA178" s="59"/>
      <c r="TSB178" s="59"/>
      <c r="TSC178" s="59"/>
      <c r="TSD178" s="59"/>
      <c r="TSE178" s="59"/>
      <c r="TSF178" s="59"/>
      <c r="TSG178" s="59"/>
      <c r="TSH178" s="59"/>
      <c r="TSI178" s="59"/>
      <c r="TSJ178" s="59"/>
      <c r="TSK178" s="59"/>
      <c r="TSL178" s="59"/>
      <c r="TSM178" s="59"/>
      <c r="TSN178" s="59"/>
      <c r="TSO178" s="59"/>
      <c r="TSP178" s="59"/>
      <c r="TSQ178" s="59"/>
      <c r="TSR178" s="59"/>
      <c r="TSS178" s="59"/>
      <c r="TST178" s="59"/>
      <c r="TSU178" s="59"/>
      <c r="TSV178" s="59"/>
      <c r="TSW178" s="59"/>
      <c r="TSX178" s="59"/>
      <c r="TSY178" s="59"/>
      <c r="TSZ178" s="59"/>
      <c r="TTA178" s="59"/>
      <c r="TTB178" s="59"/>
      <c r="TTC178" s="59"/>
      <c r="TTD178" s="59"/>
      <c r="TTE178" s="59"/>
      <c r="TTF178" s="59"/>
      <c r="TTG178" s="59"/>
      <c r="TTH178" s="59"/>
      <c r="TTI178" s="59"/>
      <c r="TTJ178" s="59"/>
      <c r="TTK178" s="59"/>
      <c r="TTL178" s="59"/>
      <c r="TTM178" s="59"/>
      <c r="TTN178" s="59"/>
      <c r="TTO178" s="59"/>
      <c r="TTP178" s="59"/>
      <c r="TTQ178" s="59"/>
      <c r="TTR178" s="59"/>
      <c r="TTS178" s="59"/>
      <c r="TTT178" s="59"/>
      <c r="TTU178" s="59"/>
      <c r="TTV178" s="59"/>
      <c r="TTW178" s="59"/>
      <c r="TTX178" s="59"/>
      <c r="TTY178" s="59"/>
      <c r="TTZ178" s="59"/>
      <c r="TUA178" s="59"/>
      <c r="TUB178" s="59"/>
      <c r="TUC178" s="59"/>
      <c r="TUD178" s="59"/>
      <c r="TUE178" s="59"/>
      <c r="TUF178" s="59"/>
      <c r="TUG178" s="59"/>
      <c r="TUH178" s="59"/>
      <c r="TUI178" s="59"/>
      <c r="TUJ178" s="59"/>
      <c r="TUK178" s="59"/>
      <c r="TUL178" s="59"/>
      <c r="TUM178" s="59"/>
      <c r="TUN178" s="59"/>
      <c r="TUO178" s="59"/>
      <c r="TUP178" s="59"/>
      <c r="TUQ178" s="59"/>
      <c r="TUR178" s="59"/>
      <c r="TUS178" s="59"/>
      <c r="TUT178" s="59"/>
      <c r="TUU178" s="59"/>
      <c r="TUV178" s="59"/>
      <c r="TUW178" s="59"/>
      <c r="TUX178" s="59"/>
      <c r="TUY178" s="59"/>
      <c r="TUZ178" s="59"/>
      <c r="TVA178" s="59"/>
      <c r="TVB178" s="59"/>
      <c r="TVC178" s="59"/>
      <c r="TVD178" s="59"/>
      <c r="TVE178" s="59"/>
      <c r="TVF178" s="59"/>
      <c r="TVG178" s="59"/>
      <c r="TVH178" s="59"/>
      <c r="TVI178" s="59"/>
      <c r="TVJ178" s="59"/>
      <c r="TVK178" s="59"/>
      <c r="TVL178" s="59"/>
      <c r="TVM178" s="59"/>
      <c r="TVN178" s="59"/>
      <c r="TVO178" s="59"/>
      <c r="TVP178" s="59"/>
      <c r="TVQ178" s="59"/>
      <c r="TVR178" s="59"/>
      <c r="TVS178" s="59"/>
      <c r="TVT178" s="59"/>
      <c r="TVU178" s="59"/>
      <c r="TVV178" s="59"/>
      <c r="TVW178" s="59"/>
      <c r="TVX178" s="59"/>
      <c r="TVY178" s="59"/>
      <c r="TVZ178" s="59"/>
      <c r="TWA178" s="59"/>
      <c r="TWB178" s="59"/>
      <c r="TWC178" s="59"/>
      <c r="TWD178" s="59"/>
      <c r="TWE178" s="59"/>
      <c r="TWF178" s="59"/>
      <c r="TWG178" s="59"/>
      <c r="TWH178" s="59"/>
      <c r="TWI178" s="59"/>
      <c r="TWJ178" s="59"/>
      <c r="TWK178" s="59"/>
      <c r="TWL178" s="59"/>
      <c r="TWM178" s="59"/>
      <c r="TWN178" s="59"/>
      <c r="TWO178" s="59"/>
      <c r="TWP178" s="59"/>
      <c r="TWQ178" s="59"/>
      <c r="TWR178" s="59"/>
      <c r="TWS178" s="59"/>
      <c r="TWT178" s="59"/>
      <c r="TWU178" s="59"/>
      <c r="TWV178" s="59"/>
      <c r="TWW178" s="59"/>
      <c r="TWX178" s="59"/>
      <c r="TWY178" s="59"/>
      <c r="TWZ178" s="59"/>
      <c r="TXA178" s="59"/>
      <c r="TXB178" s="59"/>
      <c r="TXC178" s="59"/>
      <c r="TXD178" s="59"/>
      <c r="TXE178" s="59"/>
      <c r="TXF178" s="59"/>
      <c r="TXG178" s="59"/>
      <c r="TXH178" s="59"/>
      <c r="TXI178" s="59"/>
      <c r="TXJ178" s="59"/>
      <c r="TXK178" s="59"/>
      <c r="TXL178" s="59"/>
      <c r="TXM178" s="59"/>
      <c r="TXN178" s="59"/>
      <c r="TXO178" s="59"/>
      <c r="TXP178" s="59"/>
      <c r="TXQ178" s="59"/>
      <c r="TXR178" s="59"/>
      <c r="TXS178" s="59"/>
      <c r="TXT178" s="59"/>
      <c r="TXU178" s="59"/>
      <c r="TXV178" s="59"/>
      <c r="TXW178" s="59"/>
      <c r="TXX178" s="59"/>
      <c r="TXY178" s="59"/>
      <c r="TXZ178" s="59"/>
      <c r="TYA178" s="59"/>
      <c r="TYB178" s="59"/>
      <c r="TYC178" s="59"/>
      <c r="TYD178" s="59"/>
      <c r="TYE178" s="59"/>
      <c r="TYF178" s="59"/>
      <c r="TYG178" s="59"/>
      <c r="TYH178" s="59"/>
      <c r="TYI178" s="59"/>
      <c r="TYJ178" s="59"/>
      <c r="TYK178" s="59"/>
      <c r="TYL178" s="59"/>
      <c r="TYM178" s="59"/>
      <c r="TYN178" s="59"/>
      <c r="TYO178" s="59"/>
      <c r="TYP178" s="59"/>
      <c r="TYQ178" s="59"/>
      <c r="TYR178" s="59"/>
      <c r="TYS178" s="59"/>
      <c r="TYT178" s="59"/>
      <c r="TYU178" s="59"/>
      <c r="TYV178" s="59"/>
      <c r="TYW178" s="59"/>
      <c r="TYX178" s="59"/>
      <c r="TYY178" s="59"/>
      <c r="TYZ178" s="59"/>
      <c r="TZA178" s="59"/>
      <c r="TZB178" s="59"/>
      <c r="TZC178" s="59"/>
      <c r="TZD178" s="59"/>
      <c r="TZE178" s="59"/>
      <c r="TZF178" s="59"/>
      <c r="TZG178" s="59"/>
      <c r="TZH178" s="59"/>
      <c r="TZI178" s="59"/>
      <c r="TZJ178" s="59"/>
      <c r="TZK178" s="59"/>
      <c r="TZL178" s="59"/>
      <c r="TZM178" s="59"/>
      <c r="TZN178" s="59"/>
      <c r="TZO178" s="59"/>
      <c r="TZP178" s="59"/>
      <c r="TZQ178" s="59"/>
      <c r="TZR178" s="59"/>
      <c r="TZS178" s="59"/>
      <c r="TZT178" s="59"/>
      <c r="TZU178" s="59"/>
      <c r="TZV178" s="59"/>
      <c r="TZW178" s="59"/>
      <c r="TZX178" s="59"/>
      <c r="TZY178" s="59"/>
      <c r="TZZ178" s="59"/>
      <c r="UAA178" s="59"/>
      <c r="UAB178" s="59"/>
      <c r="UAC178" s="59"/>
      <c r="UAD178" s="59"/>
      <c r="UAE178" s="59"/>
      <c r="UAF178" s="59"/>
      <c r="UAG178" s="59"/>
      <c r="UAH178" s="59"/>
      <c r="UAI178" s="59"/>
      <c r="UAJ178" s="59"/>
      <c r="UAK178" s="59"/>
      <c r="UAL178" s="59"/>
      <c r="UAM178" s="59"/>
      <c r="UAN178" s="59"/>
      <c r="UAO178" s="59"/>
      <c r="UAP178" s="59"/>
      <c r="UAQ178" s="59"/>
      <c r="UAR178" s="59"/>
      <c r="UAS178" s="59"/>
      <c r="UAT178" s="59"/>
      <c r="UAU178" s="59"/>
      <c r="UAV178" s="59"/>
      <c r="UAW178" s="59"/>
      <c r="UAX178" s="59"/>
      <c r="UAY178" s="59"/>
      <c r="UAZ178" s="59"/>
      <c r="UBA178" s="59"/>
      <c r="UBB178" s="59"/>
      <c r="UBC178" s="59"/>
      <c r="UBD178" s="59"/>
      <c r="UBE178" s="59"/>
      <c r="UBF178" s="59"/>
      <c r="UBG178" s="59"/>
      <c r="UBH178" s="59"/>
      <c r="UBI178" s="59"/>
      <c r="UBJ178" s="59"/>
      <c r="UBK178" s="59"/>
      <c r="UBL178" s="59"/>
      <c r="UBM178" s="59"/>
      <c r="UBN178" s="59"/>
      <c r="UBO178" s="59"/>
      <c r="UBP178" s="59"/>
      <c r="UBQ178" s="59"/>
      <c r="UBR178" s="59"/>
      <c r="UBS178" s="59"/>
      <c r="UBT178" s="59"/>
      <c r="UBU178" s="59"/>
      <c r="UBV178" s="59"/>
      <c r="UBW178" s="59"/>
      <c r="UBX178" s="59"/>
      <c r="UBY178" s="59"/>
      <c r="UBZ178" s="59"/>
      <c r="UCA178" s="59"/>
      <c r="UCB178" s="59"/>
      <c r="UCC178" s="59"/>
      <c r="UCD178" s="59"/>
      <c r="UCE178" s="59"/>
      <c r="UCF178" s="59"/>
      <c r="UCG178" s="59"/>
      <c r="UCH178" s="59"/>
      <c r="UCI178" s="59"/>
      <c r="UCJ178" s="59"/>
      <c r="UCK178" s="59"/>
      <c r="UCL178" s="59"/>
      <c r="UCM178" s="59"/>
      <c r="UCN178" s="59"/>
      <c r="UCO178" s="59"/>
      <c r="UCP178" s="59"/>
      <c r="UCQ178" s="59"/>
      <c r="UCR178" s="59"/>
      <c r="UCS178" s="59"/>
      <c r="UCT178" s="59"/>
      <c r="UCU178" s="59"/>
      <c r="UCV178" s="59"/>
      <c r="UCW178" s="59"/>
      <c r="UCX178" s="59"/>
      <c r="UCY178" s="59"/>
      <c r="UCZ178" s="59"/>
      <c r="UDA178" s="59"/>
      <c r="UDB178" s="59"/>
      <c r="UDC178" s="59"/>
      <c r="UDD178" s="59"/>
      <c r="UDE178" s="59"/>
      <c r="UDF178" s="59"/>
      <c r="UDG178" s="59"/>
      <c r="UDH178" s="59"/>
      <c r="UDI178" s="59"/>
      <c r="UDJ178" s="59"/>
      <c r="UDK178" s="59"/>
      <c r="UDL178" s="59"/>
      <c r="UDM178" s="59"/>
      <c r="UDN178" s="59"/>
      <c r="UDO178" s="59"/>
      <c r="UDP178" s="59"/>
      <c r="UDQ178" s="59"/>
      <c r="UDR178" s="59"/>
      <c r="UDS178" s="59"/>
      <c r="UDT178" s="59"/>
      <c r="UDU178" s="59"/>
      <c r="UDV178" s="59"/>
      <c r="UDW178" s="59"/>
      <c r="UDX178" s="59"/>
      <c r="UDY178" s="59"/>
      <c r="UDZ178" s="59"/>
      <c r="UEA178" s="59"/>
      <c r="UEB178" s="59"/>
      <c r="UEC178" s="59"/>
      <c r="UED178" s="59"/>
      <c r="UEE178" s="59"/>
      <c r="UEF178" s="59"/>
      <c r="UEG178" s="59"/>
      <c r="UEH178" s="59"/>
      <c r="UEI178" s="59"/>
      <c r="UEJ178" s="59"/>
      <c r="UEK178" s="59"/>
      <c r="UEL178" s="59"/>
      <c r="UEM178" s="59"/>
      <c r="UEN178" s="59"/>
      <c r="UEO178" s="59"/>
      <c r="UEP178" s="59"/>
      <c r="UEQ178" s="59"/>
      <c r="UER178" s="59"/>
      <c r="UES178" s="59"/>
      <c r="UET178" s="59"/>
      <c r="UEU178" s="59"/>
      <c r="UEV178" s="59"/>
      <c r="UEW178" s="59"/>
      <c r="UEX178" s="59"/>
      <c r="UEY178" s="59"/>
      <c r="UEZ178" s="59"/>
      <c r="UFA178" s="59"/>
      <c r="UFB178" s="59"/>
      <c r="UFC178" s="59"/>
      <c r="UFD178" s="59"/>
      <c r="UFE178" s="59"/>
      <c r="UFF178" s="59"/>
      <c r="UFG178" s="59"/>
      <c r="UFH178" s="59"/>
      <c r="UFI178" s="59"/>
      <c r="UFJ178" s="59"/>
      <c r="UFK178" s="59"/>
      <c r="UFL178" s="59"/>
      <c r="UFM178" s="59"/>
      <c r="UFN178" s="59"/>
      <c r="UFO178" s="59"/>
      <c r="UFP178" s="59"/>
      <c r="UFQ178" s="59"/>
      <c r="UFR178" s="59"/>
      <c r="UFS178" s="59"/>
      <c r="UFT178" s="59"/>
      <c r="UFU178" s="59"/>
      <c r="UFV178" s="59"/>
      <c r="UFW178" s="59"/>
      <c r="UFX178" s="59"/>
      <c r="UFY178" s="59"/>
      <c r="UFZ178" s="59"/>
      <c r="UGA178" s="59"/>
      <c r="UGB178" s="59"/>
      <c r="UGC178" s="59"/>
      <c r="UGD178" s="59"/>
      <c r="UGE178" s="59"/>
      <c r="UGF178" s="59"/>
      <c r="UGG178" s="59"/>
      <c r="UGH178" s="59"/>
      <c r="UGI178" s="59"/>
      <c r="UGJ178" s="59"/>
      <c r="UGK178" s="59"/>
      <c r="UGL178" s="59"/>
      <c r="UGM178" s="59"/>
      <c r="UGN178" s="59"/>
      <c r="UGO178" s="59"/>
      <c r="UGP178" s="59"/>
      <c r="UGQ178" s="59"/>
      <c r="UGR178" s="59"/>
      <c r="UGS178" s="59"/>
      <c r="UGT178" s="59"/>
      <c r="UGU178" s="59"/>
      <c r="UGV178" s="59"/>
      <c r="UGW178" s="59"/>
      <c r="UGX178" s="59"/>
      <c r="UGY178" s="59"/>
      <c r="UGZ178" s="59"/>
      <c r="UHA178" s="59"/>
      <c r="UHB178" s="59"/>
      <c r="UHC178" s="59"/>
      <c r="UHD178" s="59"/>
      <c r="UHE178" s="59"/>
      <c r="UHF178" s="59"/>
      <c r="UHG178" s="59"/>
      <c r="UHH178" s="59"/>
      <c r="UHI178" s="59"/>
      <c r="UHJ178" s="59"/>
      <c r="UHK178" s="59"/>
      <c r="UHL178" s="59"/>
      <c r="UHM178" s="59"/>
      <c r="UHN178" s="59"/>
      <c r="UHO178" s="59"/>
      <c r="UHP178" s="59"/>
      <c r="UHQ178" s="59"/>
      <c r="UHR178" s="59"/>
      <c r="UHS178" s="59"/>
      <c r="UHT178" s="59"/>
      <c r="UHU178" s="59"/>
      <c r="UHV178" s="59"/>
      <c r="UHW178" s="59"/>
      <c r="UHX178" s="59"/>
      <c r="UHY178" s="59"/>
      <c r="UHZ178" s="59"/>
      <c r="UIA178" s="59"/>
      <c r="UIB178" s="59"/>
      <c r="UIC178" s="59"/>
      <c r="UID178" s="59"/>
      <c r="UIE178" s="59"/>
      <c r="UIF178" s="59"/>
      <c r="UIG178" s="59"/>
      <c r="UIH178" s="59"/>
      <c r="UII178" s="59"/>
      <c r="UIJ178" s="59"/>
      <c r="UIK178" s="59"/>
      <c r="UIL178" s="59"/>
      <c r="UIM178" s="59"/>
      <c r="UIN178" s="59"/>
      <c r="UIO178" s="59"/>
      <c r="UIP178" s="59"/>
      <c r="UIQ178" s="59"/>
      <c r="UIR178" s="59"/>
      <c r="UIS178" s="59"/>
      <c r="UIT178" s="59"/>
      <c r="UIU178" s="59"/>
      <c r="UIV178" s="59"/>
      <c r="UIW178" s="59"/>
      <c r="UIX178" s="59"/>
      <c r="UIY178" s="59"/>
      <c r="UIZ178" s="59"/>
      <c r="UJA178" s="59"/>
      <c r="UJB178" s="59"/>
      <c r="UJC178" s="59"/>
      <c r="UJD178" s="59"/>
      <c r="UJE178" s="59"/>
      <c r="UJF178" s="59"/>
      <c r="UJG178" s="59"/>
      <c r="UJH178" s="59"/>
      <c r="UJI178" s="59"/>
      <c r="UJJ178" s="59"/>
      <c r="UJK178" s="59"/>
      <c r="UJL178" s="59"/>
      <c r="UJM178" s="59"/>
      <c r="UJN178" s="59"/>
      <c r="UJO178" s="59"/>
      <c r="UJP178" s="59"/>
      <c r="UJQ178" s="59"/>
      <c r="UJR178" s="59"/>
      <c r="UJS178" s="59"/>
      <c r="UJT178" s="59"/>
      <c r="UJU178" s="59"/>
      <c r="UJV178" s="59"/>
      <c r="UJW178" s="59"/>
      <c r="UJX178" s="59"/>
      <c r="UJY178" s="59"/>
      <c r="UJZ178" s="59"/>
      <c r="UKA178" s="59"/>
      <c r="UKB178" s="59"/>
      <c r="UKC178" s="59"/>
      <c r="UKD178" s="59"/>
      <c r="UKE178" s="59"/>
      <c r="UKF178" s="59"/>
      <c r="UKG178" s="59"/>
      <c r="UKH178" s="59"/>
      <c r="UKI178" s="59"/>
      <c r="UKJ178" s="59"/>
      <c r="UKK178" s="59"/>
      <c r="UKL178" s="59"/>
      <c r="UKM178" s="59"/>
      <c r="UKN178" s="59"/>
      <c r="UKO178" s="59"/>
      <c r="UKP178" s="59"/>
      <c r="UKQ178" s="59"/>
      <c r="UKR178" s="59"/>
      <c r="UKS178" s="59"/>
      <c r="UKT178" s="59"/>
      <c r="UKU178" s="59"/>
      <c r="UKV178" s="59"/>
      <c r="UKW178" s="59"/>
      <c r="UKX178" s="59"/>
      <c r="UKY178" s="59"/>
      <c r="UKZ178" s="59"/>
      <c r="ULA178" s="59"/>
      <c r="ULB178" s="59"/>
      <c r="ULC178" s="59"/>
      <c r="ULD178" s="59"/>
      <c r="ULE178" s="59"/>
      <c r="ULF178" s="59"/>
      <c r="ULG178" s="59"/>
      <c r="ULH178" s="59"/>
      <c r="ULI178" s="59"/>
      <c r="ULJ178" s="59"/>
      <c r="ULK178" s="59"/>
      <c r="ULL178" s="59"/>
      <c r="ULM178" s="59"/>
      <c r="ULN178" s="59"/>
      <c r="ULO178" s="59"/>
      <c r="ULP178" s="59"/>
      <c r="ULQ178" s="59"/>
      <c r="ULR178" s="59"/>
      <c r="ULS178" s="59"/>
      <c r="ULT178" s="59"/>
      <c r="ULU178" s="59"/>
      <c r="ULV178" s="59"/>
      <c r="ULW178" s="59"/>
      <c r="ULX178" s="59"/>
      <c r="ULY178" s="59"/>
      <c r="ULZ178" s="59"/>
      <c r="UMA178" s="59"/>
      <c r="UMB178" s="59"/>
      <c r="UMC178" s="59"/>
      <c r="UMD178" s="59"/>
      <c r="UME178" s="59"/>
      <c r="UMF178" s="59"/>
      <c r="UMG178" s="59"/>
      <c r="UMH178" s="59"/>
      <c r="UMI178" s="59"/>
      <c r="UMJ178" s="59"/>
      <c r="UMK178" s="59"/>
      <c r="UML178" s="59"/>
      <c r="UMM178" s="59"/>
      <c r="UMN178" s="59"/>
      <c r="UMO178" s="59"/>
      <c r="UMP178" s="59"/>
      <c r="UMQ178" s="59"/>
      <c r="UMR178" s="59"/>
      <c r="UMS178" s="59"/>
      <c r="UMT178" s="59"/>
      <c r="UMU178" s="59"/>
      <c r="UMV178" s="59"/>
      <c r="UMW178" s="59"/>
      <c r="UMX178" s="59"/>
      <c r="UMY178" s="59"/>
      <c r="UMZ178" s="59"/>
      <c r="UNA178" s="59"/>
      <c r="UNB178" s="59"/>
      <c r="UNC178" s="59"/>
      <c r="UND178" s="59"/>
      <c r="UNE178" s="59"/>
      <c r="UNF178" s="59"/>
      <c r="UNG178" s="59"/>
      <c r="UNH178" s="59"/>
      <c r="UNI178" s="59"/>
      <c r="UNJ178" s="59"/>
      <c r="UNK178" s="59"/>
      <c r="UNL178" s="59"/>
      <c r="UNM178" s="59"/>
      <c r="UNN178" s="59"/>
      <c r="UNO178" s="59"/>
      <c r="UNP178" s="59"/>
      <c r="UNQ178" s="59"/>
      <c r="UNR178" s="59"/>
      <c r="UNS178" s="59"/>
      <c r="UNT178" s="59"/>
      <c r="UNU178" s="59"/>
      <c r="UNV178" s="59"/>
      <c r="UNW178" s="59"/>
      <c r="UNX178" s="59"/>
      <c r="UNY178" s="59"/>
      <c r="UNZ178" s="59"/>
      <c r="UOA178" s="59"/>
      <c r="UOB178" s="59"/>
      <c r="UOC178" s="59"/>
      <c r="UOD178" s="59"/>
      <c r="UOE178" s="59"/>
      <c r="UOF178" s="59"/>
      <c r="UOG178" s="59"/>
      <c r="UOH178" s="59"/>
      <c r="UOI178" s="59"/>
      <c r="UOJ178" s="59"/>
      <c r="UOK178" s="59"/>
      <c r="UOL178" s="59"/>
      <c r="UOM178" s="59"/>
      <c r="UON178" s="59"/>
      <c r="UOO178" s="59"/>
      <c r="UOP178" s="59"/>
      <c r="UOQ178" s="59"/>
      <c r="UOR178" s="59"/>
      <c r="UOS178" s="59"/>
      <c r="UOT178" s="59"/>
      <c r="UOU178" s="59"/>
      <c r="UOV178" s="59"/>
      <c r="UOW178" s="59"/>
      <c r="UOX178" s="59"/>
      <c r="UOY178" s="59"/>
      <c r="UOZ178" s="59"/>
      <c r="UPA178" s="59"/>
      <c r="UPB178" s="59"/>
      <c r="UPC178" s="59"/>
      <c r="UPD178" s="59"/>
      <c r="UPE178" s="59"/>
      <c r="UPF178" s="59"/>
      <c r="UPG178" s="59"/>
      <c r="UPH178" s="59"/>
      <c r="UPI178" s="59"/>
      <c r="UPJ178" s="59"/>
      <c r="UPK178" s="59"/>
      <c r="UPL178" s="59"/>
      <c r="UPM178" s="59"/>
      <c r="UPN178" s="59"/>
      <c r="UPO178" s="59"/>
      <c r="UPP178" s="59"/>
      <c r="UPQ178" s="59"/>
      <c r="UPR178" s="59"/>
      <c r="UPS178" s="59"/>
      <c r="UPT178" s="59"/>
      <c r="UPU178" s="59"/>
      <c r="UPV178" s="59"/>
      <c r="UPW178" s="59"/>
      <c r="UPX178" s="59"/>
      <c r="UPY178" s="59"/>
      <c r="UPZ178" s="59"/>
      <c r="UQA178" s="59"/>
      <c r="UQB178" s="59"/>
      <c r="UQC178" s="59"/>
      <c r="UQD178" s="59"/>
      <c r="UQE178" s="59"/>
      <c r="UQF178" s="59"/>
      <c r="UQG178" s="59"/>
      <c r="UQH178" s="59"/>
      <c r="UQI178" s="59"/>
      <c r="UQJ178" s="59"/>
      <c r="UQK178" s="59"/>
      <c r="UQL178" s="59"/>
      <c r="UQM178" s="59"/>
      <c r="UQN178" s="59"/>
      <c r="UQO178" s="59"/>
      <c r="UQP178" s="59"/>
      <c r="UQQ178" s="59"/>
      <c r="UQR178" s="59"/>
      <c r="UQS178" s="59"/>
      <c r="UQT178" s="59"/>
      <c r="UQU178" s="59"/>
      <c r="UQV178" s="59"/>
      <c r="UQW178" s="59"/>
      <c r="UQX178" s="59"/>
      <c r="UQY178" s="59"/>
      <c r="UQZ178" s="59"/>
      <c r="URA178" s="59"/>
      <c r="URB178" s="59"/>
      <c r="URC178" s="59"/>
      <c r="URD178" s="59"/>
      <c r="URE178" s="59"/>
      <c r="URF178" s="59"/>
      <c r="URG178" s="59"/>
      <c r="URH178" s="59"/>
      <c r="URI178" s="59"/>
      <c r="URJ178" s="59"/>
      <c r="URK178" s="59"/>
      <c r="URL178" s="59"/>
      <c r="URM178" s="59"/>
      <c r="URN178" s="59"/>
      <c r="URO178" s="59"/>
      <c r="URP178" s="59"/>
      <c r="URQ178" s="59"/>
      <c r="URR178" s="59"/>
      <c r="URS178" s="59"/>
      <c r="URT178" s="59"/>
      <c r="URU178" s="59"/>
      <c r="URV178" s="59"/>
      <c r="URW178" s="59"/>
      <c r="URX178" s="59"/>
      <c r="URY178" s="59"/>
      <c r="URZ178" s="59"/>
      <c r="USA178" s="59"/>
      <c r="USB178" s="59"/>
      <c r="USC178" s="59"/>
      <c r="USD178" s="59"/>
      <c r="USE178" s="59"/>
      <c r="USF178" s="59"/>
      <c r="USG178" s="59"/>
      <c r="USH178" s="59"/>
      <c r="USI178" s="59"/>
      <c r="USJ178" s="59"/>
      <c r="USK178" s="59"/>
      <c r="USL178" s="59"/>
      <c r="USM178" s="59"/>
      <c r="USN178" s="59"/>
      <c r="USO178" s="59"/>
      <c r="USP178" s="59"/>
      <c r="USQ178" s="59"/>
      <c r="USR178" s="59"/>
      <c r="USS178" s="59"/>
      <c r="UST178" s="59"/>
      <c r="USU178" s="59"/>
      <c r="USV178" s="59"/>
      <c r="USW178" s="59"/>
      <c r="USX178" s="59"/>
      <c r="USY178" s="59"/>
      <c r="USZ178" s="59"/>
      <c r="UTA178" s="59"/>
      <c r="UTB178" s="59"/>
      <c r="UTC178" s="59"/>
      <c r="UTD178" s="59"/>
      <c r="UTE178" s="59"/>
      <c r="UTF178" s="59"/>
      <c r="UTG178" s="59"/>
      <c r="UTH178" s="59"/>
      <c r="UTI178" s="59"/>
      <c r="UTJ178" s="59"/>
      <c r="UTK178" s="59"/>
      <c r="UTL178" s="59"/>
      <c r="UTM178" s="59"/>
      <c r="UTN178" s="59"/>
      <c r="UTO178" s="59"/>
      <c r="UTP178" s="59"/>
      <c r="UTQ178" s="59"/>
      <c r="UTR178" s="59"/>
      <c r="UTS178" s="59"/>
      <c r="UTT178" s="59"/>
      <c r="UTU178" s="59"/>
      <c r="UTV178" s="59"/>
      <c r="UTW178" s="59"/>
      <c r="UTX178" s="59"/>
      <c r="UTY178" s="59"/>
      <c r="UTZ178" s="59"/>
      <c r="UUA178" s="59"/>
      <c r="UUB178" s="59"/>
      <c r="UUC178" s="59"/>
      <c r="UUD178" s="59"/>
      <c r="UUE178" s="59"/>
      <c r="UUF178" s="59"/>
      <c r="UUG178" s="59"/>
      <c r="UUH178" s="59"/>
      <c r="UUI178" s="59"/>
      <c r="UUJ178" s="59"/>
      <c r="UUK178" s="59"/>
      <c r="UUL178" s="59"/>
      <c r="UUM178" s="59"/>
      <c r="UUN178" s="59"/>
      <c r="UUO178" s="59"/>
      <c r="UUP178" s="59"/>
      <c r="UUQ178" s="59"/>
      <c r="UUR178" s="59"/>
      <c r="UUS178" s="59"/>
      <c r="UUT178" s="59"/>
      <c r="UUU178" s="59"/>
      <c r="UUV178" s="59"/>
      <c r="UUW178" s="59"/>
      <c r="UUX178" s="59"/>
      <c r="UUY178" s="59"/>
      <c r="UUZ178" s="59"/>
      <c r="UVA178" s="59"/>
      <c r="UVB178" s="59"/>
      <c r="UVC178" s="59"/>
      <c r="UVD178" s="59"/>
      <c r="UVE178" s="59"/>
      <c r="UVF178" s="59"/>
      <c r="UVG178" s="59"/>
      <c r="UVH178" s="59"/>
      <c r="UVI178" s="59"/>
      <c r="UVJ178" s="59"/>
      <c r="UVK178" s="59"/>
      <c r="UVL178" s="59"/>
      <c r="UVM178" s="59"/>
      <c r="UVN178" s="59"/>
      <c r="UVO178" s="59"/>
      <c r="UVP178" s="59"/>
      <c r="UVQ178" s="59"/>
      <c r="UVR178" s="59"/>
      <c r="UVS178" s="59"/>
      <c r="UVT178" s="59"/>
      <c r="UVU178" s="59"/>
      <c r="UVV178" s="59"/>
      <c r="UVW178" s="59"/>
      <c r="UVX178" s="59"/>
      <c r="UVY178" s="59"/>
      <c r="UVZ178" s="59"/>
      <c r="UWA178" s="59"/>
      <c r="UWB178" s="59"/>
      <c r="UWC178" s="59"/>
      <c r="UWD178" s="59"/>
      <c r="UWE178" s="59"/>
      <c r="UWF178" s="59"/>
      <c r="UWG178" s="59"/>
      <c r="UWH178" s="59"/>
      <c r="UWI178" s="59"/>
      <c r="UWJ178" s="59"/>
      <c r="UWK178" s="59"/>
      <c r="UWL178" s="59"/>
      <c r="UWM178" s="59"/>
      <c r="UWN178" s="59"/>
      <c r="UWO178" s="59"/>
      <c r="UWP178" s="59"/>
      <c r="UWQ178" s="59"/>
      <c r="UWR178" s="59"/>
      <c r="UWS178" s="59"/>
      <c r="UWT178" s="59"/>
      <c r="UWU178" s="59"/>
      <c r="UWV178" s="59"/>
      <c r="UWW178" s="59"/>
      <c r="UWX178" s="59"/>
      <c r="UWY178" s="59"/>
      <c r="UWZ178" s="59"/>
      <c r="UXA178" s="59"/>
      <c r="UXB178" s="59"/>
      <c r="UXC178" s="59"/>
      <c r="UXD178" s="59"/>
      <c r="UXE178" s="59"/>
      <c r="UXF178" s="59"/>
      <c r="UXG178" s="59"/>
      <c r="UXH178" s="59"/>
      <c r="UXI178" s="59"/>
      <c r="UXJ178" s="59"/>
      <c r="UXK178" s="59"/>
      <c r="UXL178" s="59"/>
      <c r="UXM178" s="59"/>
      <c r="UXN178" s="59"/>
      <c r="UXO178" s="59"/>
      <c r="UXP178" s="59"/>
      <c r="UXQ178" s="59"/>
      <c r="UXR178" s="59"/>
      <c r="UXS178" s="59"/>
      <c r="UXT178" s="59"/>
      <c r="UXU178" s="59"/>
      <c r="UXV178" s="59"/>
      <c r="UXW178" s="59"/>
      <c r="UXX178" s="59"/>
      <c r="UXY178" s="59"/>
      <c r="UXZ178" s="59"/>
      <c r="UYA178" s="59"/>
      <c r="UYB178" s="59"/>
      <c r="UYC178" s="59"/>
      <c r="UYD178" s="59"/>
      <c r="UYE178" s="59"/>
      <c r="UYF178" s="59"/>
      <c r="UYG178" s="59"/>
      <c r="UYH178" s="59"/>
      <c r="UYI178" s="59"/>
      <c r="UYJ178" s="59"/>
      <c r="UYK178" s="59"/>
      <c r="UYL178" s="59"/>
      <c r="UYM178" s="59"/>
      <c r="UYN178" s="59"/>
      <c r="UYO178" s="59"/>
      <c r="UYP178" s="59"/>
      <c r="UYQ178" s="59"/>
      <c r="UYR178" s="59"/>
      <c r="UYS178" s="59"/>
      <c r="UYT178" s="59"/>
      <c r="UYU178" s="59"/>
      <c r="UYV178" s="59"/>
      <c r="UYW178" s="59"/>
      <c r="UYX178" s="59"/>
      <c r="UYY178" s="59"/>
      <c r="UYZ178" s="59"/>
      <c r="UZA178" s="59"/>
      <c r="UZB178" s="59"/>
      <c r="UZC178" s="59"/>
      <c r="UZD178" s="59"/>
      <c r="UZE178" s="59"/>
      <c r="UZF178" s="59"/>
      <c r="UZG178" s="59"/>
      <c r="UZH178" s="59"/>
      <c r="UZI178" s="59"/>
      <c r="UZJ178" s="59"/>
      <c r="UZK178" s="59"/>
      <c r="UZL178" s="59"/>
      <c r="UZM178" s="59"/>
      <c r="UZN178" s="59"/>
      <c r="UZO178" s="59"/>
      <c r="UZP178" s="59"/>
      <c r="UZQ178" s="59"/>
      <c r="UZR178" s="59"/>
      <c r="UZS178" s="59"/>
      <c r="UZT178" s="59"/>
      <c r="UZU178" s="59"/>
      <c r="UZV178" s="59"/>
      <c r="UZW178" s="59"/>
      <c r="UZX178" s="59"/>
      <c r="UZY178" s="59"/>
      <c r="UZZ178" s="59"/>
      <c r="VAA178" s="59"/>
      <c r="VAB178" s="59"/>
      <c r="VAC178" s="59"/>
      <c r="VAD178" s="59"/>
      <c r="VAE178" s="59"/>
      <c r="VAF178" s="59"/>
      <c r="VAG178" s="59"/>
      <c r="VAH178" s="59"/>
      <c r="VAI178" s="59"/>
      <c r="VAJ178" s="59"/>
      <c r="VAK178" s="59"/>
      <c r="VAL178" s="59"/>
      <c r="VAM178" s="59"/>
      <c r="VAN178" s="59"/>
      <c r="VAO178" s="59"/>
      <c r="VAP178" s="59"/>
      <c r="VAQ178" s="59"/>
      <c r="VAR178" s="59"/>
      <c r="VAS178" s="59"/>
      <c r="VAT178" s="59"/>
      <c r="VAU178" s="59"/>
      <c r="VAV178" s="59"/>
      <c r="VAW178" s="59"/>
      <c r="VAX178" s="59"/>
      <c r="VAY178" s="59"/>
      <c r="VAZ178" s="59"/>
      <c r="VBA178" s="59"/>
      <c r="VBB178" s="59"/>
      <c r="VBC178" s="59"/>
      <c r="VBD178" s="59"/>
      <c r="VBE178" s="59"/>
      <c r="VBF178" s="59"/>
      <c r="VBG178" s="59"/>
      <c r="VBH178" s="59"/>
      <c r="VBI178" s="59"/>
      <c r="VBJ178" s="59"/>
      <c r="VBK178" s="59"/>
      <c r="VBL178" s="59"/>
      <c r="VBM178" s="59"/>
      <c r="VBN178" s="59"/>
      <c r="VBO178" s="59"/>
      <c r="VBP178" s="59"/>
      <c r="VBQ178" s="59"/>
      <c r="VBR178" s="59"/>
      <c r="VBS178" s="59"/>
      <c r="VBT178" s="59"/>
      <c r="VBU178" s="59"/>
      <c r="VBV178" s="59"/>
      <c r="VBW178" s="59"/>
      <c r="VBX178" s="59"/>
      <c r="VBY178" s="59"/>
      <c r="VBZ178" s="59"/>
      <c r="VCA178" s="59"/>
      <c r="VCB178" s="59"/>
      <c r="VCC178" s="59"/>
      <c r="VCD178" s="59"/>
      <c r="VCE178" s="59"/>
      <c r="VCF178" s="59"/>
      <c r="VCG178" s="59"/>
      <c r="VCH178" s="59"/>
      <c r="VCI178" s="59"/>
      <c r="VCJ178" s="59"/>
      <c r="VCK178" s="59"/>
      <c r="VCL178" s="59"/>
      <c r="VCM178" s="59"/>
      <c r="VCN178" s="59"/>
      <c r="VCO178" s="59"/>
      <c r="VCP178" s="59"/>
      <c r="VCQ178" s="59"/>
      <c r="VCR178" s="59"/>
      <c r="VCS178" s="59"/>
      <c r="VCT178" s="59"/>
      <c r="VCU178" s="59"/>
      <c r="VCV178" s="59"/>
      <c r="VCW178" s="59"/>
      <c r="VCX178" s="59"/>
      <c r="VCY178" s="59"/>
      <c r="VCZ178" s="59"/>
      <c r="VDA178" s="59"/>
      <c r="VDB178" s="59"/>
      <c r="VDC178" s="59"/>
      <c r="VDD178" s="59"/>
      <c r="VDE178" s="59"/>
      <c r="VDF178" s="59"/>
      <c r="VDG178" s="59"/>
      <c r="VDH178" s="59"/>
      <c r="VDI178" s="59"/>
      <c r="VDJ178" s="59"/>
      <c r="VDK178" s="59"/>
      <c r="VDL178" s="59"/>
      <c r="VDM178" s="59"/>
      <c r="VDN178" s="59"/>
      <c r="VDO178" s="59"/>
      <c r="VDP178" s="59"/>
      <c r="VDQ178" s="59"/>
      <c r="VDR178" s="59"/>
      <c r="VDS178" s="59"/>
      <c r="VDT178" s="59"/>
      <c r="VDU178" s="59"/>
      <c r="VDV178" s="59"/>
      <c r="VDW178" s="59"/>
      <c r="VDX178" s="59"/>
      <c r="VDY178" s="59"/>
      <c r="VDZ178" s="59"/>
      <c r="VEA178" s="59"/>
      <c r="VEB178" s="59"/>
      <c r="VEC178" s="59"/>
      <c r="VED178" s="59"/>
      <c r="VEE178" s="59"/>
      <c r="VEF178" s="59"/>
      <c r="VEG178" s="59"/>
      <c r="VEH178" s="59"/>
      <c r="VEI178" s="59"/>
      <c r="VEJ178" s="59"/>
      <c r="VEK178" s="59"/>
      <c r="VEL178" s="59"/>
      <c r="VEM178" s="59"/>
      <c r="VEN178" s="59"/>
      <c r="VEO178" s="59"/>
      <c r="VEP178" s="59"/>
      <c r="VEQ178" s="59"/>
      <c r="VER178" s="59"/>
      <c r="VES178" s="59"/>
      <c r="VET178" s="59"/>
      <c r="VEU178" s="59"/>
      <c r="VEV178" s="59"/>
      <c r="VEW178" s="59"/>
      <c r="VEX178" s="59"/>
      <c r="VEY178" s="59"/>
      <c r="VEZ178" s="59"/>
      <c r="VFA178" s="59"/>
      <c r="VFB178" s="59"/>
      <c r="VFC178" s="59"/>
      <c r="VFD178" s="59"/>
      <c r="VFE178" s="59"/>
      <c r="VFF178" s="59"/>
      <c r="VFG178" s="59"/>
      <c r="VFH178" s="59"/>
      <c r="VFI178" s="59"/>
      <c r="VFJ178" s="59"/>
      <c r="VFK178" s="59"/>
      <c r="VFL178" s="59"/>
      <c r="VFM178" s="59"/>
      <c r="VFN178" s="59"/>
      <c r="VFO178" s="59"/>
      <c r="VFP178" s="59"/>
      <c r="VFQ178" s="59"/>
      <c r="VFR178" s="59"/>
      <c r="VFS178" s="59"/>
      <c r="VFT178" s="59"/>
      <c r="VFU178" s="59"/>
      <c r="VFV178" s="59"/>
      <c r="VFW178" s="59"/>
      <c r="VFX178" s="59"/>
      <c r="VFY178" s="59"/>
      <c r="VFZ178" s="59"/>
      <c r="VGA178" s="59"/>
      <c r="VGB178" s="59"/>
      <c r="VGC178" s="59"/>
      <c r="VGD178" s="59"/>
      <c r="VGE178" s="59"/>
      <c r="VGF178" s="59"/>
      <c r="VGG178" s="59"/>
      <c r="VGH178" s="59"/>
      <c r="VGI178" s="59"/>
      <c r="VGJ178" s="59"/>
      <c r="VGK178" s="59"/>
      <c r="VGL178" s="59"/>
      <c r="VGM178" s="59"/>
      <c r="VGN178" s="59"/>
      <c r="VGO178" s="59"/>
      <c r="VGP178" s="59"/>
      <c r="VGQ178" s="59"/>
      <c r="VGR178" s="59"/>
      <c r="VGS178" s="59"/>
      <c r="VGT178" s="59"/>
      <c r="VGU178" s="59"/>
      <c r="VGV178" s="59"/>
      <c r="VGW178" s="59"/>
      <c r="VGX178" s="59"/>
      <c r="VGY178" s="59"/>
      <c r="VGZ178" s="59"/>
      <c r="VHA178" s="59"/>
      <c r="VHB178" s="59"/>
      <c r="VHC178" s="59"/>
      <c r="VHD178" s="59"/>
      <c r="VHE178" s="59"/>
      <c r="VHF178" s="59"/>
      <c r="VHG178" s="59"/>
      <c r="VHH178" s="59"/>
      <c r="VHI178" s="59"/>
      <c r="VHJ178" s="59"/>
      <c r="VHK178" s="59"/>
      <c r="VHL178" s="59"/>
      <c r="VHM178" s="59"/>
      <c r="VHN178" s="59"/>
      <c r="VHO178" s="59"/>
      <c r="VHP178" s="59"/>
      <c r="VHQ178" s="59"/>
      <c r="VHR178" s="59"/>
      <c r="VHS178" s="59"/>
      <c r="VHT178" s="59"/>
      <c r="VHU178" s="59"/>
      <c r="VHV178" s="59"/>
      <c r="VHW178" s="59"/>
      <c r="VHX178" s="59"/>
      <c r="VHY178" s="59"/>
      <c r="VHZ178" s="59"/>
      <c r="VIA178" s="59"/>
      <c r="VIB178" s="59"/>
      <c r="VIC178" s="59"/>
      <c r="VID178" s="59"/>
      <c r="VIE178" s="59"/>
      <c r="VIF178" s="59"/>
      <c r="VIG178" s="59"/>
      <c r="VIH178" s="59"/>
      <c r="VII178" s="59"/>
      <c r="VIJ178" s="59"/>
      <c r="VIK178" s="59"/>
      <c r="VIL178" s="59"/>
      <c r="VIM178" s="59"/>
      <c r="VIN178" s="59"/>
      <c r="VIO178" s="59"/>
      <c r="VIP178" s="59"/>
      <c r="VIQ178" s="59"/>
      <c r="VIR178" s="59"/>
      <c r="VIS178" s="59"/>
      <c r="VIT178" s="59"/>
      <c r="VIU178" s="59"/>
      <c r="VIV178" s="59"/>
      <c r="VIW178" s="59"/>
      <c r="VIX178" s="59"/>
      <c r="VIY178" s="59"/>
      <c r="VIZ178" s="59"/>
      <c r="VJA178" s="59"/>
      <c r="VJB178" s="59"/>
      <c r="VJC178" s="59"/>
      <c r="VJD178" s="59"/>
      <c r="VJE178" s="59"/>
      <c r="VJF178" s="59"/>
      <c r="VJG178" s="59"/>
      <c r="VJH178" s="59"/>
      <c r="VJI178" s="59"/>
      <c r="VJJ178" s="59"/>
      <c r="VJK178" s="59"/>
      <c r="VJL178" s="59"/>
      <c r="VJM178" s="59"/>
      <c r="VJN178" s="59"/>
      <c r="VJO178" s="59"/>
      <c r="VJP178" s="59"/>
      <c r="VJQ178" s="59"/>
      <c r="VJR178" s="59"/>
      <c r="VJS178" s="59"/>
      <c r="VJT178" s="59"/>
      <c r="VJU178" s="59"/>
      <c r="VJV178" s="59"/>
      <c r="VJW178" s="59"/>
      <c r="VJX178" s="59"/>
      <c r="VJY178" s="59"/>
      <c r="VJZ178" s="59"/>
      <c r="VKA178" s="59"/>
      <c r="VKB178" s="59"/>
      <c r="VKC178" s="59"/>
      <c r="VKD178" s="59"/>
      <c r="VKE178" s="59"/>
      <c r="VKF178" s="59"/>
      <c r="VKG178" s="59"/>
      <c r="VKH178" s="59"/>
      <c r="VKI178" s="59"/>
      <c r="VKJ178" s="59"/>
      <c r="VKK178" s="59"/>
      <c r="VKL178" s="59"/>
      <c r="VKM178" s="59"/>
      <c r="VKN178" s="59"/>
      <c r="VKO178" s="59"/>
      <c r="VKP178" s="59"/>
      <c r="VKQ178" s="59"/>
      <c r="VKR178" s="59"/>
      <c r="VKS178" s="59"/>
      <c r="VKT178" s="59"/>
      <c r="VKU178" s="59"/>
      <c r="VKV178" s="59"/>
      <c r="VKW178" s="59"/>
      <c r="VKX178" s="59"/>
      <c r="VKY178" s="59"/>
      <c r="VKZ178" s="59"/>
      <c r="VLA178" s="59"/>
      <c r="VLB178" s="59"/>
      <c r="VLC178" s="59"/>
      <c r="VLD178" s="59"/>
      <c r="VLE178" s="59"/>
      <c r="VLF178" s="59"/>
      <c r="VLG178" s="59"/>
      <c r="VLH178" s="59"/>
      <c r="VLI178" s="59"/>
      <c r="VLJ178" s="59"/>
      <c r="VLK178" s="59"/>
      <c r="VLL178" s="59"/>
      <c r="VLM178" s="59"/>
      <c r="VLN178" s="59"/>
      <c r="VLO178" s="59"/>
      <c r="VLP178" s="59"/>
      <c r="VLQ178" s="59"/>
      <c r="VLR178" s="59"/>
      <c r="VLS178" s="59"/>
      <c r="VLT178" s="59"/>
      <c r="VLU178" s="59"/>
      <c r="VLV178" s="59"/>
      <c r="VLW178" s="59"/>
      <c r="VLX178" s="59"/>
      <c r="VLY178" s="59"/>
      <c r="VLZ178" s="59"/>
      <c r="VMA178" s="59"/>
      <c r="VMB178" s="59"/>
      <c r="VMC178" s="59"/>
      <c r="VMD178" s="59"/>
      <c r="VME178" s="59"/>
      <c r="VMF178" s="59"/>
      <c r="VMG178" s="59"/>
      <c r="VMH178" s="59"/>
      <c r="VMI178" s="59"/>
      <c r="VMJ178" s="59"/>
      <c r="VMK178" s="59"/>
      <c r="VML178" s="59"/>
      <c r="VMM178" s="59"/>
      <c r="VMN178" s="59"/>
      <c r="VMO178" s="59"/>
      <c r="VMP178" s="59"/>
      <c r="VMQ178" s="59"/>
      <c r="VMR178" s="59"/>
      <c r="VMS178" s="59"/>
      <c r="VMT178" s="59"/>
      <c r="VMU178" s="59"/>
      <c r="VMV178" s="59"/>
      <c r="VMW178" s="59"/>
      <c r="VMX178" s="59"/>
      <c r="VMY178" s="59"/>
      <c r="VMZ178" s="59"/>
      <c r="VNA178" s="59"/>
      <c r="VNB178" s="59"/>
      <c r="VNC178" s="59"/>
      <c r="VND178" s="59"/>
      <c r="VNE178" s="59"/>
      <c r="VNF178" s="59"/>
      <c r="VNG178" s="59"/>
      <c r="VNH178" s="59"/>
      <c r="VNI178" s="59"/>
      <c r="VNJ178" s="59"/>
      <c r="VNK178" s="59"/>
      <c r="VNL178" s="59"/>
      <c r="VNM178" s="59"/>
      <c r="VNN178" s="59"/>
      <c r="VNO178" s="59"/>
      <c r="VNP178" s="59"/>
      <c r="VNQ178" s="59"/>
      <c r="VNR178" s="59"/>
      <c r="VNS178" s="59"/>
      <c r="VNT178" s="59"/>
      <c r="VNU178" s="59"/>
      <c r="VNV178" s="59"/>
      <c r="VNW178" s="59"/>
      <c r="VNX178" s="59"/>
      <c r="VNY178" s="59"/>
      <c r="VNZ178" s="59"/>
      <c r="VOA178" s="59"/>
      <c r="VOB178" s="59"/>
      <c r="VOC178" s="59"/>
      <c r="VOD178" s="59"/>
      <c r="VOE178" s="59"/>
      <c r="VOF178" s="59"/>
      <c r="VOG178" s="59"/>
      <c r="VOH178" s="59"/>
      <c r="VOI178" s="59"/>
      <c r="VOJ178" s="59"/>
      <c r="VOK178" s="59"/>
      <c r="VOL178" s="59"/>
      <c r="VOM178" s="59"/>
      <c r="VON178" s="59"/>
      <c r="VOO178" s="59"/>
      <c r="VOP178" s="59"/>
      <c r="VOQ178" s="59"/>
      <c r="VOR178" s="59"/>
      <c r="VOS178" s="59"/>
      <c r="VOT178" s="59"/>
      <c r="VOU178" s="59"/>
      <c r="VOV178" s="59"/>
      <c r="VOW178" s="59"/>
      <c r="VOX178" s="59"/>
      <c r="VOY178" s="59"/>
      <c r="VOZ178" s="59"/>
      <c r="VPA178" s="59"/>
      <c r="VPB178" s="59"/>
      <c r="VPC178" s="59"/>
      <c r="VPD178" s="59"/>
      <c r="VPE178" s="59"/>
      <c r="VPF178" s="59"/>
      <c r="VPG178" s="59"/>
      <c r="VPH178" s="59"/>
      <c r="VPI178" s="59"/>
      <c r="VPJ178" s="59"/>
      <c r="VPK178" s="59"/>
      <c r="VPL178" s="59"/>
      <c r="VPM178" s="59"/>
      <c r="VPN178" s="59"/>
      <c r="VPO178" s="59"/>
      <c r="VPP178" s="59"/>
      <c r="VPQ178" s="59"/>
      <c r="VPR178" s="59"/>
      <c r="VPS178" s="59"/>
      <c r="VPT178" s="59"/>
      <c r="VPU178" s="59"/>
      <c r="VPV178" s="59"/>
      <c r="VPW178" s="59"/>
      <c r="VPX178" s="59"/>
      <c r="VPY178" s="59"/>
      <c r="VPZ178" s="59"/>
      <c r="VQA178" s="59"/>
      <c r="VQB178" s="59"/>
      <c r="VQC178" s="59"/>
      <c r="VQD178" s="59"/>
      <c r="VQE178" s="59"/>
      <c r="VQF178" s="59"/>
      <c r="VQG178" s="59"/>
      <c r="VQH178" s="59"/>
      <c r="VQI178" s="59"/>
      <c r="VQJ178" s="59"/>
      <c r="VQK178" s="59"/>
      <c r="VQL178" s="59"/>
      <c r="VQM178" s="59"/>
      <c r="VQN178" s="59"/>
      <c r="VQO178" s="59"/>
      <c r="VQP178" s="59"/>
      <c r="VQQ178" s="59"/>
      <c r="VQR178" s="59"/>
      <c r="VQS178" s="59"/>
      <c r="VQT178" s="59"/>
      <c r="VQU178" s="59"/>
      <c r="VQV178" s="59"/>
      <c r="VQW178" s="59"/>
      <c r="VQX178" s="59"/>
      <c r="VQY178" s="59"/>
      <c r="VQZ178" s="59"/>
      <c r="VRA178" s="59"/>
      <c r="VRB178" s="59"/>
      <c r="VRC178" s="59"/>
      <c r="VRD178" s="59"/>
      <c r="VRE178" s="59"/>
      <c r="VRF178" s="59"/>
      <c r="VRG178" s="59"/>
      <c r="VRH178" s="59"/>
      <c r="VRI178" s="59"/>
      <c r="VRJ178" s="59"/>
      <c r="VRK178" s="59"/>
      <c r="VRL178" s="59"/>
      <c r="VRM178" s="59"/>
      <c r="VRN178" s="59"/>
      <c r="VRO178" s="59"/>
      <c r="VRP178" s="59"/>
      <c r="VRQ178" s="59"/>
      <c r="VRR178" s="59"/>
      <c r="VRS178" s="59"/>
      <c r="VRT178" s="59"/>
      <c r="VRU178" s="59"/>
      <c r="VRV178" s="59"/>
      <c r="VRW178" s="59"/>
      <c r="VRX178" s="59"/>
      <c r="VRY178" s="59"/>
      <c r="VRZ178" s="59"/>
      <c r="VSA178" s="59"/>
      <c r="VSB178" s="59"/>
      <c r="VSC178" s="59"/>
      <c r="VSD178" s="59"/>
      <c r="VSE178" s="59"/>
      <c r="VSF178" s="59"/>
      <c r="VSG178" s="59"/>
      <c r="VSH178" s="59"/>
      <c r="VSI178" s="59"/>
      <c r="VSJ178" s="59"/>
      <c r="VSK178" s="59"/>
      <c r="VSL178" s="59"/>
      <c r="VSM178" s="59"/>
      <c r="VSN178" s="59"/>
      <c r="VSO178" s="59"/>
      <c r="VSP178" s="59"/>
      <c r="VSQ178" s="59"/>
      <c r="VSR178" s="59"/>
      <c r="VSS178" s="59"/>
      <c r="VST178" s="59"/>
      <c r="VSU178" s="59"/>
      <c r="VSV178" s="59"/>
      <c r="VSW178" s="59"/>
      <c r="VSX178" s="59"/>
      <c r="VSY178" s="59"/>
      <c r="VSZ178" s="59"/>
      <c r="VTA178" s="59"/>
      <c r="VTB178" s="59"/>
      <c r="VTC178" s="59"/>
      <c r="VTD178" s="59"/>
      <c r="VTE178" s="59"/>
      <c r="VTF178" s="59"/>
      <c r="VTG178" s="59"/>
      <c r="VTH178" s="59"/>
      <c r="VTI178" s="59"/>
      <c r="VTJ178" s="59"/>
      <c r="VTK178" s="59"/>
      <c r="VTL178" s="59"/>
      <c r="VTM178" s="59"/>
      <c r="VTN178" s="59"/>
      <c r="VTO178" s="59"/>
      <c r="VTP178" s="59"/>
      <c r="VTQ178" s="59"/>
      <c r="VTR178" s="59"/>
      <c r="VTS178" s="59"/>
      <c r="VTT178" s="59"/>
      <c r="VTU178" s="59"/>
      <c r="VTV178" s="59"/>
      <c r="VTW178" s="59"/>
      <c r="VTX178" s="59"/>
      <c r="VTY178" s="59"/>
      <c r="VTZ178" s="59"/>
      <c r="VUA178" s="59"/>
      <c r="VUB178" s="59"/>
      <c r="VUC178" s="59"/>
      <c r="VUD178" s="59"/>
      <c r="VUE178" s="59"/>
      <c r="VUF178" s="59"/>
      <c r="VUG178" s="59"/>
      <c r="VUH178" s="59"/>
      <c r="VUI178" s="59"/>
      <c r="VUJ178" s="59"/>
      <c r="VUK178" s="59"/>
      <c r="VUL178" s="59"/>
      <c r="VUM178" s="59"/>
      <c r="VUN178" s="59"/>
      <c r="VUO178" s="59"/>
      <c r="VUP178" s="59"/>
      <c r="VUQ178" s="59"/>
      <c r="VUR178" s="59"/>
      <c r="VUS178" s="59"/>
      <c r="VUT178" s="59"/>
      <c r="VUU178" s="59"/>
      <c r="VUV178" s="59"/>
      <c r="VUW178" s="59"/>
      <c r="VUX178" s="59"/>
      <c r="VUY178" s="59"/>
      <c r="VUZ178" s="59"/>
      <c r="VVA178" s="59"/>
      <c r="VVB178" s="59"/>
      <c r="VVC178" s="59"/>
      <c r="VVD178" s="59"/>
      <c r="VVE178" s="59"/>
      <c r="VVF178" s="59"/>
      <c r="VVG178" s="59"/>
      <c r="VVH178" s="59"/>
      <c r="VVI178" s="59"/>
      <c r="VVJ178" s="59"/>
      <c r="VVK178" s="59"/>
      <c r="VVL178" s="59"/>
      <c r="VVM178" s="59"/>
      <c r="VVN178" s="59"/>
      <c r="VVO178" s="59"/>
      <c r="VVP178" s="59"/>
      <c r="VVQ178" s="59"/>
      <c r="VVR178" s="59"/>
      <c r="VVS178" s="59"/>
      <c r="VVT178" s="59"/>
      <c r="VVU178" s="59"/>
      <c r="VVV178" s="59"/>
      <c r="VVW178" s="59"/>
      <c r="VVX178" s="59"/>
      <c r="VVY178" s="59"/>
      <c r="VVZ178" s="59"/>
      <c r="VWA178" s="59"/>
      <c r="VWB178" s="59"/>
      <c r="VWC178" s="59"/>
      <c r="VWD178" s="59"/>
      <c r="VWE178" s="59"/>
      <c r="VWF178" s="59"/>
      <c r="VWG178" s="59"/>
      <c r="VWH178" s="59"/>
      <c r="VWI178" s="59"/>
      <c r="VWJ178" s="59"/>
      <c r="VWK178" s="59"/>
      <c r="VWL178" s="59"/>
      <c r="VWM178" s="59"/>
      <c r="VWN178" s="59"/>
      <c r="VWO178" s="59"/>
      <c r="VWP178" s="59"/>
      <c r="VWQ178" s="59"/>
      <c r="VWR178" s="59"/>
      <c r="VWS178" s="59"/>
      <c r="VWT178" s="59"/>
      <c r="VWU178" s="59"/>
      <c r="VWV178" s="59"/>
      <c r="VWW178" s="59"/>
      <c r="VWX178" s="59"/>
      <c r="VWY178" s="59"/>
      <c r="VWZ178" s="59"/>
      <c r="VXA178" s="59"/>
      <c r="VXB178" s="59"/>
      <c r="VXC178" s="59"/>
      <c r="VXD178" s="59"/>
      <c r="VXE178" s="59"/>
      <c r="VXF178" s="59"/>
      <c r="VXG178" s="59"/>
      <c r="VXH178" s="59"/>
      <c r="VXI178" s="59"/>
      <c r="VXJ178" s="59"/>
      <c r="VXK178" s="59"/>
      <c r="VXL178" s="59"/>
      <c r="VXM178" s="59"/>
      <c r="VXN178" s="59"/>
      <c r="VXO178" s="59"/>
      <c r="VXP178" s="59"/>
      <c r="VXQ178" s="59"/>
      <c r="VXR178" s="59"/>
      <c r="VXS178" s="59"/>
      <c r="VXT178" s="59"/>
      <c r="VXU178" s="59"/>
      <c r="VXV178" s="59"/>
      <c r="VXW178" s="59"/>
      <c r="VXX178" s="59"/>
      <c r="VXY178" s="59"/>
      <c r="VXZ178" s="59"/>
      <c r="VYA178" s="59"/>
      <c r="VYB178" s="59"/>
      <c r="VYC178" s="59"/>
      <c r="VYD178" s="59"/>
      <c r="VYE178" s="59"/>
      <c r="VYF178" s="59"/>
      <c r="VYG178" s="59"/>
      <c r="VYH178" s="59"/>
      <c r="VYI178" s="59"/>
      <c r="VYJ178" s="59"/>
      <c r="VYK178" s="59"/>
      <c r="VYL178" s="59"/>
      <c r="VYM178" s="59"/>
      <c r="VYN178" s="59"/>
      <c r="VYO178" s="59"/>
      <c r="VYP178" s="59"/>
      <c r="VYQ178" s="59"/>
      <c r="VYR178" s="59"/>
      <c r="VYS178" s="59"/>
      <c r="VYT178" s="59"/>
      <c r="VYU178" s="59"/>
      <c r="VYV178" s="59"/>
      <c r="VYW178" s="59"/>
      <c r="VYX178" s="59"/>
      <c r="VYY178" s="59"/>
      <c r="VYZ178" s="59"/>
      <c r="VZA178" s="59"/>
      <c r="VZB178" s="59"/>
      <c r="VZC178" s="59"/>
      <c r="VZD178" s="59"/>
      <c r="VZE178" s="59"/>
      <c r="VZF178" s="59"/>
      <c r="VZG178" s="59"/>
      <c r="VZH178" s="59"/>
      <c r="VZI178" s="59"/>
      <c r="VZJ178" s="59"/>
      <c r="VZK178" s="59"/>
      <c r="VZL178" s="59"/>
      <c r="VZM178" s="59"/>
      <c r="VZN178" s="59"/>
      <c r="VZO178" s="59"/>
      <c r="VZP178" s="59"/>
      <c r="VZQ178" s="59"/>
      <c r="VZR178" s="59"/>
      <c r="VZS178" s="59"/>
      <c r="VZT178" s="59"/>
      <c r="VZU178" s="59"/>
      <c r="VZV178" s="59"/>
      <c r="VZW178" s="59"/>
      <c r="VZX178" s="59"/>
      <c r="VZY178" s="59"/>
      <c r="VZZ178" s="59"/>
      <c r="WAA178" s="59"/>
      <c r="WAB178" s="59"/>
      <c r="WAC178" s="59"/>
      <c r="WAD178" s="59"/>
      <c r="WAE178" s="59"/>
      <c r="WAF178" s="59"/>
      <c r="WAG178" s="59"/>
      <c r="WAH178" s="59"/>
      <c r="WAI178" s="59"/>
      <c r="WAJ178" s="59"/>
      <c r="WAK178" s="59"/>
      <c r="WAL178" s="59"/>
      <c r="WAM178" s="59"/>
      <c r="WAN178" s="59"/>
      <c r="WAO178" s="59"/>
      <c r="WAP178" s="59"/>
      <c r="WAQ178" s="59"/>
      <c r="WAR178" s="59"/>
      <c r="WAS178" s="59"/>
      <c r="WAT178" s="59"/>
      <c r="WAU178" s="59"/>
      <c r="WAV178" s="59"/>
      <c r="WAW178" s="59"/>
      <c r="WAX178" s="59"/>
      <c r="WAY178" s="59"/>
      <c r="WAZ178" s="59"/>
      <c r="WBA178" s="59"/>
      <c r="WBB178" s="59"/>
      <c r="WBC178" s="59"/>
      <c r="WBD178" s="59"/>
      <c r="WBE178" s="59"/>
      <c r="WBF178" s="59"/>
      <c r="WBG178" s="59"/>
      <c r="WBH178" s="59"/>
      <c r="WBI178" s="59"/>
      <c r="WBJ178" s="59"/>
      <c r="WBK178" s="59"/>
      <c r="WBL178" s="59"/>
      <c r="WBM178" s="59"/>
      <c r="WBN178" s="59"/>
      <c r="WBO178" s="59"/>
      <c r="WBP178" s="59"/>
      <c r="WBQ178" s="59"/>
      <c r="WBR178" s="59"/>
      <c r="WBS178" s="59"/>
      <c r="WBT178" s="59"/>
      <c r="WBU178" s="59"/>
      <c r="WBV178" s="59"/>
      <c r="WBW178" s="59"/>
      <c r="WBX178" s="59"/>
      <c r="WBY178" s="59"/>
      <c r="WBZ178" s="59"/>
      <c r="WCA178" s="59"/>
      <c r="WCB178" s="59"/>
      <c r="WCC178" s="59"/>
      <c r="WCD178" s="59"/>
      <c r="WCE178" s="59"/>
      <c r="WCF178" s="59"/>
      <c r="WCG178" s="59"/>
      <c r="WCH178" s="59"/>
      <c r="WCI178" s="59"/>
      <c r="WCJ178" s="59"/>
      <c r="WCK178" s="59"/>
      <c r="WCL178" s="59"/>
      <c r="WCM178" s="59"/>
      <c r="WCN178" s="59"/>
      <c r="WCO178" s="59"/>
      <c r="WCP178" s="59"/>
      <c r="WCQ178" s="59"/>
      <c r="WCR178" s="59"/>
      <c r="WCS178" s="59"/>
      <c r="WCT178" s="59"/>
      <c r="WCU178" s="59"/>
      <c r="WCV178" s="59"/>
      <c r="WCW178" s="59"/>
      <c r="WCX178" s="59"/>
      <c r="WCY178" s="59"/>
      <c r="WCZ178" s="59"/>
      <c r="WDA178" s="59"/>
      <c r="WDB178" s="59"/>
      <c r="WDC178" s="59"/>
      <c r="WDD178" s="59"/>
      <c r="WDE178" s="59"/>
      <c r="WDF178" s="59"/>
      <c r="WDG178" s="59"/>
      <c r="WDH178" s="59"/>
      <c r="WDI178" s="59"/>
      <c r="WDJ178" s="59"/>
      <c r="WDK178" s="59"/>
      <c r="WDL178" s="59"/>
      <c r="WDM178" s="59"/>
      <c r="WDN178" s="59"/>
      <c r="WDO178" s="59"/>
      <c r="WDP178" s="59"/>
      <c r="WDQ178" s="59"/>
      <c r="WDR178" s="59"/>
      <c r="WDS178" s="59"/>
      <c r="WDT178" s="59"/>
      <c r="WDU178" s="59"/>
      <c r="WDV178" s="59"/>
      <c r="WDW178" s="59"/>
      <c r="WDX178" s="59"/>
      <c r="WDY178" s="59"/>
      <c r="WDZ178" s="59"/>
      <c r="WEA178" s="59"/>
      <c r="WEB178" s="59"/>
      <c r="WEC178" s="59"/>
      <c r="WED178" s="59"/>
      <c r="WEE178" s="59"/>
      <c r="WEF178" s="59"/>
      <c r="WEG178" s="59"/>
      <c r="WEH178" s="59"/>
      <c r="WEI178" s="59"/>
      <c r="WEJ178" s="59"/>
      <c r="WEK178" s="59"/>
      <c r="WEL178" s="59"/>
      <c r="WEM178" s="59"/>
      <c r="WEN178" s="59"/>
      <c r="WEO178" s="59"/>
      <c r="WEP178" s="59"/>
      <c r="WEQ178" s="59"/>
      <c r="WER178" s="59"/>
      <c r="WES178" s="59"/>
      <c r="WET178" s="59"/>
      <c r="WEU178" s="59"/>
      <c r="WEV178" s="59"/>
      <c r="WEW178" s="59"/>
      <c r="WEX178" s="59"/>
      <c r="WEY178" s="59"/>
      <c r="WEZ178" s="59"/>
      <c r="WFA178" s="59"/>
      <c r="WFB178" s="59"/>
      <c r="WFC178" s="59"/>
      <c r="WFD178" s="59"/>
      <c r="WFE178" s="59"/>
      <c r="WFF178" s="59"/>
      <c r="WFG178" s="59"/>
      <c r="WFH178" s="59"/>
      <c r="WFI178" s="59"/>
      <c r="WFJ178" s="59"/>
      <c r="WFK178" s="59"/>
      <c r="WFL178" s="59"/>
      <c r="WFM178" s="59"/>
      <c r="WFN178" s="59"/>
      <c r="WFO178" s="59"/>
      <c r="WFP178" s="59"/>
      <c r="WFQ178" s="59"/>
      <c r="WFR178" s="59"/>
      <c r="WFS178" s="59"/>
      <c r="WFT178" s="59"/>
      <c r="WFU178" s="59"/>
      <c r="WFV178" s="59"/>
      <c r="WFW178" s="59"/>
      <c r="WFX178" s="59"/>
      <c r="WFY178" s="59"/>
      <c r="WFZ178" s="59"/>
      <c r="WGA178" s="59"/>
      <c r="WGB178" s="59"/>
      <c r="WGC178" s="59"/>
      <c r="WGD178" s="59"/>
      <c r="WGE178" s="59"/>
      <c r="WGF178" s="59"/>
      <c r="WGG178" s="59"/>
      <c r="WGH178" s="59"/>
      <c r="WGI178" s="59"/>
      <c r="WGJ178" s="59"/>
      <c r="WGK178" s="59"/>
      <c r="WGL178" s="59"/>
      <c r="WGM178" s="59"/>
      <c r="WGN178" s="59"/>
      <c r="WGO178" s="59"/>
      <c r="WGP178" s="59"/>
      <c r="WGQ178" s="59"/>
      <c r="WGR178" s="59"/>
      <c r="WGS178" s="59"/>
      <c r="WGT178" s="59"/>
      <c r="WGU178" s="59"/>
      <c r="WGV178" s="59"/>
      <c r="WGW178" s="59"/>
      <c r="WGX178" s="59"/>
      <c r="WGY178" s="59"/>
      <c r="WGZ178" s="59"/>
      <c r="WHA178" s="59"/>
      <c r="WHB178" s="59"/>
      <c r="WHC178" s="59"/>
      <c r="WHD178" s="59"/>
      <c r="WHE178" s="59"/>
      <c r="WHF178" s="59"/>
      <c r="WHG178" s="59"/>
      <c r="WHH178" s="59"/>
      <c r="WHI178" s="59"/>
      <c r="WHJ178" s="59"/>
      <c r="WHK178" s="59"/>
      <c r="WHL178" s="59"/>
      <c r="WHM178" s="59"/>
      <c r="WHN178" s="59"/>
      <c r="WHO178" s="59"/>
      <c r="WHP178" s="59"/>
      <c r="WHQ178" s="59"/>
      <c r="WHR178" s="59"/>
      <c r="WHS178" s="59"/>
      <c r="WHT178" s="59"/>
      <c r="WHU178" s="59"/>
      <c r="WHV178" s="59"/>
      <c r="WHW178" s="59"/>
      <c r="WHX178" s="59"/>
      <c r="WHY178" s="59"/>
      <c r="WHZ178" s="59"/>
      <c r="WIA178" s="59"/>
      <c r="WIB178" s="59"/>
      <c r="WIC178" s="59"/>
      <c r="WID178" s="59"/>
      <c r="WIE178" s="59"/>
      <c r="WIF178" s="59"/>
      <c r="WIG178" s="59"/>
      <c r="WIH178" s="59"/>
      <c r="WII178" s="59"/>
      <c r="WIJ178" s="59"/>
      <c r="WIK178" s="59"/>
      <c r="WIL178" s="59"/>
      <c r="WIM178" s="59"/>
      <c r="WIN178" s="59"/>
      <c r="WIO178" s="59"/>
      <c r="WIP178" s="59"/>
      <c r="WIQ178" s="59"/>
      <c r="WIR178" s="59"/>
      <c r="WIS178" s="59"/>
      <c r="WIT178" s="59"/>
      <c r="WIU178" s="59"/>
      <c r="WIV178" s="59"/>
      <c r="WIW178" s="59"/>
      <c r="WIX178" s="59"/>
      <c r="WIY178" s="59"/>
      <c r="WIZ178" s="59"/>
      <c r="WJA178" s="59"/>
      <c r="WJB178" s="59"/>
      <c r="WJC178" s="59"/>
      <c r="WJD178" s="59"/>
      <c r="WJE178" s="59"/>
      <c r="WJF178" s="59"/>
      <c r="WJG178" s="59"/>
      <c r="WJH178" s="59"/>
      <c r="WJI178" s="59"/>
      <c r="WJJ178" s="59"/>
      <c r="WJK178" s="59"/>
      <c r="WJL178" s="59"/>
      <c r="WJM178" s="59"/>
      <c r="WJN178" s="59"/>
      <c r="WJO178" s="59"/>
      <c r="WJP178" s="59"/>
      <c r="WJQ178" s="59"/>
      <c r="WJR178" s="59"/>
      <c r="WJS178" s="59"/>
      <c r="WJT178" s="59"/>
      <c r="WJU178" s="59"/>
      <c r="WJV178" s="59"/>
      <c r="WJW178" s="59"/>
      <c r="WJX178" s="59"/>
      <c r="WJY178" s="59"/>
      <c r="WJZ178" s="59"/>
      <c r="WKA178" s="59"/>
      <c r="WKB178" s="59"/>
      <c r="WKC178" s="59"/>
      <c r="WKD178" s="59"/>
      <c r="WKE178" s="59"/>
      <c r="WKF178" s="59"/>
      <c r="WKG178" s="59"/>
      <c r="WKH178" s="59"/>
      <c r="WKI178" s="59"/>
      <c r="WKJ178" s="59"/>
      <c r="WKK178" s="59"/>
      <c r="WKL178" s="59"/>
      <c r="WKM178" s="59"/>
      <c r="WKN178" s="59"/>
      <c r="WKO178" s="59"/>
      <c r="WKP178" s="59"/>
      <c r="WKQ178" s="59"/>
      <c r="WKR178" s="59"/>
      <c r="WKS178" s="59"/>
      <c r="WKT178" s="59"/>
      <c r="WKU178" s="59"/>
      <c r="WKV178" s="59"/>
      <c r="WKW178" s="59"/>
      <c r="WKX178" s="59"/>
      <c r="WKY178" s="59"/>
      <c r="WKZ178" s="59"/>
      <c r="WLA178" s="59"/>
      <c r="WLB178" s="59"/>
      <c r="WLC178" s="59"/>
      <c r="WLD178" s="59"/>
      <c r="WLE178" s="59"/>
      <c r="WLF178" s="59"/>
      <c r="WLG178" s="59"/>
      <c r="WLH178" s="59"/>
      <c r="WLI178" s="59"/>
      <c r="WLJ178" s="59"/>
      <c r="WLK178" s="59"/>
      <c r="WLL178" s="59"/>
      <c r="WLM178" s="59"/>
      <c r="WLN178" s="59"/>
      <c r="WLO178" s="59"/>
      <c r="WLP178" s="59"/>
      <c r="WLQ178" s="59"/>
      <c r="WLR178" s="59"/>
      <c r="WLS178" s="59"/>
      <c r="WLT178" s="59"/>
      <c r="WLU178" s="59"/>
      <c r="WLV178" s="59"/>
      <c r="WLW178" s="59"/>
      <c r="WLX178" s="59"/>
      <c r="WLY178" s="59"/>
      <c r="WLZ178" s="59"/>
      <c r="WMA178" s="59"/>
      <c r="WMB178" s="59"/>
      <c r="WMC178" s="59"/>
      <c r="WMD178" s="59"/>
      <c r="WME178" s="59"/>
      <c r="WMF178" s="59"/>
      <c r="WMG178" s="59"/>
      <c r="WMH178" s="59"/>
      <c r="WMI178" s="59"/>
      <c r="WMJ178" s="59"/>
      <c r="WMK178" s="59"/>
      <c r="WML178" s="59"/>
      <c r="WMM178" s="59"/>
      <c r="WMN178" s="59"/>
      <c r="WMO178" s="59"/>
      <c r="WMP178" s="59"/>
      <c r="WMQ178" s="59"/>
      <c r="WMR178" s="59"/>
      <c r="WMS178" s="59"/>
      <c r="WMT178" s="59"/>
      <c r="WMU178" s="59"/>
      <c r="WMV178" s="59"/>
      <c r="WMW178" s="59"/>
      <c r="WMX178" s="59"/>
      <c r="WMY178" s="59"/>
      <c r="WMZ178" s="59"/>
      <c r="WNA178" s="59"/>
      <c r="WNB178" s="59"/>
      <c r="WNC178" s="59"/>
      <c r="WND178" s="59"/>
      <c r="WNE178" s="59"/>
      <c r="WNF178" s="59"/>
      <c r="WNG178" s="59"/>
      <c r="WNH178" s="59"/>
      <c r="WNI178" s="59"/>
      <c r="WNJ178" s="59"/>
      <c r="WNK178" s="59"/>
      <c r="WNL178" s="59"/>
      <c r="WNM178" s="59"/>
      <c r="WNN178" s="59"/>
      <c r="WNO178" s="59"/>
      <c r="WNP178" s="59"/>
      <c r="WNQ178" s="59"/>
      <c r="WNR178" s="59"/>
      <c r="WNS178" s="59"/>
      <c r="WNT178" s="59"/>
      <c r="WNU178" s="59"/>
      <c r="WNV178" s="59"/>
      <c r="WNW178" s="59"/>
      <c r="WNX178" s="59"/>
      <c r="WNY178" s="59"/>
      <c r="WNZ178" s="59"/>
      <c r="WOA178" s="59"/>
      <c r="WOB178" s="59"/>
      <c r="WOC178" s="59"/>
      <c r="WOD178" s="59"/>
      <c r="WOE178" s="59"/>
      <c r="WOF178" s="59"/>
      <c r="WOG178" s="59"/>
      <c r="WOH178" s="59"/>
      <c r="WOI178" s="59"/>
      <c r="WOJ178" s="59"/>
      <c r="WOK178" s="59"/>
      <c r="WOL178" s="59"/>
      <c r="WOM178" s="59"/>
      <c r="WON178" s="59"/>
      <c r="WOO178" s="59"/>
      <c r="WOP178" s="59"/>
      <c r="WOQ178" s="59"/>
      <c r="WOR178" s="59"/>
      <c r="WOS178" s="59"/>
      <c r="WOT178" s="59"/>
      <c r="WOU178" s="59"/>
      <c r="WOV178" s="59"/>
      <c r="WOW178" s="59"/>
      <c r="WOX178" s="59"/>
      <c r="WOY178" s="59"/>
      <c r="WOZ178" s="59"/>
      <c r="WPA178" s="59"/>
      <c r="WPB178" s="59"/>
      <c r="WPC178" s="59"/>
      <c r="WPD178" s="59"/>
      <c r="WPE178" s="59"/>
      <c r="WPF178" s="59"/>
      <c r="WPG178" s="59"/>
      <c r="WPH178" s="59"/>
      <c r="WPI178" s="59"/>
      <c r="WPJ178" s="59"/>
      <c r="WPK178" s="59"/>
      <c r="WPL178" s="59"/>
      <c r="WPM178" s="59"/>
      <c r="WPN178" s="59"/>
      <c r="WPO178" s="59"/>
      <c r="WPP178" s="59"/>
      <c r="WPQ178" s="59"/>
      <c r="WPR178" s="59"/>
      <c r="WPS178" s="59"/>
      <c r="WPT178" s="59"/>
      <c r="WPU178" s="59"/>
      <c r="WPV178" s="59"/>
      <c r="WPW178" s="59"/>
      <c r="WPX178" s="59"/>
      <c r="WPY178" s="59"/>
      <c r="WPZ178" s="59"/>
      <c r="WQA178" s="59"/>
      <c r="WQB178" s="59"/>
      <c r="WQC178" s="59"/>
      <c r="WQD178" s="59"/>
      <c r="WQE178" s="59"/>
      <c r="WQF178" s="59"/>
      <c r="WQG178" s="59"/>
      <c r="WQH178" s="59"/>
      <c r="WQI178" s="59"/>
      <c r="WQJ178" s="59"/>
      <c r="WQK178" s="59"/>
      <c r="WQL178" s="59"/>
      <c r="WQM178" s="59"/>
      <c r="WQN178" s="59"/>
      <c r="WQO178" s="59"/>
      <c r="WQP178" s="59"/>
      <c r="WQQ178" s="59"/>
      <c r="WQR178" s="59"/>
      <c r="WQS178" s="59"/>
      <c r="WQT178" s="59"/>
      <c r="WQU178" s="59"/>
      <c r="WQV178" s="59"/>
      <c r="WQW178" s="59"/>
      <c r="WQX178" s="59"/>
      <c r="WQY178" s="59"/>
      <c r="WQZ178" s="59"/>
      <c r="WRA178" s="59"/>
      <c r="WRB178" s="59"/>
      <c r="WRC178" s="59"/>
      <c r="WRD178" s="59"/>
      <c r="WRE178" s="59"/>
      <c r="WRF178" s="59"/>
      <c r="WRG178" s="59"/>
      <c r="WRH178" s="59"/>
      <c r="WRI178" s="59"/>
      <c r="WRJ178" s="59"/>
      <c r="WRK178" s="59"/>
      <c r="WRL178" s="59"/>
      <c r="WRM178" s="59"/>
      <c r="WRN178" s="59"/>
      <c r="WRO178" s="59"/>
      <c r="WRP178" s="59"/>
      <c r="WRQ178" s="59"/>
      <c r="WRR178" s="59"/>
      <c r="WRS178" s="59"/>
      <c r="WRT178" s="59"/>
      <c r="WRU178" s="59"/>
      <c r="WRV178" s="59"/>
      <c r="WRW178" s="59"/>
      <c r="WRX178" s="59"/>
      <c r="WRY178" s="59"/>
      <c r="WRZ178" s="59"/>
      <c r="WSA178" s="59"/>
      <c r="WSB178" s="59"/>
      <c r="WSC178" s="59"/>
      <c r="WSD178" s="59"/>
      <c r="WSE178" s="59"/>
      <c r="WSF178" s="59"/>
      <c r="WSG178" s="59"/>
      <c r="WSH178" s="59"/>
      <c r="WSI178" s="59"/>
      <c r="WSJ178" s="59"/>
      <c r="WSK178" s="59"/>
      <c r="WSL178" s="59"/>
      <c r="WSM178" s="59"/>
      <c r="WSN178" s="59"/>
      <c r="WSO178" s="59"/>
      <c r="WSP178" s="59"/>
      <c r="WSQ178" s="59"/>
      <c r="WSR178" s="59"/>
      <c r="WSS178" s="59"/>
      <c r="WST178" s="59"/>
      <c r="WSU178" s="59"/>
      <c r="WSV178" s="59"/>
      <c r="WSW178" s="59"/>
      <c r="WSX178" s="59"/>
      <c r="WSY178" s="59"/>
      <c r="WSZ178" s="59"/>
      <c r="WTA178" s="59"/>
      <c r="WTB178" s="59"/>
      <c r="WTC178" s="59"/>
      <c r="WTD178" s="59"/>
      <c r="WTE178" s="59"/>
      <c r="WTF178" s="59"/>
      <c r="WTG178" s="59"/>
      <c r="WTH178" s="59"/>
      <c r="WTI178" s="59"/>
      <c r="WTJ178" s="59"/>
      <c r="WTK178" s="59"/>
      <c r="WTL178" s="59"/>
      <c r="WTM178" s="59"/>
      <c r="WTN178" s="59"/>
      <c r="WTO178" s="59"/>
      <c r="WTP178" s="59"/>
      <c r="WTQ178" s="59"/>
      <c r="WTR178" s="59"/>
      <c r="WTS178" s="59"/>
      <c r="WTT178" s="59"/>
      <c r="WTU178" s="59"/>
      <c r="WTV178" s="59"/>
      <c r="WTW178" s="59"/>
      <c r="WTX178" s="59"/>
      <c r="WTY178" s="59"/>
      <c r="WTZ178" s="59"/>
      <c r="WUA178" s="59"/>
      <c r="WUB178" s="59"/>
      <c r="WUC178" s="59"/>
      <c r="WUD178" s="59"/>
      <c r="WUE178" s="59"/>
      <c r="WUF178" s="59"/>
      <c r="WUG178" s="59"/>
      <c r="WUH178" s="59"/>
      <c r="WUI178" s="59"/>
      <c r="WUJ178" s="59"/>
      <c r="WUK178" s="59"/>
      <c r="WUL178" s="59"/>
      <c r="WUM178" s="59"/>
      <c r="WUN178" s="59"/>
      <c r="WUO178" s="59"/>
      <c r="WUP178" s="59"/>
      <c r="WUQ178" s="59"/>
      <c r="WUR178" s="59"/>
      <c r="WUS178" s="59"/>
      <c r="WUT178" s="59"/>
      <c r="WUU178" s="59"/>
      <c r="WUV178" s="59"/>
      <c r="WUW178" s="59"/>
      <c r="WUX178" s="59"/>
      <c r="WUY178" s="59"/>
      <c r="WUZ178" s="59"/>
      <c r="WVA178" s="59"/>
      <c r="WVB178" s="59"/>
      <c r="WVC178" s="59"/>
      <c r="WVD178" s="59"/>
      <c r="WVE178" s="59"/>
      <c r="WVF178" s="59"/>
      <c r="WVG178" s="59"/>
      <c r="WVH178" s="59"/>
      <c r="WVI178" s="59"/>
      <c r="WVJ178" s="59"/>
      <c r="WVK178" s="59"/>
      <c r="WVL178" s="59"/>
      <c r="WVM178" s="59"/>
      <c r="WVN178" s="59"/>
      <c r="WVO178" s="59"/>
      <c r="WVP178" s="59"/>
      <c r="WVQ178" s="59"/>
      <c r="WVR178" s="59"/>
      <c r="WVS178" s="59"/>
      <c r="WVT178" s="59"/>
      <c r="WVU178" s="59"/>
      <c r="WVV178" s="59"/>
      <c r="WVW178" s="59"/>
      <c r="WVX178" s="59"/>
      <c r="WVY178" s="59"/>
      <c r="WVZ178" s="59"/>
      <c r="WWA178" s="59"/>
      <c r="WWB178" s="59"/>
      <c r="WWC178" s="59"/>
      <c r="WWD178" s="59"/>
      <c r="WWE178" s="59"/>
      <c r="WWF178" s="59"/>
      <c r="WWG178" s="59"/>
      <c r="WWH178" s="59"/>
      <c r="WWI178" s="59"/>
      <c r="WWJ178" s="59"/>
      <c r="WWK178" s="59"/>
      <c r="WWL178" s="59"/>
      <c r="WWM178" s="59"/>
      <c r="WWN178" s="59"/>
      <c r="WWO178" s="59"/>
      <c r="WWP178" s="59"/>
      <c r="WWQ178" s="59"/>
      <c r="WWR178" s="59"/>
      <c r="WWS178" s="59"/>
      <c r="WWT178" s="59"/>
      <c r="WWU178" s="59"/>
      <c r="WWV178" s="59"/>
      <c r="WWW178" s="59"/>
      <c r="WWX178" s="59"/>
      <c r="WWY178" s="59"/>
      <c r="WWZ178" s="59"/>
      <c r="WXA178" s="59"/>
      <c r="WXB178" s="59"/>
      <c r="WXC178" s="59"/>
      <c r="WXD178" s="59"/>
      <c r="WXE178" s="59"/>
      <c r="WXF178" s="59"/>
      <c r="WXG178" s="59"/>
      <c r="WXH178" s="59"/>
      <c r="WXI178" s="59"/>
      <c r="WXJ178" s="59"/>
      <c r="WXK178" s="59"/>
      <c r="WXL178" s="59"/>
      <c r="WXM178" s="59"/>
      <c r="WXN178" s="59"/>
      <c r="WXO178" s="59"/>
      <c r="WXP178" s="59"/>
      <c r="WXQ178" s="59"/>
      <c r="WXR178" s="59"/>
      <c r="WXS178" s="59"/>
      <c r="WXT178" s="59"/>
      <c r="WXU178" s="59"/>
      <c r="WXV178" s="59"/>
      <c r="WXW178" s="59"/>
      <c r="WXX178" s="59"/>
      <c r="WXY178" s="59"/>
      <c r="WXZ178" s="59"/>
      <c r="WYA178" s="59"/>
      <c r="WYB178" s="59"/>
      <c r="WYC178" s="59"/>
      <c r="WYD178" s="59"/>
      <c r="WYE178" s="59"/>
      <c r="WYF178" s="59"/>
      <c r="WYG178" s="59"/>
      <c r="WYH178" s="59"/>
      <c r="WYI178" s="59"/>
      <c r="WYJ178" s="59"/>
      <c r="WYK178" s="59"/>
      <c r="WYL178" s="59"/>
      <c r="WYM178" s="59"/>
      <c r="WYN178" s="59"/>
      <c r="WYO178" s="59"/>
      <c r="WYP178" s="59"/>
      <c r="WYQ178" s="59"/>
      <c r="WYR178" s="59"/>
      <c r="WYS178" s="59"/>
      <c r="WYT178" s="59"/>
      <c r="WYU178" s="59"/>
      <c r="WYV178" s="59"/>
      <c r="WYW178" s="59"/>
      <c r="WYX178" s="59"/>
      <c r="WYY178" s="59"/>
      <c r="WYZ178" s="59"/>
      <c r="WZA178" s="59"/>
      <c r="WZB178" s="59"/>
      <c r="WZC178" s="59"/>
      <c r="WZD178" s="59"/>
      <c r="WZE178" s="59"/>
      <c r="WZF178" s="59"/>
      <c r="WZG178" s="59"/>
      <c r="WZH178" s="59"/>
      <c r="WZI178" s="59"/>
      <c r="WZJ178" s="59"/>
      <c r="WZK178" s="59"/>
      <c r="WZL178" s="59"/>
      <c r="WZM178" s="59"/>
      <c r="WZN178" s="59"/>
      <c r="WZO178" s="59"/>
      <c r="WZP178" s="59"/>
      <c r="WZQ178" s="59"/>
      <c r="WZR178" s="59"/>
      <c r="WZS178" s="59"/>
      <c r="WZT178" s="59"/>
      <c r="WZU178" s="59"/>
      <c r="WZV178" s="59"/>
      <c r="WZW178" s="59"/>
      <c r="WZX178" s="59"/>
      <c r="WZY178" s="59"/>
      <c r="WZZ178" s="59"/>
      <c r="XAA178" s="59"/>
      <c r="XAB178" s="59"/>
      <c r="XAC178" s="59"/>
      <c r="XAD178" s="59"/>
      <c r="XAE178" s="59"/>
      <c r="XAF178" s="59"/>
      <c r="XAG178" s="59"/>
      <c r="XAH178" s="59"/>
      <c r="XAI178" s="59"/>
      <c r="XAJ178" s="59"/>
      <c r="XAK178" s="59"/>
      <c r="XAL178" s="59"/>
      <c r="XAM178" s="59"/>
      <c r="XAN178" s="59"/>
      <c r="XAO178" s="59"/>
      <c r="XAP178" s="59"/>
      <c r="XAQ178" s="59"/>
      <c r="XAR178" s="59"/>
      <c r="XAS178" s="59"/>
      <c r="XAT178" s="59"/>
      <c r="XAU178" s="59"/>
      <c r="XAV178" s="59"/>
      <c r="XAW178" s="59"/>
      <c r="XAX178" s="59"/>
      <c r="XAY178" s="59"/>
      <c r="XAZ178" s="59"/>
      <c r="XBA178" s="59"/>
      <c r="XBB178" s="59"/>
      <c r="XBC178" s="59"/>
      <c r="XBD178" s="59"/>
      <c r="XBE178" s="59"/>
      <c r="XBF178" s="59"/>
      <c r="XBG178" s="59"/>
      <c r="XBH178" s="59"/>
      <c r="XBI178" s="59"/>
      <c r="XBJ178" s="59"/>
      <c r="XBK178" s="59"/>
      <c r="XBL178" s="59"/>
      <c r="XBM178" s="59"/>
      <c r="XBN178" s="59"/>
      <c r="XBO178" s="59"/>
      <c r="XBP178" s="59"/>
      <c r="XBQ178" s="59"/>
      <c r="XBR178" s="59"/>
      <c r="XBS178" s="59"/>
      <c r="XBT178" s="59"/>
      <c r="XBU178" s="59"/>
      <c r="XBV178" s="59"/>
      <c r="XBW178" s="59"/>
      <c r="XBX178" s="59"/>
      <c r="XBY178" s="59"/>
      <c r="XBZ178" s="59"/>
      <c r="XCA178" s="59"/>
      <c r="XCB178" s="59"/>
      <c r="XCC178" s="59"/>
      <c r="XCD178" s="59"/>
      <c r="XCE178" s="59"/>
      <c r="XCF178" s="59"/>
      <c r="XCG178" s="59"/>
      <c r="XCH178" s="59"/>
      <c r="XCI178" s="59"/>
      <c r="XCJ178" s="59"/>
      <c r="XCK178" s="59"/>
      <c r="XCL178" s="59"/>
      <c r="XCM178" s="59"/>
      <c r="XCN178" s="59"/>
      <c r="XCO178" s="59"/>
      <c r="XCP178" s="59"/>
      <c r="XCQ178" s="59"/>
      <c r="XCR178" s="59"/>
      <c r="XCS178" s="59"/>
      <c r="XCT178" s="59"/>
      <c r="XCU178" s="59"/>
      <c r="XCV178" s="59"/>
      <c r="XCW178" s="59"/>
      <c r="XCX178" s="59"/>
      <c r="XCY178" s="59"/>
      <c r="XCZ178" s="59"/>
      <c r="XDA178" s="59"/>
      <c r="XDB178" s="59"/>
      <c r="XDC178" s="59"/>
      <c r="XDD178" s="59"/>
      <c r="XDE178" s="59"/>
      <c r="XDF178" s="59"/>
      <c r="XDG178" s="59"/>
      <c r="XDH178" s="59"/>
      <c r="XDI178" s="59"/>
      <c r="XDJ178" s="59"/>
      <c r="XDK178" s="59"/>
      <c r="XDL178" s="59"/>
      <c r="XDM178" s="59"/>
      <c r="XDN178" s="59"/>
      <c r="XDO178" s="59"/>
      <c r="XDP178" s="59"/>
      <c r="XDQ178" s="59"/>
      <c r="XDR178" s="59"/>
      <c r="XDS178" s="59"/>
      <c r="XDT178" s="59"/>
      <c r="XDU178" s="59"/>
      <c r="XDV178" s="59"/>
      <c r="XDW178" s="59"/>
      <c r="XDX178" s="59"/>
      <c r="XDY178" s="59"/>
      <c r="XDZ178" s="59"/>
      <c r="XEA178" s="59"/>
      <c r="XEB178" s="59"/>
      <c r="XEC178" s="59"/>
      <c r="XED178" s="59"/>
      <c r="XEE178" s="59"/>
      <c r="XEF178" s="59"/>
      <c r="XEG178" s="59"/>
      <c r="XEH178" s="59"/>
      <c r="XEI178" s="59"/>
      <c r="XEJ178" s="59"/>
      <c r="XEK178" s="59"/>
      <c r="XEL178" s="59"/>
      <c r="XEM178" s="59"/>
      <c r="XEN178" s="59"/>
      <c r="XEO178" s="59"/>
      <c r="XEP178" s="64"/>
    </row>
    <row r="179" spans="1:16370" s="75" customFormat="1" ht="31.5" x14ac:dyDescent="0.2">
      <c r="A179" s="72" t="s">
        <v>867</v>
      </c>
      <c r="B179" s="44">
        <v>912</v>
      </c>
      <c r="C179" s="73" t="s">
        <v>62</v>
      </c>
      <c r="D179" s="73" t="s">
        <v>65</v>
      </c>
      <c r="E179" s="93" t="s">
        <v>868</v>
      </c>
      <c r="F179" s="112"/>
      <c r="G179" s="12">
        <f>G180+G189+G198</f>
        <v>31979</v>
      </c>
    </row>
    <row r="180" spans="1:16370" s="75" customFormat="1" x14ac:dyDescent="0.2">
      <c r="A180" s="72" t="s">
        <v>869</v>
      </c>
      <c r="B180" s="44">
        <v>912</v>
      </c>
      <c r="C180" s="73" t="s">
        <v>62</v>
      </c>
      <c r="D180" s="73" t="s">
        <v>65</v>
      </c>
      <c r="E180" s="93" t="s">
        <v>870</v>
      </c>
      <c r="F180" s="112"/>
      <c r="G180" s="12">
        <f>G181+G185</f>
        <v>0</v>
      </c>
    </row>
    <row r="181" spans="1:16370" s="75" customFormat="1" ht="63" x14ac:dyDescent="0.2">
      <c r="A181" s="81" t="s">
        <v>269</v>
      </c>
      <c r="B181" s="202">
        <v>912</v>
      </c>
      <c r="C181" s="201" t="s">
        <v>62</v>
      </c>
      <c r="D181" s="201" t="s">
        <v>65</v>
      </c>
      <c r="E181" s="96" t="s">
        <v>870</v>
      </c>
      <c r="F181" s="112" t="s">
        <v>30</v>
      </c>
      <c r="G181" s="9">
        <f t="shared" ref="G181" si="24">G182</f>
        <v>0</v>
      </c>
    </row>
    <row r="182" spans="1:16370" s="75" customFormat="1" ht="31.5" x14ac:dyDescent="0.2">
      <c r="A182" s="81" t="s">
        <v>8</v>
      </c>
      <c r="B182" s="202">
        <v>912</v>
      </c>
      <c r="C182" s="201" t="s">
        <v>62</v>
      </c>
      <c r="D182" s="201" t="s">
        <v>65</v>
      </c>
      <c r="E182" s="96" t="s">
        <v>870</v>
      </c>
      <c r="F182" s="112" t="s">
        <v>119</v>
      </c>
      <c r="G182" s="9">
        <f>G183+G184</f>
        <v>0</v>
      </c>
    </row>
    <row r="183" spans="1:16370" s="75" customFormat="1" x14ac:dyDescent="0.2">
      <c r="A183" s="79" t="s">
        <v>422</v>
      </c>
      <c r="B183" s="202">
        <v>912</v>
      </c>
      <c r="C183" s="201" t="s">
        <v>62</v>
      </c>
      <c r="D183" s="201" t="s">
        <v>65</v>
      </c>
      <c r="E183" s="96" t="s">
        <v>870</v>
      </c>
      <c r="F183" s="106" t="s">
        <v>126</v>
      </c>
      <c r="G183" s="9">
        <v>0</v>
      </c>
    </row>
    <row r="184" spans="1:16370" s="75" customFormat="1" ht="47.25" x14ac:dyDescent="0.2">
      <c r="A184" s="79" t="s">
        <v>205</v>
      </c>
      <c r="B184" s="202">
        <v>912</v>
      </c>
      <c r="C184" s="201" t="s">
        <v>62</v>
      </c>
      <c r="D184" s="201" t="s">
        <v>65</v>
      </c>
      <c r="E184" s="96" t="s">
        <v>870</v>
      </c>
      <c r="F184" s="106" t="s">
        <v>208</v>
      </c>
      <c r="G184" s="9">
        <v>0</v>
      </c>
    </row>
    <row r="185" spans="1:16370" s="75" customFormat="1" ht="31.5" x14ac:dyDescent="0.2">
      <c r="A185" s="108" t="s">
        <v>22</v>
      </c>
      <c r="B185" s="202">
        <v>912</v>
      </c>
      <c r="C185" s="201" t="s">
        <v>62</v>
      </c>
      <c r="D185" s="201" t="s">
        <v>65</v>
      </c>
      <c r="E185" s="96" t="s">
        <v>870</v>
      </c>
      <c r="F185" s="106" t="s">
        <v>15</v>
      </c>
      <c r="G185" s="9">
        <f>G186</f>
        <v>0</v>
      </c>
    </row>
    <row r="186" spans="1:16370" s="75" customFormat="1" ht="31.5" x14ac:dyDescent="0.2">
      <c r="A186" s="108" t="s">
        <v>17</v>
      </c>
      <c r="B186" s="202">
        <v>912</v>
      </c>
      <c r="C186" s="201" t="s">
        <v>62</v>
      </c>
      <c r="D186" s="201" t="s">
        <v>65</v>
      </c>
      <c r="E186" s="96" t="s">
        <v>870</v>
      </c>
      <c r="F186" s="106" t="s">
        <v>16</v>
      </c>
      <c r="G186" s="9">
        <f>G188+G187</f>
        <v>0</v>
      </c>
    </row>
    <row r="187" spans="1:16370" s="173" customFormat="1" ht="31.5" x14ac:dyDescent="0.25">
      <c r="A187" s="179" t="s">
        <v>481</v>
      </c>
      <c r="B187" s="202">
        <v>912</v>
      </c>
      <c r="C187" s="201" t="s">
        <v>62</v>
      </c>
      <c r="D187" s="201" t="s">
        <v>65</v>
      </c>
      <c r="E187" s="96" t="s">
        <v>870</v>
      </c>
      <c r="F187" s="145" t="s">
        <v>482</v>
      </c>
      <c r="G187" s="180">
        <v>0</v>
      </c>
    </row>
    <row r="188" spans="1:16370" s="75" customFormat="1" x14ac:dyDescent="0.2">
      <c r="A188" s="79" t="s">
        <v>934</v>
      </c>
      <c r="B188" s="202">
        <v>912</v>
      </c>
      <c r="C188" s="201" t="s">
        <v>62</v>
      </c>
      <c r="D188" s="201" t="s">
        <v>65</v>
      </c>
      <c r="E188" s="96" t="s">
        <v>870</v>
      </c>
      <c r="F188" s="106" t="s">
        <v>128</v>
      </c>
      <c r="G188" s="9">
        <v>0</v>
      </c>
    </row>
    <row r="189" spans="1:16370" s="59" customFormat="1" x14ac:dyDescent="0.2">
      <c r="A189" s="72" t="s">
        <v>871</v>
      </c>
      <c r="B189" s="44">
        <v>912</v>
      </c>
      <c r="C189" s="73" t="s">
        <v>62</v>
      </c>
      <c r="D189" s="73" t="s">
        <v>65</v>
      </c>
      <c r="E189" s="93" t="s">
        <v>872</v>
      </c>
      <c r="F189" s="104"/>
      <c r="G189" s="12">
        <f>G190+G194</f>
        <v>29979</v>
      </c>
    </row>
    <row r="190" spans="1:16370" s="75" customFormat="1" ht="63" x14ac:dyDescent="0.2">
      <c r="A190" s="81" t="s">
        <v>269</v>
      </c>
      <c r="B190" s="202">
        <v>912</v>
      </c>
      <c r="C190" s="201" t="s">
        <v>62</v>
      </c>
      <c r="D190" s="201" t="s">
        <v>65</v>
      </c>
      <c r="E190" s="96" t="s">
        <v>872</v>
      </c>
      <c r="F190" s="112" t="s">
        <v>30</v>
      </c>
      <c r="G190" s="9">
        <f t="shared" ref="G190" si="25">G191</f>
        <v>15074</v>
      </c>
    </row>
    <row r="191" spans="1:16370" s="75" customFormat="1" ht="31.5" x14ac:dyDescent="0.2">
      <c r="A191" s="81" t="s">
        <v>8</v>
      </c>
      <c r="B191" s="202">
        <v>912</v>
      </c>
      <c r="C191" s="201" t="s">
        <v>62</v>
      </c>
      <c r="D191" s="201" t="s">
        <v>65</v>
      </c>
      <c r="E191" s="96" t="s">
        <v>872</v>
      </c>
      <c r="F191" s="112" t="s">
        <v>119</v>
      </c>
      <c r="G191" s="9">
        <f>G192+G193</f>
        <v>15074</v>
      </c>
    </row>
    <row r="192" spans="1:16370" s="75" customFormat="1" x14ac:dyDescent="0.2">
      <c r="A192" s="79" t="s">
        <v>422</v>
      </c>
      <c r="B192" s="202">
        <v>912</v>
      </c>
      <c r="C192" s="201" t="s">
        <v>62</v>
      </c>
      <c r="D192" s="201" t="s">
        <v>65</v>
      </c>
      <c r="E192" s="96" t="s">
        <v>872</v>
      </c>
      <c r="F192" s="106" t="s">
        <v>126</v>
      </c>
      <c r="G192" s="9">
        <f>18894-5012-2000</f>
        <v>11882</v>
      </c>
    </row>
    <row r="193" spans="1:16370" s="75" customFormat="1" ht="47.25" x14ac:dyDescent="0.2">
      <c r="A193" s="79" t="s">
        <v>205</v>
      </c>
      <c r="B193" s="202">
        <v>912</v>
      </c>
      <c r="C193" s="201" t="s">
        <v>62</v>
      </c>
      <c r="D193" s="201" t="s">
        <v>65</v>
      </c>
      <c r="E193" s="96" t="s">
        <v>872</v>
      </c>
      <c r="F193" s="106" t="s">
        <v>208</v>
      </c>
      <c r="G193" s="9">
        <f>5706-1514-1000</f>
        <v>3192</v>
      </c>
    </row>
    <row r="194" spans="1:16370" s="75" customFormat="1" ht="31.5" x14ac:dyDescent="0.2">
      <c r="A194" s="108" t="s">
        <v>22</v>
      </c>
      <c r="B194" s="202">
        <v>912</v>
      </c>
      <c r="C194" s="201" t="s">
        <v>62</v>
      </c>
      <c r="D194" s="201" t="s">
        <v>65</v>
      </c>
      <c r="E194" s="96" t="s">
        <v>872</v>
      </c>
      <c r="F194" s="106" t="s">
        <v>15</v>
      </c>
      <c r="G194" s="9">
        <f>G195</f>
        <v>14905</v>
      </c>
    </row>
    <row r="195" spans="1:16370" s="75" customFormat="1" ht="31.5" x14ac:dyDescent="0.2">
      <c r="A195" s="108" t="s">
        <v>17</v>
      </c>
      <c r="B195" s="202">
        <v>912</v>
      </c>
      <c r="C195" s="201" t="s">
        <v>62</v>
      </c>
      <c r="D195" s="201" t="s">
        <v>65</v>
      </c>
      <c r="E195" s="96" t="s">
        <v>872</v>
      </c>
      <c r="F195" s="106" t="s">
        <v>16</v>
      </c>
      <c r="G195" s="9">
        <f>G196+G197</f>
        <v>14905</v>
      </c>
    </row>
    <row r="196" spans="1:16370" s="173" customFormat="1" ht="31.5" x14ac:dyDescent="0.25">
      <c r="A196" s="179" t="s">
        <v>481</v>
      </c>
      <c r="B196" s="202">
        <v>912</v>
      </c>
      <c r="C196" s="201" t="s">
        <v>62</v>
      </c>
      <c r="D196" s="201" t="s">
        <v>65</v>
      </c>
      <c r="E196" s="96" t="s">
        <v>872</v>
      </c>
      <c r="F196" s="145" t="s">
        <v>482</v>
      </c>
      <c r="G196" s="180">
        <v>9980</v>
      </c>
    </row>
    <row r="197" spans="1:16370" s="177" customFormat="1" x14ac:dyDescent="0.25">
      <c r="A197" s="197" t="s">
        <v>934</v>
      </c>
      <c r="B197" s="202">
        <v>912</v>
      </c>
      <c r="C197" s="201" t="s">
        <v>62</v>
      </c>
      <c r="D197" s="201" t="s">
        <v>65</v>
      </c>
      <c r="E197" s="186" t="s">
        <v>872</v>
      </c>
      <c r="F197" s="187" t="s">
        <v>128</v>
      </c>
      <c r="G197" s="188">
        <v>4925</v>
      </c>
    </row>
    <row r="198" spans="1:16370" s="177" customFormat="1" ht="31.5" x14ac:dyDescent="0.25">
      <c r="A198" s="181" t="s">
        <v>931</v>
      </c>
      <c r="B198" s="44">
        <v>912</v>
      </c>
      <c r="C198" s="201" t="s">
        <v>62</v>
      </c>
      <c r="D198" s="201" t="s">
        <v>65</v>
      </c>
      <c r="E198" s="183" t="s">
        <v>932</v>
      </c>
      <c r="F198" s="184"/>
      <c r="G198" s="185">
        <f>G199</f>
        <v>2000</v>
      </c>
    </row>
    <row r="199" spans="1:16370" s="177" customFormat="1" ht="31.5" x14ac:dyDescent="0.25">
      <c r="A199" s="174" t="s">
        <v>22</v>
      </c>
      <c r="B199" s="202">
        <v>912</v>
      </c>
      <c r="C199" s="201" t="s">
        <v>62</v>
      </c>
      <c r="D199" s="201" t="s">
        <v>65</v>
      </c>
      <c r="E199" s="186" t="s">
        <v>932</v>
      </c>
      <c r="F199" s="187" t="s">
        <v>15</v>
      </c>
      <c r="G199" s="188">
        <f>G200</f>
        <v>2000</v>
      </c>
    </row>
    <row r="200" spans="1:16370" s="177" customFormat="1" ht="31.5" x14ac:dyDescent="0.25">
      <c r="A200" s="174" t="s">
        <v>17</v>
      </c>
      <c r="B200" s="202">
        <v>912</v>
      </c>
      <c r="C200" s="201" t="s">
        <v>62</v>
      </c>
      <c r="D200" s="201" t="s">
        <v>65</v>
      </c>
      <c r="E200" s="186" t="s">
        <v>932</v>
      </c>
      <c r="F200" s="187" t="s">
        <v>16</v>
      </c>
      <c r="G200" s="188">
        <f>G201</f>
        <v>2000</v>
      </c>
    </row>
    <row r="201" spans="1:16370" s="177" customFormat="1" x14ac:dyDescent="0.25">
      <c r="A201" s="197" t="s">
        <v>934</v>
      </c>
      <c r="B201" s="202">
        <v>912</v>
      </c>
      <c r="C201" s="201" t="s">
        <v>62</v>
      </c>
      <c r="D201" s="201" t="s">
        <v>65</v>
      </c>
      <c r="E201" s="186" t="s">
        <v>932</v>
      </c>
      <c r="F201" s="187" t="s">
        <v>128</v>
      </c>
      <c r="G201" s="188">
        <v>2000</v>
      </c>
    </row>
    <row r="202" spans="1:16370" s="107" customFormat="1" ht="33.75" customHeight="1" x14ac:dyDescent="0.2">
      <c r="A202" s="74" t="s">
        <v>72</v>
      </c>
      <c r="B202" s="44">
        <v>912</v>
      </c>
      <c r="C202" s="73" t="s">
        <v>62</v>
      </c>
      <c r="D202" s="73" t="s">
        <v>71</v>
      </c>
      <c r="E202" s="201"/>
      <c r="F202" s="201"/>
      <c r="G202" s="1">
        <f>G203+G258+G277+G324</f>
        <v>304196.5</v>
      </c>
    </row>
    <row r="203" spans="1:16370" s="59" customFormat="1" ht="31.5" x14ac:dyDescent="0.2">
      <c r="A203" s="72" t="s">
        <v>760</v>
      </c>
      <c r="B203" s="44">
        <v>912</v>
      </c>
      <c r="C203" s="73" t="s">
        <v>51</v>
      </c>
      <c r="D203" s="73" t="s">
        <v>71</v>
      </c>
      <c r="E203" s="73" t="s">
        <v>211</v>
      </c>
      <c r="F203" s="101"/>
      <c r="G203" s="54">
        <f>G204+G225</f>
        <v>94366.8</v>
      </c>
    </row>
    <row r="204" spans="1:16370" s="59" customFormat="1" ht="45" customHeight="1" x14ac:dyDescent="0.2">
      <c r="A204" s="199" t="s">
        <v>201</v>
      </c>
      <c r="B204" s="43">
        <v>912</v>
      </c>
      <c r="C204" s="200" t="s">
        <v>62</v>
      </c>
      <c r="D204" s="200" t="s">
        <v>71</v>
      </c>
      <c r="E204" s="102" t="s">
        <v>240</v>
      </c>
      <c r="F204" s="103"/>
      <c r="G204" s="8">
        <f>G206+G219</f>
        <v>25752</v>
      </c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  <c r="IW204" s="64"/>
      <c r="IX204" s="64"/>
      <c r="IY204" s="64"/>
      <c r="IZ204" s="64"/>
      <c r="JA204" s="64"/>
      <c r="JB204" s="64"/>
      <c r="JC204" s="64"/>
      <c r="JD204" s="64"/>
      <c r="JE204" s="64"/>
      <c r="JF204" s="64"/>
      <c r="JG204" s="64"/>
      <c r="JH204" s="64"/>
      <c r="JI204" s="64"/>
      <c r="JJ204" s="64"/>
      <c r="JK204" s="64"/>
      <c r="JL204" s="64"/>
      <c r="JM204" s="64"/>
      <c r="JN204" s="64"/>
      <c r="JO204" s="64"/>
      <c r="JP204" s="64"/>
      <c r="JQ204" s="64"/>
      <c r="JR204" s="64"/>
      <c r="JS204" s="64"/>
      <c r="JT204" s="64"/>
      <c r="JU204" s="64"/>
      <c r="JV204" s="64"/>
      <c r="JW204" s="64"/>
      <c r="JX204" s="64"/>
      <c r="JY204" s="64"/>
      <c r="JZ204" s="64"/>
      <c r="KA204" s="64"/>
      <c r="KB204" s="64"/>
      <c r="KC204" s="64"/>
      <c r="KD204" s="64"/>
      <c r="KE204" s="64"/>
      <c r="KF204" s="64"/>
      <c r="KG204" s="64"/>
      <c r="KH204" s="64"/>
      <c r="KI204" s="64"/>
      <c r="KJ204" s="64"/>
      <c r="KK204" s="64"/>
      <c r="KL204" s="64"/>
      <c r="KM204" s="64"/>
      <c r="KN204" s="64"/>
      <c r="KO204" s="64"/>
      <c r="KP204" s="64"/>
      <c r="KQ204" s="64"/>
      <c r="KR204" s="64"/>
      <c r="KS204" s="64"/>
      <c r="KT204" s="64"/>
      <c r="KU204" s="64"/>
      <c r="KV204" s="64"/>
      <c r="KW204" s="64"/>
      <c r="KX204" s="64"/>
      <c r="KY204" s="64"/>
      <c r="KZ204" s="64"/>
      <c r="LA204" s="64"/>
      <c r="LB204" s="64"/>
      <c r="LC204" s="64"/>
      <c r="LD204" s="64"/>
      <c r="LE204" s="64"/>
      <c r="LF204" s="64"/>
      <c r="LG204" s="64"/>
      <c r="LH204" s="64"/>
      <c r="LI204" s="64"/>
      <c r="LJ204" s="64"/>
      <c r="LK204" s="64"/>
      <c r="LL204" s="64"/>
      <c r="LM204" s="64"/>
      <c r="LN204" s="64"/>
      <c r="LO204" s="64"/>
      <c r="LP204" s="64"/>
      <c r="LQ204" s="64"/>
      <c r="LR204" s="64"/>
      <c r="LS204" s="64"/>
      <c r="LT204" s="64"/>
      <c r="LU204" s="64"/>
      <c r="LV204" s="64"/>
      <c r="LW204" s="64"/>
      <c r="LX204" s="64"/>
      <c r="LY204" s="64"/>
      <c r="LZ204" s="64"/>
      <c r="MA204" s="64"/>
      <c r="MB204" s="64"/>
      <c r="MC204" s="64"/>
      <c r="MD204" s="64"/>
      <c r="ME204" s="64"/>
      <c r="MF204" s="64"/>
      <c r="MG204" s="64"/>
      <c r="MH204" s="64"/>
      <c r="MI204" s="64"/>
      <c r="MJ204" s="64"/>
      <c r="MK204" s="64"/>
      <c r="ML204" s="64"/>
      <c r="MM204" s="64"/>
      <c r="MN204" s="64"/>
      <c r="MO204" s="64"/>
      <c r="MP204" s="64"/>
      <c r="MQ204" s="64"/>
      <c r="MR204" s="64"/>
      <c r="MS204" s="64"/>
      <c r="MT204" s="64"/>
      <c r="MU204" s="64"/>
      <c r="MV204" s="64"/>
      <c r="MW204" s="64"/>
      <c r="MX204" s="64"/>
      <c r="MY204" s="64"/>
      <c r="MZ204" s="64"/>
      <c r="NA204" s="64"/>
      <c r="NB204" s="64"/>
      <c r="NC204" s="64"/>
      <c r="ND204" s="64"/>
      <c r="NE204" s="64"/>
      <c r="NF204" s="64"/>
      <c r="NG204" s="64"/>
      <c r="NH204" s="64"/>
      <c r="NI204" s="64"/>
      <c r="NJ204" s="64"/>
      <c r="NK204" s="64"/>
      <c r="NL204" s="64"/>
      <c r="NM204" s="64"/>
      <c r="NN204" s="64"/>
      <c r="NO204" s="64"/>
      <c r="NP204" s="64"/>
      <c r="NQ204" s="64"/>
      <c r="NR204" s="64"/>
      <c r="NS204" s="64"/>
      <c r="NT204" s="64"/>
      <c r="NU204" s="64"/>
      <c r="NV204" s="64"/>
      <c r="NW204" s="64"/>
      <c r="NX204" s="64"/>
      <c r="NY204" s="64"/>
      <c r="NZ204" s="64"/>
      <c r="OA204" s="64"/>
      <c r="OB204" s="64"/>
      <c r="OC204" s="64"/>
      <c r="OD204" s="64"/>
      <c r="OE204" s="64"/>
      <c r="OF204" s="64"/>
      <c r="OG204" s="64"/>
      <c r="OH204" s="64"/>
      <c r="OI204" s="64"/>
      <c r="OJ204" s="64"/>
      <c r="OK204" s="64"/>
      <c r="OL204" s="64"/>
      <c r="OM204" s="64"/>
      <c r="ON204" s="64"/>
      <c r="OO204" s="64"/>
      <c r="OP204" s="64"/>
      <c r="OQ204" s="64"/>
      <c r="OR204" s="64"/>
      <c r="OS204" s="64"/>
      <c r="OT204" s="64"/>
      <c r="OU204" s="64"/>
      <c r="OV204" s="64"/>
      <c r="OW204" s="64"/>
      <c r="OX204" s="64"/>
      <c r="OY204" s="64"/>
      <c r="OZ204" s="64"/>
      <c r="PA204" s="64"/>
      <c r="PB204" s="64"/>
      <c r="PC204" s="64"/>
      <c r="PD204" s="64"/>
      <c r="PE204" s="64"/>
      <c r="PF204" s="64"/>
      <c r="PG204" s="64"/>
      <c r="PH204" s="64"/>
      <c r="PI204" s="64"/>
      <c r="PJ204" s="64"/>
      <c r="PK204" s="64"/>
      <c r="PL204" s="64"/>
      <c r="PM204" s="64"/>
      <c r="PN204" s="64"/>
      <c r="PO204" s="64"/>
      <c r="PP204" s="64"/>
      <c r="PQ204" s="64"/>
      <c r="PR204" s="64"/>
      <c r="PS204" s="64"/>
      <c r="PT204" s="64"/>
      <c r="PU204" s="64"/>
      <c r="PV204" s="64"/>
      <c r="PW204" s="64"/>
      <c r="PX204" s="64"/>
      <c r="PY204" s="64"/>
      <c r="PZ204" s="64"/>
      <c r="QA204" s="64"/>
      <c r="QB204" s="64"/>
      <c r="QC204" s="64"/>
      <c r="QD204" s="64"/>
      <c r="QE204" s="64"/>
      <c r="QF204" s="64"/>
      <c r="QG204" s="64"/>
      <c r="QH204" s="64"/>
      <c r="QI204" s="64"/>
      <c r="QJ204" s="64"/>
      <c r="QK204" s="64"/>
      <c r="QL204" s="64"/>
      <c r="QM204" s="64"/>
      <c r="QN204" s="64"/>
      <c r="QO204" s="64"/>
      <c r="QP204" s="64"/>
      <c r="QQ204" s="64"/>
      <c r="QR204" s="64"/>
      <c r="QS204" s="64"/>
      <c r="QT204" s="64"/>
      <c r="QU204" s="64"/>
      <c r="QV204" s="64"/>
      <c r="QW204" s="64"/>
      <c r="QX204" s="64"/>
      <c r="QY204" s="64"/>
      <c r="QZ204" s="64"/>
      <c r="RA204" s="64"/>
      <c r="RB204" s="64"/>
      <c r="RC204" s="64"/>
      <c r="RD204" s="64"/>
      <c r="RE204" s="64"/>
      <c r="RF204" s="64"/>
      <c r="RG204" s="64"/>
      <c r="RH204" s="64"/>
      <c r="RI204" s="64"/>
      <c r="RJ204" s="64"/>
      <c r="RK204" s="64"/>
      <c r="RL204" s="64"/>
      <c r="RM204" s="64"/>
      <c r="RN204" s="64"/>
      <c r="RO204" s="64"/>
      <c r="RP204" s="64"/>
      <c r="RQ204" s="64"/>
      <c r="RR204" s="64"/>
      <c r="RS204" s="64"/>
      <c r="RT204" s="64"/>
      <c r="RU204" s="64"/>
      <c r="RV204" s="64"/>
      <c r="RW204" s="64"/>
      <c r="RX204" s="64"/>
      <c r="RY204" s="64"/>
      <c r="RZ204" s="64"/>
      <c r="SA204" s="64"/>
      <c r="SB204" s="64"/>
      <c r="SC204" s="64"/>
      <c r="SD204" s="64"/>
      <c r="SE204" s="64"/>
      <c r="SF204" s="64"/>
      <c r="SG204" s="64"/>
      <c r="SH204" s="64"/>
      <c r="SI204" s="64"/>
      <c r="SJ204" s="64"/>
      <c r="SK204" s="64"/>
      <c r="SL204" s="64"/>
      <c r="SM204" s="64"/>
      <c r="SN204" s="64"/>
      <c r="SO204" s="64"/>
      <c r="SP204" s="64"/>
      <c r="SQ204" s="64"/>
      <c r="SR204" s="64"/>
      <c r="SS204" s="64"/>
      <c r="ST204" s="64"/>
      <c r="SU204" s="64"/>
      <c r="SV204" s="64"/>
      <c r="SW204" s="64"/>
      <c r="SX204" s="64"/>
      <c r="SY204" s="64"/>
      <c r="SZ204" s="64"/>
      <c r="TA204" s="64"/>
      <c r="TB204" s="64"/>
      <c r="TC204" s="64"/>
      <c r="TD204" s="64"/>
      <c r="TE204" s="64"/>
      <c r="TF204" s="64"/>
      <c r="TG204" s="64"/>
      <c r="TH204" s="64"/>
      <c r="TI204" s="64"/>
      <c r="TJ204" s="64"/>
      <c r="TK204" s="64"/>
      <c r="TL204" s="64"/>
      <c r="TM204" s="64"/>
      <c r="TN204" s="64"/>
      <c r="TO204" s="64"/>
      <c r="TP204" s="64"/>
      <c r="TQ204" s="64"/>
      <c r="TR204" s="64"/>
      <c r="TS204" s="64"/>
      <c r="TT204" s="64"/>
      <c r="TU204" s="64"/>
      <c r="TV204" s="64"/>
      <c r="TW204" s="64"/>
      <c r="TX204" s="64"/>
      <c r="TY204" s="64"/>
      <c r="TZ204" s="64"/>
      <c r="UA204" s="64"/>
      <c r="UB204" s="64"/>
      <c r="UC204" s="64"/>
      <c r="UD204" s="64"/>
      <c r="UE204" s="64"/>
      <c r="UF204" s="64"/>
      <c r="UG204" s="64"/>
      <c r="UH204" s="64"/>
      <c r="UI204" s="64"/>
      <c r="UJ204" s="64"/>
      <c r="UK204" s="64"/>
      <c r="UL204" s="64"/>
      <c r="UM204" s="64"/>
      <c r="UN204" s="64"/>
      <c r="UO204" s="64"/>
      <c r="UP204" s="64"/>
      <c r="UQ204" s="64"/>
      <c r="UR204" s="64"/>
      <c r="US204" s="64"/>
      <c r="UT204" s="64"/>
      <c r="UU204" s="64"/>
      <c r="UV204" s="64"/>
      <c r="UW204" s="64"/>
      <c r="UX204" s="64"/>
      <c r="UY204" s="64"/>
      <c r="UZ204" s="64"/>
      <c r="VA204" s="64"/>
      <c r="VB204" s="64"/>
      <c r="VC204" s="64"/>
      <c r="VD204" s="64"/>
      <c r="VE204" s="64"/>
      <c r="VF204" s="64"/>
      <c r="VG204" s="64"/>
      <c r="VH204" s="64"/>
      <c r="VI204" s="64"/>
      <c r="VJ204" s="64"/>
      <c r="VK204" s="64"/>
      <c r="VL204" s="64"/>
      <c r="VM204" s="64"/>
      <c r="VN204" s="64"/>
      <c r="VO204" s="64"/>
      <c r="VP204" s="64"/>
      <c r="VQ204" s="64"/>
      <c r="VR204" s="64"/>
      <c r="VS204" s="64"/>
      <c r="VT204" s="64"/>
      <c r="VU204" s="64"/>
      <c r="VV204" s="64"/>
      <c r="VW204" s="64"/>
      <c r="VX204" s="64"/>
      <c r="VY204" s="64"/>
      <c r="VZ204" s="64"/>
      <c r="WA204" s="64"/>
      <c r="WB204" s="64"/>
      <c r="WC204" s="64"/>
      <c r="WD204" s="64"/>
      <c r="WE204" s="64"/>
      <c r="WF204" s="64"/>
      <c r="WG204" s="64"/>
      <c r="WH204" s="64"/>
      <c r="WI204" s="64"/>
      <c r="WJ204" s="64"/>
      <c r="WK204" s="64"/>
      <c r="WL204" s="64"/>
      <c r="WM204" s="64"/>
      <c r="WN204" s="64"/>
      <c r="WO204" s="64"/>
      <c r="WP204" s="64"/>
      <c r="WQ204" s="64"/>
      <c r="WR204" s="64"/>
      <c r="WS204" s="64"/>
      <c r="WT204" s="64"/>
      <c r="WU204" s="64"/>
      <c r="WV204" s="64"/>
      <c r="WW204" s="64"/>
      <c r="WX204" s="64"/>
      <c r="WY204" s="64"/>
      <c r="WZ204" s="64"/>
      <c r="XA204" s="64"/>
      <c r="XB204" s="64"/>
      <c r="XC204" s="64"/>
      <c r="XD204" s="64"/>
      <c r="XE204" s="64"/>
      <c r="XF204" s="64"/>
      <c r="XG204" s="64"/>
      <c r="XH204" s="64"/>
      <c r="XI204" s="64"/>
      <c r="XJ204" s="64"/>
      <c r="XK204" s="64"/>
      <c r="XL204" s="64"/>
      <c r="XM204" s="64"/>
      <c r="XN204" s="64"/>
      <c r="XO204" s="64"/>
      <c r="XP204" s="64"/>
      <c r="XQ204" s="64"/>
      <c r="XR204" s="64"/>
      <c r="XS204" s="64"/>
      <c r="XT204" s="64"/>
      <c r="XU204" s="64"/>
      <c r="XV204" s="64"/>
      <c r="XW204" s="64"/>
      <c r="XX204" s="64"/>
      <c r="XY204" s="64"/>
      <c r="XZ204" s="64"/>
      <c r="YA204" s="64"/>
      <c r="YB204" s="64"/>
      <c r="YC204" s="64"/>
      <c r="YD204" s="64"/>
      <c r="YE204" s="64"/>
      <c r="YF204" s="64"/>
      <c r="YG204" s="64"/>
      <c r="YH204" s="64"/>
      <c r="YI204" s="64"/>
      <c r="YJ204" s="64"/>
      <c r="YK204" s="64"/>
      <c r="YL204" s="64"/>
      <c r="YM204" s="64"/>
      <c r="YN204" s="64"/>
      <c r="YO204" s="64"/>
      <c r="YP204" s="64"/>
      <c r="YQ204" s="64"/>
      <c r="YR204" s="64"/>
      <c r="YS204" s="64"/>
      <c r="YT204" s="64"/>
      <c r="YU204" s="64"/>
      <c r="YV204" s="64"/>
      <c r="YW204" s="64"/>
      <c r="YX204" s="64"/>
      <c r="YY204" s="64"/>
      <c r="YZ204" s="64"/>
      <c r="ZA204" s="64"/>
      <c r="ZB204" s="64"/>
      <c r="ZC204" s="64"/>
      <c r="ZD204" s="64"/>
      <c r="ZE204" s="64"/>
      <c r="ZF204" s="64"/>
      <c r="ZG204" s="64"/>
      <c r="ZH204" s="64"/>
      <c r="ZI204" s="64"/>
      <c r="ZJ204" s="64"/>
      <c r="ZK204" s="64"/>
      <c r="ZL204" s="64"/>
      <c r="ZM204" s="64"/>
      <c r="ZN204" s="64"/>
      <c r="ZO204" s="64"/>
      <c r="ZP204" s="64"/>
      <c r="ZQ204" s="64"/>
      <c r="ZR204" s="64"/>
      <c r="ZS204" s="64"/>
      <c r="ZT204" s="64"/>
      <c r="ZU204" s="64"/>
      <c r="ZV204" s="64"/>
      <c r="ZW204" s="64"/>
      <c r="ZX204" s="64"/>
      <c r="ZY204" s="64"/>
      <c r="ZZ204" s="64"/>
      <c r="AAA204" s="64"/>
      <c r="AAB204" s="64"/>
      <c r="AAC204" s="64"/>
      <c r="AAD204" s="64"/>
      <c r="AAE204" s="64"/>
      <c r="AAF204" s="64"/>
      <c r="AAG204" s="64"/>
      <c r="AAH204" s="64"/>
      <c r="AAI204" s="64"/>
      <c r="AAJ204" s="64"/>
      <c r="AAK204" s="64"/>
      <c r="AAL204" s="64"/>
      <c r="AAM204" s="64"/>
      <c r="AAN204" s="64"/>
      <c r="AAO204" s="64"/>
      <c r="AAP204" s="64"/>
      <c r="AAQ204" s="64"/>
      <c r="AAR204" s="64"/>
      <c r="AAS204" s="64"/>
      <c r="AAT204" s="64"/>
      <c r="AAU204" s="64"/>
      <c r="AAV204" s="64"/>
      <c r="AAW204" s="64"/>
      <c r="AAX204" s="64"/>
      <c r="AAY204" s="64"/>
      <c r="AAZ204" s="64"/>
      <c r="ABA204" s="64"/>
      <c r="ABB204" s="64"/>
      <c r="ABC204" s="64"/>
      <c r="ABD204" s="64"/>
      <c r="ABE204" s="64"/>
      <c r="ABF204" s="64"/>
      <c r="ABG204" s="64"/>
      <c r="ABH204" s="64"/>
      <c r="ABI204" s="64"/>
      <c r="ABJ204" s="64"/>
      <c r="ABK204" s="64"/>
      <c r="ABL204" s="64"/>
      <c r="ABM204" s="64"/>
      <c r="ABN204" s="64"/>
      <c r="ABO204" s="64"/>
      <c r="ABP204" s="64"/>
      <c r="ABQ204" s="64"/>
      <c r="ABR204" s="64"/>
      <c r="ABS204" s="64"/>
      <c r="ABT204" s="64"/>
      <c r="ABU204" s="64"/>
      <c r="ABV204" s="64"/>
      <c r="ABW204" s="64"/>
      <c r="ABX204" s="64"/>
      <c r="ABY204" s="64"/>
      <c r="ABZ204" s="64"/>
      <c r="ACA204" s="64"/>
      <c r="ACB204" s="64"/>
      <c r="ACC204" s="64"/>
      <c r="ACD204" s="64"/>
      <c r="ACE204" s="64"/>
      <c r="ACF204" s="64"/>
      <c r="ACG204" s="64"/>
      <c r="ACH204" s="64"/>
      <c r="ACI204" s="64"/>
      <c r="ACJ204" s="64"/>
      <c r="ACK204" s="64"/>
      <c r="ACL204" s="64"/>
      <c r="ACM204" s="64"/>
      <c r="ACN204" s="64"/>
      <c r="ACO204" s="64"/>
      <c r="ACP204" s="64"/>
      <c r="ACQ204" s="64"/>
      <c r="ACR204" s="64"/>
      <c r="ACS204" s="64"/>
      <c r="ACT204" s="64"/>
      <c r="ACU204" s="64"/>
      <c r="ACV204" s="64"/>
      <c r="ACW204" s="64"/>
      <c r="ACX204" s="64"/>
      <c r="ACY204" s="64"/>
      <c r="ACZ204" s="64"/>
      <c r="ADA204" s="64"/>
      <c r="ADB204" s="64"/>
      <c r="ADC204" s="64"/>
      <c r="ADD204" s="64"/>
      <c r="ADE204" s="64"/>
      <c r="ADF204" s="64"/>
      <c r="ADG204" s="64"/>
      <c r="ADH204" s="64"/>
      <c r="ADI204" s="64"/>
      <c r="ADJ204" s="64"/>
      <c r="ADK204" s="64"/>
      <c r="ADL204" s="64"/>
      <c r="ADM204" s="64"/>
      <c r="ADN204" s="64"/>
      <c r="ADO204" s="64"/>
      <c r="ADP204" s="64"/>
      <c r="ADQ204" s="64"/>
      <c r="ADR204" s="64"/>
      <c r="ADS204" s="64"/>
      <c r="ADT204" s="64"/>
      <c r="ADU204" s="64"/>
      <c r="ADV204" s="64"/>
      <c r="ADW204" s="64"/>
      <c r="ADX204" s="64"/>
      <c r="ADY204" s="64"/>
      <c r="ADZ204" s="64"/>
      <c r="AEA204" s="64"/>
      <c r="AEB204" s="64"/>
      <c r="AEC204" s="64"/>
      <c r="AED204" s="64"/>
      <c r="AEE204" s="64"/>
      <c r="AEF204" s="64"/>
      <c r="AEG204" s="64"/>
      <c r="AEH204" s="64"/>
      <c r="AEI204" s="64"/>
      <c r="AEJ204" s="64"/>
      <c r="AEK204" s="64"/>
      <c r="AEL204" s="64"/>
      <c r="AEM204" s="64"/>
      <c r="AEN204" s="64"/>
      <c r="AEO204" s="64"/>
      <c r="AEP204" s="64"/>
      <c r="AEQ204" s="64"/>
      <c r="AER204" s="64"/>
      <c r="AES204" s="64"/>
      <c r="AET204" s="64"/>
      <c r="AEU204" s="64"/>
      <c r="AEV204" s="64"/>
      <c r="AEW204" s="64"/>
      <c r="AEX204" s="64"/>
      <c r="AEY204" s="64"/>
      <c r="AEZ204" s="64"/>
      <c r="AFA204" s="64"/>
      <c r="AFB204" s="64"/>
      <c r="AFC204" s="64"/>
      <c r="AFD204" s="64"/>
      <c r="AFE204" s="64"/>
      <c r="AFF204" s="64"/>
      <c r="AFG204" s="64"/>
      <c r="AFH204" s="64"/>
      <c r="AFI204" s="64"/>
      <c r="AFJ204" s="64"/>
      <c r="AFK204" s="64"/>
      <c r="AFL204" s="64"/>
      <c r="AFM204" s="64"/>
      <c r="AFN204" s="64"/>
      <c r="AFO204" s="64"/>
      <c r="AFP204" s="64"/>
      <c r="AFQ204" s="64"/>
      <c r="AFR204" s="64"/>
      <c r="AFS204" s="64"/>
      <c r="AFT204" s="64"/>
      <c r="AFU204" s="64"/>
      <c r="AFV204" s="64"/>
      <c r="AFW204" s="64"/>
      <c r="AFX204" s="64"/>
      <c r="AFY204" s="64"/>
      <c r="AFZ204" s="64"/>
      <c r="AGA204" s="64"/>
      <c r="AGB204" s="64"/>
      <c r="AGC204" s="64"/>
      <c r="AGD204" s="64"/>
      <c r="AGE204" s="64"/>
      <c r="AGF204" s="64"/>
      <c r="AGG204" s="64"/>
      <c r="AGH204" s="64"/>
      <c r="AGI204" s="64"/>
      <c r="AGJ204" s="64"/>
      <c r="AGK204" s="64"/>
      <c r="AGL204" s="64"/>
      <c r="AGM204" s="64"/>
      <c r="AGN204" s="64"/>
      <c r="AGO204" s="64"/>
      <c r="AGP204" s="64"/>
      <c r="AGQ204" s="64"/>
      <c r="AGR204" s="64"/>
      <c r="AGS204" s="64"/>
      <c r="AGT204" s="64"/>
      <c r="AGU204" s="64"/>
      <c r="AGV204" s="64"/>
      <c r="AGW204" s="64"/>
      <c r="AGX204" s="64"/>
      <c r="AGY204" s="64"/>
      <c r="AGZ204" s="64"/>
      <c r="AHA204" s="64"/>
      <c r="AHB204" s="64"/>
      <c r="AHC204" s="64"/>
      <c r="AHD204" s="64"/>
      <c r="AHE204" s="64"/>
      <c r="AHF204" s="64"/>
      <c r="AHG204" s="64"/>
      <c r="AHH204" s="64"/>
      <c r="AHI204" s="64"/>
      <c r="AHJ204" s="64"/>
      <c r="AHK204" s="64"/>
      <c r="AHL204" s="64"/>
      <c r="AHM204" s="64"/>
      <c r="AHN204" s="64"/>
      <c r="AHO204" s="64"/>
      <c r="AHP204" s="64"/>
      <c r="AHQ204" s="64"/>
      <c r="AHR204" s="64"/>
      <c r="AHS204" s="64"/>
      <c r="AHT204" s="64"/>
      <c r="AHU204" s="64"/>
      <c r="AHV204" s="64"/>
      <c r="AHW204" s="64"/>
      <c r="AHX204" s="64"/>
      <c r="AHY204" s="64"/>
      <c r="AHZ204" s="64"/>
      <c r="AIA204" s="64"/>
      <c r="AIB204" s="64"/>
      <c r="AIC204" s="64"/>
      <c r="AID204" s="64"/>
      <c r="AIE204" s="64"/>
      <c r="AIF204" s="64"/>
      <c r="AIG204" s="64"/>
      <c r="AIH204" s="64"/>
      <c r="AII204" s="64"/>
      <c r="AIJ204" s="64"/>
      <c r="AIK204" s="64"/>
      <c r="AIL204" s="64"/>
      <c r="AIM204" s="64"/>
      <c r="AIN204" s="64"/>
      <c r="AIO204" s="64"/>
      <c r="AIP204" s="64"/>
      <c r="AIQ204" s="64"/>
      <c r="AIR204" s="64"/>
      <c r="AIS204" s="64"/>
      <c r="AIT204" s="64"/>
      <c r="AIU204" s="64"/>
      <c r="AIV204" s="64"/>
      <c r="AIW204" s="64"/>
      <c r="AIX204" s="64"/>
      <c r="AIY204" s="64"/>
      <c r="AIZ204" s="64"/>
      <c r="AJA204" s="64"/>
      <c r="AJB204" s="64"/>
      <c r="AJC204" s="64"/>
      <c r="AJD204" s="64"/>
      <c r="AJE204" s="64"/>
      <c r="AJF204" s="64"/>
      <c r="AJG204" s="64"/>
      <c r="AJH204" s="64"/>
      <c r="AJI204" s="64"/>
      <c r="AJJ204" s="64"/>
      <c r="AJK204" s="64"/>
      <c r="AJL204" s="64"/>
      <c r="AJM204" s="64"/>
      <c r="AJN204" s="64"/>
      <c r="AJO204" s="64"/>
      <c r="AJP204" s="64"/>
      <c r="AJQ204" s="64"/>
      <c r="AJR204" s="64"/>
      <c r="AJS204" s="64"/>
      <c r="AJT204" s="64"/>
      <c r="AJU204" s="64"/>
      <c r="AJV204" s="64"/>
      <c r="AJW204" s="64"/>
      <c r="AJX204" s="64"/>
      <c r="AJY204" s="64"/>
      <c r="AJZ204" s="64"/>
      <c r="AKA204" s="64"/>
      <c r="AKB204" s="64"/>
      <c r="AKC204" s="64"/>
      <c r="AKD204" s="64"/>
      <c r="AKE204" s="64"/>
      <c r="AKF204" s="64"/>
      <c r="AKG204" s="64"/>
      <c r="AKH204" s="64"/>
      <c r="AKI204" s="64"/>
      <c r="AKJ204" s="64"/>
      <c r="AKK204" s="64"/>
      <c r="AKL204" s="64"/>
      <c r="AKM204" s="64"/>
      <c r="AKN204" s="64"/>
      <c r="AKO204" s="64"/>
      <c r="AKP204" s="64"/>
      <c r="AKQ204" s="64"/>
      <c r="AKR204" s="64"/>
      <c r="AKS204" s="64"/>
      <c r="AKT204" s="64"/>
      <c r="AKU204" s="64"/>
      <c r="AKV204" s="64"/>
      <c r="AKW204" s="64"/>
      <c r="AKX204" s="64"/>
      <c r="AKY204" s="64"/>
      <c r="AKZ204" s="64"/>
      <c r="ALA204" s="64"/>
      <c r="ALB204" s="64"/>
      <c r="ALC204" s="64"/>
      <c r="ALD204" s="64"/>
      <c r="ALE204" s="64"/>
      <c r="ALF204" s="64"/>
      <c r="ALG204" s="64"/>
      <c r="ALH204" s="64"/>
      <c r="ALI204" s="64"/>
      <c r="ALJ204" s="64"/>
      <c r="ALK204" s="64"/>
      <c r="ALL204" s="64"/>
      <c r="ALM204" s="64"/>
      <c r="ALN204" s="64"/>
      <c r="ALO204" s="64"/>
      <c r="ALP204" s="64"/>
      <c r="ALQ204" s="64"/>
      <c r="ALR204" s="64"/>
      <c r="ALS204" s="64"/>
      <c r="ALT204" s="64"/>
      <c r="ALU204" s="64"/>
      <c r="ALV204" s="64"/>
      <c r="ALW204" s="64"/>
      <c r="ALX204" s="64"/>
      <c r="ALY204" s="64"/>
      <c r="ALZ204" s="64"/>
      <c r="AMA204" s="64"/>
      <c r="AMB204" s="64"/>
      <c r="AMC204" s="64"/>
      <c r="AMD204" s="64"/>
      <c r="AME204" s="64"/>
      <c r="AMF204" s="64"/>
      <c r="AMG204" s="64"/>
      <c r="AMH204" s="64"/>
      <c r="AMI204" s="64"/>
      <c r="AMJ204" s="64"/>
      <c r="AMK204" s="64"/>
      <c r="AML204" s="64"/>
      <c r="AMM204" s="64"/>
      <c r="AMN204" s="64"/>
      <c r="AMO204" s="64"/>
      <c r="AMP204" s="64"/>
      <c r="AMQ204" s="64"/>
      <c r="AMR204" s="64"/>
      <c r="AMS204" s="64"/>
      <c r="AMT204" s="64"/>
      <c r="AMU204" s="64"/>
      <c r="AMV204" s="64"/>
      <c r="AMW204" s="64"/>
      <c r="AMX204" s="64"/>
      <c r="AMY204" s="64"/>
      <c r="AMZ204" s="64"/>
      <c r="ANA204" s="64"/>
      <c r="ANB204" s="64"/>
      <c r="ANC204" s="64"/>
      <c r="AND204" s="64"/>
      <c r="ANE204" s="64"/>
      <c r="ANF204" s="64"/>
      <c r="ANG204" s="64"/>
      <c r="ANH204" s="64"/>
      <c r="ANI204" s="64"/>
      <c r="ANJ204" s="64"/>
      <c r="ANK204" s="64"/>
      <c r="ANL204" s="64"/>
      <c r="ANM204" s="64"/>
      <c r="ANN204" s="64"/>
      <c r="ANO204" s="64"/>
      <c r="ANP204" s="64"/>
      <c r="ANQ204" s="64"/>
      <c r="ANR204" s="64"/>
      <c r="ANS204" s="64"/>
      <c r="ANT204" s="64"/>
      <c r="ANU204" s="64"/>
      <c r="ANV204" s="64"/>
      <c r="ANW204" s="64"/>
      <c r="ANX204" s="64"/>
      <c r="ANY204" s="64"/>
      <c r="ANZ204" s="64"/>
      <c r="AOA204" s="64"/>
      <c r="AOB204" s="64"/>
      <c r="AOC204" s="64"/>
      <c r="AOD204" s="64"/>
      <c r="AOE204" s="64"/>
      <c r="AOF204" s="64"/>
      <c r="AOG204" s="64"/>
      <c r="AOH204" s="64"/>
      <c r="AOI204" s="64"/>
      <c r="AOJ204" s="64"/>
      <c r="AOK204" s="64"/>
      <c r="AOL204" s="64"/>
      <c r="AOM204" s="64"/>
      <c r="AON204" s="64"/>
      <c r="AOO204" s="64"/>
      <c r="AOP204" s="64"/>
      <c r="AOQ204" s="64"/>
      <c r="AOR204" s="64"/>
      <c r="AOS204" s="64"/>
      <c r="AOT204" s="64"/>
      <c r="AOU204" s="64"/>
      <c r="AOV204" s="64"/>
      <c r="AOW204" s="64"/>
      <c r="AOX204" s="64"/>
      <c r="AOY204" s="64"/>
      <c r="AOZ204" s="64"/>
      <c r="APA204" s="64"/>
      <c r="APB204" s="64"/>
      <c r="APC204" s="64"/>
      <c r="APD204" s="64"/>
      <c r="APE204" s="64"/>
      <c r="APF204" s="64"/>
      <c r="APG204" s="64"/>
      <c r="APH204" s="64"/>
      <c r="API204" s="64"/>
      <c r="APJ204" s="64"/>
      <c r="APK204" s="64"/>
      <c r="APL204" s="64"/>
      <c r="APM204" s="64"/>
      <c r="APN204" s="64"/>
      <c r="APO204" s="64"/>
      <c r="APP204" s="64"/>
      <c r="APQ204" s="64"/>
      <c r="APR204" s="64"/>
      <c r="APS204" s="64"/>
      <c r="APT204" s="64"/>
      <c r="APU204" s="64"/>
      <c r="APV204" s="64"/>
      <c r="APW204" s="64"/>
      <c r="APX204" s="64"/>
      <c r="APY204" s="64"/>
      <c r="APZ204" s="64"/>
      <c r="AQA204" s="64"/>
      <c r="AQB204" s="64"/>
      <c r="AQC204" s="64"/>
      <c r="AQD204" s="64"/>
      <c r="AQE204" s="64"/>
      <c r="AQF204" s="64"/>
      <c r="AQG204" s="64"/>
      <c r="AQH204" s="64"/>
      <c r="AQI204" s="64"/>
      <c r="AQJ204" s="64"/>
      <c r="AQK204" s="64"/>
      <c r="AQL204" s="64"/>
      <c r="AQM204" s="64"/>
      <c r="AQN204" s="64"/>
      <c r="AQO204" s="64"/>
      <c r="AQP204" s="64"/>
      <c r="AQQ204" s="64"/>
      <c r="AQR204" s="64"/>
      <c r="AQS204" s="64"/>
      <c r="AQT204" s="64"/>
      <c r="AQU204" s="64"/>
      <c r="AQV204" s="64"/>
      <c r="AQW204" s="64"/>
      <c r="AQX204" s="64"/>
      <c r="AQY204" s="64"/>
      <c r="AQZ204" s="64"/>
      <c r="ARA204" s="64"/>
      <c r="ARB204" s="64"/>
      <c r="ARC204" s="64"/>
      <c r="ARD204" s="64"/>
      <c r="ARE204" s="64"/>
      <c r="ARF204" s="64"/>
      <c r="ARG204" s="64"/>
      <c r="ARH204" s="64"/>
      <c r="ARI204" s="64"/>
      <c r="ARJ204" s="64"/>
      <c r="ARK204" s="64"/>
      <c r="ARL204" s="64"/>
      <c r="ARM204" s="64"/>
      <c r="ARN204" s="64"/>
      <c r="ARO204" s="64"/>
      <c r="ARP204" s="64"/>
      <c r="ARQ204" s="64"/>
      <c r="ARR204" s="64"/>
      <c r="ARS204" s="64"/>
      <c r="ART204" s="64"/>
      <c r="ARU204" s="64"/>
      <c r="ARV204" s="64"/>
      <c r="ARW204" s="64"/>
      <c r="ARX204" s="64"/>
      <c r="ARY204" s="64"/>
      <c r="ARZ204" s="64"/>
      <c r="ASA204" s="64"/>
      <c r="ASB204" s="64"/>
      <c r="ASC204" s="64"/>
      <c r="ASD204" s="64"/>
      <c r="ASE204" s="64"/>
      <c r="ASF204" s="64"/>
      <c r="ASG204" s="64"/>
      <c r="ASH204" s="64"/>
      <c r="ASI204" s="64"/>
      <c r="ASJ204" s="64"/>
      <c r="ASK204" s="64"/>
      <c r="ASL204" s="64"/>
      <c r="ASM204" s="64"/>
      <c r="ASN204" s="64"/>
      <c r="ASO204" s="64"/>
      <c r="ASP204" s="64"/>
      <c r="ASQ204" s="64"/>
      <c r="ASR204" s="64"/>
      <c r="ASS204" s="64"/>
      <c r="AST204" s="64"/>
      <c r="ASU204" s="64"/>
      <c r="ASV204" s="64"/>
      <c r="ASW204" s="64"/>
      <c r="ASX204" s="64"/>
      <c r="ASY204" s="64"/>
      <c r="ASZ204" s="64"/>
      <c r="ATA204" s="64"/>
      <c r="ATB204" s="64"/>
      <c r="ATC204" s="64"/>
      <c r="ATD204" s="64"/>
      <c r="ATE204" s="64"/>
      <c r="ATF204" s="64"/>
      <c r="ATG204" s="64"/>
      <c r="ATH204" s="64"/>
      <c r="ATI204" s="64"/>
      <c r="ATJ204" s="64"/>
      <c r="ATK204" s="64"/>
      <c r="ATL204" s="64"/>
      <c r="ATM204" s="64"/>
      <c r="ATN204" s="64"/>
      <c r="ATO204" s="64"/>
      <c r="ATP204" s="64"/>
      <c r="ATQ204" s="64"/>
      <c r="ATR204" s="64"/>
      <c r="ATS204" s="64"/>
      <c r="ATT204" s="64"/>
      <c r="ATU204" s="64"/>
      <c r="ATV204" s="64"/>
      <c r="ATW204" s="64"/>
      <c r="ATX204" s="64"/>
      <c r="ATY204" s="64"/>
      <c r="ATZ204" s="64"/>
      <c r="AUA204" s="64"/>
      <c r="AUB204" s="64"/>
      <c r="AUC204" s="64"/>
      <c r="AUD204" s="64"/>
      <c r="AUE204" s="64"/>
      <c r="AUF204" s="64"/>
      <c r="AUG204" s="64"/>
      <c r="AUH204" s="64"/>
      <c r="AUI204" s="64"/>
      <c r="AUJ204" s="64"/>
      <c r="AUK204" s="64"/>
      <c r="AUL204" s="64"/>
      <c r="AUM204" s="64"/>
      <c r="AUN204" s="64"/>
      <c r="AUO204" s="64"/>
      <c r="AUP204" s="64"/>
      <c r="AUQ204" s="64"/>
      <c r="AUR204" s="64"/>
      <c r="AUS204" s="64"/>
      <c r="AUT204" s="64"/>
      <c r="AUU204" s="64"/>
      <c r="AUV204" s="64"/>
      <c r="AUW204" s="64"/>
      <c r="AUX204" s="64"/>
      <c r="AUY204" s="64"/>
      <c r="AUZ204" s="64"/>
      <c r="AVA204" s="64"/>
      <c r="AVB204" s="64"/>
      <c r="AVC204" s="64"/>
      <c r="AVD204" s="64"/>
      <c r="AVE204" s="64"/>
      <c r="AVF204" s="64"/>
      <c r="AVG204" s="64"/>
      <c r="AVH204" s="64"/>
      <c r="AVI204" s="64"/>
      <c r="AVJ204" s="64"/>
      <c r="AVK204" s="64"/>
      <c r="AVL204" s="64"/>
      <c r="AVM204" s="64"/>
      <c r="AVN204" s="64"/>
      <c r="AVO204" s="64"/>
      <c r="AVP204" s="64"/>
      <c r="AVQ204" s="64"/>
      <c r="AVR204" s="64"/>
      <c r="AVS204" s="64"/>
      <c r="AVT204" s="64"/>
      <c r="AVU204" s="64"/>
      <c r="AVV204" s="64"/>
      <c r="AVW204" s="64"/>
      <c r="AVX204" s="64"/>
      <c r="AVY204" s="64"/>
      <c r="AVZ204" s="64"/>
      <c r="AWA204" s="64"/>
      <c r="AWB204" s="64"/>
      <c r="AWC204" s="64"/>
      <c r="AWD204" s="64"/>
      <c r="AWE204" s="64"/>
      <c r="AWF204" s="64"/>
      <c r="AWG204" s="64"/>
      <c r="AWH204" s="64"/>
      <c r="AWI204" s="64"/>
      <c r="AWJ204" s="64"/>
      <c r="AWK204" s="64"/>
      <c r="AWL204" s="64"/>
      <c r="AWM204" s="64"/>
      <c r="AWN204" s="64"/>
      <c r="AWO204" s="64"/>
      <c r="AWP204" s="64"/>
      <c r="AWQ204" s="64"/>
      <c r="AWR204" s="64"/>
      <c r="AWS204" s="64"/>
      <c r="AWT204" s="64"/>
      <c r="AWU204" s="64"/>
      <c r="AWV204" s="64"/>
      <c r="AWW204" s="64"/>
      <c r="AWX204" s="64"/>
      <c r="AWY204" s="64"/>
      <c r="AWZ204" s="64"/>
      <c r="AXA204" s="64"/>
      <c r="AXB204" s="64"/>
      <c r="AXC204" s="64"/>
      <c r="AXD204" s="64"/>
      <c r="AXE204" s="64"/>
      <c r="AXF204" s="64"/>
      <c r="AXG204" s="64"/>
      <c r="AXH204" s="64"/>
      <c r="AXI204" s="64"/>
      <c r="AXJ204" s="64"/>
      <c r="AXK204" s="64"/>
      <c r="AXL204" s="64"/>
      <c r="AXM204" s="64"/>
      <c r="AXN204" s="64"/>
      <c r="AXO204" s="64"/>
      <c r="AXP204" s="64"/>
      <c r="AXQ204" s="64"/>
      <c r="AXR204" s="64"/>
      <c r="AXS204" s="64"/>
      <c r="AXT204" s="64"/>
      <c r="AXU204" s="64"/>
      <c r="AXV204" s="64"/>
      <c r="AXW204" s="64"/>
      <c r="AXX204" s="64"/>
      <c r="AXY204" s="64"/>
      <c r="AXZ204" s="64"/>
      <c r="AYA204" s="64"/>
      <c r="AYB204" s="64"/>
      <c r="AYC204" s="64"/>
      <c r="AYD204" s="64"/>
      <c r="AYE204" s="64"/>
      <c r="AYF204" s="64"/>
      <c r="AYG204" s="64"/>
      <c r="AYH204" s="64"/>
      <c r="AYI204" s="64"/>
      <c r="AYJ204" s="64"/>
      <c r="AYK204" s="64"/>
      <c r="AYL204" s="64"/>
      <c r="AYM204" s="64"/>
      <c r="AYN204" s="64"/>
      <c r="AYO204" s="64"/>
      <c r="AYP204" s="64"/>
      <c r="AYQ204" s="64"/>
      <c r="AYR204" s="64"/>
      <c r="AYS204" s="64"/>
      <c r="AYT204" s="64"/>
      <c r="AYU204" s="64"/>
      <c r="AYV204" s="64"/>
      <c r="AYW204" s="64"/>
      <c r="AYX204" s="64"/>
      <c r="AYY204" s="64"/>
      <c r="AYZ204" s="64"/>
      <c r="AZA204" s="64"/>
      <c r="AZB204" s="64"/>
      <c r="AZC204" s="64"/>
      <c r="AZD204" s="64"/>
      <c r="AZE204" s="64"/>
      <c r="AZF204" s="64"/>
      <c r="AZG204" s="64"/>
      <c r="AZH204" s="64"/>
      <c r="AZI204" s="64"/>
      <c r="AZJ204" s="64"/>
      <c r="AZK204" s="64"/>
      <c r="AZL204" s="64"/>
      <c r="AZM204" s="64"/>
      <c r="AZN204" s="64"/>
      <c r="AZO204" s="64"/>
      <c r="AZP204" s="64"/>
      <c r="AZQ204" s="64"/>
      <c r="AZR204" s="64"/>
      <c r="AZS204" s="64"/>
      <c r="AZT204" s="64"/>
      <c r="AZU204" s="64"/>
      <c r="AZV204" s="64"/>
      <c r="AZW204" s="64"/>
      <c r="AZX204" s="64"/>
      <c r="AZY204" s="64"/>
      <c r="AZZ204" s="64"/>
      <c r="BAA204" s="64"/>
      <c r="BAB204" s="64"/>
      <c r="BAC204" s="64"/>
      <c r="BAD204" s="64"/>
      <c r="BAE204" s="64"/>
      <c r="BAF204" s="64"/>
      <c r="BAG204" s="64"/>
      <c r="BAH204" s="64"/>
      <c r="BAI204" s="64"/>
      <c r="BAJ204" s="64"/>
      <c r="BAK204" s="64"/>
      <c r="BAL204" s="64"/>
      <c r="BAM204" s="64"/>
      <c r="BAN204" s="64"/>
      <c r="BAO204" s="64"/>
      <c r="BAP204" s="64"/>
      <c r="BAQ204" s="64"/>
      <c r="BAR204" s="64"/>
      <c r="BAS204" s="64"/>
      <c r="BAT204" s="64"/>
      <c r="BAU204" s="64"/>
      <c r="BAV204" s="64"/>
      <c r="BAW204" s="64"/>
      <c r="BAX204" s="64"/>
      <c r="BAY204" s="64"/>
      <c r="BAZ204" s="64"/>
      <c r="BBA204" s="64"/>
      <c r="BBB204" s="64"/>
      <c r="BBC204" s="64"/>
      <c r="BBD204" s="64"/>
      <c r="BBE204" s="64"/>
      <c r="BBF204" s="64"/>
      <c r="BBG204" s="64"/>
      <c r="BBH204" s="64"/>
      <c r="BBI204" s="64"/>
      <c r="BBJ204" s="64"/>
      <c r="BBK204" s="64"/>
      <c r="BBL204" s="64"/>
      <c r="BBM204" s="64"/>
      <c r="BBN204" s="64"/>
      <c r="BBO204" s="64"/>
      <c r="BBP204" s="64"/>
      <c r="BBQ204" s="64"/>
      <c r="BBR204" s="64"/>
      <c r="BBS204" s="64"/>
      <c r="BBT204" s="64"/>
      <c r="BBU204" s="64"/>
      <c r="BBV204" s="64"/>
      <c r="BBW204" s="64"/>
      <c r="BBX204" s="64"/>
      <c r="BBY204" s="64"/>
      <c r="BBZ204" s="64"/>
      <c r="BCA204" s="64"/>
      <c r="BCB204" s="64"/>
      <c r="BCC204" s="64"/>
      <c r="BCD204" s="64"/>
      <c r="BCE204" s="64"/>
      <c r="BCF204" s="64"/>
      <c r="BCG204" s="64"/>
      <c r="BCH204" s="64"/>
      <c r="BCI204" s="64"/>
      <c r="BCJ204" s="64"/>
      <c r="BCK204" s="64"/>
      <c r="BCL204" s="64"/>
      <c r="BCM204" s="64"/>
      <c r="BCN204" s="64"/>
      <c r="BCO204" s="64"/>
      <c r="BCP204" s="64"/>
      <c r="BCQ204" s="64"/>
      <c r="BCR204" s="64"/>
      <c r="BCS204" s="64"/>
      <c r="BCT204" s="64"/>
      <c r="BCU204" s="64"/>
      <c r="BCV204" s="64"/>
      <c r="BCW204" s="64"/>
      <c r="BCX204" s="64"/>
      <c r="BCY204" s="64"/>
      <c r="BCZ204" s="64"/>
      <c r="BDA204" s="64"/>
      <c r="BDB204" s="64"/>
      <c r="BDC204" s="64"/>
      <c r="BDD204" s="64"/>
      <c r="BDE204" s="64"/>
      <c r="BDF204" s="64"/>
      <c r="BDG204" s="64"/>
      <c r="BDH204" s="64"/>
      <c r="BDI204" s="64"/>
      <c r="BDJ204" s="64"/>
      <c r="BDK204" s="64"/>
      <c r="BDL204" s="64"/>
      <c r="BDM204" s="64"/>
      <c r="BDN204" s="64"/>
      <c r="BDO204" s="64"/>
      <c r="BDP204" s="64"/>
      <c r="BDQ204" s="64"/>
      <c r="BDR204" s="64"/>
      <c r="BDS204" s="64"/>
      <c r="BDT204" s="64"/>
      <c r="BDU204" s="64"/>
      <c r="BDV204" s="64"/>
      <c r="BDW204" s="64"/>
      <c r="BDX204" s="64"/>
      <c r="BDY204" s="64"/>
      <c r="BDZ204" s="64"/>
      <c r="BEA204" s="64"/>
      <c r="BEB204" s="64"/>
      <c r="BEC204" s="64"/>
      <c r="BED204" s="64"/>
      <c r="BEE204" s="64"/>
      <c r="BEF204" s="64"/>
      <c r="BEG204" s="64"/>
      <c r="BEH204" s="64"/>
      <c r="BEI204" s="64"/>
      <c r="BEJ204" s="64"/>
      <c r="BEK204" s="64"/>
      <c r="BEL204" s="64"/>
      <c r="BEM204" s="64"/>
      <c r="BEN204" s="64"/>
      <c r="BEO204" s="64"/>
      <c r="BEP204" s="64"/>
      <c r="BEQ204" s="64"/>
      <c r="BER204" s="64"/>
      <c r="BES204" s="64"/>
      <c r="BET204" s="64"/>
      <c r="BEU204" s="64"/>
      <c r="BEV204" s="64"/>
      <c r="BEW204" s="64"/>
      <c r="BEX204" s="64"/>
      <c r="BEY204" s="64"/>
      <c r="BEZ204" s="64"/>
      <c r="BFA204" s="64"/>
      <c r="BFB204" s="64"/>
      <c r="BFC204" s="64"/>
      <c r="BFD204" s="64"/>
      <c r="BFE204" s="64"/>
      <c r="BFF204" s="64"/>
      <c r="BFG204" s="64"/>
      <c r="BFH204" s="64"/>
      <c r="BFI204" s="64"/>
      <c r="BFJ204" s="64"/>
      <c r="BFK204" s="64"/>
      <c r="BFL204" s="64"/>
      <c r="BFM204" s="64"/>
      <c r="BFN204" s="64"/>
      <c r="BFO204" s="64"/>
      <c r="BFP204" s="64"/>
      <c r="BFQ204" s="64"/>
      <c r="BFR204" s="64"/>
      <c r="BFS204" s="64"/>
      <c r="BFT204" s="64"/>
      <c r="BFU204" s="64"/>
      <c r="BFV204" s="64"/>
      <c r="BFW204" s="64"/>
      <c r="BFX204" s="64"/>
      <c r="BFY204" s="64"/>
      <c r="BFZ204" s="64"/>
      <c r="BGA204" s="64"/>
      <c r="BGB204" s="64"/>
      <c r="BGC204" s="64"/>
      <c r="BGD204" s="64"/>
      <c r="BGE204" s="64"/>
      <c r="BGF204" s="64"/>
      <c r="BGG204" s="64"/>
      <c r="BGH204" s="64"/>
      <c r="BGI204" s="64"/>
      <c r="BGJ204" s="64"/>
      <c r="BGK204" s="64"/>
      <c r="BGL204" s="64"/>
      <c r="BGM204" s="64"/>
      <c r="BGN204" s="64"/>
      <c r="BGO204" s="64"/>
      <c r="BGP204" s="64"/>
      <c r="BGQ204" s="64"/>
      <c r="BGR204" s="64"/>
      <c r="BGS204" s="64"/>
      <c r="BGT204" s="64"/>
      <c r="BGU204" s="64"/>
      <c r="BGV204" s="64"/>
      <c r="BGW204" s="64"/>
      <c r="BGX204" s="64"/>
      <c r="BGY204" s="64"/>
      <c r="BGZ204" s="64"/>
      <c r="BHA204" s="64"/>
      <c r="BHB204" s="64"/>
      <c r="BHC204" s="64"/>
      <c r="BHD204" s="64"/>
      <c r="BHE204" s="64"/>
      <c r="BHF204" s="64"/>
      <c r="BHG204" s="64"/>
      <c r="BHH204" s="64"/>
      <c r="BHI204" s="64"/>
      <c r="BHJ204" s="64"/>
      <c r="BHK204" s="64"/>
      <c r="BHL204" s="64"/>
      <c r="BHM204" s="64"/>
      <c r="BHN204" s="64"/>
      <c r="BHO204" s="64"/>
      <c r="BHP204" s="64"/>
      <c r="BHQ204" s="64"/>
      <c r="BHR204" s="64"/>
      <c r="BHS204" s="64"/>
      <c r="BHT204" s="64"/>
      <c r="BHU204" s="64"/>
      <c r="BHV204" s="64"/>
      <c r="BHW204" s="64"/>
      <c r="BHX204" s="64"/>
      <c r="BHY204" s="64"/>
      <c r="BHZ204" s="64"/>
      <c r="BIA204" s="64"/>
      <c r="BIB204" s="64"/>
      <c r="BIC204" s="64"/>
      <c r="BID204" s="64"/>
      <c r="BIE204" s="64"/>
      <c r="BIF204" s="64"/>
      <c r="BIG204" s="64"/>
      <c r="BIH204" s="64"/>
      <c r="BII204" s="64"/>
      <c r="BIJ204" s="64"/>
      <c r="BIK204" s="64"/>
      <c r="BIL204" s="64"/>
      <c r="BIM204" s="64"/>
      <c r="BIN204" s="64"/>
      <c r="BIO204" s="64"/>
      <c r="BIP204" s="64"/>
      <c r="BIQ204" s="64"/>
      <c r="BIR204" s="64"/>
      <c r="BIS204" s="64"/>
      <c r="BIT204" s="64"/>
      <c r="BIU204" s="64"/>
      <c r="BIV204" s="64"/>
      <c r="BIW204" s="64"/>
      <c r="BIX204" s="64"/>
      <c r="BIY204" s="64"/>
      <c r="BIZ204" s="64"/>
      <c r="BJA204" s="64"/>
      <c r="BJB204" s="64"/>
      <c r="BJC204" s="64"/>
      <c r="BJD204" s="64"/>
      <c r="BJE204" s="64"/>
      <c r="BJF204" s="64"/>
      <c r="BJG204" s="64"/>
      <c r="BJH204" s="64"/>
      <c r="BJI204" s="64"/>
      <c r="BJJ204" s="64"/>
      <c r="BJK204" s="64"/>
      <c r="BJL204" s="64"/>
      <c r="BJM204" s="64"/>
      <c r="BJN204" s="64"/>
      <c r="BJO204" s="64"/>
      <c r="BJP204" s="64"/>
      <c r="BJQ204" s="64"/>
      <c r="BJR204" s="64"/>
      <c r="BJS204" s="64"/>
      <c r="BJT204" s="64"/>
      <c r="BJU204" s="64"/>
      <c r="BJV204" s="64"/>
      <c r="BJW204" s="64"/>
      <c r="BJX204" s="64"/>
      <c r="BJY204" s="64"/>
      <c r="BJZ204" s="64"/>
      <c r="BKA204" s="64"/>
      <c r="BKB204" s="64"/>
      <c r="BKC204" s="64"/>
      <c r="BKD204" s="64"/>
      <c r="BKE204" s="64"/>
      <c r="BKF204" s="64"/>
      <c r="BKG204" s="64"/>
      <c r="BKH204" s="64"/>
      <c r="BKI204" s="64"/>
      <c r="BKJ204" s="64"/>
      <c r="BKK204" s="64"/>
      <c r="BKL204" s="64"/>
      <c r="BKM204" s="64"/>
      <c r="BKN204" s="64"/>
      <c r="BKO204" s="64"/>
      <c r="BKP204" s="64"/>
      <c r="BKQ204" s="64"/>
      <c r="BKR204" s="64"/>
      <c r="BKS204" s="64"/>
      <c r="BKT204" s="64"/>
      <c r="BKU204" s="64"/>
      <c r="BKV204" s="64"/>
      <c r="BKW204" s="64"/>
      <c r="BKX204" s="64"/>
      <c r="BKY204" s="64"/>
      <c r="BKZ204" s="64"/>
      <c r="BLA204" s="64"/>
      <c r="BLB204" s="64"/>
      <c r="BLC204" s="64"/>
      <c r="BLD204" s="64"/>
      <c r="BLE204" s="64"/>
      <c r="BLF204" s="64"/>
      <c r="BLG204" s="64"/>
      <c r="BLH204" s="64"/>
      <c r="BLI204" s="64"/>
      <c r="BLJ204" s="64"/>
      <c r="BLK204" s="64"/>
      <c r="BLL204" s="64"/>
      <c r="BLM204" s="64"/>
      <c r="BLN204" s="64"/>
      <c r="BLO204" s="64"/>
      <c r="BLP204" s="64"/>
      <c r="BLQ204" s="64"/>
      <c r="BLR204" s="64"/>
      <c r="BLS204" s="64"/>
      <c r="BLT204" s="64"/>
      <c r="BLU204" s="64"/>
      <c r="BLV204" s="64"/>
      <c r="BLW204" s="64"/>
      <c r="BLX204" s="64"/>
      <c r="BLY204" s="64"/>
      <c r="BLZ204" s="64"/>
      <c r="BMA204" s="64"/>
      <c r="BMB204" s="64"/>
      <c r="BMC204" s="64"/>
      <c r="BMD204" s="64"/>
      <c r="BME204" s="64"/>
      <c r="BMF204" s="64"/>
      <c r="BMG204" s="64"/>
      <c r="BMH204" s="64"/>
      <c r="BMI204" s="64"/>
      <c r="BMJ204" s="64"/>
      <c r="BMK204" s="64"/>
      <c r="BML204" s="64"/>
      <c r="BMM204" s="64"/>
      <c r="BMN204" s="64"/>
      <c r="BMO204" s="64"/>
      <c r="BMP204" s="64"/>
      <c r="BMQ204" s="64"/>
      <c r="BMR204" s="64"/>
      <c r="BMS204" s="64"/>
      <c r="BMT204" s="64"/>
      <c r="BMU204" s="64"/>
      <c r="BMV204" s="64"/>
      <c r="BMW204" s="64"/>
      <c r="BMX204" s="64"/>
      <c r="BMY204" s="64"/>
      <c r="BMZ204" s="64"/>
      <c r="BNA204" s="64"/>
      <c r="BNB204" s="64"/>
      <c r="BNC204" s="64"/>
      <c r="BND204" s="64"/>
      <c r="BNE204" s="64"/>
      <c r="BNF204" s="64"/>
      <c r="BNG204" s="64"/>
      <c r="BNH204" s="64"/>
      <c r="BNI204" s="64"/>
      <c r="BNJ204" s="64"/>
      <c r="BNK204" s="64"/>
      <c r="BNL204" s="64"/>
      <c r="BNM204" s="64"/>
      <c r="BNN204" s="64"/>
      <c r="BNO204" s="64"/>
      <c r="BNP204" s="64"/>
      <c r="BNQ204" s="64"/>
      <c r="BNR204" s="64"/>
      <c r="BNS204" s="64"/>
      <c r="BNT204" s="64"/>
      <c r="BNU204" s="64"/>
      <c r="BNV204" s="64"/>
      <c r="BNW204" s="64"/>
      <c r="BNX204" s="64"/>
      <c r="BNY204" s="64"/>
      <c r="BNZ204" s="64"/>
      <c r="BOA204" s="64"/>
      <c r="BOB204" s="64"/>
      <c r="BOC204" s="64"/>
      <c r="BOD204" s="64"/>
      <c r="BOE204" s="64"/>
      <c r="BOF204" s="64"/>
      <c r="BOG204" s="64"/>
      <c r="BOH204" s="64"/>
      <c r="BOI204" s="64"/>
      <c r="BOJ204" s="64"/>
      <c r="BOK204" s="64"/>
      <c r="BOL204" s="64"/>
      <c r="BOM204" s="64"/>
      <c r="BON204" s="64"/>
      <c r="BOO204" s="64"/>
      <c r="BOP204" s="64"/>
      <c r="BOQ204" s="64"/>
      <c r="BOR204" s="64"/>
      <c r="BOS204" s="64"/>
      <c r="BOT204" s="64"/>
      <c r="BOU204" s="64"/>
      <c r="BOV204" s="64"/>
      <c r="BOW204" s="64"/>
      <c r="BOX204" s="64"/>
      <c r="BOY204" s="64"/>
      <c r="BOZ204" s="64"/>
      <c r="BPA204" s="64"/>
      <c r="BPB204" s="64"/>
      <c r="BPC204" s="64"/>
      <c r="BPD204" s="64"/>
      <c r="BPE204" s="64"/>
      <c r="BPF204" s="64"/>
      <c r="BPG204" s="64"/>
      <c r="BPH204" s="64"/>
      <c r="BPI204" s="64"/>
      <c r="BPJ204" s="64"/>
      <c r="BPK204" s="64"/>
      <c r="BPL204" s="64"/>
      <c r="BPM204" s="64"/>
      <c r="BPN204" s="64"/>
      <c r="BPO204" s="64"/>
      <c r="BPP204" s="64"/>
      <c r="BPQ204" s="64"/>
      <c r="BPR204" s="64"/>
      <c r="BPS204" s="64"/>
      <c r="BPT204" s="64"/>
      <c r="BPU204" s="64"/>
      <c r="BPV204" s="64"/>
      <c r="BPW204" s="64"/>
      <c r="BPX204" s="64"/>
      <c r="BPY204" s="64"/>
      <c r="BPZ204" s="64"/>
      <c r="BQA204" s="64"/>
      <c r="BQB204" s="64"/>
      <c r="BQC204" s="64"/>
      <c r="BQD204" s="64"/>
      <c r="BQE204" s="64"/>
      <c r="BQF204" s="64"/>
      <c r="BQG204" s="64"/>
      <c r="BQH204" s="64"/>
      <c r="BQI204" s="64"/>
      <c r="BQJ204" s="64"/>
      <c r="BQK204" s="64"/>
      <c r="BQL204" s="64"/>
      <c r="BQM204" s="64"/>
      <c r="BQN204" s="64"/>
      <c r="BQO204" s="64"/>
      <c r="BQP204" s="64"/>
      <c r="BQQ204" s="64"/>
      <c r="BQR204" s="64"/>
      <c r="BQS204" s="64"/>
      <c r="BQT204" s="64"/>
      <c r="BQU204" s="64"/>
      <c r="BQV204" s="64"/>
      <c r="BQW204" s="64"/>
      <c r="BQX204" s="64"/>
      <c r="BQY204" s="64"/>
      <c r="BQZ204" s="64"/>
      <c r="BRA204" s="64"/>
      <c r="BRB204" s="64"/>
      <c r="BRC204" s="64"/>
      <c r="BRD204" s="64"/>
      <c r="BRE204" s="64"/>
      <c r="BRF204" s="64"/>
      <c r="BRG204" s="64"/>
      <c r="BRH204" s="64"/>
      <c r="BRI204" s="64"/>
      <c r="BRJ204" s="64"/>
      <c r="BRK204" s="64"/>
      <c r="BRL204" s="64"/>
      <c r="BRM204" s="64"/>
      <c r="BRN204" s="64"/>
      <c r="BRO204" s="64"/>
      <c r="BRP204" s="64"/>
      <c r="BRQ204" s="64"/>
      <c r="BRR204" s="64"/>
      <c r="BRS204" s="64"/>
      <c r="BRT204" s="64"/>
      <c r="BRU204" s="64"/>
      <c r="BRV204" s="64"/>
      <c r="BRW204" s="64"/>
      <c r="BRX204" s="64"/>
      <c r="BRY204" s="64"/>
      <c r="BRZ204" s="64"/>
      <c r="BSA204" s="64"/>
      <c r="BSB204" s="64"/>
      <c r="BSC204" s="64"/>
      <c r="BSD204" s="64"/>
      <c r="BSE204" s="64"/>
      <c r="BSF204" s="64"/>
      <c r="BSG204" s="64"/>
      <c r="BSH204" s="64"/>
      <c r="BSI204" s="64"/>
      <c r="BSJ204" s="64"/>
      <c r="BSK204" s="64"/>
      <c r="BSL204" s="64"/>
      <c r="BSM204" s="64"/>
      <c r="BSN204" s="64"/>
      <c r="BSO204" s="64"/>
      <c r="BSP204" s="64"/>
      <c r="BSQ204" s="64"/>
      <c r="BSR204" s="64"/>
      <c r="BSS204" s="64"/>
      <c r="BST204" s="64"/>
      <c r="BSU204" s="64"/>
      <c r="BSV204" s="64"/>
      <c r="BSW204" s="64"/>
      <c r="BSX204" s="64"/>
      <c r="BSY204" s="64"/>
      <c r="BSZ204" s="64"/>
      <c r="BTA204" s="64"/>
      <c r="BTB204" s="64"/>
      <c r="BTC204" s="64"/>
      <c r="BTD204" s="64"/>
      <c r="BTE204" s="64"/>
      <c r="BTF204" s="64"/>
      <c r="BTG204" s="64"/>
      <c r="BTH204" s="64"/>
      <c r="BTI204" s="64"/>
      <c r="BTJ204" s="64"/>
      <c r="BTK204" s="64"/>
      <c r="BTL204" s="64"/>
      <c r="BTM204" s="64"/>
      <c r="BTN204" s="64"/>
      <c r="BTO204" s="64"/>
      <c r="BTP204" s="64"/>
      <c r="BTQ204" s="64"/>
      <c r="BTR204" s="64"/>
      <c r="BTS204" s="64"/>
      <c r="BTT204" s="64"/>
      <c r="BTU204" s="64"/>
      <c r="BTV204" s="64"/>
      <c r="BTW204" s="64"/>
      <c r="BTX204" s="64"/>
      <c r="BTY204" s="64"/>
      <c r="BTZ204" s="64"/>
      <c r="BUA204" s="64"/>
      <c r="BUB204" s="64"/>
      <c r="BUC204" s="64"/>
      <c r="BUD204" s="64"/>
      <c r="BUE204" s="64"/>
      <c r="BUF204" s="64"/>
      <c r="BUG204" s="64"/>
      <c r="BUH204" s="64"/>
      <c r="BUI204" s="64"/>
      <c r="BUJ204" s="64"/>
      <c r="BUK204" s="64"/>
      <c r="BUL204" s="64"/>
      <c r="BUM204" s="64"/>
      <c r="BUN204" s="64"/>
      <c r="BUO204" s="64"/>
      <c r="BUP204" s="64"/>
      <c r="BUQ204" s="64"/>
      <c r="BUR204" s="64"/>
      <c r="BUS204" s="64"/>
      <c r="BUT204" s="64"/>
      <c r="BUU204" s="64"/>
      <c r="BUV204" s="64"/>
      <c r="BUW204" s="64"/>
      <c r="BUX204" s="64"/>
      <c r="BUY204" s="64"/>
      <c r="BUZ204" s="64"/>
      <c r="BVA204" s="64"/>
      <c r="BVB204" s="64"/>
      <c r="BVC204" s="64"/>
      <c r="BVD204" s="64"/>
      <c r="BVE204" s="64"/>
      <c r="BVF204" s="64"/>
      <c r="BVG204" s="64"/>
      <c r="BVH204" s="64"/>
      <c r="BVI204" s="64"/>
      <c r="BVJ204" s="64"/>
      <c r="BVK204" s="64"/>
      <c r="BVL204" s="64"/>
      <c r="BVM204" s="64"/>
      <c r="BVN204" s="64"/>
      <c r="BVO204" s="64"/>
      <c r="BVP204" s="64"/>
      <c r="BVQ204" s="64"/>
      <c r="BVR204" s="64"/>
      <c r="BVS204" s="64"/>
      <c r="BVT204" s="64"/>
      <c r="BVU204" s="64"/>
      <c r="BVV204" s="64"/>
      <c r="BVW204" s="64"/>
      <c r="BVX204" s="64"/>
      <c r="BVY204" s="64"/>
      <c r="BVZ204" s="64"/>
      <c r="BWA204" s="64"/>
      <c r="BWB204" s="64"/>
      <c r="BWC204" s="64"/>
      <c r="BWD204" s="64"/>
      <c r="BWE204" s="64"/>
      <c r="BWF204" s="64"/>
      <c r="BWG204" s="64"/>
      <c r="BWH204" s="64"/>
      <c r="BWI204" s="64"/>
      <c r="BWJ204" s="64"/>
      <c r="BWK204" s="64"/>
      <c r="BWL204" s="64"/>
      <c r="BWM204" s="64"/>
      <c r="BWN204" s="64"/>
      <c r="BWO204" s="64"/>
      <c r="BWP204" s="64"/>
      <c r="BWQ204" s="64"/>
      <c r="BWR204" s="64"/>
      <c r="BWS204" s="64"/>
      <c r="BWT204" s="64"/>
      <c r="BWU204" s="64"/>
      <c r="BWV204" s="64"/>
      <c r="BWW204" s="64"/>
      <c r="BWX204" s="64"/>
      <c r="BWY204" s="64"/>
      <c r="BWZ204" s="64"/>
      <c r="BXA204" s="64"/>
      <c r="BXB204" s="64"/>
      <c r="BXC204" s="64"/>
      <c r="BXD204" s="64"/>
      <c r="BXE204" s="64"/>
      <c r="BXF204" s="64"/>
      <c r="BXG204" s="64"/>
      <c r="BXH204" s="64"/>
      <c r="BXI204" s="64"/>
      <c r="BXJ204" s="64"/>
      <c r="BXK204" s="64"/>
      <c r="BXL204" s="64"/>
      <c r="BXM204" s="64"/>
      <c r="BXN204" s="64"/>
      <c r="BXO204" s="64"/>
      <c r="BXP204" s="64"/>
      <c r="BXQ204" s="64"/>
      <c r="BXR204" s="64"/>
      <c r="BXS204" s="64"/>
      <c r="BXT204" s="64"/>
      <c r="BXU204" s="64"/>
      <c r="BXV204" s="64"/>
      <c r="BXW204" s="64"/>
      <c r="BXX204" s="64"/>
      <c r="BXY204" s="64"/>
      <c r="BXZ204" s="64"/>
      <c r="BYA204" s="64"/>
      <c r="BYB204" s="64"/>
      <c r="BYC204" s="64"/>
      <c r="BYD204" s="64"/>
      <c r="BYE204" s="64"/>
      <c r="BYF204" s="64"/>
      <c r="BYG204" s="64"/>
      <c r="BYH204" s="64"/>
      <c r="BYI204" s="64"/>
      <c r="BYJ204" s="64"/>
      <c r="BYK204" s="64"/>
      <c r="BYL204" s="64"/>
      <c r="BYM204" s="64"/>
      <c r="BYN204" s="64"/>
      <c r="BYO204" s="64"/>
      <c r="BYP204" s="64"/>
      <c r="BYQ204" s="64"/>
      <c r="BYR204" s="64"/>
      <c r="BYS204" s="64"/>
      <c r="BYT204" s="64"/>
      <c r="BYU204" s="64"/>
      <c r="BYV204" s="64"/>
      <c r="BYW204" s="64"/>
      <c r="BYX204" s="64"/>
      <c r="BYY204" s="64"/>
      <c r="BYZ204" s="64"/>
      <c r="BZA204" s="64"/>
      <c r="BZB204" s="64"/>
      <c r="BZC204" s="64"/>
      <c r="BZD204" s="64"/>
      <c r="BZE204" s="64"/>
      <c r="BZF204" s="64"/>
      <c r="BZG204" s="64"/>
      <c r="BZH204" s="64"/>
      <c r="BZI204" s="64"/>
      <c r="BZJ204" s="64"/>
      <c r="BZK204" s="64"/>
      <c r="BZL204" s="64"/>
      <c r="BZM204" s="64"/>
      <c r="BZN204" s="64"/>
      <c r="BZO204" s="64"/>
      <c r="BZP204" s="64"/>
      <c r="BZQ204" s="64"/>
      <c r="BZR204" s="64"/>
      <c r="BZS204" s="64"/>
      <c r="BZT204" s="64"/>
      <c r="BZU204" s="64"/>
      <c r="BZV204" s="64"/>
      <c r="BZW204" s="64"/>
      <c r="BZX204" s="64"/>
      <c r="BZY204" s="64"/>
      <c r="BZZ204" s="64"/>
      <c r="CAA204" s="64"/>
      <c r="CAB204" s="64"/>
      <c r="CAC204" s="64"/>
      <c r="CAD204" s="64"/>
      <c r="CAE204" s="64"/>
      <c r="CAF204" s="64"/>
      <c r="CAG204" s="64"/>
      <c r="CAH204" s="64"/>
      <c r="CAI204" s="64"/>
      <c r="CAJ204" s="64"/>
      <c r="CAK204" s="64"/>
      <c r="CAL204" s="64"/>
      <c r="CAM204" s="64"/>
      <c r="CAN204" s="64"/>
      <c r="CAO204" s="64"/>
      <c r="CAP204" s="64"/>
      <c r="CAQ204" s="64"/>
      <c r="CAR204" s="64"/>
      <c r="CAS204" s="64"/>
      <c r="CAT204" s="64"/>
      <c r="CAU204" s="64"/>
      <c r="CAV204" s="64"/>
      <c r="CAW204" s="64"/>
      <c r="CAX204" s="64"/>
      <c r="CAY204" s="64"/>
      <c r="CAZ204" s="64"/>
      <c r="CBA204" s="64"/>
      <c r="CBB204" s="64"/>
      <c r="CBC204" s="64"/>
      <c r="CBD204" s="64"/>
      <c r="CBE204" s="64"/>
      <c r="CBF204" s="64"/>
      <c r="CBG204" s="64"/>
      <c r="CBH204" s="64"/>
      <c r="CBI204" s="64"/>
      <c r="CBJ204" s="64"/>
      <c r="CBK204" s="64"/>
      <c r="CBL204" s="64"/>
      <c r="CBM204" s="64"/>
      <c r="CBN204" s="64"/>
      <c r="CBO204" s="64"/>
      <c r="CBP204" s="64"/>
      <c r="CBQ204" s="64"/>
      <c r="CBR204" s="64"/>
      <c r="CBS204" s="64"/>
      <c r="CBT204" s="64"/>
      <c r="CBU204" s="64"/>
      <c r="CBV204" s="64"/>
      <c r="CBW204" s="64"/>
      <c r="CBX204" s="64"/>
      <c r="CBY204" s="64"/>
      <c r="CBZ204" s="64"/>
      <c r="CCA204" s="64"/>
      <c r="CCB204" s="64"/>
      <c r="CCC204" s="64"/>
      <c r="CCD204" s="64"/>
      <c r="CCE204" s="64"/>
      <c r="CCF204" s="64"/>
      <c r="CCG204" s="64"/>
      <c r="CCH204" s="64"/>
      <c r="CCI204" s="64"/>
      <c r="CCJ204" s="64"/>
      <c r="CCK204" s="64"/>
      <c r="CCL204" s="64"/>
      <c r="CCM204" s="64"/>
      <c r="CCN204" s="64"/>
      <c r="CCO204" s="64"/>
      <c r="CCP204" s="64"/>
      <c r="CCQ204" s="64"/>
      <c r="CCR204" s="64"/>
      <c r="CCS204" s="64"/>
      <c r="CCT204" s="64"/>
      <c r="CCU204" s="64"/>
      <c r="CCV204" s="64"/>
      <c r="CCW204" s="64"/>
      <c r="CCX204" s="64"/>
      <c r="CCY204" s="64"/>
      <c r="CCZ204" s="64"/>
      <c r="CDA204" s="64"/>
      <c r="CDB204" s="64"/>
      <c r="CDC204" s="64"/>
      <c r="CDD204" s="64"/>
      <c r="CDE204" s="64"/>
      <c r="CDF204" s="64"/>
      <c r="CDG204" s="64"/>
      <c r="CDH204" s="64"/>
      <c r="CDI204" s="64"/>
      <c r="CDJ204" s="64"/>
      <c r="CDK204" s="64"/>
      <c r="CDL204" s="64"/>
      <c r="CDM204" s="64"/>
      <c r="CDN204" s="64"/>
      <c r="CDO204" s="64"/>
      <c r="CDP204" s="64"/>
      <c r="CDQ204" s="64"/>
      <c r="CDR204" s="64"/>
      <c r="CDS204" s="64"/>
      <c r="CDT204" s="64"/>
      <c r="CDU204" s="64"/>
      <c r="CDV204" s="64"/>
      <c r="CDW204" s="64"/>
      <c r="CDX204" s="64"/>
      <c r="CDY204" s="64"/>
      <c r="CDZ204" s="64"/>
      <c r="CEA204" s="64"/>
      <c r="CEB204" s="64"/>
      <c r="CEC204" s="64"/>
      <c r="CED204" s="64"/>
      <c r="CEE204" s="64"/>
      <c r="CEF204" s="64"/>
      <c r="CEG204" s="64"/>
      <c r="CEH204" s="64"/>
      <c r="CEI204" s="64"/>
      <c r="CEJ204" s="64"/>
      <c r="CEK204" s="64"/>
      <c r="CEL204" s="64"/>
      <c r="CEM204" s="64"/>
      <c r="CEN204" s="64"/>
      <c r="CEO204" s="64"/>
      <c r="CEP204" s="64"/>
      <c r="CEQ204" s="64"/>
      <c r="CER204" s="64"/>
      <c r="CES204" s="64"/>
      <c r="CET204" s="64"/>
      <c r="CEU204" s="64"/>
      <c r="CEV204" s="64"/>
      <c r="CEW204" s="64"/>
      <c r="CEX204" s="64"/>
      <c r="CEY204" s="64"/>
      <c r="CEZ204" s="64"/>
      <c r="CFA204" s="64"/>
      <c r="CFB204" s="64"/>
      <c r="CFC204" s="64"/>
      <c r="CFD204" s="64"/>
      <c r="CFE204" s="64"/>
      <c r="CFF204" s="64"/>
      <c r="CFG204" s="64"/>
      <c r="CFH204" s="64"/>
      <c r="CFI204" s="64"/>
      <c r="CFJ204" s="64"/>
      <c r="CFK204" s="64"/>
      <c r="CFL204" s="64"/>
      <c r="CFM204" s="64"/>
      <c r="CFN204" s="64"/>
      <c r="CFO204" s="64"/>
      <c r="CFP204" s="64"/>
      <c r="CFQ204" s="64"/>
      <c r="CFR204" s="64"/>
      <c r="CFS204" s="64"/>
      <c r="CFT204" s="64"/>
      <c r="CFU204" s="64"/>
      <c r="CFV204" s="64"/>
      <c r="CFW204" s="64"/>
      <c r="CFX204" s="64"/>
      <c r="CFY204" s="64"/>
      <c r="CFZ204" s="64"/>
      <c r="CGA204" s="64"/>
      <c r="CGB204" s="64"/>
      <c r="CGC204" s="64"/>
      <c r="CGD204" s="64"/>
      <c r="CGE204" s="64"/>
      <c r="CGF204" s="64"/>
      <c r="CGG204" s="64"/>
      <c r="CGH204" s="64"/>
      <c r="CGI204" s="64"/>
      <c r="CGJ204" s="64"/>
      <c r="CGK204" s="64"/>
      <c r="CGL204" s="64"/>
      <c r="CGM204" s="64"/>
      <c r="CGN204" s="64"/>
      <c r="CGO204" s="64"/>
      <c r="CGP204" s="64"/>
      <c r="CGQ204" s="64"/>
      <c r="CGR204" s="64"/>
      <c r="CGS204" s="64"/>
      <c r="CGT204" s="64"/>
      <c r="CGU204" s="64"/>
      <c r="CGV204" s="64"/>
      <c r="CGW204" s="64"/>
      <c r="CGX204" s="64"/>
      <c r="CGY204" s="64"/>
      <c r="CGZ204" s="64"/>
      <c r="CHA204" s="64"/>
      <c r="CHB204" s="64"/>
      <c r="CHC204" s="64"/>
      <c r="CHD204" s="64"/>
      <c r="CHE204" s="64"/>
      <c r="CHF204" s="64"/>
      <c r="CHG204" s="64"/>
      <c r="CHH204" s="64"/>
      <c r="CHI204" s="64"/>
      <c r="CHJ204" s="64"/>
      <c r="CHK204" s="64"/>
      <c r="CHL204" s="64"/>
      <c r="CHM204" s="64"/>
      <c r="CHN204" s="64"/>
      <c r="CHO204" s="64"/>
      <c r="CHP204" s="64"/>
      <c r="CHQ204" s="64"/>
      <c r="CHR204" s="64"/>
      <c r="CHS204" s="64"/>
      <c r="CHT204" s="64"/>
      <c r="CHU204" s="64"/>
      <c r="CHV204" s="64"/>
      <c r="CHW204" s="64"/>
      <c r="CHX204" s="64"/>
      <c r="CHY204" s="64"/>
      <c r="CHZ204" s="64"/>
      <c r="CIA204" s="64"/>
      <c r="CIB204" s="64"/>
      <c r="CIC204" s="64"/>
      <c r="CID204" s="64"/>
      <c r="CIE204" s="64"/>
      <c r="CIF204" s="64"/>
      <c r="CIG204" s="64"/>
      <c r="CIH204" s="64"/>
      <c r="CII204" s="64"/>
      <c r="CIJ204" s="64"/>
      <c r="CIK204" s="64"/>
      <c r="CIL204" s="64"/>
      <c r="CIM204" s="64"/>
      <c r="CIN204" s="64"/>
      <c r="CIO204" s="64"/>
      <c r="CIP204" s="64"/>
      <c r="CIQ204" s="64"/>
      <c r="CIR204" s="64"/>
      <c r="CIS204" s="64"/>
      <c r="CIT204" s="64"/>
      <c r="CIU204" s="64"/>
      <c r="CIV204" s="64"/>
      <c r="CIW204" s="64"/>
      <c r="CIX204" s="64"/>
      <c r="CIY204" s="64"/>
      <c r="CIZ204" s="64"/>
      <c r="CJA204" s="64"/>
      <c r="CJB204" s="64"/>
      <c r="CJC204" s="64"/>
      <c r="CJD204" s="64"/>
      <c r="CJE204" s="64"/>
      <c r="CJF204" s="64"/>
      <c r="CJG204" s="64"/>
      <c r="CJH204" s="64"/>
      <c r="CJI204" s="64"/>
      <c r="CJJ204" s="64"/>
      <c r="CJK204" s="64"/>
      <c r="CJL204" s="64"/>
      <c r="CJM204" s="64"/>
      <c r="CJN204" s="64"/>
      <c r="CJO204" s="64"/>
      <c r="CJP204" s="64"/>
      <c r="CJQ204" s="64"/>
      <c r="CJR204" s="64"/>
      <c r="CJS204" s="64"/>
      <c r="CJT204" s="64"/>
      <c r="CJU204" s="64"/>
      <c r="CJV204" s="64"/>
      <c r="CJW204" s="64"/>
      <c r="CJX204" s="64"/>
      <c r="CJY204" s="64"/>
      <c r="CJZ204" s="64"/>
      <c r="CKA204" s="64"/>
      <c r="CKB204" s="64"/>
      <c r="CKC204" s="64"/>
      <c r="CKD204" s="64"/>
      <c r="CKE204" s="64"/>
      <c r="CKF204" s="64"/>
      <c r="CKG204" s="64"/>
      <c r="CKH204" s="64"/>
      <c r="CKI204" s="64"/>
      <c r="CKJ204" s="64"/>
      <c r="CKK204" s="64"/>
      <c r="CKL204" s="64"/>
      <c r="CKM204" s="64"/>
      <c r="CKN204" s="64"/>
      <c r="CKO204" s="64"/>
      <c r="CKP204" s="64"/>
      <c r="CKQ204" s="64"/>
      <c r="CKR204" s="64"/>
      <c r="CKS204" s="64"/>
      <c r="CKT204" s="64"/>
      <c r="CKU204" s="64"/>
      <c r="CKV204" s="64"/>
      <c r="CKW204" s="64"/>
      <c r="CKX204" s="64"/>
      <c r="CKY204" s="64"/>
      <c r="CKZ204" s="64"/>
      <c r="CLA204" s="64"/>
      <c r="CLB204" s="64"/>
      <c r="CLC204" s="64"/>
      <c r="CLD204" s="64"/>
      <c r="CLE204" s="64"/>
      <c r="CLF204" s="64"/>
      <c r="CLG204" s="64"/>
      <c r="CLH204" s="64"/>
      <c r="CLI204" s="64"/>
      <c r="CLJ204" s="64"/>
      <c r="CLK204" s="64"/>
      <c r="CLL204" s="64"/>
      <c r="CLM204" s="64"/>
      <c r="CLN204" s="64"/>
      <c r="CLO204" s="64"/>
      <c r="CLP204" s="64"/>
      <c r="CLQ204" s="64"/>
      <c r="CLR204" s="64"/>
      <c r="CLS204" s="64"/>
      <c r="CLT204" s="64"/>
      <c r="CLU204" s="64"/>
      <c r="CLV204" s="64"/>
      <c r="CLW204" s="64"/>
      <c r="CLX204" s="64"/>
      <c r="CLY204" s="64"/>
      <c r="CLZ204" s="64"/>
      <c r="CMA204" s="64"/>
      <c r="CMB204" s="64"/>
      <c r="CMC204" s="64"/>
      <c r="CMD204" s="64"/>
      <c r="CME204" s="64"/>
      <c r="CMF204" s="64"/>
      <c r="CMG204" s="64"/>
      <c r="CMH204" s="64"/>
      <c r="CMI204" s="64"/>
      <c r="CMJ204" s="64"/>
      <c r="CMK204" s="64"/>
      <c r="CML204" s="64"/>
      <c r="CMM204" s="64"/>
      <c r="CMN204" s="64"/>
      <c r="CMO204" s="64"/>
      <c r="CMP204" s="64"/>
      <c r="CMQ204" s="64"/>
      <c r="CMR204" s="64"/>
      <c r="CMS204" s="64"/>
      <c r="CMT204" s="64"/>
      <c r="CMU204" s="64"/>
      <c r="CMV204" s="64"/>
      <c r="CMW204" s="64"/>
      <c r="CMX204" s="64"/>
      <c r="CMY204" s="64"/>
      <c r="CMZ204" s="64"/>
      <c r="CNA204" s="64"/>
      <c r="CNB204" s="64"/>
      <c r="CNC204" s="64"/>
      <c r="CND204" s="64"/>
      <c r="CNE204" s="64"/>
      <c r="CNF204" s="64"/>
      <c r="CNG204" s="64"/>
      <c r="CNH204" s="64"/>
      <c r="CNI204" s="64"/>
      <c r="CNJ204" s="64"/>
      <c r="CNK204" s="64"/>
      <c r="CNL204" s="64"/>
      <c r="CNM204" s="64"/>
      <c r="CNN204" s="64"/>
      <c r="CNO204" s="64"/>
      <c r="CNP204" s="64"/>
      <c r="CNQ204" s="64"/>
      <c r="CNR204" s="64"/>
      <c r="CNS204" s="64"/>
      <c r="CNT204" s="64"/>
      <c r="CNU204" s="64"/>
      <c r="CNV204" s="64"/>
      <c r="CNW204" s="64"/>
      <c r="CNX204" s="64"/>
      <c r="CNY204" s="64"/>
      <c r="CNZ204" s="64"/>
      <c r="COA204" s="64"/>
      <c r="COB204" s="64"/>
      <c r="COC204" s="64"/>
      <c r="COD204" s="64"/>
      <c r="COE204" s="64"/>
      <c r="COF204" s="64"/>
      <c r="COG204" s="64"/>
      <c r="COH204" s="64"/>
      <c r="COI204" s="64"/>
      <c r="COJ204" s="64"/>
      <c r="COK204" s="64"/>
      <c r="COL204" s="64"/>
      <c r="COM204" s="64"/>
      <c r="CON204" s="64"/>
      <c r="COO204" s="64"/>
      <c r="COP204" s="64"/>
      <c r="COQ204" s="64"/>
      <c r="COR204" s="64"/>
      <c r="COS204" s="64"/>
      <c r="COT204" s="64"/>
      <c r="COU204" s="64"/>
      <c r="COV204" s="64"/>
      <c r="COW204" s="64"/>
      <c r="COX204" s="64"/>
      <c r="COY204" s="64"/>
      <c r="COZ204" s="64"/>
      <c r="CPA204" s="64"/>
      <c r="CPB204" s="64"/>
      <c r="CPC204" s="64"/>
      <c r="CPD204" s="64"/>
      <c r="CPE204" s="64"/>
      <c r="CPF204" s="64"/>
      <c r="CPG204" s="64"/>
      <c r="CPH204" s="64"/>
      <c r="CPI204" s="64"/>
      <c r="CPJ204" s="64"/>
      <c r="CPK204" s="64"/>
      <c r="CPL204" s="64"/>
      <c r="CPM204" s="64"/>
      <c r="CPN204" s="64"/>
      <c r="CPO204" s="64"/>
      <c r="CPP204" s="64"/>
      <c r="CPQ204" s="64"/>
      <c r="CPR204" s="64"/>
      <c r="CPS204" s="64"/>
      <c r="CPT204" s="64"/>
      <c r="CPU204" s="64"/>
      <c r="CPV204" s="64"/>
      <c r="CPW204" s="64"/>
      <c r="CPX204" s="64"/>
      <c r="CPY204" s="64"/>
      <c r="CPZ204" s="64"/>
      <c r="CQA204" s="64"/>
      <c r="CQB204" s="64"/>
      <c r="CQC204" s="64"/>
      <c r="CQD204" s="64"/>
      <c r="CQE204" s="64"/>
      <c r="CQF204" s="64"/>
      <c r="CQG204" s="64"/>
      <c r="CQH204" s="64"/>
      <c r="CQI204" s="64"/>
      <c r="CQJ204" s="64"/>
      <c r="CQK204" s="64"/>
      <c r="CQL204" s="64"/>
      <c r="CQM204" s="64"/>
      <c r="CQN204" s="64"/>
      <c r="CQO204" s="64"/>
      <c r="CQP204" s="64"/>
      <c r="CQQ204" s="64"/>
      <c r="CQR204" s="64"/>
      <c r="CQS204" s="64"/>
      <c r="CQT204" s="64"/>
      <c r="CQU204" s="64"/>
      <c r="CQV204" s="64"/>
      <c r="CQW204" s="64"/>
      <c r="CQX204" s="64"/>
      <c r="CQY204" s="64"/>
      <c r="CQZ204" s="64"/>
      <c r="CRA204" s="64"/>
      <c r="CRB204" s="64"/>
      <c r="CRC204" s="64"/>
      <c r="CRD204" s="64"/>
      <c r="CRE204" s="64"/>
      <c r="CRF204" s="64"/>
      <c r="CRG204" s="64"/>
      <c r="CRH204" s="64"/>
      <c r="CRI204" s="64"/>
      <c r="CRJ204" s="64"/>
      <c r="CRK204" s="64"/>
      <c r="CRL204" s="64"/>
      <c r="CRM204" s="64"/>
      <c r="CRN204" s="64"/>
      <c r="CRO204" s="64"/>
      <c r="CRP204" s="64"/>
      <c r="CRQ204" s="64"/>
      <c r="CRR204" s="64"/>
      <c r="CRS204" s="64"/>
      <c r="CRT204" s="64"/>
      <c r="CRU204" s="64"/>
      <c r="CRV204" s="64"/>
      <c r="CRW204" s="64"/>
      <c r="CRX204" s="64"/>
      <c r="CRY204" s="64"/>
      <c r="CRZ204" s="64"/>
      <c r="CSA204" s="64"/>
      <c r="CSB204" s="64"/>
      <c r="CSC204" s="64"/>
      <c r="CSD204" s="64"/>
      <c r="CSE204" s="64"/>
      <c r="CSF204" s="64"/>
      <c r="CSG204" s="64"/>
      <c r="CSH204" s="64"/>
      <c r="CSI204" s="64"/>
      <c r="CSJ204" s="64"/>
      <c r="CSK204" s="64"/>
      <c r="CSL204" s="64"/>
      <c r="CSM204" s="64"/>
      <c r="CSN204" s="64"/>
      <c r="CSO204" s="64"/>
      <c r="CSP204" s="64"/>
      <c r="CSQ204" s="64"/>
      <c r="CSR204" s="64"/>
      <c r="CSS204" s="64"/>
      <c r="CST204" s="64"/>
      <c r="CSU204" s="64"/>
      <c r="CSV204" s="64"/>
      <c r="CSW204" s="64"/>
      <c r="CSX204" s="64"/>
      <c r="CSY204" s="64"/>
      <c r="CSZ204" s="64"/>
      <c r="CTA204" s="64"/>
      <c r="CTB204" s="64"/>
      <c r="CTC204" s="64"/>
      <c r="CTD204" s="64"/>
      <c r="CTE204" s="64"/>
      <c r="CTF204" s="64"/>
      <c r="CTG204" s="64"/>
      <c r="CTH204" s="64"/>
      <c r="CTI204" s="64"/>
      <c r="CTJ204" s="64"/>
      <c r="CTK204" s="64"/>
      <c r="CTL204" s="64"/>
      <c r="CTM204" s="64"/>
      <c r="CTN204" s="64"/>
      <c r="CTO204" s="64"/>
      <c r="CTP204" s="64"/>
      <c r="CTQ204" s="64"/>
      <c r="CTR204" s="64"/>
      <c r="CTS204" s="64"/>
      <c r="CTT204" s="64"/>
      <c r="CTU204" s="64"/>
      <c r="CTV204" s="64"/>
      <c r="CTW204" s="64"/>
      <c r="CTX204" s="64"/>
      <c r="CTY204" s="64"/>
      <c r="CTZ204" s="64"/>
      <c r="CUA204" s="64"/>
      <c r="CUB204" s="64"/>
      <c r="CUC204" s="64"/>
      <c r="CUD204" s="64"/>
      <c r="CUE204" s="64"/>
      <c r="CUF204" s="64"/>
      <c r="CUG204" s="64"/>
      <c r="CUH204" s="64"/>
      <c r="CUI204" s="64"/>
      <c r="CUJ204" s="64"/>
      <c r="CUK204" s="64"/>
      <c r="CUL204" s="64"/>
      <c r="CUM204" s="64"/>
      <c r="CUN204" s="64"/>
      <c r="CUO204" s="64"/>
      <c r="CUP204" s="64"/>
      <c r="CUQ204" s="64"/>
      <c r="CUR204" s="64"/>
      <c r="CUS204" s="64"/>
      <c r="CUT204" s="64"/>
      <c r="CUU204" s="64"/>
      <c r="CUV204" s="64"/>
      <c r="CUW204" s="64"/>
      <c r="CUX204" s="64"/>
      <c r="CUY204" s="64"/>
      <c r="CUZ204" s="64"/>
      <c r="CVA204" s="64"/>
      <c r="CVB204" s="64"/>
      <c r="CVC204" s="64"/>
      <c r="CVD204" s="64"/>
      <c r="CVE204" s="64"/>
      <c r="CVF204" s="64"/>
      <c r="CVG204" s="64"/>
      <c r="CVH204" s="64"/>
      <c r="CVI204" s="64"/>
      <c r="CVJ204" s="64"/>
      <c r="CVK204" s="64"/>
      <c r="CVL204" s="64"/>
      <c r="CVM204" s="64"/>
      <c r="CVN204" s="64"/>
      <c r="CVO204" s="64"/>
      <c r="CVP204" s="64"/>
      <c r="CVQ204" s="64"/>
      <c r="CVR204" s="64"/>
      <c r="CVS204" s="64"/>
      <c r="CVT204" s="64"/>
      <c r="CVU204" s="64"/>
      <c r="CVV204" s="64"/>
      <c r="CVW204" s="64"/>
      <c r="CVX204" s="64"/>
      <c r="CVY204" s="64"/>
      <c r="CVZ204" s="64"/>
      <c r="CWA204" s="64"/>
      <c r="CWB204" s="64"/>
      <c r="CWC204" s="64"/>
      <c r="CWD204" s="64"/>
      <c r="CWE204" s="64"/>
      <c r="CWF204" s="64"/>
      <c r="CWG204" s="64"/>
      <c r="CWH204" s="64"/>
      <c r="CWI204" s="64"/>
      <c r="CWJ204" s="64"/>
      <c r="CWK204" s="64"/>
      <c r="CWL204" s="64"/>
      <c r="CWM204" s="64"/>
      <c r="CWN204" s="64"/>
      <c r="CWO204" s="64"/>
      <c r="CWP204" s="64"/>
      <c r="CWQ204" s="64"/>
      <c r="CWR204" s="64"/>
      <c r="CWS204" s="64"/>
      <c r="CWT204" s="64"/>
      <c r="CWU204" s="64"/>
      <c r="CWV204" s="64"/>
      <c r="CWW204" s="64"/>
      <c r="CWX204" s="64"/>
      <c r="CWY204" s="64"/>
      <c r="CWZ204" s="64"/>
      <c r="CXA204" s="64"/>
      <c r="CXB204" s="64"/>
      <c r="CXC204" s="64"/>
      <c r="CXD204" s="64"/>
      <c r="CXE204" s="64"/>
      <c r="CXF204" s="64"/>
      <c r="CXG204" s="64"/>
      <c r="CXH204" s="64"/>
      <c r="CXI204" s="64"/>
      <c r="CXJ204" s="64"/>
      <c r="CXK204" s="64"/>
      <c r="CXL204" s="64"/>
      <c r="CXM204" s="64"/>
      <c r="CXN204" s="64"/>
      <c r="CXO204" s="64"/>
      <c r="CXP204" s="64"/>
      <c r="CXQ204" s="64"/>
      <c r="CXR204" s="64"/>
      <c r="CXS204" s="64"/>
      <c r="CXT204" s="64"/>
      <c r="CXU204" s="64"/>
      <c r="CXV204" s="64"/>
      <c r="CXW204" s="64"/>
      <c r="CXX204" s="64"/>
      <c r="CXY204" s="64"/>
      <c r="CXZ204" s="64"/>
      <c r="CYA204" s="64"/>
      <c r="CYB204" s="64"/>
      <c r="CYC204" s="64"/>
      <c r="CYD204" s="64"/>
      <c r="CYE204" s="64"/>
      <c r="CYF204" s="64"/>
      <c r="CYG204" s="64"/>
      <c r="CYH204" s="64"/>
      <c r="CYI204" s="64"/>
      <c r="CYJ204" s="64"/>
      <c r="CYK204" s="64"/>
      <c r="CYL204" s="64"/>
      <c r="CYM204" s="64"/>
      <c r="CYN204" s="64"/>
      <c r="CYO204" s="64"/>
      <c r="CYP204" s="64"/>
      <c r="CYQ204" s="64"/>
      <c r="CYR204" s="64"/>
      <c r="CYS204" s="64"/>
      <c r="CYT204" s="64"/>
      <c r="CYU204" s="64"/>
      <c r="CYV204" s="64"/>
      <c r="CYW204" s="64"/>
      <c r="CYX204" s="64"/>
      <c r="CYY204" s="64"/>
      <c r="CYZ204" s="64"/>
      <c r="CZA204" s="64"/>
      <c r="CZB204" s="64"/>
      <c r="CZC204" s="64"/>
      <c r="CZD204" s="64"/>
      <c r="CZE204" s="64"/>
      <c r="CZF204" s="64"/>
      <c r="CZG204" s="64"/>
      <c r="CZH204" s="64"/>
      <c r="CZI204" s="64"/>
      <c r="CZJ204" s="64"/>
      <c r="CZK204" s="64"/>
      <c r="CZL204" s="64"/>
      <c r="CZM204" s="64"/>
      <c r="CZN204" s="64"/>
      <c r="CZO204" s="64"/>
      <c r="CZP204" s="64"/>
      <c r="CZQ204" s="64"/>
      <c r="CZR204" s="64"/>
      <c r="CZS204" s="64"/>
      <c r="CZT204" s="64"/>
      <c r="CZU204" s="64"/>
      <c r="CZV204" s="64"/>
      <c r="CZW204" s="64"/>
      <c r="CZX204" s="64"/>
      <c r="CZY204" s="64"/>
      <c r="CZZ204" s="64"/>
      <c r="DAA204" s="64"/>
      <c r="DAB204" s="64"/>
      <c r="DAC204" s="64"/>
      <c r="DAD204" s="64"/>
      <c r="DAE204" s="64"/>
      <c r="DAF204" s="64"/>
      <c r="DAG204" s="64"/>
      <c r="DAH204" s="64"/>
      <c r="DAI204" s="64"/>
      <c r="DAJ204" s="64"/>
      <c r="DAK204" s="64"/>
      <c r="DAL204" s="64"/>
      <c r="DAM204" s="64"/>
      <c r="DAN204" s="64"/>
      <c r="DAO204" s="64"/>
      <c r="DAP204" s="64"/>
      <c r="DAQ204" s="64"/>
      <c r="DAR204" s="64"/>
      <c r="DAS204" s="64"/>
      <c r="DAT204" s="64"/>
      <c r="DAU204" s="64"/>
      <c r="DAV204" s="64"/>
      <c r="DAW204" s="64"/>
      <c r="DAX204" s="64"/>
      <c r="DAY204" s="64"/>
      <c r="DAZ204" s="64"/>
      <c r="DBA204" s="64"/>
      <c r="DBB204" s="64"/>
      <c r="DBC204" s="64"/>
      <c r="DBD204" s="64"/>
      <c r="DBE204" s="64"/>
      <c r="DBF204" s="64"/>
      <c r="DBG204" s="64"/>
      <c r="DBH204" s="64"/>
      <c r="DBI204" s="64"/>
      <c r="DBJ204" s="64"/>
      <c r="DBK204" s="64"/>
      <c r="DBL204" s="64"/>
      <c r="DBM204" s="64"/>
      <c r="DBN204" s="64"/>
      <c r="DBO204" s="64"/>
      <c r="DBP204" s="64"/>
      <c r="DBQ204" s="64"/>
      <c r="DBR204" s="64"/>
      <c r="DBS204" s="64"/>
      <c r="DBT204" s="64"/>
      <c r="DBU204" s="64"/>
      <c r="DBV204" s="64"/>
      <c r="DBW204" s="64"/>
      <c r="DBX204" s="64"/>
      <c r="DBY204" s="64"/>
      <c r="DBZ204" s="64"/>
      <c r="DCA204" s="64"/>
      <c r="DCB204" s="64"/>
      <c r="DCC204" s="64"/>
      <c r="DCD204" s="64"/>
      <c r="DCE204" s="64"/>
      <c r="DCF204" s="64"/>
      <c r="DCG204" s="64"/>
      <c r="DCH204" s="64"/>
      <c r="DCI204" s="64"/>
      <c r="DCJ204" s="64"/>
      <c r="DCK204" s="64"/>
      <c r="DCL204" s="64"/>
      <c r="DCM204" s="64"/>
      <c r="DCN204" s="64"/>
      <c r="DCO204" s="64"/>
      <c r="DCP204" s="64"/>
      <c r="DCQ204" s="64"/>
      <c r="DCR204" s="64"/>
      <c r="DCS204" s="64"/>
      <c r="DCT204" s="64"/>
      <c r="DCU204" s="64"/>
      <c r="DCV204" s="64"/>
      <c r="DCW204" s="64"/>
      <c r="DCX204" s="64"/>
      <c r="DCY204" s="64"/>
      <c r="DCZ204" s="64"/>
      <c r="DDA204" s="64"/>
      <c r="DDB204" s="64"/>
      <c r="DDC204" s="64"/>
      <c r="DDD204" s="64"/>
      <c r="DDE204" s="64"/>
      <c r="DDF204" s="64"/>
      <c r="DDG204" s="64"/>
      <c r="DDH204" s="64"/>
      <c r="DDI204" s="64"/>
      <c r="DDJ204" s="64"/>
      <c r="DDK204" s="64"/>
      <c r="DDL204" s="64"/>
      <c r="DDM204" s="64"/>
      <c r="DDN204" s="64"/>
      <c r="DDO204" s="64"/>
      <c r="DDP204" s="64"/>
      <c r="DDQ204" s="64"/>
      <c r="DDR204" s="64"/>
      <c r="DDS204" s="64"/>
      <c r="DDT204" s="64"/>
      <c r="DDU204" s="64"/>
      <c r="DDV204" s="64"/>
      <c r="DDW204" s="64"/>
      <c r="DDX204" s="64"/>
      <c r="DDY204" s="64"/>
      <c r="DDZ204" s="64"/>
      <c r="DEA204" s="64"/>
      <c r="DEB204" s="64"/>
      <c r="DEC204" s="64"/>
      <c r="DED204" s="64"/>
      <c r="DEE204" s="64"/>
      <c r="DEF204" s="64"/>
      <c r="DEG204" s="64"/>
      <c r="DEH204" s="64"/>
      <c r="DEI204" s="64"/>
      <c r="DEJ204" s="64"/>
      <c r="DEK204" s="64"/>
      <c r="DEL204" s="64"/>
      <c r="DEM204" s="64"/>
      <c r="DEN204" s="64"/>
      <c r="DEO204" s="64"/>
      <c r="DEP204" s="64"/>
      <c r="DEQ204" s="64"/>
      <c r="DER204" s="64"/>
      <c r="DES204" s="64"/>
      <c r="DET204" s="64"/>
      <c r="DEU204" s="64"/>
      <c r="DEV204" s="64"/>
      <c r="DEW204" s="64"/>
      <c r="DEX204" s="64"/>
      <c r="DEY204" s="64"/>
      <c r="DEZ204" s="64"/>
      <c r="DFA204" s="64"/>
      <c r="DFB204" s="64"/>
      <c r="DFC204" s="64"/>
      <c r="DFD204" s="64"/>
      <c r="DFE204" s="64"/>
      <c r="DFF204" s="64"/>
      <c r="DFG204" s="64"/>
      <c r="DFH204" s="64"/>
      <c r="DFI204" s="64"/>
      <c r="DFJ204" s="64"/>
      <c r="DFK204" s="64"/>
      <c r="DFL204" s="64"/>
      <c r="DFM204" s="64"/>
      <c r="DFN204" s="64"/>
      <c r="DFO204" s="64"/>
      <c r="DFP204" s="64"/>
      <c r="DFQ204" s="64"/>
      <c r="DFR204" s="64"/>
      <c r="DFS204" s="64"/>
      <c r="DFT204" s="64"/>
      <c r="DFU204" s="64"/>
      <c r="DFV204" s="64"/>
      <c r="DFW204" s="64"/>
      <c r="DFX204" s="64"/>
      <c r="DFY204" s="64"/>
      <c r="DFZ204" s="64"/>
      <c r="DGA204" s="64"/>
      <c r="DGB204" s="64"/>
      <c r="DGC204" s="64"/>
      <c r="DGD204" s="64"/>
      <c r="DGE204" s="64"/>
      <c r="DGF204" s="64"/>
      <c r="DGG204" s="64"/>
      <c r="DGH204" s="64"/>
      <c r="DGI204" s="64"/>
      <c r="DGJ204" s="64"/>
      <c r="DGK204" s="64"/>
      <c r="DGL204" s="64"/>
      <c r="DGM204" s="64"/>
      <c r="DGN204" s="64"/>
      <c r="DGO204" s="64"/>
      <c r="DGP204" s="64"/>
      <c r="DGQ204" s="64"/>
      <c r="DGR204" s="64"/>
      <c r="DGS204" s="64"/>
      <c r="DGT204" s="64"/>
      <c r="DGU204" s="64"/>
      <c r="DGV204" s="64"/>
      <c r="DGW204" s="64"/>
      <c r="DGX204" s="64"/>
      <c r="DGY204" s="64"/>
      <c r="DGZ204" s="64"/>
      <c r="DHA204" s="64"/>
      <c r="DHB204" s="64"/>
      <c r="DHC204" s="64"/>
      <c r="DHD204" s="64"/>
      <c r="DHE204" s="64"/>
      <c r="DHF204" s="64"/>
      <c r="DHG204" s="64"/>
      <c r="DHH204" s="64"/>
      <c r="DHI204" s="64"/>
      <c r="DHJ204" s="64"/>
      <c r="DHK204" s="64"/>
      <c r="DHL204" s="64"/>
      <c r="DHM204" s="64"/>
      <c r="DHN204" s="64"/>
      <c r="DHO204" s="64"/>
      <c r="DHP204" s="64"/>
      <c r="DHQ204" s="64"/>
      <c r="DHR204" s="64"/>
      <c r="DHS204" s="64"/>
      <c r="DHT204" s="64"/>
      <c r="DHU204" s="64"/>
      <c r="DHV204" s="64"/>
      <c r="DHW204" s="64"/>
      <c r="DHX204" s="64"/>
      <c r="DHY204" s="64"/>
      <c r="DHZ204" s="64"/>
      <c r="DIA204" s="64"/>
      <c r="DIB204" s="64"/>
      <c r="DIC204" s="64"/>
      <c r="DID204" s="64"/>
      <c r="DIE204" s="64"/>
      <c r="DIF204" s="64"/>
      <c r="DIG204" s="64"/>
      <c r="DIH204" s="64"/>
      <c r="DII204" s="64"/>
      <c r="DIJ204" s="64"/>
      <c r="DIK204" s="64"/>
      <c r="DIL204" s="64"/>
      <c r="DIM204" s="64"/>
      <c r="DIN204" s="64"/>
      <c r="DIO204" s="64"/>
      <c r="DIP204" s="64"/>
      <c r="DIQ204" s="64"/>
      <c r="DIR204" s="64"/>
      <c r="DIS204" s="64"/>
      <c r="DIT204" s="64"/>
      <c r="DIU204" s="64"/>
      <c r="DIV204" s="64"/>
      <c r="DIW204" s="64"/>
      <c r="DIX204" s="64"/>
      <c r="DIY204" s="64"/>
      <c r="DIZ204" s="64"/>
      <c r="DJA204" s="64"/>
      <c r="DJB204" s="64"/>
      <c r="DJC204" s="64"/>
      <c r="DJD204" s="64"/>
      <c r="DJE204" s="64"/>
      <c r="DJF204" s="64"/>
      <c r="DJG204" s="64"/>
      <c r="DJH204" s="64"/>
      <c r="DJI204" s="64"/>
      <c r="DJJ204" s="64"/>
      <c r="DJK204" s="64"/>
      <c r="DJL204" s="64"/>
      <c r="DJM204" s="64"/>
      <c r="DJN204" s="64"/>
      <c r="DJO204" s="64"/>
      <c r="DJP204" s="64"/>
      <c r="DJQ204" s="64"/>
      <c r="DJR204" s="64"/>
      <c r="DJS204" s="64"/>
      <c r="DJT204" s="64"/>
      <c r="DJU204" s="64"/>
      <c r="DJV204" s="64"/>
      <c r="DJW204" s="64"/>
      <c r="DJX204" s="64"/>
      <c r="DJY204" s="64"/>
      <c r="DJZ204" s="64"/>
      <c r="DKA204" s="64"/>
      <c r="DKB204" s="64"/>
      <c r="DKC204" s="64"/>
      <c r="DKD204" s="64"/>
      <c r="DKE204" s="64"/>
      <c r="DKF204" s="64"/>
      <c r="DKG204" s="64"/>
      <c r="DKH204" s="64"/>
      <c r="DKI204" s="64"/>
      <c r="DKJ204" s="64"/>
      <c r="DKK204" s="64"/>
      <c r="DKL204" s="64"/>
      <c r="DKM204" s="64"/>
      <c r="DKN204" s="64"/>
      <c r="DKO204" s="64"/>
      <c r="DKP204" s="64"/>
      <c r="DKQ204" s="64"/>
      <c r="DKR204" s="64"/>
      <c r="DKS204" s="64"/>
      <c r="DKT204" s="64"/>
      <c r="DKU204" s="64"/>
      <c r="DKV204" s="64"/>
      <c r="DKW204" s="64"/>
      <c r="DKX204" s="64"/>
      <c r="DKY204" s="64"/>
      <c r="DKZ204" s="64"/>
      <c r="DLA204" s="64"/>
      <c r="DLB204" s="64"/>
      <c r="DLC204" s="64"/>
      <c r="DLD204" s="64"/>
      <c r="DLE204" s="64"/>
      <c r="DLF204" s="64"/>
      <c r="DLG204" s="64"/>
      <c r="DLH204" s="64"/>
      <c r="DLI204" s="64"/>
      <c r="DLJ204" s="64"/>
      <c r="DLK204" s="64"/>
      <c r="DLL204" s="64"/>
      <c r="DLM204" s="64"/>
      <c r="DLN204" s="64"/>
      <c r="DLO204" s="64"/>
      <c r="DLP204" s="64"/>
      <c r="DLQ204" s="64"/>
      <c r="DLR204" s="64"/>
      <c r="DLS204" s="64"/>
      <c r="DLT204" s="64"/>
      <c r="DLU204" s="64"/>
      <c r="DLV204" s="64"/>
      <c r="DLW204" s="64"/>
      <c r="DLX204" s="64"/>
      <c r="DLY204" s="64"/>
      <c r="DLZ204" s="64"/>
      <c r="DMA204" s="64"/>
      <c r="DMB204" s="64"/>
      <c r="DMC204" s="64"/>
      <c r="DMD204" s="64"/>
      <c r="DME204" s="64"/>
      <c r="DMF204" s="64"/>
      <c r="DMG204" s="64"/>
      <c r="DMH204" s="64"/>
      <c r="DMI204" s="64"/>
      <c r="DMJ204" s="64"/>
      <c r="DMK204" s="64"/>
      <c r="DML204" s="64"/>
      <c r="DMM204" s="64"/>
      <c r="DMN204" s="64"/>
      <c r="DMO204" s="64"/>
      <c r="DMP204" s="64"/>
      <c r="DMQ204" s="64"/>
      <c r="DMR204" s="64"/>
      <c r="DMS204" s="64"/>
      <c r="DMT204" s="64"/>
      <c r="DMU204" s="64"/>
      <c r="DMV204" s="64"/>
      <c r="DMW204" s="64"/>
      <c r="DMX204" s="64"/>
      <c r="DMY204" s="64"/>
      <c r="DMZ204" s="64"/>
      <c r="DNA204" s="64"/>
      <c r="DNB204" s="64"/>
      <c r="DNC204" s="64"/>
      <c r="DND204" s="64"/>
      <c r="DNE204" s="64"/>
      <c r="DNF204" s="64"/>
      <c r="DNG204" s="64"/>
      <c r="DNH204" s="64"/>
      <c r="DNI204" s="64"/>
      <c r="DNJ204" s="64"/>
      <c r="DNK204" s="64"/>
      <c r="DNL204" s="64"/>
      <c r="DNM204" s="64"/>
      <c r="DNN204" s="64"/>
      <c r="DNO204" s="64"/>
      <c r="DNP204" s="64"/>
      <c r="DNQ204" s="64"/>
      <c r="DNR204" s="64"/>
      <c r="DNS204" s="64"/>
      <c r="DNT204" s="64"/>
      <c r="DNU204" s="64"/>
      <c r="DNV204" s="64"/>
      <c r="DNW204" s="64"/>
      <c r="DNX204" s="64"/>
      <c r="DNY204" s="64"/>
      <c r="DNZ204" s="64"/>
      <c r="DOA204" s="64"/>
      <c r="DOB204" s="64"/>
      <c r="DOC204" s="64"/>
      <c r="DOD204" s="64"/>
      <c r="DOE204" s="64"/>
      <c r="DOF204" s="64"/>
      <c r="DOG204" s="64"/>
      <c r="DOH204" s="64"/>
      <c r="DOI204" s="64"/>
      <c r="DOJ204" s="64"/>
      <c r="DOK204" s="64"/>
      <c r="DOL204" s="64"/>
      <c r="DOM204" s="64"/>
      <c r="DON204" s="64"/>
      <c r="DOO204" s="64"/>
      <c r="DOP204" s="64"/>
      <c r="DOQ204" s="64"/>
      <c r="DOR204" s="64"/>
      <c r="DOS204" s="64"/>
      <c r="DOT204" s="64"/>
      <c r="DOU204" s="64"/>
      <c r="DOV204" s="64"/>
      <c r="DOW204" s="64"/>
      <c r="DOX204" s="64"/>
      <c r="DOY204" s="64"/>
      <c r="DOZ204" s="64"/>
      <c r="DPA204" s="64"/>
      <c r="DPB204" s="64"/>
      <c r="DPC204" s="64"/>
      <c r="DPD204" s="64"/>
      <c r="DPE204" s="64"/>
      <c r="DPF204" s="64"/>
      <c r="DPG204" s="64"/>
      <c r="DPH204" s="64"/>
      <c r="DPI204" s="64"/>
      <c r="DPJ204" s="64"/>
      <c r="DPK204" s="64"/>
      <c r="DPL204" s="64"/>
      <c r="DPM204" s="64"/>
      <c r="DPN204" s="64"/>
      <c r="DPO204" s="64"/>
      <c r="DPP204" s="64"/>
      <c r="DPQ204" s="64"/>
      <c r="DPR204" s="64"/>
      <c r="DPS204" s="64"/>
      <c r="DPT204" s="64"/>
      <c r="DPU204" s="64"/>
      <c r="DPV204" s="64"/>
      <c r="DPW204" s="64"/>
      <c r="DPX204" s="64"/>
      <c r="DPY204" s="64"/>
      <c r="DPZ204" s="64"/>
      <c r="DQA204" s="64"/>
      <c r="DQB204" s="64"/>
      <c r="DQC204" s="64"/>
      <c r="DQD204" s="64"/>
      <c r="DQE204" s="64"/>
      <c r="DQF204" s="64"/>
      <c r="DQG204" s="64"/>
      <c r="DQH204" s="64"/>
      <c r="DQI204" s="64"/>
      <c r="DQJ204" s="64"/>
      <c r="DQK204" s="64"/>
      <c r="DQL204" s="64"/>
      <c r="DQM204" s="64"/>
      <c r="DQN204" s="64"/>
      <c r="DQO204" s="64"/>
      <c r="DQP204" s="64"/>
      <c r="DQQ204" s="64"/>
      <c r="DQR204" s="64"/>
      <c r="DQS204" s="64"/>
      <c r="DQT204" s="64"/>
      <c r="DQU204" s="64"/>
      <c r="DQV204" s="64"/>
      <c r="DQW204" s="64"/>
      <c r="DQX204" s="64"/>
      <c r="DQY204" s="64"/>
      <c r="DQZ204" s="64"/>
      <c r="DRA204" s="64"/>
      <c r="DRB204" s="64"/>
      <c r="DRC204" s="64"/>
      <c r="DRD204" s="64"/>
      <c r="DRE204" s="64"/>
      <c r="DRF204" s="64"/>
      <c r="DRG204" s="64"/>
      <c r="DRH204" s="64"/>
      <c r="DRI204" s="64"/>
      <c r="DRJ204" s="64"/>
      <c r="DRK204" s="64"/>
      <c r="DRL204" s="64"/>
      <c r="DRM204" s="64"/>
      <c r="DRN204" s="64"/>
      <c r="DRO204" s="64"/>
      <c r="DRP204" s="64"/>
      <c r="DRQ204" s="64"/>
      <c r="DRR204" s="64"/>
      <c r="DRS204" s="64"/>
      <c r="DRT204" s="64"/>
      <c r="DRU204" s="64"/>
      <c r="DRV204" s="64"/>
      <c r="DRW204" s="64"/>
      <c r="DRX204" s="64"/>
      <c r="DRY204" s="64"/>
      <c r="DRZ204" s="64"/>
      <c r="DSA204" s="64"/>
      <c r="DSB204" s="64"/>
      <c r="DSC204" s="64"/>
      <c r="DSD204" s="64"/>
      <c r="DSE204" s="64"/>
      <c r="DSF204" s="64"/>
      <c r="DSG204" s="64"/>
      <c r="DSH204" s="64"/>
      <c r="DSI204" s="64"/>
      <c r="DSJ204" s="64"/>
      <c r="DSK204" s="64"/>
      <c r="DSL204" s="64"/>
      <c r="DSM204" s="64"/>
      <c r="DSN204" s="64"/>
      <c r="DSO204" s="64"/>
      <c r="DSP204" s="64"/>
      <c r="DSQ204" s="64"/>
      <c r="DSR204" s="64"/>
      <c r="DSS204" s="64"/>
      <c r="DST204" s="64"/>
      <c r="DSU204" s="64"/>
      <c r="DSV204" s="64"/>
      <c r="DSW204" s="64"/>
      <c r="DSX204" s="64"/>
      <c r="DSY204" s="64"/>
      <c r="DSZ204" s="64"/>
      <c r="DTA204" s="64"/>
      <c r="DTB204" s="64"/>
      <c r="DTC204" s="64"/>
      <c r="DTD204" s="64"/>
      <c r="DTE204" s="64"/>
      <c r="DTF204" s="64"/>
      <c r="DTG204" s="64"/>
      <c r="DTH204" s="64"/>
      <c r="DTI204" s="64"/>
      <c r="DTJ204" s="64"/>
      <c r="DTK204" s="64"/>
      <c r="DTL204" s="64"/>
      <c r="DTM204" s="64"/>
      <c r="DTN204" s="64"/>
      <c r="DTO204" s="64"/>
      <c r="DTP204" s="64"/>
      <c r="DTQ204" s="64"/>
      <c r="DTR204" s="64"/>
      <c r="DTS204" s="64"/>
      <c r="DTT204" s="64"/>
      <c r="DTU204" s="64"/>
      <c r="DTV204" s="64"/>
      <c r="DTW204" s="64"/>
      <c r="DTX204" s="64"/>
      <c r="DTY204" s="64"/>
      <c r="DTZ204" s="64"/>
      <c r="DUA204" s="64"/>
      <c r="DUB204" s="64"/>
      <c r="DUC204" s="64"/>
      <c r="DUD204" s="64"/>
      <c r="DUE204" s="64"/>
      <c r="DUF204" s="64"/>
      <c r="DUG204" s="64"/>
      <c r="DUH204" s="64"/>
      <c r="DUI204" s="64"/>
      <c r="DUJ204" s="64"/>
      <c r="DUK204" s="64"/>
      <c r="DUL204" s="64"/>
      <c r="DUM204" s="64"/>
      <c r="DUN204" s="64"/>
      <c r="DUO204" s="64"/>
      <c r="DUP204" s="64"/>
      <c r="DUQ204" s="64"/>
      <c r="DUR204" s="64"/>
      <c r="DUS204" s="64"/>
      <c r="DUT204" s="64"/>
      <c r="DUU204" s="64"/>
      <c r="DUV204" s="64"/>
      <c r="DUW204" s="64"/>
      <c r="DUX204" s="64"/>
      <c r="DUY204" s="64"/>
      <c r="DUZ204" s="64"/>
      <c r="DVA204" s="64"/>
      <c r="DVB204" s="64"/>
      <c r="DVC204" s="64"/>
      <c r="DVD204" s="64"/>
      <c r="DVE204" s="64"/>
      <c r="DVF204" s="64"/>
      <c r="DVG204" s="64"/>
      <c r="DVH204" s="64"/>
      <c r="DVI204" s="64"/>
      <c r="DVJ204" s="64"/>
      <c r="DVK204" s="64"/>
      <c r="DVL204" s="64"/>
      <c r="DVM204" s="64"/>
      <c r="DVN204" s="64"/>
      <c r="DVO204" s="64"/>
      <c r="DVP204" s="64"/>
      <c r="DVQ204" s="64"/>
      <c r="DVR204" s="64"/>
      <c r="DVS204" s="64"/>
      <c r="DVT204" s="64"/>
      <c r="DVU204" s="64"/>
      <c r="DVV204" s="64"/>
      <c r="DVW204" s="64"/>
      <c r="DVX204" s="64"/>
      <c r="DVY204" s="64"/>
      <c r="DVZ204" s="64"/>
      <c r="DWA204" s="64"/>
      <c r="DWB204" s="64"/>
      <c r="DWC204" s="64"/>
      <c r="DWD204" s="64"/>
      <c r="DWE204" s="64"/>
      <c r="DWF204" s="64"/>
      <c r="DWG204" s="64"/>
      <c r="DWH204" s="64"/>
      <c r="DWI204" s="64"/>
      <c r="DWJ204" s="64"/>
      <c r="DWK204" s="64"/>
      <c r="DWL204" s="64"/>
      <c r="DWM204" s="64"/>
      <c r="DWN204" s="64"/>
      <c r="DWO204" s="64"/>
      <c r="DWP204" s="64"/>
      <c r="DWQ204" s="64"/>
      <c r="DWR204" s="64"/>
      <c r="DWS204" s="64"/>
      <c r="DWT204" s="64"/>
      <c r="DWU204" s="64"/>
      <c r="DWV204" s="64"/>
      <c r="DWW204" s="64"/>
      <c r="DWX204" s="64"/>
      <c r="DWY204" s="64"/>
      <c r="DWZ204" s="64"/>
      <c r="DXA204" s="64"/>
      <c r="DXB204" s="64"/>
      <c r="DXC204" s="64"/>
      <c r="DXD204" s="64"/>
      <c r="DXE204" s="64"/>
      <c r="DXF204" s="64"/>
      <c r="DXG204" s="64"/>
      <c r="DXH204" s="64"/>
      <c r="DXI204" s="64"/>
      <c r="DXJ204" s="64"/>
      <c r="DXK204" s="64"/>
      <c r="DXL204" s="64"/>
      <c r="DXM204" s="64"/>
      <c r="DXN204" s="64"/>
      <c r="DXO204" s="64"/>
      <c r="DXP204" s="64"/>
      <c r="DXQ204" s="64"/>
      <c r="DXR204" s="64"/>
      <c r="DXS204" s="64"/>
      <c r="DXT204" s="64"/>
      <c r="DXU204" s="64"/>
      <c r="DXV204" s="64"/>
      <c r="DXW204" s="64"/>
      <c r="DXX204" s="64"/>
      <c r="DXY204" s="64"/>
      <c r="DXZ204" s="64"/>
      <c r="DYA204" s="64"/>
      <c r="DYB204" s="64"/>
      <c r="DYC204" s="64"/>
      <c r="DYD204" s="64"/>
      <c r="DYE204" s="64"/>
      <c r="DYF204" s="64"/>
      <c r="DYG204" s="64"/>
      <c r="DYH204" s="64"/>
      <c r="DYI204" s="64"/>
      <c r="DYJ204" s="64"/>
      <c r="DYK204" s="64"/>
      <c r="DYL204" s="64"/>
      <c r="DYM204" s="64"/>
      <c r="DYN204" s="64"/>
      <c r="DYO204" s="64"/>
      <c r="DYP204" s="64"/>
      <c r="DYQ204" s="64"/>
      <c r="DYR204" s="64"/>
      <c r="DYS204" s="64"/>
      <c r="DYT204" s="64"/>
      <c r="DYU204" s="64"/>
      <c r="DYV204" s="64"/>
      <c r="DYW204" s="64"/>
      <c r="DYX204" s="64"/>
      <c r="DYY204" s="64"/>
      <c r="DYZ204" s="64"/>
      <c r="DZA204" s="64"/>
      <c r="DZB204" s="64"/>
      <c r="DZC204" s="64"/>
      <c r="DZD204" s="64"/>
      <c r="DZE204" s="64"/>
      <c r="DZF204" s="64"/>
      <c r="DZG204" s="64"/>
      <c r="DZH204" s="64"/>
      <c r="DZI204" s="64"/>
      <c r="DZJ204" s="64"/>
      <c r="DZK204" s="64"/>
      <c r="DZL204" s="64"/>
      <c r="DZM204" s="64"/>
      <c r="DZN204" s="64"/>
      <c r="DZO204" s="64"/>
      <c r="DZP204" s="64"/>
      <c r="DZQ204" s="64"/>
      <c r="DZR204" s="64"/>
      <c r="DZS204" s="64"/>
      <c r="DZT204" s="64"/>
      <c r="DZU204" s="64"/>
      <c r="DZV204" s="64"/>
      <c r="DZW204" s="64"/>
      <c r="DZX204" s="64"/>
      <c r="DZY204" s="64"/>
      <c r="DZZ204" s="64"/>
      <c r="EAA204" s="64"/>
      <c r="EAB204" s="64"/>
      <c r="EAC204" s="64"/>
      <c r="EAD204" s="64"/>
      <c r="EAE204" s="64"/>
      <c r="EAF204" s="64"/>
      <c r="EAG204" s="64"/>
      <c r="EAH204" s="64"/>
      <c r="EAI204" s="64"/>
      <c r="EAJ204" s="64"/>
      <c r="EAK204" s="64"/>
      <c r="EAL204" s="64"/>
      <c r="EAM204" s="64"/>
      <c r="EAN204" s="64"/>
      <c r="EAO204" s="64"/>
      <c r="EAP204" s="64"/>
      <c r="EAQ204" s="64"/>
      <c r="EAR204" s="64"/>
      <c r="EAS204" s="64"/>
      <c r="EAT204" s="64"/>
      <c r="EAU204" s="64"/>
      <c r="EAV204" s="64"/>
      <c r="EAW204" s="64"/>
      <c r="EAX204" s="64"/>
      <c r="EAY204" s="64"/>
      <c r="EAZ204" s="64"/>
      <c r="EBA204" s="64"/>
      <c r="EBB204" s="64"/>
      <c r="EBC204" s="64"/>
      <c r="EBD204" s="64"/>
      <c r="EBE204" s="64"/>
      <c r="EBF204" s="64"/>
      <c r="EBG204" s="64"/>
      <c r="EBH204" s="64"/>
      <c r="EBI204" s="64"/>
      <c r="EBJ204" s="64"/>
      <c r="EBK204" s="64"/>
      <c r="EBL204" s="64"/>
      <c r="EBM204" s="64"/>
      <c r="EBN204" s="64"/>
      <c r="EBO204" s="64"/>
      <c r="EBP204" s="64"/>
      <c r="EBQ204" s="64"/>
      <c r="EBR204" s="64"/>
      <c r="EBS204" s="64"/>
      <c r="EBT204" s="64"/>
      <c r="EBU204" s="64"/>
      <c r="EBV204" s="64"/>
      <c r="EBW204" s="64"/>
      <c r="EBX204" s="64"/>
      <c r="EBY204" s="64"/>
      <c r="EBZ204" s="64"/>
      <c r="ECA204" s="64"/>
      <c r="ECB204" s="64"/>
      <c r="ECC204" s="64"/>
      <c r="ECD204" s="64"/>
      <c r="ECE204" s="64"/>
      <c r="ECF204" s="64"/>
      <c r="ECG204" s="64"/>
      <c r="ECH204" s="64"/>
      <c r="ECI204" s="64"/>
      <c r="ECJ204" s="64"/>
      <c r="ECK204" s="64"/>
      <c r="ECL204" s="64"/>
      <c r="ECM204" s="64"/>
      <c r="ECN204" s="64"/>
      <c r="ECO204" s="64"/>
      <c r="ECP204" s="64"/>
      <c r="ECQ204" s="64"/>
      <c r="ECR204" s="64"/>
      <c r="ECS204" s="64"/>
      <c r="ECT204" s="64"/>
      <c r="ECU204" s="64"/>
      <c r="ECV204" s="64"/>
      <c r="ECW204" s="64"/>
      <c r="ECX204" s="64"/>
      <c r="ECY204" s="64"/>
      <c r="ECZ204" s="64"/>
      <c r="EDA204" s="64"/>
      <c r="EDB204" s="64"/>
      <c r="EDC204" s="64"/>
      <c r="EDD204" s="64"/>
      <c r="EDE204" s="64"/>
      <c r="EDF204" s="64"/>
      <c r="EDG204" s="64"/>
      <c r="EDH204" s="64"/>
      <c r="EDI204" s="64"/>
      <c r="EDJ204" s="64"/>
      <c r="EDK204" s="64"/>
      <c r="EDL204" s="64"/>
      <c r="EDM204" s="64"/>
      <c r="EDN204" s="64"/>
      <c r="EDO204" s="64"/>
      <c r="EDP204" s="64"/>
      <c r="EDQ204" s="64"/>
      <c r="EDR204" s="64"/>
      <c r="EDS204" s="64"/>
      <c r="EDT204" s="64"/>
      <c r="EDU204" s="64"/>
      <c r="EDV204" s="64"/>
      <c r="EDW204" s="64"/>
      <c r="EDX204" s="64"/>
      <c r="EDY204" s="64"/>
      <c r="EDZ204" s="64"/>
      <c r="EEA204" s="64"/>
      <c r="EEB204" s="64"/>
      <c r="EEC204" s="64"/>
      <c r="EED204" s="64"/>
      <c r="EEE204" s="64"/>
      <c r="EEF204" s="64"/>
      <c r="EEG204" s="64"/>
      <c r="EEH204" s="64"/>
      <c r="EEI204" s="64"/>
      <c r="EEJ204" s="64"/>
      <c r="EEK204" s="64"/>
      <c r="EEL204" s="64"/>
      <c r="EEM204" s="64"/>
      <c r="EEN204" s="64"/>
      <c r="EEO204" s="64"/>
      <c r="EEP204" s="64"/>
      <c r="EEQ204" s="64"/>
      <c r="EER204" s="64"/>
      <c r="EES204" s="64"/>
      <c r="EET204" s="64"/>
      <c r="EEU204" s="64"/>
      <c r="EEV204" s="64"/>
      <c r="EEW204" s="64"/>
      <c r="EEX204" s="64"/>
      <c r="EEY204" s="64"/>
      <c r="EEZ204" s="64"/>
      <c r="EFA204" s="64"/>
      <c r="EFB204" s="64"/>
      <c r="EFC204" s="64"/>
      <c r="EFD204" s="64"/>
      <c r="EFE204" s="64"/>
      <c r="EFF204" s="64"/>
      <c r="EFG204" s="64"/>
      <c r="EFH204" s="64"/>
      <c r="EFI204" s="64"/>
      <c r="EFJ204" s="64"/>
      <c r="EFK204" s="64"/>
      <c r="EFL204" s="64"/>
      <c r="EFM204" s="64"/>
      <c r="EFN204" s="64"/>
      <c r="EFO204" s="64"/>
      <c r="EFP204" s="64"/>
      <c r="EFQ204" s="64"/>
      <c r="EFR204" s="64"/>
      <c r="EFS204" s="64"/>
      <c r="EFT204" s="64"/>
      <c r="EFU204" s="64"/>
      <c r="EFV204" s="64"/>
      <c r="EFW204" s="64"/>
      <c r="EFX204" s="64"/>
      <c r="EFY204" s="64"/>
      <c r="EFZ204" s="64"/>
      <c r="EGA204" s="64"/>
      <c r="EGB204" s="64"/>
      <c r="EGC204" s="64"/>
      <c r="EGD204" s="64"/>
      <c r="EGE204" s="64"/>
      <c r="EGF204" s="64"/>
      <c r="EGG204" s="64"/>
      <c r="EGH204" s="64"/>
      <c r="EGI204" s="64"/>
      <c r="EGJ204" s="64"/>
      <c r="EGK204" s="64"/>
      <c r="EGL204" s="64"/>
      <c r="EGM204" s="64"/>
      <c r="EGN204" s="64"/>
      <c r="EGO204" s="64"/>
      <c r="EGP204" s="64"/>
      <c r="EGQ204" s="64"/>
      <c r="EGR204" s="64"/>
      <c r="EGS204" s="64"/>
      <c r="EGT204" s="64"/>
      <c r="EGU204" s="64"/>
      <c r="EGV204" s="64"/>
      <c r="EGW204" s="64"/>
      <c r="EGX204" s="64"/>
      <c r="EGY204" s="64"/>
      <c r="EGZ204" s="64"/>
      <c r="EHA204" s="64"/>
      <c r="EHB204" s="64"/>
      <c r="EHC204" s="64"/>
      <c r="EHD204" s="64"/>
      <c r="EHE204" s="64"/>
      <c r="EHF204" s="64"/>
      <c r="EHG204" s="64"/>
      <c r="EHH204" s="64"/>
      <c r="EHI204" s="64"/>
      <c r="EHJ204" s="64"/>
      <c r="EHK204" s="64"/>
      <c r="EHL204" s="64"/>
      <c r="EHM204" s="64"/>
      <c r="EHN204" s="64"/>
      <c r="EHO204" s="64"/>
      <c r="EHP204" s="64"/>
      <c r="EHQ204" s="64"/>
      <c r="EHR204" s="64"/>
      <c r="EHS204" s="64"/>
      <c r="EHT204" s="64"/>
      <c r="EHU204" s="64"/>
      <c r="EHV204" s="64"/>
      <c r="EHW204" s="64"/>
      <c r="EHX204" s="64"/>
      <c r="EHY204" s="64"/>
      <c r="EHZ204" s="64"/>
      <c r="EIA204" s="64"/>
      <c r="EIB204" s="64"/>
      <c r="EIC204" s="64"/>
      <c r="EID204" s="64"/>
      <c r="EIE204" s="64"/>
      <c r="EIF204" s="64"/>
      <c r="EIG204" s="64"/>
      <c r="EIH204" s="64"/>
      <c r="EII204" s="64"/>
      <c r="EIJ204" s="64"/>
      <c r="EIK204" s="64"/>
      <c r="EIL204" s="64"/>
      <c r="EIM204" s="64"/>
      <c r="EIN204" s="64"/>
      <c r="EIO204" s="64"/>
      <c r="EIP204" s="64"/>
      <c r="EIQ204" s="64"/>
      <c r="EIR204" s="64"/>
      <c r="EIS204" s="64"/>
      <c r="EIT204" s="64"/>
      <c r="EIU204" s="64"/>
      <c r="EIV204" s="64"/>
      <c r="EIW204" s="64"/>
      <c r="EIX204" s="64"/>
      <c r="EIY204" s="64"/>
      <c r="EIZ204" s="64"/>
      <c r="EJA204" s="64"/>
      <c r="EJB204" s="64"/>
      <c r="EJC204" s="64"/>
      <c r="EJD204" s="64"/>
      <c r="EJE204" s="64"/>
      <c r="EJF204" s="64"/>
      <c r="EJG204" s="64"/>
      <c r="EJH204" s="64"/>
      <c r="EJI204" s="64"/>
      <c r="EJJ204" s="64"/>
      <c r="EJK204" s="64"/>
      <c r="EJL204" s="64"/>
      <c r="EJM204" s="64"/>
      <c r="EJN204" s="64"/>
      <c r="EJO204" s="64"/>
      <c r="EJP204" s="64"/>
      <c r="EJQ204" s="64"/>
      <c r="EJR204" s="64"/>
      <c r="EJS204" s="64"/>
      <c r="EJT204" s="64"/>
      <c r="EJU204" s="64"/>
      <c r="EJV204" s="64"/>
      <c r="EJW204" s="64"/>
      <c r="EJX204" s="64"/>
      <c r="EJY204" s="64"/>
      <c r="EJZ204" s="64"/>
      <c r="EKA204" s="64"/>
      <c r="EKB204" s="64"/>
      <c r="EKC204" s="64"/>
      <c r="EKD204" s="64"/>
      <c r="EKE204" s="64"/>
      <c r="EKF204" s="64"/>
      <c r="EKG204" s="64"/>
      <c r="EKH204" s="64"/>
      <c r="EKI204" s="64"/>
      <c r="EKJ204" s="64"/>
      <c r="EKK204" s="64"/>
      <c r="EKL204" s="64"/>
      <c r="EKM204" s="64"/>
      <c r="EKN204" s="64"/>
      <c r="EKO204" s="64"/>
      <c r="EKP204" s="64"/>
      <c r="EKQ204" s="64"/>
      <c r="EKR204" s="64"/>
      <c r="EKS204" s="64"/>
      <c r="EKT204" s="64"/>
      <c r="EKU204" s="64"/>
      <c r="EKV204" s="64"/>
      <c r="EKW204" s="64"/>
      <c r="EKX204" s="64"/>
      <c r="EKY204" s="64"/>
      <c r="EKZ204" s="64"/>
      <c r="ELA204" s="64"/>
      <c r="ELB204" s="64"/>
      <c r="ELC204" s="64"/>
      <c r="ELD204" s="64"/>
      <c r="ELE204" s="64"/>
      <c r="ELF204" s="64"/>
      <c r="ELG204" s="64"/>
      <c r="ELH204" s="64"/>
      <c r="ELI204" s="64"/>
      <c r="ELJ204" s="64"/>
      <c r="ELK204" s="64"/>
      <c r="ELL204" s="64"/>
      <c r="ELM204" s="64"/>
      <c r="ELN204" s="64"/>
      <c r="ELO204" s="64"/>
      <c r="ELP204" s="64"/>
      <c r="ELQ204" s="64"/>
      <c r="ELR204" s="64"/>
      <c r="ELS204" s="64"/>
      <c r="ELT204" s="64"/>
      <c r="ELU204" s="64"/>
      <c r="ELV204" s="64"/>
      <c r="ELW204" s="64"/>
      <c r="ELX204" s="64"/>
      <c r="ELY204" s="64"/>
      <c r="ELZ204" s="64"/>
      <c r="EMA204" s="64"/>
      <c r="EMB204" s="64"/>
      <c r="EMC204" s="64"/>
      <c r="EMD204" s="64"/>
      <c r="EME204" s="64"/>
      <c r="EMF204" s="64"/>
      <c r="EMG204" s="64"/>
      <c r="EMH204" s="64"/>
      <c r="EMI204" s="64"/>
      <c r="EMJ204" s="64"/>
      <c r="EMK204" s="64"/>
      <c r="EML204" s="64"/>
      <c r="EMM204" s="64"/>
      <c r="EMN204" s="64"/>
      <c r="EMO204" s="64"/>
      <c r="EMP204" s="64"/>
      <c r="EMQ204" s="64"/>
      <c r="EMR204" s="64"/>
      <c r="EMS204" s="64"/>
      <c r="EMT204" s="64"/>
      <c r="EMU204" s="64"/>
      <c r="EMV204" s="64"/>
      <c r="EMW204" s="64"/>
      <c r="EMX204" s="64"/>
      <c r="EMY204" s="64"/>
      <c r="EMZ204" s="64"/>
      <c r="ENA204" s="64"/>
      <c r="ENB204" s="64"/>
      <c r="ENC204" s="64"/>
      <c r="END204" s="64"/>
      <c r="ENE204" s="64"/>
      <c r="ENF204" s="64"/>
      <c r="ENG204" s="64"/>
      <c r="ENH204" s="64"/>
      <c r="ENI204" s="64"/>
      <c r="ENJ204" s="64"/>
      <c r="ENK204" s="64"/>
      <c r="ENL204" s="64"/>
      <c r="ENM204" s="64"/>
      <c r="ENN204" s="64"/>
      <c r="ENO204" s="64"/>
      <c r="ENP204" s="64"/>
      <c r="ENQ204" s="64"/>
      <c r="ENR204" s="64"/>
      <c r="ENS204" s="64"/>
      <c r="ENT204" s="64"/>
      <c r="ENU204" s="64"/>
      <c r="ENV204" s="64"/>
      <c r="ENW204" s="64"/>
      <c r="ENX204" s="64"/>
      <c r="ENY204" s="64"/>
      <c r="ENZ204" s="64"/>
      <c r="EOA204" s="64"/>
      <c r="EOB204" s="64"/>
      <c r="EOC204" s="64"/>
      <c r="EOD204" s="64"/>
      <c r="EOE204" s="64"/>
      <c r="EOF204" s="64"/>
      <c r="EOG204" s="64"/>
      <c r="EOH204" s="64"/>
      <c r="EOI204" s="64"/>
      <c r="EOJ204" s="64"/>
      <c r="EOK204" s="64"/>
      <c r="EOL204" s="64"/>
      <c r="EOM204" s="64"/>
      <c r="EON204" s="64"/>
      <c r="EOO204" s="64"/>
      <c r="EOP204" s="64"/>
      <c r="EOQ204" s="64"/>
      <c r="EOR204" s="64"/>
      <c r="EOS204" s="64"/>
      <c r="EOT204" s="64"/>
      <c r="EOU204" s="64"/>
      <c r="EOV204" s="64"/>
      <c r="EOW204" s="64"/>
      <c r="EOX204" s="64"/>
      <c r="EOY204" s="64"/>
      <c r="EOZ204" s="64"/>
      <c r="EPA204" s="64"/>
      <c r="EPB204" s="64"/>
      <c r="EPC204" s="64"/>
      <c r="EPD204" s="64"/>
      <c r="EPE204" s="64"/>
      <c r="EPF204" s="64"/>
      <c r="EPG204" s="64"/>
      <c r="EPH204" s="64"/>
      <c r="EPI204" s="64"/>
      <c r="EPJ204" s="64"/>
      <c r="EPK204" s="64"/>
      <c r="EPL204" s="64"/>
      <c r="EPM204" s="64"/>
      <c r="EPN204" s="64"/>
      <c r="EPO204" s="64"/>
      <c r="EPP204" s="64"/>
      <c r="EPQ204" s="64"/>
      <c r="EPR204" s="64"/>
      <c r="EPS204" s="64"/>
      <c r="EPT204" s="64"/>
      <c r="EPU204" s="64"/>
      <c r="EPV204" s="64"/>
      <c r="EPW204" s="64"/>
      <c r="EPX204" s="64"/>
      <c r="EPY204" s="64"/>
      <c r="EPZ204" s="64"/>
      <c r="EQA204" s="64"/>
      <c r="EQB204" s="64"/>
      <c r="EQC204" s="64"/>
      <c r="EQD204" s="64"/>
      <c r="EQE204" s="64"/>
      <c r="EQF204" s="64"/>
      <c r="EQG204" s="64"/>
      <c r="EQH204" s="64"/>
      <c r="EQI204" s="64"/>
      <c r="EQJ204" s="64"/>
      <c r="EQK204" s="64"/>
      <c r="EQL204" s="64"/>
      <c r="EQM204" s="64"/>
      <c r="EQN204" s="64"/>
      <c r="EQO204" s="64"/>
      <c r="EQP204" s="64"/>
      <c r="EQQ204" s="64"/>
      <c r="EQR204" s="64"/>
      <c r="EQS204" s="64"/>
      <c r="EQT204" s="64"/>
      <c r="EQU204" s="64"/>
      <c r="EQV204" s="64"/>
      <c r="EQW204" s="64"/>
      <c r="EQX204" s="64"/>
      <c r="EQY204" s="64"/>
      <c r="EQZ204" s="64"/>
      <c r="ERA204" s="64"/>
      <c r="ERB204" s="64"/>
      <c r="ERC204" s="64"/>
      <c r="ERD204" s="64"/>
      <c r="ERE204" s="64"/>
      <c r="ERF204" s="64"/>
      <c r="ERG204" s="64"/>
      <c r="ERH204" s="64"/>
      <c r="ERI204" s="64"/>
      <c r="ERJ204" s="64"/>
      <c r="ERK204" s="64"/>
      <c r="ERL204" s="64"/>
      <c r="ERM204" s="64"/>
      <c r="ERN204" s="64"/>
      <c r="ERO204" s="64"/>
      <c r="ERP204" s="64"/>
      <c r="ERQ204" s="64"/>
      <c r="ERR204" s="64"/>
      <c r="ERS204" s="64"/>
      <c r="ERT204" s="64"/>
      <c r="ERU204" s="64"/>
      <c r="ERV204" s="64"/>
      <c r="ERW204" s="64"/>
      <c r="ERX204" s="64"/>
      <c r="ERY204" s="64"/>
      <c r="ERZ204" s="64"/>
      <c r="ESA204" s="64"/>
      <c r="ESB204" s="64"/>
      <c r="ESC204" s="64"/>
      <c r="ESD204" s="64"/>
      <c r="ESE204" s="64"/>
      <c r="ESF204" s="64"/>
      <c r="ESG204" s="64"/>
      <c r="ESH204" s="64"/>
      <c r="ESI204" s="64"/>
      <c r="ESJ204" s="64"/>
      <c r="ESK204" s="64"/>
      <c r="ESL204" s="64"/>
      <c r="ESM204" s="64"/>
      <c r="ESN204" s="64"/>
      <c r="ESO204" s="64"/>
      <c r="ESP204" s="64"/>
      <c r="ESQ204" s="64"/>
      <c r="ESR204" s="64"/>
      <c r="ESS204" s="64"/>
      <c r="EST204" s="64"/>
      <c r="ESU204" s="64"/>
      <c r="ESV204" s="64"/>
      <c r="ESW204" s="64"/>
      <c r="ESX204" s="64"/>
      <c r="ESY204" s="64"/>
      <c r="ESZ204" s="64"/>
      <c r="ETA204" s="64"/>
      <c r="ETB204" s="64"/>
      <c r="ETC204" s="64"/>
      <c r="ETD204" s="64"/>
      <c r="ETE204" s="64"/>
      <c r="ETF204" s="64"/>
      <c r="ETG204" s="64"/>
      <c r="ETH204" s="64"/>
      <c r="ETI204" s="64"/>
      <c r="ETJ204" s="64"/>
      <c r="ETK204" s="64"/>
      <c r="ETL204" s="64"/>
      <c r="ETM204" s="64"/>
      <c r="ETN204" s="64"/>
      <c r="ETO204" s="64"/>
      <c r="ETP204" s="64"/>
      <c r="ETQ204" s="64"/>
      <c r="ETR204" s="64"/>
      <c r="ETS204" s="64"/>
      <c r="ETT204" s="64"/>
      <c r="ETU204" s="64"/>
      <c r="ETV204" s="64"/>
      <c r="ETW204" s="64"/>
      <c r="ETX204" s="64"/>
      <c r="ETY204" s="64"/>
      <c r="ETZ204" s="64"/>
      <c r="EUA204" s="64"/>
      <c r="EUB204" s="64"/>
      <c r="EUC204" s="64"/>
      <c r="EUD204" s="64"/>
      <c r="EUE204" s="64"/>
      <c r="EUF204" s="64"/>
      <c r="EUG204" s="64"/>
      <c r="EUH204" s="64"/>
      <c r="EUI204" s="64"/>
      <c r="EUJ204" s="64"/>
      <c r="EUK204" s="64"/>
      <c r="EUL204" s="64"/>
      <c r="EUM204" s="64"/>
      <c r="EUN204" s="64"/>
      <c r="EUO204" s="64"/>
      <c r="EUP204" s="64"/>
      <c r="EUQ204" s="64"/>
      <c r="EUR204" s="64"/>
      <c r="EUS204" s="64"/>
      <c r="EUT204" s="64"/>
      <c r="EUU204" s="64"/>
      <c r="EUV204" s="64"/>
      <c r="EUW204" s="64"/>
      <c r="EUX204" s="64"/>
      <c r="EUY204" s="64"/>
      <c r="EUZ204" s="64"/>
      <c r="EVA204" s="64"/>
      <c r="EVB204" s="64"/>
      <c r="EVC204" s="64"/>
      <c r="EVD204" s="64"/>
      <c r="EVE204" s="64"/>
      <c r="EVF204" s="64"/>
      <c r="EVG204" s="64"/>
      <c r="EVH204" s="64"/>
      <c r="EVI204" s="64"/>
      <c r="EVJ204" s="64"/>
      <c r="EVK204" s="64"/>
      <c r="EVL204" s="64"/>
      <c r="EVM204" s="64"/>
      <c r="EVN204" s="64"/>
      <c r="EVO204" s="64"/>
      <c r="EVP204" s="64"/>
      <c r="EVQ204" s="64"/>
      <c r="EVR204" s="64"/>
      <c r="EVS204" s="64"/>
      <c r="EVT204" s="64"/>
      <c r="EVU204" s="64"/>
      <c r="EVV204" s="64"/>
      <c r="EVW204" s="64"/>
      <c r="EVX204" s="64"/>
      <c r="EVY204" s="64"/>
      <c r="EVZ204" s="64"/>
      <c r="EWA204" s="64"/>
      <c r="EWB204" s="64"/>
      <c r="EWC204" s="64"/>
      <c r="EWD204" s="64"/>
      <c r="EWE204" s="64"/>
      <c r="EWF204" s="64"/>
      <c r="EWG204" s="64"/>
      <c r="EWH204" s="64"/>
      <c r="EWI204" s="64"/>
      <c r="EWJ204" s="64"/>
      <c r="EWK204" s="64"/>
      <c r="EWL204" s="64"/>
      <c r="EWM204" s="64"/>
      <c r="EWN204" s="64"/>
      <c r="EWO204" s="64"/>
      <c r="EWP204" s="64"/>
      <c r="EWQ204" s="64"/>
      <c r="EWR204" s="64"/>
      <c r="EWS204" s="64"/>
      <c r="EWT204" s="64"/>
      <c r="EWU204" s="64"/>
      <c r="EWV204" s="64"/>
      <c r="EWW204" s="64"/>
      <c r="EWX204" s="64"/>
      <c r="EWY204" s="64"/>
      <c r="EWZ204" s="64"/>
      <c r="EXA204" s="64"/>
      <c r="EXB204" s="64"/>
      <c r="EXC204" s="64"/>
      <c r="EXD204" s="64"/>
      <c r="EXE204" s="64"/>
      <c r="EXF204" s="64"/>
      <c r="EXG204" s="64"/>
      <c r="EXH204" s="64"/>
      <c r="EXI204" s="64"/>
      <c r="EXJ204" s="64"/>
      <c r="EXK204" s="64"/>
      <c r="EXL204" s="64"/>
      <c r="EXM204" s="64"/>
      <c r="EXN204" s="64"/>
      <c r="EXO204" s="64"/>
      <c r="EXP204" s="64"/>
      <c r="EXQ204" s="64"/>
      <c r="EXR204" s="64"/>
      <c r="EXS204" s="64"/>
      <c r="EXT204" s="64"/>
      <c r="EXU204" s="64"/>
      <c r="EXV204" s="64"/>
      <c r="EXW204" s="64"/>
      <c r="EXX204" s="64"/>
      <c r="EXY204" s="64"/>
      <c r="EXZ204" s="64"/>
      <c r="EYA204" s="64"/>
      <c r="EYB204" s="64"/>
      <c r="EYC204" s="64"/>
      <c r="EYD204" s="64"/>
      <c r="EYE204" s="64"/>
      <c r="EYF204" s="64"/>
      <c r="EYG204" s="64"/>
      <c r="EYH204" s="64"/>
      <c r="EYI204" s="64"/>
      <c r="EYJ204" s="64"/>
      <c r="EYK204" s="64"/>
      <c r="EYL204" s="64"/>
      <c r="EYM204" s="64"/>
      <c r="EYN204" s="64"/>
      <c r="EYO204" s="64"/>
      <c r="EYP204" s="64"/>
      <c r="EYQ204" s="64"/>
      <c r="EYR204" s="64"/>
      <c r="EYS204" s="64"/>
      <c r="EYT204" s="64"/>
      <c r="EYU204" s="64"/>
      <c r="EYV204" s="64"/>
      <c r="EYW204" s="64"/>
      <c r="EYX204" s="64"/>
      <c r="EYY204" s="64"/>
      <c r="EYZ204" s="64"/>
      <c r="EZA204" s="64"/>
      <c r="EZB204" s="64"/>
      <c r="EZC204" s="64"/>
      <c r="EZD204" s="64"/>
      <c r="EZE204" s="64"/>
      <c r="EZF204" s="64"/>
      <c r="EZG204" s="64"/>
      <c r="EZH204" s="64"/>
      <c r="EZI204" s="64"/>
      <c r="EZJ204" s="64"/>
      <c r="EZK204" s="64"/>
      <c r="EZL204" s="64"/>
      <c r="EZM204" s="64"/>
      <c r="EZN204" s="64"/>
      <c r="EZO204" s="64"/>
      <c r="EZP204" s="64"/>
      <c r="EZQ204" s="64"/>
      <c r="EZR204" s="64"/>
      <c r="EZS204" s="64"/>
      <c r="EZT204" s="64"/>
      <c r="EZU204" s="64"/>
      <c r="EZV204" s="64"/>
      <c r="EZW204" s="64"/>
      <c r="EZX204" s="64"/>
      <c r="EZY204" s="64"/>
      <c r="EZZ204" s="64"/>
      <c r="FAA204" s="64"/>
      <c r="FAB204" s="64"/>
      <c r="FAC204" s="64"/>
      <c r="FAD204" s="64"/>
      <c r="FAE204" s="64"/>
      <c r="FAF204" s="64"/>
      <c r="FAG204" s="64"/>
      <c r="FAH204" s="64"/>
      <c r="FAI204" s="64"/>
      <c r="FAJ204" s="64"/>
      <c r="FAK204" s="64"/>
      <c r="FAL204" s="64"/>
      <c r="FAM204" s="64"/>
      <c r="FAN204" s="64"/>
      <c r="FAO204" s="64"/>
      <c r="FAP204" s="64"/>
      <c r="FAQ204" s="64"/>
      <c r="FAR204" s="64"/>
      <c r="FAS204" s="64"/>
      <c r="FAT204" s="64"/>
      <c r="FAU204" s="64"/>
      <c r="FAV204" s="64"/>
      <c r="FAW204" s="64"/>
      <c r="FAX204" s="64"/>
      <c r="FAY204" s="64"/>
      <c r="FAZ204" s="64"/>
      <c r="FBA204" s="64"/>
      <c r="FBB204" s="64"/>
      <c r="FBC204" s="64"/>
      <c r="FBD204" s="64"/>
      <c r="FBE204" s="64"/>
      <c r="FBF204" s="64"/>
      <c r="FBG204" s="64"/>
      <c r="FBH204" s="64"/>
      <c r="FBI204" s="64"/>
      <c r="FBJ204" s="64"/>
      <c r="FBK204" s="64"/>
      <c r="FBL204" s="64"/>
      <c r="FBM204" s="64"/>
      <c r="FBN204" s="64"/>
      <c r="FBO204" s="64"/>
      <c r="FBP204" s="64"/>
      <c r="FBQ204" s="64"/>
      <c r="FBR204" s="64"/>
      <c r="FBS204" s="64"/>
      <c r="FBT204" s="64"/>
      <c r="FBU204" s="64"/>
      <c r="FBV204" s="64"/>
      <c r="FBW204" s="64"/>
      <c r="FBX204" s="64"/>
      <c r="FBY204" s="64"/>
      <c r="FBZ204" s="64"/>
      <c r="FCA204" s="64"/>
      <c r="FCB204" s="64"/>
      <c r="FCC204" s="64"/>
      <c r="FCD204" s="64"/>
      <c r="FCE204" s="64"/>
      <c r="FCF204" s="64"/>
      <c r="FCG204" s="64"/>
      <c r="FCH204" s="64"/>
      <c r="FCI204" s="64"/>
      <c r="FCJ204" s="64"/>
      <c r="FCK204" s="64"/>
      <c r="FCL204" s="64"/>
      <c r="FCM204" s="64"/>
      <c r="FCN204" s="64"/>
      <c r="FCO204" s="64"/>
      <c r="FCP204" s="64"/>
      <c r="FCQ204" s="64"/>
      <c r="FCR204" s="64"/>
      <c r="FCS204" s="64"/>
      <c r="FCT204" s="64"/>
      <c r="FCU204" s="64"/>
      <c r="FCV204" s="64"/>
      <c r="FCW204" s="64"/>
      <c r="FCX204" s="64"/>
      <c r="FCY204" s="64"/>
      <c r="FCZ204" s="64"/>
      <c r="FDA204" s="64"/>
      <c r="FDB204" s="64"/>
      <c r="FDC204" s="64"/>
      <c r="FDD204" s="64"/>
      <c r="FDE204" s="64"/>
      <c r="FDF204" s="64"/>
      <c r="FDG204" s="64"/>
      <c r="FDH204" s="64"/>
      <c r="FDI204" s="64"/>
      <c r="FDJ204" s="64"/>
      <c r="FDK204" s="64"/>
      <c r="FDL204" s="64"/>
      <c r="FDM204" s="64"/>
      <c r="FDN204" s="64"/>
      <c r="FDO204" s="64"/>
      <c r="FDP204" s="64"/>
      <c r="FDQ204" s="64"/>
      <c r="FDR204" s="64"/>
      <c r="FDS204" s="64"/>
      <c r="FDT204" s="64"/>
      <c r="FDU204" s="64"/>
      <c r="FDV204" s="64"/>
      <c r="FDW204" s="64"/>
      <c r="FDX204" s="64"/>
      <c r="FDY204" s="64"/>
      <c r="FDZ204" s="64"/>
      <c r="FEA204" s="64"/>
      <c r="FEB204" s="64"/>
      <c r="FEC204" s="64"/>
      <c r="FED204" s="64"/>
      <c r="FEE204" s="64"/>
      <c r="FEF204" s="64"/>
      <c r="FEG204" s="64"/>
      <c r="FEH204" s="64"/>
      <c r="FEI204" s="64"/>
      <c r="FEJ204" s="64"/>
      <c r="FEK204" s="64"/>
      <c r="FEL204" s="64"/>
      <c r="FEM204" s="64"/>
      <c r="FEN204" s="64"/>
      <c r="FEO204" s="64"/>
      <c r="FEP204" s="64"/>
      <c r="FEQ204" s="64"/>
      <c r="FER204" s="64"/>
      <c r="FES204" s="64"/>
      <c r="FET204" s="64"/>
      <c r="FEU204" s="64"/>
      <c r="FEV204" s="64"/>
      <c r="FEW204" s="64"/>
      <c r="FEX204" s="64"/>
      <c r="FEY204" s="64"/>
      <c r="FEZ204" s="64"/>
      <c r="FFA204" s="64"/>
      <c r="FFB204" s="64"/>
      <c r="FFC204" s="64"/>
      <c r="FFD204" s="64"/>
      <c r="FFE204" s="64"/>
      <c r="FFF204" s="64"/>
      <c r="FFG204" s="64"/>
      <c r="FFH204" s="64"/>
      <c r="FFI204" s="64"/>
      <c r="FFJ204" s="64"/>
      <c r="FFK204" s="64"/>
      <c r="FFL204" s="64"/>
      <c r="FFM204" s="64"/>
      <c r="FFN204" s="64"/>
      <c r="FFO204" s="64"/>
      <c r="FFP204" s="64"/>
      <c r="FFQ204" s="64"/>
      <c r="FFR204" s="64"/>
      <c r="FFS204" s="64"/>
      <c r="FFT204" s="64"/>
      <c r="FFU204" s="64"/>
      <c r="FFV204" s="64"/>
      <c r="FFW204" s="64"/>
      <c r="FFX204" s="64"/>
      <c r="FFY204" s="64"/>
      <c r="FFZ204" s="64"/>
      <c r="FGA204" s="64"/>
      <c r="FGB204" s="64"/>
      <c r="FGC204" s="64"/>
      <c r="FGD204" s="64"/>
      <c r="FGE204" s="64"/>
      <c r="FGF204" s="64"/>
      <c r="FGG204" s="64"/>
      <c r="FGH204" s="64"/>
      <c r="FGI204" s="64"/>
      <c r="FGJ204" s="64"/>
      <c r="FGK204" s="64"/>
      <c r="FGL204" s="64"/>
      <c r="FGM204" s="64"/>
      <c r="FGN204" s="64"/>
      <c r="FGO204" s="64"/>
      <c r="FGP204" s="64"/>
      <c r="FGQ204" s="64"/>
      <c r="FGR204" s="64"/>
      <c r="FGS204" s="64"/>
      <c r="FGT204" s="64"/>
      <c r="FGU204" s="64"/>
      <c r="FGV204" s="64"/>
      <c r="FGW204" s="64"/>
      <c r="FGX204" s="64"/>
      <c r="FGY204" s="64"/>
      <c r="FGZ204" s="64"/>
      <c r="FHA204" s="64"/>
      <c r="FHB204" s="64"/>
      <c r="FHC204" s="64"/>
      <c r="FHD204" s="64"/>
      <c r="FHE204" s="64"/>
      <c r="FHF204" s="64"/>
      <c r="FHG204" s="64"/>
      <c r="FHH204" s="64"/>
      <c r="FHI204" s="64"/>
      <c r="FHJ204" s="64"/>
      <c r="FHK204" s="64"/>
      <c r="FHL204" s="64"/>
      <c r="FHM204" s="64"/>
      <c r="FHN204" s="64"/>
      <c r="FHO204" s="64"/>
      <c r="FHP204" s="64"/>
      <c r="FHQ204" s="64"/>
      <c r="FHR204" s="64"/>
      <c r="FHS204" s="64"/>
      <c r="FHT204" s="64"/>
      <c r="FHU204" s="64"/>
      <c r="FHV204" s="64"/>
      <c r="FHW204" s="64"/>
      <c r="FHX204" s="64"/>
      <c r="FHY204" s="64"/>
      <c r="FHZ204" s="64"/>
      <c r="FIA204" s="64"/>
      <c r="FIB204" s="64"/>
      <c r="FIC204" s="64"/>
      <c r="FID204" s="64"/>
      <c r="FIE204" s="64"/>
      <c r="FIF204" s="64"/>
      <c r="FIG204" s="64"/>
      <c r="FIH204" s="64"/>
      <c r="FII204" s="64"/>
      <c r="FIJ204" s="64"/>
      <c r="FIK204" s="64"/>
      <c r="FIL204" s="64"/>
      <c r="FIM204" s="64"/>
      <c r="FIN204" s="64"/>
      <c r="FIO204" s="64"/>
      <c r="FIP204" s="64"/>
      <c r="FIQ204" s="64"/>
      <c r="FIR204" s="64"/>
      <c r="FIS204" s="64"/>
      <c r="FIT204" s="64"/>
      <c r="FIU204" s="64"/>
      <c r="FIV204" s="64"/>
      <c r="FIW204" s="64"/>
      <c r="FIX204" s="64"/>
      <c r="FIY204" s="64"/>
      <c r="FIZ204" s="64"/>
      <c r="FJA204" s="64"/>
      <c r="FJB204" s="64"/>
      <c r="FJC204" s="64"/>
      <c r="FJD204" s="64"/>
      <c r="FJE204" s="64"/>
      <c r="FJF204" s="64"/>
      <c r="FJG204" s="64"/>
      <c r="FJH204" s="64"/>
      <c r="FJI204" s="64"/>
      <c r="FJJ204" s="64"/>
      <c r="FJK204" s="64"/>
      <c r="FJL204" s="64"/>
      <c r="FJM204" s="64"/>
      <c r="FJN204" s="64"/>
      <c r="FJO204" s="64"/>
      <c r="FJP204" s="64"/>
      <c r="FJQ204" s="64"/>
      <c r="FJR204" s="64"/>
      <c r="FJS204" s="64"/>
      <c r="FJT204" s="64"/>
      <c r="FJU204" s="64"/>
      <c r="FJV204" s="64"/>
      <c r="FJW204" s="64"/>
      <c r="FJX204" s="64"/>
      <c r="FJY204" s="64"/>
      <c r="FJZ204" s="64"/>
      <c r="FKA204" s="64"/>
      <c r="FKB204" s="64"/>
      <c r="FKC204" s="64"/>
      <c r="FKD204" s="64"/>
      <c r="FKE204" s="64"/>
      <c r="FKF204" s="64"/>
      <c r="FKG204" s="64"/>
      <c r="FKH204" s="64"/>
      <c r="FKI204" s="64"/>
      <c r="FKJ204" s="64"/>
      <c r="FKK204" s="64"/>
      <c r="FKL204" s="64"/>
      <c r="FKM204" s="64"/>
      <c r="FKN204" s="64"/>
      <c r="FKO204" s="64"/>
      <c r="FKP204" s="64"/>
      <c r="FKQ204" s="64"/>
      <c r="FKR204" s="64"/>
      <c r="FKS204" s="64"/>
      <c r="FKT204" s="64"/>
      <c r="FKU204" s="64"/>
      <c r="FKV204" s="64"/>
      <c r="FKW204" s="64"/>
      <c r="FKX204" s="64"/>
      <c r="FKY204" s="64"/>
      <c r="FKZ204" s="64"/>
      <c r="FLA204" s="64"/>
      <c r="FLB204" s="64"/>
      <c r="FLC204" s="64"/>
      <c r="FLD204" s="64"/>
      <c r="FLE204" s="64"/>
      <c r="FLF204" s="64"/>
      <c r="FLG204" s="64"/>
      <c r="FLH204" s="64"/>
      <c r="FLI204" s="64"/>
      <c r="FLJ204" s="64"/>
      <c r="FLK204" s="64"/>
      <c r="FLL204" s="64"/>
      <c r="FLM204" s="64"/>
      <c r="FLN204" s="64"/>
      <c r="FLO204" s="64"/>
      <c r="FLP204" s="64"/>
      <c r="FLQ204" s="64"/>
      <c r="FLR204" s="64"/>
      <c r="FLS204" s="64"/>
      <c r="FLT204" s="64"/>
      <c r="FLU204" s="64"/>
      <c r="FLV204" s="64"/>
      <c r="FLW204" s="64"/>
      <c r="FLX204" s="64"/>
      <c r="FLY204" s="64"/>
      <c r="FLZ204" s="64"/>
      <c r="FMA204" s="64"/>
      <c r="FMB204" s="64"/>
      <c r="FMC204" s="64"/>
      <c r="FMD204" s="64"/>
      <c r="FME204" s="64"/>
      <c r="FMF204" s="64"/>
      <c r="FMG204" s="64"/>
      <c r="FMH204" s="64"/>
      <c r="FMI204" s="64"/>
      <c r="FMJ204" s="64"/>
      <c r="FMK204" s="64"/>
      <c r="FML204" s="64"/>
      <c r="FMM204" s="64"/>
      <c r="FMN204" s="64"/>
      <c r="FMO204" s="64"/>
      <c r="FMP204" s="64"/>
      <c r="FMQ204" s="64"/>
      <c r="FMR204" s="64"/>
      <c r="FMS204" s="64"/>
      <c r="FMT204" s="64"/>
      <c r="FMU204" s="64"/>
      <c r="FMV204" s="64"/>
      <c r="FMW204" s="64"/>
      <c r="FMX204" s="64"/>
      <c r="FMY204" s="64"/>
      <c r="FMZ204" s="64"/>
      <c r="FNA204" s="64"/>
      <c r="FNB204" s="64"/>
      <c r="FNC204" s="64"/>
      <c r="FND204" s="64"/>
      <c r="FNE204" s="64"/>
      <c r="FNF204" s="64"/>
      <c r="FNG204" s="64"/>
      <c r="FNH204" s="64"/>
      <c r="FNI204" s="64"/>
      <c r="FNJ204" s="64"/>
      <c r="FNK204" s="64"/>
      <c r="FNL204" s="64"/>
      <c r="FNM204" s="64"/>
      <c r="FNN204" s="64"/>
      <c r="FNO204" s="64"/>
      <c r="FNP204" s="64"/>
      <c r="FNQ204" s="64"/>
      <c r="FNR204" s="64"/>
      <c r="FNS204" s="64"/>
      <c r="FNT204" s="64"/>
      <c r="FNU204" s="64"/>
      <c r="FNV204" s="64"/>
      <c r="FNW204" s="64"/>
      <c r="FNX204" s="64"/>
      <c r="FNY204" s="64"/>
      <c r="FNZ204" s="64"/>
      <c r="FOA204" s="64"/>
      <c r="FOB204" s="64"/>
      <c r="FOC204" s="64"/>
      <c r="FOD204" s="64"/>
      <c r="FOE204" s="64"/>
      <c r="FOF204" s="64"/>
      <c r="FOG204" s="64"/>
      <c r="FOH204" s="64"/>
      <c r="FOI204" s="64"/>
      <c r="FOJ204" s="64"/>
      <c r="FOK204" s="64"/>
      <c r="FOL204" s="64"/>
      <c r="FOM204" s="64"/>
      <c r="FON204" s="64"/>
      <c r="FOO204" s="64"/>
      <c r="FOP204" s="64"/>
      <c r="FOQ204" s="64"/>
      <c r="FOR204" s="64"/>
      <c r="FOS204" s="64"/>
      <c r="FOT204" s="64"/>
      <c r="FOU204" s="64"/>
      <c r="FOV204" s="64"/>
      <c r="FOW204" s="64"/>
      <c r="FOX204" s="64"/>
      <c r="FOY204" s="64"/>
      <c r="FOZ204" s="64"/>
      <c r="FPA204" s="64"/>
      <c r="FPB204" s="64"/>
      <c r="FPC204" s="64"/>
      <c r="FPD204" s="64"/>
      <c r="FPE204" s="64"/>
      <c r="FPF204" s="64"/>
      <c r="FPG204" s="64"/>
      <c r="FPH204" s="64"/>
      <c r="FPI204" s="64"/>
      <c r="FPJ204" s="64"/>
      <c r="FPK204" s="64"/>
      <c r="FPL204" s="64"/>
      <c r="FPM204" s="64"/>
      <c r="FPN204" s="64"/>
      <c r="FPO204" s="64"/>
      <c r="FPP204" s="64"/>
      <c r="FPQ204" s="64"/>
      <c r="FPR204" s="64"/>
      <c r="FPS204" s="64"/>
      <c r="FPT204" s="64"/>
      <c r="FPU204" s="64"/>
      <c r="FPV204" s="64"/>
      <c r="FPW204" s="64"/>
      <c r="FPX204" s="64"/>
      <c r="FPY204" s="64"/>
      <c r="FPZ204" s="64"/>
      <c r="FQA204" s="64"/>
      <c r="FQB204" s="64"/>
      <c r="FQC204" s="64"/>
      <c r="FQD204" s="64"/>
      <c r="FQE204" s="64"/>
      <c r="FQF204" s="64"/>
      <c r="FQG204" s="64"/>
      <c r="FQH204" s="64"/>
      <c r="FQI204" s="64"/>
      <c r="FQJ204" s="64"/>
      <c r="FQK204" s="64"/>
      <c r="FQL204" s="64"/>
      <c r="FQM204" s="64"/>
      <c r="FQN204" s="64"/>
      <c r="FQO204" s="64"/>
      <c r="FQP204" s="64"/>
      <c r="FQQ204" s="64"/>
      <c r="FQR204" s="64"/>
      <c r="FQS204" s="64"/>
      <c r="FQT204" s="64"/>
      <c r="FQU204" s="64"/>
      <c r="FQV204" s="64"/>
      <c r="FQW204" s="64"/>
      <c r="FQX204" s="64"/>
      <c r="FQY204" s="64"/>
      <c r="FQZ204" s="64"/>
      <c r="FRA204" s="64"/>
      <c r="FRB204" s="64"/>
      <c r="FRC204" s="64"/>
      <c r="FRD204" s="64"/>
      <c r="FRE204" s="64"/>
      <c r="FRF204" s="64"/>
      <c r="FRG204" s="64"/>
      <c r="FRH204" s="64"/>
      <c r="FRI204" s="64"/>
      <c r="FRJ204" s="64"/>
      <c r="FRK204" s="64"/>
      <c r="FRL204" s="64"/>
      <c r="FRM204" s="64"/>
      <c r="FRN204" s="64"/>
      <c r="FRO204" s="64"/>
      <c r="FRP204" s="64"/>
      <c r="FRQ204" s="64"/>
      <c r="FRR204" s="64"/>
      <c r="FRS204" s="64"/>
      <c r="FRT204" s="64"/>
      <c r="FRU204" s="64"/>
      <c r="FRV204" s="64"/>
      <c r="FRW204" s="64"/>
      <c r="FRX204" s="64"/>
      <c r="FRY204" s="64"/>
      <c r="FRZ204" s="64"/>
      <c r="FSA204" s="64"/>
      <c r="FSB204" s="64"/>
      <c r="FSC204" s="64"/>
      <c r="FSD204" s="64"/>
      <c r="FSE204" s="64"/>
      <c r="FSF204" s="64"/>
      <c r="FSG204" s="64"/>
      <c r="FSH204" s="64"/>
      <c r="FSI204" s="64"/>
      <c r="FSJ204" s="64"/>
      <c r="FSK204" s="64"/>
      <c r="FSL204" s="64"/>
      <c r="FSM204" s="64"/>
      <c r="FSN204" s="64"/>
      <c r="FSO204" s="64"/>
      <c r="FSP204" s="64"/>
      <c r="FSQ204" s="64"/>
      <c r="FSR204" s="64"/>
      <c r="FSS204" s="64"/>
      <c r="FST204" s="64"/>
      <c r="FSU204" s="64"/>
      <c r="FSV204" s="64"/>
      <c r="FSW204" s="64"/>
      <c r="FSX204" s="64"/>
      <c r="FSY204" s="64"/>
      <c r="FSZ204" s="64"/>
      <c r="FTA204" s="64"/>
      <c r="FTB204" s="64"/>
      <c r="FTC204" s="64"/>
      <c r="FTD204" s="64"/>
      <c r="FTE204" s="64"/>
      <c r="FTF204" s="64"/>
      <c r="FTG204" s="64"/>
      <c r="FTH204" s="64"/>
      <c r="FTI204" s="64"/>
      <c r="FTJ204" s="64"/>
      <c r="FTK204" s="64"/>
      <c r="FTL204" s="64"/>
      <c r="FTM204" s="64"/>
      <c r="FTN204" s="64"/>
      <c r="FTO204" s="64"/>
      <c r="FTP204" s="64"/>
      <c r="FTQ204" s="64"/>
      <c r="FTR204" s="64"/>
      <c r="FTS204" s="64"/>
      <c r="FTT204" s="64"/>
      <c r="FTU204" s="64"/>
      <c r="FTV204" s="64"/>
      <c r="FTW204" s="64"/>
      <c r="FTX204" s="64"/>
      <c r="FTY204" s="64"/>
      <c r="FTZ204" s="64"/>
      <c r="FUA204" s="64"/>
      <c r="FUB204" s="64"/>
      <c r="FUC204" s="64"/>
      <c r="FUD204" s="64"/>
      <c r="FUE204" s="64"/>
      <c r="FUF204" s="64"/>
      <c r="FUG204" s="64"/>
      <c r="FUH204" s="64"/>
      <c r="FUI204" s="64"/>
      <c r="FUJ204" s="64"/>
      <c r="FUK204" s="64"/>
      <c r="FUL204" s="64"/>
      <c r="FUM204" s="64"/>
      <c r="FUN204" s="64"/>
      <c r="FUO204" s="64"/>
      <c r="FUP204" s="64"/>
      <c r="FUQ204" s="64"/>
      <c r="FUR204" s="64"/>
      <c r="FUS204" s="64"/>
      <c r="FUT204" s="64"/>
      <c r="FUU204" s="64"/>
      <c r="FUV204" s="64"/>
      <c r="FUW204" s="64"/>
      <c r="FUX204" s="64"/>
      <c r="FUY204" s="64"/>
      <c r="FUZ204" s="64"/>
      <c r="FVA204" s="64"/>
      <c r="FVB204" s="64"/>
      <c r="FVC204" s="64"/>
      <c r="FVD204" s="64"/>
      <c r="FVE204" s="64"/>
      <c r="FVF204" s="64"/>
      <c r="FVG204" s="64"/>
      <c r="FVH204" s="64"/>
      <c r="FVI204" s="64"/>
      <c r="FVJ204" s="64"/>
      <c r="FVK204" s="64"/>
      <c r="FVL204" s="64"/>
      <c r="FVM204" s="64"/>
      <c r="FVN204" s="64"/>
      <c r="FVO204" s="64"/>
      <c r="FVP204" s="64"/>
      <c r="FVQ204" s="64"/>
      <c r="FVR204" s="64"/>
      <c r="FVS204" s="64"/>
      <c r="FVT204" s="64"/>
      <c r="FVU204" s="64"/>
      <c r="FVV204" s="64"/>
      <c r="FVW204" s="64"/>
      <c r="FVX204" s="64"/>
      <c r="FVY204" s="64"/>
      <c r="FVZ204" s="64"/>
      <c r="FWA204" s="64"/>
      <c r="FWB204" s="64"/>
      <c r="FWC204" s="64"/>
      <c r="FWD204" s="64"/>
      <c r="FWE204" s="64"/>
      <c r="FWF204" s="64"/>
      <c r="FWG204" s="64"/>
      <c r="FWH204" s="64"/>
      <c r="FWI204" s="64"/>
      <c r="FWJ204" s="64"/>
      <c r="FWK204" s="64"/>
      <c r="FWL204" s="64"/>
      <c r="FWM204" s="64"/>
      <c r="FWN204" s="64"/>
      <c r="FWO204" s="64"/>
      <c r="FWP204" s="64"/>
      <c r="FWQ204" s="64"/>
      <c r="FWR204" s="64"/>
      <c r="FWS204" s="64"/>
      <c r="FWT204" s="64"/>
      <c r="FWU204" s="64"/>
      <c r="FWV204" s="64"/>
      <c r="FWW204" s="64"/>
      <c r="FWX204" s="64"/>
      <c r="FWY204" s="64"/>
      <c r="FWZ204" s="64"/>
      <c r="FXA204" s="64"/>
      <c r="FXB204" s="64"/>
      <c r="FXC204" s="64"/>
      <c r="FXD204" s="64"/>
      <c r="FXE204" s="64"/>
      <c r="FXF204" s="64"/>
      <c r="FXG204" s="64"/>
      <c r="FXH204" s="64"/>
      <c r="FXI204" s="64"/>
      <c r="FXJ204" s="64"/>
      <c r="FXK204" s="64"/>
      <c r="FXL204" s="64"/>
      <c r="FXM204" s="64"/>
      <c r="FXN204" s="64"/>
      <c r="FXO204" s="64"/>
      <c r="FXP204" s="64"/>
      <c r="FXQ204" s="64"/>
      <c r="FXR204" s="64"/>
      <c r="FXS204" s="64"/>
      <c r="FXT204" s="64"/>
      <c r="FXU204" s="64"/>
      <c r="FXV204" s="64"/>
      <c r="FXW204" s="64"/>
      <c r="FXX204" s="64"/>
      <c r="FXY204" s="64"/>
      <c r="FXZ204" s="64"/>
      <c r="FYA204" s="64"/>
      <c r="FYB204" s="64"/>
      <c r="FYC204" s="64"/>
      <c r="FYD204" s="64"/>
      <c r="FYE204" s="64"/>
      <c r="FYF204" s="64"/>
      <c r="FYG204" s="64"/>
      <c r="FYH204" s="64"/>
      <c r="FYI204" s="64"/>
      <c r="FYJ204" s="64"/>
      <c r="FYK204" s="64"/>
      <c r="FYL204" s="64"/>
      <c r="FYM204" s="64"/>
      <c r="FYN204" s="64"/>
      <c r="FYO204" s="64"/>
      <c r="FYP204" s="64"/>
      <c r="FYQ204" s="64"/>
      <c r="FYR204" s="64"/>
      <c r="FYS204" s="64"/>
      <c r="FYT204" s="64"/>
      <c r="FYU204" s="64"/>
      <c r="FYV204" s="64"/>
      <c r="FYW204" s="64"/>
      <c r="FYX204" s="64"/>
      <c r="FYY204" s="64"/>
      <c r="FYZ204" s="64"/>
      <c r="FZA204" s="64"/>
      <c r="FZB204" s="64"/>
      <c r="FZC204" s="64"/>
      <c r="FZD204" s="64"/>
      <c r="FZE204" s="64"/>
      <c r="FZF204" s="64"/>
      <c r="FZG204" s="64"/>
      <c r="FZH204" s="64"/>
      <c r="FZI204" s="64"/>
      <c r="FZJ204" s="64"/>
      <c r="FZK204" s="64"/>
      <c r="FZL204" s="64"/>
      <c r="FZM204" s="64"/>
      <c r="FZN204" s="64"/>
      <c r="FZO204" s="64"/>
      <c r="FZP204" s="64"/>
      <c r="FZQ204" s="64"/>
      <c r="FZR204" s="64"/>
      <c r="FZS204" s="64"/>
      <c r="FZT204" s="64"/>
      <c r="FZU204" s="64"/>
      <c r="FZV204" s="64"/>
      <c r="FZW204" s="64"/>
      <c r="FZX204" s="64"/>
      <c r="FZY204" s="64"/>
      <c r="FZZ204" s="64"/>
      <c r="GAA204" s="64"/>
      <c r="GAB204" s="64"/>
      <c r="GAC204" s="64"/>
      <c r="GAD204" s="64"/>
      <c r="GAE204" s="64"/>
      <c r="GAF204" s="64"/>
      <c r="GAG204" s="64"/>
      <c r="GAH204" s="64"/>
      <c r="GAI204" s="64"/>
      <c r="GAJ204" s="64"/>
      <c r="GAK204" s="64"/>
      <c r="GAL204" s="64"/>
      <c r="GAM204" s="64"/>
      <c r="GAN204" s="64"/>
      <c r="GAO204" s="64"/>
      <c r="GAP204" s="64"/>
      <c r="GAQ204" s="64"/>
      <c r="GAR204" s="64"/>
      <c r="GAS204" s="64"/>
      <c r="GAT204" s="64"/>
      <c r="GAU204" s="64"/>
      <c r="GAV204" s="64"/>
      <c r="GAW204" s="64"/>
      <c r="GAX204" s="64"/>
      <c r="GAY204" s="64"/>
      <c r="GAZ204" s="64"/>
      <c r="GBA204" s="64"/>
      <c r="GBB204" s="64"/>
      <c r="GBC204" s="64"/>
      <c r="GBD204" s="64"/>
      <c r="GBE204" s="64"/>
      <c r="GBF204" s="64"/>
      <c r="GBG204" s="64"/>
      <c r="GBH204" s="64"/>
      <c r="GBI204" s="64"/>
      <c r="GBJ204" s="64"/>
      <c r="GBK204" s="64"/>
      <c r="GBL204" s="64"/>
      <c r="GBM204" s="64"/>
      <c r="GBN204" s="64"/>
      <c r="GBO204" s="64"/>
      <c r="GBP204" s="64"/>
      <c r="GBQ204" s="64"/>
      <c r="GBR204" s="64"/>
      <c r="GBS204" s="64"/>
      <c r="GBT204" s="64"/>
      <c r="GBU204" s="64"/>
      <c r="GBV204" s="64"/>
      <c r="GBW204" s="64"/>
      <c r="GBX204" s="64"/>
      <c r="GBY204" s="64"/>
      <c r="GBZ204" s="64"/>
      <c r="GCA204" s="64"/>
      <c r="GCB204" s="64"/>
      <c r="GCC204" s="64"/>
      <c r="GCD204" s="64"/>
      <c r="GCE204" s="64"/>
      <c r="GCF204" s="64"/>
      <c r="GCG204" s="64"/>
      <c r="GCH204" s="64"/>
      <c r="GCI204" s="64"/>
      <c r="GCJ204" s="64"/>
      <c r="GCK204" s="64"/>
      <c r="GCL204" s="64"/>
      <c r="GCM204" s="64"/>
      <c r="GCN204" s="64"/>
      <c r="GCO204" s="64"/>
      <c r="GCP204" s="64"/>
      <c r="GCQ204" s="64"/>
      <c r="GCR204" s="64"/>
      <c r="GCS204" s="64"/>
      <c r="GCT204" s="64"/>
      <c r="GCU204" s="64"/>
      <c r="GCV204" s="64"/>
      <c r="GCW204" s="64"/>
      <c r="GCX204" s="64"/>
      <c r="GCY204" s="64"/>
      <c r="GCZ204" s="64"/>
      <c r="GDA204" s="64"/>
      <c r="GDB204" s="64"/>
      <c r="GDC204" s="64"/>
      <c r="GDD204" s="64"/>
      <c r="GDE204" s="64"/>
      <c r="GDF204" s="64"/>
      <c r="GDG204" s="64"/>
      <c r="GDH204" s="64"/>
      <c r="GDI204" s="64"/>
      <c r="GDJ204" s="64"/>
      <c r="GDK204" s="64"/>
      <c r="GDL204" s="64"/>
      <c r="GDM204" s="64"/>
      <c r="GDN204" s="64"/>
      <c r="GDO204" s="64"/>
      <c r="GDP204" s="64"/>
      <c r="GDQ204" s="64"/>
      <c r="GDR204" s="64"/>
      <c r="GDS204" s="64"/>
      <c r="GDT204" s="64"/>
      <c r="GDU204" s="64"/>
      <c r="GDV204" s="64"/>
      <c r="GDW204" s="64"/>
      <c r="GDX204" s="64"/>
      <c r="GDY204" s="64"/>
      <c r="GDZ204" s="64"/>
      <c r="GEA204" s="64"/>
      <c r="GEB204" s="64"/>
      <c r="GEC204" s="64"/>
      <c r="GED204" s="64"/>
      <c r="GEE204" s="64"/>
      <c r="GEF204" s="64"/>
      <c r="GEG204" s="64"/>
      <c r="GEH204" s="64"/>
      <c r="GEI204" s="64"/>
      <c r="GEJ204" s="64"/>
      <c r="GEK204" s="64"/>
      <c r="GEL204" s="64"/>
      <c r="GEM204" s="64"/>
      <c r="GEN204" s="64"/>
      <c r="GEO204" s="64"/>
      <c r="GEP204" s="64"/>
      <c r="GEQ204" s="64"/>
      <c r="GER204" s="64"/>
      <c r="GES204" s="64"/>
      <c r="GET204" s="64"/>
      <c r="GEU204" s="64"/>
      <c r="GEV204" s="64"/>
      <c r="GEW204" s="64"/>
      <c r="GEX204" s="64"/>
      <c r="GEY204" s="64"/>
      <c r="GEZ204" s="64"/>
      <c r="GFA204" s="64"/>
      <c r="GFB204" s="64"/>
      <c r="GFC204" s="64"/>
      <c r="GFD204" s="64"/>
      <c r="GFE204" s="64"/>
      <c r="GFF204" s="64"/>
      <c r="GFG204" s="64"/>
      <c r="GFH204" s="64"/>
      <c r="GFI204" s="64"/>
      <c r="GFJ204" s="64"/>
      <c r="GFK204" s="64"/>
      <c r="GFL204" s="64"/>
      <c r="GFM204" s="64"/>
      <c r="GFN204" s="64"/>
      <c r="GFO204" s="64"/>
      <c r="GFP204" s="64"/>
      <c r="GFQ204" s="64"/>
      <c r="GFR204" s="64"/>
      <c r="GFS204" s="64"/>
      <c r="GFT204" s="64"/>
      <c r="GFU204" s="64"/>
      <c r="GFV204" s="64"/>
      <c r="GFW204" s="64"/>
      <c r="GFX204" s="64"/>
      <c r="GFY204" s="64"/>
      <c r="GFZ204" s="64"/>
      <c r="GGA204" s="64"/>
      <c r="GGB204" s="64"/>
      <c r="GGC204" s="64"/>
      <c r="GGD204" s="64"/>
      <c r="GGE204" s="64"/>
      <c r="GGF204" s="64"/>
      <c r="GGG204" s="64"/>
      <c r="GGH204" s="64"/>
      <c r="GGI204" s="64"/>
      <c r="GGJ204" s="64"/>
      <c r="GGK204" s="64"/>
      <c r="GGL204" s="64"/>
      <c r="GGM204" s="64"/>
      <c r="GGN204" s="64"/>
      <c r="GGO204" s="64"/>
      <c r="GGP204" s="64"/>
      <c r="GGQ204" s="64"/>
      <c r="GGR204" s="64"/>
      <c r="GGS204" s="64"/>
      <c r="GGT204" s="64"/>
      <c r="GGU204" s="64"/>
      <c r="GGV204" s="64"/>
      <c r="GGW204" s="64"/>
      <c r="GGX204" s="64"/>
      <c r="GGY204" s="64"/>
      <c r="GGZ204" s="64"/>
      <c r="GHA204" s="64"/>
      <c r="GHB204" s="64"/>
      <c r="GHC204" s="64"/>
      <c r="GHD204" s="64"/>
      <c r="GHE204" s="64"/>
      <c r="GHF204" s="64"/>
      <c r="GHG204" s="64"/>
      <c r="GHH204" s="64"/>
      <c r="GHI204" s="64"/>
      <c r="GHJ204" s="64"/>
      <c r="GHK204" s="64"/>
      <c r="GHL204" s="64"/>
      <c r="GHM204" s="64"/>
      <c r="GHN204" s="64"/>
      <c r="GHO204" s="64"/>
      <c r="GHP204" s="64"/>
      <c r="GHQ204" s="64"/>
      <c r="GHR204" s="64"/>
      <c r="GHS204" s="64"/>
      <c r="GHT204" s="64"/>
      <c r="GHU204" s="64"/>
      <c r="GHV204" s="64"/>
      <c r="GHW204" s="64"/>
      <c r="GHX204" s="64"/>
      <c r="GHY204" s="64"/>
      <c r="GHZ204" s="64"/>
      <c r="GIA204" s="64"/>
      <c r="GIB204" s="64"/>
      <c r="GIC204" s="64"/>
      <c r="GID204" s="64"/>
      <c r="GIE204" s="64"/>
      <c r="GIF204" s="64"/>
      <c r="GIG204" s="64"/>
      <c r="GIH204" s="64"/>
      <c r="GII204" s="64"/>
      <c r="GIJ204" s="64"/>
      <c r="GIK204" s="64"/>
      <c r="GIL204" s="64"/>
      <c r="GIM204" s="64"/>
      <c r="GIN204" s="64"/>
      <c r="GIO204" s="64"/>
      <c r="GIP204" s="64"/>
      <c r="GIQ204" s="64"/>
      <c r="GIR204" s="64"/>
      <c r="GIS204" s="64"/>
      <c r="GIT204" s="64"/>
      <c r="GIU204" s="64"/>
      <c r="GIV204" s="64"/>
      <c r="GIW204" s="64"/>
      <c r="GIX204" s="64"/>
      <c r="GIY204" s="64"/>
      <c r="GIZ204" s="64"/>
      <c r="GJA204" s="64"/>
      <c r="GJB204" s="64"/>
      <c r="GJC204" s="64"/>
      <c r="GJD204" s="64"/>
      <c r="GJE204" s="64"/>
      <c r="GJF204" s="64"/>
      <c r="GJG204" s="64"/>
      <c r="GJH204" s="64"/>
      <c r="GJI204" s="64"/>
      <c r="GJJ204" s="64"/>
      <c r="GJK204" s="64"/>
      <c r="GJL204" s="64"/>
      <c r="GJM204" s="64"/>
      <c r="GJN204" s="64"/>
      <c r="GJO204" s="64"/>
      <c r="GJP204" s="64"/>
      <c r="GJQ204" s="64"/>
      <c r="GJR204" s="64"/>
      <c r="GJS204" s="64"/>
      <c r="GJT204" s="64"/>
      <c r="GJU204" s="64"/>
      <c r="GJV204" s="64"/>
      <c r="GJW204" s="64"/>
      <c r="GJX204" s="64"/>
      <c r="GJY204" s="64"/>
      <c r="GJZ204" s="64"/>
      <c r="GKA204" s="64"/>
      <c r="GKB204" s="64"/>
      <c r="GKC204" s="64"/>
      <c r="GKD204" s="64"/>
      <c r="GKE204" s="64"/>
      <c r="GKF204" s="64"/>
      <c r="GKG204" s="64"/>
      <c r="GKH204" s="64"/>
      <c r="GKI204" s="64"/>
      <c r="GKJ204" s="64"/>
      <c r="GKK204" s="64"/>
      <c r="GKL204" s="64"/>
      <c r="GKM204" s="64"/>
      <c r="GKN204" s="64"/>
      <c r="GKO204" s="64"/>
      <c r="GKP204" s="64"/>
      <c r="GKQ204" s="64"/>
      <c r="GKR204" s="64"/>
      <c r="GKS204" s="64"/>
      <c r="GKT204" s="64"/>
      <c r="GKU204" s="64"/>
      <c r="GKV204" s="64"/>
      <c r="GKW204" s="64"/>
      <c r="GKX204" s="64"/>
      <c r="GKY204" s="64"/>
      <c r="GKZ204" s="64"/>
      <c r="GLA204" s="64"/>
      <c r="GLB204" s="64"/>
      <c r="GLC204" s="64"/>
      <c r="GLD204" s="64"/>
      <c r="GLE204" s="64"/>
      <c r="GLF204" s="64"/>
      <c r="GLG204" s="64"/>
      <c r="GLH204" s="64"/>
      <c r="GLI204" s="64"/>
      <c r="GLJ204" s="64"/>
      <c r="GLK204" s="64"/>
      <c r="GLL204" s="64"/>
      <c r="GLM204" s="64"/>
      <c r="GLN204" s="64"/>
      <c r="GLO204" s="64"/>
      <c r="GLP204" s="64"/>
      <c r="GLQ204" s="64"/>
      <c r="GLR204" s="64"/>
      <c r="GLS204" s="64"/>
      <c r="GLT204" s="64"/>
      <c r="GLU204" s="64"/>
      <c r="GLV204" s="64"/>
      <c r="GLW204" s="64"/>
      <c r="GLX204" s="64"/>
      <c r="GLY204" s="64"/>
      <c r="GLZ204" s="64"/>
      <c r="GMA204" s="64"/>
      <c r="GMB204" s="64"/>
      <c r="GMC204" s="64"/>
      <c r="GMD204" s="64"/>
      <c r="GME204" s="64"/>
      <c r="GMF204" s="64"/>
      <c r="GMG204" s="64"/>
      <c r="GMH204" s="64"/>
      <c r="GMI204" s="64"/>
      <c r="GMJ204" s="64"/>
      <c r="GMK204" s="64"/>
      <c r="GML204" s="64"/>
      <c r="GMM204" s="64"/>
      <c r="GMN204" s="64"/>
      <c r="GMO204" s="64"/>
      <c r="GMP204" s="64"/>
      <c r="GMQ204" s="64"/>
      <c r="GMR204" s="64"/>
      <c r="GMS204" s="64"/>
      <c r="GMT204" s="64"/>
      <c r="GMU204" s="64"/>
      <c r="GMV204" s="64"/>
      <c r="GMW204" s="64"/>
      <c r="GMX204" s="64"/>
      <c r="GMY204" s="64"/>
      <c r="GMZ204" s="64"/>
      <c r="GNA204" s="64"/>
      <c r="GNB204" s="64"/>
      <c r="GNC204" s="64"/>
      <c r="GND204" s="64"/>
      <c r="GNE204" s="64"/>
      <c r="GNF204" s="64"/>
      <c r="GNG204" s="64"/>
      <c r="GNH204" s="64"/>
      <c r="GNI204" s="64"/>
      <c r="GNJ204" s="64"/>
      <c r="GNK204" s="64"/>
      <c r="GNL204" s="64"/>
      <c r="GNM204" s="64"/>
      <c r="GNN204" s="64"/>
      <c r="GNO204" s="64"/>
      <c r="GNP204" s="64"/>
      <c r="GNQ204" s="64"/>
      <c r="GNR204" s="64"/>
      <c r="GNS204" s="64"/>
      <c r="GNT204" s="64"/>
      <c r="GNU204" s="64"/>
      <c r="GNV204" s="64"/>
      <c r="GNW204" s="64"/>
      <c r="GNX204" s="64"/>
      <c r="GNY204" s="64"/>
      <c r="GNZ204" s="64"/>
      <c r="GOA204" s="64"/>
      <c r="GOB204" s="64"/>
      <c r="GOC204" s="64"/>
      <c r="GOD204" s="64"/>
      <c r="GOE204" s="64"/>
      <c r="GOF204" s="64"/>
      <c r="GOG204" s="64"/>
      <c r="GOH204" s="64"/>
      <c r="GOI204" s="64"/>
      <c r="GOJ204" s="64"/>
      <c r="GOK204" s="64"/>
      <c r="GOL204" s="64"/>
      <c r="GOM204" s="64"/>
      <c r="GON204" s="64"/>
      <c r="GOO204" s="64"/>
      <c r="GOP204" s="64"/>
      <c r="GOQ204" s="64"/>
      <c r="GOR204" s="64"/>
      <c r="GOS204" s="64"/>
      <c r="GOT204" s="64"/>
      <c r="GOU204" s="64"/>
      <c r="GOV204" s="64"/>
      <c r="GOW204" s="64"/>
      <c r="GOX204" s="64"/>
      <c r="GOY204" s="64"/>
      <c r="GOZ204" s="64"/>
      <c r="GPA204" s="64"/>
      <c r="GPB204" s="64"/>
      <c r="GPC204" s="64"/>
      <c r="GPD204" s="64"/>
      <c r="GPE204" s="64"/>
      <c r="GPF204" s="64"/>
      <c r="GPG204" s="64"/>
      <c r="GPH204" s="64"/>
      <c r="GPI204" s="64"/>
      <c r="GPJ204" s="64"/>
      <c r="GPK204" s="64"/>
      <c r="GPL204" s="64"/>
      <c r="GPM204" s="64"/>
      <c r="GPN204" s="64"/>
      <c r="GPO204" s="64"/>
      <c r="GPP204" s="64"/>
      <c r="GPQ204" s="64"/>
      <c r="GPR204" s="64"/>
      <c r="GPS204" s="64"/>
      <c r="GPT204" s="64"/>
      <c r="GPU204" s="64"/>
      <c r="GPV204" s="64"/>
      <c r="GPW204" s="64"/>
      <c r="GPX204" s="64"/>
      <c r="GPY204" s="64"/>
      <c r="GPZ204" s="64"/>
      <c r="GQA204" s="64"/>
      <c r="GQB204" s="64"/>
      <c r="GQC204" s="64"/>
      <c r="GQD204" s="64"/>
      <c r="GQE204" s="64"/>
      <c r="GQF204" s="64"/>
      <c r="GQG204" s="64"/>
      <c r="GQH204" s="64"/>
      <c r="GQI204" s="64"/>
      <c r="GQJ204" s="64"/>
      <c r="GQK204" s="64"/>
      <c r="GQL204" s="64"/>
      <c r="GQM204" s="64"/>
      <c r="GQN204" s="64"/>
      <c r="GQO204" s="64"/>
      <c r="GQP204" s="64"/>
      <c r="GQQ204" s="64"/>
      <c r="GQR204" s="64"/>
      <c r="GQS204" s="64"/>
      <c r="GQT204" s="64"/>
      <c r="GQU204" s="64"/>
      <c r="GQV204" s="64"/>
      <c r="GQW204" s="64"/>
      <c r="GQX204" s="64"/>
      <c r="GQY204" s="64"/>
      <c r="GQZ204" s="64"/>
      <c r="GRA204" s="64"/>
      <c r="GRB204" s="64"/>
      <c r="GRC204" s="64"/>
      <c r="GRD204" s="64"/>
      <c r="GRE204" s="64"/>
      <c r="GRF204" s="64"/>
      <c r="GRG204" s="64"/>
      <c r="GRH204" s="64"/>
      <c r="GRI204" s="64"/>
      <c r="GRJ204" s="64"/>
      <c r="GRK204" s="64"/>
      <c r="GRL204" s="64"/>
      <c r="GRM204" s="64"/>
      <c r="GRN204" s="64"/>
      <c r="GRO204" s="64"/>
      <c r="GRP204" s="64"/>
      <c r="GRQ204" s="64"/>
      <c r="GRR204" s="64"/>
      <c r="GRS204" s="64"/>
      <c r="GRT204" s="64"/>
      <c r="GRU204" s="64"/>
      <c r="GRV204" s="64"/>
      <c r="GRW204" s="64"/>
      <c r="GRX204" s="64"/>
      <c r="GRY204" s="64"/>
      <c r="GRZ204" s="64"/>
      <c r="GSA204" s="64"/>
      <c r="GSB204" s="64"/>
      <c r="GSC204" s="64"/>
      <c r="GSD204" s="64"/>
      <c r="GSE204" s="64"/>
      <c r="GSF204" s="64"/>
      <c r="GSG204" s="64"/>
      <c r="GSH204" s="64"/>
      <c r="GSI204" s="64"/>
      <c r="GSJ204" s="64"/>
      <c r="GSK204" s="64"/>
      <c r="GSL204" s="64"/>
      <c r="GSM204" s="64"/>
      <c r="GSN204" s="64"/>
      <c r="GSO204" s="64"/>
      <c r="GSP204" s="64"/>
      <c r="GSQ204" s="64"/>
      <c r="GSR204" s="64"/>
      <c r="GSS204" s="64"/>
      <c r="GST204" s="64"/>
      <c r="GSU204" s="64"/>
      <c r="GSV204" s="64"/>
      <c r="GSW204" s="64"/>
      <c r="GSX204" s="64"/>
      <c r="GSY204" s="64"/>
      <c r="GSZ204" s="64"/>
      <c r="GTA204" s="64"/>
      <c r="GTB204" s="64"/>
      <c r="GTC204" s="64"/>
      <c r="GTD204" s="64"/>
      <c r="GTE204" s="64"/>
      <c r="GTF204" s="64"/>
      <c r="GTG204" s="64"/>
      <c r="GTH204" s="64"/>
      <c r="GTI204" s="64"/>
      <c r="GTJ204" s="64"/>
      <c r="GTK204" s="64"/>
      <c r="GTL204" s="64"/>
      <c r="GTM204" s="64"/>
      <c r="GTN204" s="64"/>
      <c r="GTO204" s="64"/>
      <c r="GTP204" s="64"/>
      <c r="GTQ204" s="64"/>
      <c r="GTR204" s="64"/>
      <c r="GTS204" s="64"/>
      <c r="GTT204" s="64"/>
      <c r="GTU204" s="64"/>
      <c r="GTV204" s="64"/>
      <c r="GTW204" s="64"/>
      <c r="GTX204" s="64"/>
      <c r="GTY204" s="64"/>
      <c r="GTZ204" s="64"/>
      <c r="GUA204" s="64"/>
      <c r="GUB204" s="64"/>
      <c r="GUC204" s="64"/>
      <c r="GUD204" s="64"/>
      <c r="GUE204" s="64"/>
      <c r="GUF204" s="64"/>
      <c r="GUG204" s="64"/>
      <c r="GUH204" s="64"/>
      <c r="GUI204" s="64"/>
      <c r="GUJ204" s="64"/>
      <c r="GUK204" s="64"/>
      <c r="GUL204" s="64"/>
      <c r="GUM204" s="64"/>
      <c r="GUN204" s="64"/>
      <c r="GUO204" s="64"/>
      <c r="GUP204" s="64"/>
      <c r="GUQ204" s="64"/>
      <c r="GUR204" s="64"/>
      <c r="GUS204" s="64"/>
      <c r="GUT204" s="64"/>
      <c r="GUU204" s="64"/>
      <c r="GUV204" s="64"/>
      <c r="GUW204" s="64"/>
      <c r="GUX204" s="64"/>
      <c r="GUY204" s="64"/>
      <c r="GUZ204" s="64"/>
      <c r="GVA204" s="64"/>
      <c r="GVB204" s="64"/>
      <c r="GVC204" s="64"/>
      <c r="GVD204" s="64"/>
      <c r="GVE204" s="64"/>
      <c r="GVF204" s="64"/>
      <c r="GVG204" s="64"/>
      <c r="GVH204" s="64"/>
      <c r="GVI204" s="64"/>
      <c r="GVJ204" s="64"/>
      <c r="GVK204" s="64"/>
      <c r="GVL204" s="64"/>
      <c r="GVM204" s="64"/>
      <c r="GVN204" s="64"/>
      <c r="GVO204" s="64"/>
      <c r="GVP204" s="64"/>
      <c r="GVQ204" s="64"/>
      <c r="GVR204" s="64"/>
      <c r="GVS204" s="64"/>
      <c r="GVT204" s="64"/>
      <c r="GVU204" s="64"/>
      <c r="GVV204" s="64"/>
      <c r="GVW204" s="64"/>
      <c r="GVX204" s="64"/>
      <c r="GVY204" s="64"/>
      <c r="GVZ204" s="64"/>
      <c r="GWA204" s="64"/>
      <c r="GWB204" s="64"/>
      <c r="GWC204" s="64"/>
      <c r="GWD204" s="64"/>
      <c r="GWE204" s="64"/>
      <c r="GWF204" s="64"/>
      <c r="GWG204" s="64"/>
      <c r="GWH204" s="64"/>
      <c r="GWI204" s="64"/>
      <c r="GWJ204" s="64"/>
      <c r="GWK204" s="64"/>
      <c r="GWL204" s="64"/>
      <c r="GWM204" s="64"/>
      <c r="GWN204" s="64"/>
      <c r="GWO204" s="64"/>
      <c r="GWP204" s="64"/>
      <c r="GWQ204" s="64"/>
      <c r="GWR204" s="64"/>
      <c r="GWS204" s="64"/>
      <c r="GWT204" s="64"/>
      <c r="GWU204" s="64"/>
      <c r="GWV204" s="64"/>
      <c r="GWW204" s="64"/>
      <c r="GWX204" s="64"/>
      <c r="GWY204" s="64"/>
      <c r="GWZ204" s="64"/>
      <c r="GXA204" s="64"/>
      <c r="GXB204" s="64"/>
      <c r="GXC204" s="64"/>
      <c r="GXD204" s="64"/>
      <c r="GXE204" s="64"/>
      <c r="GXF204" s="64"/>
      <c r="GXG204" s="64"/>
      <c r="GXH204" s="64"/>
      <c r="GXI204" s="64"/>
      <c r="GXJ204" s="64"/>
      <c r="GXK204" s="64"/>
      <c r="GXL204" s="64"/>
      <c r="GXM204" s="64"/>
      <c r="GXN204" s="64"/>
      <c r="GXO204" s="64"/>
      <c r="GXP204" s="64"/>
      <c r="GXQ204" s="64"/>
      <c r="GXR204" s="64"/>
      <c r="GXS204" s="64"/>
      <c r="GXT204" s="64"/>
      <c r="GXU204" s="64"/>
      <c r="GXV204" s="64"/>
      <c r="GXW204" s="64"/>
      <c r="GXX204" s="64"/>
      <c r="GXY204" s="64"/>
      <c r="GXZ204" s="64"/>
      <c r="GYA204" s="64"/>
      <c r="GYB204" s="64"/>
      <c r="GYC204" s="64"/>
      <c r="GYD204" s="64"/>
      <c r="GYE204" s="64"/>
      <c r="GYF204" s="64"/>
      <c r="GYG204" s="64"/>
      <c r="GYH204" s="64"/>
      <c r="GYI204" s="64"/>
      <c r="GYJ204" s="64"/>
      <c r="GYK204" s="64"/>
      <c r="GYL204" s="64"/>
      <c r="GYM204" s="64"/>
      <c r="GYN204" s="64"/>
      <c r="GYO204" s="64"/>
      <c r="GYP204" s="64"/>
      <c r="GYQ204" s="64"/>
      <c r="GYR204" s="64"/>
      <c r="GYS204" s="64"/>
      <c r="GYT204" s="64"/>
      <c r="GYU204" s="64"/>
      <c r="GYV204" s="64"/>
      <c r="GYW204" s="64"/>
      <c r="GYX204" s="64"/>
      <c r="GYY204" s="64"/>
      <c r="GYZ204" s="64"/>
      <c r="GZA204" s="64"/>
      <c r="GZB204" s="64"/>
      <c r="GZC204" s="64"/>
      <c r="GZD204" s="64"/>
      <c r="GZE204" s="64"/>
      <c r="GZF204" s="64"/>
      <c r="GZG204" s="64"/>
      <c r="GZH204" s="64"/>
      <c r="GZI204" s="64"/>
      <c r="GZJ204" s="64"/>
      <c r="GZK204" s="64"/>
      <c r="GZL204" s="64"/>
      <c r="GZM204" s="64"/>
      <c r="GZN204" s="64"/>
      <c r="GZO204" s="64"/>
      <c r="GZP204" s="64"/>
      <c r="GZQ204" s="64"/>
      <c r="GZR204" s="64"/>
      <c r="GZS204" s="64"/>
      <c r="GZT204" s="64"/>
      <c r="GZU204" s="64"/>
      <c r="GZV204" s="64"/>
      <c r="GZW204" s="64"/>
      <c r="GZX204" s="64"/>
      <c r="GZY204" s="64"/>
      <c r="GZZ204" s="64"/>
      <c r="HAA204" s="64"/>
      <c r="HAB204" s="64"/>
      <c r="HAC204" s="64"/>
      <c r="HAD204" s="64"/>
      <c r="HAE204" s="64"/>
      <c r="HAF204" s="64"/>
      <c r="HAG204" s="64"/>
      <c r="HAH204" s="64"/>
      <c r="HAI204" s="64"/>
      <c r="HAJ204" s="64"/>
      <c r="HAK204" s="64"/>
      <c r="HAL204" s="64"/>
      <c r="HAM204" s="64"/>
      <c r="HAN204" s="64"/>
      <c r="HAO204" s="64"/>
      <c r="HAP204" s="64"/>
      <c r="HAQ204" s="64"/>
      <c r="HAR204" s="64"/>
      <c r="HAS204" s="64"/>
      <c r="HAT204" s="64"/>
      <c r="HAU204" s="64"/>
      <c r="HAV204" s="64"/>
      <c r="HAW204" s="64"/>
      <c r="HAX204" s="64"/>
      <c r="HAY204" s="64"/>
      <c r="HAZ204" s="64"/>
      <c r="HBA204" s="64"/>
      <c r="HBB204" s="64"/>
      <c r="HBC204" s="64"/>
      <c r="HBD204" s="64"/>
      <c r="HBE204" s="64"/>
      <c r="HBF204" s="64"/>
      <c r="HBG204" s="64"/>
      <c r="HBH204" s="64"/>
      <c r="HBI204" s="64"/>
      <c r="HBJ204" s="64"/>
      <c r="HBK204" s="64"/>
      <c r="HBL204" s="64"/>
      <c r="HBM204" s="64"/>
      <c r="HBN204" s="64"/>
      <c r="HBO204" s="64"/>
      <c r="HBP204" s="64"/>
      <c r="HBQ204" s="64"/>
      <c r="HBR204" s="64"/>
      <c r="HBS204" s="64"/>
      <c r="HBT204" s="64"/>
      <c r="HBU204" s="64"/>
      <c r="HBV204" s="64"/>
      <c r="HBW204" s="64"/>
      <c r="HBX204" s="64"/>
      <c r="HBY204" s="64"/>
      <c r="HBZ204" s="64"/>
      <c r="HCA204" s="64"/>
      <c r="HCB204" s="64"/>
      <c r="HCC204" s="64"/>
      <c r="HCD204" s="64"/>
      <c r="HCE204" s="64"/>
      <c r="HCF204" s="64"/>
      <c r="HCG204" s="64"/>
      <c r="HCH204" s="64"/>
      <c r="HCI204" s="64"/>
      <c r="HCJ204" s="64"/>
      <c r="HCK204" s="64"/>
      <c r="HCL204" s="64"/>
      <c r="HCM204" s="64"/>
      <c r="HCN204" s="64"/>
      <c r="HCO204" s="64"/>
      <c r="HCP204" s="64"/>
      <c r="HCQ204" s="64"/>
      <c r="HCR204" s="64"/>
      <c r="HCS204" s="64"/>
      <c r="HCT204" s="64"/>
      <c r="HCU204" s="64"/>
      <c r="HCV204" s="64"/>
      <c r="HCW204" s="64"/>
      <c r="HCX204" s="64"/>
      <c r="HCY204" s="64"/>
      <c r="HCZ204" s="64"/>
      <c r="HDA204" s="64"/>
      <c r="HDB204" s="64"/>
      <c r="HDC204" s="64"/>
      <c r="HDD204" s="64"/>
      <c r="HDE204" s="64"/>
      <c r="HDF204" s="64"/>
      <c r="HDG204" s="64"/>
      <c r="HDH204" s="64"/>
      <c r="HDI204" s="64"/>
      <c r="HDJ204" s="64"/>
      <c r="HDK204" s="64"/>
      <c r="HDL204" s="64"/>
      <c r="HDM204" s="64"/>
      <c r="HDN204" s="64"/>
      <c r="HDO204" s="64"/>
      <c r="HDP204" s="64"/>
      <c r="HDQ204" s="64"/>
      <c r="HDR204" s="64"/>
      <c r="HDS204" s="64"/>
      <c r="HDT204" s="64"/>
      <c r="HDU204" s="64"/>
      <c r="HDV204" s="64"/>
      <c r="HDW204" s="64"/>
      <c r="HDX204" s="64"/>
      <c r="HDY204" s="64"/>
      <c r="HDZ204" s="64"/>
      <c r="HEA204" s="64"/>
      <c r="HEB204" s="64"/>
      <c r="HEC204" s="64"/>
      <c r="HED204" s="64"/>
      <c r="HEE204" s="64"/>
      <c r="HEF204" s="64"/>
      <c r="HEG204" s="64"/>
      <c r="HEH204" s="64"/>
      <c r="HEI204" s="64"/>
      <c r="HEJ204" s="64"/>
      <c r="HEK204" s="64"/>
      <c r="HEL204" s="64"/>
      <c r="HEM204" s="64"/>
      <c r="HEN204" s="64"/>
      <c r="HEO204" s="64"/>
      <c r="HEP204" s="64"/>
      <c r="HEQ204" s="64"/>
      <c r="HER204" s="64"/>
      <c r="HES204" s="64"/>
      <c r="HET204" s="64"/>
      <c r="HEU204" s="64"/>
      <c r="HEV204" s="64"/>
      <c r="HEW204" s="64"/>
      <c r="HEX204" s="64"/>
      <c r="HEY204" s="64"/>
      <c r="HEZ204" s="64"/>
      <c r="HFA204" s="64"/>
      <c r="HFB204" s="64"/>
      <c r="HFC204" s="64"/>
      <c r="HFD204" s="64"/>
      <c r="HFE204" s="64"/>
      <c r="HFF204" s="64"/>
      <c r="HFG204" s="64"/>
      <c r="HFH204" s="64"/>
      <c r="HFI204" s="64"/>
      <c r="HFJ204" s="64"/>
      <c r="HFK204" s="64"/>
      <c r="HFL204" s="64"/>
      <c r="HFM204" s="64"/>
      <c r="HFN204" s="64"/>
      <c r="HFO204" s="64"/>
      <c r="HFP204" s="64"/>
      <c r="HFQ204" s="64"/>
      <c r="HFR204" s="64"/>
      <c r="HFS204" s="64"/>
      <c r="HFT204" s="64"/>
      <c r="HFU204" s="64"/>
      <c r="HFV204" s="64"/>
      <c r="HFW204" s="64"/>
      <c r="HFX204" s="64"/>
      <c r="HFY204" s="64"/>
      <c r="HFZ204" s="64"/>
      <c r="HGA204" s="64"/>
      <c r="HGB204" s="64"/>
      <c r="HGC204" s="64"/>
      <c r="HGD204" s="64"/>
      <c r="HGE204" s="64"/>
      <c r="HGF204" s="64"/>
      <c r="HGG204" s="64"/>
      <c r="HGH204" s="64"/>
      <c r="HGI204" s="64"/>
      <c r="HGJ204" s="64"/>
      <c r="HGK204" s="64"/>
      <c r="HGL204" s="64"/>
      <c r="HGM204" s="64"/>
      <c r="HGN204" s="64"/>
      <c r="HGO204" s="64"/>
      <c r="HGP204" s="64"/>
      <c r="HGQ204" s="64"/>
      <c r="HGR204" s="64"/>
      <c r="HGS204" s="64"/>
      <c r="HGT204" s="64"/>
      <c r="HGU204" s="64"/>
      <c r="HGV204" s="64"/>
      <c r="HGW204" s="64"/>
      <c r="HGX204" s="64"/>
      <c r="HGY204" s="64"/>
      <c r="HGZ204" s="64"/>
      <c r="HHA204" s="64"/>
      <c r="HHB204" s="64"/>
      <c r="HHC204" s="64"/>
      <c r="HHD204" s="64"/>
      <c r="HHE204" s="64"/>
      <c r="HHF204" s="64"/>
      <c r="HHG204" s="64"/>
      <c r="HHH204" s="64"/>
      <c r="HHI204" s="64"/>
      <c r="HHJ204" s="64"/>
      <c r="HHK204" s="64"/>
      <c r="HHL204" s="64"/>
      <c r="HHM204" s="64"/>
      <c r="HHN204" s="64"/>
      <c r="HHO204" s="64"/>
      <c r="HHP204" s="64"/>
      <c r="HHQ204" s="64"/>
      <c r="HHR204" s="64"/>
      <c r="HHS204" s="64"/>
      <c r="HHT204" s="64"/>
      <c r="HHU204" s="64"/>
      <c r="HHV204" s="64"/>
      <c r="HHW204" s="64"/>
      <c r="HHX204" s="64"/>
      <c r="HHY204" s="64"/>
      <c r="HHZ204" s="64"/>
      <c r="HIA204" s="64"/>
      <c r="HIB204" s="64"/>
      <c r="HIC204" s="64"/>
      <c r="HID204" s="64"/>
      <c r="HIE204" s="64"/>
      <c r="HIF204" s="64"/>
      <c r="HIG204" s="64"/>
      <c r="HIH204" s="64"/>
      <c r="HII204" s="64"/>
      <c r="HIJ204" s="64"/>
      <c r="HIK204" s="64"/>
      <c r="HIL204" s="64"/>
      <c r="HIM204" s="64"/>
      <c r="HIN204" s="64"/>
      <c r="HIO204" s="64"/>
      <c r="HIP204" s="64"/>
      <c r="HIQ204" s="64"/>
      <c r="HIR204" s="64"/>
      <c r="HIS204" s="64"/>
      <c r="HIT204" s="64"/>
      <c r="HIU204" s="64"/>
      <c r="HIV204" s="64"/>
      <c r="HIW204" s="64"/>
      <c r="HIX204" s="64"/>
      <c r="HIY204" s="64"/>
      <c r="HIZ204" s="64"/>
      <c r="HJA204" s="64"/>
      <c r="HJB204" s="64"/>
      <c r="HJC204" s="64"/>
      <c r="HJD204" s="64"/>
      <c r="HJE204" s="64"/>
      <c r="HJF204" s="64"/>
      <c r="HJG204" s="64"/>
      <c r="HJH204" s="64"/>
      <c r="HJI204" s="64"/>
      <c r="HJJ204" s="64"/>
      <c r="HJK204" s="64"/>
      <c r="HJL204" s="64"/>
      <c r="HJM204" s="64"/>
      <c r="HJN204" s="64"/>
      <c r="HJO204" s="64"/>
      <c r="HJP204" s="64"/>
      <c r="HJQ204" s="64"/>
      <c r="HJR204" s="64"/>
      <c r="HJS204" s="64"/>
      <c r="HJT204" s="64"/>
      <c r="HJU204" s="64"/>
      <c r="HJV204" s="64"/>
      <c r="HJW204" s="64"/>
      <c r="HJX204" s="64"/>
      <c r="HJY204" s="64"/>
      <c r="HJZ204" s="64"/>
      <c r="HKA204" s="64"/>
      <c r="HKB204" s="64"/>
      <c r="HKC204" s="64"/>
      <c r="HKD204" s="64"/>
      <c r="HKE204" s="64"/>
      <c r="HKF204" s="64"/>
      <c r="HKG204" s="64"/>
      <c r="HKH204" s="64"/>
      <c r="HKI204" s="64"/>
      <c r="HKJ204" s="64"/>
      <c r="HKK204" s="64"/>
      <c r="HKL204" s="64"/>
      <c r="HKM204" s="64"/>
      <c r="HKN204" s="64"/>
      <c r="HKO204" s="64"/>
      <c r="HKP204" s="64"/>
      <c r="HKQ204" s="64"/>
      <c r="HKR204" s="64"/>
      <c r="HKS204" s="64"/>
      <c r="HKT204" s="64"/>
      <c r="HKU204" s="64"/>
      <c r="HKV204" s="64"/>
      <c r="HKW204" s="64"/>
      <c r="HKX204" s="64"/>
      <c r="HKY204" s="64"/>
      <c r="HKZ204" s="64"/>
      <c r="HLA204" s="64"/>
      <c r="HLB204" s="64"/>
      <c r="HLC204" s="64"/>
      <c r="HLD204" s="64"/>
      <c r="HLE204" s="64"/>
      <c r="HLF204" s="64"/>
      <c r="HLG204" s="64"/>
      <c r="HLH204" s="64"/>
      <c r="HLI204" s="64"/>
      <c r="HLJ204" s="64"/>
      <c r="HLK204" s="64"/>
      <c r="HLL204" s="64"/>
      <c r="HLM204" s="64"/>
      <c r="HLN204" s="64"/>
      <c r="HLO204" s="64"/>
      <c r="HLP204" s="64"/>
      <c r="HLQ204" s="64"/>
      <c r="HLR204" s="64"/>
      <c r="HLS204" s="64"/>
      <c r="HLT204" s="64"/>
      <c r="HLU204" s="64"/>
      <c r="HLV204" s="64"/>
      <c r="HLW204" s="64"/>
      <c r="HLX204" s="64"/>
      <c r="HLY204" s="64"/>
      <c r="HLZ204" s="64"/>
      <c r="HMA204" s="64"/>
      <c r="HMB204" s="64"/>
      <c r="HMC204" s="64"/>
      <c r="HMD204" s="64"/>
      <c r="HME204" s="64"/>
      <c r="HMF204" s="64"/>
      <c r="HMG204" s="64"/>
      <c r="HMH204" s="64"/>
      <c r="HMI204" s="64"/>
      <c r="HMJ204" s="64"/>
      <c r="HMK204" s="64"/>
      <c r="HML204" s="64"/>
      <c r="HMM204" s="64"/>
      <c r="HMN204" s="64"/>
      <c r="HMO204" s="64"/>
      <c r="HMP204" s="64"/>
      <c r="HMQ204" s="64"/>
      <c r="HMR204" s="64"/>
      <c r="HMS204" s="64"/>
      <c r="HMT204" s="64"/>
      <c r="HMU204" s="64"/>
      <c r="HMV204" s="64"/>
      <c r="HMW204" s="64"/>
      <c r="HMX204" s="64"/>
      <c r="HMY204" s="64"/>
      <c r="HMZ204" s="64"/>
      <c r="HNA204" s="64"/>
      <c r="HNB204" s="64"/>
      <c r="HNC204" s="64"/>
      <c r="HND204" s="64"/>
      <c r="HNE204" s="64"/>
      <c r="HNF204" s="64"/>
      <c r="HNG204" s="64"/>
      <c r="HNH204" s="64"/>
      <c r="HNI204" s="64"/>
      <c r="HNJ204" s="64"/>
      <c r="HNK204" s="64"/>
      <c r="HNL204" s="64"/>
      <c r="HNM204" s="64"/>
      <c r="HNN204" s="64"/>
      <c r="HNO204" s="64"/>
      <c r="HNP204" s="64"/>
      <c r="HNQ204" s="64"/>
      <c r="HNR204" s="64"/>
      <c r="HNS204" s="64"/>
      <c r="HNT204" s="64"/>
      <c r="HNU204" s="64"/>
      <c r="HNV204" s="64"/>
      <c r="HNW204" s="64"/>
      <c r="HNX204" s="64"/>
      <c r="HNY204" s="64"/>
      <c r="HNZ204" s="64"/>
      <c r="HOA204" s="64"/>
      <c r="HOB204" s="64"/>
      <c r="HOC204" s="64"/>
      <c r="HOD204" s="64"/>
      <c r="HOE204" s="64"/>
      <c r="HOF204" s="64"/>
      <c r="HOG204" s="64"/>
      <c r="HOH204" s="64"/>
      <c r="HOI204" s="64"/>
      <c r="HOJ204" s="64"/>
      <c r="HOK204" s="64"/>
      <c r="HOL204" s="64"/>
      <c r="HOM204" s="64"/>
      <c r="HON204" s="64"/>
      <c r="HOO204" s="64"/>
      <c r="HOP204" s="64"/>
      <c r="HOQ204" s="64"/>
      <c r="HOR204" s="64"/>
      <c r="HOS204" s="64"/>
      <c r="HOT204" s="64"/>
      <c r="HOU204" s="64"/>
      <c r="HOV204" s="64"/>
      <c r="HOW204" s="64"/>
      <c r="HOX204" s="64"/>
      <c r="HOY204" s="64"/>
      <c r="HOZ204" s="64"/>
      <c r="HPA204" s="64"/>
      <c r="HPB204" s="64"/>
      <c r="HPC204" s="64"/>
      <c r="HPD204" s="64"/>
      <c r="HPE204" s="64"/>
      <c r="HPF204" s="64"/>
      <c r="HPG204" s="64"/>
      <c r="HPH204" s="64"/>
      <c r="HPI204" s="64"/>
      <c r="HPJ204" s="64"/>
      <c r="HPK204" s="64"/>
      <c r="HPL204" s="64"/>
      <c r="HPM204" s="64"/>
      <c r="HPN204" s="64"/>
      <c r="HPO204" s="64"/>
      <c r="HPP204" s="64"/>
      <c r="HPQ204" s="64"/>
      <c r="HPR204" s="64"/>
      <c r="HPS204" s="64"/>
      <c r="HPT204" s="64"/>
      <c r="HPU204" s="64"/>
      <c r="HPV204" s="64"/>
      <c r="HPW204" s="64"/>
      <c r="HPX204" s="64"/>
      <c r="HPY204" s="64"/>
      <c r="HPZ204" s="64"/>
      <c r="HQA204" s="64"/>
      <c r="HQB204" s="64"/>
      <c r="HQC204" s="64"/>
      <c r="HQD204" s="64"/>
      <c r="HQE204" s="64"/>
      <c r="HQF204" s="64"/>
      <c r="HQG204" s="64"/>
      <c r="HQH204" s="64"/>
      <c r="HQI204" s="64"/>
      <c r="HQJ204" s="64"/>
      <c r="HQK204" s="64"/>
      <c r="HQL204" s="64"/>
      <c r="HQM204" s="64"/>
      <c r="HQN204" s="64"/>
      <c r="HQO204" s="64"/>
      <c r="HQP204" s="64"/>
      <c r="HQQ204" s="64"/>
      <c r="HQR204" s="64"/>
      <c r="HQS204" s="64"/>
      <c r="HQT204" s="64"/>
      <c r="HQU204" s="64"/>
      <c r="HQV204" s="64"/>
      <c r="HQW204" s="64"/>
      <c r="HQX204" s="64"/>
      <c r="HQY204" s="64"/>
      <c r="HQZ204" s="64"/>
      <c r="HRA204" s="64"/>
      <c r="HRB204" s="64"/>
      <c r="HRC204" s="64"/>
      <c r="HRD204" s="64"/>
      <c r="HRE204" s="64"/>
      <c r="HRF204" s="64"/>
      <c r="HRG204" s="64"/>
      <c r="HRH204" s="64"/>
      <c r="HRI204" s="64"/>
      <c r="HRJ204" s="64"/>
      <c r="HRK204" s="64"/>
      <c r="HRL204" s="64"/>
      <c r="HRM204" s="64"/>
      <c r="HRN204" s="64"/>
      <c r="HRO204" s="64"/>
      <c r="HRP204" s="64"/>
      <c r="HRQ204" s="64"/>
      <c r="HRR204" s="64"/>
      <c r="HRS204" s="64"/>
      <c r="HRT204" s="64"/>
      <c r="HRU204" s="64"/>
      <c r="HRV204" s="64"/>
      <c r="HRW204" s="64"/>
      <c r="HRX204" s="64"/>
      <c r="HRY204" s="64"/>
      <c r="HRZ204" s="64"/>
      <c r="HSA204" s="64"/>
      <c r="HSB204" s="64"/>
      <c r="HSC204" s="64"/>
      <c r="HSD204" s="64"/>
      <c r="HSE204" s="64"/>
      <c r="HSF204" s="64"/>
      <c r="HSG204" s="64"/>
      <c r="HSH204" s="64"/>
      <c r="HSI204" s="64"/>
      <c r="HSJ204" s="64"/>
      <c r="HSK204" s="64"/>
      <c r="HSL204" s="64"/>
      <c r="HSM204" s="64"/>
      <c r="HSN204" s="64"/>
      <c r="HSO204" s="64"/>
      <c r="HSP204" s="64"/>
      <c r="HSQ204" s="64"/>
      <c r="HSR204" s="64"/>
      <c r="HSS204" s="64"/>
      <c r="HST204" s="64"/>
      <c r="HSU204" s="64"/>
      <c r="HSV204" s="64"/>
      <c r="HSW204" s="64"/>
      <c r="HSX204" s="64"/>
      <c r="HSY204" s="64"/>
      <c r="HSZ204" s="64"/>
      <c r="HTA204" s="64"/>
      <c r="HTB204" s="64"/>
      <c r="HTC204" s="64"/>
      <c r="HTD204" s="64"/>
      <c r="HTE204" s="64"/>
      <c r="HTF204" s="64"/>
      <c r="HTG204" s="64"/>
      <c r="HTH204" s="64"/>
      <c r="HTI204" s="64"/>
      <c r="HTJ204" s="64"/>
      <c r="HTK204" s="64"/>
      <c r="HTL204" s="64"/>
      <c r="HTM204" s="64"/>
      <c r="HTN204" s="64"/>
      <c r="HTO204" s="64"/>
      <c r="HTP204" s="64"/>
      <c r="HTQ204" s="64"/>
      <c r="HTR204" s="64"/>
      <c r="HTS204" s="64"/>
      <c r="HTT204" s="64"/>
      <c r="HTU204" s="64"/>
      <c r="HTV204" s="64"/>
      <c r="HTW204" s="64"/>
      <c r="HTX204" s="64"/>
      <c r="HTY204" s="64"/>
      <c r="HTZ204" s="64"/>
      <c r="HUA204" s="64"/>
      <c r="HUB204" s="64"/>
      <c r="HUC204" s="64"/>
      <c r="HUD204" s="64"/>
      <c r="HUE204" s="64"/>
      <c r="HUF204" s="64"/>
      <c r="HUG204" s="64"/>
      <c r="HUH204" s="64"/>
      <c r="HUI204" s="64"/>
      <c r="HUJ204" s="64"/>
      <c r="HUK204" s="64"/>
      <c r="HUL204" s="64"/>
      <c r="HUM204" s="64"/>
      <c r="HUN204" s="64"/>
      <c r="HUO204" s="64"/>
      <c r="HUP204" s="64"/>
      <c r="HUQ204" s="64"/>
      <c r="HUR204" s="64"/>
      <c r="HUS204" s="64"/>
      <c r="HUT204" s="64"/>
      <c r="HUU204" s="64"/>
      <c r="HUV204" s="64"/>
      <c r="HUW204" s="64"/>
      <c r="HUX204" s="64"/>
      <c r="HUY204" s="64"/>
      <c r="HUZ204" s="64"/>
      <c r="HVA204" s="64"/>
      <c r="HVB204" s="64"/>
      <c r="HVC204" s="64"/>
      <c r="HVD204" s="64"/>
      <c r="HVE204" s="64"/>
      <c r="HVF204" s="64"/>
      <c r="HVG204" s="64"/>
      <c r="HVH204" s="64"/>
      <c r="HVI204" s="64"/>
      <c r="HVJ204" s="64"/>
      <c r="HVK204" s="64"/>
      <c r="HVL204" s="64"/>
      <c r="HVM204" s="64"/>
      <c r="HVN204" s="64"/>
      <c r="HVO204" s="64"/>
      <c r="HVP204" s="64"/>
      <c r="HVQ204" s="64"/>
      <c r="HVR204" s="64"/>
      <c r="HVS204" s="64"/>
      <c r="HVT204" s="64"/>
      <c r="HVU204" s="64"/>
      <c r="HVV204" s="64"/>
      <c r="HVW204" s="64"/>
      <c r="HVX204" s="64"/>
      <c r="HVY204" s="64"/>
      <c r="HVZ204" s="64"/>
      <c r="HWA204" s="64"/>
      <c r="HWB204" s="64"/>
      <c r="HWC204" s="64"/>
      <c r="HWD204" s="64"/>
      <c r="HWE204" s="64"/>
      <c r="HWF204" s="64"/>
      <c r="HWG204" s="64"/>
      <c r="HWH204" s="64"/>
      <c r="HWI204" s="64"/>
      <c r="HWJ204" s="64"/>
      <c r="HWK204" s="64"/>
      <c r="HWL204" s="64"/>
      <c r="HWM204" s="64"/>
      <c r="HWN204" s="64"/>
      <c r="HWO204" s="64"/>
      <c r="HWP204" s="64"/>
      <c r="HWQ204" s="64"/>
      <c r="HWR204" s="64"/>
      <c r="HWS204" s="64"/>
      <c r="HWT204" s="64"/>
      <c r="HWU204" s="64"/>
      <c r="HWV204" s="64"/>
      <c r="HWW204" s="64"/>
      <c r="HWX204" s="64"/>
      <c r="HWY204" s="64"/>
      <c r="HWZ204" s="64"/>
      <c r="HXA204" s="64"/>
      <c r="HXB204" s="64"/>
      <c r="HXC204" s="64"/>
      <c r="HXD204" s="64"/>
      <c r="HXE204" s="64"/>
      <c r="HXF204" s="64"/>
      <c r="HXG204" s="64"/>
      <c r="HXH204" s="64"/>
      <c r="HXI204" s="64"/>
      <c r="HXJ204" s="64"/>
      <c r="HXK204" s="64"/>
      <c r="HXL204" s="64"/>
      <c r="HXM204" s="64"/>
      <c r="HXN204" s="64"/>
      <c r="HXO204" s="64"/>
      <c r="HXP204" s="64"/>
      <c r="HXQ204" s="64"/>
      <c r="HXR204" s="64"/>
      <c r="HXS204" s="64"/>
      <c r="HXT204" s="64"/>
      <c r="HXU204" s="64"/>
      <c r="HXV204" s="64"/>
      <c r="HXW204" s="64"/>
      <c r="HXX204" s="64"/>
      <c r="HXY204" s="64"/>
      <c r="HXZ204" s="64"/>
      <c r="HYA204" s="64"/>
      <c r="HYB204" s="64"/>
      <c r="HYC204" s="64"/>
      <c r="HYD204" s="64"/>
      <c r="HYE204" s="64"/>
      <c r="HYF204" s="64"/>
      <c r="HYG204" s="64"/>
      <c r="HYH204" s="64"/>
      <c r="HYI204" s="64"/>
      <c r="HYJ204" s="64"/>
      <c r="HYK204" s="64"/>
      <c r="HYL204" s="64"/>
      <c r="HYM204" s="64"/>
      <c r="HYN204" s="64"/>
      <c r="HYO204" s="64"/>
      <c r="HYP204" s="64"/>
      <c r="HYQ204" s="64"/>
      <c r="HYR204" s="64"/>
      <c r="HYS204" s="64"/>
      <c r="HYT204" s="64"/>
      <c r="HYU204" s="64"/>
      <c r="HYV204" s="64"/>
      <c r="HYW204" s="64"/>
      <c r="HYX204" s="64"/>
      <c r="HYY204" s="64"/>
      <c r="HYZ204" s="64"/>
      <c r="HZA204" s="64"/>
      <c r="HZB204" s="64"/>
      <c r="HZC204" s="64"/>
      <c r="HZD204" s="64"/>
      <c r="HZE204" s="64"/>
      <c r="HZF204" s="64"/>
      <c r="HZG204" s="64"/>
      <c r="HZH204" s="64"/>
      <c r="HZI204" s="64"/>
      <c r="HZJ204" s="64"/>
      <c r="HZK204" s="64"/>
      <c r="HZL204" s="64"/>
      <c r="HZM204" s="64"/>
      <c r="HZN204" s="64"/>
      <c r="HZO204" s="64"/>
      <c r="HZP204" s="64"/>
      <c r="HZQ204" s="64"/>
      <c r="HZR204" s="64"/>
      <c r="HZS204" s="64"/>
      <c r="HZT204" s="64"/>
      <c r="HZU204" s="64"/>
      <c r="HZV204" s="64"/>
      <c r="HZW204" s="64"/>
      <c r="HZX204" s="64"/>
      <c r="HZY204" s="64"/>
      <c r="HZZ204" s="64"/>
      <c r="IAA204" s="64"/>
      <c r="IAB204" s="64"/>
      <c r="IAC204" s="64"/>
      <c r="IAD204" s="64"/>
      <c r="IAE204" s="64"/>
      <c r="IAF204" s="64"/>
      <c r="IAG204" s="64"/>
      <c r="IAH204" s="64"/>
      <c r="IAI204" s="64"/>
      <c r="IAJ204" s="64"/>
      <c r="IAK204" s="64"/>
      <c r="IAL204" s="64"/>
      <c r="IAM204" s="64"/>
      <c r="IAN204" s="64"/>
      <c r="IAO204" s="64"/>
      <c r="IAP204" s="64"/>
      <c r="IAQ204" s="64"/>
      <c r="IAR204" s="64"/>
      <c r="IAS204" s="64"/>
      <c r="IAT204" s="64"/>
      <c r="IAU204" s="64"/>
      <c r="IAV204" s="64"/>
      <c r="IAW204" s="64"/>
      <c r="IAX204" s="64"/>
      <c r="IAY204" s="64"/>
      <c r="IAZ204" s="64"/>
      <c r="IBA204" s="64"/>
      <c r="IBB204" s="64"/>
      <c r="IBC204" s="64"/>
      <c r="IBD204" s="64"/>
      <c r="IBE204" s="64"/>
      <c r="IBF204" s="64"/>
      <c r="IBG204" s="64"/>
      <c r="IBH204" s="64"/>
      <c r="IBI204" s="64"/>
      <c r="IBJ204" s="64"/>
      <c r="IBK204" s="64"/>
      <c r="IBL204" s="64"/>
      <c r="IBM204" s="64"/>
      <c r="IBN204" s="64"/>
      <c r="IBO204" s="64"/>
      <c r="IBP204" s="64"/>
      <c r="IBQ204" s="64"/>
      <c r="IBR204" s="64"/>
      <c r="IBS204" s="64"/>
      <c r="IBT204" s="64"/>
      <c r="IBU204" s="64"/>
      <c r="IBV204" s="64"/>
      <c r="IBW204" s="64"/>
      <c r="IBX204" s="64"/>
      <c r="IBY204" s="64"/>
      <c r="IBZ204" s="64"/>
      <c r="ICA204" s="64"/>
      <c r="ICB204" s="64"/>
      <c r="ICC204" s="64"/>
      <c r="ICD204" s="64"/>
      <c r="ICE204" s="64"/>
      <c r="ICF204" s="64"/>
      <c r="ICG204" s="64"/>
      <c r="ICH204" s="64"/>
      <c r="ICI204" s="64"/>
      <c r="ICJ204" s="64"/>
      <c r="ICK204" s="64"/>
      <c r="ICL204" s="64"/>
      <c r="ICM204" s="64"/>
      <c r="ICN204" s="64"/>
      <c r="ICO204" s="64"/>
      <c r="ICP204" s="64"/>
      <c r="ICQ204" s="64"/>
      <c r="ICR204" s="64"/>
      <c r="ICS204" s="64"/>
      <c r="ICT204" s="64"/>
      <c r="ICU204" s="64"/>
      <c r="ICV204" s="64"/>
      <c r="ICW204" s="64"/>
      <c r="ICX204" s="64"/>
      <c r="ICY204" s="64"/>
      <c r="ICZ204" s="64"/>
      <c r="IDA204" s="64"/>
      <c r="IDB204" s="64"/>
      <c r="IDC204" s="64"/>
      <c r="IDD204" s="64"/>
      <c r="IDE204" s="64"/>
      <c r="IDF204" s="64"/>
      <c r="IDG204" s="64"/>
      <c r="IDH204" s="64"/>
      <c r="IDI204" s="64"/>
      <c r="IDJ204" s="64"/>
      <c r="IDK204" s="64"/>
      <c r="IDL204" s="64"/>
      <c r="IDM204" s="64"/>
      <c r="IDN204" s="64"/>
      <c r="IDO204" s="64"/>
      <c r="IDP204" s="64"/>
      <c r="IDQ204" s="64"/>
      <c r="IDR204" s="64"/>
      <c r="IDS204" s="64"/>
      <c r="IDT204" s="64"/>
      <c r="IDU204" s="64"/>
      <c r="IDV204" s="64"/>
      <c r="IDW204" s="64"/>
      <c r="IDX204" s="64"/>
      <c r="IDY204" s="64"/>
      <c r="IDZ204" s="64"/>
      <c r="IEA204" s="64"/>
      <c r="IEB204" s="64"/>
      <c r="IEC204" s="64"/>
      <c r="IED204" s="64"/>
      <c r="IEE204" s="64"/>
      <c r="IEF204" s="64"/>
      <c r="IEG204" s="64"/>
      <c r="IEH204" s="64"/>
      <c r="IEI204" s="64"/>
      <c r="IEJ204" s="64"/>
      <c r="IEK204" s="64"/>
      <c r="IEL204" s="64"/>
      <c r="IEM204" s="64"/>
      <c r="IEN204" s="64"/>
      <c r="IEO204" s="64"/>
      <c r="IEP204" s="64"/>
      <c r="IEQ204" s="64"/>
      <c r="IER204" s="64"/>
      <c r="IES204" s="64"/>
      <c r="IET204" s="64"/>
      <c r="IEU204" s="64"/>
      <c r="IEV204" s="64"/>
      <c r="IEW204" s="64"/>
      <c r="IEX204" s="64"/>
      <c r="IEY204" s="64"/>
      <c r="IEZ204" s="64"/>
      <c r="IFA204" s="64"/>
      <c r="IFB204" s="64"/>
      <c r="IFC204" s="64"/>
      <c r="IFD204" s="64"/>
      <c r="IFE204" s="64"/>
      <c r="IFF204" s="64"/>
      <c r="IFG204" s="64"/>
      <c r="IFH204" s="64"/>
      <c r="IFI204" s="64"/>
      <c r="IFJ204" s="64"/>
      <c r="IFK204" s="64"/>
      <c r="IFL204" s="64"/>
      <c r="IFM204" s="64"/>
      <c r="IFN204" s="64"/>
      <c r="IFO204" s="64"/>
      <c r="IFP204" s="64"/>
      <c r="IFQ204" s="64"/>
      <c r="IFR204" s="64"/>
      <c r="IFS204" s="64"/>
      <c r="IFT204" s="64"/>
      <c r="IFU204" s="64"/>
      <c r="IFV204" s="64"/>
      <c r="IFW204" s="64"/>
      <c r="IFX204" s="64"/>
      <c r="IFY204" s="64"/>
      <c r="IFZ204" s="64"/>
      <c r="IGA204" s="64"/>
      <c r="IGB204" s="64"/>
      <c r="IGC204" s="64"/>
      <c r="IGD204" s="64"/>
      <c r="IGE204" s="64"/>
      <c r="IGF204" s="64"/>
      <c r="IGG204" s="64"/>
      <c r="IGH204" s="64"/>
      <c r="IGI204" s="64"/>
      <c r="IGJ204" s="64"/>
      <c r="IGK204" s="64"/>
      <c r="IGL204" s="64"/>
      <c r="IGM204" s="64"/>
      <c r="IGN204" s="64"/>
      <c r="IGO204" s="64"/>
      <c r="IGP204" s="64"/>
      <c r="IGQ204" s="64"/>
      <c r="IGR204" s="64"/>
      <c r="IGS204" s="64"/>
      <c r="IGT204" s="64"/>
      <c r="IGU204" s="64"/>
      <c r="IGV204" s="64"/>
      <c r="IGW204" s="64"/>
      <c r="IGX204" s="64"/>
      <c r="IGY204" s="64"/>
      <c r="IGZ204" s="64"/>
      <c r="IHA204" s="64"/>
      <c r="IHB204" s="64"/>
      <c r="IHC204" s="64"/>
      <c r="IHD204" s="64"/>
      <c r="IHE204" s="64"/>
      <c r="IHF204" s="64"/>
      <c r="IHG204" s="64"/>
      <c r="IHH204" s="64"/>
      <c r="IHI204" s="64"/>
      <c r="IHJ204" s="64"/>
      <c r="IHK204" s="64"/>
      <c r="IHL204" s="64"/>
      <c r="IHM204" s="64"/>
      <c r="IHN204" s="64"/>
      <c r="IHO204" s="64"/>
      <c r="IHP204" s="64"/>
      <c r="IHQ204" s="64"/>
      <c r="IHR204" s="64"/>
      <c r="IHS204" s="64"/>
      <c r="IHT204" s="64"/>
      <c r="IHU204" s="64"/>
      <c r="IHV204" s="64"/>
      <c r="IHW204" s="64"/>
      <c r="IHX204" s="64"/>
      <c r="IHY204" s="64"/>
      <c r="IHZ204" s="64"/>
      <c r="IIA204" s="64"/>
      <c r="IIB204" s="64"/>
      <c r="IIC204" s="64"/>
      <c r="IID204" s="64"/>
      <c r="IIE204" s="64"/>
      <c r="IIF204" s="64"/>
      <c r="IIG204" s="64"/>
      <c r="IIH204" s="64"/>
      <c r="III204" s="64"/>
      <c r="IIJ204" s="64"/>
      <c r="IIK204" s="64"/>
      <c r="IIL204" s="64"/>
      <c r="IIM204" s="64"/>
      <c r="IIN204" s="64"/>
      <c r="IIO204" s="64"/>
      <c r="IIP204" s="64"/>
      <c r="IIQ204" s="64"/>
      <c r="IIR204" s="64"/>
      <c r="IIS204" s="64"/>
      <c r="IIT204" s="64"/>
      <c r="IIU204" s="64"/>
      <c r="IIV204" s="64"/>
      <c r="IIW204" s="64"/>
      <c r="IIX204" s="64"/>
      <c r="IIY204" s="64"/>
      <c r="IIZ204" s="64"/>
      <c r="IJA204" s="64"/>
      <c r="IJB204" s="64"/>
      <c r="IJC204" s="64"/>
      <c r="IJD204" s="64"/>
      <c r="IJE204" s="64"/>
      <c r="IJF204" s="64"/>
      <c r="IJG204" s="64"/>
      <c r="IJH204" s="64"/>
      <c r="IJI204" s="64"/>
      <c r="IJJ204" s="64"/>
      <c r="IJK204" s="64"/>
      <c r="IJL204" s="64"/>
      <c r="IJM204" s="64"/>
      <c r="IJN204" s="64"/>
      <c r="IJO204" s="64"/>
      <c r="IJP204" s="64"/>
      <c r="IJQ204" s="64"/>
      <c r="IJR204" s="64"/>
      <c r="IJS204" s="64"/>
      <c r="IJT204" s="64"/>
      <c r="IJU204" s="64"/>
      <c r="IJV204" s="64"/>
      <c r="IJW204" s="64"/>
      <c r="IJX204" s="64"/>
      <c r="IJY204" s="64"/>
      <c r="IJZ204" s="64"/>
      <c r="IKA204" s="64"/>
      <c r="IKB204" s="64"/>
      <c r="IKC204" s="64"/>
      <c r="IKD204" s="64"/>
      <c r="IKE204" s="64"/>
      <c r="IKF204" s="64"/>
      <c r="IKG204" s="64"/>
      <c r="IKH204" s="64"/>
      <c r="IKI204" s="64"/>
      <c r="IKJ204" s="64"/>
      <c r="IKK204" s="64"/>
      <c r="IKL204" s="64"/>
      <c r="IKM204" s="64"/>
      <c r="IKN204" s="64"/>
      <c r="IKO204" s="64"/>
      <c r="IKP204" s="64"/>
      <c r="IKQ204" s="64"/>
      <c r="IKR204" s="64"/>
      <c r="IKS204" s="64"/>
      <c r="IKT204" s="64"/>
      <c r="IKU204" s="64"/>
      <c r="IKV204" s="64"/>
      <c r="IKW204" s="64"/>
      <c r="IKX204" s="64"/>
      <c r="IKY204" s="64"/>
      <c r="IKZ204" s="64"/>
      <c r="ILA204" s="64"/>
      <c r="ILB204" s="64"/>
      <c r="ILC204" s="64"/>
      <c r="ILD204" s="64"/>
      <c r="ILE204" s="64"/>
      <c r="ILF204" s="64"/>
      <c r="ILG204" s="64"/>
      <c r="ILH204" s="64"/>
      <c r="ILI204" s="64"/>
      <c r="ILJ204" s="64"/>
      <c r="ILK204" s="64"/>
      <c r="ILL204" s="64"/>
      <c r="ILM204" s="64"/>
      <c r="ILN204" s="64"/>
      <c r="ILO204" s="64"/>
      <c r="ILP204" s="64"/>
      <c r="ILQ204" s="64"/>
      <c r="ILR204" s="64"/>
      <c r="ILS204" s="64"/>
      <c r="ILT204" s="64"/>
      <c r="ILU204" s="64"/>
      <c r="ILV204" s="64"/>
      <c r="ILW204" s="64"/>
      <c r="ILX204" s="64"/>
      <c r="ILY204" s="64"/>
      <c r="ILZ204" s="64"/>
      <c r="IMA204" s="64"/>
      <c r="IMB204" s="64"/>
      <c r="IMC204" s="64"/>
      <c r="IMD204" s="64"/>
      <c r="IME204" s="64"/>
      <c r="IMF204" s="64"/>
      <c r="IMG204" s="64"/>
      <c r="IMH204" s="64"/>
      <c r="IMI204" s="64"/>
      <c r="IMJ204" s="64"/>
      <c r="IMK204" s="64"/>
      <c r="IML204" s="64"/>
      <c r="IMM204" s="64"/>
      <c r="IMN204" s="64"/>
      <c r="IMO204" s="64"/>
      <c r="IMP204" s="64"/>
      <c r="IMQ204" s="64"/>
      <c r="IMR204" s="64"/>
      <c r="IMS204" s="64"/>
      <c r="IMT204" s="64"/>
      <c r="IMU204" s="64"/>
      <c r="IMV204" s="64"/>
      <c r="IMW204" s="64"/>
      <c r="IMX204" s="64"/>
      <c r="IMY204" s="64"/>
      <c r="IMZ204" s="64"/>
      <c r="INA204" s="64"/>
      <c r="INB204" s="64"/>
      <c r="INC204" s="64"/>
      <c r="IND204" s="64"/>
      <c r="INE204" s="64"/>
      <c r="INF204" s="64"/>
      <c r="ING204" s="64"/>
      <c r="INH204" s="64"/>
      <c r="INI204" s="64"/>
      <c r="INJ204" s="64"/>
      <c r="INK204" s="64"/>
      <c r="INL204" s="64"/>
      <c r="INM204" s="64"/>
      <c r="INN204" s="64"/>
      <c r="INO204" s="64"/>
      <c r="INP204" s="64"/>
      <c r="INQ204" s="64"/>
      <c r="INR204" s="64"/>
      <c r="INS204" s="64"/>
      <c r="INT204" s="64"/>
      <c r="INU204" s="64"/>
      <c r="INV204" s="64"/>
      <c r="INW204" s="64"/>
      <c r="INX204" s="64"/>
      <c r="INY204" s="64"/>
      <c r="INZ204" s="64"/>
      <c r="IOA204" s="64"/>
      <c r="IOB204" s="64"/>
      <c r="IOC204" s="64"/>
      <c r="IOD204" s="64"/>
      <c r="IOE204" s="64"/>
      <c r="IOF204" s="64"/>
      <c r="IOG204" s="64"/>
      <c r="IOH204" s="64"/>
      <c r="IOI204" s="64"/>
      <c r="IOJ204" s="64"/>
      <c r="IOK204" s="64"/>
      <c r="IOL204" s="64"/>
      <c r="IOM204" s="64"/>
      <c r="ION204" s="64"/>
      <c r="IOO204" s="64"/>
      <c r="IOP204" s="64"/>
      <c r="IOQ204" s="64"/>
      <c r="IOR204" s="64"/>
      <c r="IOS204" s="64"/>
      <c r="IOT204" s="64"/>
      <c r="IOU204" s="64"/>
      <c r="IOV204" s="64"/>
      <c r="IOW204" s="64"/>
      <c r="IOX204" s="64"/>
      <c r="IOY204" s="64"/>
      <c r="IOZ204" s="64"/>
      <c r="IPA204" s="64"/>
      <c r="IPB204" s="64"/>
      <c r="IPC204" s="64"/>
      <c r="IPD204" s="64"/>
      <c r="IPE204" s="64"/>
      <c r="IPF204" s="64"/>
      <c r="IPG204" s="64"/>
      <c r="IPH204" s="64"/>
      <c r="IPI204" s="64"/>
      <c r="IPJ204" s="64"/>
      <c r="IPK204" s="64"/>
      <c r="IPL204" s="64"/>
      <c r="IPM204" s="64"/>
      <c r="IPN204" s="64"/>
      <c r="IPO204" s="64"/>
      <c r="IPP204" s="64"/>
      <c r="IPQ204" s="64"/>
      <c r="IPR204" s="64"/>
      <c r="IPS204" s="64"/>
      <c r="IPT204" s="64"/>
      <c r="IPU204" s="64"/>
      <c r="IPV204" s="64"/>
      <c r="IPW204" s="64"/>
      <c r="IPX204" s="64"/>
      <c r="IPY204" s="64"/>
      <c r="IPZ204" s="64"/>
      <c r="IQA204" s="64"/>
      <c r="IQB204" s="64"/>
      <c r="IQC204" s="64"/>
      <c r="IQD204" s="64"/>
      <c r="IQE204" s="64"/>
      <c r="IQF204" s="64"/>
      <c r="IQG204" s="64"/>
      <c r="IQH204" s="64"/>
      <c r="IQI204" s="64"/>
      <c r="IQJ204" s="64"/>
      <c r="IQK204" s="64"/>
      <c r="IQL204" s="64"/>
      <c r="IQM204" s="64"/>
      <c r="IQN204" s="64"/>
      <c r="IQO204" s="64"/>
      <c r="IQP204" s="64"/>
      <c r="IQQ204" s="64"/>
      <c r="IQR204" s="64"/>
      <c r="IQS204" s="64"/>
      <c r="IQT204" s="64"/>
      <c r="IQU204" s="64"/>
      <c r="IQV204" s="64"/>
      <c r="IQW204" s="64"/>
      <c r="IQX204" s="64"/>
      <c r="IQY204" s="64"/>
      <c r="IQZ204" s="64"/>
      <c r="IRA204" s="64"/>
      <c r="IRB204" s="64"/>
      <c r="IRC204" s="64"/>
      <c r="IRD204" s="64"/>
      <c r="IRE204" s="64"/>
      <c r="IRF204" s="64"/>
      <c r="IRG204" s="64"/>
      <c r="IRH204" s="64"/>
      <c r="IRI204" s="64"/>
      <c r="IRJ204" s="64"/>
      <c r="IRK204" s="64"/>
      <c r="IRL204" s="64"/>
      <c r="IRM204" s="64"/>
      <c r="IRN204" s="64"/>
      <c r="IRO204" s="64"/>
      <c r="IRP204" s="64"/>
      <c r="IRQ204" s="64"/>
      <c r="IRR204" s="64"/>
      <c r="IRS204" s="64"/>
      <c r="IRT204" s="64"/>
      <c r="IRU204" s="64"/>
      <c r="IRV204" s="64"/>
      <c r="IRW204" s="64"/>
      <c r="IRX204" s="64"/>
      <c r="IRY204" s="64"/>
      <c r="IRZ204" s="64"/>
      <c r="ISA204" s="64"/>
      <c r="ISB204" s="64"/>
      <c r="ISC204" s="64"/>
      <c r="ISD204" s="64"/>
      <c r="ISE204" s="64"/>
      <c r="ISF204" s="64"/>
      <c r="ISG204" s="64"/>
      <c r="ISH204" s="64"/>
      <c r="ISI204" s="64"/>
      <c r="ISJ204" s="64"/>
      <c r="ISK204" s="64"/>
      <c r="ISL204" s="64"/>
      <c r="ISM204" s="64"/>
      <c r="ISN204" s="64"/>
      <c r="ISO204" s="64"/>
      <c r="ISP204" s="64"/>
      <c r="ISQ204" s="64"/>
      <c r="ISR204" s="64"/>
      <c r="ISS204" s="64"/>
      <c r="IST204" s="64"/>
      <c r="ISU204" s="64"/>
      <c r="ISV204" s="64"/>
      <c r="ISW204" s="64"/>
      <c r="ISX204" s="64"/>
      <c r="ISY204" s="64"/>
      <c r="ISZ204" s="64"/>
      <c r="ITA204" s="64"/>
      <c r="ITB204" s="64"/>
      <c r="ITC204" s="64"/>
      <c r="ITD204" s="64"/>
      <c r="ITE204" s="64"/>
      <c r="ITF204" s="64"/>
      <c r="ITG204" s="64"/>
      <c r="ITH204" s="64"/>
      <c r="ITI204" s="64"/>
      <c r="ITJ204" s="64"/>
      <c r="ITK204" s="64"/>
      <c r="ITL204" s="64"/>
      <c r="ITM204" s="64"/>
      <c r="ITN204" s="64"/>
      <c r="ITO204" s="64"/>
      <c r="ITP204" s="64"/>
      <c r="ITQ204" s="64"/>
      <c r="ITR204" s="64"/>
      <c r="ITS204" s="64"/>
      <c r="ITT204" s="64"/>
      <c r="ITU204" s="64"/>
      <c r="ITV204" s="64"/>
      <c r="ITW204" s="64"/>
      <c r="ITX204" s="64"/>
      <c r="ITY204" s="64"/>
      <c r="ITZ204" s="64"/>
      <c r="IUA204" s="64"/>
      <c r="IUB204" s="64"/>
      <c r="IUC204" s="64"/>
      <c r="IUD204" s="64"/>
      <c r="IUE204" s="64"/>
      <c r="IUF204" s="64"/>
      <c r="IUG204" s="64"/>
      <c r="IUH204" s="64"/>
      <c r="IUI204" s="64"/>
      <c r="IUJ204" s="64"/>
      <c r="IUK204" s="64"/>
      <c r="IUL204" s="64"/>
      <c r="IUM204" s="64"/>
      <c r="IUN204" s="64"/>
      <c r="IUO204" s="64"/>
      <c r="IUP204" s="64"/>
      <c r="IUQ204" s="64"/>
      <c r="IUR204" s="64"/>
      <c r="IUS204" s="64"/>
      <c r="IUT204" s="64"/>
      <c r="IUU204" s="64"/>
      <c r="IUV204" s="64"/>
      <c r="IUW204" s="64"/>
      <c r="IUX204" s="64"/>
      <c r="IUY204" s="64"/>
      <c r="IUZ204" s="64"/>
      <c r="IVA204" s="64"/>
      <c r="IVB204" s="64"/>
      <c r="IVC204" s="64"/>
      <c r="IVD204" s="64"/>
      <c r="IVE204" s="64"/>
      <c r="IVF204" s="64"/>
      <c r="IVG204" s="64"/>
      <c r="IVH204" s="64"/>
      <c r="IVI204" s="64"/>
      <c r="IVJ204" s="64"/>
      <c r="IVK204" s="64"/>
      <c r="IVL204" s="64"/>
      <c r="IVM204" s="64"/>
      <c r="IVN204" s="64"/>
      <c r="IVO204" s="64"/>
      <c r="IVP204" s="64"/>
      <c r="IVQ204" s="64"/>
      <c r="IVR204" s="64"/>
      <c r="IVS204" s="64"/>
      <c r="IVT204" s="64"/>
      <c r="IVU204" s="64"/>
      <c r="IVV204" s="64"/>
      <c r="IVW204" s="64"/>
      <c r="IVX204" s="64"/>
      <c r="IVY204" s="64"/>
      <c r="IVZ204" s="64"/>
      <c r="IWA204" s="64"/>
      <c r="IWB204" s="64"/>
      <c r="IWC204" s="64"/>
      <c r="IWD204" s="64"/>
      <c r="IWE204" s="64"/>
      <c r="IWF204" s="64"/>
      <c r="IWG204" s="64"/>
      <c r="IWH204" s="64"/>
      <c r="IWI204" s="64"/>
      <c r="IWJ204" s="64"/>
      <c r="IWK204" s="64"/>
      <c r="IWL204" s="64"/>
      <c r="IWM204" s="64"/>
      <c r="IWN204" s="64"/>
      <c r="IWO204" s="64"/>
      <c r="IWP204" s="64"/>
      <c r="IWQ204" s="64"/>
      <c r="IWR204" s="64"/>
      <c r="IWS204" s="64"/>
      <c r="IWT204" s="64"/>
      <c r="IWU204" s="64"/>
      <c r="IWV204" s="64"/>
      <c r="IWW204" s="64"/>
      <c r="IWX204" s="64"/>
      <c r="IWY204" s="64"/>
      <c r="IWZ204" s="64"/>
      <c r="IXA204" s="64"/>
      <c r="IXB204" s="64"/>
      <c r="IXC204" s="64"/>
      <c r="IXD204" s="64"/>
      <c r="IXE204" s="64"/>
      <c r="IXF204" s="64"/>
      <c r="IXG204" s="64"/>
      <c r="IXH204" s="64"/>
      <c r="IXI204" s="64"/>
      <c r="IXJ204" s="64"/>
      <c r="IXK204" s="64"/>
      <c r="IXL204" s="64"/>
      <c r="IXM204" s="64"/>
      <c r="IXN204" s="64"/>
      <c r="IXO204" s="64"/>
      <c r="IXP204" s="64"/>
      <c r="IXQ204" s="64"/>
      <c r="IXR204" s="64"/>
      <c r="IXS204" s="64"/>
      <c r="IXT204" s="64"/>
      <c r="IXU204" s="64"/>
      <c r="IXV204" s="64"/>
      <c r="IXW204" s="64"/>
      <c r="IXX204" s="64"/>
      <c r="IXY204" s="64"/>
      <c r="IXZ204" s="64"/>
      <c r="IYA204" s="64"/>
      <c r="IYB204" s="64"/>
      <c r="IYC204" s="64"/>
      <c r="IYD204" s="64"/>
      <c r="IYE204" s="64"/>
      <c r="IYF204" s="64"/>
      <c r="IYG204" s="64"/>
      <c r="IYH204" s="64"/>
      <c r="IYI204" s="64"/>
      <c r="IYJ204" s="64"/>
      <c r="IYK204" s="64"/>
      <c r="IYL204" s="64"/>
      <c r="IYM204" s="64"/>
      <c r="IYN204" s="64"/>
      <c r="IYO204" s="64"/>
      <c r="IYP204" s="64"/>
      <c r="IYQ204" s="64"/>
      <c r="IYR204" s="64"/>
      <c r="IYS204" s="64"/>
      <c r="IYT204" s="64"/>
      <c r="IYU204" s="64"/>
      <c r="IYV204" s="64"/>
      <c r="IYW204" s="64"/>
      <c r="IYX204" s="64"/>
      <c r="IYY204" s="64"/>
      <c r="IYZ204" s="64"/>
      <c r="IZA204" s="64"/>
      <c r="IZB204" s="64"/>
      <c r="IZC204" s="64"/>
      <c r="IZD204" s="64"/>
      <c r="IZE204" s="64"/>
      <c r="IZF204" s="64"/>
      <c r="IZG204" s="64"/>
      <c r="IZH204" s="64"/>
      <c r="IZI204" s="64"/>
      <c r="IZJ204" s="64"/>
      <c r="IZK204" s="64"/>
      <c r="IZL204" s="64"/>
      <c r="IZM204" s="64"/>
      <c r="IZN204" s="64"/>
      <c r="IZO204" s="64"/>
      <c r="IZP204" s="64"/>
      <c r="IZQ204" s="64"/>
      <c r="IZR204" s="64"/>
      <c r="IZS204" s="64"/>
      <c r="IZT204" s="64"/>
      <c r="IZU204" s="64"/>
      <c r="IZV204" s="64"/>
      <c r="IZW204" s="64"/>
      <c r="IZX204" s="64"/>
      <c r="IZY204" s="64"/>
      <c r="IZZ204" s="64"/>
      <c r="JAA204" s="64"/>
      <c r="JAB204" s="64"/>
      <c r="JAC204" s="64"/>
      <c r="JAD204" s="64"/>
      <c r="JAE204" s="64"/>
      <c r="JAF204" s="64"/>
      <c r="JAG204" s="64"/>
      <c r="JAH204" s="64"/>
      <c r="JAI204" s="64"/>
      <c r="JAJ204" s="64"/>
      <c r="JAK204" s="64"/>
      <c r="JAL204" s="64"/>
      <c r="JAM204" s="64"/>
      <c r="JAN204" s="64"/>
      <c r="JAO204" s="64"/>
      <c r="JAP204" s="64"/>
      <c r="JAQ204" s="64"/>
      <c r="JAR204" s="64"/>
      <c r="JAS204" s="64"/>
      <c r="JAT204" s="64"/>
      <c r="JAU204" s="64"/>
      <c r="JAV204" s="64"/>
      <c r="JAW204" s="64"/>
      <c r="JAX204" s="64"/>
      <c r="JAY204" s="64"/>
      <c r="JAZ204" s="64"/>
      <c r="JBA204" s="64"/>
      <c r="JBB204" s="64"/>
      <c r="JBC204" s="64"/>
      <c r="JBD204" s="64"/>
      <c r="JBE204" s="64"/>
      <c r="JBF204" s="64"/>
      <c r="JBG204" s="64"/>
      <c r="JBH204" s="64"/>
      <c r="JBI204" s="64"/>
      <c r="JBJ204" s="64"/>
      <c r="JBK204" s="64"/>
      <c r="JBL204" s="64"/>
      <c r="JBM204" s="64"/>
      <c r="JBN204" s="64"/>
      <c r="JBO204" s="64"/>
      <c r="JBP204" s="64"/>
      <c r="JBQ204" s="64"/>
      <c r="JBR204" s="64"/>
      <c r="JBS204" s="64"/>
      <c r="JBT204" s="64"/>
      <c r="JBU204" s="64"/>
      <c r="JBV204" s="64"/>
      <c r="JBW204" s="64"/>
      <c r="JBX204" s="64"/>
      <c r="JBY204" s="64"/>
      <c r="JBZ204" s="64"/>
      <c r="JCA204" s="64"/>
      <c r="JCB204" s="64"/>
      <c r="JCC204" s="64"/>
      <c r="JCD204" s="64"/>
      <c r="JCE204" s="64"/>
      <c r="JCF204" s="64"/>
      <c r="JCG204" s="64"/>
      <c r="JCH204" s="64"/>
      <c r="JCI204" s="64"/>
      <c r="JCJ204" s="64"/>
      <c r="JCK204" s="64"/>
      <c r="JCL204" s="64"/>
      <c r="JCM204" s="64"/>
      <c r="JCN204" s="64"/>
      <c r="JCO204" s="64"/>
      <c r="JCP204" s="64"/>
      <c r="JCQ204" s="64"/>
      <c r="JCR204" s="64"/>
      <c r="JCS204" s="64"/>
      <c r="JCT204" s="64"/>
      <c r="JCU204" s="64"/>
      <c r="JCV204" s="64"/>
      <c r="JCW204" s="64"/>
      <c r="JCX204" s="64"/>
      <c r="JCY204" s="64"/>
      <c r="JCZ204" s="64"/>
      <c r="JDA204" s="64"/>
      <c r="JDB204" s="64"/>
      <c r="JDC204" s="64"/>
      <c r="JDD204" s="64"/>
      <c r="JDE204" s="64"/>
      <c r="JDF204" s="64"/>
      <c r="JDG204" s="64"/>
      <c r="JDH204" s="64"/>
      <c r="JDI204" s="64"/>
      <c r="JDJ204" s="64"/>
      <c r="JDK204" s="64"/>
      <c r="JDL204" s="64"/>
      <c r="JDM204" s="64"/>
      <c r="JDN204" s="64"/>
      <c r="JDO204" s="64"/>
      <c r="JDP204" s="64"/>
      <c r="JDQ204" s="64"/>
      <c r="JDR204" s="64"/>
      <c r="JDS204" s="64"/>
      <c r="JDT204" s="64"/>
      <c r="JDU204" s="64"/>
      <c r="JDV204" s="64"/>
      <c r="JDW204" s="64"/>
      <c r="JDX204" s="64"/>
      <c r="JDY204" s="64"/>
      <c r="JDZ204" s="64"/>
      <c r="JEA204" s="64"/>
      <c r="JEB204" s="64"/>
      <c r="JEC204" s="64"/>
      <c r="JED204" s="64"/>
      <c r="JEE204" s="64"/>
      <c r="JEF204" s="64"/>
      <c r="JEG204" s="64"/>
      <c r="JEH204" s="64"/>
      <c r="JEI204" s="64"/>
      <c r="JEJ204" s="64"/>
      <c r="JEK204" s="64"/>
      <c r="JEL204" s="64"/>
      <c r="JEM204" s="64"/>
      <c r="JEN204" s="64"/>
      <c r="JEO204" s="64"/>
      <c r="JEP204" s="64"/>
      <c r="JEQ204" s="64"/>
      <c r="JER204" s="64"/>
      <c r="JES204" s="64"/>
      <c r="JET204" s="64"/>
      <c r="JEU204" s="64"/>
      <c r="JEV204" s="64"/>
      <c r="JEW204" s="64"/>
      <c r="JEX204" s="64"/>
      <c r="JEY204" s="64"/>
      <c r="JEZ204" s="64"/>
      <c r="JFA204" s="64"/>
      <c r="JFB204" s="64"/>
      <c r="JFC204" s="64"/>
      <c r="JFD204" s="64"/>
      <c r="JFE204" s="64"/>
      <c r="JFF204" s="64"/>
      <c r="JFG204" s="64"/>
      <c r="JFH204" s="64"/>
      <c r="JFI204" s="64"/>
      <c r="JFJ204" s="64"/>
      <c r="JFK204" s="64"/>
      <c r="JFL204" s="64"/>
      <c r="JFM204" s="64"/>
      <c r="JFN204" s="64"/>
      <c r="JFO204" s="64"/>
      <c r="JFP204" s="64"/>
      <c r="JFQ204" s="64"/>
      <c r="JFR204" s="64"/>
      <c r="JFS204" s="64"/>
      <c r="JFT204" s="64"/>
      <c r="JFU204" s="64"/>
      <c r="JFV204" s="64"/>
      <c r="JFW204" s="64"/>
      <c r="JFX204" s="64"/>
      <c r="JFY204" s="64"/>
      <c r="JFZ204" s="64"/>
      <c r="JGA204" s="64"/>
      <c r="JGB204" s="64"/>
      <c r="JGC204" s="64"/>
      <c r="JGD204" s="64"/>
      <c r="JGE204" s="64"/>
      <c r="JGF204" s="64"/>
      <c r="JGG204" s="64"/>
      <c r="JGH204" s="64"/>
      <c r="JGI204" s="64"/>
      <c r="JGJ204" s="64"/>
      <c r="JGK204" s="64"/>
      <c r="JGL204" s="64"/>
      <c r="JGM204" s="64"/>
      <c r="JGN204" s="64"/>
      <c r="JGO204" s="64"/>
      <c r="JGP204" s="64"/>
      <c r="JGQ204" s="64"/>
      <c r="JGR204" s="64"/>
      <c r="JGS204" s="64"/>
      <c r="JGT204" s="64"/>
      <c r="JGU204" s="64"/>
      <c r="JGV204" s="64"/>
      <c r="JGW204" s="64"/>
      <c r="JGX204" s="64"/>
      <c r="JGY204" s="64"/>
      <c r="JGZ204" s="64"/>
      <c r="JHA204" s="64"/>
      <c r="JHB204" s="64"/>
      <c r="JHC204" s="64"/>
      <c r="JHD204" s="64"/>
      <c r="JHE204" s="64"/>
      <c r="JHF204" s="64"/>
      <c r="JHG204" s="64"/>
      <c r="JHH204" s="64"/>
      <c r="JHI204" s="64"/>
      <c r="JHJ204" s="64"/>
      <c r="JHK204" s="64"/>
      <c r="JHL204" s="64"/>
      <c r="JHM204" s="64"/>
      <c r="JHN204" s="64"/>
      <c r="JHO204" s="64"/>
      <c r="JHP204" s="64"/>
      <c r="JHQ204" s="64"/>
      <c r="JHR204" s="64"/>
      <c r="JHS204" s="64"/>
      <c r="JHT204" s="64"/>
      <c r="JHU204" s="64"/>
      <c r="JHV204" s="64"/>
      <c r="JHW204" s="64"/>
      <c r="JHX204" s="64"/>
      <c r="JHY204" s="64"/>
      <c r="JHZ204" s="64"/>
      <c r="JIA204" s="64"/>
      <c r="JIB204" s="64"/>
      <c r="JIC204" s="64"/>
      <c r="JID204" s="64"/>
      <c r="JIE204" s="64"/>
      <c r="JIF204" s="64"/>
      <c r="JIG204" s="64"/>
      <c r="JIH204" s="64"/>
      <c r="JII204" s="64"/>
      <c r="JIJ204" s="64"/>
      <c r="JIK204" s="64"/>
      <c r="JIL204" s="64"/>
      <c r="JIM204" s="64"/>
      <c r="JIN204" s="64"/>
      <c r="JIO204" s="64"/>
      <c r="JIP204" s="64"/>
      <c r="JIQ204" s="64"/>
      <c r="JIR204" s="64"/>
      <c r="JIS204" s="64"/>
      <c r="JIT204" s="64"/>
      <c r="JIU204" s="64"/>
      <c r="JIV204" s="64"/>
      <c r="JIW204" s="64"/>
      <c r="JIX204" s="64"/>
      <c r="JIY204" s="64"/>
      <c r="JIZ204" s="64"/>
      <c r="JJA204" s="64"/>
      <c r="JJB204" s="64"/>
      <c r="JJC204" s="64"/>
      <c r="JJD204" s="64"/>
      <c r="JJE204" s="64"/>
      <c r="JJF204" s="64"/>
      <c r="JJG204" s="64"/>
      <c r="JJH204" s="64"/>
      <c r="JJI204" s="64"/>
      <c r="JJJ204" s="64"/>
      <c r="JJK204" s="64"/>
      <c r="JJL204" s="64"/>
      <c r="JJM204" s="64"/>
      <c r="JJN204" s="64"/>
      <c r="JJO204" s="64"/>
      <c r="JJP204" s="64"/>
      <c r="JJQ204" s="64"/>
      <c r="JJR204" s="64"/>
      <c r="JJS204" s="64"/>
      <c r="JJT204" s="64"/>
      <c r="JJU204" s="64"/>
      <c r="JJV204" s="64"/>
      <c r="JJW204" s="64"/>
      <c r="JJX204" s="64"/>
      <c r="JJY204" s="64"/>
      <c r="JJZ204" s="64"/>
      <c r="JKA204" s="64"/>
      <c r="JKB204" s="64"/>
      <c r="JKC204" s="64"/>
      <c r="JKD204" s="64"/>
      <c r="JKE204" s="64"/>
      <c r="JKF204" s="64"/>
      <c r="JKG204" s="64"/>
      <c r="JKH204" s="64"/>
      <c r="JKI204" s="64"/>
      <c r="JKJ204" s="64"/>
      <c r="JKK204" s="64"/>
      <c r="JKL204" s="64"/>
      <c r="JKM204" s="64"/>
      <c r="JKN204" s="64"/>
      <c r="JKO204" s="64"/>
      <c r="JKP204" s="64"/>
      <c r="JKQ204" s="64"/>
      <c r="JKR204" s="64"/>
      <c r="JKS204" s="64"/>
      <c r="JKT204" s="64"/>
      <c r="JKU204" s="64"/>
      <c r="JKV204" s="64"/>
      <c r="JKW204" s="64"/>
      <c r="JKX204" s="64"/>
      <c r="JKY204" s="64"/>
      <c r="JKZ204" s="64"/>
      <c r="JLA204" s="64"/>
      <c r="JLB204" s="64"/>
      <c r="JLC204" s="64"/>
      <c r="JLD204" s="64"/>
      <c r="JLE204" s="64"/>
      <c r="JLF204" s="64"/>
      <c r="JLG204" s="64"/>
      <c r="JLH204" s="64"/>
      <c r="JLI204" s="64"/>
      <c r="JLJ204" s="64"/>
      <c r="JLK204" s="64"/>
      <c r="JLL204" s="64"/>
      <c r="JLM204" s="64"/>
      <c r="JLN204" s="64"/>
      <c r="JLO204" s="64"/>
      <c r="JLP204" s="64"/>
      <c r="JLQ204" s="64"/>
      <c r="JLR204" s="64"/>
      <c r="JLS204" s="64"/>
      <c r="JLT204" s="64"/>
      <c r="JLU204" s="64"/>
      <c r="JLV204" s="64"/>
      <c r="JLW204" s="64"/>
      <c r="JLX204" s="64"/>
      <c r="JLY204" s="64"/>
      <c r="JLZ204" s="64"/>
      <c r="JMA204" s="64"/>
      <c r="JMB204" s="64"/>
      <c r="JMC204" s="64"/>
      <c r="JMD204" s="64"/>
      <c r="JME204" s="64"/>
      <c r="JMF204" s="64"/>
      <c r="JMG204" s="64"/>
      <c r="JMH204" s="64"/>
      <c r="JMI204" s="64"/>
      <c r="JMJ204" s="64"/>
      <c r="JMK204" s="64"/>
      <c r="JML204" s="64"/>
      <c r="JMM204" s="64"/>
      <c r="JMN204" s="64"/>
      <c r="JMO204" s="64"/>
      <c r="JMP204" s="64"/>
      <c r="JMQ204" s="64"/>
      <c r="JMR204" s="64"/>
      <c r="JMS204" s="64"/>
      <c r="JMT204" s="64"/>
      <c r="JMU204" s="64"/>
      <c r="JMV204" s="64"/>
      <c r="JMW204" s="64"/>
      <c r="JMX204" s="64"/>
      <c r="JMY204" s="64"/>
      <c r="JMZ204" s="64"/>
      <c r="JNA204" s="64"/>
      <c r="JNB204" s="64"/>
      <c r="JNC204" s="64"/>
      <c r="JND204" s="64"/>
      <c r="JNE204" s="64"/>
      <c r="JNF204" s="64"/>
      <c r="JNG204" s="64"/>
      <c r="JNH204" s="64"/>
      <c r="JNI204" s="64"/>
      <c r="JNJ204" s="64"/>
      <c r="JNK204" s="64"/>
      <c r="JNL204" s="64"/>
      <c r="JNM204" s="64"/>
      <c r="JNN204" s="64"/>
      <c r="JNO204" s="64"/>
      <c r="JNP204" s="64"/>
      <c r="JNQ204" s="64"/>
      <c r="JNR204" s="64"/>
      <c r="JNS204" s="64"/>
      <c r="JNT204" s="64"/>
      <c r="JNU204" s="64"/>
      <c r="JNV204" s="64"/>
      <c r="JNW204" s="64"/>
      <c r="JNX204" s="64"/>
      <c r="JNY204" s="64"/>
      <c r="JNZ204" s="64"/>
      <c r="JOA204" s="64"/>
      <c r="JOB204" s="64"/>
      <c r="JOC204" s="64"/>
      <c r="JOD204" s="64"/>
      <c r="JOE204" s="64"/>
      <c r="JOF204" s="64"/>
      <c r="JOG204" s="64"/>
      <c r="JOH204" s="64"/>
      <c r="JOI204" s="64"/>
      <c r="JOJ204" s="64"/>
      <c r="JOK204" s="64"/>
      <c r="JOL204" s="64"/>
      <c r="JOM204" s="64"/>
      <c r="JON204" s="64"/>
      <c r="JOO204" s="64"/>
      <c r="JOP204" s="64"/>
      <c r="JOQ204" s="64"/>
      <c r="JOR204" s="64"/>
      <c r="JOS204" s="64"/>
      <c r="JOT204" s="64"/>
      <c r="JOU204" s="64"/>
      <c r="JOV204" s="64"/>
      <c r="JOW204" s="64"/>
      <c r="JOX204" s="64"/>
      <c r="JOY204" s="64"/>
      <c r="JOZ204" s="64"/>
      <c r="JPA204" s="64"/>
      <c r="JPB204" s="64"/>
      <c r="JPC204" s="64"/>
      <c r="JPD204" s="64"/>
      <c r="JPE204" s="64"/>
      <c r="JPF204" s="64"/>
      <c r="JPG204" s="64"/>
      <c r="JPH204" s="64"/>
      <c r="JPI204" s="64"/>
      <c r="JPJ204" s="64"/>
      <c r="JPK204" s="64"/>
      <c r="JPL204" s="64"/>
      <c r="JPM204" s="64"/>
      <c r="JPN204" s="64"/>
      <c r="JPO204" s="64"/>
      <c r="JPP204" s="64"/>
      <c r="JPQ204" s="64"/>
      <c r="JPR204" s="64"/>
      <c r="JPS204" s="64"/>
      <c r="JPT204" s="64"/>
      <c r="JPU204" s="64"/>
      <c r="JPV204" s="64"/>
      <c r="JPW204" s="64"/>
      <c r="JPX204" s="64"/>
      <c r="JPY204" s="64"/>
      <c r="JPZ204" s="64"/>
      <c r="JQA204" s="64"/>
      <c r="JQB204" s="64"/>
      <c r="JQC204" s="64"/>
      <c r="JQD204" s="64"/>
      <c r="JQE204" s="64"/>
      <c r="JQF204" s="64"/>
      <c r="JQG204" s="64"/>
      <c r="JQH204" s="64"/>
      <c r="JQI204" s="64"/>
      <c r="JQJ204" s="64"/>
      <c r="JQK204" s="64"/>
      <c r="JQL204" s="64"/>
      <c r="JQM204" s="64"/>
      <c r="JQN204" s="64"/>
      <c r="JQO204" s="64"/>
      <c r="JQP204" s="64"/>
      <c r="JQQ204" s="64"/>
      <c r="JQR204" s="64"/>
      <c r="JQS204" s="64"/>
      <c r="JQT204" s="64"/>
      <c r="JQU204" s="64"/>
      <c r="JQV204" s="64"/>
      <c r="JQW204" s="64"/>
      <c r="JQX204" s="64"/>
      <c r="JQY204" s="64"/>
      <c r="JQZ204" s="64"/>
      <c r="JRA204" s="64"/>
      <c r="JRB204" s="64"/>
      <c r="JRC204" s="64"/>
      <c r="JRD204" s="64"/>
      <c r="JRE204" s="64"/>
      <c r="JRF204" s="64"/>
      <c r="JRG204" s="64"/>
      <c r="JRH204" s="64"/>
      <c r="JRI204" s="64"/>
      <c r="JRJ204" s="64"/>
      <c r="JRK204" s="64"/>
      <c r="JRL204" s="64"/>
      <c r="JRM204" s="64"/>
      <c r="JRN204" s="64"/>
      <c r="JRO204" s="64"/>
      <c r="JRP204" s="64"/>
      <c r="JRQ204" s="64"/>
      <c r="JRR204" s="64"/>
      <c r="JRS204" s="64"/>
      <c r="JRT204" s="64"/>
      <c r="JRU204" s="64"/>
      <c r="JRV204" s="64"/>
      <c r="JRW204" s="64"/>
      <c r="JRX204" s="64"/>
      <c r="JRY204" s="64"/>
      <c r="JRZ204" s="64"/>
      <c r="JSA204" s="64"/>
      <c r="JSB204" s="64"/>
      <c r="JSC204" s="64"/>
      <c r="JSD204" s="64"/>
      <c r="JSE204" s="64"/>
      <c r="JSF204" s="64"/>
      <c r="JSG204" s="64"/>
      <c r="JSH204" s="64"/>
      <c r="JSI204" s="64"/>
      <c r="JSJ204" s="64"/>
      <c r="JSK204" s="64"/>
      <c r="JSL204" s="64"/>
      <c r="JSM204" s="64"/>
      <c r="JSN204" s="64"/>
      <c r="JSO204" s="64"/>
      <c r="JSP204" s="64"/>
      <c r="JSQ204" s="64"/>
      <c r="JSR204" s="64"/>
      <c r="JSS204" s="64"/>
      <c r="JST204" s="64"/>
      <c r="JSU204" s="64"/>
      <c r="JSV204" s="64"/>
      <c r="JSW204" s="64"/>
      <c r="JSX204" s="64"/>
      <c r="JSY204" s="64"/>
      <c r="JSZ204" s="64"/>
      <c r="JTA204" s="64"/>
      <c r="JTB204" s="64"/>
      <c r="JTC204" s="64"/>
      <c r="JTD204" s="64"/>
      <c r="JTE204" s="64"/>
      <c r="JTF204" s="64"/>
      <c r="JTG204" s="64"/>
      <c r="JTH204" s="64"/>
      <c r="JTI204" s="64"/>
      <c r="JTJ204" s="64"/>
      <c r="JTK204" s="64"/>
      <c r="JTL204" s="64"/>
      <c r="JTM204" s="64"/>
      <c r="JTN204" s="64"/>
      <c r="JTO204" s="64"/>
      <c r="JTP204" s="64"/>
      <c r="JTQ204" s="64"/>
      <c r="JTR204" s="64"/>
      <c r="JTS204" s="64"/>
      <c r="JTT204" s="64"/>
      <c r="JTU204" s="64"/>
      <c r="JTV204" s="64"/>
      <c r="JTW204" s="64"/>
      <c r="JTX204" s="64"/>
      <c r="JTY204" s="64"/>
      <c r="JTZ204" s="64"/>
      <c r="JUA204" s="64"/>
      <c r="JUB204" s="64"/>
      <c r="JUC204" s="64"/>
      <c r="JUD204" s="64"/>
      <c r="JUE204" s="64"/>
      <c r="JUF204" s="64"/>
      <c r="JUG204" s="64"/>
      <c r="JUH204" s="64"/>
      <c r="JUI204" s="64"/>
      <c r="JUJ204" s="64"/>
      <c r="JUK204" s="64"/>
      <c r="JUL204" s="64"/>
      <c r="JUM204" s="64"/>
      <c r="JUN204" s="64"/>
      <c r="JUO204" s="64"/>
      <c r="JUP204" s="64"/>
      <c r="JUQ204" s="64"/>
      <c r="JUR204" s="64"/>
      <c r="JUS204" s="64"/>
      <c r="JUT204" s="64"/>
      <c r="JUU204" s="64"/>
      <c r="JUV204" s="64"/>
      <c r="JUW204" s="64"/>
      <c r="JUX204" s="64"/>
      <c r="JUY204" s="64"/>
      <c r="JUZ204" s="64"/>
      <c r="JVA204" s="64"/>
      <c r="JVB204" s="64"/>
      <c r="JVC204" s="64"/>
      <c r="JVD204" s="64"/>
      <c r="JVE204" s="64"/>
      <c r="JVF204" s="64"/>
      <c r="JVG204" s="64"/>
      <c r="JVH204" s="64"/>
      <c r="JVI204" s="64"/>
      <c r="JVJ204" s="64"/>
      <c r="JVK204" s="64"/>
      <c r="JVL204" s="64"/>
      <c r="JVM204" s="64"/>
      <c r="JVN204" s="64"/>
      <c r="JVO204" s="64"/>
      <c r="JVP204" s="64"/>
      <c r="JVQ204" s="64"/>
      <c r="JVR204" s="64"/>
      <c r="JVS204" s="64"/>
      <c r="JVT204" s="64"/>
      <c r="JVU204" s="64"/>
      <c r="JVV204" s="64"/>
      <c r="JVW204" s="64"/>
      <c r="JVX204" s="64"/>
      <c r="JVY204" s="64"/>
      <c r="JVZ204" s="64"/>
      <c r="JWA204" s="64"/>
      <c r="JWB204" s="64"/>
      <c r="JWC204" s="64"/>
      <c r="JWD204" s="64"/>
      <c r="JWE204" s="64"/>
      <c r="JWF204" s="64"/>
      <c r="JWG204" s="64"/>
      <c r="JWH204" s="64"/>
      <c r="JWI204" s="64"/>
      <c r="JWJ204" s="64"/>
      <c r="JWK204" s="64"/>
      <c r="JWL204" s="64"/>
      <c r="JWM204" s="64"/>
      <c r="JWN204" s="64"/>
      <c r="JWO204" s="64"/>
      <c r="JWP204" s="64"/>
      <c r="JWQ204" s="64"/>
      <c r="JWR204" s="64"/>
      <c r="JWS204" s="64"/>
      <c r="JWT204" s="64"/>
      <c r="JWU204" s="64"/>
      <c r="JWV204" s="64"/>
      <c r="JWW204" s="64"/>
      <c r="JWX204" s="64"/>
      <c r="JWY204" s="64"/>
      <c r="JWZ204" s="64"/>
      <c r="JXA204" s="64"/>
      <c r="JXB204" s="64"/>
      <c r="JXC204" s="64"/>
      <c r="JXD204" s="64"/>
      <c r="JXE204" s="64"/>
      <c r="JXF204" s="64"/>
      <c r="JXG204" s="64"/>
      <c r="JXH204" s="64"/>
      <c r="JXI204" s="64"/>
      <c r="JXJ204" s="64"/>
      <c r="JXK204" s="64"/>
      <c r="JXL204" s="64"/>
      <c r="JXM204" s="64"/>
      <c r="JXN204" s="64"/>
      <c r="JXO204" s="64"/>
      <c r="JXP204" s="64"/>
      <c r="JXQ204" s="64"/>
      <c r="JXR204" s="64"/>
      <c r="JXS204" s="64"/>
      <c r="JXT204" s="64"/>
      <c r="JXU204" s="64"/>
      <c r="JXV204" s="64"/>
      <c r="JXW204" s="64"/>
      <c r="JXX204" s="64"/>
      <c r="JXY204" s="64"/>
      <c r="JXZ204" s="64"/>
      <c r="JYA204" s="64"/>
      <c r="JYB204" s="64"/>
      <c r="JYC204" s="64"/>
      <c r="JYD204" s="64"/>
      <c r="JYE204" s="64"/>
      <c r="JYF204" s="64"/>
      <c r="JYG204" s="64"/>
      <c r="JYH204" s="64"/>
      <c r="JYI204" s="64"/>
      <c r="JYJ204" s="64"/>
      <c r="JYK204" s="64"/>
      <c r="JYL204" s="64"/>
      <c r="JYM204" s="64"/>
      <c r="JYN204" s="64"/>
      <c r="JYO204" s="64"/>
      <c r="JYP204" s="64"/>
      <c r="JYQ204" s="64"/>
      <c r="JYR204" s="64"/>
      <c r="JYS204" s="64"/>
      <c r="JYT204" s="64"/>
      <c r="JYU204" s="64"/>
      <c r="JYV204" s="64"/>
      <c r="JYW204" s="64"/>
      <c r="JYX204" s="64"/>
      <c r="JYY204" s="64"/>
      <c r="JYZ204" s="64"/>
      <c r="JZA204" s="64"/>
      <c r="JZB204" s="64"/>
      <c r="JZC204" s="64"/>
      <c r="JZD204" s="64"/>
      <c r="JZE204" s="64"/>
      <c r="JZF204" s="64"/>
      <c r="JZG204" s="64"/>
      <c r="JZH204" s="64"/>
      <c r="JZI204" s="64"/>
      <c r="JZJ204" s="64"/>
      <c r="JZK204" s="64"/>
      <c r="JZL204" s="64"/>
      <c r="JZM204" s="64"/>
      <c r="JZN204" s="64"/>
      <c r="JZO204" s="64"/>
      <c r="JZP204" s="64"/>
      <c r="JZQ204" s="64"/>
      <c r="JZR204" s="64"/>
      <c r="JZS204" s="64"/>
      <c r="JZT204" s="64"/>
      <c r="JZU204" s="64"/>
      <c r="JZV204" s="64"/>
      <c r="JZW204" s="64"/>
      <c r="JZX204" s="64"/>
      <c r="JZY204" s="64"/>
      <c r="JZZ204" s="64"/>
      <c r="KAA204" s="64"/>
      <c r="KAB204" s="64"/>
      <c r="KAC204" s="64"/>
      <c r="KAD204" s="64"/>
      <c r="KAE204" s="64"/>
      <c r="KAF204" s="64"/>
      <c r="KAG204" s="64"/>
      <c r="KAH204" s="64"/>
      <c r="KAI204" s="64"/>
      <c r="KAJ204" s="64"/>
      <c r="KAK204" s="64"/>
      <c r="KAL204" s="64"/>
      <c r="KAM204" s="64"/>
      <c r="KAN204" s="64"/>
      <c r="KAO204" s="64"/>
      <c r="KAP204" s="64"/>
      <c r="KAQ204" s="64"/>
      <c r="KAR204" s="64"/>
      <c r="KAS204" s="64"/>
      <c r="KAT204" s="64"/>
      <c r="KAU204" s="64"/>
      <c r="KAV204" s="64"/>
      <c r="KAW204" s="64"/>
      <c r="KAX204" s="64"/>
      <c r="KAY204" s="64"/>
      <c r="KAZ204" s="64"/>
      <c r="KBA204" s="64"/>
      <c r="KBB204" s="64"/>
      <c r="KBC204" s="64"/>
      <c r="KBD204" s="64"/>
      <c r="KBE204" s="64"/>
      <c r="KBF204" s="64"/>
      <c r="KBG204" s="64"/>
      <c r="KBH204" s="64"/>
      <c r="KBI204" s="64"/>
      <c r="KBJ204" s="64"/>
      <c r="KBK204" s="64"/>
      <c r="KBL204" s="64"/>
      <c r="KBM204" s="64"/>
      <c r="KBN204" s="64"/>
      <c r="KBO204" s="64"/>
      <c r="KBP204" s="64"/>
      <c r="KBQ204" s="64"/>
      <c r="KBR204" s="64"/>
      <c r="KBS204" s="64"/>
      <c r="KBT204" s="64"/>
      <c r="KBU204" s="64"/>
      <c r="KBV204" s="64"/>
      <c r="KBW204" s="64"/>
      <c r="KBX204" s="64"/>
      <c r="KBY204" s="64"/>
      <c r="KBZ204" s="64"/>
      <c r="KCA204" s="64"/>
      <c r="KCB204" s="64"/>
      <c r="KCC204" s="64"/>
      <c r="KCD204" s="64"/>
      <c r="KCE204" s="64"/>
      <c r="KCF204" s="64"/>
      <c r="KCG204" s="64"/>
      <c r="KCH204" s="64"/>
      <c r="KCI204" s="64"/>
      <c r="KCJ204" s="64"/>
      <c r="KCK204" s="64"/>
      <c r="KCL204" s="64"/>
      <c r="KCM204" s="64"/>
      <c r="KCN204" s="64"/>
      <c r="KCO204" s="64"/>
      <c r="KCP204" s="64"/>
      <c r="KCQ204" s="64"/>
      <c r="KCR204" s="64"/>
      <c r="KCS204" s="64"/>
      <c r="KCT204" s="64"/>
      <c r="KCU204" s="64"/>
      <c r="KCV204" s="64"/>
      <c r="KCW204" s="64"/>
      <c r="KCX204" s="64"/>
      <c r="KCY204" s="64"/>
      <c r="KCZ204" s="64"/>
      <c r="KDA204" s="64"/>
      <c r="KDB204" s="64"/>
      <c r="KDC204" s="64"/>
      <c r="KDD204" s="64"/>
      <c r="KDE204" s="64"/>
      <c r="KDF204" s="64"/>
      <c r="KDG204" s="64"/>
      <c r="KDH204" s="64"/>
      <c r="KDI204" s="64"/>
      <c r="KDJ204" s="64"/>
      <c r="KDK204" s="64"/>
      <c r="KDL204" s="64"/>
      <c r="KDM204" s="64"/>
      <c r="KDN204" s="64"/>
      <c r="KDO204" s="64"/>
      <c r="KDP204" s="64"/>
      <c r="KDQ204" s="64"/>
      <c r="KDR204" s="64"/>
      <c r="KDS204" s="64"/>
      <c r="KDT204" s="64"/>
      <c r="KDU204" s="64"/>
      <c r="KDV204" s="64"/>
      <c r="KDW204" s="64"/>
      <c r="KDX204" s="64"/>
      <c r="KDY204" s="64"/>
      <c r="KDZ204" s="64"/>
      <c r="KEA204" s="64"/>
      <c r="KEB204" s="64"/>
      <c r="KEC204" s="64"/>
      <c r="KED204" s="64"/>
      <c r="KEE204" s="64"/>
      <c r="KEF204" s="64"/>
      <c r="KEG204" s="64"/>
      <c r="KEH204" s="64"/>
      <c r="KEI204" s="64"/>
      <c r="KEJ204" s="64"/>
      <c r="KEK204" s="64"/>
      <c r="KEL204" s="64"/>
      <c r="KEM204" s="64"/>
      <c r="KEN204" s="64"/>
      <c r="KEO204" s="64"/>
      <c r="KEP204" s="64"/>
      <c r="KEQ204" s="64"/>
      <c r="KER204" s="64"/>
      <c r="KES204" s="64"/>
      <c r="KET204" s="64"/>
      <c r="KEU204" s="64"/>
      <c r="KEV204" s="64"/>
      <c r="KEW204" s="64"/>
      <c r="KEX204" s="64"/>
      <c r="KEY204" s="64"/>
      <c r="KEZ204" s="64"/>
      <c r="KFA204" s="64"/>
      <c r="KFB204" s="64"/>
      <c r="KFC204" s="64"/>
      <c r="KFD204" s="64"/>
      <c r="KFE204" s="64"/>
      <c r="KFF204" s="64"/>
      <c r="KFG204" s="64"/>
      <c r="KFH204" s="64"/>
      <c r="KFI204" s="64"/>
      <c r="KFJ204" s="64"/>
      <c r="KFK204" s="64"/>
      <c r="KFL204" s="64"/>
      <c r="KFM204" s="64"/>
      <c r="KFN204" s="64"/>
      <c r="KFO204" s="64"/>
      <c r="KFP204" s="64"/>
      <c r="KFQ204" s="64"/>
      <c r="KFR204" s="64"/>
      <c r="KFS204" s="64"/>
      <c r="KFT204" s="64"/>
      <c r="KFU204" s="64"/>
      <c r="KFV204" s="64"/>
      <c r="KFW204" s="64"/>
      <c r="KFX204" s="64"/>
      <c r="KFY204" s="64"/>
      <c r="KFZ204" s="64"/>
      <c r="KGA204" s="64"/>
      <c r="KGB204" s="64"/>
      <c r="KGC204" s="64"/>
      <c r="KGD204" s="64"/>
      <c r="KGE204" s="64"/>
      <c r="KGF204" s="64"/>
      <c r="KGG204" s="64"/>
      <c r="KGH204" s="64"/>
      <c r="KGI204" s="64"/>
      <c r="KGJ204" s="64"/>
      <c r="KGK204" s="64"/>
      <c r="KGL204" s="64"/>
      <c r="KGM204" s="64"/>
      <c r="KGN204" s="64"/>
      <c r="KGO204" s="64"/>
      <c r="KGP204" s="64"/>
      <c r="KGQ204" s="64"/>
      <c r="KGR204" s="64"/>
      <c r="KGS204" s="64"/>
      <c r="KGT204" s="64"/>
      <c r="KGU204" s="64"/>
      <c r="KGV204" s="64"/>
      <c r="KGW204" s="64"/>
      <c r="KGX204" s="64"/>
      <c r="KGY204" s="64"/>
      <c r="KGZ204" s="64"/>
      <c r="KHA204" s="64"/>
      <c r="KHB204" s="64"/>
      <c r="KHC204" s="64"/>
      <c r="KHD204" s="64"/>
      <c r="KHE204" s="64"/>
      <c r="KHF204" s="64"/>
      <c r="KHG204" s="64"/>
      <c r="KHH204" s="64"/>
      <c r="KHI204" s="64"/>
      <c r="KHJ204" s="64"/>
      <c r="KHK204" s="64"/>
      <c r="KHL204" s="64"/>
      <c r="KHM204" s="64"/>
      <c r="KHN204" s="64"/>
      <c r="KHO204" s="64"/>
      <c r="KHP204" s="64"/>
      <c r="KHQ204" s="64"/>
      <c r="KHR204" s="64"/>
      <c r="KHS204" s="64"/>
      <c r="KHT204" s="64"/>
      <c r="KHU204" s="64"/>
      <c r="KHV204" s="64"/>
      <c r="KHW204" s="64"/>
      <c r="KHX204" s="64"/>
      <c r="KHY204" s="64"/>
      <c r="KHZ204" s="64"/>
      <c r="KIA204" s="64"/>
      <c r="KIB204" s="64"/>
      <c r="KIC204" s="64"/>
      <c r="KID204" s="64"/>
      <c r="KIE204" s="64"/>
      <c r="KIF204" s="64"/>
      <c r="KIG204" s="64"/>
      <c r="KIH204" s="64"/>
      <c r="KII204" s="64"/>
      <c r="KIJ204" s="64"/>
      <c r="KIK204" s="64"/>
      <c r="KIL204" s="64"/>
      <c r="KIM204" s="64"/>
      <c r="KIN204" s="64"/>
      <c r="KIO204" s="64"/>
      <c r="KIP204" s="64"/>
      <c r="KIQ204" s="64"/>
      <c r="KIR204" s="64"/>
      <c r="KIS204" s="64"/>
      <c r="KIT204" s="64"/>
      <c r="KIU204" s="64"/>
      <c r="KIV204" s="64"/>
      <c r="KIW204" s="64"/>
      <c r="KIX204" s="64"/>
      <c r="KIY204" s="64"/>
      <c r="KIZ204" s="64"/>
      <c r="KJA204" s="64"/>
      <c r="KJB204" s="64"/>
      <c r="KJC204" s="64"/>
      <c r="KJD204" s="64"/>
      <c r="KJE204" s="64"/>
      <c r="KJF204" s="64"/>
      <c r="KJG204" s="64"/>
      <c r="KJH204" s="64"/>
      <c r="KJI204" s="64"/>
      <c r="KJJ204" s="64"/>
      <c r="KJK204" s="64"/>
      <c r="KJL204" s="64"/>
      <c r="KJM204" s="64"/>
      <c r="KJN204" s="64"/>
      <c r="KJO204" s="64"/>
      <c r="KJP204" s="64"/>
      <c r="KJQ204" s="64"/>
      <c r="KJR204" s="64"/>
      <c r="KJS204" s="64"/>
      <c r="KJT204" s="64"/>
      <c r="KJU204" s="64"/>
      <c r="KJV204" s="64"/>
      <c r="KJW204" s="64"/>
      <c r="KJX204" s="64"/>
      <c r="KJY204" s="64"/>
      <c r="KJZ204" s="64"/>
      <c r="KKA204" s="64"/>
      <c r="KKB204" s="64"/>
      <c r="KKC204" s="64"/>
      <c r="KKD204" s="64"/>
      <c r="KKE204" s="64"/>
      <c r="KKF204" s="64"/>
      <c r="KKG204" s="64"/>
      <c r="KKH204" s="64"/>
      <c r="KKI204" s="64"/>
      <c r="KKJ204" s="64"/>
      <c r="KKK204" s="64"/>
      <c r="KKL204" s="64"/>
      <c r="KKM204" s="64"/>
      <c r="KKN204" s="64"/>
      <c r="KKO204" s="64"/>
      <c r="KKP204" s="64"/>
      <c r="KKQ204" s="64"/>
      <c r="KKR204" s="64"/>
      <c r="KKS204" s="64"/>
      <c r="KKT204" s="64"/>
      <c r="KKU204" s="64"/>
      <c r="KKV204" s="64"/>
      <c r="KKW204" s="64"/>
      <c r="KKX204" s="64"/>
      <c r="KKY204" s="64"/>
      <c r="KKZ204" s="64"/>
      <c r="KLA204" s="64"/>
      <c r="KLB204" s="64"/>
      <c r="KLC204" s="64"/>
      <c r="KLD204" s="64"/>
      <c r="KLE204" s="64"/>
      <c r="KLF204" s="64"/>
      <c r="KLG204" s="64"/>
      <c r="KLH204" s="64"/>
      <c r="KLI204" s="64"/>
      <c r="KLJ204" s="64"/>
      <c r="KLK204" s="64"/>
      <c r="KLL204" s="64"/>
      <c r="KLM204" s="64"/>
      <c r="KLN204" s="64"/>
      <c r="KLO204" s="64"/>
      <c r="KLP204" s="64"/>
      <c r="KLQ204" s="64"/>
      <c r="KLR204" s="64"/>
      <c r="KLS204" s="64"/>
      <c r="KLT204" s="64"/>
      <c r="KLU204" s="64"/>
      <c r="KLV204" s="64"/>
      <c r="KLW204" s="64"/>
      <c r="KLX204" s="64"/>
      <c r="KLY204" s="64"/>
      <c r="KLZ204" s="64"/>
      <c r="KMA204" s="64"/>
      <c r="KMB204" s="64"/>
      <c r="KMC204" s="64"/>
      <c r="KMD204" s="64"/>
      <c r="KME204" s="64"/>
      <c r="KMF204" s="64"/>
      <c r="KMG204" s="64"/>
      <c r="KMH204" s="64"/>
      <c r="KMI204" s="64"/>
      <c r="KMJ204" s="64"/>
      <c r="KMK204" s="64"/>
      <c r="KML204" s="64"/>
      <c r="KMM204" s="64"/>
      <c r="KMN204" s="64"/>
      <c r="KMO204" s="64"/>
      <c r="KMP204" s="64"/>
      <c r="KMQ204" s="64"/>
      <c r="KMR204" s="64"/>
      <c r="KMS204" s="64"/>
      <c r="KMT204" s="64"/>
      <c r="KMU204" s="64"/>
      <c r="KMV204" s="64"/>
      <c r="KMW204" s="64"/>
      <c r="KMX204" s="64"/>
      <c r="KMY204" s="64"/>
      <c r="KMZ204" s="64"/>
      <c r="KNA204" s="64"/>
      <c r="KNB204" s="64"/>
      <c r="KNC204" s="64"/>
      <c r="KND204" s="64"/>
      <c r="KNE204" s="64"/>
      <c r="KNF204" s="64"/>
      <c r="KNG204" s="64"/>
      <c r="KNH204" s="64"/>
      <c r="KNI204" s="64"/>
      <c r="KNJ204" s="64"/>
      <c r="KNK204" s="64"/>
      <c r="KNL204" s="64"/>
      <c r="KNM204" s="64"/>
      <c r="KNN204" s="64"/>
      <c r="KNO204" s="64"/>
      <c r="KNP204" s="64"/>
      <c r="KNQ204" s="64"/>
      <c r="KNR204" s="64"/>
      <c r="KNS204" s="64"/>
      <c r="KNT204" s="64"/>
      <c r="KNU204" s="64"/>
      <c r="KNV204" s="64"/>
      <c r="KNW204" s="64"/>
      <c r="KNX204" s="64"/>
      <c r="KNY204" s="64"/>
      <c r="KNZ204" s="64"/>
      <c r="KOA204" s="64"/>
      <c r="KOB204" s="64"/>
      <c r="KOC204" s="64"/>
      <c r="KOD204" s="64"/>
      <c r="KOE204" s="64"/>
      <c r="KOF204" s="64"/>
      <c r="KOG204" s="64"/>
      <c r="KOH204" s="64"/>
      <c r="KOI204" s="64"/>
      <c r="KOJ204" s="64"/>
      <c r="KOK204" s="64"/>
      <c r="KOL204" s="64"/>
      <c r="KOM204" s="64"/>
      <c r="KON204" s="64"/>
      <c r="KOO204" s="64"/>
      <c r="KOP204" s="64"/>
      <c r="KOQ204" s="64"/>
      <c r="KOR204" s="64"/>
      <c r="KOS204" s="64"/>
      <c r="KOT204" s="64"/>
      <c r="KOU204" s="64"/>
      <c r="KOV204" s="64"/>
      <c r="KOW204" s="64"/>
      <c r="KOX204" s="64"/>
      <c r="KOY204" s="64"/>
      <c r="KOZ204" s="64"/>
      <c r="KPA204" s="64"/>
      <c r="KPB204" s="64"/>
      <c r="KPC204" s="64"/>
      <c r="KPD204" s="64"/>
      <c r="KPE204" s="64"/>
      <c r="KPF204" s="64"/>
      <c r="KPG204" s="64"/>
      <c r="KPH204" s="64"/>
      <c r="KPI204" s="64"/>
      <c r="KPJ204" s="64"/>
      <c r="KPK204" s="64"/>
      <c r="KPL204" s="64"/>
      <c r="KPM204" s="64"/>
      <c r="KPN204" s="64"/>
      <c r="KPO204" s="64"/>
      <c r="KPP204" s="64"/>
      <c r="KPQ204" s="64"/>
      <c r="KPR204" s="64"/>
      <c r="KPS204" s="64"/>
      <c r="KPT204" s="64"/>
      <c r="KPU204" s="64"/>
      <c r="KPV204" s="64"/>
      <c r="KPW204" s="64"/>
      <c r="KPX204" s="64"/>
      <c r="KPY204" s="64"/>
      <c r="KPZ204" s="64"/>
      <c r="KQA204" s="64"/>
      <c r="KQB204" s="64"/>
      <c r="KQC204" s="64"/>
      <c r="KQD204" s="64"/>
      <c r="KQE204" s="64"/>
      <c r="KQF204" s="64"/>
      <c r="KQG204" s="64"/>
      <c r="KQH204" s="64"/>
      <c r="KQI204" s="64"/>
      <c r="KQJ204" s="64"/>
      <c r="KQK204" s="64"/>
      <c r="KQL204" s="64"/>
      <c r="KQM204" s="64"/>
      <c r="KQN204" s="64"/>
      <c r="KQO204" s="64"/>
      <c r="KQP204" s="64"/>
      <c r="KQQ204" s="64"/>
      <c r="KQR204" s="64"/>
      <c r="KQS204" s="64"/>
      <c r="KQT204" s="64"/>
      <c r="KQU204" s="64"/>
      <c r="KQV204" s="64"/>
      <c r="KQW204" s="64"/>
      <c r="KQX204" s="64"/>
      <c r="KQY204" s="64"/>
      <c r="KQZ204" s="64"/>
      <c r="KRA204" s="64"/>
      <c r="KRB204" s="64"/>
      <c r="KRC204" s="64"/>
      <c r="KRD204" s="64"/>
      <c r="KRE204" s="64"/>
      <c r="KRF204" s="64"/>
      <c r="KRG204" s="64"/>
      <c r="KRH204" s="64"/>
      <c r="KRI204" s="64"/>
      <c r="KRJ204" s="64"/>
      <c r="KRK204" s="64"/>
      <c r="KRL204" s="64"/>
      <c r="KRM204" s="64"/>
      <c r="KRN204" s="64"/>
      <c r="KRO204" s="64"/>
      <c r="KRP204" s="64"/>
      <c r="KRQ204" s="64"/>
      <c r="KRR204" s="64"/>
      <c r="KRS204" s="64"/>
      <c r="KRT204" s="64"/>
      <c r="KRU204" s="64"/>
      <c r="KRV204" s="64"/>
      <c r="KRW204" s="64"/>
      <c r="KRX204" s="64"/>
      <c r="KRY204" s="64"/>
      <c r="KRZ204" s="64"/>
      <c r="KSA204" s="64"/>
      <c r="KSB204" s="64"/>
      <c r="KSC204" s="64"/>
      <c r="KSD204" s="64"/>
      <c r="KSE204" s="64"/>
      <c r="KSF204" s="64"/>
      <c r="KSG204" s="64"/>
      <c r="KSH204" s="64"/>
      <c r="KSI204" s="64"/>
      <c r="KSJ204" s="64"/>
      <c r="KSK204" s="64"/>
      <c r="KSL204" s="64"/>
      <c r="KSM204" s="64"/>
      <c r="KSN204" s="64"/>
      <c r="KSO204" s="64"/>
      <c r="KSP204" s="64"/>
      <c r="KSQ204" s="64"/>
      <c r="KSR204" s="64"/>
      <c r="KSS204" s="64"/>
      <c r="KST204" s="64"/>
      <c r="KSU204" s="64"/>
      <c r="KSV204" s="64"/>
      <c r="KSW204" s="64"/>
      <c r="KSX204" s="64"/>
      <c r="KSY204" s="64"/>
      <c r="KSZ204" s="64"/>
      <c r="KTA204" s="64"/>
      <c r="KTB204" s="64"/>
      <c r="KTC204" s="64"/>
      <c r="KTD204" s="64"/>
      <c r="KTE204" s="64"/>
      <c r="KTF204" s="64"/>
      <c r="KTG204" s="64"/>
      <c r="KTH204" s="64"/>
      <c r="KTI204" s="64"/>
      <c r="KTJ204" s="64"/>
      <c r="KTK204" s="64"/>
      <c r="KTL204" s="64"/>
      <c r="KTM204" s="64"/>
      <c r="KTN204" s="64"/>
      <c r="KTO204" s="64"/>
      <c r="KTP204" s="64"/>
      <c r="KTQ204" s="64"/>
      <c r="KTR204" s="64"/>
      <c r="KTS204" s="64"/>
      <c r="KTT204" s="64"/>
      <c r="KTU204" s="64"/>
      <c r="KTV204" s="64"/>
      <c r="KTW204" s="64"/>
      <c r="KTX204" s="64"/>
      <c r="KTY204" s="64"/>
      <c r="KTZ204" s="64"/>
      <c r="KUA204" s="64"/>
      <c r="KUB204" s="64"/>
      <c r="KUC204" s="64"/>
      <c r="KUD204" s="64"/>
      <c r="KUE204" s="64"/>
      <c r="KUF204" s="64"/>
      <c r="KUG204" s="64"/>
      <c r="KUH204" s="64"/>
      <c r="KUI204" s="64"/>
      <c r="KUJ204" s="64"/>
      <c r="KUK204" s="64"/>
      <c r="KUL204" s="64"/>
      <c r="KUM204" s="64"/>
      <c r="KUN204" s="64"/>
      <c r="KUO204" s="64"/>
      <c r="KUP204" s="64"/>
      <c r="KUQ204" s="64"/>
      <c r="KUR204" s="64"/>
      <c r="KUS204" s="64"/>
      <c r="KUT204" s="64"/>
      <c r="KUU204" s="64"/>
      <c r="KUV204" s="64"/>
      <c r="KUW204" s="64"/>
      <c r="KUX204" s="64"/>
      <c r="KUY204" s="64"/>
      <c r="KUZ204" s="64"/>
      <c r="KVA204" s="64"/>
      <c r="KVB204" s="64"/>
      <c r="KVC204" s="64"/>
      <c r="KVD204" s="64"/>
      <c r="KVE204" s="64"/>
      <c r="KVF204" s="64"/>
      <c r="KVG204" s="64"/>
      <c r="KVH204" s="64"/>
      <c r="KVI204" s="64"/>
      <c r="KVJ204" s="64"/>
      <c r="KVK204" s="64"/>
      <c r="KVL204" s="64"/>
      <c r="KVM204" s="64"/>
      <c r="KVN204" s="64"/>
      <c r="KVO204" s="64"/>
      <c r="KVP204" s="64"/>
      <c r="KVQ204" s="64"/>
      <c r="KVR204" s="64"/>
      <c r="KVS204" s="64"/>
      <c r="KVT204" s="64"/>
      <c r="KVU204" s="64"/>
      <c r="KVV204" s="64"/>
      <c r="KVW204" s="64"/>
      <c r="KVX204" s="64"/>
      <c r="KVY204" s="64"/>
      <c r="KVZ204" s="64"/>
      <c r="KWA204" s="64"/>
      <c r="KWB204" s="64"/>
      <c r="KWC204" s="64"/>
      <c r="KWD204" s="64"/>
      <c r="KWE204" s="64"/>
      <c r="KWF204" s="64"/>
      <c r="KWG204" s="64"/>
      <c r="KWH204" s="64"/>
      <c r="KWI204" s="64"/>
      <c r="KWJ204" s="64"/>
      <c r="KWK204" s="64"/>
      <c r="KWL204" s="64"/>
      <c r="KWM204" s="64"/>
      <c r="KWN204" s="64"/>
      <c r="KWO204" s="64"/>
      <c r="KWP204" s="64"/>
      <c r="KWQ204" s="64"/>
      <c r="KWR204" s="64"/>
      <c r="KWS204" s="64"/>
      <c r="KWT204" s="64"/>
      <c r="KWU204" s="64"/>
      <c r="KWV204" s="64"/>
      <c r="KWW204" s="64"/>
      <c r="KWX204" s="64"/>
      <c r="KWY204" s="64"/>
      <c r="KWZ204" s="64"/>
      <c r="KXA204" s="64"/>
      <c r="KXB204" s="64"/>
      <c r="KXC204" s="64"/>
      <c r="KXD204" s="64"/>
      <c r="KXE204" s="64"/>
      <c r="KXF204" s="64"/>
      <c r="KXG204" s="64"/>
      <c r="KXH204" s="64"/>
      <c r="KXI204" s="64"/>
      <c r="KXJ204" s="64"/>
      <c r="KXK204" s="64"/>
      <c r="KXL204" s="64"/>
      <c r="KXM204" s="64"/>
      <c r="KXN204" s="64"/>
      <c r="KXO204" s="64"/>
      <c r="KXP204" s="64"/>
      <c r="KXQ204" s="64"/>
      <c r="KXR204" s="64"/>
      <c r="KXS204" s="64"/>
      <c r="KXT204" s="64"/>
      <c r="KXU204" s="64"/>
      <c r="KXV204" s="64"/>
      <c r="KXW204" s="64"/>
      <c r="KXX204" s="64"/>
      <c r="KXY204" s="64"/>
      <c r="KXZ204" s="64"/>
      <c r="KYA204" s="64"/>
      <c r="KYB204" s="64"/>
      <c r="KYC204" s="64"/>
      <c r="KYD204" s="64"/>
      <c r="KYE204" s="64"/>
      <c r="KYF204" s="64"/>
      <c r="KYG204" s="64"/>
      <c r="KYH204" s="64"/>
      <c r="KYI204" s="64"/>
      <c r="KYJ204" s="64"/>
      <c r="KYK204" s="64"/>
      <c r="KYL204" s="64"/>
      <c r="KYM204" s="64"/>
      <c r="KYN204" s="64"/>
      <c r="KYO204" s="64"/>
      <c r="KYP204" s="64"/>
      <c r="KYQ204" s="64"/>
      <c r="KYR204" s="64"/>
      <c r="KYS204" s="64"/>
      <c r="KYT204" s="64"/>
      <c r="KYU204" s="64"/>
      <c r="KYV204" s="64"/>
      <c r="KYW204" s="64"/>
      <c r="KYX204" s="64"/>
      <c r="KYY204" s="64"/>
      <c r="KYZ204" s="64"/>
      <c r="KZA204" s="64"/>
      <c r="KZB204" s="64"/>
      <c r="KZC204" s="64"/>
      <c r="KZD204" s="64"/>
      <c r="KZE204" s="64"/>
      <c r="KZF204" s="64"/>
      <c r="KZG204" s="64"/>
      <c r="KZH204" s="64"/>
      <c r="KZI204" s="64"/>
      <c r="KZJ204" s="64"/>
      <c r="KZK204" s="64"/>
      <c r="KZL204" s="64"/>
      <c r="KZM204" s="64"/>
      <c r="KZN204" s="64"/>
      <c r="KZO204" s="64"/>
      <c r="KZP204" s="64"/>
      <c r="KZQ204" s="64"/>
      <c r="KZR204" s="64"/>
      <c r="KZS204" s="64"/>
      <c r="KZT204" s="64"/>
      <c r="KZU204" s="64"/>
      <c r="KZV204" s="64"/>
      <c r="KZW204" s="64"/>
      <c r="KZX204" s="64"/>
      <c r="KZY204" s="64"/>
      <c r="KZZ204" s="64"/>
      <c r="LAA204" s="64"/>
      <c r="LAB204" s="64"/>
      <c r="LAC204" s="64"/>
      <c r="LAD204" s="64"/>
      <c r="LAE204" s="64"/>
      <c r="LAF204" s="64"/>
      <c r="LAG204" s="64"/>
      <c r="LAH204" s="64"/>
      <c r="LAI204" s="64"/>
      <c r="LAJ204" s="64"/>
      <c r="LAK204" s="64"/>
      <c r="LAL204" s="64"/>
      <c r="LAM204" s="64"/>
      <c r="LAN204" s="64"/>
      <c r="LAO204" s="64"/>
      <c r="LAP204" s="64"/>
      <c r="LAQ204" s="64"/>
      <c r="LAR204" s="64"/>
      <c r="LAS204" s="64"/>
      <c r="LAT204" s="64"/>
      <c r="LAU204" s="64"/>
      <c r="LAV204" s="64"/>
      <c r="LAW204" s="64"/>
      <c r="LAX204" s="64"/>
      <c r="LAY204" s="64"/>
      <c r="LAZ204" s="64"/>
      <c r="LBA204" s="64"/>
      <c r="LBB204" s="64"/>
      <c r="LBC204" s="64"/>
      <c r="LBD204" s="64"/>
      <c r="LBE204" s="64"/>
      <c r="LBF204" s="64"/>
      <c r="LBG204" s="64"/>
      <c r="LBH204" s="64"/>
      <c r="LBI204" s="64"/>
      <c r="LBJ204" s="64"/>
      <c r="LBK204" s="64"/>
      <c r="LBL204" s="64"/>
      <c r="LBM204" s="64"/>
      <c r="LBN204" s="64"/>
      <c r="LBO204" s="64"/>
      <c r="LBP204" s="64"/>
      <c r="LBQ204" s="64"/>
      <c r="LBR204" s="64"/>
      <c r="LBS204" s="64"/>
      <c r="LBT204" s="64"/>
      <c r="LBU204" s="64"/>
      <c r="LBV204" s="64"/>
      <c r="LBW204" s="64"/>
      <c r="LBX204" s="64"/>
      <c r="LBY204" s="64"/>
      <c r="LBZ204" s="64"/>
      <c r="LCA204" s="64"/>
      <c r="LCB204" s="64"/>
      <c r="LCC204" s="64"/>
      <c r="LCD204" s="64"/>
      <c r="LCE204" s="64"/>
      <c r="LCF204" s="64"/>
      <c r="LCG204" s="64"/>
      <c r="LCH204" s="64"/>
      <c r="LCI204" s="64"/>
      <c r="LCJ204" s="64"/>
      <c r="LCK204" s="64"/>
      <c r="LCL204" s="64"/>
      <c r="LCM204" s="64"/>
      <c r="LCN204" s="64"/>
      <c r="LCO204" s="64"/>
      <c r="LCP204" s="64"/>
      <c r="LCQ204" s="64"/>
      <c r="LCR204" s="64"/>
      <c r="LCS204" s="64"/>
      <c r="LCT204" s="64"/>
      <c r="LCU204" s="64"/>
      <c r="LCV204" s="64"/>
      <c r="LCW204" s="64"/>
      <c r="LCX204" s="64"/>
      <c r="LCY204" s="64"/>
      <c r="LCZ204" s="64"/>
      <c r="LDA204" s="64"/>
      <c r="LDB204" s="64"/>
      <c r="LDC204" s="64"/>
      <c r="LDD204" s="64"/>
      <c r="LDE204" s="64"/>
      <c r="LDF204" s="64"/>
      <c r="LDG204" s="64"/>
      <c r="LDH204" s="64"/>
      <c r="LDI204" s="64"/>
      <c r="LDJ204" s="64"/>
      <c r="LDK204" s="64"/>
      <c r="LDL204" s="64"/>
      <c r="LDM204" s="64"/>
      <c r="LDN204" s="64"/>
      <c r="LDO204" s="64"/>
      <c r="LDP204" s="64"/>
      <c r="LDQ204" s="64"/>
      <c r="LDR204" s="64"/>
      <c r="LDS204" s="64"/>
      <c r="LDT204" s="64"/>
      <c r="LDU204" s="64"/>
      <c r="LDV204" s="64"/>
      <c r="LDW204" s="64"/>
      <c r="LDX204" s="64"/>
      <c r="LDY204" s="64"/>
      <c r="LDZ204" s="64"/>
      <c r="LEA204" s="64"/>
      <c r="LEB204" s="64"/>
      <c r="LEC204" s="64"/>
      <c r="LED204" s="64"/>
      <c r="LEE204" s="64"/>
      <c r="LEF204" s="64"/>
      <c r="LEG204" s="64"/>
      <c r="LEH204" s="64"/>
      <c r="LEI204" s="64"/>
      <c r="LEJ204" s="64"/>
      <c r="LEK204" s="64"/>
      <c r="LEL204" s="64"/>
      <c r="LEM204" s="64"/>
      <c r="LEN204" s="64"/>
      <c r="LEO204" s="64"/>
      <c r="LEP204" s="64"/>
      <c r="LEQ204" s="64"/>
      <c r="LER204" s="64"/>
      <c r="LES204" s="64"/>
      <c r="LET204" s="64"/>
      <c r="LEU204" s="64"/>
      <c r="LEV204" s="64"/>
      <c r="LEW204" s="64"/>
      <c r="LEX204" s="64"/>
      <c r="LEY204" s="64"/>
      <c r="LEZ204" s="64"/>
      <c r="LFA204" s="64"/>
      <c r="LFB204" s="64"/>
      <c r="LFC204" s="64"/>
      <c r="LFD204" s="64"/>
      <c r="LFE204" s="64"/>
      <c r="LFF204" s="64"/>
      <c r="LFG204" s="64"/>
      <c r="LFH204" s="64"/>
      <c r="LFI204" s="64"/>
      <c r="LFJ204" s="64"/>
      <c r="LFK204" s="64"/>
      <c r="LFL204" s="64"/>
      <c r="LFM204" s="64"/>
      <c r="LFN204" s="64"/>
      <c r="LFO204" s="64"/>
      <c r="LFP204" s="64"/>
      <c r="LFQ204" s="64"/>
      <c r="LFR204" s="64"/>
      <c r="LFS204" s="64"/>
      <c r="LFT204" s="64"/>
      <c r="LFU204" s="64"/>
      <c r="LFV204" s="64"/>
      <c r="LFW204" s="64"/>
      <c r="LFX204" s="64"/>
      <c r="LFY204" s="64"/>
      <c r="LFZ204" s="64"/>
      <c r="LGA204" s="64"/>
      <c r="LGB204" s="64"/>
      <c r="LGC204" s="64"/>
      <c r="LGD204" s="64"/>
      <c r="LGE204" s="64"/>
      <c r="LGF204" s="64"/>
      <c r="LGG204" s="64"/>
      <c r="LGH204" s="64"/>
      <c r="LGI204" s="64"/>
      <c r="LGJ204" s="64"/>
      <c r="LGK204" s="64"/>
      <c r="LGL204" s="64"/>
      <c r="LGM204" s="64"/>
      <c r="LGN204" s="64"/>
      <c r="LGO204" s="64"/>
      <c r="LGP204" s="64"/>
      <c r="LGQ204" s="64"/>
      <c r="LGR204" s="64"/>
      <c r="LGS204" s="64"/>
      <c r="LGT204" s="64"/>
      <c r="LGU204" s="64"/>
      <c r="LGV204" s="64"/>
      <c r="LGW204" s="64"/>
      <c r="LGX204" s="64"/>
      <c r="LGY204" s="64"/>
      <c r="LGZ204" s="64"/>
      <c r="LHA204" s="64"/>
      <c r="LHB204" s="64"/>
      <c r="LHC204" s="64"/>
      <c r="LHD204" s="64"/>
      <c r="LHE204" s="64"/>
      <c r="LHF204" s="64"/>
      <c r="LHG204" s="64"/>
      <c r="LHH204" s="64"/>
      <c r="LHI204" s="64"/>
      <c r="LHJ204" s="64"/>
      <c r="LHK204" s="64"/>
      <c r="LHL204" s="64"/>
      <c r="LHM204" s="64"/>
      <c r="LHN204" s="64"/>
      <c r="LHO204" s="64"/>
      <c r="LHP204" s="64"/>
      <c r="LHQ204" s="64"/>
      <c r="LHR204" s="64"/>
      <c r="LHS204" s="64"/>
      <c r="LHT204" s="64"/>
      <c r="LHU204" s="64"/>
      <c r="LHV204" s="64"/>
      <c r="LHW204" s="64"/>
      <c r="LHX204" s="64"/>
      <c r="LHY204" s="64"/>
      <c r="LHZ204" s="64"/>
      <c r="LIA204" s="64"/>
      <c r="LIB204" s="64"/>
      <c r="LIC204" s="64"/>
      <c r="LID204" s="64"/>
      <c r="LIE204" s="64"/>
      <c r="LIF204" s="64"/>
      <c r="LIG204" s="64"/>
      <c r="LIH204" s="64"/>
      <c r="LII204" s="64"/>
      <c r="LIJ204" s="64"/>
      <c r="LIK204" s="64"/>
      <c r="LIL204" s="64"/>
      <c r="LIM204" s="64"/>
      <c r="LIN204" s="64"/>
      <c r="LIO204" s="64"/>
      <c r="LIP204" s="64"/>
      <c r="LIQ204" s="64"/>
      <c r="LIR204" s="64"/>
      <c r="LIS204" s="64"/>
      <c r="LIT204" s="64"/>
      <c r="LIU204" s="64"/>
      <c r="LIV204" s="64"/>
      <c r="LIW204" s="64"/>
      <c r="LIX204" s="64"/>
      <c r="LIY204" s="64"/>
      <c r="LIZ204" s="64"/>
      <c r="LJA204" s="64"/>
      <c r="LJB204" s="64"/>
      <c r="LJC204" s="64"/>
      <c r="LJD204" s="64"/>
      <c r="LJE204" s="64"/>
      <c r="LJF204" s="64"/>
      <c r="LJG204" s="64"/>
      <c r="LJH204" s="64"/>
      <c r="LJI204" s="64"/>
      <c r="LJJ204" s="64"/>
      <c r="LJK204" s="64"/>
      <c r="LJL204" s="64"/>
      <c r="LJM204" s="64"/>
      <c r="LJN204" s="64"/>
      <c r="LJO204" s="64"/>
      <c r="LJP204" s="64"/>
      <c r="LJQ204" s="64"/>
      <c r="LJR204" s="64"/>
      <c r="LJS204" s="64"/>
      <c r="LJT204" s="64"/>
      <c r="LJU204" s="64"/>
      <c r="LJV204" s="64"/>
      <c r="LJW204" s="64"/>
      <c r="LJX204" s="64"/>
      <c r="LJY204" s="64"/>
      <c r="LJZ204" s="64"/>
      <c r="LKA204" s="64"/>
      <c r="LKB204" s="64"/>
      <c r="LKC204" s="64"/>
      <c r="LKD204" s="64"/>
      <c r="LKE204" s="64"/>
      <c r="LKF204" s="64"/>
      <c r="LKG204" s="64"/>
      <c r="LKH204" s="64"/>
      <c r="LKI204" s="64"/>
      <c r="LKJ204" s="64"/>
      <c r="LKK204" s="64"/>
      <c r="LKL204" s="64"/>
      <c r="LKM204" s="64"/>
      <c r="LKN204" s="64"/>
      <c r="LKO204" s="64"/>
      <c r="LKP204" s="64"/>
      <c r="LKQ204" s="64"/>
      <c r="LKR204" s="64"/>
      <c r="LKS204" s="64"/>
      <c r="LKT204" s="64"/>
      <c r="LKU204" s="64"/>
      <c r="LKV204" s="64"/>
      <c r="LKW204" s="64"/>
      <c r="LKX204" s="64"/>
      <c r="LKY204" s="64"/>
      <c r="LKZ204" s="64"/>
      <c r="LLA204" s="64"/>
      <c r="LLB204" s="64"/>
      <c r="LLC204" s="64"/>
      <c r="LLD204" s="64"/>
      <c r="LLE204" s="64"/>
      <c r="LLF204" s="64"/>
      <c r="LLG204" s="64"/>
      <c r="LLH204" s="64"/>
      <c r="LLI204" s="64"/>
      <c r="LLJ204" s="64"/>
      <c r="LLK204" s="64"/>
      <c r="LLL204" s="64"/>
      <c r="LLM204" s="64"/>
      <c r="LLN204" s="64"/>
      <c r="LLO204" s="64"/>
      <c r="LLP204" s="64"/>
      <c r="LLQ204" s="64"/>
      <c r="LLR204" s="64"/>
      <c r="LLS204" s="64"/>
      <c r="LLT204" s="64"/>
      <c r="LLU204" s="64"/>
      <c r="LLV204" s="64"/>
      <c r="LLW204" s="64"/>
      <c r="LLX204" s="64"/>
      <c r="LLY204" s="64"/>
      <c r="LLZ204" s="64"/>
      <c r="LMA204" s="64"/>
      <c r="LMB204" s="64"/>
      <c r="LMC204" s="64"/>
      <c r="LMD204" s="64"/>
      <c r="LME204" s="64"/>
      <c r="LMF204" s="64"/>
      <c r="LMG204" s="64"/>
      <c r="LMH204" s="64"/>
      <c r="LMI204" s="64"/>
      <c r="LMJ204" s="64"/>
      <c r="LMK204" s="64"/>
      <c r="LML204" s="64"/>
      <c r="LMM204" s="64"/>
      <c r="LMN204" s="64"/>
      <c r="LMO204" s="64"/>
      <c r="LMP204" s="64"/>
      <c r="LMQ204" s="64"/>
      <c r="LMR204" s="64"/>
      <c r="LMS204" s="64"/>
      <c r="LMT204" s="64"/>
      <c r="LMU204" s="64"/>
      <c r="LMV204" s="64"/>
      <c r="LMW204" s="64"/>
      <c r="LMX204" s="64"/>
      <c r="LMY204" s="64"/>
      <c r="LMZ204" s="64"/>
      <c r="LNA204" s="64"/>
      <c r="LNB204" s="64"/>
      <c r="LNC204" s="64"/>
      <c r="LND204" s="64"/>
      <c r="LNE204" s="64"/>
      <c r="LNF204" s="64"/>
      <c r="LNG204" s="64"/>
      <c r="LNH204" s="64"/>
      <c r="LNI204" s="64"/>
      <c r="LNJ204" s="64"/>
      <c r="LNK204" s="64"/>
      <c r="LNL204" s="64"/>
      <c r="LNM204" s="64"/>
      <c r="LNN204" s="64"/>
      <c r="LNO204" s="64"/>
      <c r="LNP204" s="64"/>
      <c r="LNQ204" s="64"/>
      <c r="LNR204" s="64"/>
      <c r="LNS204" s="64"/>
      <c r="LNT204" s="64"/>
      <c r="LNU204" s="64"/>
      <c r="LNV204" s="64"/>
      <c r="LNW204" s="64"/>
      <c r="LNX204" s="64"/>
      <c r="LNY204" s="64"/>
      <c r="LNZ204" s="64"/>
      <c r="LOA204" s="64"/>
      <c r="LOB204" s="64"/>
      <c r="LOC204" s="64"/>
      <c r="LOD204" s="64"/>
      <c r="LOE204" s="64"/>
      <c r="LOF204" s="64"/>
      <c r="LOG204" s="64"/>
      <c r="LOH204" s="64"/>
      <c r="LOI204" s="64"/>
      <c r="LOJ204" s="64"/>
      <c r="LOK204" s="64"/>
      <c r="LOL204" s="64"/>
      <c r="LOM204" s="64"/>
      <c r="LON204" s="64"/>
      <c r="LOO204" s="64"/>
      <c r="LOP204" s="64"/>
      <c r="LOQ204" s="64"/>
      <c r="LOR204" s="64"/>
      <c r="LOS204" s="64"/>
      <c r="LOT204" s="64"/>
      <c r="LOU204" s="64"/>
      <c r="LOV204" s="64"/>
      <c r="LOW204" s="64"/>
      <c r="LOX204" s="64"/>
      <c r="LOY204" s="64"/>
      <c r="LOZ204" s="64"/>
      <c r="LPA204" s="64"/>
      <c r="LPB204" s="64"/>
      <c r="LPC204" s="64"/>
      <c r="LPD204" s="64"/>
      <c r="LPE204" s="64"/>
      <c r="LPF204" s="64"/>
      <c r="LPG204" s="64"/>
      <c r="LPH204" s="64"/>
      <c r="LPI204" s="64"/>
      <c r="LPJ204" s="64"/>
      <c r="LPK204" s="64"/>
      <c r="LPL204" s="64"/>
      <c r="LPM204" s="64"/>
      <c r="LPN204" s="64"/>
      <c r="LPO204" s="64"/>
      <c r="LPP204" s="64"/>
      <c r="LPQ204" s="64"/>
      <c r="LPR204" s="64"/>
      <c r="LPS204" s="64"/>
      <c r="LPT204" s="64"/>
      <c r="LPU204" s="64"/>
      <c r="LPV204" s="64"/>
      <c r="LPW204" s="64"/>
      <c r="LPX204" s="64"/>
      <c r="LPY204" s="64"/>
      <c r="LPZ204" s="64"/>
      <c r="LQA204" s="64"/>
      <c r="LQB204" s="64"/>
      <c r="LQC204" s="64"/>
      <c r="LQD204" s="64"/>
      <c r="LQE204" s="64"/>
      <c r="LQF204" s="64"/>
      <c r="LQG204" s="64"/>
      <c r="LQH204" s="64"/>
      <c r="LQI204" s="64"/>
      <c r="LQJ204" s="64"/>
      <c r="LQK204" s="64"/>
      <c r="LQL204" s="64"/>
      <c r="LQM204" s="64"/>
      <c r="LQN204" s="64"/>
      <c r="LQO204" s="64"/>
      <c r="LQP204" s="64"/>
      <c r="LQQ204" s="64"/>
      <c r="LQR204" s="64"/>
      <c r="LQS204" s="64"/>
      <c r="LQT204" s="64"/>
      <c r="LQU204" s="64"/>
      <c r="LQV204" s="64"/>
      <c r="LQW204" s="64"/>
      <c r="LQX204" s="64"/>
      <c r="LQY204" s="64"/>
      <c r="LQZ204" s="64"/>
      <c r="LRA204" s="64"/>
      <c r="LRB204" s="64"/>
      <c r="LRC204" s="64"/>
      <c r="LRD204" s="64"/>
      <c r="LRE204" s="64"/>
      <c r="LRF204" s="64"/>
      <c r="LRG204" s="64"/>
      <c r="LRH204" s="64"/>
      <c r="LRI204" s="64"/>
      <c r="LRJ204" s="64"/>
      <c r="LRK204" s="64"/>
      <c r="LRL204" s="64"/>
      <c r="LRM204" s="64"/>
      <c r="LRN204" s="64"/>
      <c r="LRO204" s="64"/>
      <c r="LRP204" s="64"/>
      <c r="LRQ204" s="64"/>
      <c r="LRR204" s="64"/>
      <c r="LRS204" s="64"/>
      <c r="LRT204" s="64"/>
      <c r="LRU204" s="64"/>
      <c r="LRV204" s="64"/>
      <c r="LRW204" s="64"/>
      <c r="LRX204" s="64"/>
      <c r="LRY204" s="64"/>
      <c r="LRZ204" s="64"/>
      <c r="LSA204" s="64"/>
      <c r="LSB204" s="64"/>
      <c r="LSC204" s="64"/>
      <c r="LSD204" s="64"/>
      <c r="LSE204" s="64"/>
      <c r="LSF204" s="64"/>
      <c r="LSG204" s="64"/>
      <c r="LSH204" s="64"/>
      <c r="LSI204" s="64"/>
      <c r="LSJ204" s="64"/>
      <c r="LSK204" s="64"/>
      <c r="LSL204" s="64"/>
      <c r="LSM204" s="64"/>
      <c r="LSN204" s="64"/>
      <c r="LSO204" s="64"/>
      <c r="LSP204" s="64"/>
      <c r="LSQ204" s="64"/>
      <c r="LSR204" s="64"/>
      <c r="LSS204" s="64"/>
      <c r="LST204" s="64"/>
      <c r="LSU204" s="64"/>
      <c r="LSV204" s="64"/>
      <c r="LSW204" s="64"/>
      <c r="LSX204" s="64"/>
      <c r="LSY204" s="64"/>
      <c r="LSZ204" s="64"/>
      <c r="LTA204" s="64"/>
      <c r="LTB204" s="64"/>
      <c r="LTC204" s="64"/>
      <c r="LTD204" s="64"/>
      <c r="LTE204" s="64"/>
      <c r="LTF204" s="64"/>
      <c r="LTG204" s="64"/>
      <c r="LTH204" s="64"/>
      <c r="LTI204" s="64"/>
      <c r="LTJ204" s="64"/>
      <c r="LTK204" s="64"/>
      <c r="LTL204" s="64"/>
      <c r="LTM204" s="64"/>
      <c r="LTN204" s="64"/>
      <c r="LTO204" s="64"/>
      <c r="LTP204" s="64"/>
      <c r="LTQ204" s="64"/>
      <c r="LTR204" s="64"/>
      <c r="LTS204" s="64"/>
      <c r="LTT204" s="64"/>
      <c r="LTU204" s="64"/>
      <c r="LTV204" s="64"/>
      <c r="LTW204" s="64"/>
      <c r="LTX204" s="64"/>
      <c r="LTY204" s="64"/>
      <c r="LTZ204" s="64"/>
      <c r="LUA204" s="64"/>
      <c r="LUB204" s="64"/>
      <c r="LUC204" s="64"/>
      <c r="LUD204" s="64"/>
      <c r="LUE204" s="64"/>
      <c r="LUF204" s="64"/>
      <c r="LUG204" s="64"/>
      <c r="LUH204" s="64"/>
      <c r="LUI204" s="64"/>
      <c r="LUJ204" s="64"/>
      <c r="LUK204" s="64"/>
      <c r="LUL204" s="64"/>
      <c r="LUM204" s="64"/>
      <c r="LUN204" s="64"/>
      <c r="LUO204" s="64"/>
      <c r="LUP204" s="64"/>
      <c r="LUQ204" s="64"/>
      <c r="LUR204" s="64"/>
      <c r="LUS204" s="64"/>
      <c r="LUT204" s="64"/>
      <c r="LUU204" s="64"/>
      <c r="LUV204" s="64"/>
      <c r="LUW204" s="64"/>
      <c r="LUX204" s="64"/>
      <c r="LUY204" s="64"/>
      <c r="LUZ204" s="64"/>
      <c r="LVA204" s="64"/>
      <c r="LVB204" s="64"/>
      <c r="LVC204" s="64"/>
      <c r="LVD204" s="64"/>
      <c r="LVE204" s="64"/>
      <c r="LVF204" s="64"/>
      <c r="LVG204" s="64"/>
      <c r="LVH204" s="64"/>
      <c r="LVI204" s="64"/>
      <c r="LVJ204" s="64"/>
      <c r="LVK204" s="64"/>
      <c r="LVL204" s="64"/>
      <c r="LVM204" s="64"/>
      <c r="LVN204" s="64"/>
      <c r="LVO204" s="64"/>
      <c r="LVP204" s="64"/>
      <c r="LVQ204" s="64"/>
      <c r="LVR204" s="64"/>
      <c r="LVS204" s="64"/>
      <c r="LVT204" s="64"/>
      <c r="LVU204" s="64"/>
      <c r="LVV204" s="64"/>
      <c r="LVW204" s="64"/>
      <c r="LVX204" s="64"/>
      <c r="LVY204" s="64"/>
      <c r="LVZ204" s="64"/>
      <c r="LWA204" s="64"/>
      <c r="LWB204" s="64"/>
      <c r="LWC204" s="64"/>
      <c r="LWD204" s="64"/>
      <c r="LWE204" s="64"/>
      <c r="LWF204" s="64"/>
      <c r="LWG204" s="64"/>
      <c r="LWH204" s="64"/>
      <c r="LWI204" s="64"/>
      <c r="LWJ204" s="64"/>
      <c r="LWK204" s="64"/>
      <c r="LWL204" s="64"/>
      <c r="LWM204" s="64"/>
      <c r="LWN204" s="64"/>
      <c r="LWO204" s="64"/>
      <c r="LWP204" s="64"/>
      <c r="LWQ204" s="64"/>
      <c r="LWR204" s="64"/>
      <c r="LWS204" s="64"/>
      <c r="LWT204" s="64"/>
      <c r="LWU204" s="64"/>
      <c r="LWV204" s="64"/>
      <c r="LWW204" s="64"/>
      <c r="LWX204" s="64"/>
      <c r="LWY204" s="64"/>
      <c r="LWZ204" s="64"/>
      <c r="LXA204" s="64"/>
      <c r="LXB204" s="64"/>
      <c r="LXC204" s="64"/>
      <c r="LXD204" s="64"/>
      <c r="LXE204" s="64"/>
      <c r="LXF204" s="64"/>
      <c r="LXG204" s="64"/>
      <c r="LXH204" s="64"/>
      <c r="LXI204" s="64"/>
      <c r="LXJ204" s="64"/>
      <c r="LXK204" s="64"/>
      <c r="LXL204" s="64"/>
      <c r="LXM204" s="64"/>
      <c r="LXN204" s="64"/>
      <c r="LXO204" s="64"/>
      <c r="LXP204" s="64"/>
      <c r="LXQ204" s="64"/>
      <c r="LXR204" s="64"/>
      <c r="LXS204" s="64"/>
      <c r="LXT204" s="64"/>
      <c r="LXU204" s="64"/>
      <c r="LXV204" s="64"/>
      <c r="LXW204" s="64"/>
      <c r="LXX204" s="64"/>
      <c r="LXY204" s="64"/>
      <c r="LXZ204" s="64"/>
      <c r="LYA204" s="64"/>
      <c r="LYB204" s="64"/>
      <c r="LYC204" s="64"/>
      <c r="LYD204" s="64"/>
      <c r="LYE204" s="64"/>
      <c r="LYF204" s="64"/>
      <c r="LYG204" s="64"/>
      <c r="LYH204" s="64"/>
      <c r="LYI204" s="64"/>
      <c r="LYJ204" s="64"/>
      <c r="LYK204" s="64"/>
      <c r="LYL204" s="64"/>
      <c r="LYM204" s="64"/>
      <c r="LYN204" s="64"/>
      <c r="LYO204" s="64"/>
      <c r="LYP204" s="64"/>
      <c r="LYQ204" s="64"/>
      <c r="LYR204" s="64"/>
      <c r="LYS204" s="64"/>
      <c r="LYT204" s="64"/>
      <c r="LYU204" s="64"/>
      <c r="LYV204" s="64"/>
      <c r="LYW204" s="64"/>
      <c r="LYX204" s="64"/>
      <c r="LYY204" s="64"/>
      <c r="LYZ204" s="64"/>
      <c r="LZA204" s="64"/>
      <c r="LZB204" s="64"/>
      <c r="LZC204" s="64"/>
      <c r="LZD204" s="64"/>
      <c r="LZE204" s="64"/>
      <c r="LZF204" s="64"/>
      <c r="LZG204" s="64"/>
      <c r="LZH204" s="64"/>
      <c r="LZI204" s="64"/>
      <c r="LZJ204" s="64"/>
      <c r="LZK204" s="64"/>
      <c r="LZL204" s="64"/>
      <c r="LZM204" s="64"/>
      <c r="LZN204" s="64"/>
      <c r="LZO204" s="64"/>
      <c r="LZP204" s="64"/>
      <c r="LZQ204" s="64"/>
      <c r="LZR204" s="64"/>
      <c r="LZS204" s="64"/>
      <c r="LZT204" s="64"/>
      <c r="LZU204" s="64"/>
      <c r="LZV204" s="64"/>
      <c r="LZW204" s="64"/>
      <c r="LZX204" s="64"/>
      <c r="LZY204" s="64"/>
      <c r="LZZ204" s="64"/>
      <c r="MAA204" s="64"/>
      <c r="MAB204" s="64"/>
      <c r="MAC204" s="64"/>
      <c r="MAD204" s="64"/>
      <c r="MAE204" s="64"/>
      <c r="MAF204" s="64"/>
      <c r="MAG204" s="64"/>
      <c r="MAH204" s="64"/>
      <c r="MAI204" s="64"/>
      <c r="MAJ204" s="64"/>
      <c r="MAK204" s="64"/>
      <c r="MAL204" s="64"/>
      <c r="MAM204" s="64"/>
      <c r="MAN204" s="64"/>
      <c r="MAO204" s="64"/>
      <c r="MAP204" s="64"/>
      <c r="MAQ204" s="64"/>
      <c r="MAR204" s="64"/>
      <c r="MAS204" s="64"/>
      <c r="MAT204" s="64"/>
      <c r="MAU204" s="64"/>
      <c r="MAV204" s="64"/>
      <c r="MAW204" s="64"/>
      <c r="MAX204" s="64"/>
      <c r="MAY204" s="64"/>
      <c r="MAZ204" s="64"/>
      <c r="MBA204" s="64"/>
      <c r="MBB204" s="64"/>
      <c r="MBC204" s="64"/>
      <c r="MBD204" s="64"/>
      <c r="MBE204" s="64"/>
      <c r="MBF204" s="64"/>
      <c r="MBG204" s="64"/>
      <c r="MBH204" s="64"/>
      <c r="MBI204" s="64"/>
      <c r="MBJ204" s="64"/>
      <c r="MBK204" s="64"/>
      <c r="MBL204" s="64"/>
      <c r="MBM204" s="64"/>
      <c r="MBN204" s="64"/>
      <c r="MBO204" s="64"/>
      <c r="MBP204" s="64"/>
      <c r="MBQ204" s="64"/>
      <c r="MBR204" s="64"/>
      <c r="MBS204" s="64"/>
      <c r="MBT204" s="64"/>
      <c r="MBU204" s="64"/>
      <c r="MBV204" s="64"/>
      <c r="MBW204" s="64"/>
      <c r="MBX204" s="64"/>
      <c r="MBY204" s="64"/>
      <c r="MBZ204" s="64"/>
      <c r="MCA204" s="64"/>
      <c r="MCB204" s="64"/>
      <c r="MCC204" s="64"/>
      <c r="MCD204" s="64"/>
      <c r="MCE204" s="64"/>
      <c r="MCF204" s="64"/>
      <c r="MCG204" s="64"/>
      <c r="MCH204" s="64"/>
      <c r="MCI204" s="64"/>
      <c r="MCJ204" s="64"/>
      <c r="MCK204" s="64"/>
      <c r="MCL204" s="64"/>
      <c r="MCM204" s="64"/>
      <c r="MCN204" s="64"/>
      <c r="MCO204" s="64"/>
      <c r="MCP204" s="64"/>
      <c r="MCQ204" s="64"/>
      <c r="MCR204" s="64"/>
      <c r="MCS204" s="64"/>
      <c r="MCT204" s="64"/>
      <c r="MCU204" s="64"/>
      <c r="MCV204" s="64"/>
      <c r="MCW204" s="64"/>
      <c r="MCX204" s="64"/>
      <c r="MCY204" s="64"/>
      <c r="MCZ204" s="64"/>
      <c r="MDA204" s="64"/>
      <c r="MDB204" s="64"/>
      <c r="MDC204" s="64"/>
      <c r="MDD204" s="64"/>
      <c r="MDE204" s="64"/>
      <c r="MDF204" s="64"/>
      <c r="MDG204" s="64"/>
      <c r="MDH204" s="64"/>
      <c r="MDI204" s="64"/>
      <c r="MDJ204" s="64"/>
      <c r="MDK204" s="64"/>
      <c r="MDL204" s="64"/>
      <c r="MDM204" s="64"/>
      <c r="MDN204" s="64"/>
      <c r="MDO204" s="64"/>
      <c r="MDP204" s="64"/>
      <c r="MDQ204" s="64"/>
      <c r="MDR204" s="64"/>
      <c r="MDS204" s="64"/>
      <c r="MDT204" s="64"/>
      <c r="MDU204" s="64"/>
      <c r="MDV204" s="64"/>
      <c r="MDW204" s="64"/>
      <c r="MDX204" s="64"/>
      <c r="MDY204" s="64"/>
      <c r="MDZ204" s="64"/>
      <c r="MEA204" s="64"/>
      <c r="MEB204" s="64"/>
      <c r="MEC204" s="64"/>
      <c r="MED204" s="64"/>
      <c r="MEE204" s="64"/>
      <c r="MEF204" s="64"/>
      <c r="MEG204" s="64"/>
      <c r="MEH204" s="64"/>
      <c r="MEI204" s="64"/>
      <c r="MEJ204" s="64"/>
      <c r="MEK204" s="64"/>
      <c r="MEL204" s="64"/>
      <c r="MEM204" s="64"/>
      <c r="MEN204" s="64"/>
      <c r="MEO204" s="64"/>
      <c r="MEP204" s="64"/>
      <c r="MEQ204" s="64"/>
      <c r="MER204" s="64"/>
      <c r="MES204" s="64"/>
      <c r="MET204" s="64"/>
      <c r="MEU204" s="64"/>
      <c r="MEV204" s="64"/>
      <c r="MEW204" s="64"/>
      <c r="MEX204" s="64"/>
      <c r="MEY204" s="64"/>
      <c r="MEZ204" s="64"/>
      <c r="MFA204" s="64"/>
      <c r="MFB204" s="64"/>
      <c r="MFC204" s="64"/>
      <c r="MFD204" s="64"/>
      <c r="MFE204" s="64"/>
      <c r="MFF204" s="64"/>
      <c r="MFG204" s="64"/>
      <c r="MFH204" s="64"/>
      <c r="MFI204" s="64"/>
      <c r="MFJ204" s="64"/>
      <c r="MFK204" s="64"/>
      <c r="MFL204" s="64"/>
      <c r="MFM204" s="64"/>
      <c r="MFN204" s="64"/>
      <c r="MFO204" s="64"/>
      <c r="MFP204" s="64"/>
      <c r="MFQ204" s="64"/>
      <c r="MFR204" s="64"/>
      <c r="MFS204" s="64"/>
      <c r="MFT204" s="64"/>
      <c r="MFU204" s="64"/>
      <c r="MFV204" s="64"/>
      <c r="MFW204" s="64"/>
      <c r="MFX204" s="64"/>
      <c r="MFY204" s="64"/>
      <c r="MFZ204" s="64"/>
      <c r="MGA204" s="64"/>
      <c r="MGB204" s="64"/>
      <c r="MGC204" s="64"/>
      <c r="MGD204" s="64"/>
      <c r="MGE204" s="64"/>
      <c r="MGF204" s="64"/>
      <c r="MGG204" s="64"/>
      <c r="MGH204" s="64"/>
      <c r="MGI204" s="64"/>
      <c r="MGJ204" s="64"/>
      <c r="MGK204" s="64"/>
      <c r="MGL204" s="64"/>
      <c r="MGM204" s="64"/>
      <c r="MGN204" s="64"/>
      <c r="MGO204" s="64"/>
      <c r="MGP204" s="64"/>
      <c r="MGQ204" s="64"/>
      <c r="MGR204" s="64"/>
      <c r="MGS204" s="64"/>
      <c r="MGT204" s="64"/>
      <c r="MGU204" s="64"/>
      <c r="MGV204" s="64"/>
      <c r="MGW204" s="64"/>
      <c r="MGX204" s="64"/>
      <c r="MGY204" s="64"/>
      <c r="MGZ204" s="64"/>
      <c r="MHA204" s="64"/>
      <c r="MHB204" s="64"/>
      <c r="MHC204" s="64"/>
      <c r="MHD204" s="64"/>
      <c r="MHE204" s="64"/>
      <c r="MHF204" s="64"/>
      <c r="MHG204" s="64"/>
      <c r="MHH204" s="64"/>
      <c r="MHI204" s="64"/>
      <c r="MHJ204" s="64"/>
      <c r="MHK204" s="64"/>
      <c r="MHL204" s="64"/>
      <c r="MHM204" s="64"/>
      <c r="MHN204" s="64"/>
      <c r="MHO204" s="64"/>
      <c r="MHP204" s="64"/>
      <c r="MHQ204" s="64"/>
      <c r="MHR204" s="64"/>
      <c r="MHS204" s="64"/>
      <c r="MHT204" s="64"/>
      <c r="MHU204" s="64"/>
      <c r="MHV204" s="64"/>
      <c r="MHW204" s="64"/>
      <c r="MHX204" s="64"/>
      <c r="MHY204" s="64"/>
      <c r="MHZ204" s="64"/>
      <c r="MIA204" s="64"/>
      <c r="MIB204" s="64"/>
      <c r="MIC204" s="64"/>
      <c r="MID204" s="64"/>
      <c r="MIE204" s="64"/>
      <c r="MIF204" s="64"/>
      <c r="MIG204" s="64"/>
      <c r="MIH204" s="64"/>
      <c r="MII204" s="64"/>
      <c r="MIJ204" s="64"/>
      <c r="MIK204" s="64"/>
      <c r="MIL204" s="64"/>
      <c r="MIM204" s="64"/>
      <c r="MIN204" s="64"/>
      <c r="MIO204" s="64"/>
      <c r="MIP204" s="64"/>
      <c r="MIQ204" s="64"/>
      <c r="MIR204" s="64"/>
      <c r="MIS204" s="64"/>
      <c r="MIT204" s="64"/>
      <c r="MIU204" s="64"/>
      <c r="MIV204" s="64"/>
      <c r="MIW204" s="64"/>
      <c r="MIX204" s="64"/>
      <c r="MIY204" s="64"/>
      <c r="MIZ204" s="64"/>
      <c r="MJA204" s="64"/>
      <c r="MJB204" s="64"/>
      <c r="MJC204" s="64"/>
      <c r="MJD204" s="64"/>
      <c r="MJE204" s="64"/>
      <c r="MJF204" s="64"/>
      <c r="MJG204" s="64"/>
      <c r="MJH204" s="64"/>
      <c r="MJI204" s="64"/>
      <c r="MJJ204" s="64"/>
      <c r="MJK204" s="64"/>
      <c r="MJL204" s="64"/>
      <c r="MJM204" s="64"/>
      <c r="MJN204" s="64"/>
      <c r="MJO204" s="64"/>
      <c r="MJP204" s="64"/>
      <c r="MJQ204" s="64"/>
      <c r="MJR204" s="64"/>
      <c r="MJS204" s="64"/>
      <c r="MJT204" s="64"/>
      <c r="MJU204" s="64"/>
      <c r="MJV204" s="64"/>
      <c r="MJW204" s="64"/>
      <c r="MJX204" s="64"/>
      <c r="MJY204" s="64"/>
      <c r="MJZ204" s="64"/>
      <c r="MKA204" s="64"/>
      <c r="MKB204" s="64"/>
      <c r="MKC204" s="64"/>
      <c r="MKD204" s="64"/>
      <c r="MKE204" s="64"/>
      <c r="MKF204" s="64"/>
      <c r="MKG204" s="64"/>
      <c r="MKH204" s="64"/>
      <c r="MKI204" s="64"/>
      <c r="MKJ204" s="64"/>
      <c r="MKK204" s="64"/>
      <c r="MKL204" s="64"/>
      <c r="MKM204" s="64"/>
      <c r="MKN204" s="64"/>
      <c r="MKO204" s="64"/>
      <c r="MKP204" s="64"/>
      <c r="MKQ204" s="64"/>
      <c r="MKR204" s="64"/>
      <c r="MKS204" s="64"/>
      <c r="MKT204" s="64"/>
      <c r="MKU204" s="64"/>
      <c r="MKV204" s="64"/>
      <c r="MKW204" s="64"/>
      <c r="MKX204" s="64"/>
      <c r="MKY204" s="64"/>
      <c r="MKZ204" s="64"/>
      <c r="MLA204" s="64"/>
      <c r="MLB204" s="64"/>
      <c r="MLC204" s="64"/>
      <c r="MLD204" s="64"/>
      <c r="MLE204" s="64"/>
      <c r="MLF204" s="64"/>
      <c r="MLG204" s="64"/>
      <c r="MLH204" s="64"/>
      <c r="MLI204" s="64"/>
      <c r="MLJ204" s="64"/>
      <c r="MLK204" s="64"/>
      <c r="MLL204" s="64"/>
      <c r="MLM204" s="64"/>
      <c r="MLN204" s="64"/>
      <c r="MLO204" s="64"/>
      <c r="MLP204" s="64"/>
      <c r="MLQ204" s="64"/>
      <c r="MLR204" s="64"/>
      <c r="MLS204" s="64"/>
      <c r="MLT204" s="64"/>
      <c r="MLU204" s="64"/>
      <c r="MLV204" s="64"/>
      <c r="MLW204" s="64"/>
      <c r="MLX204" s="64"/>
      <c r="MLY204" s="64"/>
      <c r="MLZ204" s="64"/>
      <c r="MMA204" s="64"/>
      <c r="MMB204" s="64"/>
      <c r="MMC204" s="64"/>
      <c r="MMD204" s="64"/>
      <c r="MME204" s="64"/>
      <c r="MMF204" s="64"/>
      <c r="MMG204" s="64"/>
      <c r="MMH204" s="64"/>
      <c r="MMI204" s="64"/>
      <c r="MMJ204" s="64"/>
      <c r="MMK204" s="64"/>
      <c r="MML204" s="64"/>
      <c r="MMM204" s="64"/>
      <c r="MMN204" s="64"/>
      <c r="MMO204" s="64"/>
      <c r="MMP204" s="64"/>
      <c r="MMQ204" s="64"/>
      <c r="MMR204" s="64"/>
      <c r="MMS204" s="64"/>
      <c r="MMT204" s="64"/>
      <c r="MMU204" s="64"/>
      <c r="MMV204" s="64"/>
      <c r="MMW204" s="64"/>
      <c r="MMX204" s="64"/>
      <c r="MMY204" s="64"/>
      <c r="MMZ204" s="64"/>
      <c r="MNA204" s="64"/>
      <c r="MNB204" s="64"/>
      <c r="MNC204" s="64"/>
      <c r="MND204" s="64"/>
      <c r="MNE204" s="64"/>
      <c r="MNF204" s="64"/>
      <c r="MNG204" s="64"/>
      <c r="MNH204" s="64"/>
      <c r="MNI204" s="64"/>
      <c r="MNJ204" s="64"/>
      <c r="MNK204" s="64"/>
      <c r="MNL204" s="64"/>
      <c r="MNM204" s="64"/>
      <c r="MNN204" s="64"/>
      <c r="MNO204" s="64"/>
      <c r="MNP204" s="64"/>
      <c r="MNQ204" s="64"/>
      <c r="MNR204" s="64"/>
      <c r="MNS204" s="64"/>
      <c r="MNT204" s="64"/>
      <c r="MNU204" s="64"/>
      <c r="MNV204" s="64"/>
      <c r="MNW204" s="64"/>
      <c r="MNX204" s="64"/>
      <c r="MNY204" s="64"/>
      <c r="MNZ204" s="64"/>
      <c r="MOA204" s="64"/>
      <c r="MOB204" s="64"/>
      <c r="MOC204" s="64"/>
      <c r="MOD204" s="64"/>
      <c r="MOE204" s="64"/>
      <c r="MOF204" s="64"/>
      <c r="MOG204" s="64"/>
      <c r="MOH204" s="64"/>
      <c r="MOI204" s="64"/>
      <c r="MOJ204" s="64"/>
      <c r="MOK204" s="64"/>
      <c r="MOL204" s="64"/>
      <c r="MOM204" s="64"/>
      <c r="MON204" s="64"/>
      <c r="MOO204" s="64"/>
      <c r="MOP204" s="64"/>
      <c r="MOQ204" s="64"/>
      <c r="MOR204" s="64"/>
      <c r="MOS204" s="64"/>
      <c r="MOT204" s="64"/>
      <c r="MOU204" s="64"/>
      <c r="MOV204" s="64"/>
      <c r="MOW204" s="64"/>
      <c r="MOX204" s="64"/>
      <c r="MOY204" s="64"/>
      <c r="MOZ204" s="64"/>
      <c r="MPA204" s="64"/>
      <c r="MPB204" s="64"/>
      <c r="MPC204" s="64"/>
      <c r="MPD204" s="64"/>
      <c r="MPE204" s="64"/>
      <c r="MPF204" s="64"/>
      <c r="MPG204" s="64"/>
      <c r="MPH204" s="64"/>
      <c r="MPI204" s="64"/>
      <c r="MPJ204" s="64"/>
      <c r="MPK204" s="64"/>
      <c r="MPL204" s="64"/>
      <c r="MPM204" s="64"/>
      <c r="MPN204" s="64"/>
      <c r="MPO204" s="64"/>
      <c r="MPP204" s="64"/>
      <c r="MPQ204" s="64"/>
      <c r="MPR204" s="64"/>
      <c r="MPS204" s="64"/>
      <c r="MPT204" s="64"/>
      <c r="MPU204" s="64"/>
      <c r="MPV204" s="64"/>
      <c r="MPW204" s="64"/>
      <c r="MPX204" s="64"/>
      <c r="MPY204" s="64"/>
      <c r="MPZ204" s="64"/>
      <c r="MQA204" s="64"/>
      <c r="MQB204" s="64"/>
      <c r="MQC204" s="64"/>
      <c r="MQD204" s="64"/>
      <c r="MQE204" s="64"/>
      <c r="MQF204" s="64"/>
      <c r="MQG204" s="64"/>
      <c r="MQH204" s="64"/>
      <c r="MQI204" s="64"/>
      <c r="MQJ204" s="64"/>
      <c r="MQK204" s="64"/>
      <c r="MQL204" s="64"/>
      <c r="MQM204" s="64"/>
      <c r="MQN204" s="64"/>
      <c r="MQO204" s="64"/>
      <c r="MQP204" s="64"/>
      <c r="MQQ204" s="64"/>
      <c r="MQR204" s="64"/>
      <c r="MQS204" s="64"/>
      <c r="MQT204" s="64"/>
      <c r="MQU204" s="64"/>
      <c r="MQV204" s="64"/>
      <c r="MQW204" s="64"/>
      <c r="MQX204" s="64"/>
      <c r="MQY204" s="64"/>
      <c r="MQZ204" s="64"/>
      <c r="MRA204" s="64"/>
      <c r="MRB204" s="64"/>
      <c r="MRC204" s="64"/>
      <c r="MRD204" s="64"/>
      <c r="MRE204" s="64"/>
      <c r="MRF204" s="64"/>
      <c r="MRG204" s="64"/>
      <c r="MRH204" s="64"/>
      <c r="MRI204" s="64"/>
      <c r="MRJ204" s="64"/>
      <c r="MRK204" s="64"/>
      <c r="MRL204" s="64"/>
      <c r="MRM204" s="64"/>
      <c r="MRN204" s="64"/>
      <c r="MRO204" s="64"/>
      <c r="MRP204" s="64"/>
      <c r="MRQ204" s="64"/>
      <c r="MRR204" s="64"/>
      <c r="MRS204" s="64"/>
      <c r="MRT204" s="64"/>
      <c r="MRU204" s="64"/>
      <c r="MRV204" s="64"/>
      <c r="MRW204" s="64"/>
      <c r="MRX204" s="64"/>
      <c r="MRY204" s="64"/>
      <c r="MRZ204" s="64"/>
      <c r="MSA204" s="64"/>
      <c r="MSB204" s="64"/>
      <c r="MSC204" s="64"/>
      <c r="MSD204" s="64"/>
      <c r="MSE204" s="64"/>
      <c r="MSF204" s="64"/>
      <c r="MSG204" s="64"/>
      <c r="MSH204" s="64"/>
      <c r="MSI204" s="64"/>
      <c r="MSJ204" s="64"/>
      <c r="MSK204" s="64"/>
      <c r="MSL204" s="64"/>
      <c r="MSM204" s="64"/>
      <c r="MSN204" s="64"/>
      <c r="MSO204" s="64"/>
      <c r="MSP204" s="64"/>
      <c r="MSQ204" s="64"/>
      <c r="MSR204" s="64"/>
      <c r="MSS204" s="64"/>
      <c r="MST204" s="64"/>
      <c r="MSU204" s="64"/>
      <c r="MSV204" s="64"/>
      <c r="MSW204" s="64"/>
      <c r="MSX204" s="64"/>
      <c r="MSY204" s="64"/>
      <c r="MSZ204" s="64"/>
      <c r="MTA204" s="64"/>
      <c r="MTB204" s="64"/>
      <c r="MTC204" s="64"/>
      <c r="MTD204" s="64"/>
      <c r="MTE204" s="64"/>
      <c r="MTF204" s="64"/>
      <c r="MTG204" s="64"/>
      <c r="MTH204" s="64"/>
      <c r="MTI204" s="64"/>
      <c r="MTJ204" s="64"/>
      <c r="MTK204" s="64"/>
      <c r="MTL204" s="64"/>
      <c r="MTM204" s="64"/>
      <c r="MTN204" s="64"/>
      <c r="MTO204" s="64"/>
      <c r="MTP204" s="64"/>
      <c r="MTQ204" s="64"/>
      <c r="MTR204" s="64"/>
      <c r="MTS204" s="64"/>
      <c r="MTT204" s="64"/>
      <c r="MTU204" s="64"/>
      <c r="MTV204" s="64"/>
      <c r="MTW204" s="64"/>
      <c r="MTX204" s="64"/>
      <c r="MTY204" s="64"/>
      <c r="MTZ204" s="64"/>
      <c r="MUA204" s="64"/>
      <c r="MUB204" s="64"/>
      <c r="MUC204" s="64"/>
      <c r="MUD204" s="64"/>
      <c r="MUE204" s="64"/>
      <c r="MUF204" s="64"/>
      <c r="MUG204" s="64"/>
      <c r="MUH204" s="64"/>
      <c r="MUI204" s="64"/>
      <c r="MUJ204" s="64"/>
      <c r="MUK204" s="64"/>
      <c r="MUL204" s="64"/>
      <c r="MUM204" s="64"/>
      <c r="MUN204" s="64"/>
      <c r="MUO204" s="64"/>
      <c r="MUP204" s="64"/>
      <c r="MUQ204" s="64"/>
      <c r="MUR204" s="64"/>
      <c r="MUS204" s="64"/>
      <c r="MUT204" s="64"/>
      <c r="MUU204" s="64"/>
      <c r="MUV204" s="64"/>
      <c r="MUW204" s="64"/>
      <c r="MUX204" s="64"/>
      <c r="MUY204" s="64"/>
      <c r="MUZ204" s="64"/>
      <c r="MVA204" s="64"/>
      <c r="MVB204" s="64"/>
      <c r="MVC204" s="64"/>
      <c r="MVD204" s="64"/>
      <c r="MVE204" s="64"/>
      <c r="MVF204" s="64"/>
      <c r="MVG204" s="64"/>
      <c r="MVH204" s="64"/>
      <c r="MVI204" s="64"/>
      <c r="MVJ204" s="64"/>
      <c r="MVK204" s="64"/>
      <c r="MVL204" s="64"/>
      <c r="MVM204" s="64"/>
      <c r="MVN204" s="64"/>
      <c r="MVO204" s="64"/>
      <c r="MVP204" s="64"/>
      <c r="MVQ204" s="64"/>
      <c r="MVR204" s="64"/>
      <c r="MVS204" s="64"/>
      <c r="MVT204" s="64"/>
      <c r="MVU204" s="64"/>
      <c r="MVV204" s="64"/>
      <c r="MVW204" s="64"/>
      <c r="MVX204" s="64"/>
      <c r="MVY204" s="64"/>
      <c r="MVZ204" s="64"/>
      <c r="MWA204" s="64"/>
      <c r="MWB204" s="64"/>
      <c r="MWC204" s="64"/>
      <c r="MWD204" s="64"/>
      <c r="MWE204" s="64"/>
      <c r="MWF204" s="64"/>
      <c r="MWG204" s="64"/>
      <c r="MWH204" s="64"/>
      <c r="MWI204" s="64"/>
      <c r="MWJ204" s="64"/>
      <c r="MWK204" s="64"/>
      <c r="MWL204" s="64"/>
      <c r="MWM204" s="64"/>
      <c r="MWN204" s="64"/>
      <c r="MWO204" s="64"/>
      <c r="MWP204" s="64"/>
      <c r="MWQ204" s="64"/>
      <c r="MWR204" s="64"/>
      <c r="MWS204" s="64"/>
      <c r="MWT204" s="64"/>
      <c r="MWU204" s="64"/>
      <c r="MWV204" s="64"/>
      <c r="MWW204" s="64"/>
      <c r="MWX204" s="64"/>
      <c r="MWY204" s="64"/>
      <c r="MWZ204" s="64"/>
      <c r="MXA204" s="64"/>
      <c r="MXB204" s="64"/>
      <c r="MXC204" s="64"/>
      <c r="MXD204" s="64"/>
      <c r="MXE204" s="64"/>
      <c r="MXF204" s="64"/>
      <c r="MXG204" s="64"/>
      <c r="MXH204" s="64"/>
      <c r="MXI204" s="64"/>
      <c r="MXJ204" s="64"/>
      <c r="MXK204" s="64"/>
      <c r="MXL204" s="64"/>
      <c r="MXM204" s="64"/>
      <c r="MXN204" s="64"/>
      <c r="MXO204" s="64"/>
      <c r="MXP204" s="64"/>
      <c r="MXQ204" s="64"/>
      <c r="MXR204" s="64"/>
      <c r="MXS204" s="64"/>
      <c r="MXT204" s="64"/>
      <c r="MXU204" s="64"/>
      <c r="MXV204" s="64"/>
      <c r="MXW204" s="64"/>
      <c r="MXX204" s="64"/>
      <c r="MXY204" s="64"/>
      <c r="MXZ204" s="64"/>
      <c r="MYA204" s="64"/>
      <c r="MYB204" s="64"/>
      <c r="MYC204" s="64"/>
      <c r="MYD204" s="64"/>
      <c r="MYE204" s="64"/>
      <c r="MYF204" s="64"/>
      <c r="MYG204" s="64"/>
      <c r="MYH204" s="64"/>
      <c r="MYI204" s="64"/>
      <c r="MYJ204" s="64"/>
      <c r="MYK204" s="64"/>
      <c r="MYL204" s="64"/>
      <c r="MYM204" s="64"/>
      <c r="MYN204" s="64"/>
      <c r="MYO204" s="64"/>
      <c r="MYP204" s="64"/>
      <c r="MYQ204" s="64"/>
      <c r="MYR204" s="64"/>
      <c r="MYS204" s="64"/>
      <c r="MYT204" s="64"/>
      <c r="MYU204" s="64"/>
      <c r="MYV204" s="64"/>
      <c r="MYW204" s="64"/>
      <c r="MYX204" s="64"/>
      <c r="MYY204" s="64"/>
      <c r="MYZ204" s="64"/>
      <c r="MZA204" s="64"/>
      <c r="MZB204" s="64"/>
      <c r="MZC204" s="64"/>
      <c r="MZD204" s="64"/>
      <c r="MZE204" s="64"/>
      <c r="MZF204" s="64"/>
      <c r="MZG204" s="64"/>
      <c r="MZH204" s="64"/>
      <c r="MZI204" s="64"/>
      <c r="MZJ204" s="64"/>
      <c r="MZK204" s="64"/>
      <c r="MZL204" s="64"/>
      <c r="MZM204" s="64"/>
      <c r="MZN204" s="64"/>
      <c r="MZO204" s="64"/>
      <c r="MZP204" s="64"/>
      <c r="MZQ204" s="64"/>
      <c r="MZR204" s="64"/>
      <c r="MZS204" s="64"/>
      <c r="MZT204" s="64"/>
      <c r="MZU204" s="64"/>
      <c r="MZV204" s="64"/>
      <c r="MZW204" s="64"/>
      <c r="MZX204" s="64"/>
      <c r="MZY204" s="64"/>
      <c r="MZZ204" s="64"/>
      <c r="NAA204" s="64"/>
      <c r="NAB204" s="64"/>
      <c r="NAC204" s="64"/>
      <c r="NAD204" s="64"/>
      <c r="NAE204" s="64"/>
      <c r="NAF204" s="64"/>
      <c r="NAG204" s="64"/>
      <c r="NAH204" s="64"/>
      <c r="NAI204" s="64"/>
      <c r="NAJ204" s="64"/>
      <c r="NAK204" s="64"/>
      <c r="NAL204" s="64"/>
      <c r="NAM204" s="64"/>
      <c r="NAN204" s="64"/>
      <c r="NAO204" s="64"/>
      <c r="NAP204" s="64"/>
      <c r="NAQ204" s="64"/>
      <c r="NAR204" s="64"/>
      <c r="NAS204" s="64"/>
      <c r="NAT204" s="64"/>
      <c r="NAU204" s="64"/>
      <c r="NAV204" s="64"/>
      <c r="NAW204" s="64"/>
      <c r="NAX204" s="64"/>
      <c r="NAY204" s="64"/>
      <c r="NAZ204" s="64"/>
      <c r="NBA204" s="64"/>
      <c r="NBB204" s="64"/>
      <c r="NBC204" s="64"/>
      <c r="NBD204" s="64"/>
      <c r="NBE204" s="64"/>
      <c r="NBF204" s="64"/>
      <c r="NBG204" s="64"/>
      <c r="NBH204" s="64"/>
      <c r="NBI204" s="64"/>
      <c r="NBJ204" s="64"/>
      <c r="NBK204" s="64"/>
      <c r="NBL204" s="64"/>
      <c r="NBM204" s="64"/>
      <c r="NBN204" s="64"/>
      <c r="NBO204" s="64"/>
      <c r="NBP204" s="64"/>
      <c r="NBQ204" s="64"/>
      <c r="NBR204" s="64"/>
      <c r="NBS204" s="64"/>
      <c r="NBT204" s="64"/>
      <c r="NBU204" s="64"/>
      <c r="NBV204" s="64"/>
      <c r="NBW204" s="64"/>
      <c r="NBX204" s="64"/>
      <c r="NBY204" s="64"/>
      <c r="NBZ204" s="64"/>
      <c r="NCA204" s="64"/>
      <c r="NCB204" s="64"/>
      <c r="NCC204" s="64"/>
      <c r="NCD204" s="64"/>
      <c r="NCE204" s="64"/>
      <c r="NCF204" s="64"/>
      <c r="NCG204" s="64"/>
      <c r="NCH204" s="64"/>
      <c r="NCI204" s="64"/>
      <c r="NCJ204" s="64"/>
      <c r="NCK204" s="64"/>
      <c r="NCL204" s="64"/>
      <c r="NCM204" s="64"/>
      <c r="NCN204" s="64"/>
      <c r="NCO204" s="64"/>
      <c r="NCP204" s="64"/>
      <c r="NCQ204" s="64"/>
      <c r="NCR204" s="64"/>
      <c r="NCS204" s="64"/>
      <c r="NCT204" s="64"/>
      <c r="NCU204" s="64"/>
      <c r="NCV204" s="64"/>
      <c r="NCW204" s="64"/>
      <c r="NCX204" s="64"/>
      <c r="NCY204" s="64"/>
      <c r="NCZ204" s="64"/>
      <c r="NDA204" s="64"/>
      <c r="NDB204" s="64"/>
      <c r="NDC204" s="64"/>
      <c r="NDD204" s="64"/>
      <c r="NDE204" s="64"/>
      <c r="NDF204" s="64"/>
      <c r="NDG204" s="64"/>
      <c r="NDH204" s="64"/>
      <c r="NDI204" s="64"/>
      <c r="NDJ204" s="64"/>
      <c r="NDK204" s="64"/>
      <c r="NDL204" s="64"/>
      <c r="NDM204" s="64"/>
      <c r="NDN204" s="64"/>
      <c r="NDO204" s="64"/>
      <c r="NDP204" s="64"/>
      <c r="NDQ204" s="64"/>
      <c r="NDR204" s="64"/>
      <c r="NDS204" s="64"/>
      <c r="NDT204" s="64"/>
      <c r="NDU204" s="64"/>
      <c r="NDV204" s="64"/>
      <c r="NDW204" s="64"/>
      <c r="NDX204" s="64"/>
      <c r="NDY204" s="64"/>
      <c r="NDZ204" s="64"/>
      <c r="NEA204" s="64"/>
      <c r="NEB204" s="64"/>
      <c r="NEC204" s="64"/>
      <c r="NED204" s="64"/>
      <c r="NEE204" s="64"/>
      <c r="NEF204" s="64"/>
      <c r="NEG204" s="64"/>
      <c r="NEH204" s="64"/>
      <c r="NEI204" s="64"/>
      <c r="NEJ204" s="64"/>
      <c r="NEK204" s="64"/>
      <c r="NEL204" s="64"/>
      <c r="NEM204" s="64"/>
      <c r="NEN204" s="64"/>
      <c r="NEO204" s="64"/>
      <c r="NEP204" s="64"/>
      <c r="NEQ204" s="64"/>
      <c r="NER204" s="64"/>
      <c r="NES204" s="64"/>
      <c r="NET204" s="64"/>
      <c r="NEU204" s="64"/>
      <c r="NEV204" s="64"/>
      <c r="NEW204" s="64"/>
      <c r="NEX204" s="64"/>
      <c r="NEY204" s="64"/>
      <c r="NEZ204" s="64"/>
      <c r="NFA204" s="64"/>
      <c r="NFB204" s="64"/>
      <c r="NFC204" s="64"/>
      <c r="NFD204" s="64"/>
      <c r="NFE204" s="64"/>
      <c r="NFF204" s="64"/>
      <c r="NFG204" s="64"/>
      <c r="NFH204" s="64"/>
      <c r="NFI204" s="64"/>
      <c r="NFJ204" s="64"/>
      <c r="NFK204" s="64"/>
      <c r="NFL204" s="64"/>
      <c r="NFM204" s="64"/>
      <c r="NFN204" s="64"/>
      <c r="NFO204" s="64"/>
      <c r="NFP204" s="64"/>
      <c r="NFQ204" s="64"/>
      <c r="NFR204" s="64"/>
      <c r="NFS204" s="64"/>
      <c r="NFT204" s="64"/>
      <c r="NFU204" s="64"/>
      <c r="NFV204" s="64"/>
      <c r="NFW204" s="64"/>
      <c r="NFX204" s="64"/>
      <c r="NFY204" s="64"/>
      <c r="NFZ204" s="64"/>
      <c r="NGA204" s="64"/>
      <c r="NGB204" s="64"/>
      <c r="NGC204" s="64"/>
      <c r="NGD204" s="64"/>
      <c r="NGE204" s="64"/>
      <c r="NGF204" s="64"/>
      <c r="NGG204" s="64"/>
      <c r="NGH204" s="64"/>
      <c r="NGI204" s="64"/>
      <c r="NGJ204" s="64"/>
      <c r="NGK204" s="64"/>
      <c r="NGL204" s="64"/>
      <c r="NGM204" s="64"/>
      <c r="NGN204" s="64"/>
      <c r="NGO204" s="64"/>
      <c r="NGP204" s="64"/>
      <c r="NGQ204" s="64"/>
      <c r="NGR204" s="64"/>
      <c r="NGS204" s="64"/>
      <c r="NGT204" s="64"/>
      <c r="NGU204" s="64"/>
      <c r="NGV204" s="64"/>
      <c r="NGW204" s="64"/>
      <c r="NGX204" s="64"/>
      <c r="NGY204" s="64"/>
      <c r="NGZ204" s="64"/>
      <c r="NHA204" s="64"/>
      <c r="NHB204" s="64"/>
      <c r="NHC204" s="64"/>
      <c r="NHD204" s="64"/>
      <c r="NHE204" s="64"/>
      <c r="NHF204" s="64"/>
      <c r="NHG204" s="64"/>
      <c r="NHH204" s="64"/>
      <c r="NHI204" s="64"/>
      <c r="NHJ204" s="64"/>
      <c r="NHK204" s="64"/>
      <c r="NHL204" s="64"/>
      <c r="NHM204" s="64"/>
      <c r="NHN204" s="64"/>
      <c r="NHO204" s="64"/>
      <c r="NHP204" s="64"/>
      <c r="NHQ204" s="64"/>
      <c r="NHR204" s="64"/>
      <c r="NHS204" s="64"/>
      <c r="NHT204" s="64"/>
      <c r="NHU204" s="64"/>
      <c r="NHV204" s="64"/>
      <c r="NHW204" s="64"/>
      <c r="NHX204" s="64"/>
      <c r="NHY204" s="64"/>
      <c r="NHZ204" s="64"/>
      <c r="NIA204" s="64"/>
      <c r="NIB204" s="64"/>
      <c r="NIC204" s="64"/>
      <c r="NID204" s="64"/>
      <c r="NIE204" s="64"/>
      <c r="NIF204" s="64"/>
      <c r="NIG204" s="64"/>
      <c r="NIH204" s="64"/>
      <c r="NII204" s="64"/>
      <c r="NIJ204" s="64"/>
      <c r="NIK204" s="64"/>
      <c r="NIL204" s="64"/>
      <c r="NIM204" s="64"/>
      <c r="NIN204" s="64"/>
      <c r="NIO204" s="64"/>
      <c r="NIP204" s="64"/>
      <c r="NIQ204" s="64"/>
      <c r="NIR204" s="64"/>
      <c r="NIS204" s="64"/>
      <c r="NIT204" s="64"/>
      <c r="NIU204" s="64"/>
      <c r="NIV204" s="64"/>
      <c r="NIW204" s="64"/>
      <c r="NIX204" s="64"/>
      <c r="NIY204" s="64"/>
      <c r="NIZ204" s="64"/>
      <c r="NJA204" s="64"/>
      <c r="NJB204" s="64"/>
      <c r="NJC204" s="64"/>
      <c r="NJD204" s="64"/>
      <c r="NJE204" s="64"/>
      <c r="NJF204" s="64"/>
      <c r="NJG204" s="64"/>
      <c r="NJH204" s="64"/>
      <c r="NJI204" s="64"/>
      <c r="NJJ204" s="64"/>
      <c r="NJK204" s="64"/>
      <c r="NJL204" s="64"/>
      <c r="NJM204" s="64"/>
      <c r="NJN204" s="64"/>
      <c r="NJO204" s="64"/>
      <c r="NJP204" s="64"/>
      <c r="NJQ204" s="64"/>
      <c r="NJR204" s="64"/>
      <c r="NJS204" s="64"/>
      <c r="NJT204" s="64"/>
      <c r="NJU204" s="64"/>
      <c r="NJV204" s="64"/>
      <c r="NJW204" s="64"/>
      <c r="NJX204" s="64"/>
      <c r="NJY204" s="64"/>
      <c r="NJZ204" s="64"/>
      <c r="NKA204" s="64"/>
      <c r="NKB204" s="64"/>
      <c r="NKC204" s="64"/>
      <c r="NKD204" s="64"/>
      <c r="NKE204" s="64"/>
      <c r="NKF204" s="64"/>
      <c r="NKG204" s="64"/>
      <c r="NKH204" s="64"/>
      <c r="NKI204" s="64"/>
      <c r="NKJ204" s="64"/>
      <c r="NKK204" s="64"/>
      <c r="NKL204" s="64"/>
      <c r="NKM204" s="64"/>
      <c r="NKN204" s="64"/>
      <c r="NKO204" s="64"/>
      <c r="NKP204" s="64"/>
      <c r="NKQ204" s="64"/>
      <c r="NKR204" s="64"/>
      <c r="NKS204" s="64"/>
      <c r="NKT204" s="64"/>
      <c r="NKU204" s="64"/>
      <c r="NKV204" s="64"/>
      <c r="NKW204" s="64"/>
      <c r="NKX204" s="64"/>
      <c r="NKY204" s="64"/>
      <c r="NKZ204" s="64"/>
      <c r="NLA204" s="64"/>
      <c r="NLB204" s="64"/>
      <c r="NLC204" s="64"/>
      <c r="NLD204" s="64"/>
      <c r="NLE204" s="64"/>
      <c r="NLF204" s="64"/>
      <c r="NLG204" s="64"/>
      <c r="NLH204" s="64"/>
      <c r="NLI204" s="64"/>
      <c r="NLJ204" s="64"/>
      <c r="NLK204" s="64"/>
      <c r="NLL204" s="64"/>
      <c r="NLM204" s="64"/>
      <c r="NLN204" s="64"/>
      <c r="NLO204" s="64"/>
      <c r="NLP204" s="64"/>
      <c r="NLQ204" s="64"/>
      <c r="NLR204" s="64"/>
      <c r="NLS204" s="64"/>
      <c r="NLT204" s="64"/>
      <c r="NLU204" s="64"/>
      <c r="NLV204" s="64"/>
      <c r="NLW204" s="64"/>
      <c r="NLX204" s="64"/>
      <c r="NLY204" s="64"/>
      <c r="NLZ204" s="64"/>
      <c r="NMA204" s="64"/>
      <c r="NMB204" s="64"/>
      <c r="NMC204" s="64"/>
      <c r="NMD204" s="64"/>
      <c r="NME204" s="64"/>
      <c r="NMF204" s="64"/>
      <c r="NMG204" s="64"/>
      <c r="NMH204" s="64"/>
      <c r="NMI204" s="64"/>
      <c r="NMJ204" s="64"/>
      <c r="NMK204" s="64"/>
      <c r="NML204" s="64"/>
      <c r="NMM204" s="64"/>
      <c r="NMN204" s="64"/>
      <c r="NMO204" s="64"/>
      <c r="NMP204" s="64"/>
      <c r="NMQ204" s="64"/>
      <c r="NMR204" s="64"/>
      <c r="NMS204" s="64"/>
      <c r="NMT204" s="64"/>
      <c r="NMU204" s="64"/>
      <c r="NMV204" s="64"/>
      <c r="NMW204" s="64"/>
      <c r="NMX204" s="64"/>
      <c r="NMY204" s="64"/>
      <c r="NMZ204" s="64"/>
      <c r="NNA204" s="64"/>
      <c r="NNB204" s="64"/>
      <c r="NNC204" s="64"/>
      <c r="NND204" s="64"/>
      <c r="NNE204" s="64"/>
      <c r="NNF204" s="64"/>
      <c r="NNG204" s="64"/>
      <c r="NNH204" s="64"/>
      <c r="NNI204" s="64"/>
      <c r="NNJ204" s="64"/>
      <c r="NNK204" s="64"/>
      <c r="NNL204" s="64"/>
      <c r="NNM204" s="64"/>
      <c r="NNN204" s="64"/>
      <c r="NNO204" s="64"/>
      <c r="NNP204" s="64"/>
      <c r="NNQ204" s="64"/>
      <c r="NNR204" s="64"/>
      <c r="NNS204" s="64"/>
      <c r="NNT204" s="64"/>
      <c r="NNU204" s="64"/>
      <c r="NNV204" s="64"/>
      <c r="NNW204" s="64"/>
      <c r="NNX204" s="64"/>
      <c r="NNY204" s="64"/>
      <c r="NNZ204" s="64"/>
      <c r="NOA204" s="64"/>
      <c r="NOB204" s="64"/>
      <c r="NOC204" s="64"/>
      <c r="NOD204" s="64"/>
      <c r="NOE204" s="64"/>
      <c r="NOF204" s="64"/>
      <c r="NOG204" s="64"/>
      <c r="NOH204" s="64"/>
      <c r="NOI204" s="64"/>
      <c r="NOJ204" s="64"/>
      <c r="NOK204" s="64"/>
      <c r="NOL204" s="64"/>
      <c r="NOM204" s="64"/>
      <c r="NON204" s="64"/>
      <c r="NOO204" s="64"/>
      <c r="NOP204" s="64"/>
      <c r="NOQ204" s="64"/>
      <c r="NOR204" s="64"/>
      <c r="NOS204" s="64"/>
      <c r="NOT204" s="64"/>
      <c r="NOU204" s="64"/>
      <c r="NOV204" s="64"/>
      <c r="NOW204" s="64"/>
      <c r="NOX204" s="64"/>
      <c r="NOY204" s="64"/>
      <c r="NOZ204" s="64"/>
      <c r="NPA204" s="64"/>
      <c r="NPB204" s="64"/>
      <c r="NPC204" s="64"/>
      <c r="NPD204" s="64"/>
      <c r="NPE204" s="64"/>
      <c r="NPF204" s="64"/>
      <c r="NPG204" s="64"/>
      <c r="NPH204" s="64"/>
      <c r="NPI204" s="64"/>
      <c r="NPJ204" s="64"/>
      <c r="NPK204" s="64"/>
      <c r="NPL204" s="64"/>
      <c r="NPM204" s="64"/>
      <c r="NPN204" s="64"/>
      <c r="NPO204" s="64"/>
      <c r="NPP204" s="64"/>
      <c r="NPQ204" s="64"/>
      <c r="NPR204" s="64"/>
      <c r="NPS204" s="64"/>
      <c r="NPT204" s="64"/>
      <c r="NPU204" s="64"/>
      <c r="NPV204" s="64"/>
      <c r="NPW204" s="64"/>
      <c r="NPX204" s="64"/>
      <c r="NPY204" s="64"/>
      <c r="NPZ204" s="64"/>
      <c r="NQA204" s="64"/>
      <c r="NQB204" s="64"/>
      <c r="NQC204" s="64"/>
      <c r="NQD204" s="64"/>
      <c r="NQE204" s="64"/>
      <c r="NQF204" s="64"/>
      <c r="NQG204" s="64"/>
      <c r="NQH204" s="64"/>
      <c r="NQI204" s="64"/>
      <c r="NQJ204" s="64"/>
      <c r="NQK204" s="64"/>
      <c r="NQL204" s="64"/>
      <c r="NQM204" s="64"/>
      <c r="NQN204" s="64"/>
      <c r="NQO204" s="64"/>
      <c r="NQP204" s="64"/>
      <c r="NQQ204" s="64"/>
      <c r="NQR204" s="64"/>
      <c r="NQS204" s="64"/>
      <c r="NQT204" s="64"/>
      <c r="NQU204" s="64"/>
      <c r="NQV204" s="64"/>
      <c r="NQW204" s="64"/>
      <c r="NQX204" s="64"/>
      <c r="NQY204" s="64"/>
      <c r="NQZ204" s="64"/>
      <c r="NRA204" s="64"/>
      <c r="NRB204" s="64"/>
      <c r="NRC204" s="64"/>
      <c r="NRD204" s="64"/>
      <c r="NRE204" s="64"/>
      <c r="NRF204" s="64"/>
      <c r="NRG204" s="64"/>
      <c r="NRH204" s="64"/>
      <c r="NRI204" s="64"/>
      <c r="NRJ204" s="64"/>
      <c r="NRK204" s="64"/>
      <c r="NRL204" s="64"/>
      <c r="NRM204" s="64"/>
      <c r="NRN204" s="64"/>
      <c r="NRO204" s="64"/>
      <c r="NRP204" s="64"/>
      <c r="NRQ204" s="64"/>
      <c r="NRR204" s="64"/>
      <c r="NRS204" s="64"/>
      <c r="NRT204" s="64"/>
      <c r="NRU204" s="64"/>
      <c r="NRV204" s="64"/>
      <c r="NRW204" s="64"/>
      <c r="NRX204" s="64"/>
      <c r="NRY204" s="64"/>
      <c r="NRZ204" s="64"/>
      <c r="NSA204" s="64"/>
      <c r="NSB204" s="64"/>
      <c r="NSC204" s="64"/>
      <c r="NSD204" s="64"/>
      <c r="NSE204" s="64"/>
      <c r="NSF204" s="64"/>
      <c r="NSG204" s="64"/>
      <c r="NSH204" s="64"/>
      <c r="NSI204" s="64"/>
      <c r="NSJ204" s="64"/>
      <c r="NSK204" s="64"/>
      <c r="NSL204" s="64"/>
      <c r="NSM204" s="64"/>
      <c r="NSN204" s="64"/>
      <c r="NSO204" s="64"/>
      <c r="NSP204" s="64"/>
      <c r="NSQ204" s="64"/>
      <c r="NSR204" s="64"/>
      <c r="NSS204" s="64"/>
      <c r="NST204" s="64"/>
      <c r="NSU204" s="64"/>
      <c r="NSV204" s="64"/>
      <c r="NSW204" s="64"/>
      <c r="NSX204" s="64"/>
      <c r="NSY204" s="64"/>
      <c r="NSZ204" s="64"/>
      <c r="NTA204" s="64"/>
      <c r="NTB204" s="64"/>
      <c r="NTC204" s="64"/>
      <c r="NTD204" s="64"/>
      <c r="NTE204" s="64"/>
      <c r="NTF204" s="64"/>
      <c r="NTG204" s="64"/>
      <c r="NTH204" s="64"/>
      <c r="NTI204" s="64"/>
      <c r="NTJ204" s="64"/>
      <c r="NTK204" s="64"/>
      <c r="NTL204" s="64"/>
      <c r="NTM204" s="64"/>
      <c r="NTN204" s="64"/>
      <c r="NTO204" s="64"/>
      <c r="NTP204" s="64"/>
      <c r="NTQ204" s="64"/>
      <c r="NTR204" s="64"/>
      <c r="NTS204" s="64"/>
      <c r="NTT204" s="64"/>
      <c r="NTU204" s="64"/>
      <c r="NTV204" s="64"/>
      <c r="NTW204" s="64"/>
      <c r="NTX204" s="64"/>
      <c r="NTY204" s="64"/>
      <c r="NTZ204" s="64"/>
      <c r="NUA204" s="64"/>
      <c r="NUB204" s="64"/>
      <c r="NUC204" s="64"/>
      <c r="NUD204" s="64"/>
      <c r="NUE204" s="64"/>
      <c r="NUF204" s="64"/>
      <c r="NUG204" s="64"/>
      <c r="NUH204" s="64"/>
      <c r="NUI204" s="64"/>
      <c r="NUJ204" s="64"/>
      <c r="NUK204" s="64"/>
      <c r="NUL204" s="64"/>
      <c r="NUM204" s="64"/>
      <c r="NUN204" s="64"/>
      <c r="NUO204" s="64"/>
      <c r="NUP204" s="64"/>
      <c r="NUQ204" s="64"/>
      <c r="NUR204" s="64"/>
      <c r="NUS204" s="64"/>
      <c r="NUT204" s="64"/>
      <c r="NUU204" s="64"/>
      <c r="NUV204" s="64"/>
      <c r="NUW204" s="64"/>
      <c r="NUX204" s="64"/>
      <c r="NUY204" s="64"/>
      <c r="NUZ204" s="64"/>
      <c r="NVA204" s="64"/>
      <c r="NVB204" s="64"/>
      <c r="NVC204" s="64"/>
      <c r="NVD204" s="64"/>
      <c r="NVE204" s="64"/>
      <c r="NVF204" s="64"/>
      <c r="NVG204" s="64"/>
      <c r="NVH204" s="64"/>
      <c r="NVI204" s="64"/>
      <c r="NVJ204" s="64"/>
      <c r="NVK204" s="64"/>
      <c r="NVL204" s="64"/>
      <c r="NVM204" s="64"/>
      <c r="NVN204" s="64"/>
      <c r="NVO204" s="64"/>
      <c r="NVP204" s="64"/>
      <c r="NVQ204" s="64"/>
      <c r="NVR204" s="64"/>
      <c r="NVS204" s="64"/>
      <c r="NVT204" s="64"/>
      <c r="NVU204" s="64"/>
      <c r="NVV204" s="64"/>
      <c r="NVW204" s="64"/>
      <c r="NVX204" s="64"/>
      <c r="NVY204" s="64"/>
      <c r="NVZ204" s="64"/>
      <c r="NWA204" s="64"/>
      <c r="NWB204" s="64"/>
      <c r="NWC204" s="64"/>
      <c r="NWD204" s="64"/>
      <c r="NWE204" s="64"/>
      <c r="NWF204" s="64"/>
      <c r="NWG204" s="64"/>
      <c r="NWH204" s="64"/>
      <c r="NWI204" s="64"/>
      <c r="NWJ204" s="64"/>
      <c r="NWK204" s="64"/>
      <c r="NWL204" s="64"/>
      <c r="NWM204" s="64"/>
      <c r="NWN204" s="64"/>
      <c r="NWO204" s="64"/>
      <c r="NWP204" s="64"/>
      <c r="NWQ204" s="64"/>
      <c r="NWR204" s="64"/>
      <c r="NWS204" s="64"/>
      <c r="NWT204" s="64"/>
      <c r="NWU204" s="64"/>
      <c r="NWV204" s="64"/>
      <c r="NWW204" s="64"/>
      <c r="NWX204" s="64"/>
      <c r="NWY204" s="64"/>
      <c r="NWZ204" s="64"/>
      <c r="NXA204" s="64"/>
      <c r="NXB204" s="64"/>
      <c r="NXC204" s="64"/>
      <c r="NXD204" s="64"/>
      <c r="NXE204" s="64"/>
      <c r="NXF204" s="64"/>
      <c r="NXG204" s="64"/>
      <c r="NXH204" s="64"/>
      <c r="NXI204" s="64"/>
      <c r="NXJ204" s="64"/>
      <c r="NXK204" s="64"/>
      <c r="NXL204" s="64"/>
      <c r="NXM204" s="64"/>
      <c r="NXN204" s="64"/>
      <c r="NXO204" s="64"/>
      <c r="NXP204" s="64"/>
      <c r="NXQ204" s="64"/>
      <c r="NXR204" s="64"/>
      <c r="NXS204" s="64"/>
      <c r="NXT204" s="64"/>
      <c r="NXU204" s="64"/>
      <c r="NXV204" s="64"/>
      <c r="NXW204" s="64"/>
      <c r="NXX204" s="64"/>
      <c r="NXY204" s="64"/>
      <c r="NXZ204" s="64"/>
      <c r="NYA204" s="64"/>
      <c r="NYB204" s="64"/>
      <c r="NYC204" s="64"/>
      <c r="NYD204" s="64"/>
      <c r="NYE204" s="64"/>
      <c r="NYF204" s="64"/>
      <c r="NYG204" s="64"/>
      <c r="NYH204" s="64"/>
      <c r="NYI204" s="64"/>
      <c r="NYJ204" s="64"/>
      <c r="NYK204" s="64"/>
      <c r="NYL204" s="64"/>
      <c r="NYM204" s="64"/>
      <c r="NYN204" s="64"/>
      <c r="NYO204" s="64"/>
      <c r="NYP204" s="64"/>
      <c r="NYQ204" s="64"/>
      <c r="NYR204" s="64"/>
      <c r="NYS204" s="64"/>
      <c r="NYT204" s="64"/>
      <c r="NYU204" s="64"/>
      <c r="NYV204" s="64"/>
      <c r="NYW204" s="64"/>
      <c r="NYX204" s="64"/>
      <c r="NYY204" s="64"/>
      <c r="NYZ204" s="64"/>
      <c r="NZA204" s="64"/>
      <c r="NZB204" s="64"/>
      <c r="NZC204" s="64"/>
      <c r="NZD204" s="64"/>
      <c r="NZE204" s="64"/>
      <c r="NZF204" s="64"/>
      <c r="NZG204" s="64"/>
      <c r="NZH204" s="64"/>
      <c r="NZI204" s="64"/>
      <c r="NZJ204" s="64"/>
      <c r="NZK204" s="64"/>
      <c r="NZL204" s="64"/>
      <c r="NZM204" s="64"/>
      <c r="NZN204" s="64"/>
      <c r="NZO204" s="64"/>
      <c r="NZP204" s="64"/>
      <c r="NZQ204" s="64"/>
      <c r="NZR204" s="64"/>
      <c r="NZS204" s="64"/>
      <c r="NZT204" s="64"/>
      <c r="NZU204" s="64"/>
      <c r="NZV204" s="64"/>
      <c r="NZW204" s="64"/>
      <c r="NZX204" s="64"/>
      <c r="NZY204" s="64"/>
      <c r="NZZ204" s="64"/>
      <c r="OAA204" s="64"/>
      <c r="OAB204" s="64"/>
      <c r="OAC204" s="64"/>
      <c r="OAD204" s="64"/>
      <c r="OAE204" s="64"/>
      <c r="OAF204" s="64"/>
      <c r="OAG204" s="64"/>
      <c r="OAH204" s="64"/>
      <c r="OAI204" s="64"/>
      <c r="OAJ204" s="64"/>
      <c r="OAK204" s="64"/>
      <c r="OAL204" s="64"/>
      <c r="OAM204" s="64"/>
      <c r="OAN204" s="64"/>
      <c r="OAO204" s="64"/>
      <c r="OAP204" s="64"/>
      <c r="OAQ204" s="64"/>
      <c r="OAR204" s="64"/>
      <c r="OAS204" s="64"/>
      <c r="OAT204" s="64"/>
      <c r="OAU204" s="64"/>
      <c r="OAV204" s="64"/>
      <c r="OAW204" s="64"/>
      <c r="OAX204" s="64"/>
      <c r="OAY204" s="64"/>
      <c r="OAZ204" s="64"/>
      <c r="OBA204" s="64"/>
      <c r="OBB204" s="64"/>
      <c r="OBC204" s="64"/>
      <c r="OBD204" s="64"/>
      <c r="OBE204" s="64"/>
      <c r="OBF204" s="64"/>
      <c r="OBG204" s="64"/>
      <c r="OBH204" s="64"/>
      <c r="OBI204" s="64"/>
      <c r="OBJ204" s="64"/>
      <c r="OBK204" s="64"/>
      <c r="OBL204" s="64"/>
      <c r="OBM204" s="64"/>
      <c r="OBN204" s="64"/>
      <c r="OBO204" s="64"/>
      <c r="OBP204" s="64"/>
      <c r="OBQ204" s="64"/>
      <c r="OBR204" s="64"/>
      <c r="OBS204" s="64"/>
      <c r="OBT204" s="64"/>
      <c r="OBU204" s="64"/>
      <c r="OBV204" s="64"/>
      <c r="OBW204" s="64"/>
      <c r="OBX204" s="64"/>
      <c r="OBY204" s="64"/>
      <c r="OBZ204" s="64"/>
      <c r="OCA204" s="64"/>
      <c r="OCB204" s="64"/>
      <c r="OCC204" s="64"/>
      <c r="OCD204" s="64"/>
      <c r="OCE204" s="64"/>
      <c r="OCF204" s="64"/>
      <c r="OCG204" s="64"/>
      <c r="OCH204" s="64"/>
      <c r="OCI204" s="64"/>
      <c r="OCJ204" s="64"/>
      <c r="OCK204" s="64"/>
      <c r="OCL204" s="64"/>
      <c r="OCM204" s="64"/>
      <c r="OCN204" s="64"/>
      <c r="OCO204" s="64"/>
      <c r="OCP204" s="64"/>
      <c r="OCQ204" s="64"/>
      <c r="OCR204" s="64"/>
      <c r="OCS204" s="64"/>
      <c r="OCT204" s="64"/>
      <c r="OCU204" s="64"/>
      <c r="OCV204" s="64"/>
      <c r="OCW204" s="64"/>
      <c r="OCX204" s="64"/>
      <c r="OCY204" s="64"/>
      <c r="OCZ204" s="64"/>
      <c r="ODA204" s="64"/>
      <c r="ODB204" s="64"/>
      <c r="ODC204" s="64"/>
      <c r="ODD204" s="64"/>
      <c r="ODE204" s="64"/>
      <c r="ODF204" s="64"/>
      <c r="ODG204" s="64"/>
      <c r="ODH204" s="64"/>
      <c r="ODI204" s="64"/>
      <c r="ODJ204" s="64"/>
      <c r="ODK204" s="64"/>
      <c r="ODL204" s="64"/>
      <c r="ODM204" s="64"/>
      <c r="ODN204" s="64"/>
      <c r="ODO204" s="64"/>
      <c r="ODP204" s="64"/>
      <c r="ODQ204" s="64"/>
      <c r="ODR204" s="64"/>
      <c r="ODS204" s="64"/>
      <c r="ODT204" s="64"/>
      <c r="ODU204" s="64"/>
      <c r="ODV204" s="64"/>
      <c r="ODW204" s="64"/>
      <c r="ODX204" s="64"/>
      <c r="ODY204" s="64"/>
      <c r="ODZ204" s="64"/>
      <c r="OEA204" s="64"/>
      <c r="OEB204" s="64"/>
      <c r="OEC204" s="64"/>
      <c r="OED204" s="64"/>
      <c r="OEE204" s="64"/>
      <c r="OEF204" s="64"/>
      <c r="OEG204" s="64"/>
      <c r="OEH204" s="64"/>
      <c r="OEI204" s="64"/>
      <c r="OEJ204" s="64"/>
      <c r="OEK204" s="64"/>
      <c r="OEL204" s="64"/>
      <c r="OEM204" s="64"/>
      <c r="OEN204" s="64"/>
      <c r="OEO204" s="64"/>
      <c r="OEP204" s="64"/>
      <c r="OEQ204" s="64"/>
      <c r="OER204" s="64"/>
      <c r="OES204" s="64"/>
      <c r="OET204" s="64"/>
      <c r="OEU204" s="64"/>
      <c r="OEV204" s="64"/>
      <c r="OEW204" s="64"/>
      <c r="OEX204" s="64"/>
      <c r="OEY204" s="64"/>
      <c r="OEZ204" s="64"/>
      <c r="OFA204" s="64"/>
      <c r="OFB204" s="64"/>
      <c r="OFC204" s="64"/>
      <c r="OFD204" s="64"/>
      <c r="OFE204" s="64"/>
      <c r="OFF204" s="64"/>
      <c r="OFG204" s="64"/>
      <c r="OFH204" s="64"/>
      <c r="OFI204" s="64"/>
      <c r="OFJ204" s="64"/>
      <c r="OFK204" s="64"/>
      <c r="OFL204" s="64"/>
      <c r="OFM204" s="64"/>
      <c r="OFN204" s="64"/>
      <c r="OFO204" s="64"/>
      <c r="OFP204" s="64"/>
      <c r="OFQ204" s="64"/>
      <c r="OFR204" s="64"/>
      <c r="OFS204" s="64"/>
      <c r="OFT204" s="64"/>
      <c r="OFU204" s="64"/>
      <c r="OFV204" s="64"/>
      <c r="OFW204" s="64"/>
      <c r="OFX204" s="64"/>
      <c r="OFY204" s="64"/>
      <c r="OFZ204" s="64"/>
      <c r="OGA204" s="64"/>
      <c r="OGB204" s="64"/>
      <c r="OGC204" s="64"/>
      <c r="OGD204" s="64"/>
      <c r="OGE204" s="64"/>
      <c r="OGF204" s="64"/>
      <c r="OGG204" s="64"/>
      <c r="OGH204" s="64"/>
      <c r="OGI204" s="64"/>
      <c r="OGJ204" s="64"/>
      <c r="OGK204" s="64"/>
      <c r="OGL204" s="64"/>
      <c r="OGM204" s="64"/>
      <c r="OGN204" s="64"/>
      <c r="OGO204" s="64"/>
      <c r="OGP204" s="64"/>
      <c r="OGQ204" s="64"/>
      <c r="OGR204" s="64"/>
      <c r="OGS204" s="64"/>
      <c r="OGT204" s="64"/>
      <c r="OGU204" s="64"/>
      <c r="OGV204" s="64"/>
      <c r="OGW204" s="64"/>
      <c r="OGX204" s="64"/>
      <c r="OGY204" s="64"/>
      <c r="OGZ204" s="64"/>
      <c r="OHA204" s="64"/>
      <c r="OHB204" s="64"/>
      <c r="OHC204" s="64"/>
      <c r="OHD204" s="64"/>
      <c r="OHE204" s="64"/>
      <c r="OHF204" s="64"/>
      <c r="OHG204" s="64"/>
      <c r="OHH204" s="64"/>
      <c r="OHI204" s="64"/>
      <c r="OHJ204" s="64"/>
      <c r="OHK204" s="64"/>
      <c r="OHL204" s="64"/>
      <c r="OHM204" s="64"/>
      <c r="OHN204" s="64"/>
      <c r="OHO204" s="64"/>
      <c r="OHP204" s="64"/>
      <c r="OHQ204" s="64"/>
      <c r="OHR204" s="64"/>
      <c r="OHS204" s="64"/>
      <c r="OHT204" s="64"/>
      <c r="OHU204" s="64"/>
      <c r="OHV204" s="64"/>
      <c r="OHW204" s="64"/>
      <c r="OHX204" s="64"/>
      <c r="OHY204" s="64"/>
      <c r="OHZ204" s="64"/>
      <c r="OIA204" s="64"/>
      <c r="OIB204" s="64"/>
      <c r="OIC204" s="64"/>
      <c r="OID204" s="64"/>
      <c r="OIE204" s="64"/>
      <c r="OIF204" s="64"/>
      <c r="OIG204" s="64"/>
      <c r="OIH204" s="64"/>
      <c r="OII204" s="64"/>
      <c r="OIJ204" s="64"/>
      <c r="OIK204" s="64"/>
      <c r="OIL204" s="64"/>
      <c r="OIM204" s="64"/>
      <c r="OIN204" s="64"/>
      <c r="OIO204" s="64"/>
      <c r="OIP204" s="64"/>
      <c r="OIQ204" s="64"/>
      <c r="OIR204" s="64"/>
      <c r="OIS204" s="64"/>
      <c r="OIT204" s="64"/>
      <c r="OIU204" s="64"/>
      <c r="OIV204" s="64"/>
      <c r="OIW204" s="64"/>
      <c r="OIX204" s="64"/>
      <c r="OIY204" s="64"/>
      <c r="OIZ204" s="64"/>
      <c r="OJA204" s="64"/>
      <c r="OJB204" s="64"/>
      <c r="OJC204" s="64"/>
      <c r="OJD204" s="64"/>
      <c r="OJE204" s="64"/>
      <c r="OJF204" s="64"/>
      <c r="OJG204" s="64"/>
      <c r="OJH204" s="64"/>
      <c r="OJI204" s="64"/>
      <c r="OJJ204" s="64"/>
      <c r="OJK204" s="64"/>
      <c r="OJL204" s="64"/>
      <c r="OJM204" s="64"/>
      <c r="OJN204" s="64"/>
      <c r="OJO204" s="64"/>
      <c r="OJP204" s="64"/>
      <c r="OJQ204" s="64"/>
      <c r="OJR204" s="64"/>
      <c r="OJS204" s="64"/>
      <c r="OJT204" s="64"/>
      <c r="OJU204" s="64"/>
      <c r="OJV204" s="64"/>
      <c r="OJW204" s="64"/>
      <c r="OJX204" s="64"/>
      <c r="OJY204" s="64"/>
      <c r="OJZ204" s="64"/>
      <c r="OKA204" s="64"/>
      <c r="OKB204" s="64"/>
      <c r="OKC204" s="64"/>
      <c r="OKD204" s="64"/>
      <c r="OKE204" s="64"/>
      <c r="OKF204" s="64"/>
      <c r="OKG204" s="64"/>
      <c r="OKH204" s="64"/>
      <c r="OKI204" s="64"/>
      <c r="OKJ204" s="64"/>
      <c r="OKK204" s="64"/>
      <c r="OKL204" s="64"/>
      <c r="OKM204" s="64"/>
      <c r="OKN204" s="64"/>
      <c r="OKO204" s="64"/>
      <c r="OKP204" s="64"/>
      <c r="OKQ204" s="64"/>
      <c r="OKR204" s="64"/>
      <c r="OKS204" s="64"/>
      <c r="OKT204" s="64"/>
      <c r="OKU204" s="64"/>
      <c r="OKV204" s="64"/>
      <c r="OKW204" s="64"/>
      <c r="OKX204" s="64"/>
      <c r="OKY204" s="64"/>
      <c r="OKZ204" s="64"/>
      <c r="OLA204" s="64"/>
      <c r="OLB204" s="64"/>
      <c r="OLC204" s="64"/>
      <c r="OLD204" s="64"/>
      <c r="OLE204" s="64"/>
      <c r="OLF204" s="64"/>
      <c r="OLG204" s="64"/>
      <c r="OLH204" s="64"/>
      <c r="OLI204" s="64"/>
      <c r="OLJ204" s="64"/>
      <c r="OLK204" s="64"/>
      <c r="OLL204" s="64"/>
      <c r="OLM204" s="64"/>
      <c r="OLN204" s="64"/>
      <c r="OLO204" s="64"/>
      <c r="OLP204" s="64"/>
      <c r="OLQ204" s="64"/>
      <c r="OLR204" s="64"/>
      <c r="OLS204" s="64"/>
      <c r="OLT204" s="64"/>
      <c r="OLU204" s="64"/>
      <c r="OLV204" s="64"/>
      <c r="OLW204" s="64"/>
      <c r="OLX204" s="64"/>
      <c r="OLY204" s="64"/>
      <c r="OLZ204" s="64"/>
      <c r="OMA204" s="64"/>
      <c r="OMB204" s="64"/>
      <c r="OMC204" s="64"/>
      <c r="OMD204" s="64"/>
      <c r="OME204" s="64"/>
      <c r="OMF204" s="64"/>
      <c r="OMG204" s="64"/>
      <c r="OMH204" s="64"/>
      <c r="OMI204" s="64"/>
      <c r="OMJ204" s="64"/>
      <c r="OMK204" s="64"/>
      <c r="OML204" s="64"/>
      <c r="OMM204" s="64"/>
      <c r="OMN204" s="64"/>
      <c r="OMO204" s="64"/>
      <c r="OMP204" s="64"/>
      <c r="OMQ204" s="64"/>
      <c r="OMR204" s="64"/>
      <c r="OMS204" s="64"/>
      <c r="OMT204" s="64"/>
      <c r="OMU204" s="64"/>
      <c r="OMV204" s="64"/>
      <c r="OMW204" s="64"/>
      <c r="OMX204" s="64"/>
      <c r="OMY204" s="64"/>
      <c r="OMZ204" s="64"/>
      <c r="ONA204" s="64"/>
      <c r="ONB204" s="64"/>
      <c r="ONC204" s="64"/>
      <c r="OND204" s="64"/>
      <c r="ONE204" s="64"/>
      <c r="ONF204" s="64"/>
      <c r="ONG204" s="64"/>
      <c r="ONH204" s="64"/>
      <c r="ONI204" s="64"/>
      <c r="ONJ204" s="64"/>
      <c r="ONK204" s="64"/>
      <c r="ONL204" s="64"/>
      <c r="ONM204" s="64"/>
      <c r="ONN204" s="64"/>
      <c r="ONO204" s="64"/>
      <c r="ONP204" s="64"/>
      <c r="ONQ204" s="64"/>
      <c r="ONR204" s="64"/>
      <c r="ONS204" s="64"/>
      <c r="ONT204" s="64"/>
      <c r="ONU204" s="64"/>
      <c r="ONV204" s="64"/>
      <c r="ONW204" s="64"/>
      <c r="ONX204" s="64"/>
      <c r="ONY204" s="64"/>
      <c r="ONZ204" s="64"/>
      <c r="OOA204" s="64"/>
      <c r="OOB204" s="64"/>
      <c r="OOC204" s="64"/>
      <c r="OOD204" s="64"/>
      <c r="OOE204" s="64"/>
      <c r="OOF204" s="64"/>
      <c r="OOG204" s="64"/>
      <c r="OOH204" s="64"/>
      <c r="OOI204" s="64"/>
      <c r="OOJ204" s="64"/>
      <c r="OOK204" s="64"/>
      <c r="OOL204" s="64"/>
      <c r="OOM204" s="64"/>
      <c r="OON204" s="64"/>
      <c r="OOO204" s="64"/>
      <c r="OOP204" s="64"/>
      <c r="OOQ204" s="64"/>
      <c r="OOR204" s="64"/>
      <c r="OOS204" s="64"/>
      <c r="OOT204" s="64"/>
      <c r="OOU204" s="64"/>
      <c r="OOV204" s="64"/>
      <c r="OOW204" s="64"/>
      <c r="OOX204" s="64"/>
      <c r="OOY204" s="64"/>
      <c r="OOZ204" s="64"/>
      <c r="OPA204" s="64"/>
      <c r="OPB204" s="64"/>
      <c r="OPC204" s="64"/>
      <c r="OPD204" s="64"/>
      <c r="OPE204" s="64"/>
      <c r="OPF204" s="64"/>
      <c r="OPG204" s="64"/>
      <c r="OPH204" s="64"/>
      <c r="OPI204" s="64"/>
      <c r="OPJ204" s="64"/>
      <c r="OPK204" s="64"/>
      <c r="OPL204" s="64"/>
      <c r="OPM204" s="64"/>
      <c r="OPN204" s="64"/>
      <c r="OPO204" s="64"/>
      <c r="OPP204" s="64"/>
      <c r="OPQ204" s="64"/>
      <c r="OPR204" s="64"/>
      <c r="OPS204" s="64"/>
      <c r="OPT204" s="64"/>
      <c r="OPU204" s="64"/>
      <c r="OPV204" s="64"/>
      <c r="OPW204" s="64"/>
      <c r="OPX204" s="64"/>
      <c r="OPY204" s="64"/>
      <c r="OPZ204" s="64"/>
      <c r="OQA204" s="64"/>
      <c r="OQB204" s="64"/>
      <c r="OQC204" s="64"/>
      <c r="OQD204" s="64"/>
      <c r="OQE204" s="64"/>
      <c r="OQF204" s="64"/>
      <c r="OQG204" s="64"/>
      <c r="OQH204" s="64"/>
      <c r="OQI204" s="64"/>
      <c r="OQJ204" s="64"/>
      <c r="OQK204" s="64"/>
      <c r="OQL204" s="64"/>
      <c r="OQM204" s="64"/>
      <c r="OQN204" s="64"/>
      <c r="OQO204" s="64"/>
      <c r="OQP204" s="64"/>
      <c r="OQQ204" s="64"/>
      <c r="OQR204" s="64"/>
      <c r="OQS204" s="64"/>
      <c r="OQT204" s="64"/>
      <c r="OQU204" s="64"/>
      <c r="OQV204" s="64"/>
      <c r="OQW204" s="64"/>
      <c r="OQX204" s="64"/>
      <c r="OQY204" s="64"/>
      <c r="OQZ204" s="64"/>
      <c r="ORA204" s="64"/>
      <c r="ORB204" s="64"/>
      <c r="ORC204" s="64"/>
      <c r="ORD204" s="64"/>
      <c r="ORE204" s="64"/>
      <c r="ORF204" s="64"/>
      <c r="ORG204" s="64"/>
      <c r="ORH204" s="64"/>
      <c r="ORI204" s="64"/>
      <c r="ORJ204" s="64"/>
      <c r="ORK204" s="64"/>
      <c r="ORL204" s="64"/>
      <c r="ORM204" s="64"/>
      <c r="ORN204" s="64"/>
      <c r="ORO204" s="64"/>
      <c r="ORP204" s="64"/>
      <c r="ORQ204" s="64"/>
      <c r="ORR204" s="64"/>
      <c r="ORS204" s="64"/>
      <c r="ORT204" s="64"/>
      <c r="ORU204" s="64"/>
      <c r="ORV204" s="64"/>
      <c r="ORW204" s="64"/>
      <c r="ORX204" s="64"/>
      <c r="ORY204" s="64"/>
      <c r="ORZ204" s="64"/>
      <c r="OSA204" s="64"/>
      <c r="OSB204" s="64"/>
      <c r="OSC204" s="64"/>
      <c r="OSD204" s="64"/>
      <c r="OSE204" s="64"/>
      <c r="OSF204" s="64"/>
      <c r="OSG204" s="64"/>
      <c r="OSH204" s="64"/>
      <c r="OSI204" s="64"/>
      <c r="OSJ204" s="64"/>
      <c r="OSK204" s="64"/>
      <c r="OSL204" s="64"/>
      <c r="OSM204" s="64"/>
      <c r="OSN204" s="64"/>
      <c r="OSO204" s="64"/>
      <c r="OSP204" s="64"/>
      <c r="OSQ204" s="64"/>
      <c r="OSR204" s="64"/>
      <c r="OSS204" s="64"/>
      <c r="OST204" s="64"/>
      <c r="OSU204" s="64"/>
      <c r="OSV204" s="64"/>
      <c r="OSW204" s="64"/>
      <c r="OSX204" s="64"/>
      <c r="OSY204" s="64"/>
      <c r="OSZ204" s="64"/>
      <c r="OTA204" s="64"/>
      <c r="OTB204" s="64"/>
      <c r="OTC204" s="64"/>
      <c r="OTD204" s="64"/>
      <c r="OTE204" s="64"/>
      <c r="OTF204" s="64"/>
      <c r="OTG204" s="64"/>
      <c r="OTH204" s="64"/>
      <c r="OTI204" s="64"/>
      <c r="OTJ204" s="64"/>
      <c r="OTK204" s="64"/>
      <c r="OTL204" s="64"/>
      <c r="OTM204" s="64"/>
      <c r="OTN204" s="64"/>
      <c r="OTO204" s="64"/>
      <c r="OTP204" s="64"/>
      <c r="OTQ204" s="64"/>
      <c r="OTR204" s="64"/>
      <c r="OTS204" s="64"/>
      <c r="OTT204" s="64"/>
      <c r="OTU204" s="64"/>
      <c r="OTV204" s="64"/>
      <c r="OTW204" s="64"/>
      <c r="OTX204" s="64"/>
      <c r="OTY204" s="64"/>
      <c r="OTZ204" s="64"/>
      <c r="OUA204" s="64"/>
      <c r="OUB204" s="64"/>
      <c r="OUC204" s="64"/>
      <c r="OUD204" s="64"/>
      <c r="OUE204" s="64"/>
      <c r="OUF204" s="64"/>
      <c r="OUG204" s="64"/>
      <c r="OUH204" s="64"/>
      <c r="OUI204" s="64"/>
      <c r="OUJ204" s="64"/>
      <c r="OUK204" s="64"/>
      <c r="OUL204" s="64"/>
      <c r="OUM204" s="64"/>
      <c r="OUN204" s="64"/>
      <c r="OUO204" s="64"/>
      <c r="OUP204" s="64"/>
      <c r="OUQ204" s="64"/>
      <c r="OUR204" s="64"/>
      <c r="OUS204" s="64"/>
      <c r="OUT204" s="64"/>
      <c r="OUU204" s="64"/>
      <c r="OUV204" s="64"/>
      <c r="OUW204" s="64"/>
      <c r="OUX204" s="64"/>
      <c r="OUY204" s="64"/>
      <c r="OUZ204" s="64"/>
      <c r="OVA204" s="64"/>
      <c r="OVB204" s="64"/>
      <c r="OVC204" s="64"/>
      <c r="OVD204" s="64"/>
      <c r="OVE204" s="64"/>
      <c r="OVF204" s="64"/>
      <c r="OVG204" s="64"/>
      <c r="OVH204" s="64"/>
      <c r="OVI204" s="64"/>
      <c r="OVJ204" s="64"/>
      <c r="OVK204" s="64"/>
      <c r="OVL204" s="64"/>
      <c r="OVM204" s="64"/>
      <c r="OVN204" s="64"/>
      <c r="OVO204" s="64"/>
      <c r="OVP204" s="64"/>
      <c r="OVQ204" s="64"/>
      <c r="OVR204" s="64"/>
      <c r="OVS204" s="64"/>
      <c r="OVT204" s="64"/>
      <c r="OVU204" s="64"/>
      <c r="OVV204" s="64"/>
      <c r="OVW204" s="64"/>
      <c r="OVX204" s="64"/>
      <c r="OVY204" s="64"/>
      <c r="OVZ204" s="64"/>
      <c r="OWA204" s="64"/>
      <c r="OWB204" s="64"/>
      <c r="OWC204" s="64"/>
      <c r="OWD204" s="64"/>
      <c r="OWE204" s="64"/>
      <c r="OWF204" s="64"/>
      <c r="OWG204" s="64"/>
      <c r="OWH204" s="64"/>
      <c r="OWI204" s="64"/>
      <c r="OWJ204" s="64"/>
      <c r="OWK204" s="64"/>
      <c r="OWL204" s="64"/>
      <c r="OWM204" s="64"/>
      <c r="OWN204" s="64"/>
      <c r="OWO204" s="64"/>
      <c r="OWP204" s="64"/>
      <c r="OWQ204" s="64"/>
      <c r="OWR204" s="64"/>
      <c r="OWS204" s="64"/>
      <c r="OWT204" s="64"/>
      <c r="OWU204" s="64"/>
      <c r="OWV204" s="64"/>
      <c r="OWW204" s="64"/>
      <c r="OWX204" s="64"/>
      <c r="OWY204" s="64"/>
      <c r="OWZ204" s="64"/>
      <c r="OXA204" s="64"/>
      <c r="OXB204" s="64"/>
      <c r="OXC204" s="64"/>
      <c r="OXD204" s="64"/>
      <c r="OXE204" s="64"/>
      <c r="OXF204" s="64"/>
      <c r="OXG204" s="64"/>
      <c r="OXH204" s="64"/>
      <c r="OXI204" s="64"/>
      <c r="OXJ204" s="64"/>
      <c r="OXK204" s="64"/>
      <c r="OXL204" s="64"/>
      <c r="OXM204" s="64"/>
      <c r="OXN204" s="64"/>
      <c r="OXO204" s="64"/>
      <c r="OXP204" s="64"/>
      <c r="OXQ204" s="64"/>
      <c r="OXR204" s="64"/>
      <c r="OXS204" s="64"/>
      <c r="OXT204" s="64"/>
      <c r="OXU204" s="64"/>
      <c r="OXV204" s="64"/>
      <c r="OXW204" s="64"/>
      <c r="OXX204" s="64"/>
      <c r="OXY204" s="64"/>
      <c r="OXZ204" s="64"/>
      <c r="OYA204" s="64"/>
      <c r="OYB204" s="64"/>
      <c r="OYC204" s="64"/>
      <c r="OYD204" s="64"/>
      <c r="OYE204" s="64"/>
      <c r="OYF204" s="64"/>
      <c r="OYG204" s="64"/>
      <c r="OYH204" s="64"/>
      <c r="OYI204" s="64"/>
      <c r="OYJ204" s="64"/>
      <c r="OYK204" s="64"/>
      <c r="OYL204" s="64"/>
      <c r="OYM204" s="64"/>
      <c r="OYN204" s="64"/>
      <c r="OYO204" s="64"/>
      <c r="OYP204" s="64"/>
      <c r="OYQ204" s="64"/>
      <c r="OYR204" s="64"/>
      <c r="OYS204" s="64"/>
      <c r="OYT204" s="64"/>
      <c r="OYU204" s="64"/>
      <c r="OYV204" s="64"/>
      <c r="OYW204" s="64"/>
      <c r="OYX204" s="64"/>
      <c r="OYY204" s="64"/>
      <c r="OYZ204" s="64"/>
      <c r="OZA204" s="64"/>
      <c r="OZB204" s="64"/>
      <c r="OZC204" s="64"/>
      <c r="OZD204" s="64"/>
      <c r="OZE204" s="64"/>
      <c r="OZF204" s="64"/>
      <c r="OZG204" s="64"/>
      <c r="OZH204" s="64"/>
      <c r="OZI204" s="64"/>
      <c r="OZJ204" s="64"/>
      <c r="OZK204" s="64"/>
      <c r="OZL204" s="64"/>
      <c r="OZM204" s="64"/>
      <c r="OZN204" s="64"/>
      <c r="OZO204" s="64"/>
      <c r="OZP204" s="64"/>
      <c r="OZQ204" s="64"/>
      <c r="OZR204" s="64"/>
      <c r="OZS204" s="64"/>
      <c r="OZT204" s="64"/>
      <c r="OZU204" s="64"/>
      <c r="OZV204" s="64"/>
      <c r="OZW204" s="64"/>
      <c r="OZX204" s="64"/>
      <c r="OZY204" s="64"/>
      <c r="OZZ204" s="64"/>
      <c r="PAA204" s="64"/>
      <c r="PAB204" s="64"/>
      <c r="PAC204" s="64"/>
      <c r="PAD204" s="64"/>
      <c r="PAE204" s="64"/>
      <c r="PAF204" s="64"/>
      <c r="PAG204" s="64"/>
      <c r="PAH204" s="64"/>
      <c r="PAI204" s="64"/>
      <c r="PAJ204" s="64"/>
      <c r="PAK204" s="64"/>
      <c r="PAL204" s="64"/>
      <c r="PAM204" s="64"/>
      <c r="PAN204" s="64"/>
      <c r="PAO204" s="64"/>
      <c r="PAP204" s="64"/>
      <c r="PAQ204" s="64"/>
      <c r="PAR204" s="64"/>
      <c r="PAS204" s="64"/>
      <c r="PAT204" s="64"/>
      <c r="PAU204" s="64"/>
      <c r="PAV204" s="64"/>
      <c r="PAW204" s="64"/>
      <c r="PAX204" s="64"/>
      <c r="PAY204" s="64"/>
      <c r="PAZ204" s="64"/>
      <c r="PBA204" s="64"/>
      <c r="PBB204" s="64"/>
      <c r="PBC204" s="64"/>
      <c r="PBD204" s="64"/>
      <c r="PBE204" s="64"/>
      <c r="PBF204" s="64"/>
      <c r="PBG204" s="64"/>
      <c r="PBH204" s="64"/>
      <c r="PBI204" s="64"/>
      <c r="PBJ204" s="64"/>
      <c r="PBK204" s="64"/>
      <c r="PBL204" s="64"/>
      <c r="PBM204" s="64"/>
      <c r="PBN204" s="64"/>
      <c r="PBO204" s="64"/>
      <c r="PBP204" s="64"/>
      <c r="PBQ204" s="64"/>
      <c r="PBR204" s="64"/>
      <c r="PBS204" s="64"/>
      <c r="PBT204" s="64"/>
      <c r="PBU204" s="64"/>
      <c r="PBV204" s="64"/>
      <c r="PBW204" s="64"/>
      <c r="PBX204" s="64"/>
      <c r="PBY204" s="64"/>
      <c r="PBZ204" s="64"/>
      <c r="PCA204" s="64"/>
      <c r="PCB204" s="64"/>
      <c r="PCC204" s="64"/>
      <c r="PCD204" s="64"/>
      <c r="PCE204" s="64"/>
      <c r="PCF204" s="64"/>
      <c r="PCG204" s="64"/>
      <c r="PCH204" s="64"/>
      <c r="PCI204" s="64"/>
      <c r="PCJ204" s="64"/>
      <c r="PCK204" s="64"/>
      <c r="PCL204" s="64"/>
      <c r="PCM204" s="64"/>
      <c r="PCN204" s="64"/>
      <c r="PCO204" s="64"/>
      <c r="PCP204" s="64"/>
      <c r="PCQ204" s="64"/>
      <c r="PCR204" s="64"/>
      <c r="PCS204" s="64"/>
      <c r="PCT204" s="64"/>
      <c r="PCU204" s="64"/>
      <c r="PCV204" s="64"/>
      <c r="PCW204" s="64"/>
      <c r="PCX204" s="64"/>
      <c r="PCY204" s="64"/>
      <c r="PCZ204" s="64"/>
      <c r="PDA204" s="64"/>
      <c r="PDB204" s="64"/>
      <c r="PDC204" s="64"/>
      <c r="PDD204" s="64"/>
      <c r="PDE204" s="64"/>
      <c r="PDF204" s="64"/>
      <c r="PDG204" s="64"/>
      <c r="PDH204" s="64"/>
      <c r="PDI204" s="64"/>
      <c r="PDJ204" s="64"/>
      <c r="PDK204" s="64"/>
      <c r="PDL204" s="64"/>
      <c r="PDM204" s="64"/>
      <c r="PDN204" s="64"/>
      <c r="PDO204" s="64"/>
      <c r="PDP204" s="64"/>
      <c r="PDQ204" s="64"/>
      <c r="PDR204" s="64"/>
      <c r="PDS204" s="64"/>
      <c r="PDT204" s="64"/>
      <c r="PDU204" s="64"/>
      <c r="PDV204" s="64"/>
      <c r="PDW204" s="64"/>
      <c r="PDX204" s="64"/>
      <c r="PDY204" s="64"/>
      <c r="PDZ204" s="64"/>
      <c r="PEA204" s="64"/>
      <c r="PEB204" s="64"/>
      <c r="PEC204" s="64"/>
      <c r="PED204" s="64"/>
      <c r="PEE204" s="64"/>
      <c r="PEF204" s="64"/>
      <c r="PEG204" s="64"/>
      <c r="PEH204" s="64"/>
      <c r="PEI204" s="64"/>
      <c r="PEJ204" s="64"/>
      <c r="PEK204" s="64"/>
      <c r="PEL204" s="64"/>
      <c r="PEM204" s="64"/>
      <c r="PEN204" s="64"/>
      <c r="PEO204" s="64"/>
      <c r="PEP204" s="64"/>
      <c r="PEQ204" s="64"/>
      <c r="PER204" s="64"/>
      <c r="PES204" s="64"/>
      <c r="PET204" s="64"/>
      <c r="PEU204" s="64"/>
      <c r="PEV204" s="64"/>
      <c r="PEW204" s="64"/>
      <c r="PEX204" s="64"/>
      <c r="PEY204" s="64"/>
      <c r="PEZ204" s="64"/>
      <c r="PFA204" s="64"/>
      <c r="PFB204" s="64"/>
      <c r="PFC204" s="64"/>
      <c r="PFD204" s="64"/>
      <c r="PFE204" s="64"/>
      <c r="PFF204" s="64"/>
      <c r="PFG204" s="64"/>
      <c r="PFH204" s="64"/>
      <c r="PFI204" s="64"/>
      <c r="PFJ204" s="64"/>
      <c r="PFK204" s="64"/>
      <c r="PFL204" s="64"/>
      <c r="PFM204" s="64"/>
      <c r="PFN204" s="64"/>
      <c r="PFO204" s="64"/>
      <c r="PFP204" s="64"/>
      <c r="PFQ204" s="64"/>
      <c r="PFR204" s="64"/>
      <c r="PFS204" s="64"/>
      <c r="PFT204" s="64"/>
      <c r="PFU204" s="64"/>
      <c r="PFV204" s="64"/>
      <c r="PFW204" s="64"/>
      <c r="PFX204" s="64"/>
      <c r="PFY204" s="64"/>
      <c r="PFZ204" s="64"/>
      <c r="PGA204" s="64"/>
      <c r="PGB204" s="64"/>
      <c r="PGC204" s="64"/>
      <c r="PGD204" s="64"/>
      <c r="PGE204" s="64"/>
      <c r="PGF204" s="64"/>
      <c r="PGG204" s="64"/>
      <c r="PGH204" s="64"/>
      <c r="PGI204" s="64"/>
      <c r="PGJ204" s="64"/>
      <c r="PGK204" s="64"/>
      <c r="PGL204" s="64"/>
      <c r="PGM204" s="64"/>
      <c r="PGN204" s="64"/>
      <c r="PGO204" s="64"/>
      <c r="PGP204" s="64"/>
      <c r="PGQ204" s="64"/>
      <c r="PGR204" s="64"/>
      <c r="PGS204" s="64"/>
      <c r="PGT204" s="64"/>
      <c r="PGU204" s="64"/>
      <c r="PGV204" s="64"/>
      <c r="PGW204" s="64"/>
      <c r="PGX204" s="64"/>
      <c r="PGY204" s="64"/>
      <c r="PGZ204" s="64"/>
      <c r="PHA204" s="64"/>
      <c r="PHB204" s="64"/>
      <c r="PHC204" s="64"/>
      <c r="PHD204" s="64"/>
      <c r="PHE204" s="64"/>
      <c r="PHF204" s="64"/>
      <c r="PHG204" s="64"/>
      <c r="PHH204" s="64"/>
      <c r="PHI204" s="64"/>
      <c r="PHJ204" s="64"/>
      <c r="PHK204" s="64"/>
      <c r="PHL204" s="64"/>
      <c r="PHM204" s="64"/>
      <c r="PHN204" s="64"/>
      <c r="PHO204" s="64"/>
      <c r="PHP204" s="64"/>
      <c r="PHQ204" s="64"/>
      <c r="PHR204" s="64"/>
      <c r="PHS204" s="64"/>
      <c r="PHT204" s="64"/>
      <c r="PHU204" s="64"/>
      <c r="PHV204" s="64"/>
      <c r="PHW204" s="64"/>
      <c r="PHX204" s="64"/>
      <c r="PHY204" s="64"/>
      <c r="PHZ204" s="64"/>
      <c r="PIA204" s="64"/>
      <c r="PIB204" s="64"/>
      <c r="PIC204" s="64"/>
      <c r="PID204" s="64"/>
      <c r="PIE204" s="64"/>
      <c r="PIF204" s="64"/>
      <c r="PIG204" s="64"/>
      <c r="PIH204" s="64"/>
      <c r="PII204" s="64"/>
      <c r="PIJ204" s="64"/>
      <c r="PIK204" s="64"/>
      <c r="PIL204" s="64"/>
      <c r="PIM204" s="64"/>
      <c r="PIN204" s="64"/>
      <c r="PIO204" s="64"/>
      <c r="PIP204" s="64"/>
      <c r="PIQ204" s="64"/>
      <c r="PIR204" s="64"/>
      <c r="PIS204" s="64"/>
      <c r="PIT204" s="64"/>
      <c r="PIU204" s="64"/>
      <c r="PIV204" s="64"/>
      <c r="PIW204" s="64"/>
      <c r="PIX204" s="64"/>
      <c r="PIY204" s="64"/>
      <c r="PIZ204" s="64"/>
      <c r="PJA204" s="64"/>
      <c r="PJB204" s="64"/>
      <c r="PJC204" s="64"/>
      <c r="PJD204" s="64"/>
      <c r="PJE204" s="64"/>
      <c r="PJF204" s="64"/>
      <c r="PJG204" s="64"/>
      <c r="PJH204" s="64"/>
      <c r="PJI204" s="64"/>
      <c r="PJJ204" s="64"/>
      <c r="PJK204" s="64"/>
      <c r="PJL204" s="64"/>
      <c r="PJM204" s="64"/>
      <c r="PJN204" s="64"/>
      <c r="PJO204" s="64"/>
      <c r="PJP204" s="64"/>
      <c r="PJQ204" s="64"/>
      <c r="PJR204" s="64"/>
      <c r="PJS204" s="64"/>
      <c r="PJT204" s="64"/>
      <c r="PJU204" s="64"/>
      <c r="PJV204" s="64"/>
      <c r="PJW204" s="64"/>
      <c r="PJX204" s="64"/>
      <c r="PJY204" s="64"/>
      <c r="PJZ204" s="64"/>
      <c r="PKA204" s="64"/>
      <c r="PKB204" s="64"/>
      <c r="PKC204" s="64"/>
      <c r="PKD204" s="64"/>
      <c r="PKE204" s="64"/>
      <c r="PKF204" s="64"/>
      <c r="PKG204" s="64"/>
      <c r="PKH204" s="64"/>
      <c r="PKI204" s="64"/>
      <c r="PKJ204" s="64"/>
      <c r="PKK204" s="64"/>
      <c r="PKL204" s="64"/>
      <c r="PKM204" s="64"/>
      <c r="PKN204" s="64"/>
      <c r="PKO204" s="64"/>
      <c r="PKP204" s="64"/>
      <c r="PKQ204" s="64"/>
      <c r="PKR204" s="64"/>
      <c r="PKS204" s="64"/>
      <c r="PKT204" s="64"/>
      <c r="PKU204" s="64"/>
      <c r="PKV204" s="64"/>
      <c r="PKW204" s="64"/>
      <c r="PKX204" s="64"/>
      <c r="PKY204" s="64"/>
      <c r="PKZ204" s="64"/>
      <c r="PLA204" s="64"/>
      <c r="PLB204" s="64"/>
      <c r="PLC204" s="64"/>
      <c r="PLD204" s="64"/>
      <c r="PLE204" s="64"/>
      <c r="PLF204" s="64"/>
      <c r="PLG204" s="64"/>
      <c r="PLH204" s="64"/>
      <c r="PLI204" s="64"/>
      <c r="PLJ204" s="64"/>
      <c r="PLK204" s="64"/>
      <c r="PLL204" s="64"/>
      <c r="PLM204" s="64"/>
      <c r="PLN204" s="64"/>
      <c r="PLO204" s="64"/>
      <c r="PLP204" s="64"/>
      <c r="PLQ204" s="64"/>
      <c r="PLR204" s="64"/>
      <c r="PLS204" s="64"/>
      <c r="PLT204" s="64"/>
      <c r="PLU204" s="64"/>
      <c r="PLV204" s="64"/>
      <c r="PLW204" s="64"/>
      <c r="PLX204" s="64"/>
      <c r="PLY204" s="64"/>
      <c r="PLZ204" s="64"/>
      <c r="PMA204" s="64"/>
      <c r="PMB204" s="64"/>
      <c r="PMC204" s="64"/>
      <c r="PMD204" s="64"/>
      <c r="PME204" s="64"/>
      <c r="PMF204" s="64"/>
      <c r="PMG204" s="64"/>
      <c r="PMH204" s="64"/>
      <c r="PMI204" s="64"/>
      <c r="PMJ204" s="64"/>
      <c r="PMK204" s="64"/>
      <c r="PML204" s="64"/>
      <c r="PMM204" s="64"/>
      <c r="PMN204" s="64"/>
      <c r="PMO204" s="64"/>
      <c r="PMP204" s="64"/>
      <c r="PMQ204" s="64"/>
      <c r="PMR204" s="64"/>
      <c r="PMS204" s="64"/>
      <c r="PMT204" s="64"/>
      <c r="PMU204" s="64"/>
      <c r="PMV204" s="64"/>
      <c r="PMW204" s="64"/>
      <c r="PMX204" s="64"/>
      <c r="PMY204" s="64"/>
      <c r="PMZ204" s="64"/>
      <c r="PNA204" s="64"/>
      <c r="PNB204" s="64"/>
      <c r="PNC204" s="64"/>
      <c r="PND204" s="64"/>
      <c r="PNE204" s="64"/>
      <c r="PNF204" s="64"/>
      <c r="PNG204" s="64"/>
      <c r="PNH204" s="64"/>
      <c r="PNI204" s="64"/>
      <c r="PNJ204" s="64"/>
      <c r="PNK204" s="64"/>
      <c r="PNL204" s="64"/>
      <c r="PNM204" s="64"/>
      <c r="PNN204" s="64"/>
      <c r="PNO204" s="64"/>
      <c r="PNP204" s="64"/>
      <c r="PNQ204" s="64"/>
      <c r="PNR204" s="64"/>
      <c r="PNS204" s="64"/>
      <c r="PNT204" s="64"/>
      <c r="PNU204" s="64"/>
      <c r="PNV204" s="64"/>
      <c r="PNW204" s="64"/>
      <c r="PNX204" s="64"/>
      <c r="PNY204" s="64"/>
      <c r="PNZ204" s="64"/>
      <c r="POA204" s="64"/>
      <c r="POB204" s="64"/>
      <c r="POC204" s="64"/>
      <c r="POD204" s="64"/>
      <c r="POE204" s="64"/>
      <c r="POF204" s="64"/>
      <c r="POG204" s="64"/>
      <c r="POH204" s="64"/>
      <c r="POI204" s="64"/>
      <c r="POJ204" s="64"/>
      <c r="POK204" s="64"/>
      <c r="POL204" s="64"/>
      <c r="POM204" s="64"/>
      <c r="PON204" s="64"/>
      <c r="POO204" s="64"/>
      <c r="POP204" s="64"/>
      <c r="POQ204" s="64"/>
      <c r="POR204" s="64"/>
      <c r="POS204" s="64"/>
      <c r="POT204" s="64"/>
      <c r="POU204" s="64"/>
      <c r="POV204" s="64"/>
      <c r="POW204" s="64"/>
      <c r="POX204" s="64"/>
      <c r="POY204" s="64"/>
      <c r="POZ204" s="64"/>
      <c r="PPA204" s="64"/>
      <c r="PPB204" s="64"/>
      <c r="PPC204" s="64"/>
      <c r="PPD204" s="64"/>
      <c r="PPE204" s="64"/>
      <c r="PPF204" s="64"/>
      <c r="PPG204" s="64"/>
      <c r="PPH204" s="64"/>
      <c r="PPI204" s="64"/>
      <c r="PPJ204" s="64"/>
      <c r="PPK204" s="64"/>
      <c r="PPL204" s="64"/>
      <c r="PPM204" s="64"/>
      <c r="PPN204" s="64"/>
      <c r="PPO204" s="64"/>
      <c r="PPP204" s="64"/>
      <c r="PPQ204" s="64"/>
      <c r="PPR204" s="64"/>
      <c r="PPS204" s="64"/>
      <c r="PPT204" s="64"/>
      <c r="PPU204" s="64"/>
      <c r="PPV204" s="64"/>
      <c r="PPW204" s="64"/>
      <c r="PPX204" s="64"/>
      <c r="PPY204" s="64"/>
      <c r="PPZ204" s="64"/>
      <c r="PQA204" s="64"/>
      <c r="PQB204" s="64"/>
      <c r="PQC204" s="64"/>
      <c r="PQD204" s="64"/>
      <c r="PQE204" s="64"/>
      <c r="PQF204" s="64"/>
      <c r="PQG204" s="64"/>
      <c r="PQH204" s="64"/>
      <c r="PQI204" s="64"/>
      <c r="PQJ204" s="64"/>
      <c r="PQK204" s="64"/>
      <c r="PQL204" s="64"/>
      <c r="PQM204" s="64"/>
      <c r="PQN204" s="64"/>
      <c r="PQO204" s="64"/>
      <c r="PQP204" s="64"/>
      <c r="PQQ204" s="64"/>
      <c r="PQR204" s="64"/>
      <c r="PQS204" s="64"/>
      <c r="PQT204" s="64"/>
      <c r="PQU204" s="64"/>
      <c r="PQV204" s="64"/>
      <c r="PQW204" s="64"/>
      <c r="PQX204" s="64"/>
      <c r="PQY204" s="64"/>
      <c r="PQZ204" s="64"/>
      <c r="PRA204" s="64"/>
      <c r="PRB204" s="64"/>
      <c r="PRC204" s="64"/>
      <c r="PRD204" s="64"/>
      <c r="PRE204" s="64"/>
      <c r="PRF204" s="64"/>
      <c r="PRG204" s="64"/>
      <c r="PRH204" s="64"/>
      <c r="PRI204" s="64"/>
      <c r="PRJ204" s="64"/>
      <c r="PRK204" s="64"/>
      <c r="PRL204" s="64"/>
      <c r="PRM204" s="64"/>
      <c r="PRN204" s="64"/>
      <c r="PRO204" s="64"/>
      <c r="PRP204" s="64"/>
      <c r="PRQ204" s="64"/>
      <c r="PRR204" s="64"/>
      <c r="PRS204" s="64"/>
      <c r="PRT204" s="64"/>
      <c r="PRU204" s="64"/>
      <c r="PRV204" s="64"/>
      <c r="PRW204" s="64"/>
      <c r="PRX204" s="64"/>
      <c r="PRY204" s="64"/>
      <c r="PRZ204" s="64"/>
      <c r="PSA204" s="64"/>
      <c r="PSB204" s="64"/>
      <c r="PSC204" s="64"/>
      <c r="PSD204" s="64"/>
      <c r="PSE204" s="64"/>
      <c r="PSF204" s="64"/>
      <c r="PSG204" s="64"/>
      <c r="PSH204" s="64"/>
      <c r="PSI204" s="64"/>
      <c r="PSJ204" s="64"/>
      <c r="PSK204" s="64"/>
      <c r="PSL204" s="64"/>
      <c r="PSM204" s="64"/>
      <c r="PSN204" s="64"/>
      <c r="PSO204" s="64"/>
      <c r="PSP204" s="64"/>
      <c r="PSQ204" s="64"/>
      <c r="PSR204" s="64"/>
      <c r="PSS204" s="64"/>
      <c r="PST204" s="64"/>
      <c r="PSU204" s="64"/>
      <c r="PSV204" s="64"/>
      <c r="PSW204" s="64"/>
      <c r="PSX204" s="64"/>
      <c r="PSY204" s="64"/>
      <c r="PSZ204" s="64"/>
      <c r="PTA204" s="64"/>
      <c r="PTB204" s="64"/>
      <c r="PTC204" s="64"/>
      <c r="PTD204" s="64"/>
      <c r="PTE204" s="64"/>
      <c r="PTF204" s="64"/>
      <c r="PTG204" s="64"/>
      <c r="PTH204" s="64"/>
      <c r="PTI204" s="64"/>
      <c r="PTJ204" s="64"/>
      <c r="PTK204" s="64"/>
      <c r="PTL204" s="64"/>
      <c r="PTM204" s="64"/>
      <c r="PTN204" s="64"/>
      <c r="PTO204" s="64"/>
      <c r="PTP204" s="64"/>
      <c r="PTQ204" s="64"/>
      <c r="PTR204" s="64"/>
      <c r="PTS204" s="64"/>
      <c r="PTT204" s="64"/>
      <c r="PTU204" s="64"/>
      <c r="PTV204" s="64"/>
      <c r="PTW204" s="64"/>
      <c r="PTX204" s="64"/>
      <c r="PTY204" s="64"/>
      <c r="PTZ204" s="64"/>
      <c r="PUA204" s="64"/>
      <c r="PUB204" s="64"/>
      <c r="PUC204" s="64"/>
      <c r="PUD204" s="64"/>
      <c r="PUE204" s="64"/>
      <c r="PUF204" s="64"/>
      <c r="PUG204" s="64"/>
      <c r="PUH204" s="64"/>
      <c r="PUI204" s="64"/>
      <c r="PUJ204" s="64"/>
      <c r="PUK204" s="64"/>
      <c r="PUL204" s="64"/>
      <c r="PUM204" s="64"/>
      <c r="PUN204" s="64"/>
      <c r="PUO204" s="64"/>
      <c r="PUP204" s="64"/>
      <c r="PUQ204" s="64"/>
      <c r="PUR204" s="64"/>
      <c r="PUS204" s="64"/>
      <c r="PUT204" s="64"/>
      <c r="PUU204" s="64"/>
      <c r="PUV204" s="64"/>
      <c r="PUW204" s="64"/>
      <c r="PUX204" s="64"/>
      <c r="PUY204" s="64"/>
      <c r="PUZ204" s="64"/>
      <c r="PVA204" s="64"/>
      <c r="PVB204" s="64"/>
      <c r="PVC204" s="64"/>
      <c r="PVD204" s="64"/>
      <c r="PVE204" s="64"/>
      <c r="PVF204" s="64"/>
      <c r="PVG204" s="64"/>
      <c r="PVH204" s="64"/>
      <c r="PVI204" s="64"/>
      <c r="PVJ204" s="64"/>
      <c r="PVK204" s="64"/>
      <c r="PVL204" s="64"/>
      <c r="PVM204" s="64"/>
      <c r="PVN204" s="64"/>
      <c r="PVO204" s="64"/>
      <c r="PVP204" s="64"/>
      <c r="PVQ204" s="64"/>
      <c r="PVR204" s="64"/>
      <c r="PVS204" s="64"/>
      <c r="PVT204" s="64"/>
      <c r="PVU204" s="64"/>
      <c r="PVV204" s="64"/>
      <c r="PVW204" s="64"/>
      <c r="PVX204" s="64"/>
      <c r="PVY204" s="64"/>
      <c r="PVZ204" s="64"/>
      <c r="PWA204" s="64"/>
      <c r="PWB204" s="64"/>
      <c r="PWC204" s="64"/>
      <c r="PWD204" s="64"/>
      <c r="PWE204" s="64"/>
      <c r="PWF204" s="64"/>
      <c r="PWG204" s="64"/>
      <c r="PWH204" s="64"/>
      <c r="PWI204" s="64"/>
      <c r="PWJ204" s="64"/>
      <c r="PWK204" s="64"/>
      <c r="PWL204" s="64"/>
      <c r="PWM204" s="64"/>
      <c r="PWN204" s="64"/>
      <c r="PWO204" s="64"/>
      <c r="PWP204" s="64"/>
      <c r="PWQ204" s="64"/>
      <c r="PWR204" s="64"/>
      <c r="PWS204" s="64"/>
      <c r="PWT204" s="64"/>
      <c r="PWU204" s="64"/>
      <c r="PWV204" s="64"/>
      <c r="PWW204" s="64"/>
      <c r="PWX204" s="64"/>
      <c r="PWY204" s="64"/>
      <c r="PWZ204" s="64"/>
      <c r="PXA204" s="64"/>
      <c r="PXB204" s="64"/>
      <c r="PXC204" s="64"/>
      <c r="PXD204" s="64"/>
      <c r="PXE204" s="64"/>
      <c r="PXF204" s="64"/>
      <c r="PXG204" s="64"/>
      <c r="PXH204" s="64"/>
      <c r="PXI204" s="64"/>
      <c r="PXJ204" s="64"/>
      <c r="PXK204" s="64"/>
      <c r="PXL204" s="64"/>
      <c r="PXM204" s="64"/>
      <c r="PXN204" s="64"/>
      <c r="PXO204" s="64"/>
      <c r="PXP204" s="64"/>
      <c r="PXQ204" s="64"/>
      <c r="PXR204" s="64"/>
      <c r="PXS204" s="64"/>
      <c r="PXT204" s="64"/>
      <c r="PXU204" s="64"/>
      <c r="PXV204" s="64"/>
      <c r="PXW204" s="64"/>
      <c r="PXX204" s="64"/>
      <c r="PXY204" s="64"/>
      <c r="PXZ204" s="64"/>
      <c r="PYA204" s="64"/>
      <c r="PYB204" s="64"/>
      <c r="PYC204" s="64"/>
      <c r="PYD204" s="64"/>
      <c r="PYE204" s="64"/>
      <c r="PYF204" s="64"/>
      <c r="PYG204" s="64"/>
      <c r="PYH204" s="64"/>
      <c r="PYI204" s="64"/>
      <c r="PYJ204" s="64"/>
      <c r="PYK204" s="64"/>
      <c r="PYL204" s="64"/>
      <c r="PYM204" s="64"/>
      <c r="PYN204" s="64"/>
      <c r="PYO204" s="64"/>
      <c r="PYP204" s="64"/>
      <c r="PYQ204" s="64"/>
      <c r="PYR204" s="64"/>
      <c r="PYS204" s="64"/>
      <c r="PYT204" s="64"/>
      <c r="PYU204" s="64"/>
      <c r="PYV204" s="64"/>
      <c r="PYW204" s="64"/>
      <c r="PYX204" s="64"/>
      <c r="PYY204" s="64"/>
      <c r="PYZ204" s="64"/>
      <c r="PZA204" s="64"/>
      <c r="PZB204" s="64"/>
      <c r="PZC204" s="64"/>
      <c r="PZD204" s="64"/>
      <c r="PZE204" s="64"/>
      <c r="PZF204" s="64"/>
      <c r="PZG204" s="64"/>
      <c r="PZH204" s="64"/>
      <c r="PZI204" s="64"/>
      <c r="PZJ204" s="64"/>
      <c r="PZK204" s="64"/>
      <c r="PZL204" s="64"/>
      <c r="PZM204" s="64"/>
      <c r="PZN204" s="64"/>
      <c r="PZO204" s="64"/>
      <c r="PZP204" s="64"/>
      <c r="PZQ204" s="64"/>
      <c r="PZR204" s="64"/>
      <c r="PZS204" s="64"/>
      <c r="PZT204" s="64"/>
      <c r="PZU204" s="64"/>
      <c r="PZV204" s="64"/>
      <c r="PZW204" s="64"/>
      <c r="PZX204" s="64"/>
      <c r="PZY204" s="64"/>
      <c r="PZZ204" s="64"/>
      <c r="QAA204" s="64"/>
      <c r="QAB204" s="64"/>
      <c r="QAC204" s="64"/>
      <c r="QAD204" s="64"/>
      <c r="QAE204" s="64"/>
      <c r="QAF204" s="64"/>
      <c r="QAG204" s="64"/>
      <c r="QAH204" s="64"/>
      <c r="QAI204" s="64"/>
      <c r="QAJ204" s="64"/>
      <c r="QAK204" s="64"/>
      <c r="QAL204" s="64"/>
      <c r="QAM204" s="64"/>
      <c r="QAN204" s="64"/>
      <c r="QAO204" s="64"/>
      <c r="QAP204" s="64"/>
      <c r="QAQ204" s="64"/>
      <c r="QAR204" s="64"/>
      <c r="QAS204" s="64"/>
      <c r="QAT204" s="64"/>
      <c r="QAU204" s="64"/>
      <c r="QAV204" s="64"/>
      <c r="QAW204" s="64"/>
      <c r="QAX204" s="64"/>
      <c r="QAY204" s="64"/>
      <c r="QAZ204" s="64"/>
      <c r="QBA204" s="64"/>
      <c r="QBB204" s="64"/>
      <c r="QBC204" s="64"/>
      <c r="QBD204" s="64"/>
      <c r="QBE204" s="64"/>
      <c r="QBF204" s="64"/>
      <c r="QBG204" s="64"/>
      <c r="QBH204" s="64"/>
      <c r="QBI204" s="64"/>
      <c r="QBJ204" s="64"/>
      <c r="QBK204" s="64"/>
      <c r="QBL204" s="64"/>
      <c r="QBM204" s="64"/>
      <c r="QBN204" s="64"/>
      <c r="QBO204" s="64"/>
      <c r="QBP204" s="64"/>
      <c r="QBQ204" s="64"/>
      <c r="QBR204" s="64"/>
      <c r="QBS204" s="64"/>
      <c r="QBT204" s="64"/>
      <c r="QBU204" s="64"/>
      <c r="QBV204" s="64"/>
      <c r="QBW204" s="64"/>
      <c r="QBX204" s="64"/>
      <c r="QBY204" s="64"/>
      <c r="QBZ204" s="64"/>
      <c r="QCA204" s="64"/>
      <c r="QCB204" s="64"/>
      <c r="QCC204" s="64"/>
      <c r="QCD204" s="64"/>
      <c r="QCE204" s="64"/>
      <c r="QCF204" s="64"/>
      <c r="QCG204" s="64"/>
      <c r="QCH204" s="64"/>
      <c r="QCI204" s="64"/>
      <c r="QCJ204" s="64"/>
      <c r="QCK204" s="64"/>
      <c r="QCL204" s="64"/>
      <c r="QCM204" s="64"/>
      <c r="QCN204" s="64"/>
      <c r="QCO204" s="64"/>
      <c r="QCP204" s="64"/>
      <c r="QCQ204" s="64"/>
      <c r="QCR204" s="64"/>
      <c r="QCS204" s="64"/>
      <c r="QCT204" s="64"/>
      <c r="QCU204" s="64"/>
      <c r="QCV204" s="64"/>
      <c r="QCW204" s="64"/>
      <c r="QCX204" s="64"/>
      <c r="QCY204" s="64"/>
      <c r="QCZ204" s="64"/>
      <c r="QDA204" s="64"/>
      <c r="QDB204" s="64"/>
      <c r="QDC204" s="64"/>
      <c r="QDD204" s="64"/>
      <c r="QDE204" s="64"/>
      <c r="QDF204" s="64"/>
      <c r="QDG204" s="64"/>
      <c r="QDH204" s="64"/>
      <c r="QDI204" s="64"/>
      <c r="QDJ204" s="64"/>
      <c r="QDK204" s="64"/>
      <c r="QDL204" s="64"/>
      <c r="QDM204" s="64"/>
      <c r="QDN204" s="64"/>
      <c r="QDO204" s="64"/>
      <c r="QDP204" s="64"/>
      <c r="QDQ204" s="64"/>
      <c r="QDR204" s="64"/>
      <c r="QDS204" s="64"/>
      <c r="QDT204" s="64"/>
      <c r="QDU204" s="64"/>
      <c r="QDV204" s="64"/>
      <c r="QDW204" s="64"/>
      <c r="QDX204" s="64"/>
      <c r="QDY204" s="64"/>
      <c r="QDZ204" s="64"/>
      <c r="QEA204" s="64"/>
      <c r="QEB204" s="64"/>
      <c r="QEC204" s="64"/>
      <c r="QED204" s="64"/>
      <c r="QEE204" s="64"/>
      <c r="QEF204" s="64"/>
      <c r="QEG204" s="64"/>
      <c r="QEH204" s="64"/>
      <c r="QEI204" s="64"/>
      <c r="QEJ204" s="64"/>
      <c r="QEK204" s="64"/>
      <c r="QEL204" s="64"/>
      <c r="QEM204" s="64"/>
      <c r="QEN204" s="64"/>
      <c r="QEO204" s="64"/>
      <c r="QEP204" s="64"/>
      <c r="QEQ204" s="64"/>
      <c r="QER204" s="64"/>
      <c r="QES204" s="64"/>
      <c r="QET204" s="64"/>
      <c r="QEU204" s="64"/>
      <c r="QEV204" s="64"/>
      <c r="QEW204" s="64"/>
      <c r="QEX204" s="64"/>
      <c r="QEY204" s="64"/>
      <c r="QEZ204" s="64"/>
      <c r="QFA204" s="64"/>
      <c r="QFB204" s="64"/>
      <c r="QFC204" s="64"/>
      <c r="QFD204" s="64"/>
      <c r="QFE204" s="64"/>
      <c r="QFF204" s="64"/>
      <c r="QFG204" s="64"/>
      <c r="QFH204" s="64"/>
      <c r="QFI204" s="64"/>
      <c r="QFJ204" s="64"/>
      <c r="QFK204" s="64"/>
      <c r="QFL204" s="64"/>
      <c r="QFM204" s="64"/>
      <c r="QFN204" s="64"/>
      <c r="QFO204" s="64"/>
      <c r="QFP204" s="64"/>
      <c r="QFQ204" s="64"/>
      <c r="QFR204" s="64"/>
      <c r="QFS204" s="64"/>
      <c r="QFT204" s="64"/>
      <c r="QFU204" s="64"/>
      <c r="QFV204" s="64"/>
      <c r="QFW204" s="64"/>
      <c r="QFX204" s="64"/>
      <c r="QFY204" s="64"/>
      <c r="QFZ204" s="64"/>
      <c r="QGA204" s="64"/>
      <c r="QGB204" s="64"/>
      <c r="QGC204" s="64"/>
      <c r="QGD204" s="64"/>
      <c r="QGE204" s="64"/>
      <c r="QGF204" s="64"/>
      <c r="QGG204" s="64"/>
      <c r="QGH204" s="64"/>
      <c r="QGI204" s="64"/>
      <c r="QGJ204" s="64"/>
      <c r="QGK204" s="64"/>
      <c r="QGL204" s="64"/>
      <c r="QGM204" s="64"/>
      <c r="QGN204" s="64"/>
      <c r="QGO204" s="64"/>
      <c r="QGP204" s="64"/>
      <c r="QGQ204" s="64"/>
      <c r="QGR204" s="64"/>
      <c r="QGS204" s="64"/>
      <c r="QGT204" s="64"/>
      <c r="QGU204" s="64"/>
      <c r="QGV204" s="64"/>
      <c r="QGW204" s="64"/>
      <c r="QGX204" s="64"/>
      <c r="QGY204" s="64"/>
      <c r="QGZ204" s="64"/>
      <c r="QHA204" s="64"/>
      <c r="QHB204" s="64"/>
      <c r="QHC204" s="64"/>
      <c r="QHD204" s="64"/>
      <c r="QHE204" s="64"/>
      <c r="QHF204" s="64"/>
      <c r="QHG204" s="64"/>
      <c r="QHH204" s="64"/>
      <c r="QHI204" s="64"/>
      <c r="QHJ204" s="64"/>
      <c r="QHK204" s="64"/>
      <c r="QHL204" s="64"/>
      <c r="QHM204" s="64"/>
      <c r="QHN204" s="64"/>
      <c r="QHO204" s="64"/>
      <c r="QHP204" s="64"/>
      <c r="QHQ204" s="64"/>
      <c r="QHR204" s="64"/>
      <c r="QHS204" s="64"/>
      <c r="QHT204" s="64"/>
      <c r="QHU204" s="64"/>
      <c r="QHV204" s="64"/>
      <c r="QHW204" s="64"/>
      <c r="QHX204" s="64"/>
      <c r="QHY204" s="64"/>
      <c r="QHZ204" s="64"/>
      <c r="QIA204" s="64"/>
      <c r="QIB204" s="64"/>
      <c r="QIC204" s="64"/>
      <c r="QID204" s="64"/>
      <c r="QIE204" s="64"/>
      <c r="QIF204" s="64"/>
      <c r="QIG204" s="64"/>
      <c r="QIH204" s="64"/>
      <c r="QII204" s="64"/>
      <c r="QIJ204" s="64"/>
      <c r="QIK204" s="64"/>
      <c r="QIL204" s="64"/>
      <c r="QIM204" s="64"/>
      <c r="QIN204" s="64"/>
      <c r="QIO204" s="64"/>
      <c r="QIP204" s="64"/>
      <c r="QIQ204" s="64"/>
      <c r="QIR204" s="64"/>
      <c r="QIS204" s="64"/>
      <c r="QIT204" s="64"/>
      <c r="QIU204" s="64"/>
      <c r="QIV204" s="64"/>
      <c r="QIW204" s="64"/>
      <c r="QIX204" s="64"/>
      <c r="QIY204" s="64"/>
      <c r="QIZ204" s="64"/>
      <c r="QJA204" s="64"/>
      <c r="QJB204" s="64"/>
      <c r="QJC204" s="64"/>
      <c r="QJD204" s="64"/>
      <c r="QJE204" s="64"/>
      <c r="QJF204" s="64"/>
      <c r="QJG204" s="64"/>
      <c r="QJH204" s="64"/>
      <c r="QJI204" s="64"/>
      <c r="QJJ204" s="64"/>
      <c r="QJK204" s="64"/>
      <c r="QJL204" s="64"/>
      <c r="QJM204" s="64"/>
      <c r="QJN204" s="64"/>
      <c r="QJO204" s="64"/>
      <c r="QJP204" s="64"/>
      <c r="QJQ204" s="64"/>
      <c r="QJR204" s="64"/>
      <c r="QJS204" s="64"/>
      <c r="QJT204" s="64"/>
      <c r="QJU204" s="64"/>
      <c r="QJV204" s="64"/>
      <c r="QJW204" s="64"/>
      <c r="QJX204" s="64"/>
      <c r="QJY204" s="64"/>
      <c r="QJZ204" s="64"/>
      <c r="QKA204" s="64"/>
      <c r="QKB204" s="64"/>
      <c r="QKC204" s="64"/>
      <c r="QKD204" s="64"/>
      <c r="QKE204" s="64"/>
      <c r="QKF204" s="64"/>
      <c r="QKG204" s="64"/>
      <c r="QKH204" s="64"/>
      <c r="QKI204" s="64"/>
      <c r="QKJ204" s="64"/>
      <c r="QKK204" s="64"/>
      <c r="QKL204" s="64"/>
      <c r="QKM204" s="64"/>
      <c r="QKN204" s="64"/>
      <c r="QKO204" s="64"/>
      <c r="QKP204" s="64"/>
      <c r="QKQ204" s="64"/>
      <c r="QKR204" s="64"/>
      <c r="QKS204" s="64"/>
      <c r="QKT204" s="64"/>
      <c r="QKU204" s="64"/>
      <c r="QKV204" s="64"/>
      <c r="QKW204" s="64"/>
      <c r="QKX204" s="64"/>
      <c r="QKY204" s="64"/>
      <c r="QKZ204" s="64"/>
      <c r="QLA204" s="64"/>
      <c r="QLB204" s="64"/>
      <c r="QLC204" s="64"/>
      <c r="QLD204" s="64"/>
      <c r="QLE204" s="64"/>
      <c r="QLF204" s="64"/>
      <c r="QLG204" s="64"/>
      <c r="QLH204" s="64"/>
      <c r="QLI204" s="64"/>
      <c r="QLJ204" s="64"/>
      <c r="QLK204" s="64"/>
      <c r="QLL204" s="64"/>
      <c r="QLM204" s="64"/>
      <c r="QLN204" s="64"/>
      <c r="QLO204" s="64"/>
      <c r="QLP204" s="64"/>
      <c r="QLQ204" s="64"/>
      <c r="QLR204" s="64"/>
      <c r="QLS204" s="64"/>
      <c r="QLT204" s="64"/>
      <c r="QLU204" s="64"/>
      <c r="QLV204" s="64"/>
      <c r="QLW204" s="64"/>
      <c r="QLX204" s="64"/>
      <c r="QLY204" s="64"/>
      <c r="QLZ204" s="64"/>
      <c r="QMA204" s="64"/>
      <c r="QMB204" s="64"/>
      <c r="QMC204" s="64"/>
      <c r="QMD204" s="64"/>
      <c r="QME204" s="64"/>
      <c r="QMF204" s="64"/>
      <c r="QMG204" s="64"/>
      <c r="QMH204" s="64"/>
      <c r="QMI204" s="64"/>
      <c r="QMJ204" s="64"/>
      <c r="QMK204" s="64"/>
      <c r="QML204" s="64"/>
      <c r="QMM204" s="64"/>
      <c r="QMN204" s="64"/>
      <c r="QMO204" s="64"/>
      <c r="QMP204" s="64"/>
      <c r="QMQ204" s="64"/>
      <c r="QMR204" s="64"/>
      <c r="QMS204" s="64"/>
      <c r="QMT204" s="64"/>
      <c r="QMU204" s="64"/>
      <c r="QMV204" s="64"/>
      <c r="QMW204" s="64"/>
      <c r="QMX204" s="64"/>
      <c r="QMY204" s="64"/>
      <c r="QMZ204" s="64"/>
      <c r="QNA204" s="64"/>
      <c r="QNB204" s="64"/>
      <c r="QNC204" s="64"/>
      <c r="QND204" s="64"/>
      <c r="QNE204" s="64"/>
      <c r="QNF204" s="64"/>
      <c r="QNG204" s="64"/>
      <c r="QNH204" s="64"/>
      <c r="QNI204" s="64"/>
      <c r="QNJ204" s="64"/>
      <c r="QNK204" s="64"/>
      <c r="QNL204" s="64"/>
      <c r="QNM204" s="64"/>
      <c r="QNN204" s="64"/>
      <c r="QNO204" s="64"/>
      <c r="QNP204" s="64"/>
      <c r="QNQ204" s="64"/>
      <c r="QNR204" s="64"/>
      <c r="QNS204" s="64"/>
      <c r="QNT204" s="64"/>
      <c r="QNU204" s="64"/>
      <c r="QNV204" s="64"/>
      <c r="QNW204" s="64"/>
      <c r="QNX204" s="64"/>
      <c r="QNY204" s="64"/>
      <c r="QNZ204" s="64"/>
      <c r="QOA204" s="64"/>
      <c r="QOB204" s="64"/>
      <c r="QOC204" s="64"/>
      <c r="QOD204" s="64"/>
      <c r="QOE204" s="64"/>
      <c r="QOF204" s="64"/>
      <c r="QOG204" s="64"/>
      <c r="QOH204" s="64"/>
      <c r="QOI204" s="64"/>
      <c r="QOJ204" s="64"/>
      <c r="QOK204" s="64"/>
      <c r="QOL204" s="64"/>
      <c r="QOM204" s="64"/>
      <c r="QON204" s="64"/>
      <c r="QOO204" s="64"/>
      <c r="QOP204" s="64"/>
      <c r="QOQ204" s="64"/>
      <c r="QOR204" s="64"/>
      <c r="QOS204" s="64"/>
      <c r="QOT204" s="64"/>
      <c r="QOU204" s="64"/>
      <c r="QOV204" s="64"/>
      <c r="QOW204" s="64"/>
      <c r="QOX204" s="64"/>
      <c r="QOY204" s="64"/>
      <c r="QOZ204" s="64"/>
      <c r="QPA204" s="64"/>
      <c r="QPB204" s="64"/>
      <c r="QPC204" s="64"/>
      <c r="QPD204" s="64"/>
      <c r="QPE204" s="64"/>
      <c r="QPF204" s="64"/>
      <c r="QPG204" s="64"/>
      <c r="QPH204" s="64"/>
      <c r="QPI204" s="64"/>
      <c r="QPJ204" s="64"/>
      <c r="QPK204" s="64"/>
      <c r="QPL204" s="64"/>
      <c r="QPM204" s="64"/>
      <c r="QPN204" s="64"/>
      <c r="QPO204" s="64"/>
      <c r="QPP204" s="64"/>
      <c r="QPQ204" s="64"/>
      <c r="QPR204" s="64"/>
      <c r="QPS204" s="64"/>
      <c r="QPT204" s="64"/>
      <c r="QPU204" s="64"/>
      <c r="QPV204" s="64"/>
      <c r="QPW204" s="64"/>
      <c r="QPX204" s="64"/>
      <c r="QPY204" s="64"/>
      <c r="QPZ204" s="64"/>
      <c r="QQA204" s="64"/>
      <c r="QQB204" s="64"/>
      <c r="QQC204" s="64"/>
      <c r="QQD204" s="64"/>
      <c r="QQE204" s="64"/>
      <c r="QQF204" s="64"/>
      <c r="QQG204" s="64"/>
      <c r="QQH204" s="64"/>
      <c r="QQI204" s="64"/>
      <c r="QQJ204" s="64"/>
      <c r="QQK204" s="64"/>
      <c r="QQL204" s="64"/>
      <c r="QQM204" s="64"/>
      <c r="QQN204" s="64"/>
      <c r="QQO204" s="64"/>
      <c r="QQP204" s="64"/>
      <c r="QQQ204" s="64"/>
      <c r="QQR204" s="64"/>
      <c r="QQS204" s="64"/>
      <c r="QQT204" s="64"/>
      <c r="QQU204" s="64"/>
      <c r="QQV204" s="64"/>
      <c r="QQW204" s="64"/>
      <c r="QQX204" s="64"/>
      <c r="QQY204" s="64"/>
      <c r="QQZ204" s="64"/>
      <c r="QRA204" s="64"/>
      <c r="QRB204" s="64"/>
      <c r="QRC204" s="64"/>
      <c r="QRD204" s="64"/>
      <c r="QRE204" s="64"/>
      <c r="QRF204" s="64"/>
      <c r="QRG204" s="64"/>
      <c r="QRH204" s="64"/>
      <c r="QRI204" s="64"/>
      <c r="QRJ204" s="64"/>
      <c r="QRK204" s="64"/>
      <c r="QRL204" s="64"/>
      <c r="QRM204" s="64"/>
      <c r="QRN204" s="64"/>
      <c r="QRO204" s="64"/>
      <c r="QRP204" s="64"/>
      <c r="QRQ204" s="64"/>
      <c r="QRR204" s="64"/>
      <c r="QRS204" s="64"/>
      <c r="QRT204" s="64"/>
      <c r="QRU204" s="64"/>
      <c r="QRV204" s="64"/>
      <c r="QRW204" s="64"/>
      <c r="QRX204" s="64"/>
      <c r="QRY204" s="64"/>
      <c r="QRZ204" s="64"/>
      <c r="QSA204" s="64"/>
      <c r="QSB204" s="64"/>
      <c r="QSC204" s="64"/>
      <c r="QSD204" s="64"/>
      <c r="QSE204" s="64"/>
      <c r="QSF204" s="64"/>
      <c r="QSG204" s="64"/>
      <c r="QSH204" s="64"/>
      <c r="QSI204" s="64"/>
      <c r="QSJ204" s="64"/>
      <c r="QSK204" s="64"/>
      <c r="QSL204" s="64"/>
      <c r="QSM204" s="64"/>
      <c r="QSN204" s="64"/>
      <c r="QSO204" s="64"/>
      <c r="QSP204" s="64"/>
      <c r="QSQ204" s="64"/>
      <c r="QSR204" s="64"/>
      <c r="QSS204" s="64"/>
      <c r="QST204" s="64"/>
      <c r="QSU204" s="64"/>
      <c r="QSV204" s="64"/>
      <c r="QSW204" s="64"/>
      <c r="QSX204" s="64"/>
      <c r="QSY204" s="64"/>
      <c r="QSZ204" s="64"/>
      <c r="QTA204" s="64"/>
      <c r="QTB204" s="64"/>
      <c r="QTC204" s="64"/>
      <c r="QTD204" s="64"/>
      <c r="QTE204" s="64"/>
      <c r="QTF204" s="64"/>
      <c r="QTG204" s="64"/>
      <c r="QTH204" s="64"/>
      <c r="QTI204" s="64"/>
      <c r="QTJ204" s="64"/>
      <c r="QTK204" s="64"/>
      <c r="QTL204" s="64"/>
      <c r="QTM204" s="64"/>
      <c r="QTN204" s="64"/>
      <c r="QTO204" s="64"/>
      <c r="QTP204" s="64"/>
      <c r="QTQ204" s="64"/>
      <c r="QTR204" s="64"/>
      <c r="QTS204" s="64"/>
      <c r="QTT204" s="64"/>
      <c r="QTU204" s="64"/>
      <c r="QTV204" s="64"/>
      <c r="QTW204" s="64"/>
      <c r="QTX204" s="64"/>
      <c r="QTY204" s="64"/>
      <c r="QTZ204" s="64"/>
      <c r="QUA204" s="64"/>
      <c r="QUB204" s="64"/>
      <c r="QUC204" s="64"/>
      <c r="QUD204" s="64"/>
      <c r="QUE204" s="64"/>
      <c r="QUF204" s="64"/>
      <c r="QUG204" s="64"/>
      <c r="QUH204" s="64"/>
      <c r="QUI204" s="64"/>
      <c r="QUJ204" s="64"/>
      <c r="QUK204" s="64"/>
      <c r="QUL204" s="64"/>
      <c r="QUM204" s="64"/>
      <c r="QUN204" s="64"/>
      <c r="QUO204" s="64"/>
      <c r="QUP204" s="64"/>
      <c r="QUQ204" s="64"/>
      <c r="QUR204" s="64"/>
      <c r="QUS204" s="64"/>
      <c r="QUT204" s="64"/>
      <c r="QUU204" s="64"/>
      <c r="QUV204" s="64"/>
      <c r="QUW204" s="64"/>
      <c r="QUX204" s="64"/>
      <c r="QUY204" s="64"/>
      <c r="QUZ204" s="64"/>
      <c r="QVA204" s="64"/>
      <c r="QVB204" s="64"/>
      <c r="QVC204" s="64"/>
      <c r="QVD204" s="64"/>
      <c r="QVE204" s="64"/>
      <c r="QVF204" s="64"/>
      <c r="QVG204" s="64"/>
      <c r="QVH204" s="64"/>
      <c r="QVI204" s="64"/>
      <c r="QVJ204" s="64"/>
      <c r="QVK204" s="64"/>
      <c r="QVL204" s="64"/>
      <c r="QVM204" s="64"/>
      <c r="QVN204" s="64"/>
      <c r="QVO204" s="64"/>
      <c r="QVP204" s="64"/>
      <c r="QVQ204" s="64"/>
      <c r="QVR204" s="64"/>
      <c r="QVS204" s="64"/>
      <c r="QVT204" s="64"/>
      <c r="QVU204" s="64"/>
      <c r="QVV204" s="64"/>
      <c r="QVW204" s="64"/>
      <c r="QVX204" s="64"/>
      <c r="QVY204" s="64"/>
      <c r="QVZ204" s="64"/>
      <c r="QWA204" s="64"/>
      <c r="QWB204" s="64"/>
      <c r="QWC204" s="64"/>
      <c r="QWD204" s="64"/>
      <c r="QWE204" s="64"/>
      <c r="QWF204" s="64"/>
      <c r="QWG204" s="64"/>
      <c r="QWH204" s="64"/>
      <c r="QWI204" s="64"/>
      <c r="QWJ204" s="64"/>
      <c r="QWK204" s="64"/>
      <c r="QWL204" s="64"/>
      <c r="QWM204" s="64"/>
      <c r="QWN204" s="64"/>
      <c r="QWO204" s="64"/>
      <c r="QWP204" s="64"/>
      <c r="QWQ204" s="64"/>
      <c r="QWR204" s="64"/>
      <c r="QWS204" s="64"/>
      <c r="QWT204" s="64"/>
      <c r="QWU204" s="64"/>
      <c r="QWV204" s="64"/>
      <c r="QWW204" s="64"/>
      <c r="QWX204" s="64"/>
      <c r="QWY204" s="64"/>
      <c r="QWZ204" s="64"/>
      <c r="QXA204" s="64"/>
      <c r="QXB204" s="64"/>
      <c r="QXC204" s="64"/>
      <c r="QXD204" s="64"/>
      <c r="QXE204" s="64"/>
      <c r="QXF204" s="64"/>
      <c r="QXG204" s="64"/>
      <c r="QXH204" s="64"/>
      <c r="QXI204" s="64"/>
      <c r="QXJ204" s="64"/>
      <c r="QXK204" s="64"/>
      <c r="QXL204" s="64"/>
      <c r="QXM204" s="64"/>
      <c r="QXN204" s="64"/>
      <c r="QXO204" s="64"/>
      <c r="QXP204" s="64"/>
      <c r="QXQ204" s="64"/>
      <c r="QXR204" s="64"/>
      <c r="QXS204" s="64"/>
      <c r="QXT204" s="64"/>
      <c r="QXU204" s="64"/>
      <c r="QXV204" s="64"/>
      <c r="QXW204" s="64"/>
      <c r="QXX204" s="64"/>
      <c r="QXY204" s="64"/>
      <c r="QXZ204" s="64"/>
      <c r="QYA204" s="64"/>
      <c r="QYB204" s="64"/>
      <c r="QYC204" s="64"/>
      <c r="QYD204" s="64"/>
      <c r="QYE204" s="64"/>
      <c r="QYF204" s="64"/>
      <c r="QYG204" s="64"/>
      <c r="QYH204" s="64"/>
      <c r="QYI204" s="64"/>
      <c r="QYJ204" s="64"/>
      <c r="QYK204" s="64"/>
      <c r="QYL204" s="64"/>
      <c r="QYM204" s="64"/>
      <c r="QYN204" s="64"/>
      <c r="QYO204" s="64"/>
      <c r="QYP204" s="64"/>
      <c r="QYQ204" s="64"/>
      <c r="QYR204" s="64"/>
      <c r="QYS204" s="64"/>
      <c r="QYT204" s="64"/>
      <c r="QYU204" s="64"/>
      <c r="QYV204" s="64"/>
      <c r="QYW204" s="64"/>
      <c r="QYX204" s="64"/>
      <c r="QYY204" s="64"/>
      <c r="QYZ204" s="64"/>
      <c r="QZA204" s="64"/>
      <c r="QZB204" s="64"/>
      <c r="QZC204" s="64"/>
      <c r="QZD204" s="64"/>
      <c r="QZE204" s="64"/>
      <c r="QZF204" s="64"/>
      <c r="QZG204" s="64"/>
      <c r="QZH204" s="64"/>
      <c r="QZI204" s="64"/>
      <c r="QZJ204" s="64"/>
      <c r="QZK204" s="64"/>
      <c r="QZL204" s="64"/>
      <c r="QZM204" s="64"/>
      <c r="QZN204" s="64"/>
      <c r="QZO204" s="64"/>
      <c r="QZP204" s="64"/>
      <c r="QZQ204" s="64"/>
      <c r="QZR204" s="64"/>
      <c r="QZS204" s="64"/>
      <c r="QZT204" s="64"/>
      <c r="QZU204" s="64"/>
      <c r="QZV204" s="64"/>
      <c r="QZW204" s="64"/>
      <c r="QZX204" s="64"/>
      <c r="QZY204" s="64"/>
      <c r="QZZ204" s="64"/>
      <c r="RAA204" s="64"/>
      <c r="RAB204" s="64"/>
      <c r="RAC204" s="64"/>
      <c r="RAD204" s="64"/>
      <c r="RAE204" s="64"/>
      <c r="RAF204" s="64"/>
      <c r="RAG204" s="64"/>
      <c r="RAH204" s="64"/>
      <c r="RAI204" s="64"/>
      <c r="RAJ204" s="64"/>
      <c r="RAK204" s="64"/>
      <c r="RAL204" s="64"/>
      <c r="RAM204" s="64"/>
      <c r="RAN204" s="64"/>
      <c r="RAO204" s="64"/>
      <c r="RAP204" s="64"/>
      <c r="RAQ204" s="64"/>
      <c r="RAR204" s="64"/>
      <c r="RAS204" s="64"/>
      <c r="RAT204" s="64"/>
      <c r="RAU204" s="64"/>
      <c r="RAV204" s="64"/>
      <c r="RAW204" s="64"/>
      <c r="RAX204" s="64"/>
      <c r="RAY204" s="64"/>
      <c r="RAZ204" s="64"/>
      <c r="RBA204" s="64"/>
      <c r="RBB204" s="64"/>
      <c r="RBC204" s="64"/>
      <c r="RBD204" s="64"/>
      <c r="RBE204" s="64"/>
      <c r="RBF204" s="64"/>
      <c r="RBG204" s="64"/>
      <c r="RBH204" s="64"/>
      <c r="RBI204" s="64"/>
      <c r="RBJ204" s="64"/>
      <c r="RBK204" s="64"/>
      <c r="RBL204" s="64"/>
      <c r="RBM204" s="64"/>
      <c r="RBN204" s="64"/>
      <c r="RBO204" s="64"/>
      <c r="RBP204" s="64"/>
      <c r="RBQ204" s="64"/>
      <c r="RBR204" s="64"/>
      <c r="RBS204" s="64"/>
      <c r="RBT204" s="64"/>
      <c r="RBU204" s="64"/>
      <c r="RBV204" s="64"/>
      <c r="RBW204" s="64"/>
      <c r="RBX204" s="64"/>
      <c r="RBY204" s="64"/>
      <c r="RBZ204" s="64"/>
      <c r="RCA204" s="64"/>
      <c r="RCB204" s="64"/>
      <c r="RCC204" s="64"/>
      <c r="RCD204" s="64"/>
      <c r="RCE204" s="64"/>
      <c r="RCF204" s="64"/>
      <c r="RCG204" s="64"/>
      <c r="RCH204" s="64"/>
      <c r="RCI204" s="64"/>
      <c r="RCJ204" s="64"/>
      <c r="RCK204" s="64"/>
      <c r="RCL204" s="64"/>
      <c r="RCM204" s="64"/>
      <c r="RCN204" s="64"/>
      <c r="RCO204" s="64"/>
      <c r="RCP204" s="64"/>
      <c r="RCQ204" s="64"/>
      <c r="RCR204" s="64"/>
      <c r="RCS204" s="64"/>
      <c r="RCT204" s="64"/>
      <c r="RCU204" s="64"/>
      <c r="RCV204" s="64"/>
      <c r="RCW204" s="64"/>
      <c r="RCX204" s="64"/>
      <c r="RCY204" s="64"/>
      <c r="RCZ204" s="64"/>
      <c r="RDA204" s="64"/>
      <c r="RDB204" s="64"/>
      <c r="RDC204" s="64"/>
      <c r="RDD204" s="64"/>
      <c r="RDE204" s="64"/>
      <c r="RDF204" s="64"/>
      <c r="RDG204" s="64"/>
      <c r="RDH204" s="64"/>
      <c r="RDI204" s="64"/>
      <c r="RDJ204" s="64"/>
      <c r="RDK204" s="64"/>
      <c r="RDL204" s="64"/>
      <c r="RDM204" s="64"/>
      <c r="RDN204" s="64"/>
      <c r="RDO204" s="64"/>
      <c r="RDP204" s="64"/>
      <c r="RDQ204" s="64"/>
      <c r="RDR204" s="64"/>
      <c r="RDS204" s="64"/>
      <c r="RDT204" s="64"/>
      <c r="RDU204" s="64"/>
      <c r="RDV204" s="64"/>
      <c r="RDW204" s="64"/>
      <c r="RDX204" s="64"/>
      <c r="RDY204" s="64"/>
      <c r="RDZ204" s="64"/>
      <c r="REA204" s="64"/>
      <c r="REB204" s="64"/>
      <c r="REC204" s="64"/>
      <c r="RED204" s="64"/>
      <c r="REE204" s="64"/>
      <c r="REF204" s="64"/>
      <c r="REG204" s="64"/>
      <c r="REH204" s="64"/>
      <c r="REI204" s="64"/>
      <c r="REJ204" s="64"/>
      <c r="REK204" s="64"/>
      <c r="REL204" s="64"/>
      <c r="REM204" s="64"/>
      <c r="REN204" s="64"/>
      <c r="REO204" s="64"/>
      <c r="REP204" s="64"/>
      <c r="REQ204" s="64"/>
      <c r="RER204" s="64"/>
      <c r="RES204" s="64"/>
      <c r="RET204" s="64"/>
      <c r="REU204" s="64"/>
      <c r="REV204" s="64"/>
      <c r="REW204" s="64"/>
      <c r="REX204" s="64"/>
      <c r="REY204" s="64"/>
      <c r="REZ204" s="64"/>
      <c r="RFA204" s="64"/>
      <c r="RFB204" s="64"/>
      <c r="RFC204" s="64"/>
      <c r="RFD204" s="64"/>
      <c r="RFE204" s="64"/>
      <c r="RFF204" s="64"/>
      <c r="RFG204" s="64"/>
      <c r="RFH204" s="64"/>
      <c r="RFI204" s="64"/>
      <c r="RFJ204" s="64"/>
      <c r="RFK204" s="64"/>
      <c r="RFL204" s="64"/>
      <c r="RFM204" s="64"/>
      <c r="RFN204" s="64"/>
      <c r="RFO204" s="64"/>
      <c r="RFP204" s="64"/>
      <c r="RFQ204" s="64"/>
      <c r="RFR204" s="64"/>
      <c r="RFS204" s="64"/>
      <c r="RFT204" s="64"/>
      <c r="RFU204" s="64"/>
      <c r="RFV204" s="64"/>
      <c r="RFW204" s="64"/>
      <c r="RFX204" s="64"/>
      <c r="RFY204" s="64"/>
      <c r="RFZ204" s="64"/>
      <c r="RGA204" s="64"/>
      <c r="RGB204" s="64"/>
      <c r="RGC204" s="64"/>
      <c r="RGD204" s="64"/>
      <c r="RGE204" s="64"/>
      <c r="RGF204" s="64"/>
      <c r="RGG204" s="64"/>
      <c r="RGH204" s="64"/>
      <c r="RGI204" s="64"/>
      <c r="RGJ204" s="64"/>
      <c r="RGK204" s="64"/>
      <c r="RGL204" s="64"/>
      <c r="RGM204" s="64"/>
      <c r="RGN204" s="64"/>
      <c r="RGO204" s="64"/>
      <c r="RGP204" s="64"/>
      <c r="RGQ204" s="64"/>
      <c r="RGR204" s="64"/>
      <c r="RGS204" s="64"/>
      <c r="RGT204" s="64"/>
      <c r="RGU204" s="64"/>
      <c r="RGV204" s="64"/>
      <c r="RGW204" s="64"/>
      <c r="RGX204" s="64"/>
      <c r="RGY204" s="64"/>
      <c r="RGZ204" s="64"/>
      <c r="RHA204" s="64"/>
      <c r="RHB204" s="64"/>
      <c r="RHC204" s="64"/>
      <c r="RHD204" s="64"/>
      <c r="RHE204" s="64"/>
      <c r="RHF204" s="64"/>
      <c r="RHG204" s="64"/>
      <c r="RHH204" s="64"/>
      <c r="RHI204" s="64"/>
      <c r="RHJ204" s="64"/>
      <c r="RHK204" s="64"/>
      <c r="RHL204" s="64"/>
      <c r="RHM204" s="64"/>
      <c r="RHN204" s="64"/>
      <c r="RHO204" s="64"/>
      <c r="RHP204" s="64"/>
      <c r="RHQ204" s="64"/>
      <c r="RHR204" s="64"/>
      <c r="RHS204" s="64"/>
      <c r="RHT204" s="64"/>
      <c r="RHU204" s="64"/>
      <c r="RHV204" s="64"/>
      <c r="RHW204" s="64"/>
      <c r="RHX204" s="64"/>
      <c r="RHY204" s="64"/>
      <c r="RHZ204" s="64"/>
      <c r="RIA204" s="64"/>
      <c r="RIB204" s="64"/>
      <c r="RIC204" s="64"/>
      <c r="RID204" s="64"/>
      <c r="RIE204" s="64"/>
      <c r="RIF204" s="64"/>
      <c r="RIG204" s="64"/>
      <c r="RIH204" s="64"/>
      <c r="RII204" s="64"/>
      <c r="RIJ204" s="64"/>
      <c r="RIK204" s="64"/>
      <c r="RIL204" s="64"/>
      <c r="RIM204" s="64"/>
      <c r="RIN204" s="64"/>
      <c r="RIO204" s="64"/>
      <c r="RIP204" s="64"/>
      <c r="RIQ204" s="64"/>
      <c r="RIR204" s="64"/>
      <c r="RIS204" s="64"/>
      <c r="RIT204" s="64"/>
      <c r="RIU204" s="64"/>
      <c r="RIV204" s="64"/>
      <c r="RIW204" s="64"/>
      <c r="RIX204" s="64"/>
      <c r="RIY204" s="64"/>
      <c r="RIZ204" s="64"/>
      <c r="RJA204" s="64"/>
      <c r="RJB204" s="64"/>
      <c r="RJC204" s="64"/>
      <c r="RJD204" s="64"/>
      <c r="RJE204" s="64"/>
      <c r="RJF204" s="64"/>
      <c r="RJG204" s="64"/>
      <c r="RJH204" s="64"/>
      <c r="RJI204" s="64"/>
      <c r="RJJ204" s="64"/>
      <c r="RJK204" s="64"/>
      <c r="RJL204" s="64"/>
      <c r="RJM204" s="64"/>
      <c r="RJN204" s="64"/>
      <c r="RJO204" s="64"/>
      <c r="RJP204" s="64"/>
      <c r="RJQ204" s="64"/>
      <c r="RJR204" s="64"/>
      <c r="RJS204" s="64"/>
      <c r="RJT204" s="64"/>
      <c r="RJU204" s="64"/>
      <c r="RJV204" s="64"/>
      <c r="RJW204" s="64"/>
      <c r="RJX204" s="64"/>
      <c r="RJY204" s="64"/>
      <c r="RJZ204" s="64"/>
      <c r="RKA204" s="64"/>
      <c r="RKB204" s="64"/>
      <c r="RKC204" s="64"/>
      <c r="RKD204" s="64"/>
      <c r="RKE204" s="64"/>
      <c r="RKF204" s="64"/>
      <c r="RKG204" s="64"/>
      <c r="RKH204" s="64"/>
      <c r="RKI204" s="64"/>
      <c r="RKJ204" s="64"/>
      <c r="RKK204" s="64"/>
      <c r="RKL204" s="64"/>
      <c r="RKM204" s="64"/>
      <c r="RKN204" s="64"/>
      <c r="RKO204" s="64"/>
      <c r="RKP204" s="64"/>
      <c r="RKQ204" s="64"/>
      <c r="RKR204" s="64"/>
      <c r="RKS204" s="64"/>
      <c r="RKT204" s="64"/>
      <c r="RKU204" s="64"/>
      <c r="RKV204" s="64"/>
      <c r="RKW204" s="64"/>
      <c r="RKX204" s="64"/>
      <c r="RKY204" s="64"/>
      <c r="RKZ204" s="64"/>
      <c r="RLA204" s="64"/>
      <c r="RLB204" s="64"/>
      <c r="RLC204" s="64"/>
      <c r="RLD204" s="64"/>
      <c r="RLE204" s="64"/>
      <c r="RLF204" s="64"/>
      <c r="RLG204" s="64"/>
      <c r="RLH204" s="64"/>
      <c r="RLI204" s="64"/>
      <c r="RLJ204" s="64"/>
      <c r="RLK204" s="64"/>
      <c r="RLL204" s="64"/>
      <c r="RLM204" s="64"/>
      <c r="RLN204" s="64"/>
      <c r="RLO204" s="64"/>
      <c r="RLP204" s="64"/>
      <c r="RLQ204" s="64"/>
      <c r="RLR204" s="64"/>
      <c r="RLS204" s="64"/>
      <c r="RLT204" s="64"/>
      <c r="RLU204" s="64"/>
      <c r="RLV204" s="64"/>
      <c r="RLW204" s="64"/>
      <c r="RLX204" s="64"/>
      <c r="RLY204" s="64"/>
      <c r="RLZ204" s="64"/>
      <c r="RMA204" s="64"/>
      <c r="RMB204" s="64"/>
      <c r="RMC204" s="64"/>
      <c r="RMD204" s="64"/>
      <c r="RME204" s="64"/>
      <c r="RMF204" s="64"/>
      <c r="RMG204" s="64"/>
      <c r="RMH204" s="64"/>
      <c r="RMI204" s="64"/>
      <c r="RMJ204" s="64"/>
      <c r="RMK204" s="64"/>
      <c r="RML204" s="64"/>
      <c r="RMM204" s="64"/>
      <c r="RMN204" s="64"/>
      <c r="RMO204" s="64"/>
      <c r="RMP204" s="64"/>
      <c r="RMQ204" s="64"/>
      <c r="RMR204" s="64"/>
      <c r="RMS204" s="64"/>
      <c r="RMT204" s="64"/>
      <c r="RMU204" s="64"/>
      <c r="RMV204" s="64"/>
      <c r="RMW204" s="64"/>
      <c r="RMX204" s="64"/>
      <c r="RMY204" s="64"/>
      <c r="RMZ204" s="64"/>
      <c r="RNA204" s="64"/>
      <c r="RNB204" s="64"/>
      <c r="RNC204" s="64"/>
      <c r="RND204" s="64"/>
      <c r="RNE204" s="64"/>
      <c r="RNF204" s="64"/>
      <c r="RNG204" s="64"/>
      <c r="RNH204" s="64"/>
      <c r="RNI204" s="64"/>
      <c r="RNJ204" s="64"/>
      <c r="RNK204" s="64"/>
      <c r="RNL204" s="64"/>
      <c r="RNM204" s="64"/>
      <c r="RNN204" s="64"/>
      <c r="RNO204" s="64"/>
      <c r="RNP204" s="64"/>
      <c r="RNQ204" s="64"/>
      <c r="RNR204" s="64"/>
      <c r="RNS204" s="64"/>
      <c r="RNT204" s="64"/>
      <c r="RNU204" s="64"/>
      <c r="RNV204" s="64"/>
      <c r="RNW204" s="64"/>
      <c r="RNX204" s="64"/>
      <c r="RNY204" s="64"/>
      <c r="RNZ204" s="64"/>
      <c r="ROA204" s="64"/>
      <c r="ROB204" s="64"/>
      <c r="ROC204" s="64"/>
      <c r="ROD204" s="64"/>
      <c r="ROE204" s="64"/>
      <c r="ROF204" s="64"/>
      <c r="ROG204" s="64"/>
      <c r="ROH204" s="64"/>
      <c r="ROI204" s="64"/>
      <c r="ROJ204" s="64"/>
      <c r="ROK204" s="64"/>
      <c r="ROL204" s="64"/>
      <c r="ROM204" s="64"/>
      <c r="RON204" s="64"/>
      <c r="ROO204" s="64"/>
      <c r="ROP204" s="64"/>
      <c r="ROQ204" s="64"/>
      <c r="ROR204" s="64"/>
      <c r="ROS204" s="64"/>
      <c r="ROT204" s="64"/>
      <c r="ROU204" s="64"/>
      <c r="ROV204" s="64"/>
      <c r="ROW204" s="64"/>
      <c r="ROX204" s="64"/>
      <c r="ROY204" s="64"/>
      <c r="ROZ204" s="64"/>
      <c r="RPA204" s="64"/>
      <c r="RPB204" s="64"/>
      <c r="RPC204" s="64"/>
      <c r="RPD204" s="64"/>
      <c r="RPE204" s="64"/>
      <c r="RPF204" s="64"/>
      <c r="RPG204" s="64"/>
      <c r="RPH204" s="64"/>
      <c r="RPI204" s="64"/>
      <c r="RPJ204" s="64"/>
      <c r="RPK204" s="64"/>
      <c r="RPL204" s="64"/>
      <c r="RPM204" s="64"/>
      <c r="RPN204" s="64"/>
      <c r="RPO204" s="64"/>
      <c r="RPP204" s="64"/>
      <c r="RPQ204" s="64"/>
      <c r="RPR204" s="64"/>
      <c r="RPS204" s="64"/>
      <c r="RPT204" s="64"/>
      <c r="RPU204" s="64"/>
      <c r="RPV204" s="64"/>
      <c r="RPW204" s="64"/>
      <c r="RPX204" s="64"/>
      <c r="RPY204" s="64"/>
      <c r="RPZ204" s="64"/>
      <c r="RQA204" s="64"/>
      <c r="RQB204" s="64"/>
      <c r="RQC204" s="64"/>
      <c r="RQD204" s="64"/>
      <c r="RQE204" s="64"/>
      <c r="RQF204" s="64"/>
      <c r="RQG204" s="64"/>
      <c r="RQH204" s="64"/>
      <c r="RQI204" s="64"/>
      <c r="RQJ204" s="64"/>
      <c r="RQK204" s="64"/>
      <c r="RQL204" s="64"/>
      <c r="RQM204" s="64"/>
      <c r="RQN204" s="64"/>
      <c r="RQO204" s="64"/>
      <c r="RQP204" s="64"/>
      <c r="RQQ204" s="64"/>
      <c r="RQR204" s="64"/>
      <c r="RQS204" s="64"/>
      <c r="RQT204" s="64"/>
      <c r="RQU204" s="64"/>
      <c r="RQV204" s="64"/>
      <c r="RQW204" s="64"/>
      <c r="RQX204" s="64"/>
      <c r="RQY204" s="64"/>
      <c r="RQZ204" s="64"/>
      <c r="RRA204" s="64"/>
      <c r="RRB204" s="64"/>
      <c r="RRC204" s="64"/>
      <c r="RRD204" s="64"/>
      <c r="RRE204" s="64"/>
      <c r="RRF204" s="64"/>
      <c r="RRG204" s="64"/>
      <c r="RRH204" s="64"/>
      <c r="RRI204" s="64"/>
      <c r="RRJ204" s="64"/>
      <c r="RRK204" s="64"/>
      <c r="RRL204" s="64"/>
      <c r="RRM204" s="64"/>
      <c r="RRN204" s="64"/>
      <c r="RRO204" s="64"/>
      <c r="RRP204" s="64"/>
      <c r="RRQ204" s="64"/>
      <c r="RRR204" s="64"/>
      <c r="RRS204" s="64"/>
      <c r="RRT204" s="64"/>
      <c r="RRU204" s="64"/>
      <c r="RRV204" s="64"/>
      <c r="RRW204" s="64"/>
      <c r="RRX204" s="64"/>
      <c r="RRY204" s="64"/>
      <c r="RRZ204" s="64"/>
      <c r="RSA204" s="64"/>
      <c r="RSB204" s="64"/>
      <c r="RSC204" s="64"/>
      <c r="RSD204" s="64"/>
      <c r="RSE204" s="64"/>
      <c r="RSF204" s="64"/>
      <c r="RSG204" s="64"/>
      <c r="RSH204" s="64"/>
      <c r="RSI204" s="64"/>
      <c r="RSJ204" s="64"/>
      <c r="RSK204" s="64"/>
      <c r="RSL204" s="64"/>
      <c r="RSM204" s="64"/>
      <c r="RSN204" s="64"/>
      <c r="RSO204" s="64"/>
      <c r="RSP204" s="64"/>
      <c r="RSQ204" s="64"/>
      <c r="RSR204" s="64"/>
      <c r="RSS204" s="64"/>
      <c r="RST204" s="64"/>
      <c r="RSU204" s="64"/>
      <c r="RSV204" s="64"/>
      <c r="RSW204" s="64"/>
      <c r="RSX204" s="64"/>
      <c r="RSY204" s="64"/>
      <c r="RSZ204" s="64"/>
      <c r="RTA204" s="64"/>
      <c r="RTB204" s="64"/>
      <c r="RTC204" s="64"/>
      <c r="RTD204" s="64"/>
      <c r="RTE204" s="64"/>
      <c r="RTF204" s="64"/>
      <c r="RTG204" s="64"/>
      <c r="RTH204" s="64"/>
      <c r="RTI204" s="64"/>
      <c r="RTJ204" s="64"/>
      <c r="RTK204" s="64"/>
      <c r="RTL204" s="64"/>
      <c r="RTM204" s="64"/>
      <c r="RTN204" s="64"/>
      <c r="RTO204" s="64"/>
      <c r="RTP204" s="64"/>
      <c r="RTQ204" s="64"/>
      <c r="RTR204" s="64"/>
      <c r="RTS204" s="64"/>
      <c r="RTT204" s="64"/>
      <c r="RTU204" s="64"/>
      <c r="RTV204" s="64"/>
      <c r="RTW204" s="64"/>
      <c r="RTX204" s="64"/>
      <c r="RTY204" s="64"/>
      <c r="RTZ204" s="64"/>
      <c r="RUA204" s="64"/>
      <c r="RUB204" s="64"/>
      <c r="RUC204" s="64"/>
      <c r="RUD204" s="64"/>
      <c r="RUE204" s="64"/>
      <c r="RUF204" s="64"/>
      <c r="RUG204" s="64"/>
      <c r="RUH204" s="64"/>
      <c r="RUI204" s="64"/>
      <c r="RUJ204" s="64"/>
      <c r="RUK204" s="64"/>
      <c r="RUL204" s="64"/>
      <c r="RUM204" s="64"/>
      <c r="RUN204" s="64"/>
      <c r="RUO204" s="64"/>
      <c r="RUP204" s="64"/>
      <c r="RUQ204" s="64"/>
      <c r="RUR204" s="64"/>
      <c r="RUS204" s="64"/>
      <c r="RUT204" s="64"/>
      <c r="RUU204" s="64"/>
      <c r="RUV204" s="64"/>
      <c r="RUW204" s="64"/>
      <c r="RUX204" s="64"/>
      <c r="RUY204" s="64"/>
      <c r="RUZ204" s="64"/>
      <c r="RVA204" s="64"/>
      <c r="RVB204" s="64"/>
      <c r="RVC204" s="64"/>
      <c r="RVD204" s="64"/>
      <c r="RVE204" s="64"/>
      <c r="RVF204" s="64"/>
      <c r="RVG204" s="64"/>
      <c r="RVH204" s="64"/>
      <c r="RVI204" s="64"/>
      <c r="RVJ204" s="64"/>
      <c r="RVK204" s="64"/>
      <c r="RVL204" s="64"/>
      <c r="RVM204" s="64"/>
      <c r="RVN204" s="64"/>
      <c r="RVO204" s="64"/>
      <c r="RVP204" s="64"/>
      <c r="RVQ204" s="64"/>
      <c r="RVR204" s="64"/>
      <c r="RVS204" s="64"/>
      <c r="RVT204" s="64"/>
      <c r="RVU204" s="64"/>
      <c r="RVV204" s="64"/>
      <c r="RVW204" s="64"/>
      <c r="RVX204" s="64"/>
      <c r="RVY204" s="64"/>
      <c r="RVZ204" s="64"/>
      <c r="RWA204" s="64"/>
      <c r="RWB204" s="64"/>
      <c r="RWC204" s="64"/>
      <c r="RWD204" s="64"/>
      <c r="RWE204" s="64"/>
      <c r="RWF204" s="64"/>
      <c r="RWG204" s="64"/>
      <c r="RWH204" s="64"/>
      <c r="RWI204" s="64"/>
      <c r="RWJ204" s="64"/>
      <c r="RWK204" s="64"/>
      <c r="RWL204" s="64"/>
      <c r="RWM204" s="64"/>
      <c r="RWN204" s="64"/>
      <c r="RWO204" s="64"/>
      <c r="RWP204" s="64"/>
      <c r="RWQ204" s="64"/>
      <c r="RWR204" s="64"/>
      <c r="RWS204" s="64"/>
      <c r="RWT204" s="64"/>
      <c r="RWU204" s="64"/>
      <c r="RWV204" s="64"/>
      <c r="RWW204" s="64"/>
      <c r="RWX204" s="64"/>
      <c r="RWY204" s="64"/>
      <c r="RWZ204" s="64"/>
      <c r="RXA204" s="64"/>
      <c r="RXB204" s="64"/>
      <c r="RXC204" s="64"/>
      <c r="RXD204" s="64"/>
      <c r="RXE204" s="64"/>
      <c r="RXF204" s="64"/>
      <c r="RXG204" s="64"/>
      <c r="RXH204" s="64"/>
      <c r="RXI204" s="64"/>
      <c r="RXJ204" s="64"/>
      <c r="RXK204" s="64"/>
      <c r="RXL204" s="64"/>
      <c r="RXM204" s="64"/>
      <c r="RXN204" s="64"/>
      <c r="RXO204" s="64"/>
      <c r="RXP204" s="64"/>
      <c r="RXQ204" s="64"/>
      <c r="RXR204" s="64"/>
      <c r="RXS204" s="64"/>
      <c r="RXT204" s="64"/>
      <c r="RXU204" s="64"/>
      <c r="RXV204" s="64"/>
      <c r="RXW204" s="64"/>
      <c r="RXX204" s="64"/>
      <c r="RXY204" s="64"/>
      <c r="RXZ204" s="64"/>
      <c r="RYA204" s="64"/>
      <c r="RYB204" s="64"/>
      <c r="RYC204" s="64"/>
      <c r="RYD204" s="64"/>
      <c r="RYE204" s="64"/>
      <c r="RYF204" s="64"/>
      <c r="RYG204" s="64"/>
      <c r="RYH204" s="64"/>
      <c r="RYI204" s="64"/>
      <c r="RYJ204" s="64"/>
      <c r="RYK204" s="64"/>
      <c r="RYL204" s="64"/>
      <c r="RYM204" s="64"/>
      <c r="RYN204" s="64"/>
      <c r="RYO204" s="64"/>
      <c r="RYP204" s="64"/>
      <c r="RYQ204" s="64"/>
      <c r="RYR204" s="64"/>
      <c r="RYS204" s="64"/>
      <c r="RYT204" s="64"/>
      <c r="RYU204" s="64"/>
      <c r="RYV204" s="64"/>
      <c r="RYW204" s="64"/>
      <c r="RYX204" s="64"/>
      <c r="RYY204" s="64"/>
      <c r="RYZ204" s="64"/>
      <c r="RZA204" s="64"/>
      <c r="RZB204" s="64"/>
      <c r="RZC204" s="64"/>
      <c r="RZD204" s="64"/>
      <c r="RZE204" s="64"/>
      <c r="RZF204" s="64"/>
      <c r="RZG204" s="64"/>
      <c r="RZH204" s="64"/>
      <c r="RZI204" s="64"/>
      <c r="RZJ204" s="64"/>
      <c r="RZK204" s="64"/>
      <c r="RZL204" s="64"/>
      <c r="RZM204" s="64"/>
      <c r="RZN204" s="64"/>
      <c r="RZO204" s="64"/>
      <c r="RZP204" s="64"/>
      <c r="RZQ204" s="64"/>
      <c r="RZR204" s="64"/>
      <c r="RZS204" s="64"/>
      <c r="RZT204" s="64"/>
      <c r="RZU204" s="64"/>
      <c r="RZV204" s="64"/>
      <c r="RZW204" s="64"/>
      <c r="RZX204" s="64"/>
      <c r="RZY204" s="64"/>
      <c r="RZZ204" s="64"/>
      <c r="SAA204" s="64"/>
      <c r="SAB204" s="64"/>
      <c r="SAC204" s="64"/>
      <c r="SAD204" s="64"/>
      <c r="SAE204" s="64"/>
      <c r="SAF204" s="64"/>
      <c r="SAG204" s="64"/>
      <c r="SAH204" s="64"/>
      <c r="SAI204" s="64"/>
      <c r="SAJ204" s="64"/>
      <c r="SAK204" s="64"/>
      <c r="SAL204" s="64"/>
      <c r="SAM204" s="64"/>
      <c r="SAN204" s="64"/>
      <c r="SAO204" s="64"/>
      <c r="SAP204" s="64"/>
      <c r="SAQ204" s="64"/>
      <c r="SAR204" s="64"/>
      <c r="SAS204" s="64"/>
      <c r="SAT204" s="64"/>
      <c r="SAU204" s="64"/>
      <c r="SAV204" s="64"/>
      <c r="SAW204" s="64"/>
      <c r="SAX204" s="64"/>
      <c r="SAY204" s="64"/>
      <c r="SAZ204" s="64"/>
      <c r="SBA204" s="64"/>
      <c r="SBB204" s="64"/>
      <c r="SBC204" s="64"/>
      <c r="SBD204" s="64"/>
      <c r="SBE204" s="64"/>
      <c r="SBF204" s="64"/>
      <c r="SBG204" s="64"/>
      <c r="SBH204" s="64"/>
      <c r="SBI204" s="64"/>
      <c r="SBJ204" s="64"/>
      <c r="SBK204" s="64"/>
      <c r="SBL204" s="64"/>
      <c r="SBM204" s="64"/>
      <c r="SBN204" s="64"/>
      <c r="SBO204" s="64"/>
      <c r="SBP204" s="64"/>
      <c r="SBQ204" s="64"/>
      <c r="SBR204" s="64"/>
      <c r="SBS204" s="64"/>
      <c r="SBT204" s="64"/>
      <c r="SBU204" s="64"/>
      <c r="SBV204" s="64"/>
      <c r="SBW204" s="64"/>
      <c r="SBX204" s="64"/>
      <c r="SBY204" s="64"/>
      <c r="SBZ204" s="64"/>
      <c r="SCA204" s="64"/>
      <c r="SCB204" s="64"/>
      <c r="SCC204" s="64"/>
      <c r="SCD204" s="64"/>
      <c r="SCE204" s="64"/>
      <c r="SCF204" s="64"/>
      <c r="SCG204" s="64"/>
      <c r="SCH204" s="64"/>
      <c r="SCI204" s="64"/>
      <c r="SCJ204" s="64"/>
      <c r="SCK204" s="64"/>
      <c r="SCL204" s="64"/>
      <c r="SCM204" s="64"/>
      <c r="SCN204" s="64"/>
      <c r="SCO204" s="64"/>
      <c r="SCP204" s="64"/>
      <c r="SCQ204" s="64"/>
      <c r="SCR204" s="64"/>
      <c r="SCS204" s="64"/>
      <c r="SCT204" s="64"/>
      <c r="SCU204" s="64"/>
      <c r="SCV204" s="64"/>
      <c r="SCW204" s="64"/>
      <c r="SCX204" s="64"/>
      <c r="SCY204" s="64"/>
      <c r="SCZ204" s="64"/>
      <c r="SDA204" s="64"/>
      <c r="SDB204" s="64"/>
      <c r="SDC204" s="64"/>
      <c r="SDD204" s="64"/>
      <c r="SDE204" s="64"/>
      <c r="SDF204" s="64"/>
      <c r="SDG204" s="64"/>
      <c r="SDH204" s="64"/>
      <c r="SDI204" s="64"/>
      <c r="SDJ204" s="64"/>
      <c r="SDK204" s="64"/>
      <c r="SDL204" s="64"/>
      <c r="SDM204" s="64"/>
      <c r="SDN204" s="64"/>
      <c r="SDO204" s="64"/>
      <c r="SDP204" s="64"/>
      <c r="SDQ204" s="64"/>
      <c r="SDR204" s="64"/>
      <c r="SDS204" s="64"/>
      <c r="SDT204" s="64"/>
      <c r="SDU204" s="64"/>
      <c r="SDV204" s="64"/>
      <c r="SDW204" s="64"/>
      <c r="SDX204" s="64"/>
      <c r="SDY204" s="64"/>
      <c r="SDZ204" s="64"/>
      <c r="SEA204" s="64"/>
      <c r="SEB204" s="64"/>
      <c r="SEC204" s="64"/>
      <c r="SED204" s="64"/>
      <c r="SEE204" s="64"/>
      <c r="SEF204" s="64"/>
      <c r="SEG204" s="64"/>
      <c r="SEH204" s="64"/>
      <c r="SEI204" s="64"/>
      <c r="SEJ204" s="64"/>
      <c r="SEK204" s="64"/>
      <c r="SEL204" s="64"/>
      <c r="SEM204" s="64"/>
      <c r="SEN204" s="64"/>
      <c r="SEO204" s="64"/>
      <c r="SEP204" s="64"/>
      <c r="SEQ204" s="64"/>
      <c r="SER204" s="64"/>
      <c r="SES204" s="64"/>
      <c r="SET204" s="64"/>
      <c r="SEU204" s="64"/>
      <c r="SEV204" s="64"/>
      <c r="SEW204" s="64"/>
      <c r="SEX204" s="64"/>
      <c r="SEY204" s="64"/>
      <c r="SEZ204" s="64"/>
      <c r="SFA204" s="64"/>
      <c r="SFB204" s="64"/>
      <c r="SFC204" s="64"/>
      <c r="SFD204" s="64"/>
      <c r="SFE204" s="64"/>
      <c r="SFF204" s="64"/>
      <c r="SFG204" s="64"/>
      <c r="SFH204" s="64"/>
      <c r="SFI204" s="64"/>
      <c r="SFJ204" s="64"/>
      <c r="SFK204" s="64"/>
      <c r="SFL204" s="64"/>
      <c r="SFM204" s="64"/>
      <c r="SFN204" s="64"/>
      <c r="SFO204" s="64"/>
      <c r="SFP204" s="64"/>
      <c r="SFQ204" s="64"/>
      <c r="SFR204" s="64"/>
      <c r="SFS204" s="64"/>
      <c r="SFT204" s="64"/>
      <c r="SFU204" s="64"/>
      <c r="SFV204" s="64"/>
      <c r="SFW204" s="64"/>
      <c r="SFX204" s="64"/>
      <c r="SFY204" s="64"/>
      <c r="SFZ204" s="64"/>
      <c r="SGA204" s="64"/>
      <c r="SGB204" s="64"/>
      <c r="SGC204" s="64"/>
      <c r="SGD204" s="64"/>
      <c r="SGE204" s="64"/>
      <c r="SGF204" s="64"/>
      <c r="SGG204" s="64"/>
      <c r="SGH204" s="64"/>
      <c r="SGI204" s="64"/>
      <c r="SGJ204" s="64"/>
      <c r="SGK204" s="64"/>
      <c r="SGL204" s="64"/>
      <c r="SGM204" s="64"/>
      <c r="SGN204" s="64"/>
      <c r="SGO204" s="64"/>
      <c r="SGP204" s="64"/>
      <c r="SGQ204" s="64"/>
      <c r="SGR204" s="64"/>
      <c r="SGS204" s="64"/>
      <c r="SGT204" s="64"/>
      <c r="SGU204" s="64"/>
      <c r="SGV204" s="64"/>
      <c r="SGW204" s="64"/>
      <c r="SGX204" s="64"/>
      <c r="SGY204" s="64"/>
      <c r="SGZ204" s="64"/>
      <c r="SHA204" s="64"/>
      <c r="SHB204" s="64"/>
      <c r="SHC204" s="64"/>
      <c r="SHD204" s="64"/>
      <c r="SHE204" s="64"/>
      <c r="SHF204" s="64"/>
      <c r="SHG204" s="64"/>
      <c r="SHH204" s="64"/>
      <c r="SHI204" s="64"/>
      <c r="SHJ204" s="64"/>
      <c r="SHK204" s="64"/>
      <c r="SHL204" s="64"/>
      <c r="SHM204" s="64"/>
      <c r="SHN204" s="64"/>
      <c r="SHO204" s="64"/>
      <c r="SHP204" s="64"/>
      <c r="SHQ204" s="64"/>
      <c r="SHR204" s="64"/>
      <c r="SHS204" s="64"/>
      <c r="SHT204" s="64"/>
      <c r="SHU204" s="64"/>
      <c r="SHV204" s="64"/>
      <c r="SHW204" s="64"/>
      <c r="SHX204" s="64"/>
      <c r="SHY204" s="64"/>
      <c r="SHZ204" s="64"/>
      <c r="SIA204" s="64"/>
      <c r="SIB204" s="64"/>
      <c r="SIC204" s="64"/>
      <c r="SID204" s="64"/>
      <c r="SIE204" s="64"/>
      <c r="SIF204" s="64"/>
      <c r="SIG204" s="64"/>
      <c r="SIH204" s="64"/>
      <c r="SII204" s="64"/>
      <c r="SIJ204" s="64"/>
      <c r="SIK204" s="64"/>
      <c r="SIL204" s="64"/>
      <c r="SIM204" s="64"/>
      <c r="SIN204" s="64"/>
      <c r="SIO204" s="64"/>
      <c r="SIP204" s="64"/>
      <c r="SIQ204" s="64"/>
      <c r="SIR204" s="64"/>
      <c r="SIS204" s="64"/>
      <c r="SIT204" s="64"/>
      <c r="SIU204" s="64"/>
      <c r="SIV204" s="64"/>
      <c r="SIW204" s="64"/>
      <c r="SIX204" s="64"/>
      <c r="SIY204" s="64"/>
      <c r="SIZ204" s="64"/>
      <c r="SJA204" s="64"/>
      <c r="SJB204" s="64"/>
      <c r="SJC204" s="64"/>
      <c r="SJD204" s="64"/>
      <c r="SJE204" s="64"/>
      <c r="SJF204" s="64"/>
      <c r="SJG204" s="64"/>
      <c r="SJH204" s="64"/>
      <c r="SJI204" s="64"/>
      <c r="SJJ204" s="64"/>
      <c r="SJK204" s="64"/>
      <c r="SJL204" s="64"/>
      <c r="SJM204" s="64"/>
      <c r="SJN204" s="64"/>
      <c r="SJO204" s="64"/>
      <c r="SJP204" s="64"/>
      <c r="SJQ204" s="64"/>
      <c r="SJR204" s="64"/>
      <c r="SJS204" s="64"/>
      <c r="SJT204" s="64"/>
      <c r="SJU204" s="64"/>
      <c r="SJV204" s="64"/>
      <c r="SJW204" s="64"/>
      <c r="SJX204" s="64"/>
      <c r="SJY204" s="64"/>
      <c r="SJZ204" s="64"/>
      <c r="SKA204" s="64"/>
      <c r="SKB204" s="64"/>
      <c r="SKC204" s="64"/>
      <c r="SKD204" s="64"/>
      <c r="SKE204" s="64"/>
      <c r="SKF204" s="64"/>
      <c r="SKG204" s="64"/>
      <c r="SKH204" s="64"/>
      <c r="SKI204" s="64"/>
      <c r="SKJ204" s="64"/>
      <c r="SKK204" s="64"/>
      <c r="SKL204" s="64"/>
      <c r="SKM204" s="64"/>
      <c r="SKN204" s="64"/>
      <c r="SKO204" s="64"/>
      <c r="SKP204" s="64"/>
      <c r="SKQ204" s="64"/>
      <c r="SKR204" s="64"/>
      <c r="SKS204" s="64"/>
      <c r="SKT204" s="64"/>
      <c r="SKU204" s="64"/>
      <c r="SKV204" s="64"/>
      <c r="SKW204" s="64"/>
      <c r="SKX204" s="64"/>
      <c r="SKY204" s="64"/>
      <c r="SKZ204" s="64"/>
      <c r="SLA204" s="64"/>
      <c r="SLB204" s="64"/>
      <c r="SLC204" s="64"/>
      <c r="SLD204" s="64"/>
      <c r="SLE204" s="64"/>
      <c r="SLF204" s="64"/>
      <c r="SLG204" s="64"/>
      <c r="SLH204" s="64"/>
      <c r="SLI204" s="64"/>
      <c r="SLJ204" s="64"/>
      <c r="SLK204" s="64"/>
      <c r="SLL204" s="64"/>
      <c r="SLM204" s="64"/>
      <c r="SLN204" s="64"/>
      <c r="SLO204" s="64"/>
      <c r="SLP204" s="64"/>
      <c r="SLQ204" s="64"/>
      <c r="SLR204" s="64"/>
      <c r="SLS204" s="64"/>
      <c r="SLT204" s="64"/>
      <c r="SLU204" s="64"/>
      <c r="SLV204" s="64"/>
      <c r="SLW204" s="64"/>
      <c r="SLX204" s="64"/>
      <c r="SLY204" s="64"/>
      <c r="SLZ204" s="64"/>
      <c r="SMA204" s="64"/>
      <c r="SMB204" s="64"/>
      <c r="SMC204" s="64"/>
      <c r="SMD204" s="64"/>
      <c r="SME204" s="64"/>
      <c r="SMF204" s="64"/>
      <c r="SMG204" s="64"/>
      <c r="SMH204" s="64"/>
      <c r="SMI204" s="64"/>
      <c r="SMJ204" s="64"/>
      <c r="SMK204" s="64"/>
      <c r="SML204" s="64"/>
      <c r="SMM204" s="64"/>
      <c r="SMN204" s="64"/>
      <c r="SMO204" s="64"/>
      <c r="SMP204" s="64"/>
      <c r="SMQ204" s="64"/>
      <c r="SMR204" s="64"/>
      <c r="SMS204" s="64"/>
      <c r="SMT204" s="64"/>
      <c r="SMU204" s="64"/>
      <c r="SMV204" s="64"/>
      <c r="SMW204" s="64"/>
      <c r="SMX204" s="64"/>
      <c r="SMY204" s="64"/>
      <c r="SMZ204" s="64"/>
      <c r="SNA204" s="64"/>
      <c r="SNB204" s="64"/>
      <c r="SNC204" s="64"/>
      <c r="SND204" s="64"/>
      <c r="SNE204" s="64"/>
      <c r="SNF204" s="64"/>
      <c r="SNG204" s="64"/>
      <c r="SNH204" s="64"/>
      <c r="SNI204" s="64"/>
      <c r="SNJ204" s="64"/>
      <c r="SNK204" s="64"/>
      <c r="SNL204" s="64"/>
      <c r="SNM204" s="64"/>
      <c r="SNN204" s="64"/>
      <c r="SNO204" s="64"/>
      <c r="SNP204" s="64"/>
      <c r="SNQ204" s="64"/>
      <c r="SNR204" s="64"/>
      <c r="SNS204" s="64"/>
      <c r="SNT204" s="64"/>
      <c r="SNU204" s="64"/>
      <c r="SNV204" s="64"/>
      <c r="SNW204" s="64"/>
      <c r="SNX204" s="64"/>
      <c r="SNY204" s="64"/>
      <c r="SNZ204" s="64"/>
      <c r="SOA204" s="64"/>
      <c r="SOB204" s="64"/>
      <c r="SOC204" s="64"/>
      <c r="SOD204" s="64"/>
      <c r="SOE204" s="64"/>
      <c r="SOF204" s="64"/>
      <c r="SOG204" s="64"/>
      <c r="SOH204" s="64"/>
      <c r="SOI204" s="64"/>
      <c r="SOJ204" s="64"/>
      <c r="SOK204" s="64"/>
      <c r="SOL204" s="64"/>
      <c r="SOM204" s="64"/>
      <c r="SON204" s="64"/>
      <c r="SOO204" s="64"/>
      <c r="SOP204" s="64"/>
      <c r="SOQ204" s="64"/>
      <c r="SOR204" s="64"/>
      <c r="SOS204" s="64"/>
      <c r="SOT204" s="64"/>
      <c r="SOU204" s="64"/>
      <c r="SOV204" s="64"/>
      <c r="SOW204" s="64"/>
      <c r="SOX204" s="64"/>
      <c r="SOY204" s="64"/>
      <c r="SOZ204" s="64"/>
      <c r="SPA204" s="64"/>
      <c r="SPB204" s="64"/>
      <c r="SPC204" s="64"/>
      <c r="SPD204" s="64"/>
      <c r="SPE204" s="64"/>
      <c r="SPF204" s="64"/>
      <c r="SPG204" s="64"/>
      <c r="SPH204" s="64"/>
      <c r="SPI204" s="64"/>
      <c r="SPJ204" s="64"/>
      <c r="SPK204" s="64"/>
      <c r="SPL204" s="64"/>
      <c r="SPM204" s="64"/>
      <c r="SPN204" s="64"/>
      <c r="SPO204" s="64"/>
      <c r="SPP204" s="64"/>
      <c r="SPQ204" s="64"/>
      <c r="SPR204" s="64"/>
      <c r="SPS204" s="64"/>
      <c r="SPT204" s="64"/>
      <c r="SPU204" s="64"/>
      <c r="SPV204" s="64"/>
      <c r="SPW204" s="64"/>
      <c r="SPX204" s="64"/>
      <c r="SPY204" s="64"/>
      <c r="SPZ204" s="64"/>
      <c r="SQA204" s="64"/>
      <c r="SQB204" s="64"/>
      <c r="SQC204" s="64"/>
      <c r="SQD204" s="64"/>
      <c r="SQE204" s="64"/>
      <c r="SQF204" s="64"/>
      <c r="SQG204" s="64"/>
      <c r="SQH204" s="64"/>
      <c r="SQI204" s="64"/>
      <c r="SQJ204" s="64"/>
      <c r="SQK204" s="64"/>
      <c r="SQL204" s="64"/>
      <c r="SQM204" s="64"/>
      <c r="SQN204" s="64"/>
      <c r="SQO204" s="64"/>
      <c r="SQP204" s="64"/>
      <c r="SQQ204" s="64"/>
      <c r="SQR204" s="64"/>
      <c r="SQS204" s="64"/>
      <c r="SQT204" s="64"/>
      <c r="SQU204" s="64"/>
      <c r="SQV204" s="64"/>
      <c r="SQW204" s="64"/>
      <c r="SQX204" s="64"/>
      <c r="SQY204" s="64"/>
      <c r="SQZ204" s="64"/>
      <c r="SRA204" s="64"/>
      <c r="SRB204" s="64"/>
      <c r="SRC204" s="64"/>
      <c r="SRD204" s="64"/>
      <c r="SRE204" s="64"/>
      <c r="SRF204" s="64"/>
      <c r="SRG204" s="64"/>
      <c r="SRH204" s="64"/>
      <c r="SRI204" s="64"/>
      <c r="SRJ204" s="64"/>
      <c r="SRK204" s="64"/>
      <c r="SRL204" s="64"/>
      <c r="SRM204" s="64"/>
      <c r="SRN204" s="64"/>
      <c r="SRO204" s="64"/>
      <c r="SRP204" s="64"/>
      <c r="SRQ204" s="64"/>
      <c r="SRR204" s="64"/>
      <c r="SRS204" s="64"/>
      <c r="SRT204" s="64"/>
      <c r="SRU204" s="64"/>
      <c r="SRV204" s="64"/>
      <c r="SRW204" s="64"/>
      <c r="SRX204" s="64"/>
      <c r="SRY204" s="64"/>
      <c r="SRZ204" s="64"/>
      <c r="SSA204" s="64"/>
      <c r="SSB204" s="64"/>
      <c r="SSC204" s="64"/>
      <c r="SSD204" s="64"/>
      <c r="SSE204" s="64"/>
      <c r="SSF204" s="64"/>
      <c r="SSG204" s="64"/>
      <c r="SSH204" s="64"/>
      <c r="SSI204" s="64"/>
      <c r="SSJ204" s="64"/>
      <c r="SSK204" s="64"/>
      <c r="SSL204" s="64"/>
      <c r="SSM204" s="64"/>
      <c r="SSN204" s="64"/>
      <c r="SSO204" s="64"/>
      <c r="SSP204" s="64"/>
      <c r="SSQ204" s="64"/>
      <c r="SSR204" s="64"/>
      <c r="SSS204" s="64"/>
      <c r="SST204" s="64"/>
      <c r="SSU204" s="64"/>
      <c r="SSV204" s="64"/>
      <c r="SSW204" s="64"/>
      <c r="SSX204" s="64"/>
      <c r="SSY204" s="64"/>
      <c r="SSZ204" s="64"/>
      <c r="STA204" s="64"/>
      <c r="STB204" s="64"/>
      <c r="STC204" s="64"/>
      <c r="STD204" s="64"/>
      <c r="STE204" s="64"/>
      <c r="STF204" s="64"/>
      <c r="STG204" s="64"/>
      <c r="STH204" s="64"/>
      <c r="STI204" s="64"/>
      <c r="STJ204" s="64"/>
      <c r="STK204" s="64"/>
      <c r="STL204" s="64"/>
      <c r="STM204" s="64"/>
      <c r="STN204" s="64"/>
      <c r="STO204" s="64"/>
      <c r="STP204" s="64"/>
      <c r="STQ204" s="64"/>
      <c r="STR204" s="64"/>
      <c r="STS204" s="64"/>
      <c r="STT204" s="64"/>
      <c r="STU204" s="64"/>
      <c r="STV204" s="64"/>
      <c r="STW204" s="64"/>
      <c r="STX204" s="64"/>
      <c r="STY204" s="64"/>
      <c r="STZ204" s="64"/>
      <c r="SUA204" s="64"/>
      <c r="SUB204" s="64"/>
      <c r="SUC204" s="64"/>
      <c r="SUD204" s="64"/>
      <c r="SUE204" s="64"/>
      <c r="SUF204" s="64"/>
      <c r="SUG204" s="64"/>
      <c r="SUH204" s="64"/>
      <c r="SUI204" s="64"/>
      <c r="SUJ204" s="64"/>
      <c r="SUK204" s="64"/>
      <c r="SUL204" s="64"/>
      <c r="SUM204" s="64"/>
      <c r="SUN204" s="64"/>
      <c r="SUO204" s="64"/>
      <c r="SUP204" s="64"/>
      <c r="SUQ204" s="64"/>
      <c r="SUR204" s="64"/>
      <c r="SUS204" s="64"/>
      <c r="SUT204" s="64"/>
      <c r="SUU204" s="64"/>
      <c r="SUV204" s="64"/>
      <c r="SUW204" s="64"/>
      <c r="SUX204" s="64"/>
      <c r="SUY204" s="64"/>
      <c r="SUZ204" s="64"/>
      <c r="SVA204" s="64"/>
      <c r="SVB204" s="64"/>
      <c r="SVC204" s="64"/>
      <c r="SVD204" s="64"/>
      <c r="SVE204" s="64"/>
      <c r="SVF204" s="64"/>
      <c r="SVG204" s="64"/>
      <c r="SVH204" s="64"/>
      <c r="SVI204" s="64"/>
      <c r="SVJ204" s="64"/>
      <c r="SVK204" s="64"/>
      <c r="SVL204" s="64"/>
      <c r="SVM204" s="64"/>
      <c r="SVN204" s="64"/>
      <c r="SVO204" s="64"/>
      <c r="SVP204" s="64"/>
      <c r="SVQ204" s="64"/>
      <c r="SVR204" s="64"/>
      <c r="SVS204" s="64"/>
      <c r="SVT204" s="64"/>
      <c r="SVU204" s="64"/>
      <c r="SVV204" s="64"/>
      <c r="SVW204" s="64"/>
      <c r="SVX204" s="64"/>
      <c r="SVY204" s="64"/>
      <c r="SVZ204" s="64"/>
      <c r="SWA204" s="64"/>
      <c r="SWB204" s="64"/>
      <c r="SWC204" s="64"/>
      <c r="SWD204" s="64"/>
      <c r="SWE204" s="64"/>
      <c r="SWF204" s="64"/>
      <c r="SWG204" s="64"/>
      <c r="SWH204" s="64"/>
      <c r="SWI204" s="64"/>
      <c r="SWJ204" s="64"/>
      <c r="SWK204" s="64"/>
      <c r="SWL204" s="64"/>
      <c r="SWM204" s="64"/>
      <c r="SWN204" s="64"/>
      <c r="SWO204" s="64"/>
      <c r="SWP204" s="64"/>
      <c r="SWQ204" s="64"/>
      <c r="SWR204" s="64"/>
      <c r="SWS204" s="64"/>
      <c r="SWT204" s="64"/>
      <c r="SWU204" s="64"/>
      <c r="SWV204" s="64"/>
      <c r="SWW204" s="64"/>
      <c r="SWX204" s="64"/>
      <c r="SWY204" s="64"/>
      <c r="SWZ204" s="64"/>
      <c r="SXA204" s="64"/>
      <c r="SXB204" s="64"/>
      <c r="SXC204" s="64"/>
      <c r="SXD204" s="64"/>
      <c r="SXE204" s="64"/>
      <c r="SXF204" s="64"/>
      <c r="SXG204" s="64"/>
      <c r="SXH204" s="64"/>
      <c r="SXI204" s="64"/>
      <c r="SXJ204" s="64"/>
      <c r="SXK204" s="64"/>
      <c r="SXL204" s="64"/>
      <c r="SXM204" s="64"/>
      <c r="SXN204" s="64"/>
      <c r="SXO204" s="64"/>
      <c r="SXP204" s="64"/>
      <c r="SXQ204" s="64"/>
      <c r="SXR204" s="64"/>
      <c r="SXS204" s="64"/>
      <c r="SXT204" s="64"/>
      <c r="SXU204" s="64"/>
      <c r="SXV204" s="64"/>
      <c r="SXW204" s="64"/>
      <c r="SXX204" s="64"/>
      <c r="SXY204" s="64"/>
      <c r="SXZ204" s="64"/>
      <c r="SYA204" s="64"/>
      <c r="SYB204" s="64"/>
      <c r="SYC204" s="64"/>
      <c r="SYD204" s="64"/>
      <c r="SYE204" s="64"/>
      <c r="SYF204" s="64"/>
      <c r="SYG204" s="64"/>
      <c r="SYH204" s="64"/>
      <c r="SYI204" s="64"/>
      <c r="SYJ204" s="64"/>
      <c r="SYK204" s="64"/>
      <c r="SYL204" s="64"/>
      <c r="SYM204" s="64"/>
      <c r="SYN204" s="64"/>
      <c r="SYO204" s="64"/>
      <c r="SYP204" s="64"/>
      <c r="SYQ204" s="64"/>
      <c r="SYR204" s="64"/>
      <c r="SYS204" s="64"/>
      <c r="SYT204" s="64"/>
      <c r="SYU204" s="64"/>
      <c r="SYV204" s="64"/>
      <c r="SYW204" s="64"/>
      <c r="SYX204" s="64"/>
      <c r="SYY204" s="64"/>
      <c r="SYZ204" s="64"/>
      <c r="SZA204" s="64"/>
      <c r="SZB204" s="64"/>
      <c r="SZC204" s="64"/>
      <c r="SZD204" s="64"/>
      <c r="SZE204" s="64"/>
      <c r="SZF204" s="64"/>
      <c r="SZG204" s="64"/>
      <c r="SZH204" s="64"/>
      <c r="SZI204" s="64"/>
      <c r="SZJ204" s="64"/>
      <c r="SZK204" s="64"/>
      <c r="SZL204" s="64"/>
      <c r="SZM204" s="64"/>
      <c r="SZN204" s="64"/>
      <c r="SZO204" s="64"/>
      <c r="SZP204" s="64"/>
      <c r="SZQ204" s="64"/>
      <c r="SZR204" s="64"/>
      <c r="SZS204" s="64"/>
      <c r="SZT204" s="64"/>
      <c r="SZU204" s="64"/>
      <c r="SZV204" s="64"/>
      <c r="SZW204" s="64"/>
      <c r="SZX204" s="64"/>
      <c r="SZY204" s="64"/>
      <c r="SZZ204" s="64"/>
      <c r="TAA204" s="64"/>
      <c r="TAB204" s="64"/>
      <c r="TAC204" s="64"/>
      <c r="TAD204" s="64"/>
      <c r="TAE204" s="64"/>
      <c r="TAF204" s="64"/>
      <c r="TAG204" s="64"/>
      <c r="TAH204" s="64"/>
      <c r="TAI204" s="64"/>
      <c r="TAJ204" s="64"/>
      <c r="TAK204" s="64"/>
      <c r="TAL204" s="64"/>
      <c r="TAM204" s="64"/>
      <c r="TAN204" s="64"/>
      <c r="TAO204" s="64"/>
      <c r="TAP204" s="64"/>
      <c r="TAQ204" s="64"/>
      <c r="TAR204" s="64"/>
      <c r="TAS204" s="64"/>
      <c r="TAT204" s="64"/>
      <c r="TAU204" s="64"/>
      <c r="TAV204" s="64"/>
      <c r="TAW204" s="64"/>
      <c r="TAX204" s="64"/>
      <c r="TAY204" s="64"/>
      <c r="TAZ204" s="64"/>
      <c r="TBA204" s="64"/>
      <c r="TBB204" s="64"/>
      <c r="TBC204" s="64"/>
      <c r="TBD204" s="64"/>
      <c r="TBE204" s="64"/>
      <c r="TBF204" s="64"/>
      <c r="TBG204" s="64"/>
      <c r="TBH204" s="64"/>
      <c r="TBI204" s="64"/>
      <c r="TBJ204" s="64"/>
      <c r="TBK204" s="64"/>
      <c r="TBL204" s="64"/>
      <c r="TBM204" s="64"/>
      <c r="TBN204" s="64"/>
      <c r="TBO204" s="64"/>
      <c r="TBP204" s="64"/>
      <c r="TBQ204" s="64"/>
      <c r="TBR204" s="64"/>
      <c r="TBS204" s="64"/>
      <c r="TBT204" s="64"/>
      <c r="TBU204" s="64"/>
      <c r="TBV204" s="64"/>
      <c r="TBW204" s="64"/>
      <c r="TBX204" s="64"/>
      <c r="TBY204" s="64"/>
      <c r="TBZ204" s="64"/>
      <c r="TCA204" s="64"/>
      <c r="TCB204" s="64"/>
      <c r="TCC204" s="64"/>
      <c r="TCD204" s="64"/>
      <c r="TCE204" s="64"/>
      <c r="TCF204" s="64"/>
      <c r="TCG204" s="64"/>
      <c r="TCH204" s="64"/>
      <c r="TCI204" s="64"/>
      <c r="TCJ204" s="64"/>
      <c r="TCK204" s="64"/>
      <c r="TCL204" s="64"/>
      <c r="TCM204" s="64"/>
      <c r="TCN204" s="64"/>
      <c r="TCO204" s="64"/>
      <c r="TCP204" s="64"/>
      <c r="TCQ204" s="64"/>
      <c r="TCR204" s="64"/>
      <c r="TCS204" s="64"/>
      <c r="TCT204" s="64"/>
      <c r="TCU204" s="64"/>
      <c r="TCV204" s="64"/>
      <c r="TCW204" s="64"/>
      <c r="TCX204" s="64"/>
      <c r="TCY204" s="64"/>
      <c r="TCZ204" s="64"/>
      <c r="TDA204" s="64"/>
      <c r="TDB204" s="64"/>
      <c r="TDC204" s="64"/>
      <c r="TDD204" s="64"/>
      <c r="TDE204" s="64"/>
      <c r="TDF204" s="64"/>
      <c r="TDG204" s="64"/>
      <c r="TDH204" s="64"/>
      <c r="TDI204" s="64"/>
      <c r="TDJ204" s="64"/>
      <c r="TDK204" s="64"/>
      <c r="TDL204" s="64"/>
      <c r="TDM204" s="64"/>
      <c r="TDN204" s="64"/>
      <c r="TDO204" s="64"/>
      <c r="TDP204" s="64"/>
      <c r="TDQ204" s="64"/>
      <c r="TDR204" s="64"/>
      <c r="TDS204" s="64"/>
      <c r="TDT204" s="64"/>
      <c r="TDU204" s="64"/>
      <c r="TDV204" s="64"/>
      <c r="TDW204" s="64"/>
      <c r="TDX204" s="64"/>
      <c r="TDY204" s="64"/>
      <c r="TDZ204" s="64"/>
      <c r="TEA204" s="64"/>
      <c r="TEB204" s="64"/>
      <c r="TEC204" s="64"/>
      <c r="TED204" s="64"/>
      <c r="TEE204" s="64"/>
      <c r="TEF204" s="64"/>
      <c r="TEG204" s="64"/>
      <c r="TEH204" s="64"/>
      <c r="TEI204" s="64"/>
      <c r="TEJ204" s="64"/>
      <c r="TEK204" s="64"/>
      <c r="TEL204" s="64"/>
      <c r="TEM204" s="64"/>
      <c r="TEN204" s="64"/>
      <c r="TEO204" s="64"/>
      <c r="TEP204" s="64"/>
      <c r="TEQ204" s="64"/>
      <c r="TER204" s="64"/>
      <c r="TES204" s="64"/>
      <c r="TET204" s="64"/>
      <c r="TEU204" s="64"/>
      <c r="TEV204" s="64"/>
      <c r="TEW204" s="64"/>
      <c r="TEX204" s="64"/>
      <c r="TEY204" s="64"/>
      <c r="TEZ204" s="64"/>
      <c r="TFA204" s="64"/>
      <c r="TFB204" s="64"/>
      <c r="TFC204" s="64"/>
      <c r="TFD204" s="64"/>
      <c r="TFE204" s="64"/>
      <c r="TFF204" s="64"/>
      <c r="TFG204" s="64"/>
      <c r="TFH204" s="64"/>
      <c r="TFI204" s="64"/>
      <c r="TFJ204" s="64"/>
      <c r="TFK204" s="64"/>
      <c r="TFL204" s="64"/>
      <c r="TFM204" s="64"/>
      <c r="TFN204" s="64"/>
      <c r="TFO204" s="64"/>
      <c r="TFP204" s="64"/>
      <c r="TFQ204" s="64"/>
      <c r="TFR204" s="64"/>
      <c r="TFS204" s="64"/>
      <c r="TFT204" s="64"/>
      <c r="TFU204" s="64"/>
      <c r="TFV204" s="64"/>
      <c r="TFW204" s="64"/>
      <c r="TFX204" s="64"/>
      <c r="TFY204" s="64"/>
      <c r="TFZ204" s="64"/>
      <c r="TGA204" s="64"/>
      <c r="TGB204" s="64"/>
      <c r="TGC204" s="64"/>
      <c r="TGD204" s="64"/>
      <c r="TGE204" s="64"/>
      <c r="TGF204" s="64"/>
      <c r="TGG204" s="64"/>
      <c r="TGH204" s="64"/>
      <c r="TGI204" s="64"/>
      <c r="TGJ204" s="64"/>
      <c r="TGK204" s="64"/>
      <c r="TGL204" s="64"/>
      <c r="TGM204" s="64"/>
      <c r="TGN204" s="64"/>
      <c r="TGO204" s="64"/>
      <c r="TGP204" s="64"/>
      <c r="TGQ204" s="64"/>
      <c r="TGR204" s="64"/>
      <c r="TGS204" s="64"/>
      <c r="TGT204" s="64"/>
      <c r="TGU204" s="64"/>
      <c r="TGV204" s="64"/>
      <c r="TGW204" s="64"/>
      <c r="TGX204" s="64"/>
      <c r="TGY204" s="64"/>
      <c r="TGZ204" s="64"/>
      <c r="THA204" s="64"/>
      <c r="THB204" s="64"/>
      <c r="THC204" s="64"/>
      <c r="THD204" s="64"/>
      <c r="THE204" s="64"/>
      <c r="THF204" s="64"/>
      <c r="THG204" s="64"/>
      <c r="THH204" s="64"/>
      <c r="THI204" s="64"/>
      <c r="THJ204" s="64"/>
      <c r="THK204" s="64"/>
      <c r="THL204" s="64"/>
      <c r="THM204" s="64"/>
      <c r="THN204" s="64"/>
      <c r="THO204" s="64"/>
      <c r="THP204" s="64"/>
      <c r="THQ204" s="64"/>
      <c r="THR204" s="64"/>
      <c r="THS204" s="64"/>
      <c r="THT204" s="64"/>
      <c r="THU204" s="64"/>
      <c r="THV204" s="64"/>
      <c r="THW204" s="64"/>
      <c r="THX204" s="64"/>
      <c r="THY204" s="64"/>
      <c r="THZ204" s="64"/>
      <c r="TIA204" s="64"/>
      <c r="TIB204" s="64"/>
      <c r="TIC204" s="64"/>
      <c r="TID204" s="64"/>
      <c r="TIE204" s="64"/>
      <c r="TIF204" s="64"/>
      <c r="TIG204" s="64"/>
      <c r="TIH204" s="64"/>
      <c r="TII204" s="64"/>
      <c r="TIJ204" s="64"/>
      <c r="TIK204" s="64"/>
      <c r="TIL204" s="64"/>
      <c r="TIM204" s="64"/>
      <c r="TIN204" s="64"/>
      <c r="TIO204" s="64"/>
      <c r="TIP204" s="64"/>
      <c r="TIQ204" s="64"/>
      <c r="TIR204" s="64"/>
      <c r="TIS204" s="64"/>
      <c r="TIT204" s="64"/>
      <c r="TIU204" s="64"/>
      <c r="TIV204" s="64"/>
      <c r="TIW204" s="64"/>
      <c r="TIX204" s="64"/>
      <c r="TIY204" s="64"/>
      <c r="TIZ204" s="64"/>
      <c r="TJA204" s="64"/>
      <c r="TJB204" s="64"/>
      <c r="TJC204" s="64"/>
      <c r="TJD204" s="64"/>
      <c r="TJE204" s="64"/>
      <c r="TJF204" s="64"/>
      <c r="TJG204" s="64"/>
      <c r="TJH204" s="64"/>
      <c r="TJI204" s="64"/>
      <c r="TJJ204" s="64"/>
      <c r="TJK204" s="64"/>
      <c r="TJL204" s="64"/>
      <c r="TJM204" s="64"/>
      <c r="TJN204" s="64"/>
      <c r="TJO204" s="64"/>
      <c r="TJP204" s="64"/>
      <c r="TJQ204" s="64"/>
      <c r="TJR204" s="64"/>
      <c r="TJS204" s="64"/>
      <c r="TJT204" s="64"/>
      <c r="TJU204" s="64"/>
      <c r="TJV204" s="64"/>
      <c r="TJW204" s="64"/>
      <c r="TJX204" s="64"/>
      <c r="TJY204" s="64"/>
      <c r="TJZ204" s="64"/>
      <c r="TKA204" s="64"/>
      <c r="TKB204" s="64"/>
      <c r="TKC204" s="64"/>
      <c r="TKD204" s="64"/>
      <c r="TKE204" s="64"/>
      <c r="TKF204" s="64"/>
      <c r="TKG204" s="64"/>
      <c r="TKH204" s="64"/>
      <c r="TKI204" s="64"/>
      <c r="TKJ204" s="64"/>
      <c r="TKK204" s="64"/>
      <c r="TKL204" s="64"/>
      <c r="TKM204" s="64"/>
      <c r="TKN204" s="64"/>
      <c r="TKO204" s="64"/>
      <c r="TKP204" s="64"/>
      <c r="TKQ204" s="64"/>
      <c r="TKR204" s="64"/>
      <c r="TKS204" s="64"/>
      <c r="TKT204" s="64"/>
      <c r="TKU204" s="64"/>
      <c r="TKV204" s="64"/>
      <c r="TKW204" s="64"/>
      <c r="TKX204" s="64"/>
      <c r="TKY204" s="64"/>
      <c r="TKZ204" s="64"/>
      <c r="TLA204" s="64"/>
      <c r="TLB204" s="64"/>
      <c r="TLC204" s="64"/>
      <c r="TLD204" s="64"/>
      <c r="TLE204" s="64"/>
      <c r="TLF204" s="64"/>
      <c r="TLG204" s="64"/>
      <c r="TLH204" s="64"/>
      <c r="TLI204" s="64"/>
      <c r="TLJ204" s="64"/>
      <c r="TLK204" s="64"/>
      <c r="TLL204" s="64"/>
      <c r="TLM204" s="64"/>
      <c r="TLN204" s="64"/>
      <c r="TLO204" s="64"/>
      <c r="TLP204" s="64"/>
      <c r="TLQ204" s="64"/>
      <c r="TLR204" s="64"/>
      <c r="TLS204" s="64"/>
      <c r="TLT204" s="64"/>
      <c r="TLU204" s="64"/>
      <c r="TLV204" s="64"/>
      <c r="TLW204" s="64"/>
      <c r="TLX204" s="64"/>
      <c r="TLY204" s="64"/>
      <c r="TLZ204" s="64"/>
      <c r="TMA204" s="64"/>
      <c r="TMB204" s="64"/>
      <c r="TMC204" s="64"/>
      <c r="TMD204" s="64"/>
      <c r="TME204" s="64"/>
      <c r="TMF204" s="64"/>
      <c r="TMG204" s="64"/>
      <c r="TMH204" s="64"/>
      <c r="TMI204" s="64"/>
      <c r="TMJ204" s="64"/>
      <c r="TMK204" s="64"/>
      <c r="TML204" s="64"/>
      <c r="TMM204" s="64"/>
      <c r="TMN204" s="64"/>
      <c r="TMO204" s="64"/>
      <c r="TMP204" s="64"/>
      <c r="TMQ204" s="64"/>
      <c r="TMR204" s="64"/>
      <c r="TMS204" s="64"/>
      <c r="TMT204" s="64"/>
      <c r="TMU204" s="64"/>
      <c r="TMV204" s="64"/>
      <c r="TMW204" s="64"/>
      <c r="TMX204" s="64"/>
      <c r="TMY204" s="64"/>
      <c r="TMZ204" s="64"/>
      <c r="TNA204" s="64"/>
      <c r="TNB204" s="64"/>
      <c r="TNC204" s="64"/>
      <c r="TND204" s="64"/>
      <c r="TNE204" s="64"/>
      <c r="TNF204" s="64"/>
      <c r="TNG204" s="64"/>
      <c r="TNH204" s="64"/>
      <c r="TNI204" s="64"/>
      <c r="TNJ204" s="64"/>
      <c r="TNK204" s="64"/>
      <c r="TNL204" s="64"/>
      <c r="TNM204" s="64"/>
      <c r="TNN204" s="64"/>
      <c r="TNO204" s="64"/>
      <c r="TNP204" s="64"/>
      <c r="TNQ204" s="64"/>
      <c r="TNR204" s="64"/>
      <c r="TNS204" s="64"/>
      <c r="TNT204" s="64"/>
      <c r="TNU204" s="64"/>
      <c r="TNV204" s="64"/>
      <c r="TNW204" s="64"/>
      <c r="TNX204" s="64"/>
      <c r="TNY204" s="64"/>
      <c r="TNZ204" s="64"/>
      <c r="TOA204" s="64"/>
      <c r="TOB204" s="64"/>
      <c r="TOC204" s="64"/>
      <c r="TOD204" s="64"/>
      <c r="TOE204" s="64"/>
      <c r="TOF204" s="64"/>
      <c r="TOG204" s="64"/>
      <c r="TOH204" s="64"/>
      <c r="TOI204" s="64"/>
      <c r="TOJ204" s="64"/>
      <c r="TOK204" s="64"/>
      <c r="TOL204" s="64"/>
      <c r="TOM204" s="64"/>
      <c r="TON204" s="64"/>
      <c r="TOO204" s="64"/>
      <c r="TOP204" s="64"/>
      <c r="TOQ204" s="64"/>
      <c r="TOR204" s="64"/>
      <c r="TOS204" s="64"/>
      <c r="TOT204" s="64"/>
      <c r="TOU204" s="64"/>
      <c r="TOV204" s="64"/>
      <c r="TOW204" s="64"/>
      <c r="TOX204" s="64"/>
      <c r="TOY204" s="64"/>
      <c r="TOZ204" s="64"/>
      <c r="TPA204" s="64"/>
      <c r="TPB204" s="64"/>
      <c r="TPC204" s="64"/>
      <c r="TPD204" s="64"/>
      <c r="TPE204" s="64"/>
      <c r="TPF204" s="64"/>
      <c r="TPG204" s="64"/>
      <c r="TPH204" s="64"/>
      <c r="TPI204" s="64"/>
      <c r="TPJ204" s="64"/>
      <c r="TPK204" s="64"/>
      <c r="TPL204" s="64"/>
      <c r="TPM204" s="64"/>
      <c r="TPN204" s="64"/>
      <c r="TPO204" s="64"/>
      <c r="TPP204" s="64"/>
      <c r="TPQ204" s="64"/>
      <c r="TPR204" s="64"/>
      <c r="TPS204" s="64"/>
      <c r="TPT204" s="64"/>
      <c r="TPU204" s="64"/>
      <c r="TPV204" s="64"/>
      <c r="TPW204" s="64"/>
      <c r="TPX204" s="64"/>
      <c r="TPY204" s="64"/>
      <c r="TPZ204" s="64"/>
      <c r="TQA204" s="64"/>
      <c r="TQB204" s="64"/>
      <c r="TQC204" s="64"/>
      <c r="TQD204" s="64"/>
      <c r="TQE204" s="64"/>
      <c r="TQF204" s="64"/>
      <c r="TQG204" s="64"/>
      <c r="TQH204" s="64"/>
      <c r="TQI204" s="64"/>
      <c r="TQJ204" s="64"/>
      <c r="TQK204" s="64"/>
      <c r="TQL204" s="64"/>
      <c r="TQM204" s="64"/>
      <c r="TQN204" s="64"/>
      <c r="TQO204" s="64"/>
      <c r="TQP204" s="64"/>
      <c r="TQQ204" s="64"/>
      <c r="TQR204" s="64"/>
      <c r="TQS204" s="64"/>
      <c r="TQT204" s="64"/>
      <c r="TQU204" s="64"/>
      <c r="TQV204" s="64"/>
      <c r="TQW204" s="64"/>
      <c r="TQX204" s="64"/>
      <c r="TQY204" s="64"/>
      <c r="TQZ204" s="64"/>
      <c r="TRA204" s="64"/>
      <c r="TRB204" s="64"/>
      <c r="TRC204" s="64"/>
      <c r="TRD204" s="64"/>
      <c r="TRE204" s="64"/>
      <c r="TRF204" s="64"/>
      <c r="TRG204" s="64"/>
      <c r="TRH204" s="64"/>
      <c r="TRI204" s="64"/>
      <c r="TRJ204" s="64"/>
      <c r="TRK204" s="64"/>
      <c r="TRL204" s="64"/>
      <c r="TRM204" s="64"/>
      <c r="TRN204" s="64"/>
      <c r="TRO204" s="64"/>
      <c r="TRP204" s="64"/>
      <c r="TRQ204" s="64"/>
      <c r="TRR204" s="64"/>
      <c r="TRS204" s="64"/>
      <c r="TRT204" s="64"/>
      <c r="TRU204" s="64"/>
      <c r="TRV204" s="64"/>
      <c r="TRW204" s="64"/>
      <c r="TRX204" s="64"/>
      <c r="TRY204" s="64"/>
      <c r="TRZ204" s="64"/>
      <c r="TSA204" s="64"/>
      <c r="TSB204" s="64"/>
      <c r="TSC204" s="64"/>
      <c r="TSD204" s="64"/>
      <c r="TSE204" s="64"/>
      <c r="TSF204" s="64"/>
      <c r="TSG204" s="64"/>
      <c r="TSH204" s="64"/>
      <c r="TSI204" s="64"/>
      <c r="TSJ204" s="64"/>
      <c r="TSK204" s="64"/>
      <c r="TSL204" s="64"/>
      <c r="TSM204" s="64"/>
      <c r="TSN204" s="64"/>
      <c r="TSO204" s="64"/>
      <c r="TSP204" s="64"/>
      <c r="TSQ204" s="64"/>
      <c r="TSR204" s="64"/>
      <c r="TSS204" s="64"/>
      <c r="TST204" s="64"/>
      <c r="TSU204" s="64"/>
      <c r="TSV204" s="64"/>
      <c r="TSW204" s="64"/>
      <c r="TSX204" s="64"/>
      <c r="TSY204" s="64"/>
      <c r="TSZ204" s="64"/>
      <c r="TTA204" s="64"/>
      <c r="TTB204" s="64"/>
      <c r="TTC204" s="64"/>
      <c r="TTD204" s="64"/>
      <c r="TTE204" s="64"/>
      <c r="TTF204" s="64"/>
      <c r="TTG204" s="64"/>
      <c r="TTH204" s="64"/>
      <c r="TTI204" s="64"/>
      <c r="TTJ204" s="64"/>
      <c r="TTK204" s="64"/>
      <c r="TTL204" s="64"/>
      <c r="TTM204" s="64"/>
      <c r="TTN204" s="64"/>
      <c r="TTO204" s="64"/>
      <c r="TTP204" s="64"/>
      <c r="TTQ204" s="64"/>
      <c r="TTR204" s="64"/>
      <c r="TTS204" s="64"/>
      <c r="TTT204" s="64"/>
      <c r="TTU204" s="64"/>
      <c r="TTV204" s="64"/>
      <c r="TTW204" s="64"/>
      <c r="TTX204" s="64"/>
      <c r="TTY204" s="64"/>
      <c r="TTZ204" s="64"/>
      <c r="TUA204" s="64"/>
      <c r="TUB204" s="64"/>
      <c r="TUC204" s="64"/>
      <c r="TUD204" s="64"/>
      <c r="TUE204" s="64"/>
      <c r="TUF204" s="64"/>
      <c r="TUG204" s="64"/>
      <c r="TUH204" s="64"/>
      <c r="TUI204" s="64"/>
      <c r="TUJ204" s="64"/>
      <c r="TUK204" s="64"/>
      <c r="TUL204" s="64"/>
      <c r="TUM204" s="64"/>
      <c r="TUN204" s="64"/>
      <c r="TUO204" s="64"/>
      <c r="TUP204" s="64"/>
      <c r="TUQ204" s="64"/>
      <c r="TUR204" s="64"/>
      <c r="TUS204" s="64"/>
      <c r="TUT204" s="64"/>
      <c r="TUU204" s="64"/>
      <c r="TUV204" s="64"/>
      <c r="TUW204" s="64"/>
      <c r="TUX204" s="64"/>
      <c r="TUY204" s="64"/>
      <c r="TUZ204" s="64"/>
      <c r="TVA204" s="64"/>
      <c r="TVB204" s="64"/>
      <c r="TVC204" s="64"/>
      <c r="TVD204" s="64"/>
      <c r="TVE204" s="64"/>
      <c r="TVF204" s="64"/>
      <c r="TVG204" s="64"/>
      <c r="TVH204" s="64"/>
      <c r="TVI204" s="64"/>
      <c r="TVJ204" s="64"/>
      <c r="TVK204" s="64"/>
      <c r="TVL204" s="64"/>
      <c r="TVM204" s="64"/>
      <c r="TVN204" s="64"/>
      <c r="TVO204" s="64"/>
      <c r="TVP204" s="64"/>
      <c r="TVQ204" s="64"/>
      <c r="TVR204" s="64"/>
      <c r="TVS204" s="64"/>
      <c r="TVT204" s="64"/>
      <c r="TVU204" s="64"/>
      <c r="TVV204" s="64"/>
      <c r="TVW204" s="64"/>
      <c r="TVX204" s="64"/>
      <c r="TVY204" s="64"/>
      <c r="TVZ204" s="64"/>
      <c r="TWA204" s="64"/>
      <c r="TWB204" s="64"/>
      <c r="TWC204" s="64"/>
      <c r="TWD204" s="64"/>
      <c r="TWE204" s="64"/>
      <c r="TWF204" s="64"/>
      <c r="TWG204" s="64"/>
      <c r="TWH204" s="64"/>
      <c r="TWI204" s="64"/>
      <c r="TWJ204" s="64"/>
      <c r="TWK204" s="64"/>
      <c r="TWL204" s="64"/>
      <c r="TWM204" s="64"/>
      <c r="TWN204" s="64"/>
      <c r="TWO204" s="64"/>
      <c r="TWP204" s="64"/>
      <c r="TWQ204" s="64"/>
      <c r="TWR204" s="64"/>
      <c r="TWS204" s="64"/>
      <c r="TWT204" s="64"/>
      <c r="TWU204" s="64"/>
      <c r="TWV204" s="64"/>
      <c r="TWW204" s="64"/>
      <c r="TWX204" s="64"/>
      <c r="TWY204" s="64"/>
      <c r="TWZ204" s="64"/>
      <c r="TXA204" s="64"/>
      <c r="TXB204" s="64"/>
      <c r="TXC204" s="64"/>
      <c r="TXD204" s="64"/>
      <c r="TXE204" s="64"/>
      <c r="TXF204" s="64"/>
      <c r="TXG204" s="64"/>
      <c r="TXH204" s="64"/>
      <c r="TXI204" s="64"/>
      <c r="TXJ204" s="64"/>
      <c r="TXK204" s="64"/>
      <c r="TXL204" s="64"/>
      <c r="TXM204" s="64"/>
      <c r="TXN204" s="64"/>
      <c r="TXO204" s="64"/>
      <c r="TXP204" s="64"/>
      <c r="TXQ204" s="64"/>
      <c r="TXR204" s="64"/>
      <c r="TXS204" s="64"/>
      <c r="TXT204" s="64"/>
      <c r="TXU204" s="64"/>
      <c r="TXV204" s="64"/>
      <c r="TXW204" s="64"/>
      <c r="TXX204" s="64"/>
      <c r="TXY204" s="64"/>
      <c r="TXZ204" s="64"/>
      <c r="TYA204" s="64"/>
      <c r="TYB204" s="64"/>
      <c r="TYC204" s="64"/>
      <c r="TYD204" s="64"/>
      <c r="TYE204" s="64"/>
      <c r="TYF204" s="64"/>
      <c r="TYG204" s="64"/>
      <c r="TYH204" s="64"/>
      <c r="TYI204" s="64"/>
      <c r="TYJ204" s="64"/>
      <c r="TYK204" s="64"/>
      <c r="TYL204" s="64"/>
      <c r="TYM204" s="64"/>
      <c r="TYN204" s="64"/>
      <c r="TYO204" s="64"/>
      <c r="TYP204" s="64"/>
      <c r="TYQ204" s="64"/>
      <c r="TYR204" s="64"/>
      <c r="TYS204" s="64"/>
      <c r="TYT204" s="64"/>
      <c r="TYU204" s="64"/>
      <c r="TYV204" s="64"/>
      <c r="TYW204" s="64"/>
      <c r="TYX204" s="64"/>
      <c r="TYY204" s="64"/>
      <c r="TYZ204" s="64"/>
      <c r="TZA204" s="64"/>
      <c r="TZB204" s="64"/>
      <c r="TZC204" s="64"/>
      <c r="TZD204" s="64"/>
      <c r="TZE204" s="64"/>
      <c r="TZF204" s="64"/>
      <c r="TZG204" s="64"/>
      <c r="TZH204" s="64"/>
      <c r="TZI204" s="64"/>
      <c r="TZJ204" s="64"/>
      <c r="TZK204" s="64"/>
      <c r="TZL204" s="64"/>
      <c r="TZM204" s="64"/>
      <c r="TZN204" s="64"/>
      <c r="TZO204" s="64"/>
      <c r="TZP204" s="64"/>
      <c r="TZQ204" s="64"/>
      <c r="TZR204" s="64"/>
      <c r="TZS204" s="64"/>
      <c r="TZT204" s="64"/>
      <c r="TZU204" s="64"/>
      <c r="TZV204" s="64"/>
      <c r="TZW204" s="64"/>
      <c r="TZX204" s="64"/>
      <c r="TZY204" s="64"/>
      <c r="TZZ204" s="64"/>
      <c r="UAA204" s="64"/>
      <c r="UAB204" s="64"/>
      <c r="UAC204" s="64"/>
      <c r="UAD204" s="64"/>
      <c r="UAE204" s="64"/>
      <c r="UAF204" s="64"/>
      <c r="UAG204" s="64"/>
      <c r="UAH204" s="64"/>
      <c r="UAI204" s="64"/>
      <c r="UAJ204" s="64"/>
      <c r="UAK204" s="64"/>
      <c r="UAL204" s="64"/>
      <c r="UAM204" s="64"/>
      <c r="UAN204" s="64"/>
      <c r="UAO204" s="64"/>
      <c r="UAP204" s="64"/>
      <c r="UAQ204" s="64"/>
      <c r="UAR204" s="64"/>
      <c r="UAS204" s="64"/>
      <c r="UAT204" s="64"/>
      <c r="UAU204" s="64"/>
      <c r="UAV204" s="64"/>
      <c r="UAW204" s="64"/>
      <c r="UAX204" s="64"/>
      <c r="UAY204" s="64"/>
      <c r="UAZ204" s="64"/>
      <c r="UBA204" s="64"/>
      <c r="UBB204" s="64"/>
      <c r="UBC204" s="64"/>
      <c r="UBD204" s="64"/>
      <c r="UBE204" s="64"/>
      <c r="UBF204" s="64"/>
      <c r="UBG204" s="64"/>
      <c r="UBH204" s="64"/>
      <c r="UBI204" s="64"/>
      <c r="UBJ204" s="64"/>
      <c r="UBK204" s="64"/>
      <c r="UBL204" s="64"/>
      <c r="UBM204" s="64"/>
      <c r="UBN204" s="64"/>
      <c r="UBO204" s="64"/>
      <c r="UBP204" s="64"/>
      <c r="UBQ204" s="64"/>
      <c r="UBR204" s="64"/>
      <c r="UBS204" s="64"/>
      <c r="UBT204" s="64"/>
      <c r="UBU204" s="64"/>
      <c r="UBV204" s="64"/>
      <c r="UBW204" s="64"/>
      <c r="UBX204" s="64"/>
      <c r="UBY204" s="64"/>
      <c r="UBZ204" s="64"/>
      <c r="UCA204" s="64"/>
      <c r="UCB204" s="64"/>
      <c r="UCC204" s="64"/>
      <c r="UCD204" s="64"/>
      <c r="UCE204" s="64"/>
      <c r="UCF204" s="64"/>
      <c r="UCG204" s="64"/>
      <c r="UCH204" s="64"/>
      <c r="UCI204" s="64"/>
      <c r="UCJ204" s="64"/>
      <c r="UCK204" s="64"/>
      <c r="UCL204" s="64"/>
      <c r="UCM204" s="64"/>
      <c r="UCN204" s="64"/>
      <c r="UCO204" s="64"/>
      <c r="UCP204" s="64"/>
      <c r="UCQ204" s="64"/>
      <c r="UCR204" s="64"/>
      <c r="UCS204" s="64"/>
      <c r="UCT204" s="64"/>
      <c r="UCU204" s="64"/>
      <c r="UCV204" s="64"/>
      <c r="UCW204" s="64"/>
      <c r="UCX204" s="64"/>
      <c r="UCY204" s="64"/>
      <c r="UCZ204" s="64"/>
      <c r="UDA204" s="64"/>
      <c r="UDB204" s="64"/>
      <c r="UDC204" s="64"/>
      <c r="UDD204" s="64"/>
      <c r="UDE204" s="64"/>
      <c r="UDF204" s="64"/>
      <c r="UDG204" s="64"/>
      <c r="UDH204" s="64"/>
      <c r="UDI204" s="64"/>
      <c r="UDJ204" s="64"/>
      <c r="UDK204" s="64"/>
      <c r="UDL204" s="64"/>
      <c r="UDM204" s="64"/>
      <c r="UDN204" s="64"/>
      <c r="UDO204" s="64"/>
      <c r="UDP204" s="64"/>
      <c r="UDQ204" s="64"/>
      <c r="UDR204" s="64"/>
      <c r="UDS204" s="64"/>
      <c r="UDT204" s="64"/>
      <c r="UDU204" s="64"/>
      <c r="UDV204" s="64"/>
      <c r="UDW204" s="64"/>
      <c r="UDX204" s="64"/>
      <c r="UDY204" s="64"/>
      <c r="UDZ204" s="64"/>
      <c r="UEA204" s="64"/>
      <c r="UEB204" s="64"/>
      <c r="UEC204" s="64"/>
      <c r="UED204" s="64"/>
      <c r="UEE204" s="64"/>
      <c r="UEF204" s="64"/>
      <c r="UEG204" s="64"/>
      <c r="UEH204" s="64"/>
      <c r="UEI204" s="64"/>
      <c r="UEJ204" s="64"/>
      <c r="UEK204" s="64"/>
      <c r="UEL204" s="64"/>
      <c r="UEM204" s="64"/>
      <c r="UEN204" s="64"/>
      <c r="UEO204" s="64"/>
      <c r="UEP204" s="64"/>
      <c r="UEQ204" s="64"/>
      <c r="UER204" s="64"/>
      <c r="UES204" s="64"/>
      <c r="UET204" s="64"/>
      <c r="UEU204" s="64"/>
      <c r="UEV204" s="64"/>
      <c r="UEW204" s="64"/>
      <c r="UEX204" s="64"/>
      <c r="UEY204" s="64"/>
      <c r="UEZ204" s="64"/>
      <c r="UFA204" s="64"/>
      <c r="UFB204" s="64"/>
      <c r="UFC204" s="64"/>
      <c r="UFD204" s="64"/>
      <c r="UFE204" s="64"/>
      <c r="UFF204" s="64"/>
      <c r="UFG204" s="64"/>
      <c r="UFH204" s="64"/>
      <c r="UFI204" s="64"/>
      <c r="UFJ204" s="64"/>
      <c r="UFK204" s="64"/>
      <c r="UFL204" s="64"/>
      <c r="UFM204" s="64"/>
      <c r="UFN204" s="64"/>
      <c r="UFO204" s="64"/>
      <c r="UFP204" s="64"/>
      <c r="UFQ204" s="64"/>
      <c r="UFR204" s="64"/>
      <c r="UFS204" s="64"/>
      <c r="UFT204" s="64"/>
      <c r="UFU204" s="64"/>
      <c r="UFV204" s="64"/>
      <c r="UFW204" s="64"/>
      <c r="UFX204" s="64"/>
      <c r="UFY204" s="64"/>
      <c r="UFZ204" s="64"/>
      <c r="UGA204" s="64"/>
      <c r="UGB204" s="64"/>
      <c r="UGC204" s="64"/>
      <c r="UGD204" s="64"/>
      <c r="UGE204" s="64"/>
      <c r="UGF204" s="64"/>
      <c r="UGG204" s="64"/>
      <c r="UGH204" s="64"/>
      <c r="UGI204" s="64"/>
      <c r="UGJ204" s="64"/>
      <c r="UGK204" s="64"/>
      <c r="UGL204" s="64"/>
      <c r="UGM204" s="64"/>
      <c r="UGN204" s="64"/>
      <c r="UGO204" s="64"/>
      <c r="UGP204" s="64"/>
      <c r="UGQ204" s="64"/>
      <c r="UGR204" s="64"/>
      <c r="UGS204" s="64"/>
      <c r="UGT204" s="64"/>
      <c r="UGU204" s="64"/>
      <c r="UGV204" s="64"/>
      <c r="UGW204" s="64"/>
      <c r="UGX204" s="64"/>
      <c r="UGY204" s="64"/>
      <c r="UGZ204" s="64"/>
      <c r="UHA204" s="64"/>
      <c r="UHB204" s="64"/>
      <c r="UHC204" s="64"/>
      <c r="UHD204" s="64"/>
      <c r="UHE204" s="64"/>
      <c r="UHF204" s="64"/>
      <c r="UHG204" s="64"/>
      <c r="UHH204" s="64"/>
      <c r="UHI204" s="64"/>
      <c r="UHJ204" s="64"/>
      <c r="UHK204" s="64"/>
      <c r="UHL204" s="64"/>
      <c r="UHM204" s="64"/>
      <c r="UHN204" s="64"/>
      <c r="UHO204" s="64"/>
      <c r="UHP204" s="64"/>
      <c r="UHQ204" s="64"/>
      <c r="UHR204" s="64"/>
      <c r="UHS204" s="64"/>
      <c r="UHT204" s="64"/>
      <c r="UHU204" s="64"/>
      <c r="UHV204" s="64"/>
      <c r="UHW204" s="64"/>
      <c r="UHX204" s="64"/>
      <c r="UHY204" s="64"/>
      <c r="UHZ204" s="64"/>
      <c r="UIA204" s="64"/>
      <c r="UIB204" s="64"/>
      <c r="UIC204" s="64"/>
      <c r="UID204" s="64"/>
      <c r="UIE204" s="64"/>
      <c r="UIF204" s="64"/>
      <c r="UIG204" s="64"/>
      <c r="UIH204" s="64"/>
      <c r="UII204" s="64"/>
      <c r="UIJ204" s="64"/>
      <c r="UIK204" s="64"/>
      <c r="UIL204" s="64"/>
      <c r="UIM204" s="64"/>
      <c r="UIN204" s="64"/>
      <c r="UIO204" s="64"/>
      <c r="UIP204" s="64"/>
      <c r="UIQ204" s="64"/>
      <c r="UIR204" s="64"/>
      <c r="UIS204" s="64"/>
      <c r="UIT204" s="64"/>
      <c r="UIU204" s="64"/>
      <c r="UIV204" s="64"/>
      <c r="UIW204" s="64"/>
      <c r="UIX204" s="64"/>
      <c r="UIY204" s="64"/>
      <c r="UIZ204" s="64"/>
      <c r="UJA204" s="64"/>
      <c r="UJB204" s="64"/>
      <c r="UJC204" s="64"/>
      <c r="UJD204" s="64"/>
      <c r="UJE204" s="64"/>
      <c r="UJF204" s="64"/>
      <c r="UJG204" s="64"/>
      <c r="UJH204" s="64"/>
      <c r="UJI204" s="64"/>
      <c r="UJJ204" s="64"/>
      <c r="UJK204" s="64"/>
      <c r="UJL204" s="64"/>
      <c r="UJM204" s="64"/>
      <c r="UJN204" s="64"/>
      <c r="UJO204" s="64"/>
      <c r="UJP204" s="64"/>
      <c r="UJQ204" s="64"/>
      <c r="UJR204" s="64"/>
      <c r="UJS204" s="64"/>
      <c r="UJT204" s="64"/>
      <c r="UJU204" s="64"/>
      <c r="UJV204" s="64"/>
      <c r="UJW204" s="64"/>
      <c r="UJX204" s="64"/>
      <c r="UJY204" s="64"/>
      <c r="UJZ204" s="64"/>
      <c r="UKA204" s="64"/>
      <c r="UKB204" s="64"/>
      <c r="UKC204" s="64"/>
      <c r="UKD204" s="64"/>
      <c r="UKE204" s="64"/>
      <c r="UKF204" s="64"/>
      <c r="UKG204" s="64"/>
      <c r="UKH204" s="64"/>
      <c r="UKI204" s="64"/>
      <c r="UKJ204" s="64"/>
      <c r="UKK204" s="64"/>
      <c r="UKL204" s="64"/>
      <c r="UKM204" s="64"/>
      <c r="UKN204" s="64"/>
      <c r="UKO204" s="64"/>
      <c r="UKP204" s="64"/>
      <c r="UKQ204" s="64"/>
      <c r="UKR204" s="64"/>
      <c r="UKS204" s="64"/>
      <c r="UKT204" s="64"/>
      <c r="UKU204" s="64"/>
      <c r="UKV204" s="64"/>
      <c r="UKW204" s="64"/>
      <c r="UKX204" s="64"/>
      <c r="UKY204" s="64"/>
      <c r="UKZ204" s="64"/>
      <c r="ULA204" s="64"/>
      <c r="ULB204" s="64"/>
      <c r="ULC204" s="64"/>
      <c r="ULD204" s="64"/>
      <c r="ULE204" s="64"/>
      <c r="ULF204" s="64"/>
      <c r="ULG204" s="64"/>
      <c r="ULH204" s="64"/>
      <c r="ULI204" s="64"/>
      <c r="ULJ204" s="64"/>
      <c r="ULK204" s="64"/>
      <c r="ULL204" s="64"/>
      <c r="ULM204" s="64"/>
      <c r="ULN204" s="64"/>
      <c r="ULO204" s="64"/>
      <c r="ULP204" s="64"/>
      <c r="ULQ204" s="64"/>
      <c r="ULR204" s="64"/>
      <c r="ULS204" s="64"/>
      <c r="ULT204" s="64"/>
      <c r="ULU204" s="64"/>
      <c r="ULV204" s="64"/>
      <c r="ULW204" s="64"/>
      <c r="ULX204" s="64"/>
      <c r="ULY204" s="64"/>
      <c r="ULZ204" s="64"/>
      <c r="UMA204" s="64"/>
      <c r="UMB204" s="64"/>
      <c r="UMC204" s="64"/>
      <c r="UMD204" s="64"/>
      <c r="UME204" s="64"/>
      <c r="UMF204" s="64"/>
      <c r="UMG204" s="64"/>
      <c r="UMH204" s="64"/>
      <c r="UMI204" s="64"/>
      <c r="UMJ204" s="64"/>
      <c r="UMK204" s="64"/>
      <c r="UML204" s="64"/>
      <c r="UMM204" s="64"/>
      <c r="UMN204" s="64"/>
      <c r="UMO204" s="64"/>
      <c r="UMP204" s="64"/>
      <c r="UMQ204" s="64"/>
      <c r="UMR204" s="64"/>
      <c r="UMS204" s="64"/>
      <c r="UMT204" s="64"/>
      <c r="UMU204" s="64"/>
      <c r="UMV204" s="64"/>
      <c r="UMW204" s="64"/>
      <c r="UMX204" s="64"/>
      <c r="UMY204" s="64"/>
      <c r="UMZ204" s="64"/>
      <c r="UNA204" s="64"/>
      <c r="UNB204" s="64"/>
      <c r="UNC204" s="64"/>
      <c r="UND204" s="64"/>
      <c r="UNE204" s="64"/>
      <c r="UNF204" s="64"/>
      <c r="UNG204" s="64"/>
      <c r="UNH204" s="64"/>
      <c r="UNI204" s="64"/>
      <c r="UNJ204" s="64"/>
      <c r="UNK204" s="64"/>
      <c r="UNL204" s="64"/>
      <c r="UNM204" s="64"/>
      <c r="UNN204" s="64"/>
      <c r="UNO204" s="64"/>
      <c r="UNP204" s="64"/>
      <c r="UNQ204" s="64"/>
      <c r="UNR204" s="64"/>
      <c r="UNS204" s="64"/>
      <c r="UNT204" s="64"/>
      <c r="UNU204" s="64"/>
      <c r="UNV204" s="64"/>
      <c r="UNW204" s="64"/>
      <c r="UNX204" s="64"/>
      <c r="UNY204" s="64"/>
      <c r="UNZ204" s="64"/>
      <c r="UOA204" s="64"/>
      <c r="UOB204" s="64"/>
      <c r="UOC204" s="64"/>
      <c r="UOD204" s="64"/>
      <c r="UOE204" s="64"/>
      <c r="UOF204" s="64"/>
      <c r="UOG204" s="64"/>
      <c r="UOH204" s="64"/>
      <c r="UOI204" s="64"/>
      <c r="UOJ204" s="64"/>
      <c r="UOK204" s="64"/>
      <c r="UOL204" s="64"/>
      <c r="UOM204" s="64"/>
      <c r="UON204" s="64"/>
      <c r="UOO204" s="64"/>
      <c r="UOP204" s="64"/>
      <c r="UOQ204" s="64"/>
      <c r="UOR204" s="64"/>
      <c r="UOS204" s="64"/>
      <c r="UOT204" s="64"/>
      <c r="UOU204" s="64"/>
      <c r="UOV204" s="64"/>
      <c r="UOW204" s="64"/>
      <c r="UOX204" s="64"/>
      <c r="UOY204" s="64"/>
      <c r="UOZ204" s="64"/>
      <c r="UPA204" s="64"/>
      <c r="UPB204" s="64"/>
      <c r="UPC204" s="64"/>
      <c r="UPD204" s="64"/>
      <c r="UPE204" s="64"/>
      <c r="UPF204" s="64"/>
      <c r="UPG204" s="64"/>
      <c r="UPH204" s="64"/>
      <c r="UPI204" s="64"/>
      <c r="UPJ204" s="64"/>
      <c r="UPK204" s="64"/>
      <c r="UPL204" s="64"/>
      <c r="UPM204" s="64"/>
      <c r="UPN204" s="64"/>
      <c r="UPO204" s="64"/>
      <c r="UPP204" s="64"/>
      <c r="UPQ204" s="64"/>
      <c r="UPR204" s="64"/>
      <c r="UPS204" s="64"/>
      <c r="UPT204" s="64"/>
      <c r="UPU204" s="64"/>
      <c r="UPV204" s="64"/>
      <c r="UPW204" s="64"/>
      <c r="UPX204" s="64"/>
      <c r="UPY204" s="64"/>
      <c r="UPZ204" s="64"/>
      <c r="UQA204" s="64"/>
      <c r="UQB204" s="64"/>
      <c r="UQC204" s="64"/>
      <c r="UQD204" s="64"/>
      <c r="UQE204" s="64"/>
      <c r="UQF204" s="64"/>
      <c r="UQG204" s="64"/>
      <c r="UQH204" s="64"/>
      <c r="UQI204" s="64"/>
      <c r="UQJ204" s="64"/>
      <c r="UQK204" s="64"/>
      <c r="UQL204" s="64"/>
      <c r="UQM204" s="64"/>
      <c r="UQN204" s="64"/>
      <c r="UQO204" s="64"/>
      <c r="UQP204" s="64"/>
      <c r="UQQ204" s="64"/>
      <c r="UQR204" s="64"/>
      <c r="UQS204" s="64"/>
      <c r="UQT204" s="64"/>
      <c r="UQU204" s="64"/>
      <c r="UQV204" s="64"/>
      <c r="UQW204" s="64"/>
      <c r="UQX204" s="64"/>
      <c r="UQY204" s="64"/>
      <c r="UQZ204" s="64"/>
      <c r="URA204" s="64"/>
      <c r="URB204" s="64"/>
      <c r="URC204" s="64"/>
      <c r="URD204" s="64"/>
      <c r="URE204" s="64"/>
      <c r="URF204" s="64"/>
      <c r="URG204" s="64"/>
      <c r="URH204" s="64"/>
      <c r="URI204" s="64"/>
      <c r="URJ204" s="64"/>
      <c r="URK204" s="64"/>
      <c r="URL204" s="64"/>
      <c r="URM204" s="64"/>
      <c r="URN204" s="64"/>
      <c r="URO204" s="64"/>
      <c r="URP204" s="64"/>
      <c r="URQ204" s="64"/>
      <c r="URR204" s="64"/>
      <c r="URS204" s="64"/>
      <c r="URT204" s="64"/>
      <c r="URU204" s="64"/>
      <c r="URV204" s="64"/>
      <c r="URW204" s="64"/>
      <c r="URX204" s="64"/>
      <c r="URY204" s="64"/>
      <c r="URZ204" s="64"/>
      <c r="USA204" s="64"/>
      <c r="USB204" s="64"/>
      <c r="USC204" s="64"/>
      <c r="USD204" s="64"/>
      <c r="USE204" s="64"/>
      <c r="USF204" s="64"/>
      <c r="USG204" s="64"/>
      <c r="USH204" s="64"/>
      <c r="USI204" s="64"/>
      <c r="USJ204" s="64"/>
      <c r="USK204" s="64"/>
      <c r="USL204" s="64"/>
      <c r="USM204" s="64"/>
      <c r="USN204" s="64"/>
      <c r="USO204" s="64"/>
      <c r="USP204" s="64"/>
      <c r="USQ204" s="64"/>
      <c r="USR204" s="64"/>
      <c r="USS204" s="64"/>
      <c r="UST204" s="64"/>
      <c r="USU204" s="64"/>
      <c r="USV204" s="64"/>
      <c r="USW204" s="64"/>
      <c r="USX204" s="64"/>
      <c r="USY204" s="64"/>
      <c r="USZ204" s="64"/>
      <c r="UTA204" s="64"/>
      <c r="UTB204" s="64"/>
      <c r="UTC204" s="64"/>
      <c r="UTD204" s="64"/>
      <c r="UTE204" s="64"/>
      <c r="UTF204" s="64"/>
      <c r="UTG204" s="64"/>
      <c r="UTH204" s="64"/>
      <c r="UTI204" s="64"/>
      <c r="UTJ204" s="64"/>
      <c r="UTK204" s="64"/>
      <c r="UTL204" s="64"/>
      <c r="UTM204" s="64"/>
      <c r="UTN204" s="64"/>
      <c r="UTO204" s="64"/>
      <c r="UTP204" s="64"/>
      <c r="UTQ204" s="64"/>
      <c r="UTR204" s="64"/>
      <c r="UTS204" s="64"/>
      <c r="UTT204" s="64"/>
      <c r="UTU204" s="64"/>
      <c r="UTV204" s="64"/>
      <c r="UTW204" s="64"/>
      <c r="UTX204" s="64"/>
      <c r="UTY204" s="64"/>
      <c r="UTZ204" s="64"/>
      <c r="UUA204" s="64"/>
      <c r="UUB204" s="64"/>
      <c r="UUC204" s="64"/>
      <c r="UUD204" s="64"/>
      <c r="UUE204" s="64"/>
      <c r="UUF204" s="64"/>
      <c r="UUG204" s="64"/>
      <c r="UUH204" s="64"/>
      <c r="UUI204" s="64"/>
      <c r="UUJ204" s="64"/>
      <c r="UUK204" s="64"/>
      <c r="UUL204" s="64"/>
      <c r="UUM204" s="64"/>
      <c r="UUN204" s="64"/>
      <c r="UUO204" s="64"/>
      <c r="UUP204" s="64"/>
      <c r="UUQ204" s="64"/>
      <c r="UUR204" s="64"/>
      <c r="UUS204" s="64"/>
      <c r="UUT204" s="64"/>
      <c r="UUU204" s="64"/>
      <c r="UUV204" s="64"/>
      <c r="UUW204" s="64"/>
      <c r="UUX204" s="64"/>
      <c r="UUY204" s="64"/>
      <c r="UUZ204" s="64"/>
      <c r="UVA204" s="64"/>
      <c r="UVB204" s="64"/>
      <c r="UVC204" s="64"/>
      <c r="UVD204" s="64"/>
      <c r="UVE204" s="64"/>
      <c r="UVF204" s="64"/>
      <c r="UVG204" s="64"/>
      <c r="UVH204" s="64"/>
      <c r="UVI204" s="64"/>
      <c r="UVJ204" s="64"/>
      <c r="UVK204" s="64"/>
      <c r="UVL204" s="64"/>
      <c r="UVM204" s="64"/>
      <c r="UVN204" s="64"/>
      <c r="UVO204" s="64"/>
      <c r="UVP204" s="64"/>
      <c r="UVQ204" s="64"/>
      <c r="UVR204" s="64"/>
      <c r="UVS204" s="64"/>
      <c r="UVT204" s="64"/>
      <c r="UVU204" s="64"/>
      <c r="UVV204" s="64"/>
      <c r="UVW204" s="64"/>
      <c r="UVX204" s="64"/>
      <c r="UVY204" s="64"/>
      <c r="UVZ204" s="64"/>
      <c r="UWA204" s="64"/>
      <c r="UWB204" s="64"/>
      <c r="UWC204" s="64"/>
      <c r="UWD204" s="64"/>
      <c r="UWE204" s="64"/>
      <c r="UWF204" s="64"/>
      <c r="UWG204" s="64"/>
      <c r="UWH204" s="64"/>
      <c r="UWI204" s="64"/>
      <c r="UWJ204" s="64"/>
      <c r="UWK204" s="64"/>
      <c r="UWL204" s="64"/>
      <c r="UWM204" s="64"/>
      <c r="UWN204" s="64"/>
      <c r="UWO204" s="64"/>
      <c r="UWP204" s="64"/>
      <c r="UWQ204" s="64"/>
      <c r="UWR204" s="64"/>
      <c r="UWS204" s="64"/>
      <c r="UWT204" s="64"/>
      <c r="UWU204" s="64"/>
      <c r="UWV204" s="64"/>
      <c r="UWW204" s="64"/>
      <c r="UWX204" s="64"/>
      <c r="UWY204" s="64"/>
      <c r="UWZ204" s="64"/>
      <c r="UXA204" s="64"/>
      <c r="UXB204" s="64"/>
      <c r="UXC204" s="64"/>
      <c r="UXD204" s="64"/>
      <c r="UXE204" s="64"/>
      <c r="UXF204" s="64"/>
      <c r="UXG204" s="64"/>
      <c r="UXH204" s="64"/>
      <c r="UXI204" s="64"/>
      <c r="UXJ204" s="64"/>
      <c r="UXK204" s="64"/>
      <c r="UXL204" s="64"/>
      <c r="UXM204" s="64"/>
      <c r="UXN204" s="64"/>
      <c r="UXO204" s="64"/>
      <c r="UXP204" s="64"/>
      <c r="UXQ204" s="64"/>
      <c r="UXR204" s="64"/>
      <c r="UXS204" s="64"/>
      <c r="UXT204" s="64"/>
      <c r="UXU204" s="64"/>
      <c r="UXV204" s="64"/>
      <c r="UXW204" s="64"/>
      <c r="UXX204" s="64"/>
      <c r="UXY204" s="64"/>
      <c r="UXZ204" s="64"/>
      <c r="UYA204" s="64"/>
      <c r="UYB204" s="64"/>
      <c r="UYC204" s="64"/>
      <c r="UYD204" s="64"/>
      <c r="UYE204" s="64"/>
      <c r="UYF204" s="64"/>
      <c r="UYG204" s="64"/>
      <c r="UYH204" s="64"/>
      <c r="UYI204" s="64"/>
      <c r="UYJ204" s="64"/>
      <c r="UYK204" s="64"/>
      <c r="UYL204" s="64"/>
      <c r="UYM204" s="64"/>
      <c r="UYN204" s="64"/>
      <c r="UYO204" s="64"/>
      <c r="UYP204" s="64"/>
      <c r="UYQ204" s="64"/>
      <c r="UYR204" s="64"/>
      <c r="UYS204" s="64"/>
      <c r="UYT204" s="64"/>
      <c r="UYU204" s="64"/>
      <c r="UYV204" s="64"/>
      <c r="UYW204" s="64"/>
      <c r="UYX204" s="64"/>
      <c r="UYY204" s="64"/>
      <c r="UYZ204" s="64"/>
      <c r="UZA204" s="64"/>
      <c r="UZB204" s="64"/>
      <c r="UZC204" s="64"/>
      <c r="UZD204" s="64"/>
      <c r="UZE204" s="64"/>
      <c r="UZF204" s="64"/>
      <c r="UZG204" s="64"/>
      <c r="UZH204" s="64"/>
      <c r="UZI204" s="64"/>
      <c r="UZJ204" s="64"/>
      <c r="UZK204" s="64"/>
      <c r="UZL204" s="64"/>
      <c r="UZM204" s="64"/>
      <c r="UZN204" s="64"/>
      <c r="UZO204" s="64"/>
      <c r="UZP204" s="64"/>
      <c r="UZQ204" s="64"/>
      <c r="UZR204" s="64"/>
      <c r="UZS204" s="64"/>
      <c r="UZT204" s="64"/>
      <c r="UZU204" s="64"/>
      <c r="UZV204" s="64"/>
      <c r="UZW204" s="64"/>
      <c r="UZX204" s="64"/>
      <c r="UZY204" s="64"/>
      <c r="UZZ204" s="64"/>
      <c r="VAA204" s="64"/>
      <c r="VAB204" s="64"/>
      <c r="VAC204" s="64"/>
      <c r="VAD204" s="64"/>
      <c r="VAE204" s="64"/>
      <c r="VAF204" s="64"/>
      <c r="VAG204" s="64"/>
      <c r="VAH204" s="64"/>
      <c r="VAI204" s="64"/>
      <c r="VAJ204" s="64"/>
      <c r="VAK204" s="64"/>
      <c r="VAL204" s="64"/>
      <c r="VAM204" s="64"/>
      <c r="VAN204" s="64"/>
      <c r="VAO204" s="64"/>
      <c r="VAP204" s="64"/>
      <c r="VAQ204" s="64"/>
      <c r="VAR204" s="64"/>
      <c r="VAS204" s="64"/>
      <c r="VAT204" s="64"/>
      <c r="VAU204" s="64"/>
      <c r="VAV204" s="64"/>
      <c r="VAW204" s="64"/>
      <c r="VAX204" s="64"/>
      <c r="VAY204" s="64"/>
      <c r="VAZ204" s="64"/>
      <c r="VBA204" s="64"/>
      <c r="VBB204" s="64"/>
      <c r="VBC204" s="64"/>
      <c r="VBD204" s="64"/>
      <c r="VBE204" s="64"/>
      <c r="VBF204" s="64"/>
      <c r="VBG204" s="64"/>
      <c r="VBH204" s="64"/>
      <c r="VBI204" s="64"/>
      <c r="VBJ204" s="64"/>
      <c r="VBK204" s="64"/>
      <c r="VBL204" s="64"/>
      <c r="VBM204" s="64"/>
      <c r="VBN204" s="64"/>
      <c r="VBO204" s="64"/>
      <c r="VBP204" s="64"/>
      <c r="VBQ204" s="64"/>
      <c r="VBR204" s="64"/>
      <c r="VBS204" s="64"/>
      <c r="VBT204" s="64"/>
      <c r="VBU204" s="64"/>
      <c r="VBV204" s="64"/>
      <c r="VBW204" s="64"/>
      <c r="VBX204" s="64"/>
      <c r="VBY204" s="64"/>
      <c r="VBZ204" s="64"/>
      <c r="VCA204" s="64"/>
      <c r="VCB204" s="64"/>
      <c r="VCC204" s="64"/>
      <c r="VCD204" s="64"/>
      <c r="VCE204" s="64"/>
      <c r="VCF204" s="64"/>
      <c r="VCG204" s="64"/>
      <c r="VCH204" s="64"/>
      <c r="VCI204" s="64"/>
      <c r="VCJ204" s="64"/>
      <c r="VCK204" s="64"/>
      <c r="VCL204" s="64"/>
      <c r="VCM204" s="64"/>
      <c r="VCN204" s="64"/>
      <c r="VCO204" s="64"/>
      <c r="VCP204" s="64"/>
      <c r="VCQ204" s="64"/>
      <c r="VCR204" s="64"/>
      <c r="VCS204" s="64"/>
      <c r="VCT204" s="64"/>
      <c r="VCU204" s="64"/>
      <c r="VCV204" s="64"/>
      <c r="VCW204" s="64"/>
      <c r="VCX204" s="64"/>
      <c r="VCY204" s="64"/>
      <c r="VCZ204" s="64"/>
      <c r="VDA204" s="64"/>
      <c r="VDB204" s="64"/>
      <c r="VDC204" s="64"/>
      <c r="VDD204" s="64"/>
      <c r="VDE204" s="64"/>
      <c r="VDF204" s="64"/>
      <c r="VDG204" s="64"/>
      <c r="VDH204" s="64"/>
      <c r="VDI204" s="64"/>
      <c r="VDJ204" s="64"/>
      <c r="VDK204" s="64"/>
      <c r="VDL204" s="64"/>
      <c r="VDM204" s="64"/>
      <c r="VDN204" s="64"/>
      <c r="VDO204" s="64"/>
      <c r="VDP204" s="64"/>
      <c r="VDQ204" s="64"/>
      <c r="VDR204" s="64"/>
      <c r="VDS204" s="64"/>
      <c r="VDT204" s="64"/>
      <c r="VDU204" s="64"/>
      <c r="VDV204" s="64"/>
      <c r="VDW204" s="64"/>
      <c r="VDX204" s="64"/>
      <c r="VDY204" s="64"/>
      <c r="VDZ204" s="64"/>
      <c r="VEA204" s="64"/>
      <c r="VEB204" s="64"/>
      <c r="VEC204" s="64"/>
      <c r="VED204" s="64"/>
      <c r="VEE204" s="64"/>
      <c r="VEF204" s="64"/>
      <c r="VEG204" s="64"/>
      <c r="VEH204" s="64"/>
      <c r="VEI204" s="64"/>
      <c r="VEJ204" s="64"/>
      <c r="VEK204" s="64"/>
      <c r="VEL204" s="64"/>
      <c r="VEM204" s="64"/>
      <c r="VEN204" s="64"/>
      <c r="VEO204" s="64"/>
      <c r="VEP204" s="64"/>
      <c r="VEQ204" s="64"/>
      <c r="VER204" s="64"/>
      <c r="VES204" s="64"/>
      <c r="VET204" s="64"/>
      <c r="VEU204" s="64"/>
      <c r="VEV204" s="64"/>
      <c r="VEW204" s="64"/>
      <c r="VEX204" s="64"/>
      <c r="VEY204" s="64"/>
      <c r="VEZ204" s="64"/>
      <c r="VFA204" s="64"/>
      <c r="VFB204" s="64"/>
      <c r="VFC204" s="64"/>
      <c r="VFD204" s="64"/>
      <c r="VFE204" s="64"/>
      <c r="VFF204" s="64"/>
      <c r="VFG204" s="64"/>
      <c r="VFH204" s="64"/>
      <c r="VFI204" s="64"/>
      <c r="VFJ204" s="64"/>
      <c r="VFK204" s="64"/>
      <c r="VFL204" s="64"/>
      <c r="VFM204" s="64"/>
      <c r="VFN204" s="64"/>
      <c r="VFO204" s="64"/>
      <c r="VFP204" s="64"/>
      <c r="VFQ204" s="64"/>
      <c r="VFR204" s="64"/>
      <c r="VFS204" s="64"/>
      <c r="VFT204" s="64"/>
      <c r="VFU204" s="64"/>
      <c r="VFV204" s="64"/>
      <c r="VFW204" s="64"/>
      <c r="VFX204" s="64"/>
      <c r="VFY204" s="64"/>
      <c r="VFZ204" s="64"/>
      <c r="VGA204" s="64"/>
      <c r="VGB204" s="64"/>
      <c r="VGC204" s="64"/>
      <c r="VGD204" s="64"/>
      <c r="VGE204" s="64"/>
      <c r="VGF204" s="64"/>
      <c r="VGG204" s="64"/>
      <c r="VGH204" s="64"/>
      <c r="VGI204" s="64"/>
      <c r="VGJ204" s="64"/>
      <c r="VGK204" s="64"/>
      <c r="VGL204" s="64"/>
      <c r="VGM204" s="64"/>
      <c r="VGN204" s="64"/>
      <c r="VGO204" s="64"/>
      <c r="VGP204" s="64"/>
      <c r="VGQ204" s="64"/>
      <c r="VGR204" s="64"/>
      <c r="VGS204" s="64"/>
      <c r="VGT204" s="64"/>
      <c r="VGU204" s="64"/>
      <c r="VGV204" s="64"/>
      <c r="VGW204" s="64"/>
      <c r="VGX204" s="64"/>
      <c r="VGY204" s="64"/>
      <c r="VGZ204" s="64"/>
      <c r="VHA204" s="64"/>
      <c r="VHB204" s="64"/>
      <c r="VHC204" s="64"/>
      <c r="VHD204" s="64"/>
      <c r="VHE204" s="64"/>
      <c r="VHF204" s="64"/>
      <c r="VHG204" s="64"/>
      <c r="VHH204" s="64"/>
      <c r="VHI204" s="64"/>
      <c r="VHJ204" s="64"/>
      <c r="VHK204" s="64"/>
      <c r="VHL204" s="64"/>
      <c r="VHM204" s="64"/>
      <c r="VHN204" s="64"/>
      <c r="VHO204" s="64"/>
      <c r="VHP204" s="64"/>
      <c r="VHQ204" s="64"/>
      <c r="VHR204" s="64"/>
      <c r="VHS204" s="64"/>
      <c r="VHT204" s="64"/>
      <c r="VHU204" s="64"/>
      <c r="VHV204" s="64"/>
      <c r="VHW204" s="64"/>
      <c r="VHX204" s="64"/>
      <c r="VHY204" s="64"/>
      <c r="VHZ204" s="64"/>
      <c r="VIA204" s="64"/>
      <c r="VIB204" s="64"/>
      <c r="VIC204" s="64"/>
      <c r="VID204" s="64"/>
      <c r="VIE204" s="64"/>
      <c r="VIF204" s="64"/>
      <c r="VIG204" s="64"/>
      <c r="VIH204" s="64"/>
      <c r="VII204" s="64"/>
      <c r="VIJ204" s="64"/>
      <c r="VIK204" s="64"/>
      <c r="VIL204" s="64"/>
      <c r="VIM204" s="64"/>
      <c r="VIN204" s="64"/>
      <c r="VIO204" s="64"/>
      <c r="VIP204" s="64"/>
      <c r="VIQ204" s="64"/>
      <c r="VIR204" s="64"/>
      <c r="VIS204" s="64"/>
      <c r="VIT204" s="64"/>
      <c r="VIU204" s="64"/>
      <c r="VIV204" s="64"/>
      <c r="VIW204" s="64"/>
      <c r="VIX204" s="64"/>
      <c r="VIY204" s="64"/>
      <c r="VIZ204" s="64"/>
      <c r="VJA204" s="64"/>
      <c r="VJB204" s="64"/>
      <c r="VJC204" s="64"/>
      <c r="VJD204" s="64"/>
      <c r="VJE204" s="64"/>
      <c r="VJF204" s="64"/>
      <c r="VJG204" s="64"/>
      <c r="VJH204" s="64"/>
      <c r="VJI204" s="64"/>
      <c r="VJJ204" s="64"/>
      <c r="VJK204" s="64"/>
      <c r="VJL204" s="64"/>
      <c r="VJM204" s="64"/>
      <c r="VJN204" s="64"/>
      <c r="VJO204" s="64"/>
      <c r="VJP204" s="64"/>
      <c r="VJQ204" s="64"/>
      <c r="VJR204" s="64"/>
      <c r="VJS204" s="64"/>
      <c r="VJT204" s="64"/>
      <c r="VJU204" s="64"/>
      <c r="VJV204" s="64"/>
      <c r="VJW204" s="64"/>
      <c r="VJX204" s="64"/>
      <c r="VJY204" s="64"/>
      <c r="VJZ204" s="64"/>
      <c r="VKA204" s="64"/>
      <c r="VKB204" s="64"/>
      <c r="VKC204" s="64"/>
      <c r="VKD204" s="64"/>
      <c r="VKE204" s="64"/>
      <c r="VKF204" s="64"/>
      <c r="VKG204" s="64"/>
      <c r="VKH204" s="64"/>
      <c r="VKI204" s="64"/>
      <c r="VKJ204" s="64"/>
      <c r="VKK204" s="64"/>
      <c r="VKL204" s="64"/>
      <c r="VKM204" s="64"/>
      <c r="VKN204" s="64"/>
      <c r="VKO204" s="64"/>
      <c r="VKP204" s="64"/>
      <c r="VKQ204" s="64"/>
      <c r="VKR204" s="64"/>
      <c r="VKS204" s="64"/>
      <c r="VKT204" s="64"/>
      <c r="VKU204" s="64"/>
      <c r="VKV204" s="64"/>
      <c r="VKW204" s="64"/>
      <c r="VKX204" s="64"/>
      <c r="VKY204" s="64"/>
      <c r="VKZ204" s="64"/>
      <c r="VLA204" s="64"/>
      <c r="VLB204" s="64"/>
      <c r="VLC204" s="64"/>
      <c r="VLD204" s="64"/>
      <c r="VLE204" s="64"/>
      <c r="VLF204" s="64"/>
      <c r="VLG204" s="64"/>
      <c r="VLH204" s="64"/>
      <c r="VLI204" s="64"/>
      <c r="VLJ204" s="64"/>
      <c r="VLK204" s="64"/>
      <c r="VLL204" s="64"/>
      <c r="VLM204" s="64"/>
      <c r="VLN204" s="64"/>
      <c r="VLO204" s="64"/>
      <c r="VLP204" s="64"/>
      <c r="VLQ204" s="64"/>
      <c r="VLR204" s="64"/>
      <c r="VLS204" s="64"/>
      <c r="VLT204" s="64"/>
      <c r="VLU204" s="64"/>
      <c r="VLV204" s="64"/>
      <c r="VLW204" s="64"/>
      <c r="VLX204" s="64"/>
      <c r="VLY204" s="64"/>
      <c r="VLZ204" s="64"/>
      <c r="VMA204" s="64"/>
      <c r="VMB204" s="64"/>
      <c r="VMC204" s="64"/>
      <c r="VMD204" s="64"/>
      <c r="VME204" s="64"/>
      <c r="VMF204" s="64"/>
      <c r="VMG204" s="64"/>
      <c r="VMH204" s="64"/>
      <c r="VMI204" s="64"/>
      <c r="VMJ204" s="64"/>
      <c r="VMK204" s="64"/>
      <c r="VML204" s="64"/>
      <c r="VMM204" s="64"/>
      <c r="VMN204" s="64"/>
      <c r="VMO204" s="64"/>
      <c r="VMP204" s="64"/>
      <c r="VMQ204" s="64"/>
      <c r="VMR204" s="64"/>
      <c r="VMS204" s="64"/>
      <c r="VMT204" s="64"/>
      <c r="VMU204" s="64"/>
      <c r="VMV204" s="64"/>
      <c r="VMW204" s="64"/>
      <c r="VMX204" s="64"/>
      <c r="VMY204" s="64"/>
      <c r="VMZ204" s="64"/>
      <c r="VNA204" s="64"/>
      <c r="VNB204" s="64"/>
      <c r="VNC204" s="64"/>
      <c r="VND204" s="64"/>
      <c r="VNE204" s="64"/>
      <c r="VNF204" s="64"/>
      <c r="VNG204" s="64"/>
      <c r="VNH204" s="64"/>
      <c r="VNI204" s="64"/>
      <c r="VNJ204" s="64"/>
      <c r="VNK204" s="64"/>
      <c r="VNL204" s="64"/>
      <c r="VNM204" s="64"/>
      <c r="VNN204" s="64"/>
      <c r="VNO204" s="64"/>
      <c r="VNP204" s="64"/>
      <c r="VNQ204" s="64"/>
      <c r="VNR204" s="64"/>
      <c r="VNS204" s="64"/>
      <c r="VNT204" s="64"/>
      <c r="VNU204" s="64"/>
      <c r="VNV204" s="64"/>
      <c r="VNW204" s="64"/>
      <c r="VNX204" s="64"/>
      <c r="VNY204" s="64"/>
      <c r="VNZ204" s="64"/>
      <c r="VOA204" s="64"/>
      <c r="VOB204" s="64"/>
      <c r="VOC204" s="64"/>
      <c r="VOD204" s="64"/>
      <c r="VOE204" s="64"/>
      <c r="VOF204" s="64"/>
      <c r="VOG204" s="64"/>
      <c r="VOH204" s="64"/>
      <c r="VOI204" s="64"/>
      <c r="VOJ204" s="64"/>
      <c r="VOK204" s="64"/>
      <c r="VOL204" s="64"/>
      <c r="VOM204" s="64"/>
      <c r="VON204" s="64"/>
      <c r="VOO204" s="64"/>
      <c r="VOP204" s="64"/>
      <c r="VOQ204" s="64"/>
      <c r="VOR204" s="64"/>
      <c r="VOS204" s="64"/>
      <c r="VOT204" s="64"/>
      <c r="VOU204" s="64"/>
      <c r="VOV204" s="64"/>
      <c r="VOW204" s="64"/>
      <c r="VOX204" s="64"/>
      <c r="VOY204" s="64"/>
      <c r="VOZ204" s="64"/>
      <c r="VPA204" s="64"/>
      <c r="VPB204" s="64"/>
      <c r="VPC204" s="64"/>
      <c r="VPD204" s="64"/>
      <c r="VPE204" s="64"/>
      <c r="VPF204" s="64"/>
      <c r="VPG204" s="64"/>
      <c r="VPH204" s="64"/>
      <c r="VPI204" s="64"/>
      <c r="VPJ204" s="64"/>
      <c r="VPK204" s="64"/>
      <c r="VPL204" s="64"/>
      <c r="VPM204" s="64"/>
      <c r="VPN204" s="64"/>
      <c r="VPO204" s="64"/>
      <c r="VPP204" s="64"/>
      <c r="VPQ204" s="64"/>
      <c r="VPR204" s="64"/>
      <c r="VPS204" s="64"/>
      <c r="VPT204" s="64"/>
      <c r="VPU204" s="64"/>
      <c r="VPV204" s="64"/>
      <c r="VPW204" s="64"/>
      <c r="VPX204" s="64"/>
      <c r="VPY204" s="64"/>
      <c r="VPZ204" s="64"/>
      <c r="VQA204" s="64"/>
      <c r="VQB204" s="64"/>
      <c r="VQC204" s="64"/>
      <c r="VQD204" s="64"/>
      <c r="VQE204" s="64"/>
      <c r="VQF204" s="64"/>
      <c r="VQG204" s="64"/>
      <c r="VQH204" s="64"/>
      <c r="VQI204" s="64"/>
      <c r="VQJ204" s="64"/>
      <c r="VQK204" s="64"/>
      <c r="VQL204" s="64"/>
      <c r="VQM204" s="64"/>
      <c r="VQN204" s="64"/>
      <c r="VQO204" s="64"/>
      <c r="VQP204" s="64"/>
      <c r="VQQ204" s="64"/>
      <c r="VQR204" s="64"/>
      <c r="VQS204" s="64"/>
      <c r="VQT204" s="64"/>
      <c r="VQU204" s="64"/>
      <c r="VQV204" s="64"/>
      <c r="VQW204" s="64"/>
      <c r="VQX204" s="64"/>
      <c r="VQY204" s="64"/>
      <c r="VQZ204" s="64"/>
      <c r="VRA204" s="64"/>
      <c r="VRB204" s="64"/>
      <c r="VRC204" s="64"/>
      <c r="VRD204" s="64"/>
      <c r="VRE204" s="64"/>
      <c r="VRF204" s="64"/>
      <c r="VRG204" s="64"/>
      <c r="VRH204" s="64"/>
      <c r="VRI204" s="64"/>
      <c r="VRJ204" s="64"/>
      <c r="VRK204" s="64"/>
      <c r="VRL204" s="64"/>
      <c r="VRM204" s="64"/>
      <c r="VRN204" s="64"/>
      <c r="VRO204" s="64"/>
      <c r="VRP204" s="64"/>
      <c r="VRQ204" s="64"/>
      <c r="VRR204" s="64"/>
      <c r="VRS204" s="64"/>
      <c r="VRT204" s="64"/>
      <c r="VRU204" s="64"/>
      <c r="VRV204" s="64"/>
      <c r="VRW204" s="64"/>
      <c r="VRX204" s="64"/>
      <c r="VRY204" s="64"/>
      <c r="VRZ204" s="64"/>
      <c r="VSA204" s="64"/>
      <c r="VSB204" s="64"/>
      <c r="VSC204" s="64"/>
      <c r="VSD204" s="64"/>
      <c r="VSE204" s="64"/>
      <c r="VSF204" s="64"/>
      <c r="VSG204" s="64"/>
      <c r="VSH204" s="64"/>
      <c r="VSI204" s="64"/>
      <c r="VSJ204" s="64"/>
      <c r="VSK204" s="64"/>
      <c r="VSL204" s="64"/>
      <c r="VSM204" s="64"/>
      <c r="VSN204" s="64"/>
      <c r="VSO204" s="64"/>
      <c r="VSP204" s="64"/>
      <c r="VSQ204" s="64"/>
      <c r="VSR204" s="64"/>
      <c r="VSS204" s="64"/>
      <c r="VST204" s="64"/>
      <c r="VSU204" s="64"/>
      <c r="VSV204" s="64"/>
      <c r="VSW204" s="64"/>
      <c r="VSX204" s="64"/>
      <c r="VSY204" s="64"/>
      <c r="VSZ204" s="64"/>
      <c r="VTA204" s="64"/>
      <c r="VTB204" s="64"/>
      <c r="VTC204" s="64"/>
      <c r="VTD204" s="64"/>
      <c r="VTE204" s="64"/>
      <c r="VTF204" s="64"/>
      <c r="VTG204" s="64"/>
      <c r="VTH204" s="64"/>
      <c r="VTI204" s="64"/>
      <c r="VTJ204" s="64"/>
      <c r="VTK204" s="64"/>
      <c r="VTL204" s="64"/>
      <c r="VTM204" s="64"/>
      <c r="VTN204" s="64"/>
      <c r="VTO204" s="64"/>
      <c r="VTP204" s="64"/>
      <c r="VTQ204" s="64"/>
      <c r="VTR204" s="64"/>
      <c r="VTS204" s="64"/>
      <c r="VTT204" s="64"/>
      <c r="VTU204" s="64"/>
      <c r="VTV204" s="64"/>
      <c r="VTW204" s="64"/>
      <c r="VTX204" s="64"/>
      <c r="VTY204" s="64"/>
      <c r="VTZ204" s="64"/>
      <c r="VUA204" s="64"/>
      <c r="VUB204" s="64"/>
      <c r="VUC204" s="64"/>
      <c r="VUD204" s="64"/>
      <c r="VUE204" s="64"/>
      <c r="VUF204" s="64"/>
      <c r="VUG204" s="64"/>
      <c r="VUH204" s="64"/>
      <c r="VUI204" s="64"/>
      <c r="VUJ204" s="64"/>
      <c r="VUK204" s="64"/>
      <c r="VUL204" s="64"/>
      <c r="VUM204" s="64"/>
      <c r="VUN204" s="64"/>
      <c r="VUO204" s="64"/>
      <c r="VUP204" s="64"/>
      <c r="VUQ204" s="64"/>
      <c r="VUR204" s="64"/>
      <c r="VUS204" s="64"/>
      <c r="VUT204" s="64"/>
      <c r="VUU204" s="64"/>
      <c r="VUV204" s="64"/>
      <c r="VUW204" s="64"/>
      <c r="VUX204" s="64"/>
      <c r="VUY204" s="64"/>
      <c r="VUZ204" s="64"/>
      <c r="VVA204" s="64"/>
      <c r="VVB204" s="64"/>
      <c r="VVC204" s="64"/>
      <c r="VVD204" s="64"/>
      <c r="VVE204" s="64"/>
      <c r="VVF204" s="64"/>
      <c r="VVG204" s="64"/>
      <c r="VVH204" s="64"/>
      <c r="VVI204" s="64"/>
      <c r="VVJ204" s="64"/>
      <c r="VVK204" s="64"/>
      <c r="VVL204" s="64"/>
      <c r="VVM204" s="64"/>
      <c r="VVN204" s="64"/>
      <c r="VVO204" s="64"/>
      <c r="VVP204" s="64"/>
      <c r="VVQ204" s="64"/>
      <c r="VVR204" s="64"/>
      <c r="VVS204" s="64"/>
      <c r="VVT204" s="64"/>
      <c r="VVU204" s="64"/>
      <c r="VVV204" s="64"/>
      <c r="VVW204" s="64"/>
      <c r="VVX204" s="64"/>
      <c r="VVY204" s="64"/>
      <c r="VVZ204" s="64"/>
      <c r="VWA204" s="64"/>
      <c r="VWB204" s="64"/>
      <c r="VWC204" s="64"/>
      <c r="VWD204" s="64"/>
      <c r="VWE204" s="64"/>
      <c r="VWF204" s="64"/>
      <c r="VWG204" s="64"/>
      <c r="VWH204" s="64"/>
      <c r="VWI204" s="64"/>
      <c r="VWJ204" s="64"/>
      <c r="VWK204" s="64"/>
      <c r="VWL204" s="64"/>
      <c r="VWM204" s="64"/>
      <c r="VWN204" s="64"/>
      <c r="VWO204" s="64"/>
      <c r="VWP204" s="64"/>
      <c r="VWQ204" s="64"/>
      <c r="VWR204" s="64"/>
      <c r="VWS204" s="64"/>
      <c r="VWT204" s="64"/>
      <c r="VWU204" s="64"/>
      <c r="VWV204" s="64"/>
      <c r="VWW204" s="64"/>
      <c r="VWX204" s="64"/>
      <c r="VWY204" s="64"/>
      <c r="VWZ204" s="64"/>
      <c r="VXA204" s="64"/>
      <c r="VXB204" s="64"/>
      <c r="VXC204" s="64"/>
      <c r="VXD204" s="64"/>
      <c r="VXE204" s="64"/>
      <c r="VXF204" s="64"/>
      <c r="VXG204" s="64"/>
      <c r="VXH204" s="64"/>
      <c r="VXI204" s="64"/>
      <c r="VXJ204" s="64"/>
      <c r="VXK204" s="64"/>
      <c r="VXL204" s="64"/>
      <c r="VXM204" s="64"/>
      <c r="VXN204" s="64"/>
      <c r="VXO204" s="64"/>
      <c r="VXP204" s="64"/>
      <c r="VXQ204" s="64"/>
      <c r="VXR204" s="64"/>
      <c r="VXS204" s="64"/>
      <c r="VXT204" s="64"/>
      <c r="VXU204" s="64"/>
      <c r="VXV204" s="64"/>
      <c r="VXW204" s="64"/>
      <c r="VXX204" s="64"/>
      <c r="VXY204" s="64"/>
      <c r="VXZ204" s="64"/>
      <c r="VYA204" s="64"/>
      <c r="VYB204" s="64"/>
      <c r="VYC204" s="64"/>
      <c r="VYD204" s="64"/>
      <c r="VYE204" s="64"/>
      <c r="VYF204" s="64"/>
      <c r="VYG204" s="64"/>
      <c r="VYH204" s="64"/>
      <c r="VYI204" s="64"/>
      <c r="VYJ204" s="64"/>
      <c r="VYK204" s="64"/>
      <c r="VYL204" s="64"/>
      <c r="VYM204" s="64"/>
      <c r="VYN204" s="64"/>
      <c r="VYO204" s="64"/>
      <c r="VYP204" s="64"/>
      <c r="VYQ204" s="64"/>
      <c r="VYR204" s="64"/>
      <c r="VYS204" s="64"/>
      <c r="VYT204" s="64"/>
      <c r="VYU204" s="64"/>
      <c r="VYV204" s="64"/>
      <c r="VYW204" s="64"/>
      <c r="VYX204" s="64"/>
      <c r="VYY204" s="64"/>
      <c r="VYZ204" s="64"/>
      <c r="VZA204" s="64"/>
      <c r="VZB204" s="64"/>
      <c r="VZC204" s="64"/>
      <c r="VZD204" s="64"/>
      <c r="VZE204" s="64"/>
      <c r="VZF204" s="64"/>
      <c r="VZG204" s="64"/>
      <c r="VZH204" s="64"/>
      <c r="VZI204" s="64"/>
      <c r="VZJ204" s="64"/>
      <c r="VZK204" s="64"/>
      <c r="VZL204" s="64"/>
      <c r="VZM204" s="64"/>
      <c r="VZN204" s="64"/>
      <c r="VZO204" s="64"/>
      <c r="VZP204" s="64"/>
      <c r="VZQ204" s="64"/>
      <c r="VZR204" s="64"/>
      <c r="VZS204" s="64"/>
      <c r="VZT204" s="64"/>
      <c r="VZU204" s="64"/>
      <c r="VZV204" s="64"/>
      <c r="VZW204" s="64"/>
      <c r="VZX204" s="64"/>
      <c r="VZY204" s="64"/>
      <c r="VZZ204" s="64"/>
      <c r="WAA204" s="64"/>
      <c r="WAB204" s="64"/>
      <c r="WAC204" s="64"/>
      <c r="WAD204" s="64"/>
      <c r="WAE204" s="64"/>
      <c r="WAF204" s="64"/>
      <c r="WAG204" s="64"/>
      <c r="WAH204" s="64"/>
      <c r="WAI204" s="64"/>
      <c r="WAJ204" s="64"/>
      <c r="WAK204" s="64"/>
      <c r="WAL204" s="64"/>
      <c r="WAM204" s="64"/>
      <c r="WAN204" s="64"/>
      <c r="WAO204" s="64"/>
      <c r="WAP204" s="64"/>
      <c r="WAQ204" s="64"/>
      <c r="WAR204" s="64"/>
      <c r="WAS204" s="64"/>
      <c r="WAT204" s="64"/>
      <c r="WAU204" s="64"/>
      <c r="WAV204" s="64"/>
      <c r="WAW204" s="64"/>
      <c r="WAX204" s="64"/>
      <c r="WAY204" s="64"/>
      <c r="WAZ204" s="64"/>
      <c r="WBA204" s="64"/>
      <c r="WBB204" s="64"/>
      <c r="WBC204" s="64"/>
      <c r="WBD204" s="64"/>
      <c r="WBE204" s="64"/>
      <c r="WBF204" s="64"/>
      <c r="WBG204" s="64"/>
      <c r="WBH204" s="64"/>
      <c r="WBI204" s="64"/>
      <c r="WBJ204" s="64"/>
      <c r="WBK204" s="64"/>
      <c r="WBL204" s="64"/>
      <c r="WBM204" s="64"/>
      <c r="WBN204" s="64"/>
      <c r="WBO204" s="64"/>
      <c r="WBP204" s="64"/>
      <c r="WBQ204" s="64"/>
      <c r="WBR204" s="64"/>
      <c r="WBS204" s="64"/>
      <c r="WBT204" s="64"/>
      <c r="WBU204" s="64"/>
      <c r="WBV204" s="64"/>
      <c r="WBW204" s="64"/>
      <c r="WBX204" s="64"/>
      <c r="WBY204" s="64"/>
      <c r="WBZ204" s="64"/>
      <c r="WCA204" s="64"/>
      <c r="WCB204" s="64"/>
      <c r="WCC204" s="64"/>
      <c r="WCD204" s="64"/>
      <c r="WCE204" s="64"/>
      <c r="WCF204" s="64"/>
      <c r="WCG204" s="64"/>
      <c r="WCH204" s="64"/>
      <c r="WCI204" s="64"/>
      <c r="WCJ204" s="64"/>
      <c r="WCK204" s="64"/>
      <c r="WCL204" s="64"/>
      <c r="WCM204" s="64"/>
      <c r="WCN204" s="64"/>
      <c r="WCO204" s="64"/>
      <c r="WCP204" s="64"/>
      <c r="WCQ204" s="64"/>
      <c r="WCR204" s="64"/>
      <c r="WCS204" s="64"/>
      <c r="WCT204" s="64"/>
      <c r="WCU204" s="64"/>
      <c r="WCV204" s="64"/>
      <c r="WCW204" s="64"/>
      <c r="WCX204" s="64"/>
      <c r="WCY204" s="64"/>
      <c r="WCZ204" s="64"/>
      <c r="WDA204" s="64"/>
      <c r="WDB204" s="64"/>
      <c r="WDC204" s="64"/>
      <c r="WDD204" s="64"/>
      <c r="WDE204" s="64"/>
      <c r="WDF204" s="64"/>
      <c r="WDG204" s="64"/>
      <c r="WDH204" s="64"/>
      <c r="WDI204" s="64"/>
      <c r="WDJ204" s="64"/>
      <c r="WDK204" s="64"/>
      <c r="WDL204" s="64"/>
      <c r="WDM204" s="64"/>
      <c r="WDN204" s="64"/>
      <c r="WDO204" s="64"/>
      <c r="WDP204" s="64"/>
      <c r="WDQ204" s="64"/>
      <c r="WDR204" s="64"/>
      <c r="WDS204" s="64"/>
      <c r="WDT204" s="64"/>
      <c r="WDU204" s="64"/>
      <c r="WDV204" s="64"/>
      <c r="WDW204" s="64"/>
      <c r="WDX204" s="64"/>
      <c r="WDY204" s="64"/>
      <c r="WDZ204" s="64"/>
      <c r="WEA204" s="64"/>
      <c r="WEB204" s="64"/>
      <c r="WEC204" s="64"/>
      <c r="WED204" s="64"/>
      <c r="WEE204" s="64"/>
      <c r="WEF204" s="64"/>
      <c r="WEG204" s="64"/>
      <c r="WEH204" s="64"/>
      <c r="WEI204" s="64"/>
      <c r="WEJ204" s="64"/>
      <c r="WEK204" s="64"/>
      <c r="WEL204" s="64"/>
      <c r="WEM204" s="64"/>
      <c r="WEN204" s="64"/>
      <c r="WEO204" s="64"/>
      <c r="WEP204" s="64"/>
      <c r="WEQ204" s="64"/>
      <c r="WER204" s="64"/>
      <c r="WES204" s="64"/>
      <c r="WET204" s="64"/>
      <c r="WEU204" s="64"/>
      <c r="WEV204" s="64"/>
      <c r="WEW204" s="64"/>
      <c r="WEX204" s="64"/>
      <c r="WEY204" s="64"/>
      <c r="WEZ204" s="64"/>
      <c r="WFA204" s="64"/>
      <c r="WFB204" s="64"/>
      <c r="WFC204" s="64"/>
      <c r="WFD204" s="64"/>
      <c r="WFE204" s="64"/>
      <c r="WFF204" s="64"/>
      <c r="WFG204" s="64"/>
      <c r="WFH204" s="64"/>
      <c r="WFI204" s="64"/>
      <c r="WFJ204" s="64"/>
      <c r="WFK204" s="64"/>
      <c r="WFL204" s="64"/>
      <c r="WFM204" s="64"/>
      <c r="WFN204" s="64"/>
      <c r="WFO204" s="64"/>
      <c r="WFP204" s="64"/>
      <c r="WFQ204" s="64"/>
      <c r="WFR204" s="64"/>
      <c r="WFS204" s="64"/>
      <c r="WFT204" s="64"/>
      <c r="WFU204" s="64"/>
      <c r="WFV204" s="64"/>
      <c r="WFW204" s="64"/>
      <c r="WFX204" s="64"/>
      <c r="WFY204" s="64"/>
      <c r="WFZ204" s="64"/>
      <c r="WGA204" s="64"/>
      <c r="WGB204" s="64"/>
      <c r="WGC204" s="64"/>
      <c r="WGD204" s="64"/>
      <c r="WGE204" s="64"/>
      <c r="WGF204" s="64"/>
      <c r="WGG204" s="64"/>
      <c r="WGH204" s="64"/>
      <c r="WGI204" s="64"/>
      <c r="WGJ204" s="64"/>
      <c r="WGK204" s="64"/>
      <c r="WGL204" s="64"/>
      <c r="WGM204" s="64"/>
      <c r="WGN204" s="64"/>
      <c r="WGO204" s="64"/>
      <c r="WGP204" s="64"/>
      <c r="WGQ204" s="64"/>
      <c r="WGR204" s="64"/>
      <c r="WGS204" s="64"/>
      <c r="WGT204" s="64"/>
      <c r="WGU204" s="64"/>
      <c r="WGV204" s="64"/>
      <c r="WGW204" s="64"/>
      <c r="WGX204" s="64"/>
      <c r="WGY204" s="64"/>
      <c r="WGZ204" s="64"/>
      <c r="WHA204" s="64"/>
      <c r="WHB204" s="64"/>
      <c r="WHC204" s="64"/>
      <c r="WHD204" s="64"/>
      <c r="WHE204" s="64"/>
      <c r="WHF204" s="64"/>
      <c r="WHG204" s="64"/>
      <c r="WHH204" s="64"/>
      <c r="WHI204" s="64"/>
      <c r="WHJ204" s="64"/>
      <c r="WHK204" s="64"/>
      <c r="WHL204" s="64"/>
      <c r="WHM204" s="64"/>
      <c r="WHN204" s="64"/>
      <c r="WHO204" s="64"/>
      <c r="WHP204" s="64"/>
      <c r="WHQ204" s="64"/>
      <c r="WHR204" s="64"/>
      <c r="WHS204" s="64"/>
      <c r="WHT204" s="64"/>
      <c r="WHU204" s="64"/>
      <c r="WHV204" s="64"/>
      <c r="WHW204" s="64"/>
      <c r="WHX204" s="64"/>
      <c r="WHY204" s="64"/>
      <c r="WHZ204" s="64"/>
      <c r="WIA204" s="64"/>
      <c r="WIB204" s="64"/>
      <c r="WIC204" s="64"/>
      <c r="WID204" s="64"/>
      <c r="WIE204" s="64"/>
      <c r="WIF204" s="64"/>
      <c r="WIG204" s="64"/>
      <c r="WIH204" s="64"/>
      <c r="WII204" s="64"/>
      <c r="WIJ204" s="64"/>
      <c r="WIK204" s="64"/>
      <c r="WIL204" s="64"/>
      <c r="WIM204" s="64"/>
      <c r="WIN204" s="64"/>
      <c r="WIO204" s="64"/>
      <c r="WIP204" s="64"/>
      <c r="WIQ204" s="64"/>
      <c r="WIR204" s="64"/>
      <c r="WIS204" s="64"/>
      <c r="WIT204" s="64"/>
      <c r="WIU204" s="64"/>
      <c r="WIV204" s="64"/>
      <c r="WIW204" s="64"/>
      <c r="WIX204" s="64"/>
      <c r="WIY204" s="64"/>
      <c r="WIZ204" s="64"/>
      <c r="WJA204" s="64"/>
      <c r="WJB204" s="64"/>
      <c r="WJC204" s="64"/>
      <c r="WJD204" s="64"/>
      <c r="WJE204" s="64"/>
      <c r="WJF204" s="64"/>
      <c r="WJG204" s="64"/>
      <c r="WJH204" s="64"/>
      <c r="WJI204" s="64"/>
      <c r="WJJ204" s="64"/>
      <c r="WJK204" s="64"/>
      <c r="WJL204" s="64"/>
      <c r="WJM204" s="64"/>
      <c r="WJN204" s="64"/>
      <c r="WJO204" s="64"/>
      <c r="WJP204" s="64"/>
      <c r="WJQ204" s="64"/>
      <c r="WJR204" s="64"/>
      <c r="WJS204" s="64"/>
      <c r="WJT204" s="64"/>
      <c r="WJU204" s="64"/>
      <c r="WJV204" s="64"/>
      <c r="WJW204" s="64"/>
      <c r="WJX204" s="64"/>
      <c r="WJY204" s="64"/>
      <c r="WJZ204" s="64"/>
      <c r="WKA204" s="64"/>
      <c r="WKB204" s="64"/>
      <c r="WKC204" s="64"/>
      <c r="WKD204" s="64"/>
      <c r="WKE204" s="64"/>
      <c r="WKF204" s="64"/>
      <c r="WKG204" s="64"/>
      <c r="WKH204" s="64"/>
      <c r="WKI204" s="64"/>
      <c r="WKJ204" s="64"/>
      <c r="WKK204" s="64"/>
      <c r="WKL204" s="64"/>
      <c r="WKM204" s="64"/>
      <c r="WKN204" s="64"/>
      <c r="WKO204" s="64"/>
      <c r="WKP204" s="64"/>
      <c r="WKQ204" s="64"/>
      <c r="WKR204" s="64"/>
      <c r="WKS204" s="64"/>
      <c r="WKT204" s="64"/>
      <c r="WKU204" s="64"/>
      <c r="WKV204" s="64"/>
      <c r="WKW204" s="64"/>
      <c r="WKX204" s="64"/>
      <c r="WKY204" s="64"/>
      <c r="WKZ204" s="64"/>
      <c r="WLA204" s="64"/>
      <c r="WLB204" s="64"/>
      <c r="WLC204" s="64"/>
      <c r="WLD204" s="64"/>
      <c r="WLE204" s="64"/>
      <c r="WLF204" s="64"/>
      <c r="WLG204" s="64"/>
      <c r="WLH204" s="64"/>
      <c r="WLI204" s="64"/>
      <c r="WLJ204" s="64"/>
      <c r="WLK204" s="64"/>
      <c r="WLL204" s="64"/>
      <c r="WLM204" s="64"/>
      <c r="WLN204" s="64"/>
      <c r="WLO204" s="64"/>
      <c r="WLP204" s="64"/>
      <c r="WLQ204" s="64"/>
      <c r="WLR204" s="64"/>
      <c r="WLS204" s="64"/>
      <c r="WLT204" s="64"/>
      <c r="WLU204" s="64"/>
      <c r="WLV204" s="64"/>
      <c r="WLW204" s="64"/>
      <c r="WLX204" s="64"/>
      <c r="WLY204" s="64"/>
      <c r="WLZ204" s="64"/>
      <c r="WMA204" s="64"/>
      <c r="WMB204" s="64"/>
      <c r="WMC204" s="64"/>
      <c r="WMD204" s="64"/>
      <c r="WME204" s="64"/>
      <c r="WMF204" s="64"/>
      <c r="WMG204" s="64"/>
      <c r="WMH204" s="64"/>
      <c r="WMI204" s="64"/>
      <c r="WMJ204" s="64"/>
      <c r="WMK204" s="64"/>
      <c r="WML204" s="64"/>
      <c r="WMM204" s="64"/>
      <c r="WMN204" s="64"/>
      <c r="WMO204" s="64"/>
      <c r="WMP204" s="64"/>
      <c r="WMQ204" s="64"/>
      <c r="WMR204" s="64"/>
      <c r="WMS204" s="64"/>
      <c r="WMT204" s="64"/>
      <c r="WMU204" s="64"/>
      <c r="WMV204" s="64"/>
      <c r="WMW204" s="64"/>
      <c r="WMX204" s="64"/>
      <c r="WMY204" s="64"/>
      <c r="WMZ204" s="64"/>
      <c r="WNA204" s="64"/>
      <c r="WNB204" s="64"/>
      <c r="WNC204" s="64"/>
      <c r="WND204" s="64"/>
      <c r="WNE204" s="64"/>
      <c r="WNF204" s="64"/>
      <c r="WNG204" s="64"/>
      <c r="WNH204" s="64"/>
      <c r="WNI204" s="64"/>
      <c r="WNJ204" s="64"/>
      <c r="WNK204" s="64"/>
      <c r="WNL204" s="64"/>
      <c r="WNM204" s="64"/>
      <c r="WNN204" s="64"/>
      <c r="WNO204" s="64"/>
      <c r="WNP204" s="64"/>
      <c r="WNQ204" s="64"/>
      <c r="WNR204" s="64"/>
      <c r="WNS204" s="64"/>
      <c r="WNT204" s="64"/>
      <c r="WNU204" s="64"/>
      <c r="WNV204" s="64"/>
      <c r="WNW204" s="64"/>
      <c r="WNX204" s="64"/>
      <c r="WNY204" s="64"/>
      <c r="WNZ204" s="64"/>
      <c r="WOA204" s="64"/>
      <c r="WOB204" s="64"/>
      <c r="WOC204" s="64"/>
      <c r="WOD204" s="64"/>
      <c r="WOE204" s="64"/>
      <c r="WOF204" s="64"/>
      <c r="WOG204" s="64"/>
      <c r="WOH204" s="64"/>
      <c r="WOI204" s="64"/>
      <c r="WOJ204" s="64"/>
      <c r="WOK204" s="64"/>
      <c r="WOL204" s="64"/>
      <c r="WOM204" s="64"/>
      <c r="WON204" s="64"/>
      <c r="WOO204" s="64"/>
      <c r="WOP204" s="64"/>
      <c r="WOQ204" s="64"/>
      <c r="WOR204" s="64"/>
      <c r="WOS204" s="64"/>
      <c r="WOT204" s="64"/>
      <c r="WOU204" s="64"/>
      <c r="WOV204" s="64"/>
      <c r="WOW204" s="64"/>
      <c r="WOX204" s="64"/>
      <c r="WOY204" s="64"/>
      <c r="WOZ204" s="64"/>
      <c r="WPA204" s="64"/>
      <c r="WPB204" s="64"/>
      <c r="WPC204" s="64"/>
      <c r="WPD204" s="64"/>
      <c r="WPE204" s="64"/>
      <c r="WPF204" s="64"/>
      <c r="WPG204" s="64"/>
      <c r="WPH204" s="64"/>
      <c r="WPI204" s="64"/>
      <c r="WPJ204" s="64"/>
      <c r="WPK204" s="64"/>
      <c r="WPL204" s="64"/>
      <c r="WPM204" s="64"/>
      <c r="WPN204" s="64"/>
      <c r="WPO204" s="64"/>
      <c r="WPP204" s="64"/>
      <c r="WPQ204" s="64"/>
      <c r="WPR204" s="64"/>
      <c r="WPS204" s="64"/>
      <c r="WPT204" s="64"/>
      <c r="WPU204" s="64"/>
      <c r="WPV204" s="64"/>
      <c r="WPW204" s="64"/>
      <c r="WPX204" s="64"/>
      <c r="WPY204" s="64"/>
      <c r="WPZ204" s="64"/>
      <c r="WQA204" s="64"/>
      <c r="WQB204" s="64"/>
      <c r="WQC204" s="64"/>
      <c r="WQD204" s="64"/>
      <c r="WQE204" s="64"/>
      <c r="WQF204" s="64"/>
      <c r="WQG204" s="64"/>
      <c r="WQH204" s="64"/>
      <c r="WQI204" s="64"/>
      <c r="WQJ204" s="64"/>
      <c r="WQK204" s="64"/>
      <c r="WQL204" s="64"/>
      <c r="WQM204" s="64"/>
      <c r="WQN204" s="64"/>
      <c r="WQO204" s="64"/>
      <c r="WQP204" s="64"/>
      <c r="WQQ204" s="64"/>
      <c r="WQR204" s="64"/>
      <c r="WQS204" s="64"/>
      <c r="WQT204" s="64"/>
      <c r="WQU204" s="64"/>
      <c r="WQV204" s="64"/>
      <c r="WQW204" s="64"/>
      <c r="WQX204" s="64"/>
      <c r="WQY204" s="64"/>
      <c r="WQZ204" s="64"/>
      <c r="WRA204" s="64"/>
      <c r="WRB204" s="64"/>
      <c r="WRC204" s="64"/>
      <c r="WRD204" s="64"/>
      <c r="WRE204" s="64"/>
      <c r="WRF204" s="64"/>
      <c r="WRG204" s="64"/>
      <c r="WRH204" s="64"/>
      <c r="WRI204" s="64"/>
      <c r="WRJ204" s="64"/>
      <c r="WRK204" s="64"/>
      <c r="WRL204" s="64"/>
      <c r="WRM204" s="64"/>
      <c r="WRN204" s="64"/>
      <c r="WRO204" s="64"/>
      <c r="WRP204" s="64"/>
      <c r="WRQ204" s="64"/>
      <c r="WRR204" s="64"/>
      <c r="WRS204" s="64"/>
      <c r="WRT204" s="64"/>
      <c r="WRU204" s="64"/>
      <c r="WRV204" s="64"/>
      <c r="WRW204" s="64"/>
      <c r="WRX204" s="64"/>
      <c r="WRY204" s="64"/>
      <c r="WRZ204" s="64"/>
      <c r="WSA204" s="64"/>
      <c r="WSB204" s="64"/>
      <c r="WSC204" s="64"/>
      <c r="WSD204" s="64"/>
      <c r="WSE204" s="64"/>
      <c r="WSF204" s="64"/>
      <c r="WSG204" s="64"/>
      <c r="WSH204" s="64"/>
      <c r="WSI204" s="64"/>
      <c r="WSJ204" s="64"/>
      <c r="WSK204" s="64"/>
      <c r="WSL204" s="64"/>
      <c r="WSM204" s="64"/>
      <c r="WSN204" s="64"/>
      <c r="WSO204" s="64"/>
      <c r="WSP204" s="64"/>
      <c r="WSQ204" s="64"/>
      <c r="WSR204" s="64"/>
      <c r="WSS204" s="64"/>
      <c r="WST204" s="64"/>
      <c r="WSU204" s="64"/>
      <c r="WSV204" s="64"/>
      <c r="WSW204" s="64"/>
      <c r="WSX204" s="64"/>
      <c r="WSY204" s="64"/>
      <c r="WSZ204" s="64"/>
      <c r="WTA204" s="64"/>
      <c r="WTB204" s="64"/>
      <c r="WTC204" s="64"/>
      <c r="WTD204" s="64"/>
      <c r="WTE204" s="64"/>
      <c r="WTF204" s="64"/>
      <c r="WTG204" s="64"/>
      <c r="WTH204" s="64"/>
      <c r="WTI204" s="64"/>
      <c r="WTJ204" s="64"/>
      <c r="WTK204" s="64"/>
      <c r="WTL204" s="64"/>
      <c r="WTM204" s="64"/>
      <c r="WTN204" s="64"/>
      <c r="WTO204" s="64"/>
      <c r="WTP204" s="64"/>
      <c r="WTQ204" s="64"/>
      <c r="WTR204" s="64"/>
      <c r="WTS204" s="64"/>
      <c r="WTT204" s="64"/>
      <c r="WTU204" s="64"/>
      <c r="WTV204" s="64"/>
      <c r="WTW204" s="64"/>
      <c r="WTX204" s="64"/>
      <c r="WTY204" s="64"/>
      <c r="WTZ204" s="64"/>
      <c r="WUA204" s="64"/>
      <c r="WUB204" s="64"/>
      <c r="WUC204" s="64"/>
      <c r="WUD204" s="64"/>
      <c r="WUE204" s="64"/>
      <c r="WUF204" s="64"/>
      <c r="WUG204" s="64"/>
      <c r="WUH204" s="64"/>
      <c r="WUI204" s="64"/>
      <c r="WUJ204" s="64"/>
      <c r="WUK204" s="64"/>
      <c r="WUL204" s="64"/>
      <c r="WUM204" s="64"/>
      <c r="WUN204" s="64"/>
      <c r="WUO204" s="64"/>
      <c r="WUP204" s="64"/>
      <c r="WUQ204" s="64"/>
      <c r="WUR204" s="64"/>
      <c r="WUS204" s="64"/>
      <c r="WUT204" s="64"/>
      <c r="WUU204" s="64"/>
      <c r="WUV204" s="64"/>
      <c r="WUW204" s="64"/>
      <c r="WUX204" s="64"/>
      <c r="WUY204" s="64"/>
      <c r="WUZ204" s="64"/>
      <c r="WVA204" s="64"/>
      <c r="WVB204" s="64"/>
      <c r="WVC204" s="64"/>
      <c r="WVD204" s="64"/>
      <c r="WVE204" s="64"/>
      <c r="WVF204" s="64"/>
      <c r="WVG204" s="64"/>
      <c r="WVH204" s="64"/>
      <c r="WVI204" s="64"/>
      <c r="WVJ204" s="64"/>
      <c r="WVK204" s="64"/>
      <c r="WVL204" s="64"/>
      <c r="WVM204" s="64"/>
      <c r="WVN204" s="64"/>
      <c r="WVO204" s="64"/>
      <c r="WVP204" s="64"/>
      <c r="WVQ204" s="64"/>
      <c r="WVR204" s="64"/>
      <c r="WVS204" s="64"/>
      <c r="WVT204" s="64"/>
      <c r="WVU204" s="64"/>
      <c r="WVV204" s="64"/>
      <c r="WVW204" s="64"/>
      <c r="WVX204" s="64"/>
      <c r="WVY204" s="64"/>
      <c r="WVZ204" s="64"/>
      <c r="WWA204" s="64"/>
      <c r="WWB204" s="64"/>
      <c r="WWC204" s="64"/>
      <c r="WWD204" s="64"/>
      <c r="WWE204" s="64"/>
      <c r="WWF204" s="64"/>
      <c r="WWG204" s="64"/>
      <c r="WWH204" s="64"/>
      <c r="WWI204" s="64"/>
      <c r="WWJ204" s="64"/>
      <c r="WWK204" s="64"/>
      <c r="WWL204" s="64"/>
      <c r="WWM204" s="64"/>
      <c r="WWN204" s="64"/>
      <c r="WWO204" s="64"/>
      <c r="WWP204" s="64"/>
      <c r="WWQ204" s="64"/>
      <c r="WWR204" s="64"/>
      <c r="WWS204" s="64"/>
      <c r="WWT204" s="64"/>
      <c r="WWU204" s="64"/>
      <c r="WWV204" s="64"/>
      <c r="WWW204" s="64"/>
      <c r="WWX204" s="64"/>
      <c r="WWY204" s="64"/>
      <c r="WWZ204" s="64"/>
      <c r="WXA204" s="64"/>
      <c r="WXB204" s="64"/>
      <c r="WXC204" s="64"/>
      <c r="WXD204" s="64"/>
      <c r="WXE204" s="64"/>
      <c r="WXF204" s="64"/>
      <c r="WXG204" s="64"/>
      <c r="WXH204" s="64"/>
      <c r="WXI204" s="64"/>
      <c r="WXJ204" s="64"/>
      <c r="WXK204" s="64"/>
      <c r="WXL204" s="64"/>
      <c r="WXM204" s="64"/>
      <c r="WXN204" s="64"/>
      <c r="WXO204" s="64"/>
      <c r="WXP204" s="64"/>
      <c r="WXQ204" s="64"/>
      <c r="WXR204" s="64"/>
      <c r="WXS204" s="64"/>
      <c r="WXT204" s="64"/>
      <c r="WXU204" s="64"/>
      <c r="WXV204" s="64"/>
      <c r="WXW204" s="64"/>
      <c r="WXX204" s="64"/>
      <c r="WXY204" s="64"/>
      <c r="WXZ204" s="64"/>
      <c r="WYA204" s="64"/>
      <c r="WYB204" s="64"/>
      <c r="WYC204" s="64"/>
      <c r="WYD204" s="64"/>
      <c r="WYE204" s="64"/>
      <c r="WYF204" s="64"/>
      <c r="WYG204" s="64"/>
      <c r="WYH204" s="64"/>
      <c r="WYI204" s="64"/>
      <c r="WYJ204" s="64"/>
      <c r="WYK204" s="64"/>
      <c r="WYL204" s="64"/>
      <c r="WYM204" s="64"/>
      <c r="WYN204" s="64"/>
      <c r="WYO204" s="64"/>
      <c r="WYP204" s="64"/>
      <c r="WYQ204" s="64"/>
      <c r="WYR204" s="64"/>
      <c r="WYS204" s="64"/>
      <c r="WYT204" s="64"/>
      <c r="WYU204" s="64"/>
      <c r="WYV204" s="64"/>
      <c r="WYW204" s="64"/>
      <c r="WYX204" s="64"/>
      <c r="WYY204" s="64"/>
      <c r="WYZ204" s="64"/>
      <c r="WZA204" s="64"/>
      <c r="WZB204" s="64"/>
      <c r="WZC204" s="64"/>
      <c r="WZD204" s="64"/>
      <c r="WZE204" s="64"/>
      <c r="WZF204" s="64"/>
      <c r="WZG204" s="64"/>
      <c r="WZH204" s="64"/>
      <c r="WZI204" s="64"/>
      <c r="WZJ204" s="64"/>
      <c r="WZK204" s="64"/>
      <c r="WZL204" s="64"/>
      <c r="WZM204" s="64"/>
      <c r="WZN204" s="64"/>
      <c r="WZO204" s="64"/>
      <c r="WZP204" s="64"/>
      <c r="WZQ204" s="64"/>
      <c r="WZR204" s="64"/>
      <c r="WZS204" s="64"/>
      <c r="WZT204" s="64"/>
      <c r="WZU204" s="64"/>
      <c r="WZV204" s="64"/>
      <c r="WZW204" s="64"/>
      <c r="WZX204" s="64"/>
      <c r="WZY204" s="64"/>
      <c r="WZZ204" s="64"/>
      <c r="XAA204" s="64"/>
      <c r="XAB204" s="64"/>
      <c r="XAC204" s="64"/>
      <c r="XAD204" s="64"/>
      <c r="XAE204" s="64"/>
      <c r="XAF204" s="64"/>
      <c r="XAG204" s="64"/>
      <c r="XAH204" s="64"/>
      <c r="XAI204" s="64"/>
      <c r="XAJ204" s="64"/>
      <c r="XAK204" s="64"/>
      <c r="XAL204" s="64"/>
      <c r="XAM204" s="64"/>
      <c r="XAN204" s="64"/>
      <c r="XAO204" s="64"/>
      <c r="XAP204" s="64"/>
      <c r="XAQ204" s="64"/>
      <c r="XAR204" s="64"/>
      <c r="XAS204" s="64"/>
      <c r="XAT204" s="64"/>
      <c r="XAU204" s="64"/>
      <c r="XAV204" s="64"/>
      <c r="XAW204" s="64"/>
      <c r="XAX204" s="64"/>
      <c r="XAY204" s="64"/>
      <c r="XAZ204" s="64"/>
      <c r="XBA204" s="64"/>
      <c r="XBB204" s="64"/>
      <c r="XBC204" s="64"/>
      <c r="XBD204" s="64"/>
      <c r="XBE204" s="64"/>
      <c r="XBF204" s="64"/>
      <c r="XBG204" s="64"/>
      <c r="XBH204" s="64"/>
      <c r="XBI204" s="64"/>
      <c r="XBJ204" s="64"/>
      <c r="XBK204" s="64"/>
      <c r="XBL204" s="64"/>
      <c r="XBM204" s="64"/>
      <c r="XBN204" s="64"/>
      <c r="XBO204" s="64"/>
      <c r="XBP204" s="64"/>
      <c r="XBQ204" s="64"/>
      <c r="XBR204" s="64"/>
      <c r="XBS204" s="64"/>
      <c r="XBT204" s="64"/>
      <c r="XBU204" s="64"/>
      <c r="XBV204" s="64"/>
      <c r="XBW204" s="64"/>
      <c r="XBX204" s="64"/>
      <c r="XBY204" s="64"/>
      <c r="XBZ204" s="64"/>
      <c r="XCA204" s="64"/>
      <c r="XCB204" s="64"/>
      <c r="XCC204" s="64"/>
      <c r="XCD204" s="64"/>
      <c r="XCE204" s="64"/>
      <c r="XCF204" s="64"/>
      <c r="XCG204" s="64"/>
      <c r="XCH204" s="64"/>
      <c r="XCI204" s="64"/>
      <c r="XCJ204" s="64"/>
      <c r="XCK204" s="64"/>
      <c r="XCL204" s="64"/>
      <c r="XCM204" s="64"/>
      <c r="XCN204" s="64"/>
      <c r="XCO204" s="64"/>
      <c r="XCP204" s="64"/>
      <c r="XCQ204" s="64"/>
      <c r="XCR204" s="64"/>
      <c r="XCS204" s="64"/>
      <c r="XCT204" s="64"/>
      <c r="XCU204" s="64"/>
      <c r="XCV204" s="64"/>
      <c r="XCW204" s="64"/>
      <c r="XCX204" s="64"/>
      <c r="XCY204" s="64"/>
      <c r="XCZ204" s="64"/>
      <c r="XDA204" s="64"/>
      <c r="XDB204" s="64"/>
      <c r="XDC204" s="64"/>
      <c r="XDD204" s="64"/>
      <c r="XDE204" s="64"/>
      <c r="XDF204" s="64"/>
      <c r="XDG204" s="64"/>
      <c r="XDH204" s="64"/>
      <c r="XDI204" s="64"/>
      <c r="XDJ204" s="64"/>
      <c r="XDK204" s="64"/>
      <c r="XDL204" s="64"/>
      <c r="XDM204" s="64"/>
      <c r="XDN204" s="64"/>
      <c r="XDO204" s="64"/>
      <c r="XDP204" s="64"/>
      <c r="XDQ204" s="64"/>
      <c r="XDR204" s="64"/>
      <c r="XDS204" s="64"/>
      <c r="XDT204" s="64"/>
      <c r="XDU204" s="64"/>
      <c r="XDV204" s="64"/>
      <c r="XDW204" s="64"/>
      <c r="XDX204" s="64"/>
      <c r="XDY204" s="64"/>
      <c r="XDZ204" s="64"/>
      <c r="XEA204" s="64"/>
      <c r="XEB204" s="64"/>
      <c r="XEC204" s="64"/>
      <c r="XED204" s="64"/>
      <c r="XEE204" s="64"/>
      <c r="XEF204" s="64"/>
      <c r="XEG204" s="64"/>
      <c r="XEH204" s="64"/>
      <c r="XEI204" s="64"/>
      <c r="XEJ204" s="64"/>
      <c r="XEK204" s="64"/>
      <c r="XEL204" s="64"/>
      <c r="XEM204" s="64"/>
      <c r="XEN204" s="64"/>
      <c r="XEO204" s="64"/>
      <c r="XEP204" s="64"/>
    </row>
    <row r="205" spans="1:16370" s="59" customFormat="1" ht="51.75" customHeight="1" x14ac:dyDescent="0.2">
      <c r="A205" s="72" t="s">
        <v>910</v>
      </c>
      <c r="B205" s="44">
        <v>912</v>
      </c>
      <c r="C205" s="73" t="s">
        <v>62</v>
      </c>
      <c r="D205" s="73" t="s">
        <v>71</v>
      </c>
      <c r="E205" s="93" t="s">
        <v>531</v>
      </c>
      <c r="F205" s="104"/>
      <c r="G205" s="1">
        <f>G206</f>
        <v>25655</v>
      </c>
    </row>
    <row r="206" spans="1:16370" s="59" customFormat="1" ht="28.5" customHeight="1" x14ac:dyDescent="0.2">
      <c r="A206" s="76" t="s">
        <v>204</v>
      </c>
      <c r="B206" s="77">
        <v>912</v>
      </c>
      <c r="C206" s="78" t="s">
        <v>62</v>
      </c>
      <c r="D206" s="78" t="s">
        <v>71</v>
      </c>
      <c r="E206" s="78" t="s">
        <v>532</v>
      </c>
      <c r="F206" s="78"/>
      <c r="G206" s="2">
        <f>G207+G212+G216</f>
        <v>25655</v>
      </c>
    </row>
    <row r="207" spans="1:16370" s="59" customFormat="1" ht="66" customHeight="1" x14ac:dyDescent="0.2">
      <c r="A207" s="79" t="s">
        <v>29</v>
      </c>
      <c r="B207" s="202">
        <v>912</v>
      </c>
      <c r="C207" s="201" t="s">
        <v>62</v>
      </c>
      <c r="D207" s="201" t="s">
        <v>71</v>
      </c>
      <c r="E207" s="201" t="s">
        <v>532</v>
      </c>
      <c r="F207" s="201" t="s">
        <v>30</v>
      </c>
      <c r="G207" s="3">
        <f>G208</f>
        <v>22482</v>
      </c>
    </row>
    <row r="208" spans="1:16370" s="59" customFormat="1" ht="33.75" customHeight="1" x14ac:dyDescent="0.2">
      <c r="A208" s="79" t="s">
        <v>32</v>
      </c>
      <c r="B208" s="202">
        <v>912</v>
      </c>
      <c r="C208" s="201" t="s">
        <v>62</v>
      </c>
      <c r="D208" s="201" t="s">
        <v>71</v>
      </c>
      <c r="E208" s="201" t="s">
        <v>532</v>
      </c>
      <c r="F208" s="201" t="s">
        <v>31</v>
      </c>
      <c r="G208" s="3">
        <f>G209+G210+G211</f>
        <v>22482</v>
      </c>
    </row>
    <row r="209" spans="1:7" s="59" customFormat="1" x14ac:dyDescent="0.2">
      <c r="A209" s="79" t="s">
        <v>218</v>
      </c>
      <c r="B209" s="202">
        <v>912</v>
      </c>
      <c r="C209" s="201" t="s">
        <v>62</v>
      </c>
      <c r="D209" s="201" t="s">
        <v>71</v>
      </c>
      <c r="E209" s="201" t="s">
        <v>532</v>
      </c>
      <c r="F209" s="201" t="s">
        <v>132</v>
      </c>
      <c r="G209" s="3">
        <f>12836+1430</f>
        <v>14266</v>
      </c>
    </row>
    <row r="210" spans="1:7" s="59" customFormat="1" ht="31.5" x14ac:dyDescent="0.2">
      <c r="A210" s="79" t="s">
        <v>131</v>
      </c>
      <c r="B210" s="202">
        <v>912</v>
      </c>
      <c r="C210" s="201" t="s">
        <v>62</v>
      </c>
      <c r="D210" s="201" t="s">
        <v>71</v>
      </c>
      <c r="E210" s="201" t="s">
        <v>532</v>
      </c>
      <c r="F210" s="201" t="s">
        <v>133</v>
      </c>
      <c r="G210" s="3">
        <v>3001</v>
      </c>
    </row>
    <row r="211" spans="1:7" s="59" customFormat="1" ht="47.25" x14ac:dyDescent="0.25">
      <c r="A211" s="79" t="s">
        <v>222</v>
      </c>
      <c r="B211" s="202">
        <v>912</v>
      </c>
      <c r="C211" s="201" t="s">
        <v>62</v>
      </c>
      <c r="D211" s="201" t="s">
        <v>71</v>
      </c>
      <c r="E211" s="201" t="s">
        <v>532</v>
      </c>
      <c r="F211" s="201" t="s">
        <v>233</v>
      </c>
      <c r="G211" s="218">
        <f>4783+432</f>
        <v>5215</v>
      </c>
    </row>
    <row r="212" spans="1:7" s="59" customFormat="1" ht="31.5" x14ac:dyDescent="0.2">
      <c r="A212" s="79" t="s">
        <v>22</v>
      </c>
      <c r="B212" s="202">
        <v>912</v>
      </c>
      <c r="C212" s="201" t="s">
        <v>62</v>
      </c>
      <c r="D212" s="201" t="s">
        <v>71</v>
      </c>
      <c r="E212" s="201" t="s">
        <v>532</v>
      </c>
      <c r="F212" s="201" t="s">
        <v>15</v>
      </c>
      <c r="G212" s="3">
        <f>G213</f>
        <v>3163</v>
      </c>
    </row>
    <row r="213" spans="1:7" s="59" customFormat="1" ht="31.5" x14ac:dyDescent="0.2">
      <c r="A213" s="79" t="s">
        <v>17</v>
      </c>
      <c r="B213" s="202">
        <v>912</v>
      </c>
      <c r="C213" s="201" t="s">
        <v>62</v>
      </c>
      <c r="D213" s="201" t="s">
        <v>71</v>
      </c>
      <c r="E213" s="201" t="s">
        <v>532</v>
      </c>
      <c r="F213" s="201" t="s">
        <v>16</v>
      </c>
      <c r="G213" s="3">
        <f>G214+G215</f>
        <v>3163</v>
      </c>
    </row>
    <row r="214" spans="1:7" s="59" customFormat="1" ht="31.5" x14ac:dyDescent="0.2">
      <c r="A214" s="82" t="s">
        <v>481</v>
      </c>
      <c r="B214" s="202">
        <v>912</v>
      </c>
      <c r="C214" s="201" t="s">
        <v>62</v>
      </c>
      <c r="D214" s="201" t="s">
        <v>71</v>
      </c>
      <c r="E214" s="201" t="s">
        <v>532</v>
      </c>
      <c r="F214" s="201" t="s">
        <v>482</v>
      </c>
      <c r="G214" s="3">
        <v>1214</v>
      </c>
    </row>
    <row r="215" spans="1:7" s="59" customFormat="1" x14ac:dyDescent="0.2">
      <c r="A215" s="79" t="s">
        <v>934</v>
      </c>
      <c r="B215" s="202">
        <v>912</v>
      </c>
      <c r="C215" s="201" t="s">
        <v>62</v>
      </c>
      <c r="D215" s="201" t="s">
        <v>71</v>
      </c>
      <c r="E215" s="201" t="s">
        <v>532</v>
      </c>
      <c r="F215" s="201" t="s">
        <v>128</v>
      </c>
      <c r="G215" s="3">
        <f>1749+200</f>
        <v>1949</v>
      </c>
    </row>
    <row r="216" spans="1:7" s="59" customFormat="1" x14ac:dyDescent="0.2">
      <c r="A216" s="82" t="s">
        <v>13</v>
      </c>
      <c r="B216" s="202">
        <v>912</v>
      </c>
      <c r="C216" s="201" t="s">
        <v>62</v>
      </c>
      <c r="D216" s="201" t="s">
        <v>71</v>
      </c>
      <c r="E216" s="201" t="s">
        <v>532</v>
      </c>
      <c r="F216" s="201" t="s">
        <v>14</v>
      </c>
      <c r="G216" s="3">
        <f t="shared" ref="G216:G217" si="26">G217</f>
        <v>10</v>
      </c>
    </row>
    <row r="217" spans="1:7" s="59" customFormat="1" x14ac:dyDescent="0.2">
      <c r="A217" s="79" t="s">
        <v>34</v>
      </c>
      <c r="B217" s="202">
        <v>912</v>
      </c>
      <c r="C217" s="201" t="s">
        <v>62</v>
      </c>
      <c r="D217" s="201" t="s">
        <v>71</v>
      </c>
      <c r="E217" s="201" t="s">
        <v>532</v>
      </c>
      <c r="F217" s="201" t="s">
        <v>33</v>
      </c>
      <c r="G217" s="3">
        <f t="shared" si="26"/>
        <v>10</v>
      </c>
    </row>
    <row r="218" spans="1:7" s="59" customFormat="1" ht="25.5" customHeight="1" x14ac:dyDescent="0.2">
      <c r="A218" s="79" t="s">
        <v>125</v>
      </c>
      <c r="B218" s="202">
        <v>912</v>
      </c>
      <c r="C218" s="201" t="s">
        <v>62</v>
      </c>
      <c r="D218" s="201" t="s">
        <v>71</v>
      </c>
      <c r="E218" s="201" t="s">
        <v>532</v>
      </c>
      <c r="F218" s="201" t="s">
        <v>129</v>
      </c>
      <c r="G218" s="3">
        <v>10</v>
      </c>
    </row>
    <row r="219" spans="1:7" s="59" customFormat="1" x14ac:dyDescent="0.2">
      <c r="A219" s="72" t="s">
        <v>958</v>
      </c>
      <c r="B219" s="44">
        <v>912</v>
      </c>
      <c r="C219" s="73" t="s">
        <v>62</v>
      </c>
      <c r="D219" s="73" t="s">
        <v>71</v>
      </c>
      <c r="E219" s="93" t="s">
        <v>959</v>
      </c>
      <c r="F219" s="104"/>
      <c r="G219" s="1">
        <f>G220</f>
        <v>97</v>
      </c>
    </row>
    <row r="220" spans="1:7" s="59" customFormat="1" x14ac:dyDescent="0.25">
      <c r="A220" s="203" t="s">
        <v>961</v>
      </c>
      <c r="B220" s="204">
        <v>912</v>
      </c>
      <c r="C220" s="77" t="s">
        <v>62</v>
      </c>
      <c r="D220" s="77" t="s">
        <v>71</v>
      </c>
      <c r="E220" s="204" t="s">
        <v>960</v>
      </c>
      <c r="F220" s="204"/>
      <c r="G220" s="3">
        <f>G221+G223</f>
        <v>97</v>
      </c>
    </row>
    <row r="221" spans="1:7" s="59" customFormat="1" ht="31.5" x14ac:dyDescent="0.2">
      <c r="A221" s="79" t="s">
        <v>22</v>
      </c>
      <c r="B221" s="202">
        <v>912</v>
      </c>
      <c r="C221" s="201" t="s">
        <v>62</v>
      </c>
      <c r="D221" s="201" t="s">
        <v>71</v>
      </c>
      <c r="E221" s="202" t="s">
        <v>960</v>
      </c>
      <c r="F221" s="201" t="s">
        <v>15</v>
      </c>
      <c r="G221" s="3">
        <f>G222</f>
        <v>50</v>
      </c>
    </row>
    <row r="222" spans="1:7" s="59" customFormat="1" x14ac:dyDescent="0.2">
      <c r="A222" s="79" t="s">
        <v>934</v>
      </c>
      <c r="B222" s="202">
        <v>912</v>
      </c>
      <c r="C222" s="201" t="s">
        <v>62</v>
      </c>
      <c r="D222" s="201" t="s">
        <v>71</v>
      </c>
      <c r="E222" s="202" t="s">
        <v>960</v>
      </c>
      <c r="F222" s="201" t="s">
        <v>128</v>
      </c>
      <c r="G222" s="3">
        <v>50</v>
      </c>
    </row>
    <row r="223" spans="1:7" s="59" customFormat="1" x14ac:dyDescent="0.2">
      <c r="A223" s="79" t="s">
        <v>23</v>
      </c>
      <c r="B223" s="202">
        <v>912</v>
      </c>
      <c r="C223" s="201" t="s">
        <v>62</v>
      </c>
      <c r="D223" s="201" t="s">
        <v>71</v>
      </c>
      <c r="E223" s="202" t="s">
        <v>960</v>
      </c>
      <c r="F223" s="201" t="s">
        <v>24</v>
      </c>
      <c r="G223" s="3">
        <f>G224</f>
        <v>47</v>
      </c>
    </row>
    <row r="224" spans="1:7" s="59" customFormat="1" x14ac:dyDescent="0.25">
      <c r="A224" s="197" t="s">
        <v>123</v>
      </c>
      <c r="B224" s="202">
        <v>912</v>
      </c>
      <c r="C224" s="201" t="s">
        <v>62</v>
      </c>
      <c r="D224" s="201" t="s">
        <v>71</v>
      </c>
      <c r="E224" s="202" t="s">
        <v>960</v>
      </c>
      <c r="F224" s="201" t="s">
        <v>122</v>
      </c>
      <c r="G224" s="3">
        <v>47</v>
      </c>
    </row>
    <row r="225" spans="1:7 16369:16370" s="59" customFormat="1" ht="25.5" customHeight="1" x14ac:dyDescent="0.2">
      <c r="A225" s="199" t="s">
        <v>497</v>
      </c>
      <c r="B225" s="43">
        <v>912</v>
      </c>
      <c r="C225" s="200" t="s">
        <v>62</v>
      </c>
      <c r="D225" s="200" t="s">
        <v>71</v>
      </c>
      <c r="E225" s="102" t="s">
        <v>501</v>
      </c>
      <c r="F225" s="78"/>
      <c r="G225" s="8">
        <f>G226+G253</f>
        <v>68614.8</v>
      </c>
      <c r="XEO225" s="64"/>
      <c r="XEP225" s="111"/>
    </row>
    <row r="226" spans="1:7 16369:16370" s="59" customFormat="1" ht="39" customHeight="1" x14ac:dyDescent="0.2">
      <c r="A226" s="72" t="s">
        <v>518</v>
      </c>
      <c r="B226" s="44">
        <v>912</v>
      </c>
      <c r="C226" s="73" t="s">
        <v>62</v>
      </c>
      <c r="D226" s="73" t="s">
        <v>71</v>
      </c>
      <c r="E226" s="93" t="s">
        <v>519</v>
      </c>
      <c r="F226" s="201"/>
      <c r="G226" s="1">
        <f>G249+G235+G227+G231</f>
        <v>68284.800000000003</v>
      </c>
    </row>
    <row r="227" spans="1:7 16369:16370" s="59" customFormat="1" ht="39" customHeight="1" x14ac:dyDescent="0.25">
      <c r="A227" s="172" t="s">
        <v>1105</v>
      </c>
      <c r="B227" s="44">
        <v>912</v>
      </c>
      <c r="C227" s="200" t="s">
        <v>62</v>
      </c>
      <c r="D227" s="200" t="s">
        <v>71</v>
      </c>
      <c r="E227" s="200" t="s">
        <v>1107</v>
      </c>
      <c r="F227" s="104"/>
      <c r="G227" s="269">
        <f>G228</f>
        <v>1248</v>
      </c>
    </row>
    <row r="228" spans="1:7 16369:16370" s="59" customFormat="1" ht="39" customHeight="1" x14ac:dyDescent="0.25">
      <c r="A228" s="179" t="s">
        <v>18</v>
      </c>
      <c r="B228" s="202">
        <v>912</v>
      </c>
      <c r="C228" s="201" t="s">
        <v>62</v>
      </c>
      <c r="D228" s="201" t="s">
        <v>71</v>
      </c>
      <c r="E228" s="201" t="s">
        <v>1107</v>
      </c>
      <c r="F228" s="106" t="s">
        <v>20</v>
      </c>
      <c r="G228" s="196">
        <f>G229</f>
        <v>1248</v>
      </c>
    </row>
    <row r="229" spans="1:7 16369:16370" s="59" customFormat="1" ht="39" customHeight="1" x14ac:dyDescent="0.25">
      <c r="A229" s="300" t="s">
        <v>27</v>
      </c>
      <c r="B229" s="202">
        <v>912</v>
      </c>
      <c r="C229" s="201" t="s">
        <v>62</v>
      </c>
      <c r="D229" s="201" t="s">
        <v>71</v>
      </c>
      <c r="E229" s="201" t="s">
        <v>1107</v>
      </c>
      <c r="F229" s="106" t="s">
        <v>0</v>
      </c>
      <c r="G229" s="196">
        <f>G230</f>
        <v>1248</v>
      </c>
    </row>
    <row r="230" spans="1:7 16369:16370" s="59" customFormat="1" ht="64.5" customHeight="1" x14ac:dyDescent="0.25">
      <c r="A230" s="197" t="s">
        <v>1106</v>
      </c>
      <c r="B230" s="202">
        <v>912</v>
      </c>
      <c r="C230" s="201" t="s">
        <v>62</v>
      </c>
      <c r="D230" s="201" t="s">
        <v>71</v>
      </c>
      <c r="E230" s="96" t="s">
        <v>1107</v>
      </c>
      <c r="F230" s="201" t="s">
        <v>705</v>
      </c>
      <c r="G230" s="196">
        <v>1248</v>
      </c>
    </row>
    <row r="231" spans="1:7 16369:16370" s="59" customFormat="1" x14ac:dyDescent="0.25">
      <c r="A231" s="172" t="s">
        <v>1108</v>
      </c>
      <c r="B231" s="44">
        <v>912</v>
      </c>
      <c r="C231" s="200" t="s">
        <v>62</v>
      </c>
      <c r="D231" s="200" t="s">
        <v>71</v>
      </c>
      <c r="E231" s="102" t="s">
        <v>1124</v>
      </c>
      <c r="F231" s="104"/>
      <c r="G231" s="269">
        <f>G232</f>
        <v>2030</v>
      </c>
    </row>
    <row r="232" spans="1:7 16369:16370" s="59" customFormat="1" ht="31.5" x14ac:dyDescent="0.2">
      <c r="A232" s="190" t="s">
        <v>22</v>
      </c>
      <c r="B232" s="202">
        <v>912</v>
      </c>
      <c r="C232" s="201" t="s">
        <v>62</v>
      </c>
      <c r="D232" s="201" t="s">
        <v>71</v>
      </c>
      <c r="E232" s="96" t="s">
        <v>1124</v>
      </c>
      <c r="F232" s="201" t="s">
        <v>15</v>
      </c>
      <c r="G232" s="196">
        <f>G233</f>
        <v>2030</v>
      </c>
    </row>
    <row r="233" spans="1:7 16369:16370" s="59" customFormat="1" ht="31.5" x14ac:dyDescent="0.2">
      <c r="A233" s="190" t="s">
        <v>17</v>
      </c>
      <c r="B233" s="202">
        <v>912</v>
      </c>
      <c r="C233" s="201" t="s">
        <v>62</v>
      </c>
      <c r="D233" s="201" t="s">
        <v>71</v>
      </c>
      <c r="E233" s="96" t="s">
        <v>1124</v>
      </c>
      <c r="F233" s="201" t="s">
        <v>16</v>
      </c>
      <c r="G233" s="196">
        <f>G234</f>
        <v>2030</v>
      </c>
    </row>
    <row r="234" spans="1:7 16369:16370" s="59" customFormat="1" x14ac:dyDescent="0.25">
      <c r="A234" s="197" t="s">
        <v>934</v>
      </c>
      <c r="B234" s="202">
        <v>912</v>
      </c>
      <c r="C234" s="201" t="s">
        <v>62</v>
      </c>
      <c r="D234" s="201" t="s">
        <v>71</v>
      </c>
      <c r="E234" s="96" t="s">
        <v>1124</v>
      </c>
      <c r="F234" s="201" t="s">
        <v>128</v>
      </c>
      <c r="G234" s="196">
        <v>2030</v>
      </c>
    </row>
    <row r="235" spans="1:7 16369:16370" s="59" customFormat="1" ht="47.25" x14ac:dyDescent="0.2">
      <c r="A235" s="199" t="s">
        <v>968</v>
      </c>
      <c r="B235" s="43">
        <v>912</v>
      </c>
      <c r="C235" s="200" t="s">
        <v>51</v>
      </c>
      <c r="D235" s="200" t="s">
        <v>71</v>
      </c>
      <c r="E235" s="102" t="s">
        <v>969</v>
      </c>
      <c r="F235" s="200"/>
      <c r="G235" s="304">
        <f>G236+G241+G245</f>
        <v>64056.800000000003</v>
      </c>
    </row>
    <row r="236" spans="1:7 16369:16370" s="59" customFormat="1" ht="63" x14ac:dyDescent="0.25">
      <c r="A236" s="174" t="s">
        <v>29</v>
      </c>
      <c r="B236" s="209">
        <v>912</v>
      </c>
      <c r="C236" s="201" t="s">
        <v>51</v>
      </c>
      <c r="D236" s="201" t="s">
        <v>71</v>
      </c>
      <c r="E236" s="186" t="s">
        <v>969</v>
      </c>
      <c r="F236" s="182" t="s">
        <v>30</v>
      </c>
      <c r="G236" s="191">
        <f>G237</f>
        <v>54143.8</v>
      </c>
    </row>
    <row r="237" spans="1:7 16369:16370" s="59" customFormat="1" x14ac:dyDescent="0.25">
      <c r="A237" s="174" t="s">
        <v>32</v>
      </c>
      <c r="B237" s="202">
        <v>912</v>
      </c>
      <c r="C237" s="201" t="s">
        <v>51</v>
      </c>
      <c r="D237" s="201" t="s">
        <v>71</v>
      </c>
      <c r="E237" s="186" t="s">
        <v>969</v>
      </c>
      <c r="F237" s="182" t="s">
        <v>31</v>
      </c>
      <c r="G237" s="191">
        <f>G238+G239+G240</f>
        <v>54143.8</v>
      </c>
    </row>
    <row r="238" spans="1:7 16369:16370" s="59" customFormat="1" x14ac:dyDescent="0.25">
      <c r="A238" s="174" t="s">
        <v>218</v>
      </c>
      <c r="B238" s="202">
        <v>912</v>
      </c>
      <c r="C238" s="201" t="s">
        <v>51</v>
      </c>
      <c r="D238" s="201" t="s">
        <v>71</v>
      </c>
      <c r="E238" s="186" t="s">
        <v>969</v>
      </c>
      <c r="F238" s="182" t="s">
        <v>132</v>
      </c>
      <c r="G238" s="191">
        <v>34818.300000000003</v>
      </c>
    </row>
    <row r="239" spans="1:7 16369:16370" s="59" customFormat="1" ht="31.5" x14ac:dyDescent="0.25">
      <c r="A239" s="197" t="s">
        <v>131</v>
      </c>
      <c r="B239" s="202">
        <v>912</v>
      </c>
      <c r="C239" s="201" t="s">
        <v>62</v>
      </c>
      <c r="D239" s="201" t="s">
        <v>71</v>
      </c>
      <c r="E239" s="186" t="s">
        <v>969</v>
      </c>
      <c r="F239" s="182" t="s">
        <v>133</v>
      </c>
      <c r="G239" s="191">
        <v>6766.9</v>
      </c>
    </row>
    <row r="240" spans="1:7 16369:16370" s="59" customFormat="1" ht="47.25" x14ac:dyDescent="0.25">
      <c r="A240" s="197" t="s">
        <v>222</v>
      </c>
      <c r="B240" s="202">
        <v>912</v>
      </c>
      <c r="C240" s="201" t="s">
        <v>51</v>
      </c>
      <c r="D240" s="201" t="s">
        <v>71</v>
      </c>
      <c r="E240" s="186" t="s">
        <v>969</v>
      </c>
      <c r="F240" s="182" t="s">
        <v>233</v>
      </c>
      <c r="G240" s="191">
        <v>12558.6</v>
      </c>
    </row>
    <row r="241" spans="1:7" s="59" customFormat="1" ht="31.5" x14ac:dyDescent="0.25">
      <c r="A241" s="190" t="s">
        <v>22</v>
      </c>
      <c r="B241" s="202">
        <v>912</v>
      </c>
      <c r="C241" s="201" t="s">
        <v>51</v>
      </c>
      <c r="D241" s="201" t="s">
        <v>71</v>
      </c>
      <c r="E241" s="186" t="s">
        <v>969</v>
      </c>
      <c r="F241" s="182">
        <v>200</v>
      </c>
      <c r="G241" s="191">
        <f>G242</f>
        <v>9723</v>
      </c>
    </row>
    <row r="242" spans="1:7" s="59" customFormat="1" ht="31.5" x14ac:dyDescent="0.25">
      <c r="A242" s="190" t="s">
        <v>17</v>
      </c>
      <c r="B242" s="202">
        <v>912</v>
      </c>
      <c r="C242" s="201" t="s">
        <v>51</v>
      </c>
      <c r="D242" s="201" t="s">
        <v>71</v>
      </c>
      <c r="E242" s="186" t="s">
        <v>969</v>
      </c>
      <c r="F242" s="182">
        <v>240</v>
      </c>
      <c r="G242" s="191">
        <f>G243+G244</f>
        <v>9723</v>
      </c>
    </row>
    <row r="243" spans="1:7" s="59" customFormat="1" ht="31.5" x14ac:dyDescent="0.25">
      <c r="A243" s="179" t="s">
        <v>481</v>
      </c>
      <c r="B243" s="202">
        <v>912</v>
      </c>
      <c r="C243" s="201" t="s">
        <v>51</v>
      </c>
      <c r="D243" s="201" t="s">
        <v>71</v>
      </c>
      <c r="E243" s="186" t="s">
        <v>969</v>
      </c>
      <c r="F243" s="182" t="s">
        <v>482</v>
      </c>
      <c r="G243" s="191">
        <v>1333</v>
      </c>
    </row>
    <row r="244" spans="1:7" s="59" customFormat="1" x14ac:dyDescent="0.25">
      <c r="A244" s="197" t="s">
        <v>934</v>
      </c>
      <c r="B244" s="202">
        <v>912</v>
      </c>
      <c r="C244" s="201" t="s">
        <v>51</v>
      </c>
      <c r="D244" s="201" t="s">
        <v>71</v>
      </c>
      <c r="E244" s="186" t="s">
        <v>969</v>
      </c>
      <c r="F244" s="182" t="s">
        <v>128</v>
      </c>
      <c r="G244" s="191">
        <f>2064+6326</f>
        <v>8390</v>
      </c>
    </row>
    <row r="245" spans="1:7" s="59" customFormat="1" x14ac:dyDescent="0.25">
      <c r="A245" s="190" t="s">
        <v>13</v>
      </c>
      <c r="B245" s="202">
        <v>912</v>
      </c>
      <c r="C245" s="201" t="s">
        <v>51</v>
      </c>
      <c r="D245" s="201" t="s">
        <v>71</v>
      </c>
      <c r="E245" s="186" t="s">
        <v>969</v>
      </c>
      <c r="F245" s="201">
        <v>800</v>
      </c>
      <c r="G245" s="214">
        <f>G246</f>
        <v>190</v>
      </c>
    </row>
    <row r="246" spans="1:7" s="59" customFormat="1" x14ac:dyDescent="0.25">
      <c r="A246" s="197" t="s">
        <v>34</v>
      </c>
      <c r="B246" s="202">
        <v>912</v>
      </c>
      <c r="C246" s="201" t="s">
        <v>51</v>
      </c>
      <c r="D246" s="201" t="s">
        <v>71</v>
      </c>
      <c r="E246" s="186" t="s">
        <v>969</v>
      </c>
      <c r="F246" s="201">
        <v>850</v>
      </c>
      <c r="G246" s="214">
        <f>G247+G248</f>
        <v>190</v>
      </c>
    </row>
    <row r="247" spans="1:7" s="59" customFormat="1" x14ac:dyDescent="0.25">
      <c r="A247" s="197" t="s">
        <v>125</v>
      </c>
      <c r="B247" s="202">
        <v>912</v>
      </c>
      <c r="C247" s="201" t="s">
        <v>51</v>
      </c>
      <c r="D247" s="201" t="s">
        <v>71</v>
      </c>
      <c r="E247" s="186" t="s">
        <v>969</v>
      </c>
      <c r="F247" s="201" t="s">
        <v>129</v>
      </c>
      <c r="G247" s="221">
        <v>0</v>
      </c>
    </row>
    <row r="248" spans="1:7" s="59" customFormat="1" x14ac:dyDescent="0.25">
      <c r="A248" s="197" t="s">
        <v>134</v>
      </c>
      <c r="B248" s="202">
        <v>912</v>
      </c>
      <c r="C248" s="201" t="s">
        <v>51</v>
      </c>
      <c r="D248" s="201" t="s">
        <v>71</v>
      </c>
      <c r="E248" s="186" t="s">
        <v>969</v>
      </c>
      <c r="F248" s="201" t="s">
        <v>135</v>
      </c>
      <c r="G248" s="196">
        <v>190</v>
      </c>
    </row>
    <row r="249" spans="1:7" s="59" customFormat="1" x14ac:dyDescent="0.2">
      <c r="A249" s="76" t="s">
        <v>523</v>
      </c>
      <c r="B249" s="202">
        <v>912</v>
      </c>
      <c r="C249" s="201" t="s">
        <v>62</v>
      </c>
      <c r="D249" s="201" t="s">
        <v>71</v>
      </c>
      <c r="E249" s="201" t="s">
        <v>529</v>
      </c>
      <c r="F249" s="201"/>
      <c r="G249" s="3">
        <f>G250</f>
        <v>950</v>
      </c>
    </row>
    <row r="250" spans="1:7" s="59" customFormat="1" ht="25.5" customHeight="1" x14ac:dyDescent="0.2">
      <c r="A250" s="79" t="s">
        <v>13</v>
      </c>
      <c r="B250" s="202">
        <v>912</v>
      </c>
      <c r="C250" s="201" t="s">
        <v>62</v>
      </c>
      <c r="D250" s="201" t="s">
        <v>71</v>
      </c>
      <c r="E250" s="201" t="s">
        <v>529</v>
      </c>
      <c r="F250" s="201">
        <v>800</v>
      </c>
      <c r="G250" s="3">
        <f t="shared" ref="G250:G251" si="27">G251</f>
        <v>950</v>
      </c>
    </row>
    <row r="251" spans="1:7" s="59" customFormat="1" ht="25.5" customHeight="1" x14ac:dyDescent="0.2">
      <c r="A251" s="79" t="s">
        <v>34</v>
      </c>
      <c r="B251" s="202">
        <v>912</v>
      </c>
      <c r="C251" s="201" t="s">
        <v>62</v>
      </c>
      <c r="D251" s="201" t="s">
        <v>71</v>
      </c>
      <c r="E251" s="201" t="s">
        <v>529</v>
      </c>
      <c r="F251" s="201">
        <v>850</v>
      </c>
      <c r="G251" s="3">
        <f t="shared" si="27"/>
        <v>950</v>
      </c>
    </row>
    <row r="252" spans="1:7" s="59" customFormat="1" ht="25.5" customHeight="1" x14ac:dyDescent="0.2">
      <c r="A252" s="79" t="s">
        <v>440</v>
      </c>
      <c r="B252" s="202">
        <v>912</v>
      </c>
      <c r="C252" s="201" t="s">
        <v>62</v>
      </c>
      <c r="D252" s="201" t="s">
        <v>71</v>
      </c>
      <c r="E252" s="201" t="s">
        <v>529</v>
      </c>
      <c r="F252" s="201" t="s">
        <v>439</v>
      </c>
      <c r="G252" s="3">
        <f>454+496</f>
        <v>950</v>
      </c>
    </row>
    <row r="253" spans="1:7" s="59" customFormat="1" ht="32.25" customHeight="1" x14ac:dyDescent="0.25">
      <c r="A253" s="181" t="s">
        <v>1157</v>
      </c>
      <c r="B253" s="44">
        <v>912</v>
      </c>
      <c r="C253" s="44" t="s">
        <v>62</v>
      </c>
      <c r="D253" s="44" t="s">
        <v>71</v>
      </c>
      <c r="E253" s="93" t="s">
        <v>1154</v>
      </c>
      <c r="F253" s="106"/>
      <c r="G253" s="198">
        <f>G254</f>
        <v>330</v>
      </c>
    </row>
    <row r="254" spans="1:7" s="59" customFormat="1" ht="21" customHeight="1" x14ac:dyDescent="0.25">
      <c r="A254" s="203" t="s">
        <v>1158</v>
      </c>
      <c r="B254" s="77">
        <v>912</v>
      </c>
      <c r="C254" s="78" t="s">
        <v>62</v>
      </c>
      <c r="D254" s="78" t="s">
        <v>71</v>
      </c>
      <c r="E254" s="94" t="s">
        <v>1155</v>
      </c>
      <c r="F254" s="117"/>
      <c r="G254" s="259">
        <f>G255</f>
        <v>330</v>
      </c>
    </row>
    <row r="255" spans="1:7" s="59" customFormat="1" ht="63" x14ac:dyDescent="0.25">
      <c r="A255" s="213" t="s">
        <v>269</v>
      </c>
      <c r="B255" s="202">
        <v>912</v>
      </c>
      <c r="C255" s="201" t="s">
        <v>62</v>
      </c>
      <c r="D255" s="201" t="s">
        <v>71</v>
      </c>
      <c r="E255" s="96" t="s">
        <v>1155</v>
      </c>
      <c r="F255" s="106" t="s">
        <v>30</v>
      </c>
      <c r="G255" s="196">
        <f>G256</f>
        <v>330</v>
      </c>
    </row>
    <row r="256" spans="1:7" s="59" customFormat="1" x14ac:dyDescent="0.25">
      <c r="A256" s="174" t="s">
        <v>32</v>
      </c>
      <c r="B256" s="202">
        <v>912</v>
      </c>
      <c r="C256" s="201" t="s">
        <v>62</v>
      </c>
      <c r="D256" s="201" t="s">
        <v>71</v>
      </c>
      <c r="E256" s="96" t="s">
        <v>1155</v>
      </c>
      <c r="F256" s="106" t="s">
        <v>31</v>
      </c>
      <c r="G256" s="196">
        <f>G257</f>
        <v>330</v>
      </c>
    </row>
    <row r="257" spans="1:16370" s="59" customFormat="1" x14ac:dyDescent="0.25">
      <c r="A257" s="174" t="s">
        <v>218</v>
      </c>
      <c r="B257" s="202">
        <v>912</v>
      </c>
      <c r="C257" s="201" t="s">
        <v>62</v>
      </c>
      <c r="D257" s="201" t="s">
        <v>71</v>
      </c>
      <c r="E257" s="96" t="s">
        <v>1155</v>
      </c>
      <c r="F257" s="106" t="s">
        <v>132</v>
      </c>
      <c r="G257" s="196">
        <v>330</v>
      </c>
    </row>
    <row r="258" spans="1:16370" s="97" customFormat="1" ht="47.25" x14ac:dyDescent="0.2">
      <c r="A258" s="72" t="s">
        <v>733</v>
      </c>
      <c r="B258" s="44">
        <v>912</v>
      </c>
      <c r="C258" s="73" t="s">
        <v>51</v>
      </c>
      <c r="D258" s="73" t="s">
        <v>71</v>
      </c>
      <c r="E258" s="73" t="s">
        <v>308</v>
      </c>
      <c r="F258" s="73"/>
      <c r="G258" s="1">
        <f t="shared" ref="G258:G259" si="28">G259</f>
        <v>23154</v>
      </c>
    </row>
    <row r="259" spans="1:16370" s="97" customFormat="1" ht="31.5" x14ac:dyDescent="0.2">
      <c r="A259" s="199" t="s">
        <v>148</v>
      </c>
      <c r="B259" s="43">
        <v>912</v>
      </c>
      <c r="C259" s="200" t="s">
        <v>51</v>
      </c>
      <c r="D259" s="200" t="s">
        <v>71</v>
      </c>
      <c r="E259" s="102" t="s">
        <v>539</v>
      </c>
      <c r="F259" s="200"/>
      <c r="G259" s="8">
        <f t="shared" si="28"/>
        <v>23154</v>
      </c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  <c r="CG259" s="59"/>
      <c r="CH259" s="59"/>
      <c r="CI259" s="59"/>
      <c r="CJ259" s="59"/>
      <c r="CK259" s="59"/>
      <c r="CL259" s="59"/>
      <c r="CM259" s="59"/>
      <c r="CN259" s="59"/>
      <c r="CO259" s="59"/>
      <c r="CP259" s="59"/>
      <c r="CQ259" s="59"/>
      <c r="CR259" s="59"/>
      <c r="CS259" s="59"/>
      <c r="CT259" s="59"/>
      <c r="CU259" s="59"/>
      <c r="CV259" s="59"/>
      <c r="CW259" s="59"/>
      <c r="CX259" s="59"/>
      <c r="CY259" s="59"/>
      <c r="CZ259" s="59"/>
      <c r="DA259" s="59"/>
      <c r="DB259" s="59"/>
      <c r="DC259" s="59"/>
      <c r="DD259" s="59"/>
      <c r="DE259" s="59"/>
      <c r="DF259" s="59"/>
      <c r="DG259" s="59"/>
      <c r="DH259" s="59"/>
      <c r="DI259" s="59"/>
      <c r="DJ259" s="59"/>
      <c r="DK259" s="59"/>
      <c r="DL259" s="59"/>
      <c r="DM259" s="59"/>
      <c r="DN259" s="59"/>
      <c r="DO259" s="59"/>
      <c r="DP259" s="59"/>
      <c r="DQ259" s="59"/>
      <c r="DR259" s="59"/>
      <c r="DS259" s="59"/>
      <c r="DT259" s="59"/>
      <c r="DU259" s="59"/>
      <c r="DV259" s="59"/>
      <c r="DW259" s="59"/>
      <c r="DX259" s="59"/>
      <c r="DY259" s="59"/>
      <c r="DZ259" s="59"/>
      <c r="EA259" s="59"/>
      <c r="EB259" s="59"/>
      <c r="EC259" s="59"/>
      <c r="ED259" s="59"/>
      <c r="EE259" s="59"/>
      <c r="EF259" s="59"/>
      <c r="EG259" s="59"/>
      <c r="EH259" s="59"/>
      <c r="EI259" s="59"/>
      <c r="EJ259" s="59"/>
      <c r="EK259" s="59"/>
      <c r="EL259" s="59"/>
      <c r="EM259" s="59"/>
      <c r="EN259" s="59"/>
      <c r="EO259" s="59"/>
      <c r="EP259" s="59"/>
      <c r="EQ259" s="59"/>
      <c r="ER259" s="59"/>
      <c r="ES259" s="59"/>
      <c r="ET259" s="59"/>
      <c r="EU259" s="59"/>
      <c r="EV259" s="59"/>
      <c r="EW259" s="59"/>
      <c r="EX259" s="59"/>
      <c r="EY259" s="59"/>
      <c r="EZ259" s="59"/>
      <c r="FA259" s="59"/>
      <c r="FB259" s="59"/>
      <c r="FC259" s="59"/>
      <c r="FD259" s="59"/>
      <c r="FE259" s="59"/>
      <c r="FF259" s="59"/>
      <c r="FG259" s="59"/>
      <c r="FH259" s="59"/>
      <c r="FI259" s="59"/>
      <c r="FJ259" s="59"/>
      <c r="FK259" s="59"/>
      <c r="FL259" s="59"/>
      <c r="FM259" s="59"/>
      <c r="FN259" s="59"/>
      <c r="FO259" s="59"/>
      <c r="FP259" s="59"/>
      <c r="FQ259" s="59"/>
      <c r="FR259" s="59"/>
      <c r="FS259" s="59"/>
      <c r="FT259" s="59"/>
      <c r="FU259" s="59"/>
      <c r="FV259" s="59"/>
      <c r="FW259" s="59"/>
      <c r="FX259" s="59"/>
      <c r="FY259" s="59"/>
      <c r="FZ259" s="59"/>
      <c r="GA259" s="59"/>
      <c r="GB259" s="59"/>
      <c r="GC259" s="59"/>
      <c r="GD259" s="59"/>
      <c r="GE259" s="59"/>
      <c r="GF259" s="59"/>
      <c r="GG259" s="59"/>
      <c r="GH259" s="59"/>
      <c r="GI259" s="59"/>
      <c r="GJ259" s="59"/>
      <c r="GK259" s="59"/>
      <c r="GL259" s="59"/>
      <c r="GM259" s="59"/>
      <c r="GN259" s="59"/>
      <c r="GO259" s="59"/>
      <c r="GP259" s="59"/>
      <c r="GQ259" s="59"/>
      <c r="GR259" s="59"/>
      <c r="GS259" s="59"/>
      <c r="GT259" s="59"/>
      <c r="GU259" s="59"/>
      <c r="GV259" s="59"/>
      <c r="GW259" s="59"/>
      <c r="GX259" s="59"/>
      <c r="GY259" s="59"/>
      <c r="GZ259" s="59"/>
      <c r="HA259" s="59"/>
      <c r="HB259" s="59"/>
      <c r="HC259" s="59"/>
      <c r="HD259" s="59"/>
      <c r="HE259" s="59"/>
      <c r="HF259" s="59"/>
      <c r="HG259" s="59"/>
      <c r="HH259" s="59"/>
      <c r="HI259" s="59"/>
      <c r="HJ259" s="59"/>
      <c r="HK259" s="59"/>
      <c r="HL259" s="59"/>
      <c r="HM259" s="59"/>
      <c r="HN259" s="59"/>
      <c r="HO259" s="59"/>
      <c r="HP259" s="59"/>
      <c r="HQ259" s="59"/>
      <c r="HR259" s="59"/>
      <c r="HS259" s="59"/>
      <c r="HT259" s="59"/>
      <c r="HU259" s="59"/>
      <c r="HV259" s="59"/>
      <c r="HW259" s="59"/>
      <c r="HX259" s="59"/>
      <c r="HY259" s="59"/>
      <c r="HZ259" s="59"/>
      <c r="IA259" s="59"/>
      <c r="IB259" s="59"/>
      <c r="IC259" s="59"/>
      <c r="ID259" s="59"/>
      <c r="IE259" s="59"/>
      <c r="IF259" s="59"/>
      <c r="IG259" s="59"/>
      <c r="IH259" s="59"/>
      <c r="II259" s="59"/>
      <c r="IJ259" s="59"/>
      <c r="IK259" s="59"/>
      <c r="IL259" s="59"/>
      <c r="IM259" s="59"/>
      <c r="IN259" s="59"/>
      <c r="IO259" s="59"/>
      <c r="IP259" s="59"/>
      <c r="IQ259" s="59"/>
      <c r="IR259" s="59"/>
      <c r="IS259" s="59"/>
      <c r="IT259" s="59"/>
      <c r="IU259" s="59"/>
      <c r="IV259" s="59"/>
      <c r="IW259" s="59"/>
      <c r="IX259" s="59"/>
      <c r="IY259" s="59"/>
      <c r="IZ259" s="59"/>
      <c r="JA259" s="59"/>
      <c r="JB259" s="59"/>
      <c r="JC259" s="59"/>
      <c r="JD259" s="59"/>
      <c r="JE259" s="59"/>
      <c r="JF259" s="59"/>
      <c r="JG259" s="59"/>
      <c r="JH259" s="59"/>
      <c r="JI259" s="59"/>
      <c r="JJ259" s="59"/>
      <c r="JK259" s="59"/>
      <c r="JL259" s="59"/>
      <c r="JM259" s="59"/>
      <c r="JN259" s="59"/>
      <c r="JO259" s="59"/>
      <c r="JP259" s="59"/>
      <c r="JQ259" s="59"/>
      <c r="JR259" s="59"/>
      <c r="JS259" s="59"/>
      <c r="JT259" s="59"/>
      <c r="JU259" s="59"/>
      <c r="JV259" s="59"/>
      <c r="JW259" s="59"/>
      <c r="JX259" s="59"/>
      <c r="JY259" s="59"/>
      <c r="JZ259" s="59"/>
      <c r="KA259" s="59"/>
      <c r="KB259" s="59"/>
      <c r="KC259" s="59"/>
      <c r="KD259" s="59"/>
      <c r="KE259" s="59"/>
      <c r="KF259" s="59"/>
      <c r="KG259" s="59"/>
      <c r="KH259" s="59"/>
      <c r="KI259" s="59"/>
      <c r="KJ259" s="59"/>
      <c r="KK259" s="59"/>
      <c r="KL259" s="59"/>
      <c r="KM259" s="59"/>
      <c r="KN259" s="59"/>
      <c r="KO259" s="59"/>
      <c r="KP259" s="59"/>
      <c r="KQ259" s="59"/>
      <c r="KR259" s="59"/>
      <c r="KS259" s="59"/>
      <c r="KT259" s="59"/>
      <c r="KU259" s="59"/>
      <c r="KV259" s="59"/>
      <c r="KW259" s="59"/>
      <c r="KX259" s="59"/>
      <c r="KY259" s="59"/>
      <c r="KZ259" s="59"/>
      <c r="LA259" s="59"/>
      <c r="LB259" s="59"/>
      <c r="LC259" s="59"/>
      <c r="LD259" s="59"/>
      <c r="LE259" s="59"/>
      <c r="LF259" s="59"/>
      <c r="LG259" s="59"/>
      <c r="LH259" s="59"/>
      <c r="LI259" s="59"/>
      <c r="LJ259" s="59"/>
      <c r="LK259" s="59"/>
      <c r="LL259" s="59"/>
      <c r="LM259" s="59"/>
      <c r="LN259" s="59"/>
      <c r="LO259" s="59"/>
      <c r="LP259" s="59"/>
      <c r="LQ259" s="59"/>
      <c r="LR259" s="59"/>
      <c r="LS259" s="59"/>
      <c r="LT259" s="59"/>
      <c r="LU259" s="59"/>
      <c r="LV259" s="59"/>
      <c r="LW259" s="59"/>
      <c r="LX259" s="59"/>
      <c r="LY259" s="59"/>
      <c r="LZ259" s="59"/>
      <c r="MA259" s="59"/>
      <c r="MB259" s="59"/>
      <c r="MC259" s="59"/>
      <c r="MD259" s="59"/>
      <c r="ME259" s="59"/>
      <c r="MF259" s="59"/>
      <c r="MG259" s="59"/>
      <c r="MH259" s="59"/>
      <c r="MI259" s="59"/>
      <c r="MJ259" s="59"/>
      <c r="MK259" s="59"/>
      <c r="ML259" s="59"/>
      <c r="MM259" s="59"/>
      <c r="MN259" s="59"/>
      <c r="MO259" s="59"/>
      <c r="MP259" s="59"/>
      <c r="MQ259" s="59"/>
      <c r="MR259" s="59"/>
      <c r="MS259" s="59"/>
      <c r="MT259" s="59"/>
      <c r="MU259" s="59"/>
      <c r="MV259" s="59"/>
      <c r="MW259" s="59"/>
      <c r="MX259" s="59"/>
      <c r="MY259" s="59"/>
      <c r="MZ259" s="59"/>
      <c r="NA259" s="59"/>
      <c r="NB259" s="59"/>
      <c r="NC259" s="59"/>
      <c r="ND259" s="59"/>
      <c r="NE259" s="59"/>
      <c r="NF259" s="59"/>
      <c r="NG259" s="59"/>
      <c r="NH259" s="59"/>
      <c r="NI259" s="59"/>
      <c r="NJ259" s="59"/>
      <c r="NK259" s="59"/>
      <c r="NL259" s="59"/>
      <c r="NM259" s="59"/>
      <c r="NN259" s="59"/>
      <c r="NO259" s="59"/>
      <c r="NP259" s="59"/>
      <c r="NQ259" s="59"/>
      <c r="NR259" s="59"/>
      <c r="NS259" s="59"/>
      <c r="NT259" s="59"/>
      <c r="NU259" s="59"/>
      <c r="NV259" s="59"/>
      <c r="NW259" s="59"/>
      <c r="NX259" s="59"/>
      <c r="NY259" s="59"/>
      <c r="NZ259" s="59"/>
      <c r="OA259" s="59"/>
      <c r="OB259" s="59"/>
      <c r="OC259" s="59"/>
      <c r="OD259" s="59"/>
      <c r="OE259" s="59"/>
      <c r="OF259" s="59"/>
      <c r="OG259" s="59"/>
      <c r="OH259" s="59"/>
      <c r="OI259" s="59"/>
      <c r="OJ259" s="59"/>
      <c r="OK259" s="59"/>
      <c r="OL259" s="59"/>
      <c r="OM259" s="59"/>
      <c r="ON259" s="59"/>
      <c r="OO259" s="59"/>
      <c r="OP259" s="59"/>
      <c r="OQ259" s="59"/>
      <c r="OR259" s="59"/>
      <c r="OS259" s="59"/>
      <c r="OT259" s="59"/>
      <c r="OU259" s="59"/>
      <c r="OV259" s="59"/>
      <c r="OW259" s="59"/>
      <c r="OX259" s="59"/>
      <c r="OY259" s="59"/>
      <c r="OZ259" s="59"/>
      <c r="PA259" s="59"/>
      <c r="PB259" s="59"/>
      <c r="PC259" s="59"/>
      <c r="PD259" s="59"/>
      <c r="PE259" s="59"/>
      <c r="PF259" s="59"/>
      <c r="PG259" s="59"/>
      <c r="PH259" s="59"/>
      <c r="PI259" s="59"/>
      <c r="PJ259" s="59"/>
      <c r="PK259" s="59"/>
      <c r="PL259" s="59"/>
      <c r="PM259" s="59"/>
      <c r="PN259" s="59"/>
      <c r="PO259" s="59"/>
      <c r="PP259" s="59"/>
      <c r="PQ259" s="59"/>
      <c r="PR259" s="59"/>
      <c r="PS259" s="59"/>
      <c r="PT259" s="59"/>
      <c r="PU259" s="59"/>
      <c r="PV259" s="59"/>
      <c r="PW259" s="59"/>
      <c r="PX259" s="59"/>
      <c r="PY259" s="59"/>
      <c r="PZ259" s="59"/>
      <c r="QA259" s="59"/>
      <c r="QB259" s="59"/>
      <c r="QC259" s="59"/>
      <c r="QD259" s="59"/>
      <c r="QE259" s="59"/>
      <c r="QF259" s="59"/>
      <c r="QG259" s="59"/>
      <c r="QH259" s="59"/>
      <c r="QI259" s="59"/>
      <c r="QJ259" s="59"/>
      <c r="QK259" s="59"/>
      <c r="QL259" s="59"/>
      <c r="QM259" s="59"/>
      <c r="QN259" s="59"/>
      <c r="QO259" s="59"/>
      <c r="QP259" s="59"/>
      <c r="QQ259" s="59"/>
      <c r="QR259" s="59"/>
      <c r="QS259" s="59"/>
      <c r="QT259" s="59"/>
      <c r="QU259" s="59"/>
      <c r="QV259" s="59"/>
      <c r="QW259" s="59"/>
      <c r="QX259" s="59"/>
      <c r="QY259" s="59"/>
      <c r="QZ259" s="59"/>
      <c r="RA259" s="59"/>
      <c r="RB259" s="59"/>
      <c r="RC259" s="59"/>
      <c r="RD259" s="59"/>
      <c r="RE259" s="59"/>
      <c r="RF259" s="59"/>
      <c r="RG259" s="59"/>
      <c r="RH259" s="59"/>
      <c r="RI259" s="59"/>
      <c r="RJ259" s="59"/>
      <c r="RK259" s="59"/>
      <c r="RL259" s="59"/>
      <c r="RM259" s="59"/>
      <c r="RN259" s="59"/>
      <c r="RO259" s="59"/>
      <c r="RP259" s="59"/>
      <c r="RQ259" s="59"/>
      <c r="RR259" s="59"/>
      <c r="RS259" s="59"/>
      <c r="RT259" s="59"/>
      <c r="RU259" s="59"/>
      <c r="RV259" s="59"/>
      <c r="RW259" s="59"/>
      <c r="RX259" s="59"/>
      <c r="RY259" s="59"/>
      <c r="RZ259" s="59"/>
      <c r="SA259" s="59"/>
      <c r="SB259" s="59"/>
      <c r="SC259" s="59"/>
      <c r="SD259" s="59"/>
      <c r="SE259" s="59"/>
      <c r="SF259" s="59"/>
      <c r="SG259" s="59"/>
      <c r="SH259" s="59"/>
      <c r="SI259" s="59"/>
      <c r="SJ259" s="59"/>
      <c r="SK259" s="59"/>
      <c r="SL259" s="59"/>
      <c r="SM259" s="59"/>
      <c r="SN259" s="59"/>
      <c r="SO259" s="59"/>
      <c r="SP259" s="59"/>
      <c r="SQ259" s="59"/>
      <c r="SR259" s="59"/>
      <c r="SS259" s="59"/>
      <c r="ST259" s="59"/>
      <c r="SU259" s="59"/>
      <c r="SV259" s="59"/>
      <c r="SW259" s="59"/>
      <c r="SX259" s="59"/>
      <c r="SY259" s="59"/>
      <c r="SZ259" s="59"/>
      <c r="TA259" s="59"/>
      <c r="TB259" s="59"/>
      <c r="TC259" s="59"/>
      <c r="TD259" s="59"/>
      <c r="TE259" s="59"/>
      <c r="TF259" s="59"/>
      <c r="TG259" s="59"/>
      <c r="TH259" s="59"/>
      <c r="TI259" s="59"/>
      <c r="TJ259" s="59"/>
      <c r="TK259" s="59"/>
      <c r="TL259" s="59"/>
      <c r="TM259" s="59"/>
      <c r="TN259" s="59"/>
      <c r="TO259" s="59"/>
      <c r="TP259" s="59"/>
      <c r="TQ259" s="59"/>
      <c r="TR259" s="59"/>
      <c r="TS259" s="59"/>
      <c r="TT259" s="59"/>
      <c r="TU259" s="59"/>
      <c r="TV259" s="59"/>
      <c r="TW259" s="59"/>
      <c r="TX259" s="59"/>
      <c r="TY259" s="59"/>
      <c r="TZ259" s="59"/>
      <c r="UA259" s="59"/>
      <c r="UB259" s="59"/>
      <c r="UC259" s="59"/>
      <c r="UD259" s="59"/>
      <c r="UE259" s="59"/>
      <c r="UF259" s="59"/>
      <c r="UG259" s="59"/>
      <c r="UH259" s="59"/>
      <c r="UI259" s="59"/>
      <c r="UJ259" s="59"/>
      <c r="UK259" s="59"/>
      <c r="UL259" s="59"/>
      <c r="UM259" s="59"/>
      <c r="UN259" s="59"/>
      <c r="UO259" s="59"/>
      <c r="UP259" s="59"/>
      <c r="UQ259" s="59"/>
      <c r="UR259" s="59"/>
      <c r="US259" s="59"/>
      <c r="UT259" s="59"/>
      <c r="UU259" s="59"/>
      <c r="UV259" s="59"/>
      <c r="UW259" s="59"/>
      <c r="UX259" s="59"/>
      <c r="UY259" s="59"/>
      <c r="UZ259" s="59"/>
      <c r="VA259" s="59"/>
      <c r="VB259" s="59"/>
      <c r="VC259" s="59"/>
      <c r="VD259" s="59"/>
      <c r="VE259" s="59"/>
      <c r="VF259" s="59"/>
      <c r="VG259" s="59"/>
      <c r="VH259" s="59"/>
      <c r="VI259" s="59"/>
      <c r="VJ259" s="59"/>
      <c r="VK259" s="59"/>
      <c r="VL259" s="59"/>
      <c r="VM259" s="59"/>
      <c r="VN259" s="59"/>
      <c r="VO259" s="59"/>
      <c r="VP259" s="59"/>
      <c r="VQ259" s="59"/>
      <c r="VR259" s="59"/>
      <c r="VS259" s="59"/>
      <c r="VT259" s="59"/>
      <c r="VU259" s="59"/>
      <c r="VV259" s="59"/>
      <c r="VW259" s="59"/>
      <c r="VX259" s="59"/>
      <c r="VY259" s="59"/>
      <c r="VZ259" s="59"/>
      <c r="WA259" s="59"/>
      <c r="WB259" s="59"/>
      <c r="WC259" s="59"/>
      <c r="WD259" s="59"/>
      <c r="WE259" s="59"/>
      <c r="WF259" s="59"/>
      <c r="WG259" s="59"/>
      <c r="WH259" s="59"/>
      <c r="WI259" s="59"/>
      <c r="WJ259" s="59"/>
      <c r="WK259" s="59"/>
      <c r="WL259" s="59"/>
      <c r="WM259" s="59"/>
      <c r="WN259" s="59"/>
      <c r="WO259" s="59"/>
      <c r="WP259" s="59"/>
      <c r="WQ259" s="59"/>
      <c r="WR259" s="59"/>
      <c r="WS259" s="59"/>
      <c r="WT259" s="59"/>
      <c r="WU259" s="59"/>
      <c r="WV259" s="59"/>
      <c r="WW259" s="59"/>
      <c r="WX259" s="59"/>
      <c r="WY259" s="59"/>
      <c r="WZ259" s="59"/>
      <c r="XA259" s="59"/>
      <c r="XB259" s="59"/>
      <c r="XC259" s="59"/>
      <c r="XD259" s="59"/>
      <c r="XE259" s="59"/>
      <c r="XF259" s="59"/>
      <c r="XG259" s="59"/>
      <c r="XH259" s="59"/>
      <c r="XI259" s="59"/>
      <c r="XJ259" s="59"/>
      <c r="XK259" s="59"/>
      <c r="XL259" s="59"/>
      <c r="XM259" s="59"/>
      <c r="XN259" s="59"/>
      <c r="XO259" s="59"/>
      <c r="XP259" s="59"/>
      <c r="XQ259" s="59"/>
      <c r="XR259" s="59"/>
      <c r="XS259" s="59"/>
      <c r="XT259" s="59"/>
      <c r="XU259" s="59"/>
      <c r="XV259" s="59"/>
      <c r="XW259" s="59"/>
      <c r="XX259" s="59"/>
      <c r="XY259" s="59"/>
      <c r="XZ259" s="59"/>
      <c r="YA259" s="59"/>
      <c r="YB259" s="59"/>
      <c r="YC259" s="59"/>
      <c r="YD259" s="59"/>
      <c r="YE259" s="59"/>
      <c r="YF259" s="59"/>
      <c r="YG259" s="59"/>
      <c r="YH259" s="59"/>
      <c r="YI259" s="59"/>
      <c r="YJ259" s="59"/>
      <c r="YK259" s="59"/>
      <c r="YL259" s="59"/>
      <c r="YM259" s="59"/>
      <c r="YN259" s="59"/>
      <c r="YO259" s="59"/>
      <c r="YP259" s="59"/>
      <c r="YQ259" s="59"/>
      <c r="YR259" s="59"/>
      <c r="YS259" s="59"/>
      <c r="YT259" s="59"/>
      <c r="YU259" s="59"/>
      <c r="YV259" s="59"/>
      <c r="YW259" s="59"/>
      <c r="YX259" s="59"/>
      <c r="YY259" s="59"/>
      <c r="YZ259" s="59"/>
      <c r="ZA259" s="59"/>
      <c r="ZB259" s="59"/>
      <c r="ZC259" s="59"/>
      <c r="ZD259" s="59"/>
      <c r="ZE259" s="59"/>
      <c r="ZF259" s="59"/>
      <c r="ZG259" s="59"/>
      <c r="ZH259" s="59"/>
      <c r="ZI259" s="59"/>
      <c r="ZJ259" s="59"/>
      <c r="ZK259" s="59"/>
      <c r="ZL259" s="59"/>
      <c r="ZM259" s="59"/>
      <c r="ZN259" s="59"/>
      <c r="ZO259" s="59"/>
      <c r="ZP259" s="59"/>
      <c r="ZQ259" s="59"/>
      <c r="ZR259" s="59"/>
      <c r="ZS259" s="59"/>
      <c r="ZT259" s="59"/>
      <c r="ZU259" s="59"/>
      <c r="ZV259" s="59"/>
      <c r="ZW259" s="59"/>
      <c r="ZX259" s="59"/>
      <c r="ZY259" s="59"/>
      <c r="ZZ259" s="59"/>
      <c r="AAA259" s="59"/>
      <c r="AAB259" s="59"/>
      <c r="AAC259" s="59"/>
      <c r="AAD259" s="59"/>
      <c r="AAE259" s="59"/>
      <c r="AAF259" s="59"/>
      <c r="AAG259" s="59"/>
      <c r="AAH259" s="59"/>
      <c r="AAI259" s="59"/>
      <c r="AAJ259" s="59"/>
      <c r="AAK259" s="59"/>
      <c r="AAL259" s="59"/>
      <c r="AAM259" s="59"/>
      <c r="AAN259" s="59"/>
      <c r="AAO259" s="59"/>
      <c r="AAP259" s="59"/>
      <c r="AAQ259" s="59"/>
      <c r="AAR259" s="59"/>
      <c r="AAS259" s="59"/>
      <c r="AAT259" s="59"/>
      <c r="AAU259" s="59"/>
      <c r="AAV259" s="59"/>
      <c r="AAW259" s="59"/>
      <c r="AAX259" s="59"/>
      <c r="AAY259" s="59"/>
      <c r="AAZ259" s="59"/>
      <c r="ABA259" s="59"/>
      <c r="ABB259" s="59"/>
      <c r="ABC259" s="59"/>
      <c r="ABD259" s="59"/>
      <c r="ABE259" s="59"/>
      <c r="ABF259" s="59"/>
      <c r="ABG259" s="59"/>
      <c r="ABH259" s="59"/>
      <c r="ABI259" s="59"/>
      <c r="ABJ259" s="59"/>
      <c r="ABK259" s="59"/>
      <c r="ABL259" s="59"/>
      <c r="ABM259" s="59"/>
      <c r="ABN259" s="59"/>
      <c r="ABO259" s="59"/>
      <c r="ABP259" s="59"/>
      <c r="ABQ259" s="59"/>
      <c r="ABR259" s="59"/>
      <c r="ABS259" s="59"/>
      <c r="ABT259" s="59"/>
      <c r="ABU259" s="59"/>
      <c r="ABV259" s="59"/>
      <c r="ABW259" s="59"/>
      <c r="ABX259" s="59"/>
      <c r="ABY259" s="59"/>
      <c r="ABZ259" s="59"/>
      <c r="ACA259" s="59"/>
      <c r="ACB259" s="59"/>
      <c r="ACC259" s="59"/>
      <c r="ACD259" s="59"/>
      <c r="ACE259" s="59"/>
      <c r="ACF259" s="59"/>
      <c r="ACG259" s="59"/>
      <c r="ACH259" s="59"/>
      <c r="ACI259" s="59"/>
      <c r="ACJ259" s="59"/>
      <c r="ACK259" s="59"/>
      <c r="ACL259" s="59"/>
      <c r="ACM259" s="59"/>
      <c r="ACN259" s="59"/>
      <c r="ACO259" s="59"/>
      <c r="ACP259" s="59"/>
      <c r="ACQ259" s="59"/>
      <c r="ACR259" s="59"/>
      <c r="ACS259" s="59"/>
      <c r="ACT259" s="59"/>
      <c r="ACU259" s="59"/>
      <c r="ACV259" s="59"/>
      <c r="ACW259" s="59"/>
      <c r="ACX259" s="59"/>
      <c r="ACY259" s="59"/>
      <c r="ACZ259" s="59"/>
      <c r="ADA259" s="59"/>
      <c r="ADB259" s="59"/>
      <c r="ADC259" s="59"/>
      <c r="ADD259" s="59"/>
      <c r="ADE259" s="59"/>
      <c r="ADF259" s="59"/>
      <c r="ADG259" s="59"/>
      <c r="ADH259" s="59"/>
      <c r="ADI259" s="59"/>
      <c r="ADJ259" s="59"/>
      <c r="ADK259" s="59"/>
      <c r="ADL259" s="59"/>
      <c r="ADM259" s="59"/>
      <c r="ADN259" s="59"/>
      <c r="ADO259" s="59"/>
      <c r="ADP259" s="59"/>
      <c r="ADQ259" s="59"/>
      <c r="ADR259" s="59"/>
      <c r="ADS259" s="59"/>
      <c r="ADT259" s="59"/>
      <c r="ADU259" s="59"/>
      <c r="ADV259" s="59"/>
      <c r="ADW259" s="59"/>
      <c r="ADX259" s="59"/>
      <c r="ADY259" s="59"/>
      <c r="ADZ259" s="59"/>
      <c r="AEA259" s="59"/>
      <c r="AEB259" s="59"/>
      <c r="AEC259" s="59"/>
      <c r="AED259" s="59"/>
      <c r="AEE259" s="59"/>
      <c r="AEF259" s="59"/>
      <c r="AEG259" s="59"/>
      <c r="AEH259" s="59"/>
      <c r="AEI259" s="59"/>
      <c r="AEJ259" s="59"/>
      <c r="AEK259" s="59"/>
      <c r="AEL259" s="59"/>
      <c r="AEM259" s="59"/>
      <c r="AEN259" s="59"/>
      <c r="AEO259" s="59"/>
      <c r="AEP259" s="59"/>
      <c r="AEQ259" s="59"/>
      <c r="AER259" s="59"/>
      <c r="AES259" s="59"/>
      <c r="AET259" s="59"/>
      <c r="AEU259" s="59"/>
      <c r="AEV259" s="59"/>
      <c r="AEW259" s="59"/>
      <c r="AEX259" s="59"/>
      <c r="AEY259" s="59"/>
      <c r="AEZ259" s="59"/>
      <c r="AFA259" s="59"/>
      <c r="AFB259" s="59"/>
      <c r="AFC259" s="59"/>
      <c r="AFD259" s="59"/>
      <c r="AFE259" s="59"/>
      <c r="AFF259" s="59"/>
      <c r="AFG259" s="59"/>
      <c r="AFH259" s="59"/>
      <c r="AFI259" s="59"/>
      <c r="AFJ259" s="59"/>
      <c r="AFK259" s="59"/>
      <c r="AFL259" s="59"/>
      <c r="AFM259" s="59"/>
      <c r="AFN259" s="59"/>
      <c r="AFO259" s="59"/>
      <c r="AFP259" s="59"/>
      <c r="AFQ259" s="59"/>
      <c r="AFR259" s="59"/>
      <c r="AFS259" s="59"/>
      <c r="AFT259" s="59"/>
      <c r="AFU259" s="59"/>
      <c r="AFV259" s="59"/>
      <c r="AFW259" s="59"/>
      <c r="AFX259" s="59"/>
      <c r="AFY259" s="59"/>
      <c r="AFZ259" s="59"/>
      <c r="AGA259" s="59"/>
      <c r="AGB259" s="59"/>
      <c r="AGC259" s="59"/>
      <c r="AGD259" s="59"/>
      <c r="AGE259" s="59"/>
      <c r="AGF259" s="59"/>
      <c r="AGG259" s="59"/>
      <c r="AGH259" s="59"/>
      <c r="AGI259" s="59"/>
      <c r="AGJ259" s="59"/>
      <c r="AGK259" s="59"/>
      <c r="AGL259" s="59"/>
      <c r="AGM259" s="59"/>
      <c r="AGN259" s="59"/>
      <c r="AGO259" s="59"/>
      <c r="AGP259" s="59"/>
      <c r="AGQ259" s="59"/>
      <c r="AGR259" s="59"/>
      <c r="AGS259" s="59"/>
      <c r="AGT259" s="59"/>
      <c r="AGU259" s="59"/>
      <c r="AGV259" s="59"/>
      <c r="AGW259" s="59"/>
      <c r="AGX259" s="59"/>
      <c r="AGY259" s="59"/>
      <c r="AGZ259" s="59"/>
      <c r="AHA259" s="59"/>
      <c r="AHB259" s="59"/>
      <c r="AHC259" s="59"/>
      <c r="AHD259" s="59"/>
      <c r="AHE259" s="59"/>
      <c r="AHF259" s="59"/>
      <c r="AHG259" s="59"/>
      <c r="AHH259" s="59"/>
      <c r="AHI259" s="59"/>
      <c r="AHJ259" s="59"/>
      <c r="AHK259" s="59"/>
      <c r="AHL259" s="59"/>
      <c r="AHM259" s="59"/>
      <c r="AHN259" s="59"/>
      <c r="AHO259" s="59"/>
      <c r="AHP259" s="59"/>
      <c r="AHQ259" s="59"/>
      <c r="AHR259" s="59"/>
      <c r="AHS259" s="59"/>
      <c r="AHT259" s="59"/>
      <c r="AHU259" s="59"/>
      <c r="AHV259" s="59"/>
      <c r="AHW259" s="59"/>
      <c r="AHX259" s="59"/>
      <c r="AHY259" s="59"/>
      <c r="AHZ259" s="59"/>
      <c r="AIA259" s="59"/>
      <c r="AIB259" s="59"/>
      <c r="AIC259" s="59"/>
      <c r="AID259" s="59"/>
      <c r="AIE259" s="59"/>
      <c r="AIF259" s="59"/>
      <c r="AIG259" s="59"/>
      <c r="AIH259" s="59"/>
      <c r="AII259" s="59"/>
      <c r="AIJ259" s="59"/>
      <c r="AIK259" s="59"/>
      <c r="AIL259" s="59"/>
      <c r="AIM259" s="59"/>
      <c r="AIN259" s="59"/>
      <c r="AIO259" s="59"/>
      <c r="AIP259" s="59"/>
      <c r="AIQ259" s="59"/>
      <c r="AIR259" s="59"/>
      <c r="AIS259" s="59"/>
      <c r="AIT259" s="59"/>
      <c r="AIU259" s="59"/>
      <c r="AIV259" s="59"/>
      <c r="AIW259" s="59"/>
      <c r="AIX259" s="59"/>
      <c r="AIY259" s="59"/>
      <c r="AIZ259" s="59"/>
      <c r="AJA259" s="59"/>
      <c r="AJB259" s="59"/>
      <c r="AJC259" s="59"/>
      <c r="AJD259" s="59"/>
      <c r="AJE259" s="59"/>
      <c r="AJF259" s="59"/>
      <c r="AJG259" s="59"/>
      <c r="AJH259" s="59"/>
      <c r="AJI259" s="59"/>
      <c r="AJJ259" s="59"/>
      <c r="AJK259" s="59"/>
      <c r="AJL259" s="59"/>
      <c r="AJM259" s="59"/>
      <c r="AJN259" s="59"/>
      <c r="AJO259" s="59"/>
      <c r="AJP259" s="59"/>
      <c r="AJQ259" s="59"/>
      <c r="AJR259" s="59"/>
      <c r="AJS259" s="59"/>
      <c r="AJT259" s="59"/>
      <c r="AJU259" s="59"/>
      <c r="AJV259" s="59"/>
      <c r="AJW259" s="59"/>
      <c r="AJX259" s="59"/>
      <c r="AJY259" s="59"/>
      <c r="AJZ259" s="59"/>
      <c r="AKA259" s="59"/>
      <c r="AKB259" s="59"/>
      <c r="AKC259" s="59"/>
      <c r="AKD259" s="59"/>
      <c r="AKE259" s="59"/>
      <c r="AKF259" s="59"/>
      <c r="AKG259" s="59"/>
      <c r="AKH259" s="59"/>
      <c r="AKI259" s="59"/>
      <c r="AKJ259" s="59"/>
      <c r="AKK259" s="59"/>
      <c r="AKL259" s="59"/>
      <c r="AKM259" s="59"/>
      <c r="AKN259" s="59"/>
      <c r="AKO259" s="59"/>
      <c r="AKP259" s="59"/>
      <c r="AKQ259" s="59"/>
      <c r="AKR259" s="59"/>
      <c r="AKS259" s="59"/>
      <c r="AKT259" s="59"/>
      <c r="AKU259" s="59"/>
      <c r="AKV259" s="59"/>
      <c r="AKW259" s="59"/>
      <c r="AKX259" s="59"/>
      <c r="AKY259" s="59"/>
      <c r="AKZ259" s="59"/>
      <c r="ALA259" s="59"/>
      <c r="ALB259" s="59"/>
      <c r="ALC259" s="59"/>
      <c r="ALD259" s="59"/>
      <c r="ALE259" s="59"/>
      <c r="ALF259" s="59"/>
      <c r="ALG259" s="59"/>
      <c r="ALH259" s="59"/>
      <c r="ALI259" s="59"/>
      <c r="ALJ259" s="59"/>
      <c r="ALK259" s="59"/>
      <c r="ALL259" s="59"/>
      <c r="ALM259" s="59"/>
      <c r="ALN259" s="59"/>
      <c r="ALO259" s="59"/>
      <c r="ALP259" s="59"/>
      <c r="ALQ259" s="59"/>
      <c r="ALR259" s="59"/>
      <c r="ALS259" s="59"/>
      <c r="ALT259" s="59"/>
      <c r="ALU259" s="59"/>
      <c r="ALV259" s="59"/>
      <c r="ALW259" s="59"/>
      <c r="ALX259" s="59"/>
      <c r="ALY259" s="59"/>
      <c r="ALZ259" s="59"/>
      <c r="AMA259" s="59"/>
      <c r="AMB259" s="59"/>
      <c r="AMC259" s="59"/>
      <c r="AMD259" s="59"/>
      <c r="AME259" s="59"/>
      <c r="AMF259" s="59"/>
      <c r="AMG259" s="59"/>
      <c r="AMH259" s="59"/>
      <c r="AMI259" s="59"/>
      <c r="AMJ259" s="59"/>
      <c r="AMK259" s="59"/>
      <c r="AML259" s="59"/>
      <c r="AMM259" s="59"/>
      <c r="AMN259" s="59"/>
      <c r="AMO259" s="59"/>
      <c r="AMP259" s="59"/>
      <c r="AMQ259" s="59"/>
      <c r="AMR259" s="59"/>
      <c r="AMS259" s="59"/>
      <c r="AMT259" s="59"/>
      <c r="AMU259" s="59"/>
      <c r="AMV259" s="59"/>
      <c r="AMW259" s="59"/>
      <c r="AMX259" s="59"/>
      <c r="AMY259" s="59"/>
      <c r="AMZ259" s="59"/>
      <c r="ANA259" s="59"/>
      <c r="ANB259" s="59"/>
      <c r="ANC259" s="59"/>
      <c r="AND259" s="59"/>
      <c r="ANE259" s="59"/>
      <c r="ANF259" s="59"/>
      <c r="ANG259" s="59"/>
      <c r="ANH259" s="59"/>
      <c r="ANI259" s="59"/>
      <c r="ANJ259" s="59"/>
      <c r="ANK259" s="59"/>
      <c r="ANL259" s="59"/>
      <c r="ANM259" s="59"/>
      <c r="ANN259" s="59"/>
      <c r="ANO259" s="59"/>
      <c r="ANP259" s="59"/>
      <c r="ANQ259" s="59"/>
      <c r="ANR259" s="59"/>
      <c r="ANS259" s="59"/>
      <c r="ANT259" s="59"/>
      <c r="ANU259" s="59"/>
      <c r="ANV259" s="59"/>
      <c r="ANW259" s="59"/>
      <c r="ANX259" s="59"/>
      <c r="ANY259" s="59"/>
      <c r="ANZ259" s="59"/>
      <c r="AOA259" s="59"/>
      <c r="AOB259" s="59"/>
      <c r="AOC259" s="59"/>
      <c r="AOD259" s="59"/>
      <c r="AOE259" s="59"/>
      <c r="AOF259" s="59"/>
      <c r="AOG259" s="59"/>
      <c r="AOH259" s="59"/>
      <c r="AOI259" s="59"/>
      <c r="AOJ259" s="59"/>
      <c r="AOK259" s="59"/>
      <c r="AOL259" s="59"/>
      <c r="AOM259" s="59"/>
      <c r="AON259" s="59"/>
      <c r="AOO259" s="59"/>
      <c r="AOP259" s="59"/>
      <c r="AOQ259" s="59"/>
      <c r="AOR259" s="59"/>
      <c r="AOS259" s="59"/>
      <c r="AOT259" s="59"/>
      <c r="AOU259" s="59"/>
      <c r="AOV259" s="59"/>
      <c r="AOW259" s="59"/>
      <c r="AOX259" s="59"/>
      <c r="AOY259" s="59"/>
      <c r="AOZ259" s="59"/>
      <c r="APA259" s="59"/>
      <c r="APB259" s="59"/>
      <c r="APC259" s="59"/>
      <c r="APD259" s="59"/>
      <c r="APE259" s="59"/>
      <c r="APF259" s="59"/>
      <c r="APG259" s="59"/>
      <c r="APH259" s="59"/>
      <c r="API259" s="59"/>
      <c r="APJ259" s="59"/>
      <c r="APK259" s="59"/>
      <c r="APL259" s="59"/>
      <c r="APM259" s="59"/>
      <c r="APN259" s="59"/>
      <c r="APO259" s="59"/>
      <c r="APP259" s="59"/>
      <c r="APQ259" s="59"/>
      <c r="APR259" s="59"/>
      <c r="APS259" s="59"/>
      <c r="APT259" s="59"/>
      <c r="APU259" s="59"/>
      <c r="APV259" s="59"/>
      <c r="APW259" s="59"/>
      <c r="APX259" s="59"/>
      <c r="APY259" s="59"/>
      <c r="APZ259" s="59"/>
      <c r="AQA259" s="59"/>
      <c r="AQB259" s="59"/>
      <c r="AQC259" s="59"/>
      <c r="AQD259" s="59"/>
      <c r="AQE259" s="59"/>
      <c r="AQF259" s="59"/>
      <c r="AQG259" s="59"/>
      <c r="AQH259" s="59"/>
      <c r="AQI259" s="59"/>
      <c r="AQJ259" s="59"/>
      <c r="AQK259" s="59"/>
      <c r="AQL259" s="59"/>
      <c r="AQM259" s="59"/>
      <c r="AQN259" s="59"/>
      <c r="AQO259" s="59"/>
      <c r="AQP259" s="59"/>
      <c r="AQQ259" s="59"/>
      <c r="AQR259" s="59"/>
      <c r="AQS259" s="59"/>
      <c r="AQT259" s="59"/>
      <c r="AQU259" s="59"/>
      <c r="AQV259" s="59"/>
      <c r="AQW259" s="59"/>
      <c r="AQX259" s="59"/>
      <c r="AQY259" s="59"/>
      <c r="AQZ259" s="59"/>
      <c r="ARA259" s="59"/>
      <c r="ARB259" s="59"/>
      <c r="ARC259" s="59"/>
      <c r="ARD259" s="59"/>
      <c r="ARE259" s="59"/>
      <c r="ARF259" s="59"/>
      <c r="ARG259" s="59"/>
      <c r="ARH259" s="59"/>
      <c r="ARI259" s="59"/>
      <c r="ARJ259" s="59"/>
      <c r="ARK259" s="59"/>
      <c r="ARL259" s="59"/>
      <c r="ARM259" s="59"/>
      <c r="ARN259" s="59"/>
      <c r="ARO259" s="59"/>
      <c r="ARP259" s="59"/>
      <c r="ARQ259" s="59"/>
      <c r="ARR259" s="59"/>
      <c r="ARS259" s="59"/>
      <c r="ART259" s="59"/>
      <c r="ARU259" s="59"/>
      <c r="ARV259" s="59"/>
      <c r="ARW259" s="59"/>
      <c r="ARX259" s="59"/>
      <c r="ARY259" s="59"/>
      <c r="ARZ259" s="59"/>
      <c r="ASA259" s="59"/>
      <c r="ASB259" s="59"/>
      <c r="ASC259" s="59"/>
      <c r="ASD259" s="59"/>
      <c r="ASE259" s="59"/>
      <c r="ASF259" s="59"/>
      <c r="ASG259" s="59"/>
      <c r="ASH259" s="59"/>
      <c r="ASI259" s="59"/>
      <c r="ASJ259" s="59"/>
      <c r="ASK259" s="59"/>
      <c r="ASL259" s="59"/>
      <c r="ASM259" s="59"/>
      <c r="ASN259" s="59"/>
      <c r="ASO259" s="59"/>
      <c r="ASP259" s="59"/>
      <c r="ASQ259" s="59"/>
      <c r="ASR259" s="59"/>
      <c r="ASS259" s="59"/>
      <c r="AST259" s="59"/>
      <c r="ASU259" s="59"/>
      <c r="ASV259" s="59"/>
      <c r="ASW259" s="59"/>
      <c r="ASX259" s="59"/>
      <c r="ASY259" s="59"/>
      <c r="ASZ259" s="59"/>
      <c r="ATA259" s="59"/>
      <c r="ATB259" s="59"/>
      <c r="ATC259" s="59"/>
      <c r="ATD259" s="59"/>
      <c r="ATE259" s="59"/>
      <c r="ATF259" s="59"/>
      <c r="ATG259" s="59"/>
      <c r="ATH259" s="59"/>
      <c r="ATI259" s="59"/>
      <c r="ATJ259" s="59"/>
      <c r="ATK259" s="59"/>
      <c r="ATL259" s="59"/>
      <c r="ATM259" s="59"/>
      <c r="ATN259" s="59"/>
      <c r="ATO259" s="59"/>
      <c r="ATP259" s="59"/>
      <c r="ATQ259" s="59"/>
      <c r="ATR259" s="59"/>
      <c r="ATS259" s="59"/>
      <c r="ATT259" s="59"/>
      <c r="ATU259" s="59"/>
      <c r="ATV259" s="59"/>
      <c r="ATW259" s="59"/>
      <c r="ATX259" s="59"/>
      <c r="ATY259" s="59"/>
      <c r="ATZ259" s="59"/>
      <c r="AUA259" s="59"/>
      <c r="AUB259" s="59"/>
      <c r="AUC259" s="59"/>
      <c r="AUD259" s="59"/>
      <c r="AUE259" s="59"/>
      <c r="AUF259" s="59"/>
      <c r="AUG259" s="59"/>
      <c r="AUH259" s="59"/>
      <c r="AUI259" s="59"/>
      <c r="AUJ259" s="59"/>
      <c r="AUK259" s="59"/>
      <c r="AUL259" s="59"/>
      <c r="AUM259" s="59"/>
      <c r="AUN259" s="59"/>
      <c r="AUO259" s="59"/>
      <c r="AUP259" s="59"/>
      <c r="AUQ259" s="59"/>
      <c r="AUR259" s="59"/>
      <c r="AUS259" s="59"/>
      <c r="AUT259" s="59"/>
      <c r="AUU259" s="59"/>
      <c r="AUV259" s="59"/>
      <c r="AUW259" s="59"/>
      <c r="AUX259" s="59"/>
      <c r="AUY259" s="59"/>
      <c r="AUZ259" s="59"/>
      <c r="AVA259" s="59"/>
      <c r="AVB259" s="59"/>
      <c r="AVC259" s="59"/>
      <c r="AVD259" s="59"/>
      <c r="AVE259" s="59"/>
      <c r="AVF259" s="59"/>
      <c r="AVG259" s="59"/>
      <c r="AVH259" s="59"/>
      <c r="AVI259" s="59"/>
      <c r="AVJ259" s="59"/>
      <c r="AVK259" s="59"/>
      <c r="AVL259" s="59"/>
      <c r="AVM259" s="59"/>
      <c r="AVN259" s="59"/>
      <c r="AVO259" s="59"/>
      <c r="AVP259" s="59"/>
      <c r="AVQ259" s="59"/>
      <c r="AVR259" s="59"/>
      <c r="AVS259" s="59"/>
      <c r="AVT259" s="59"/>
      <c r="AVU259" s="59"/>
      <c r="AVV259" s="59"/>
      <c r="AVW259" s="59"/>
      <c r="AVX259" s="59"/>
      <c r="AVY259" s="59"/>
      <c r="AVZ259" s="59"/>
      <c r="AWA259" s="59"/>
      <c r="AWB259" s="59"/>
      <c r="AWC259" s="59"/>
      <c r="AWD259" s="59"/>
      <c r="AWE259" s="59"/>
      <c r="AWF259" s="59"/>
      <c r="AWG259" s="59"/>
      <c r="AWH259" s="59"/>
      <c r="AWI259" s="59"/>
      <c r="AWJ259" s="59"/>
      <c r="AWK259" s="59"/>
      <c r="AWL259" s="59"/>
      <c r="AWM259" s="59"/>
      <c r="AWN259" s="59"/>
      <c r="AWO259" s="59"/>
      <c r="AWP259" s="59"/>
      <c r="AWQ259" s="59"/>
      <c r="AWR259" s="59"/>
      <c r="AWS259" s="59"/>
      <c r="AWT259" s="59"/>
      <c r="AWU259" s="59"/>
      <c r="AWV259" s="59"/>
      <c r="AWW259" s="59"/>
      <c r="AWX259" s="59"/>
      <c r="AWY259" s="59"/>
      <c r="AWZ259" s="59"/>
      <c r="AXA259" s="59"/>
      <c r="AXB259" s="59"/>
      <c r="AXC259" s="59"/>
      <c r="AXD259" s="59"/>
      <c r="AXE259" s="59"/>
      <c r="AXF259" s="59"/>
      <c r="AXG259" s="59"/>
      <c r="AXH259" s="59"/>
      <c r="AXI259" s="59"/>
      <c r="AXJ259" s="59"/>
      <c r="AXK259" s="59"/>
      <c r="AXL259" s="59"/>
      <c r="AXM259" s="59"/>
      <c r="AXN259" s="59"/>
      <c r="AXO259" s="59"/>
      <c r="AXP259" s="59"/>
      <c r="AXQ259" s="59"/>
      <c r="AXR259" s="59"/>
      <c r="AXS259" s="59"/>
      <c r="AXT259" s="59"/>
      <c r="AXU259" s="59"/>
      <c r="AXV259" s="59"/>
      <c r="AXW259" s="59"/>
      <c r="AXX259" s="59"/>
      <c r="AXY259" s="59"/>
      <c r="AXZ259" s="59"/>
      <c r="AYA259" s="59"/>
      <c r="AYB259" s="59"/>
      <c r="AYC259" s="59"/>
      <c r="AYD259" s="59"/>
      <c r="AYE259" s="59"/>
      <c r="AYF259" s="59"/>
      <c r="AYG259" s="59"/>
      <c r="AYH259" s="59"/>
      <c r="AYI259" s="59"/>
      <c r="AYJ259" s="59"/>
      <c r="AYK259" s="59"/>
      <c r="AYL259" s="59"/>
      <c r="AYM259" s="59"/>
      <c r="AYN259" s="59"/>
      <c r="AYO259" s="59"/>
      <c r="AYP259" s="59"/>
      <c r="AYQ259" s="59"/>
      <c r="AYR259" s="59"/>
      <c r="AYS259" s="59"/>
      <c r="AYT259" s="59"/>
      <c r="AYU259" s="59"/>
      <c r="AYV259" s="59"/>
      <c r="AYW259" s="59"/>
      <c r="AYX259" s="59"/>
      <c r="AYY259" s="59"/>
      <c r="AYZ259" s="59"/>
      <c r="AZA259" s="59"/>
      <c r="AZB259" s="59"/>
      <c r="AZC259" s="59"/>
      <c r="AZD259" s="59"/>
      <c r="AZE259" s="59"/>
      <c r="AZF259" s="59"/>
      <c r="AZG259" s="59"/>
      <c r="AZH259" s="59"/>
      <c r="AZI259" s="59"/>
      <c r="AZJ259" s="59"/>
      <c r="AZK259" s="59"/>
      <c r="AZL259" s="59"/>
      <c r="AZM259" s="59"/>
      <c r="AZN259" s="59"/>
      <c r="AZO259" s="59"/>
      <c r="AZP259" s="59"/>
      <c r="AZQ259" s="59"/>
      <c r="AZR259" s="59"/>
      <c r="AZS259" s="59"/>
      <c r="AZT259" s="59"/>
      <c r="AZU259" s="59"/>
      <c r="AZV259" s="59"/>
      <c r="AZW259" s="59"/>
      <c r="AZX259" s="59"/>
      <c r="AZY259" s="59"/>
      <c r="AZZ259" s="59"/>
      <c r="BAA259" s="59"/>
      <c r="BAB259" s="59"/>
      <c r="BAC259" s="59"/>
      <c r="BAD259" s="59"/>
      <c r="BAE259" s="59"/>
      <c r="BAF259" s="59"/>
      <c r="BAG259" s="59"/>
      <c r="BAH259" s="59"/>
      <c r="BAI259" s="59"/>
      <c r="BAJ259" s="59"/>
      <c r="BAK259" s="59"/>
      <c r="BAL259" s="59"/>
      <c r="BAM259" s="59"/>
      <c r="BAN259" s="59"/>
      <c r="BAO259" s="59"/>
      <c r="BAP259" s="59"/>
      <c r="BAQ259" s="59"/>
      <c r="BAR259" s="59"/>
      <c r="BAS259" s="59"/>
      <c r="BAT259" s="59"/>
      <c r="BAU259" s="59"/>
      <c r="BAV259" s="59"/>
      <c r="BAW259" s="59"/>
      <c r="BAX259" s="59"/>
      <c r="BAY259" s="59"/>
      <c r="BAZ259" s="59"/>
      <c r="BBA259" s="59"/>
      <c r="BBB259" s="59"/>
      <c r="BBC259" s="59"/>
      <c r="BBD259" s="59"/>
      <c r="BBE259" s="59"/>
      <c r="BBF259" s="59"/>
      <c r="BBG259" s="59"/>
      <c r="BBH259" s="59"/>
      <c r="BBI259" s="59"/>
      <c r="BBJ259" s="59"/>
      <c r="BBK259" s="59"/>
      <c r="BBL259" s="59"/>
      <c r="BBM259" s="59"/>
      <c r="BBN259" s="59"/>
      <c r="BBO259" s="59"/>
      <c r="BBP259" s="59"/>
      <c r="BBQ259" s="59"/>
      <c r="BBR259" s="59"/>
      <c r="BBS259" s="59"/>
      <c r="BBT259" s="59"/>
      <c r="BBU259" s="59"/>
      <c r="BBV259" s="59"/>
      <c r="BBW259" s="59"/>
      <c r="BBX259" s="59"/>
      <c r="BBY259" s="59"/>
      <c r="BBZ259" s="59"/>
      <c r="BCA259" s="59"/>
      <c r="BCB259" s="59"/>
      <c r="BCC259" s="59"/>
      <c r="BCD259" s="59"/>
      <c r="BCE259" s="59"/>
      <c r="BCF259" s="59"/>
      <c r="BCG259" s="59"/>
      <c r="BCH259" s="59"/>
      <c r="BCI259" s="59"/>
      <c r="BCJ259" s="59"/>
      <c r="BCK259" s="59"/>
      <c r="BCL259" s="59"/>
      <c r="BCM259" s="59"/>
      <c r="BCN259" s="59"/>
      <c r="BCO259" s="59"/>
      <c r="BCP259" s="59"/>
      <c r="BCQ259" s="59"/>
      <c r="BCR259" s="59"/>
      <c r="BCS259" s="59"/>
      <c r="BCT259" s="59"/>
      <c r="BCU259" s="59"/>
      <c r="BCV259" s="59"/>
      <c r="BCW259" s="59"/>
      <c r="BCX259" s="59"/>
      <c r="BCY259" s="59"/>
      <c r="BCZ259" s="59"/>
      <c r="BDA259" s="59"/>
      <c r="BDB259" s="59"/>
      <c r="BDC259" s="59"/>
      <c r="BDD259" s="59"/>
      <c r="BDE259" s="59"/>
      <c r="BDF259" s="59"/>
      <c r="BDG259" s="59"/>
      <c r="BDH259" s="59"/>
      <c r="BDI259" s="59"/>
      <c r="BDJ259" s="59"/>
      <c r="BDK259" s="59"/>
      <c r="BDL259" s="59"/>
      <c r="BDM259" s="59"/>
      <c r="BDN259" s="59"/>
      <c r="BDO259" s="59"/>
      <c r="BDP259" s="59"/>
      <c r="BDQ259" s="59"/>
      <c r="BDR259" s="59"/>
      <c r="BDS259" s="59"/>
      <c r="BDT259" s="59"/>
      <c r="BDU259" s="59"/>
      <c r="BDV259" s="59"/>
      <c r="BDW259" s="59"/>
      <c r="BDX259" s="59"/>
      <c r="BDY259" s="59"/>
      <c r="BDZ259" s="59"/>
      <c r="BEA259" s="59"/>
      <c r="BEB259" s="59"/>
      <c r="BEC259" s="59"/>
      <c r="BED259" s="59"/>
      <c r="BEE259" s="59"/>
      <c r="BEF259" s="59"/>
      <c r="BEG259" s="59"/>
      <c r="BEH259" s="59"/>
      <c r="BEI259" s="59"/>
      <c r="BEJ259" s="59"/>
      <c r="BEK259" s="59"/>
      <c r="BEL259" s="59"/>
      <c r="BEM259" s="59"/>
      <c r="BEN259" s="59"/>
      <c r="BEO259" s="59"/>
      <c r="BEP259" s="59"/>
      <c r="BEQ259" s="59"/>
      <c r="BER259" s="59"/>
      <c r="BES259" s="59"/>
      <c r="BET259" s="59"/>
      <c r="BEU259" s="59"/>
      <c r="BEV259" s="59"/>
      <c r="BEW259" s="59"/>
      <c r="BEX259" s="59"/>
      <c r="BEY259" s="59"/>
      <c r="BEZ259" s="59"/>
      <c r="BFA259" s="59"/>
      <c r="BFB259" s="59"/>
      <c r="BFC259" s="59"/>
      <c r="BFD259" s="59"/>
      <c r="BFE259" s="59"/>
      <c r="BFF259" s="59"/>
      <c r="BFG259" s="59"/>
      <c r="BFH259" s="59"/>
      <c r="BFI259" s="59"/>
      <c r="BFJ259" s="59"/>
      <c r="BFK259" s="59"/>
      <c r="BFL259" s="59"/>
      <c r="BFM259" s="59"/>
      <c r="BFN259" s="59"/>
      <c r="BFO259" s="59"/>
      <c r="BFP259" s="59"/>
      <c r="BFQ259" s="59"/>
      <c r="BFR259" s="59"/>
      <c r="BFS259" s="59"/>
      <c r="BFT259" s="59"/>
      <c r="BFU259" s="59"/>
      <c r="BFV259" s="59"/>
      <c r="BFW259" s="59"/>
      <c r="BFX259" s="59"/>
      <c r="BFY259" s="59"/>
      <c r="BFZ259" s="59"/>
      <c r="BGA259" s="59"/>
      <c r="BGB259" s="59"/>
      <c r="BGC259" s="59"/>
      <c r="BGD259" s="59"/>
      <c r="BGE259" s="59"/>
      <c r="BGF259" s="59"/>
      <c r="BGG259" s="59"/>
      <c r="BGH259" s="59"/>
      <c r="BGI259" s="59"/>
      <c r="BGJ259" s="59"/>
      <c r="BGK259" s="59"/>
      <c r="BGL259" s="59"/>
      <c r="BGM259" s="59"/>
      <c r="BGN259" s="59"/>
      <c r="BGO259" s="59"/>
      <c r="BGP259" s="59"/>
      <c r="BGQ259" s="59"/>
      <c r="BGR259" s="59"/>
      <c r="BGS259" s="59"/>
      <c r="BGT259" s="59"/>
      <c r="BGU259" s="59"/>
      <c r="BGV259" s="59"/>
      <c r="BGW259" s="59"/>
      <c r="BGX259" s="59"/>
      <c r="BGY259" s="59"/>
      <c r="BGZ259" s="59"/>
      <c r="BHA259" s="59"/>
      <c r="BHB259" s="59"/>
      <c r="BHC259" s="59"/>
      <c r="BHD259" s="59"/>
      <c r="BHE259" s="59"/>
      <c r="BHF259" s="59"/>
      <c r="BHG259" s="59"/>
      <c r="BHH259" s="59"/>
      <c r="BHI259" s="59"/>
      <c r="BHJ259" s="59"/>
      <c r="BHK259" s="59"/>
      <c r="BHL259" s="59"/>
      <c r="BHM259" s="59"/>
      <c r="BHN259" s="59"/>
      <c r="BHO259" s="59"/>
      <c r="BHP259" s="59"/>
      <c r="BHQ259" s="59"/>
      <c r="BHR259" s="59"/>
      <c r="BHS259" s="59"/>
      <c r="BHT259" s="59"/>
      <c r="BHU259" s="59"/>
      <c r="BHV259" s="59"/>
      <c r="BHW259" s="59"/>
      <c r="BHX259" s="59"/>
      <c r="BHY259" s="59"/>
      <c r="BHZ259" s="59"/>
      <c r="BIA259" s="59"/>
      <c r="BIB259" s="59"/>
      <c r="BIC259" s="59"/>
      <c r="BID259" s="59"/>
      <c r="BIE259" s="59"/>
      <c r="BIF259" s="59"/>
      <c r="BIG259" s="59"/>
      <c r="BIH259" s="59"/>
      <c r="BII259" s="59"/>
      <c r="BIJ259" s="59"/>
      <c r="BIK259" s="59"/>
      <c r="BIL259" s="59"/>
      <c r="BIM259" s="59"/>
      <c r="BIN259" s="59"/>
      <c r="BIO259" s="59"/>
      <c r="BIP259" s="59"/>
      <c r="BIQ259" s="59"/>
      <c r="BIR259" s="59"/>
      <c r="BIS259" s="59"/>
      <c r="BIT259" s="59"/>
      <c r="BIU259" s="59"/>
      <c r="BIV259" s="59"/>
      <c r="BIW259" s="59"/>
      <c r="BIX259" s="59"/>
      <c r="BIY259" s="59"/>
      <c r="BIZ259" s="59"/>
      <c r="BJA259" s="59"/>
      <c r="BJB259" s="59"/>
      <c r="BJC259" s="59"/>
      <c r="BJD259" s="59"/>
      <c r="BJE259" s="59"/>
      <c r="BJF259" s="59"/>
      <c r="BJG259" s="59"/>
      <c r="BJH259" s="59"/>
      <c r="BJI259" s="59"/>
      <c r="BJJ259" s="59"/>
      <c r="BJK259" s="59"/>
      <c r="BJL259" s="59"/>
      <c r="BJM259" s="59"/>
      <c r="BJN259" s="59"/>
      <c r="BJO259" s="59"/>
      <c r="BJP259" s="59"/>
      <c r="BJQ259" s="59"/>
      <c r="BJR259" s="59"/>
      <c r="BJS259" s="59"/>
      <c r="BJT259" s="59"/>
      <c r="BJU259" s="59"/>
      <c r="BJV259" s="59"/>
      <c r="BJW259" s="59"/>
      <c r="BJX259" s="59"/>
      <c r="BJY259" s="59"/>
      <c r="BJZ259" s="59"/>
      <c r="BKA259" s="59"/>
      <c r="BKB259" s="59"/>
      <c r="BKC259" s="59"/>
      <c r="BKD259" s="59"/>
      <c r="BKE259" s="59"/>
      <c r="BKF259" s="59"/>
      <c r="BKG259" s="59"/>
      <c r="BKH259" s="59"/>
      <c r="BKI259" s="59"/>
      <c r="BKJ259" s="59"/>
      <c r="BKK259" s="59"/>
      <c r="BKL259" s="59"/>
      <c r="BKM259" s="59"/>
      <c r="BKN259" s="59"/>
      <c r="BKO259" s="59"/>
      <c r="BKP259" s="59"/>
      <c r="BKQ259" s="59"/>
      <c r="BKR259" s="59"/>
      <c r="BKS259" s="59"/>
      <c r="BKT259" s="59"/>
      <c r="BKU259" s="59"/>
      <c r="BKV259" s="59"/>
      <c r="BKW259" s="59"/>
      <c r="BKX259" s="59"/>
      <c r="BKY259" s="59"/>
      <c r="BKZ259" s="59"/>
      <c r="BLA259" s="59"/>
      <c r="BLB259" s="59"/>
      <c r="BLC259" s="59"/>
      <c r="BLD259" s="59"/>
      <c r="BLE259" s="59"/>
      <c r="BLF259" s="59"/>
      <c r="BLG259" s="59"/>
      <c r="BLH259" s="59"/>
      <c r="BLI259" s="59"/>
      <c r="BLJ259" s="59"/>
      <c r="BLK259" s="59"/>
      <c r="BLL259" s="59"/>
      <c r="BLM259" s="59"/>
      <c r="BLN259" s="59"/>
      <c r="BLO259" s="59"/>
      <c r="BLP259" s="59"/>
      <c r="BLQ259" s="59"/>
      <c r="BLR259" s="59"/>
      <c r="BLS259" s="59"/>
      <c r="BLT259" s="59"/>
      <c r="BLU259" s="59"/>
      <c r="BLV259" s="59"/>
      <c r="BLW259" s="59"/>
      <c r="BLX259" s="59"/>
      <c r="BLY259" s="59"/>
      <c r="BLZ259" s="59"/>
      <c r="BMA259" s="59"/>
      <c r="BMB259" s="59"/>
      <c r="BMC259" s="59"/>
      <c r="BMD259" s="59"/>
      <c r="BME259" s="59"/>
      <c r="BMF259" s="59"/>
      <c r="BMG259" s="59"/>
      <c r="BMH259" s="59"/>
      <c r="BMI259" s="59"/>
      <c r="BMJ259" s="59"/>
      <c r="BMK259" s="59"/>
      <c r="BML259" s="59"/>
      <c r="BMM259" s="59"/>
      <c r="BMN259" s="59"/>
      <c r="BMO259" s="59"/>
      <c r="BMP259" s="59"/>
      <c r="BMQ259" s="59"/>
      <c r="BMR259" s="59"/>
      <c r="BMS259" s="59"/>
      <c r="BMT259" s="59"/>
      <c r="BMU259" s="59"/>
      <c r="BMV259" s="59"/>
      <c r="BMW259" s="59"/>
      <c r="BMX259" s="59"/>
      <c r="BMY259" s="59"/>
      <c r="BMZ259" s="59"/>
      <c r="BNA259" s="59"/>
      <c r="BNB259" s="59"/>
      <c r="BNC259" s="59"/>
      <c r="BND259" s="59"/>
      <c r="BNE259" s="59"/>
      <c r="BNF259" s="59"/>
      <c r="BNG259" s="59"/>
      <c r="BNH259" s="59"/>
      <c r="BNI259" s="59"/>
      <c r="BNJ259" s="59"/>
      <c r="BNK259" s="59"/>
      <c r="BNL259" s="59"/>
      <c r="BNM259" s="59"/>
      <c r="BNN259" s="59"/>
      <c r="BNO259" s="59"/>
      <c r="BNP259" s="59"/>
      <c r="BNQ259" s="59"/>
      <c r="BNR259" s="59"/>
      <c r="BNS259" s="59"/>
      <c r="BNT259" s="59"/>
      <c r="BNU259" s="59"/>
      <c r="BNV259" s="59"/>
      <c r="BNW259" s="59"/>
      <c r="BNX259" s="59"/>
      <c r="BNY259" s="59"/>
      <c r="BNZ259" s="59"/>
      <c r="BOA259" s="59"/>
      <c r="BOB259" s="59"/>
      <c r="BOC259" s="59"/>
      <c r="BOD259" s="59"/>
      <c r="BOE259" s="59"/>
      <c r="BOF259" s="59"/>
      <c r="BOG259" s="59"/>
      <c r="BOH259" s="59"/>
      <c r="BOI259" s="59"/>
      <c r="BOJ259" s="59"/>
      <c r="BOK259" s="59"/>
      <c r="BOL259" s="59"/>
      <c r="BOM259" s="59"/>
      <c r="BON259" s="59"/>
      <c r="BOO259" s="59"/>
      <c r="BOP259" s="59"/>
      <c r="BOQ259" s="59"/>
      <c r="BOR259" s="59"/>
      <c r="BOS259" s="59"/>
      <c r="BOT259" s="59"/>
      <c r="BOU259" s="59"/>
      <c r="BOV259" s="59"/>
      <c r="BOW259" s="59"/>
      <c r="BOX259" s="59"/>
      <c r="BOY259" s="59"/>
      <c r="BOZ259" s="59"/>
      <c r="BPA259" s="59"/>
      <c r="BPB259" s="59"/>
      <c r="BPC259" s="59"/>
      <c r="BPD259" s="59"/>
      <c r="BPE259" s="59"/>
      <c r="BPF259" s="59"/>
      <c r="BPG259" s="59"/>
      <c r="BPH259" s="59"/>
      <c r="BPI259" s="59"/>
      <c r="BPJ259" s="59"/>
      <c r="BPK259" s="59"/>
      <c r="BPL259" s="59"/>
      <c r="BPM259" s="59"/>
      <c r="BPN259" s="59"/>
      <c r="BPO259" s="59"/>
      <c r="BPP259" s="59"/>
      <c r="BPQ259" s="59"/>
      <c r="BPR259" s="59"/>
      <c r="BPS259" s="59"/>
      <c r="BPT259" s="59"/>
      <c r="BPU259" s="59"/>
      <c r="BPV259" s="59"/>
      <c r="BPW259" s="59"/>
      <c r="BPX259" s="59"/>
      <c r="BPY259" s="59"/>
      <c r="BPZ259" s="59"/>
      <c r="BQA259" s="59"/>
      <c r="BQB259" s="59"/>
      <c r="BQC259" s="59"/>
      <c r="BQD259" s="59"/>
      <c r="BQE259" s="59"/>
      <c r="BQF259" s="59"/>
      <c r="BQG259" s="59"/>
      <c r="BQH259" s="59"/>
      <c r="BQI259" s="59"/>
      <c r="BQJ259" s="59"/>
      <c r="BQK259" s="59"/>
      <c r="BQL259" s="59"/>
      <c r="BQM259" s="59"/>
      <c r="BQN259" s="59"/>
      <c r="BQO259" s="59"/>
      <c r="BQP259" s="59"/>
      <c r="BQQ259" s="59"/>
      <c r="BQR259" s="59"/>
      <c r="BQS259" s="59"/>
      <c r="BQT259" s="59"/>
      <c r="BQU259" s="59"/>
      <c r="BQV259" s="59"/>
      <c r="BQW259" s="59"/>
      <c r="BQX259" s="59"/>
      <c r="BQY259" s="59"/>
      <c r="BQZ259" s="59"/>
      <c r="BRA259" s="59"/>
      <c r="BRB259" s="59"/>
      <c r="BRC259" s="59"/>
      <c r="BRD259" s="59"/>
      <c r="BRE259" s="59"/>
      <c r="BRF259" s="59"/>
      <c r="BRG259" s="59"/>
      <c r="BRH259" s="59"/>
      <c r="BRI259" s="59"/>
      <c r="BRJ259" s="59"/>
      <c r="BRK259" s="59"/>
      <c r="BRL259" s="59"/>
      <c r="BRM259" s="59"/>
      <c r="BRN259" s="59"/>
      <c r="BRO259" s="59"/>
      <c r="BRP259" s="59"/>
      <c r="BRQ259" s="59"/>
      <c r="BRR259" s="59"/>
      <c r="BRS259" s="59"/>
      <c r="BRT259" s="59"/>
      <c r="BRU259" s="59"/>
      <c r="BRV259" s="59"/>
      <c r="BRW259" s="59"/>
      <c r="BRX259" s="59"/>
      <c r="BRY259" s="59"/>
      <c r="BRZ259" s="59"/>
      <c r="BSA259" s="59"/>
      <c r="BSB259" s="59"/>
      <c r="BSC259" s="59"/>
      <c r="BSD259" s="59"/>
      <c r="BSE259" s="59"/>
      <c r="BSF259" s="59"/>
      <c r="BSG259" s="59"/>
      <c r="BSH259" s="59"/>
      <c r="BSI259" s="59"/>
      <c r="BSJ259" s="59"/>
      <c r="BSK259" s="59"/>
      <c r="BSL259" s="59"/>
      <c r="BSM259" s="59"/>
      <c r="BSN259" s="59"/>
      <c r="BSO259" s="59"/>
      <c r="BSP259" s="59"/>
      <c r="BSQ259" s="59"/>
      <c r="BSR259" s="59"/>
      <c r="BSS259" s="59"/>
      <c r="BST259" s="59"/>
      <c r="BSU259" s="59"/>
      <c r="BSV259" s="59"/>
      <c r="BSW259" s="59"/>
      <c r="BSX259" s="59"/>
      <c r="BSY259" s="59"/>
      <c r="BSZ259" s="59"/>
      <c r="BTA259" s="59"/>
      <c r="BTB259" s="59"/>
      <c r="BTC259" s="59"/>
      <c r="BTD259" s="59"/>
      <c r="BTE259" s="59"/>
      <c r="BTF259" s="59"/>
      <c r="BTG259" s="59"/>
      <c r="BTH259" s="59"/>
      <c r="BTI259" s="59"/>
      <c r="BTJ259" s="59"/>
      <c r="BTK259" s="59"/>
      <c r="BTL259" s="59"/>
      <c r="BTM259" s="59"/>
      <c r="BTN259" s="59"/>
      <c r="BTO259" s="59"/>
      <c r="BTP259" s="59"/>
      <c r="BTQ259" s="59"/>
      <c r="BTR259" s="59"/>
      <c r="BTS259" s="59"/>
      <c r="BTT259" s="59"/>
      <c r="BTU259" s="59"/>
      <c r="BTV259" s="59"/>
      <c r="BTW259" s="59"/>
      <c r="BTX259" s="59"/>
      <c r="BTY259" s="59"/>
      <c r="BTZ259" s="59"/>
      <c r="BUA259" s="59"/>
      <c r="BUB259" s="59"/>
      <c r="BUC259" s="59"/>
      <c r="BUD259" s="59"/>
      <c r="BUE259" s="59"/>
      <c r="BUF259" s="59"/>
      <c r="BUG259" s="59"/>
      <c r="BUH259" s="59"/>
      <c r="BUI259" s="59"/>
      <c r="BUJ259" s="59"/>
      <c r="BUK259" s="59"/>
      <c r="BUL259" s="59"/>
      <c r="BUM259" s="59"/>
      <c r="BUN259" s="59"/>
      <c r="BUO259" s="59"/>
      <c r="BUP259" s="59"/>
      <c r="BUQ259" s="59"/>
      <c r="BUR259" s="59"/>
      <c r="BUS259" s="59"/>
      <c r="BUT259" s="59"/>
      <c r="BUU259" s="59"/>
      <c r="BUV259" s="59"/>
      <c r="BUW259" s="59"/>
      <c r="BUX259" s="59"/>
      <c r="BUY259" s="59"/>
      <c r="BUZ259" s="59"/>
      <c r="BVA259" s="59"/>
      <c r="BVB259" s="59"/>
      <c r="BVC259" s="59"/>
      <c r="BVD259" s="59"/>
      <c r="BVE259" s="59"/>
      <c r="BVF259" s="59"/>
      <c r="BVG259" s="59"/>
      <c r="BVH259" s="59"/>
      <c r="BVI259" s="59"/>
      <c r="BVJ259" s="59"/>
      <c r="BVK259" s="59"/>
      <c r="BVL259" s="59"/>
      <c r="BVM259" s="59"/>
      <c r="BVN259" s="59"/>
      <c r="BVO259" s="59"/>
      <c r="BVP259" s="59"/>
      <c r="BVQ259" s="59"/>
      <c r="BVR259" s="59"/>
      <c r="BVS259" s="59"/>
      <c r="BVT259" s="59"/>
      <c r="BVU259" s="59"/>
      <c r="BVV259" s="59"/>
      <c r="BVW259" s="59"/>
      <c r="BVX259" s="59"/>
      <c r="BVY259" s="59"/>
      <c r="BVZ259" s="59"/>
      <c r="BWA259" s="59"/>
      <c r="BWB259" s="59"/>
      <c r="BWC259" s="59"/>
      <c r="BWD259" s="59"/>
      <c r="BWE259" s="59"/>
      <c r="BWF259" s="59"/>
      <c r="BWG259" s="59"/>
      <c r="BWH259" s="59"/>
      <c r="BWI259" s="59"/>
      <c r="BWJ259" s="59"/>
      <c r="BWK259" s="59"/>
      <c r="BWL259" s="59"/>
      <c r="BWM259" s="59"/>
      <c r="BWN259" s="59"/>
      <c r="BWO259" s="59"/>
      <c r="BWP259" s="59"/>
      <c r="BWQ259" s="59"/>
      <c r="BWR259" s="59"/>
      <c r="BWS259" s="59"/>
      <c r="BWT259" s="59"/>
      <c r="BWU259" s="59"/>
      <c r="BWV259" s="59"/>
      <c r="BWW259" s="59"/>
      <c r="BWX259" s="59"/>
      <c r="BWY259" s="59"/>
      <c r="BWZ259" s="59"/>
      <c r="BXA259" s="59"/>
      <c r="BXB259" s="59"/>
      <c r="BXC259" s="59"/>
      <c r="BXD259" s="59"/>
      <c r="BXE259" s="59"/>
      <c r="BXF259" s="59"/>
      <c r="BXG259" s="59"/>
      <c r="BXH259" s="59"/>
      <c r="BXI259" s="59"/>
      <c r="BXJ259" s="59"/>
      <c r="BXK259" s="59"/>
      <c r="BXL259" s="59"/>
      <c r="BXM259" s="59"/>
      <c r="BXN259" s="59"/>
      <c r="BXO259" s="59"/>
      <c r="BXP259" s="59"/>
      <c r="BXQ259" s="59"/>
      <c r="BXR259" s="59"/>
      <c r="BXS259" s="59"/>
      <c r="BXT259" s="59"/>
      <c r="BXU259" s="59"/>
      <c r="BXV259" s="59"/>
      <c r="BXW259" s="59"/>
      <c r="BXX259" s="59"/>
      <c r="BXY259" s="59"/>
      <c r="BXZ259" s="59"/>
      <c r="BYA259" s="59"/>
      <c r="BYB259" s="59"/>
      <c r="BYC259" s="59"/>
      <c r="BYD259" s="59"/>
      <c r="BYE259" s="59"/>
      <c r="BYF259" s="59"/>
      <c r="BYG259" s="59"/>
      <c r="BYH259" s="59"/>
      <c r="BYI259" s="59"/>
      <c r="BYJ259" s="59"/>
      <c r="BYK259" s="59"/>
      <c r="BYL259" s="59"/>
      <c r="BYM259" s="59"/>
      <c r="BYN259" s="59"/>
      <c r="BYO259" s="59"/>
      <c r="BYP259" s="59"/>
      <c r="BYQ259" s="59"/>
      <c r="BYR259" s="59"/>
      <c r="BYS259" s="59"/>
      <c r="BYT259" s="59"/>
      <c r="BYU259" s="59"/>
      <c r="BYV259" s="59"/>
      <c r="BYW259" s="59"/>
      <c r="BYX259" s="59"/>
      <c r="BYY259" s="59"/>
      <c r="BYZ259" s="59"/>
      <c r="BZA259" s="59"/>
      <c r="BZB259" s="59"/>
      <c r="BZC259" s="59"/>
      <c r="BZD259" s="59"/>
      <c r="BZE259" s="59"/>
      <c r="BZF259" s="59"/>
      <c r="BZG259" s="59"/>
      <c r="BZH259" s="59"/>
      <c r="BZI259" s="59"/>
      <c r="BZJ259" s="59"/>
      <c r="BZK259" s="59"/>
      <c r="BZL259" s="59"/>
      <c r="BZM259" s="59"/>
      <c r="BZN259" s="59"/>
      <c r="BZO259" s="59"/>
      <c r="BZP259" s="59"/>
      <c r="BZQ259" s="59"/>
      <c r="BZR259" s="59"/>
      <c r="BZS259" s="59"/>
      <c r="BZT259" s="59"/>
      <c r="BZU259" s="59"/>
      <c r="BZV259" s="59"/>
      <c r="BZW259" s="59"/>
      <c r="BZX259" s="59"/>
      <c r="BZY259" s="59"/>
      <c r="BZZ259" s="59"/>
      <c r="CAA259" s="59"/>
      <c r="CAB259" s="59"/>
      <c r="CAC259" s="59"/>
      <c r="CAD259" s="59"/>
      <c r="CAE259" s="59"/>
      <c r="CAF259" s="59"/>
      <c r="CAG259" s="59"/>
      <c r="CAH259" s="59"/>
      <c r="CAI259" s="59"/>
      <c r="CAJ259" s="59"/>
      <c r="CAK259" s="59"/>
      <c r="CAL259" s="59"/>
      <c r="CAM259" s="59"/>
      <c r="CAN259" s="59"/>
      <c r="CAO259" s="59"/>
      <c r="CAP259" s="59"/>
      <c r="CAQ259" s="59"/>
      <c r="CAR259" s="59"/>
      <c r="CAS259" s="59"/>
      <c r="CAT259" s="59"/>
      <c r="CAU259" s="59"/>
      <c r="CAV259" s="59"/>
      <c r="CAW259" s="59"/>
      <c r="CAX259" s="59"/>
      <c r="CAY259" s="59"/>
      <c r="CAZ259" s="59"/>
      <c r="CBA259" s="59"/>
      <c r="CBB259" s="59"/>
      <c r="CBC259" s="59"/>
      <c r="CBD259" s="59"/>
      <c r="CBE259" s="59"/>
      <c r="CBF259" s="59"/>
      <c r="CBG259" s="59"/>
      <c r="CBH259" s="59"/>
      <c r="CBI259" s="59"/>
      <c r="CBJ259" s="59"/>
      <c r="CBK259" s="59"/>
      <c r="CBL259" s="59"/>
      <c r="CBM259" s="59"/>
      <c r="CBN259" s="59"/>
      <c r="CBO259" s="59"/>
      <c r="CBP259" s="59"/>
      <c r="CBQ259" s="59"/>
      <c r="CBR259" s="59"/>
      <c r="CBS259" s="59"/>
      <c r="CBT259" s="59"/>
      <c r="CBU259" s="59"/>
      <c r="CBV259" s="59"/>
      <c r="CBW259" s="59"/>
      <c r="CBX259" s="59"/>
      <c r="CBY259" s="59"/>
      <c r="CBZ259" s="59"/>
      <c r="CCA259" s="59"/>
      <c r="CCB259" s="59"/>
      <c r="CCC259" s="59"/>
      <c r="CCD259" s="59"/>
      <c r="CCE259" s="59"/>
      <c r="CCF259" s="59"/>
      <c r="CCG259" s="59"/>
      <c r="CCH259" s="59"/>
      <c r="CCI259" s="59"/>
      <c r="CCJ259" s="59"/>
      <c r="CCK259" s="59"/>
      <c r="CCL259" s="59"/>
      <c r="CCM259" s="59"/>
      <c r="CCN259" s="59"/>
      <c r="CCO259" s="59"/>
      <c r="CCP259" s="59"/>
      <c r="CCQ259" s="59"/>
      <c r="CCR259" s="59"/>
      <c r="CCS259" s="59"/>
      <c r="CCT259" s="59"/>
      <c r="CCU259" s="59"/>
      <c r="CCV259" s="59"/>
      <c r="CCW259" s="59"/>
      <c r="CCX259" s="59"/>
      <c r="CCY259" s="59"/>
      <c r="CCZ259" s="59"/>
      <c r="CDA259" s="59"/>
      <c r="CDB259" s="59"/>
      <c r="CDC259" s="59"/>
      <c r="CDD259" s="59"/>
      <c r="CDE259" s="59"/>
      <c r="CDF259" s="59"/>
      <c r="CDG259" s="59"/>
      <c r="CDH259" s="59"/>
      <c r="CDI259" s="59"/>
      <c r="CDJ259" s="59"/>
      <c r="CDK259" s="59"/>
      <c r="CDL259" s="59"/>
      <c r="CDM259" s="59"/>
      <c r="CDN259" s="59"/>
      <c r="CDO259" s="59"/>
      <c r="CDP259" s="59"/>
      <c r="CDQ259" s="59"/>
      <c r="CDR259" s="59"/>
      <c r="CDS259" s="59"/>
      <c r="CDT259" s="59"/>
      <c r="CDU259" s="59"/>
      <c r="CDV259" s="59"/>
      <c r="CDW259" s="59"/>
      <c r="CDX259" s="59"/>
      <c r="CDY259" s="59"/>
      <c r="CDZ259" s="59"/>
      <c r="CEA259" s="59"/>
      <c r="CEB259" s="59"/>
      <c r="CEC259" s="59"/>
      <c r="CED259" s="59"/>
      <c r="CEE259" s="59"/>
      <c r="CEF259" s="59"/>
      <c r="CEG259" s="59"/>
      <c r="CEH259" s="59"/>
      <c r="CEI259" s="59"/>
      <c r="CEJ259" s="59"/>
      <c r="CEK259" s="59"/>
      <c r="CEL259" s="59"/>
      <c r="CEM259" s="59"/>
      <c r="CEN259" s="59"/>
      <c r="CEO259" s="59"/>
      <c r="CEP259" s="59"/>
      <c r="CEQ259" s="59"/>
      <c r="CER259" s="59"/>
      <c r="CES259" s="59"/>
      <c r="CET259" s="59"/>
      <c r="CEU259" s="59"/>
      <c r="CEV259" s="59"/>
      <c r="CEW259" s="59"/>
      <c r="CEX259" s="59"/>
      <c r="CEY259" s="59"/>
      <c r="CEZ259" s="59"/>
      <c r="CFA259" s="59"/>
      <c r="CFB259" s="59"/>
      <c r="CFC259" s="59"/>
      <c r="CFD259" s="59"/>
      <c r="CFE259" s="59"/>
      <c r="CFF259" s="59"/>
      <c r="CFG259" s="59"/>
      <c r="CFH259" s="59"/>
      <c r="CFI259" s="59"/>
      <c r="CFJ259" s="59"/>
      <c r="CFK259" s="59"/>
      <c r="CFL259" s="59"/>
      <c r="CFM259" s="59"/>
      <c r="CFN259" s="59"/>
      <c r="CFO259" s="59"/>
      <c r="CFP259" s="59"/>
      <c r="CFQ259" s="59"/>
      <c r="CFR259" s="59"/>
      <c r="CFS259" s="59"/>
      <c r="CFT259" s="59"/>
      <c r="CFU259" s="59"/>
      <c r="CFV259" s="59"/>
      <c r="CFW259" s="59"/>
      <c r="CFX259" s="59"/>
      <c r="CFY259" s="59"/>
      <c r="CFZ259" s="59"/>
      <c r="CGA259" s="59"/>
      <c r="CGB259" s="59"/>
      <c r="CGC259" s="59"/>
      <c r="CGD259" s="59"/>
      <c r="CGE259" s="59"/>
      <c r="CGF259" s="59"/>
      <c r="CGG259" s="59"/>
      <c r="CGH259" s="59"/>
      <c r="CGI259" s="59"/>
      <c r="CGJ259" s="59"/>
      <c r="CGK259" s="59"/>
      <c r="CGL259" s="59"/>
      <c r="CGM259" s="59"/>
      <c r="CGN259" s="59"/>
      <c r="CGO259" s="59"/>
      <c r="CGP259" s="59"/>
      <c r="CGQ259" s="59"/>
      <c r="CGR259" s="59"/>
      <c r="CGS259" s="59"/>
      <c r="CGT259" s="59"/>
      <c r="CGU259" s="59"/>
      <c r="CGV259" s="59"/>
      <c r="CGW259" s="59"/>
      <c r="CGX259" s="59"/>
      <c r="CGY259" s="59"/>
      <c r="CGZ259" s="59"/>
      <c r="CHA259" s="59"/>
      <c r="CHB259" s="59"/>
      <c r="CHC259" s="59"/>
      <c r="CHD259" s="59"/>
      <c r="CHE259" s="59"/>
      <c r="CHF259" s="59"/>
      <c r="CHG259" s="59"/>
      <c r="CHH259" s="59"/>
      <c r="CHI259" s="59"/>
      <c r="CHJ259" s="59"/>
      <c r="CHK259" s="59"/>
      <c r="CHL259" s="59"/>
      <c r="CHM259" s="59"/>
      <c r="CHN259" s="59"/>
      <c r="CHO259" s="59"/>
      <c r="CHP259" s="59"/>
      <c r="CHQ259" s="59"/>
      <c r="CHR259" s="59"/>
      <c r="CHS259" s="59"/>
      <c r="CHT259" s="59"/>
      <c r="CHU259" s="59"/>
      <c r="CHV259" s="59"/>
      <c r="CHW259" s="59"/>
      <c r="CHX259" s="59"/>
      <c r="CHY259" s="59"/>
      <c r="CHZ259" s="59"/>
      <c r="CIA259" s="59"/>
      <c r="CIB259" s="59"/>
      <c r="CIC259" s="59"/>
      <c r="CID259" s="59"/>
      <c r="CIE259" s="59"/>
      <c r="CIF259" s="59"/>
      <c r="CIG259" s="59"/>
      <c r="CIH259" s="59"/>
      <c r="CII259" s="59"/>
      <c r="CIJ259" s="59"/>
      <c r="CIK259" s="59"/>
      <c r="CIL259" s="59"/>
      <c r="CIM259" s="59"/>
      <c r="CIN259" s="59"/>
      <c r="CIO259" s="59"/>
      <c r="CIP259" s="59"/>
      <c r="CIQ259" s="59"/>
      <c r="CIR259" s="59"/>
      <c r="CIS259" s="59"/>
      <c r="CIT259" s="59"/>
      <c r="CIU259" s="59"/>
      <c r="CIV259" s="59"/>
      <c r="CIW259" s="59"/>
      <c r="CIX259" s="59"/>
      <c r="CIY259" s="59"/>
      <c r="CIZ259" s="59"/>
      <c r="CJA259" s="59"/>
      <c r="CJB259" s="59"/>
      <c r="CJC259" s="59"/>
      <c r="CJD259" s="59"/>
      <c r="CJE259" s="59"/>
      <c r="CJF259" s="59"/>
      <c r="CJG259" s="59"/>
      <c r="CJH259" s="59"/>
      <c r="CJI259" s="59"/>
      <c r="CJJ259" s="59"/>
      <c r="CJK259" s="59"/>
      <c r="CJL259" s="59"/>
      <c r="CJM259" s="59"/>
      <c r="CJN259" s="59"/>
      <c r="CJO259" s="59"/>
      <c r="CJP259" s="59"/>
      <c r="CJQ259" s="59"/>
      <c r="CJR259" s="59"/>
      <c r="CJS259" s="59"/>
      <c r="CJT259" s="59"/>
      <c r="CJU259" s="59"/>
      <c r="CJV259" s="59"/>
      <c r="CJW259" s="59"/>
      <c r="CJX259" s="59"/>
      <c r="CJY259" s="59"/>
      <c r="CJZ259" s="59"/>
      <c r="CKA259" s="59"/>
      <c r="CKB259" s="59"/>
      <c r="CKC259" s="59"/>
      <c r="CKD259" s="59"/>
      <c r="CKE259" s="59"/>
      <c r="CKF259" s="59"/>
      <c r="CKG259" s="59"/>
      <c r="CKH259" s="59"/>
      <c r="CKI259" s="59"/>
      <c r="CKJ259" s="59"/>
      <c r="CKK259" s="59"/>
      <c r="CKL259" s="59"/>
      <c r="CKM259" s="59"/>
      <c r="CKN259" s="59"/>
      <c r="CKO259" s="59"/>
      <c r="CKP259" s="59"/>
      <c r="CKQ259" s="59"/>
      <c r="CKR259" s="59"/>
      <c r="CKS259" s="59"/>
      <c r="CKT259" s="59"/>
      <c r="CKU259" s="59"/>
      <c r="CKV259" s="59"/>
      <c r="CKW259" s="59"/>
      <c r="CKX259" s="59"/>
      <c r="CKY259" s="59"/>
      <c r="CKZ259" s="59"/>
      <c r="CLA259" s="59"/>
      <c r="CLB259" s="59"/>
      <c r="CLC259" s="59"/>
      <c r="CLD259" s="59"/>
      <c r="CLE259" s="59"/>
      <c r="CLF259" s="59"/>
      <c r="CLG259" s="59"/>
      <c r="CLH259" s="59"/>
      <c r="CLI259" s="59"/>
      <c r="CLJ259" s="59"/>
      <c r="CLK259" s="59"/>
      <c r="CLL259" s="59"/>
      <c r="CLM259" s="59"/>
      <c r="CLN259" s="59"/>
      <c r="CLO259" s="59"/>
      <c r="CLP259" s="59"/>
      <c r="CLQ259" s="59"/>
      <c r="CLR259" s="59"/>
      <c r="CLS259" s="59"/>
      <c r="CLT259" s="59"/>
      <c r="CLU259" s="59"/>
      <c r="CLV259" s="59"/>
      <c r="CLW259" s="59"/>
      <c r="CLX259" s="59"/>
      <c r="CLY259" s="59"/>
      <c r="CLZ259" s="59"/>
      <c r="CMA259" s="59"/>
      <c r="CMB259" s="59"/>
      <c r="CMC259" s="59"/>
      <c r="CMD259" s="59"/>
      <c r="CME259" s="59"/>
      <c r="CMF259" s="59"/>
      <c r="CMG259" s="59"/>
      <c r="CMH259" s="59"/>
      <c r="CMI259" s="59"/>
      <c r="CMJ259" s="59"/>
      <c r="CMK259" s="59"/>
      <c r="CML259" s="59"/>
      <c r="CMM259" s="59"/>
      <c r="CMN259" s="59"/>
      <c r="CMO259" s="59"/>
      <c r="CMP259" s="59"/>
      <c r="CMQ259" s="59"/>
      <c r="CMR259" s="59"/>
      <c r="CMS259" s="59"/>
      <c r="CMT259" s="59"/>
      <c r="CMU259" s="59"/>
      <c r="CMV259" s="59"/>
      <c r="CMW259" s="59"/>
      <c r="CMX259" s="59"/>
      <c r="CMY259" s="59"/>
      <c r="CMZ259" s="59"/>
      <c r="CNA259" s="59"/>
      <c r="CNB259" s="59"/>
      <c r="CNC259" s="59"/>
      <c r="CND259" s="59"/>
      <c r="CNE259" s="59"/>
      <c r="CNF259" s="59"/>
      <c r="CNG259" s="59"/>
      <c r="CNH259" s="59"/>
      <c r="CNI259" s="59"/>
      <c r="CNJ259" s="59"/>
      <c r="CNK259" s="59"/>
      <c r="CNL259" s="59"/>
      <c r="CNM259" s="59"/>
      <c r="CNN259" s="59"/>
      <c r="CNO259" s="59"/>
      <c r="CNP259" s="59"/>
      <c r="CNQ259" s="59"/>
      <c r="CNR259" s="59"/>
      <c r="CNS259" s="59"/>
      <c r="CNT259" s="59"/>
      <c r="CNU259" s="59"/>
      <c r="CNV259" s="59"/>
      <c r="CNW259" s="59"/>
      <c r="CNX259" s="59"/>
      <c r="CNY259" s="59"/>
      <c r="CNZ259" s="59"/>
      <c r="COA259" s="59"/>
      <c r="COB259" s="59"/>
      <c r="COC259" s="59"/>
      <c r="COD259" s="59"/>
      <c r="COE259" s="59"/>
      <c r="COF259" s="59"/>
      <c r="COG259" s="59"/>
      <c r="COH259" s="59"/>
      <c r="COI259" s="59"/>
      <c r="COJ259" s="59"/>
      <c r="COK259" s="59"/>
      <c r="COL259" s="59"/>
      <c r="COM259" s="59"/>
      <c r="CON259" s="59"/>
      <c r="COO259" s="59"/>
      <c r="COP259" s="59"/>
      <c r="COQ259" s="59"/>
      <c r="COR259" s="59"/>
      <c r="COS259" s="59"/>
      <c r="COT259" s="59"/>
      <c r="COU259" s="59"/>
      <c r="COV259" s="59"/>
      <c r="COW259" s="59"/>
      <c r="COX259" s="59"/>
      <c r="COY259" s="59"/>
      <c r="COZ259" s="59"/>
      <c r="CPA259" s="59"/>
      <c r="CPB259" s="59"/>
      <c r="CPC259" s="59"/>
      <c r="CPD259" s="59"/>
      <c r="CPE259" s="59"/>
      <c r="CPF259" s="59"/>
      <c r="CPG259" s="59"/>
      <c r="CPH259" s="59"/>
      <c r="CPI259" s="59"/>
      <c r="CPJ259" s="59"/>
      <c r="CPK259" s="59"/>
      <c r="CPL259" s="59"/>
      <c r="CPM259" s="59"/>
      <c r="CPN259" s="59"/>
      <c r="CPO259" s="59"/>
      <c r="CPP259" s="59"/>
      <c r="CPQ259" s="59"/>
      <c r="CPR259" s="59"/>
      <c r="CPS259" s="59"/>
      <c r="CPT259" s="59"/>
      <c r="CPU259" s="59"/>
      <c r="CPV259" s="59"/>
      <c r="CPW259" s="59"/>
      <c r="CPX259" s="59"/>
      <c r="CPY259" s="59"/>
      <c r="CPZ259" s="59"/>
      <c r="CQA259" s="59"/>
      <c r="CQB259" s="59"/>
      <c r="CQC259" s="59"/>
      <c r="CQD259" s="59"/>
      <c r="CQE259" s="59"/>
      <c r="CQF259" s="59"/>
      <c r="CQG259" s="59"/>
      <c r="CQH259" s="59"/>
      <c r="CQI259" s="59"/>
      <c r="CQJ259" s="59"/>
      <c r="CQK259" s="59"/>
      <c r="CQL259" s="59"/>
      <c r="CQM259" s="59"/>
      <c r="CQN259" s="59"/>
      <c r="CQO259" s="59"/>
      <c r="CQP259" s="59"/>
      <c r="CQQ259" s="59"/>
      <c r="CQR259" s="59"/>
      <c r="CQS259" s="59"/>
      <c r="CQT259" s="59"/>
      <c r="CQU259" s="59"/>
      <c r="CQV259" s="59"/>
      <c r="CQW259" s="59"/>
      <c r="CQX259" s="59"/>
      <c r="CQY259" s="59"/>
      <c r="CQZ259" s="59"/>
      <c r="CRA259" s="59"/>
      <c r="CRB259" s="59"/>
      <c r="CRC259" s="59"/>
      <c r="CRD259" s="59"/>
      <c r="CRE259" s="59"/>
      <c r="CRF259" s="59"/>
      <c r="CRG259" s="59"/>
      <c r="CRH259" s="59"/>
      <c r="CRI259" s="59"/>
      <c r="CRJ259" s="59"/>
      <c r="CRK259" s="59"/>
      <c r="CRL259" s="59"/>
      <c r="CRM259" s="59"/>
      <c r="CRN259" s="59"/>
      <c r="CRO259" s="59"/>
      <c r="CRP259" s="59"/>
      <c r="CRQ259" s="59"/>
      <c r="CRR259" s="59"/>
      <c r="CRS259" s="59"/>
      <c r="CRT259" s="59"/>
      <c r="CRU259" s="59"/>
      <c r="CRV259" s="59"/>
      <c r="CRW259" s="59"/>
      <c r="CRX259" s="59"/>
      <c r="CRY259" s="59"/>
      <c r="CRZ259" s="59"/>
      <c r="CSA259" s="59"/>
      <c r="CSB259" s="59"/>
      <c r="CSC259" s="59"/>
      <c r="CSD259" s="59"/>
      <c r="CSE259" s="59"/>
      <c r="CSF259" s="59"/>
      <c r="CSG259" s="59"/>
      <c r="CSH259" s="59"/>
      <c r="CSI259" s="59"/>
      <c r="CSJ259" s="59"/>
      <c r="CSK259" s="59"/>
      <c r="CSL259" s="59"/>
      <c r="CSM259" s="59"/>
      <c r="CSN259" s="59"/>
      <c r="CSO259" s="59"/>
      <c r="CSP259" s="59"/>
      <c r="CSQ259" s="59"/>
      <c r="CSR259" s="59"/>
      <c r="CSS259" s="59"/>
      <c r="CST259" s="59"/>
      <c r="CSU259" s="59"/>
      <c r="CSV259" s="59"/>
      <c r="CSW259" s="59"/>
      <c r="CSX259" s="59"/>
      <c r="CSY259" s="59"/>
      <c r="CSZ259" s="59"/>
      <c r="CTA259" s="59"/>
      <c r="CTB259" s="59"/>
      <c r="CTC259" s="59"/>
      <c r="CTD259" s="59"/>
      <c r="CTE259" s="59"/>
      <c r="CTF259" s="59"/>
      <c r="CTG259" s="59"/>
      <c r="CTH259" s="59"/>
      <c r="CTI259" s="59"/>
      <c r="CTJ259" s="59"/>
      <c r="CTK259" s="59"/>
      <c r="CTL259" s="59"/>
      <c r="CTM259" s="59"/>
      <c r="CTN259" s="59"/>
      <c r="CTO259" s="59"/>
      <c r="CTP259" s="59"/>
      <c r="CTQ259" s="59"/>
      <c r="CTR259" s="59"/>
      <c r="CTS259" s="59"/>
      <c r="CTT259" s="59"/>
      <c r="CTU259" s="59"/>
      <c r="CTV259" s="59"/>
      <c r="CTW259" s="59"/>
      <c r="CTX259" s="59"/>
      <c r="CTY259" s="59"/>
      <c r="CTZ259" s="59"/>
      <c r="CUA259" s="59"/>
      <c r="CUB259" s="59"/>
      <c r="CUC259" s="59"/>
      <c r="CUD259" s="59"/>
      <c r="CUE259" s="59"/>
      <c r="CUF259" s="59"/>
      <c r="CUG259" s="59"/>
      <c r="CUH259" s="59"/>
      <c r="CUI259" s="59"/>
      <c r="CUJ259" s="59"/>
      <c r="CUK259" s="59"/>
      <c r="CUL259" s="59"/>
      <c r="CUM259" s="59"/>
      <c r="CUN259" s="59"/>
      <c r="CUO259" s="59"/>
      <c r="CUP259" s="59"/>
      <c r="CUQ259" s="59"/>
      <c r="CUR259" s="59"/>
      <c r="CUS259" s="59"/>
      <c r="CUT259" s="59"/>
      <c r="CUU259" s="59"/>
      <c r="CUV259" s="59"/>
      <c r="CUW259" s="59"/>
      <c r="CUX259" s="59"/>
      <c r="CUY259" s="59"/>
      <c r="CUZ259" s="59"/>
      <c r="CVA259" s="59"/>
      <c r="CVB259" s="59"/>
      <c r="CVC259" s="59"/>
      <c r="CVD259" s="59"/>
      <c r="CVE259" s="59"/>
      <c r="CVF259" s="59"/>
      <c r="CVG259" s="59"/>
      <c r="CVH259" s="59"/>
      <c r="CVI259" s="59"/>
      <c r="CVJ259" s="59"/>
      <c r="CVK259" s="59"/>
      <c r="CVL259" s="59"/>
      <c r="CVM259" s="59"/>
      <c r="CVN259" s="59"/>
      <c r="CVO259" s="59"/>
      <c r="CVP259" s="59"/>
      <c r="CVQ259" s="59"/>
      <c r="CVR259" s="59"/>
      <c r="CVS259" s="59"/>
      <c r="CVT259" s="59"/>
      <c r="CVU259" s="59"/>
      <c r="CVV259" s="59"/>
      <c r="CVW259" s="59"/>
      <c r="CVX259" s="59"/>
      <c r="CVY259" s="59"/>
      <c r="CVZ259" s="59"/>
      <c r="CWA259" s="59"/>
      <c r="CWB259" s="59"/>
      <c r="CWC259" s="59"/>
      <c r="CWD259" s="59"/>
      <c r="CWE259" s="59"/>
      <c r="CWF259" s="59"/>
      <c r="CWG259" s="59"/>
      <c r="CWH259" s="59"/>
      <c r="CWI259" s="59"/>
      <c r="CWJ259" s="59"/>
      <c r="CWK259" s="59"/>
      <c r="CWL259" s="59"/>
      <c r="CWM259" s="59"/>
      <c r="CWN259" s="59"/>
      <c r="CWO259" s="59"/>
      <c r="CWP259" s="59"/>
      <c r="CWQ259" s="59"/>
      <c r="CWR259" s="59"/>
      <c r="CWS259" s="59"/>
      <c r="CWT259" s="59"/>
      <c r="CWU259" s="59"/>
      <c r="CWV259" s="59"/>
      <c r="CWW259" s="59"/>
      <c r="CWX259" s="59"/>
      <c r="CWY259" s="59"/>
      <c r="CWZ259" s="59"/>
      <c r="CXA259" s="59"/>
      <c r="CXB259" s="59"/>
      <c r="CXC259" s="59"/>
      <c r="CXD259" s="59"/>
      <c r="CXE259" s="59"/>
      <c r="CXF259" s="59"/>
      <c r="CXG259" s="59"/>
      <c r="CXH259" s="59"/>
      <c r="CXI259" s="59"/>
      <c r="CXJ259" s="59"/>
      <c r="CXK259" s="59"/>
      <c r="CXL259" s="59"/>
      <c r="CXM259" s="59"/>
      <c r="CXN259" s="59"/>
      <c r="CXO259" s="59"/>
      <c r="CXP259" s="59"/>
      <c r="CXQ259" s="59"/>
      <c r="CXR259" s="59"/>
      <c r="CXS259" s="59"/>
      <c r="CXT259" s="59"/>
      <c r="CXU259" s="59"/>
      <c r="CXV259" s="59"/>
      <c r="CXW259" s="59"/>
      <c r="CXX259" s="59"/>
      <c r="CXY259" s="59"/>
      <c r="CXZ259" s="59"/>
      <c r="CYA259" s="59"/>
      <c r="CYB259" s="59"/>
      <c r="CYC259" s="59"/>
      <c r="CYD259" s="59"/>
      <c r="CYE259" s="59"/>
      <c r="CYF259" s="59"/>
      <c r="CYG259" s="59"/>
      <c r="CYH259" s="59"/>
      <c r="CYI259" s="59"/>
      <c r="CYJ259" s="59"/>
      <c r="CYK259" s="59"/>
      <c r="CYL259" s="59"/>
      <c r="CYM259" s="59"/>
      <c r="CYN259" s="59"/>
      <c r="CYO259" s="59"/>
      <c r="CYP259" s="59"/>
      <c r="CYQ259" s="59"/>
      <c r="CYR259" s="59"/>
      <c r="CYS259" s="59"/>
      <c r="CYT259" s="59"/>
      <c r="CYU259" s="59"/>
      <c r="CYV259" s="59"/>
      <c r="CYW259" s="59"/>
      <c r="CYX259" s="59"/>
      <c r="CYY259" s="59"/>
      <c r="CYZ259" s="59"/>
      <c r="CZA259" s="59"/>
      <c r="CZB259" s="59"/>
      <c r="CZC259" s="59"/>
      <c r="CZD259" s="59"/>
      <c r="CZE259" s="59"/>
      <c r="CZF259" s="59"/>
      <c r="CZG259" s="59"/>
      <c r="CZH259" s="59"/>
      <c r="CZI259" s="59"/>
      <c r="CZJ259" s="59"/>
      <c r="CZK259" s="59"/>
      <c r="CZL259" s="59"/>
      <c r="CZM259" s="59"/>
      <c r="CZN259" s="59"/>
      <c r="CZO259" s="59"/>
      <c r="CZP259" s="59"/>
      <c r="CZQ259" s="59"/>
      <c r="CZR259" s="59"/>
      <c r="CZS259" s="59"/>
      <c r="CZT259" s="59"/>
      <c r="CZU259" s="59"/>
      <c r="CZV259" s="59"/>
      <c r="CZW259" s="59"/>
      <c r="CZX259" s="59"/>
      <c r="CZY259" s="59"/>
      <c r="CZZ259" s="59"/>
      <c r="DAA259" s="59"/>
      <c r="DAB259" s="59"/>
      <c r="DAC259" s="59"/>
      <c r="DAD259" s="59"/>
      <c r="DAE259" s="59"/>
      <c r="DAF259" s="59"/>
      <c r="DAG259" s="59"/>
      <c r="DAH259" s="59"/>
      <c r="DAI259" s="59"/>
      <c r="DAJ259" s="59"/>
      <c r="DAK259" s="59"/>
      <c r="DAL259" s="59"/>
      <c r="DAM259" s="59"/>
      <c r="DAN259" s="59"/>
      <c r="DAO259" s="59"/>
      <c r="DAP259" s="59"/>
      <c r="DAQ259" s="59"/>
      <c r="DAR259" s="59"/>
      <c r="DAS259" s="59"/>
      <c r="DAT259" s="59"/>
      <c r="DAU259" s="59"/>
      <c r="DAV259" s="59"/>
      <c r="DAW259" s="59"/>
      <c r="DAX259" s="59"/>
      <c r="DAY259" s="59"/>
      <c r="DAZ259" s="59"/>
      <c r="DBA259" s="59"/>
      <c r="DBB259" s="59"/>
      <c r="DBC259" s="59"/>
      <c r="DBD259" s="59"/>
      <c r="DBE259" s="59"/>
      <c r="DBF259" s="59"/>
      <c r="DBG259" s="59"/>
      <c r="DBH259" s="59"/>
      <c r="DBI259" s="59"/>
      <c r="DBJ259" s="59"/>
      <c r="DBK259" s="59"/>
      <c r="DBL259" s="59"/>
      <c r="DBM259" s="59"/>
      <c r="DBN259" s="59"/>
      <c r="DBO259" s="59"/>
      <c r="DBP259" s="59"/>
      <c r="DBQ259" s="59"/>
      <c r="DBR259" s="59"/>
      <c r="DBS259" s="59"/>
      <c r="DBT259" s="59"/>
      <c r="DBU259" s="59"/>
      <c r="DBV259" s="59"/>
      <c r="DBW259" s="59"/>
      <c r="DBX259" s="59"/>
      <c r="DBY259" s="59"/>
      <c r="DBZ259" s="59"/>
      <c r="DCA259" s="59"/>
      <c r="DCB259" s="59"/>
      <c r="DCC259" s="59"/>
      <c r="DCD259" s="59"/>
      <c r="DCE259" s="59"/>
      <c r="DCF259" s="59"/>
      <c r="DCG259" s="59"/>
      <c r="DCH259" s="59"/>
      <c r="DCI259" s="59"/>
      <c r="DCJ259" s="59"/>
      <c r="DCK259" s="59"/>
      <c r="DCL259" s="59"/>
      <c r="DCM259" s="59"/>
      <c r="DCN259" s="59"/>
      <c r="DCO259" s="59"/>
      <c r="DCP259" s="59"/>
      <c r="DCQ259" s="59"/>
      <c r="DCR259" s="59"/>
      <c r="DCS259" s="59"/>
      <c r="DCT259" s="59"/>
      <c r="DCU259" s="59"/>
      <c r="DCV259" s="59"/>
      <c r="DCW259" s="59"/>
      <c r="DCX259" s="59"/>
      <c r="DCY259" s="59"/>
      <c r="DCZ259" s="59"/>
      <c r="DDA259" s="59"/>
      <c r="DDB259" s="59"/>
      <c r="DDC259" s="59"/>
      <c r="DDD259" s="59"/>
      <c r="DDE259" s="59"/>
      <c r="DDF259" s="59"/>
      <c r="DDG259" s="59"/>
      <c r="DDH259" s="59"/>
      <c r="DDI259" s="59"/>
      <c r="DDJ259" s="59"/>
      <c r="DDK259" s="59"/>
      <c r="DDL259" s="59"/>
      <c r="DDM259" s="59"/>
      <c r="DDN259" s="59"/>
      <c r="DDO259" s="59"/>
      <c r="DDP259" s="59"/>
      <c r="DDQ259" s="59"/>
      <c r="DDR259" s="59"/>
      <c r="DDS259" s="59"/>
      <c r="DDT259" s="59"/>
      <c r="DDU259" s="59"/>
      <c r="DDV259" s="59"/>
      <c r="DDW259" s="59"/>
      <c r="DDX259" s="59"/>
      <c r="DDY259" s="59"/>
      <c r="DDZ259" s="59"/>
      <c r="DEA259" s="59"/>
      <c r="DEB259" s="59"/>
      <c r="DEC259" s="59"/>
      <c r="DED259" s="59"/>
      <c r="DEE259" s="59"/>
      <c r="DEF259" s="59"/>
      <c r="DEG259" s="59"/>
      <c r="DEH259" s="59"/>
      <c r="DEI259" s="59"/>
      <c r="DEJ259" s="59"/>
      <c r="DEK259" s="59"/>
      <c r="DEL259" s="59"/>
      <c r="DEM259" s="59"/>
      <c r="DEN259" s="59"/>
      <c r="DEO259" s="59"/>
      <c r="DEP259" s="59"/>
      <c r="DEQ259" s="59"/>
      <c r="DER259" s="59"/>
      <c r="DES259" s="59"/>
      <c r="DET259" s="59"/>
      <c r="DEU259" s="59"/>
      <c r="DEV259" s="59"/>
      <c r="DEW259" s="59"/>
      <c r="DEX259" s="59"/>
      <c r="DEY259" s="59"/>
      <c r="DEZ259" s="59"/>
      <c r="DFA259" s="59"/>
      <c r="DFB259" s="59"/>
      <c r="DFC259" s="59"/>
      <c r="DFD259" s="59"/>
      <c r="DFE259" s="59"/>
      <c r="DFF259" s="59"/>
      <c r="DFG259" s="59"/>
      <c r="DFH259" s="59"/>
      <c r="DFI259" s="59"/>
      <c r="DFJ259" s="59"/>
      <c r="DFK259" s="59"/>
      <c r="DFL259" s="59"/>
      <c r="DFM259" s="59"/>
      <c r="DFN259" s="59"/>
      <c r="DFO259" s="59"/>
      <c r="DFP259" s="59"/>
      <c r="DFQ259" s="59"/>
      <c r="DFR259" s="59"/>
      <c r="DFS259" s="59"/>
      <c r="DFT259" s="59"/>
      <c r="DFU259" s="59"/>
      <c r="DFV259" s="59"/>
      <c r="DFW259" s="59"/>
      <c r="DFX259" s="59"/>
      <c r="DFY259" s="59"/>
      <c r="DFZ259" s="59"/>
      <c r="DGA259" s="59"/>
      <c r="DGB259" s="59"/>
      <c r="DGC259" s="59"/>
      <c r="DGD259" s="59"/>
      <c r="DGE259" s="59"/>
      <c r="DGF259" s="59"/>
      <c r="DGG259" s="59"/>
      <c r="DGH259" s="59"/>
      <c r="DGI259" s="59"/>
      <c r="DGJ259" s="59"/>
      <c r="DGK259" s="59"/>
      <c r="DGL259" s="59"/>
      <c r="DGM259" s="59"/>
      <c r="DGN259" s="59"/>
      <c r="DGO259" s="59"/>
      <c r="DGP259" s="59"/>
      <c r="DGQ259" s="59"/>
      <c r="DGR259" s="59"/>
      <c r="DGS259" s="59"/>
      <c r="DGT259" s="59"/>
      <c r="DGU259" s="59"/>
      <c r="DGV259" s="59"/>
      <c r="DGW259" s="59"/>
      <c r="DGX259" s="59"/>
      <c r="DGY259" s="59"/>
      <c r="DGZ259" s="59"/>
      <c r="DHA259" s="59"/>
      <c r="DHB259" s="59"/>
      <c r="DHC259" s="59"/>
      <c r="DHD259" s="59"/>
      <c r="DHE259" s="59"/>
      <c r="DHF259" s="59"/>
      <c r="DHG259" s="59"/>
      <c r="DHH259" s="59"/>
      <c r="DHI259" s="59"/>
      <c r="DHJ259" s="59"/>
      <c r="DHK259" s="59"/>
      <c r="DHL259" s="59"/>
      <c r="DHM259" s="59"/>
      <c r="DHN259" s="59"/>
      <c r="DHO259" s="59"/>
      <c r="DHP259" s="59"/>
      <c r="DHQ259" s="59"/>
      <c r="DHR259" s="59"/>
      <c r="DHS259" s="59"/>
      <c r="DHT259" s="59"/>
      <c r="DHU259" s="59"/>
      <c r="DHV259" s="59"/>
      <c r="DHW259" s="59"/>
      <c r="DHX259" s="59"/>
      <c r="DHY259" s="59"/>
      <c r="DHZ259" s="59"/>
      <c r="DIA259" s="59"/>
      <c r="DIB259" s="59"/>
      <c r="DIC259" s="59"/>
      <c r="DID259" s="59"/>
      <c r="DIE259" s="59"/>
      <c r="DIF259" s="59"/>
      <c r="DIG259" s="59"/>
      <c r="DIH259" s="59"/>
      <c r="DII259" s="59"/>
      <c r="DIJ259" s="59"/>
      <c r="DIK259" s="59"/>
      <c r="DIL259" s="59"/>
      <c r="DIM259" s="59"/>
      <c r="DIN259" s="59"/>
      <c r="DIO259" s="59"/>
      <c r="DIP259" s="59"/>
      <c r="DIQ259" s="59"/>
      <c r="DIR259" s="59"/>
      <c r="DIS259" s="59"/>
      <c r="DIT259" s="59"/>
      <c r="DIU259" s="59"/>
      <c r="DIV259" s="59"/>
      <c r="DIW259" s="59"/>
      <c r="DIX259" s="59"/>
      <c r="DIY259" s="59"/>
      <c r="DIZ259" s="59"/>
      <c r="DJA259" s="59"/>
      <c r="DJB259" s="59"/>
      <c r="DJC259" s="59"/>
      <c r="DJD259" s="59"/>
      <c r="DJE259" s="59"/>
      <c r="DJF259" s="59"/>
      <c r="DJG259" s="59"/>
      <c r="DJH259" s="59"/>
      <c r="DJI259" s="59"/>
      <c r="DJJ259" s="59"/>
      <c r="DJK259" s="59"/>
      <c r="DJL259" s="59"/>
      <c r="DJM259" s="59"/>
      <c r="DJN259" s="59"/>
      <c r="DJO259" s="59"/>
      <c r="DJP259" s="59"/>
      <c r="DJQ259" s="59"/>
      <c r="DJR259" s="59"/>
      <c r="DJS259" s="59"/>
      <c r="DJT259" s="59"/>
      <c r="DJU259" s="59"/>
      <c r="DJV259" s="59"/>
      <c r="DJW259" s="59"/>
      <c r="DJX259" s="59"/>
      <c r="DJY259" s="59"/>
      <c r="DJZ259" s="59"/>
      <c r="DKA259" s="59"/>
      <c r="DKB259" s="59"/>
      <c r="DKC259" s="59"/>
      <c r="DKD259" s="59"/>
      <c r="DKE259" s="59"/>
      <c r="DKF259" s="59"/>
      <c r="DKG259" s="59"/>
      <c r="DKH259" s="59"/>
      <c r="DKI259" s="59"/>
      <c r="DKJ259" s="59"/>
      <c r="DKK259" s="59"/>
      <c r="DKL259" s="59"/>
      <c r="DKM259" s="59"/>
      <c r="DKN259" s="59"/>
      <c r="DKO259" s="59"/>
      <c r="DKP259" s="59"/>
      <c r="DKQ259" s="59"/>
      <c r="DKR259" s="59"/>
      <c r="DKS259" s="59"/>
      <c r="DKT259" s="59"/>
      <c r="DKU259" s="59"/>
      <c r="DKV259" s="59"/>
      <c r="DKW259" s="59"/>
      <c r="DKX259" s="59"/>
      <c r="DKY259" s="59"/>
      <c r="DKZ259" s="59"/>
      <c r="DLA259" s="59"/>
      <c r="DLB259" s="59"/>
      <c r="DLC259" s="59"/>
      <c r="DLD259" s="59"/>
      <c r="DLE259" s="59"/>
      <c r="DLF259" s="59"/>
      <c r="DLG259" s="59"/>
      <c r="DLH259" s="59"/>
      <c r="DLI259" s="59"/>
      <c r="DLJ259" s="59"/>
      <c r="DLK259" s="59"/>
      <c r="DLL259" s="59"/>
      <c r="DLM259" s="59"/>
      <c r="DLN259" s="59"/>
      <c r="DLO259" s="59"/>
      <c r="DLP259" s="59"/>
      <c r="DLQ259" s="59"/>
      <c r="DLR259" s="59"/>
      <c r="DLS259" s="59"/>
      <c r="DLT259" s="59"/>
      <c r="DLU259" s="59"/>
      <c r="DLV259" s="59"/>
      <c r="DLW259" s="59"/>
      <c r="DLX259" s="59"/>
      <c r="DLY259" s="59"/>
      <c r="DLZ259" s="59"/>
      <c r="DMA259" s="59"/>
      <c r="DMB259" s="59"/>
      <c r="DMC259" s="59"/>
      <c r="DMD259" s="59"/>
      <c r="DME259" s="59"/>
      <c r="DMF259" s="59"/>
      <c r="DMG259" s="59"/>
      <c r="DMH259" s="59"/>
      <c r="DMI259" s="59"/>
      <c r="DMJ259" s="59"/>
      <c r="DMK259" s="59"/>
      <c r="DML259" s="59"/>
      <c r="DMM259" s="59"/>
      <c r="DMN259" s="59"/>
      <c r="DMO259" s="59"/>
      <c r="DMP259" s="59"/>
      <c r="DMQ259" s="59"/>
      <c r="DMR259" s="59"/>
      <c r="DMS259" s="59"/>
      <c r="DMT259" s="59"/>
      <c r="DMU259" s="59"/>
      <c r="DMV259" s="59"/>
      <c r="DMW259" s="59"/>
      <c r="DMX259" s="59"/>
      <c r="DMY259" s="59"/>
      <c r="DMZ259" s="59"/>
      <c r="DNA259" s="59"/>
      <c r="DNB259" s="59"/>
      <c r="DNC259" s="59"/>
      <c r="DND259" s="59"/>
      <c r="DNE259" s="59"/>
      <c r="DNF259" s="59"/>
      <c r="DNG259" s="59"/>
      <c r="DNH259" s="59"/>
      <c r="DNI259" s="59"/>
      <c r="DNJ259" s="59"/>
      <c r="DNK259" s="59"/>
      <c r="DNL259" s="59"/>
      <c r="DNM259" s="59"/>
      <c r="DNN259" s="59"/>
      <c r="DNO259" s="59"/>
      <c r="DNP259" s="59"/>
      <c r="DNQ259" s="59"/>
      <c r="DNR259" s="59"/>
      <c r="DNS259" s="59"/>
      <c r="DNT259" s="59"/>
      <c r="DNU259" s="59"/>
      <c r="DNV259" s="59"/>
      <c r="DNW259" s="59"/>
      <c r="DNX259" s="59"/>
      <c r="DNY259" s="59"/>
      <c r="DNZ259" s="59"/>
      <c r="DOA259" s="59"/>
      <c r="DOB259" s="59"/>
      <c r="DOC259" s="59"/>
      <c r="DOD259" s="59"/>
      <c r="DOE259" s="59"/>
      <c r="DOF259" s="59"/>
      <c r="DOG259" s="59"/>
      <c r="DOH259" s="59"/>
      <c r="DOI259" s="59"/>
      <c r="DOJ259" s="59"/>
      <c r="DOK259" s="59"/>
      <c r="DOL259" s="59"/>
      <c r="DOM259" s="59"/>
      <c r="DON259" s="59"/>
      <c r="DOO259" s="59"/>
      <c r="DOP259" s="59"/>
      <c r="DOQ259" s="59"/>
      <c r="DOR259" s="59"/>
      <c r="DOS259" s="59"/>
      <c r="DOT259" s="59"/>
      <c r="DOU259" s="59"/>
      <c r="DOV259" s="59"/>
      <c r="DOW259" s="59"/>
      <c r="DOX259" s="59"/>
      <c r="DOY259" s="59"/>
      <c r="DOZ259" s="59"/>
      <c r="DPA259" s="59"/>
      <c r="DPB259" s="59"/>
      <c r="DPC259" s="59"/>
      <c r="DPD259" s="59"/>
      <c r="DPE259" s="59"/>
      <c r="DPF259" s="59"/>
      <c r="DPG259" s="59"/>
      <c r="DPH259" s="59"/>
      <c r="DPI259" s="59"/>
      <c r="DPJ259" s="59"/>
      <c r="DPK259" s="59"/>
      <c r="DPL259" s="59"/>
      <c r="DPM259" s="59"/>
      <c r="DPN259" s="59"/>
      <c r="DPO259" s="59"/>
      <c r="DPP259" s="59"/>
      <c r="DPQ259" s="59"/>
      <c r="DPR259" s="59"/>
      <c r="DPS259" s="59"/>
      <c r="DPT259" s="59"/>
      <c r="DPU259" s="59"/>
      <c r="DPV259" s="59"/>
      <c r="DPW259" s="59"/>
      <c r="DPX259" s="59"/>
      <c r="DPY259" s="59"/>
      <c r="DPZ259" s="59"/>
      <c r="DQA259" s="59"/>
      <c r="DQB259" s="59"/>
      <c r="DQC259" s="59"/>
      <c r="DQD259" s="59"/>
      <c r="DQE259" s="59"/>
      <c r="DQF259" s="59"/>
      <c r="DQG259" s="59"/>
      <c r="DQH259" s="59"/>
      <c r="DQI259" s="59"/>
      <c r="DQJ259" s="59"/>
      <c r="DQK259" s="59"/>
      <c r="DQL259" s="59"/>
      <c r="DQM259" s="59"/>
      <c r="DQN259" s="59"/>
      <c r="DQO259" s="59"/>
      <c r="DQP259" s="59"/>
      <c r="DQQ259" s="59"/>
      <c r="DQR259" s="59"/>
      <c r="DQS259" s="59"/>
      <c r="DQT259" s="59"/>
      <c r="DQU259" s="59"/>
      <c r="DQV259" s="59"/>
      <c r="DQW259" s="59"/>
      <c r="DQX259" s="59"/>
      <c r="DQY259" s="59"/>
      <c r="DQZ259" s="59"/>
      <c r="DRA259" s="59"/>
      <c r="DRB259" s="59"/>
      <c r="DRC259" s="59"/>
      <c r="DRD259" s="59"/>
      <c r="DRE259" s="59"/>
      <c r="DRF259" s="59"/>
      <c r="DRG259" s="59"/>
      <c r="DRH259" s="59"/>
      <c r="DRI259" s="59"/>
      <c r="DRJ259" s="59"/>
      <c r="DRK259" s="59"/>
      <c r="DRL259" s="59"/>
      <c r="DRM259" s="59"/>
      <c r="DRN259" s="59"/>
      <c r="DRO259" s="59"/>
      <c r="DRP259" s="59"/>
      <c r="DRQ259" s="59"/>
      <c r="DRR259" s="59"/>
      <c r="DRS259" s="59"/>
      <c r="DRT259" s="59"/>
      <c r="DRU259" s="59"/>
      <c r="DRV259" s="59"/>
      <c r="DRW259" s="59"/>
      <c r="DRX259" s="59"/>
      <c r="DRY259" s="59"/>
      <c r="DRZ259" s="59"/>
      <c r="DSA259" s="59"/>
      <c r="DSB259" s="59"/>
      <c r="DSC259" s="59"/>
      <c r="DSD259" s="59"/>
      <c r="DSE259" s="59"/>
      <c r="DSF259" s="59"/>
      <c r="DSG259" s="59"/>
      <c r="DSH259" s="59"/>
      <c r="DSI259" s="59"/>
      <c r="DSJ259" s="59"/>
      <c r="DSK259" s="59"/>
      <c r="DSL259" s="59"/>
      <c r="DSM259" s="59"/>
      <c r="DSN259" s="59"/>
      <c r="DSO259" s="59"/>
      <c r="DSP259" s="59"/>
      <c r="DSQ259" s="59"/>
      <c r="DSR259" s="59"/>
      <c r="DSS259" s="59"/>
      <c r="DST259" s="59"/>
      <c r="DSU259" s="59"/>
      <c r="DSV259" s="59"/>
      <c r="DSW259" s="59"/>
      <c r="DSX259" s="59"/>
      <c r="DSY259" s="59"/>
      <c r="DSZ259" s="59"/>
      <c r="DTA259" s="59"/>
      <c r="DTB259" s="59"/>
      <c r="DTC259" s="59"/>
      <c r="DTD259" s="59"/>
      <c r="DTE259" s="59"/>
      <c r="DTF259" s="59"/>
      <c r="DTG259" s="59"/>
      <c r="DTH259" s="59"/>
      <c r="DTI259" s="59"/>
      <c r="DTJ259" s="59"/>
      <c r="DTK259" s="59"/>
      <c r="DTL259" s="59"/>
      <c r="DTM259" s="59"/>
      <c r="DTN259" s="59"/>
      <c r="DTO259" s="59"/>
      <c r="DTP259" s="59"/>
      <c r="DTQ259" s="59"/>
      <c r="DTR259" s="59"/>
      <c r="DTS259" s="59"/>
      <c r="DTT259" s="59"/>
      <c r="DTU259" s="59"/>
      <c r="DTV259" s="59"/>
      <c r="DTW259" s="59"/>
      <c r="DTX259" s="59"/>
      <c r="DTY259" s="59"/>
      <c r="DTZ259" s="59"/>
      <c r="DUA259" s="59"/>
      <c r="DUB259" s="59"/>
      <c r="DUC259" s="59"/>
      <c r="DUD259" s="59"/>
      <c r="DUE259" s="59"/>
      <c r="DUF259" s="59"/>
      <c r="DUG259" s="59"/>
      <c r="DUH259" s="59"/>
      <c r="DUI259" s="59"/>
      <c r="DUJ259" s="59"/>
      <c r="DUK259" s="59"/>
      <c r="DUL259" s="59"/>
      <c r="DUM259" s="59"/>
      <c r="DUN259" s="59"/>
      <c r="DUO259" s="59"/>
      <c r="DUP259" s="59"/>
      <c r="DUQ259" s="59"/>
      <c r="DUR259" s="59"/>
      <c r="DUS259" s="59"/>
      <c r="DUT259" s="59"/>
      <c r="DUU259" s="59"/>
      <c r="DUV259" s="59"/>
      <c r="DUW259" s="59"/>
      <c r="DUX259" s="59"/>
      <c r="DUY259" s="59"/>
      <c r="DUZ259" s="59"/>
      <c r="DVA259" s="59"/>
      <c r="DVB259" s="59"/>
      <c r="DVC259" s="59"/>
      <c r="DVD259" s="59"/>
      <c r="DVE259" s="59"/>
      <c r="DVF259" s="59"/>
      <c r="DVG259" s="59"/>
      <c r="DVH259" s="59"/>
      <c r="DVI259" s="59"/>
      <c r="DVJ259" s="59"/>
      <c r="DVK259" s="59"/>
      <c r="DVL259" s="59"/>
      <c r="DVM259" s="59"/>
      <c r="DVN259" s="59"/>
      <c r="DVO259" s="59"/>
      <c r="DVP259" s="59"/>
      <c r="DVQ259" s="59"/>
      <c r="DVR259" s="59"/>
      <c r="DVS259" s="59"/>
      <c r="DVT259" s="59"/>
      <c r="DVU259" s="59"/>
      <c r="DVV259" s="59"/>
      <c r="DVW259" s="59"/>
      <c r="DVX259" s="59"/>
      <c r="DVY259" s="59"/>
      <c r="DVZ259" s="59"/>
      <c r="DWA259" s="59"/>
      <c r="DWB259" s="59"/>
      <c r="DWC259" s="59"/>
      <c r="DWD259" s="59"/>
      <c r="DWE259" s="59"/>
      <c r="DWF259" s="59"/>
      <c r="DWG259" s="59"/>
      <c r="DWH259" s="59"/>
      <c r="DWI259" s="59"/>
      <c r="DWJ259" s="59"/>
      <c r="DWK259" s="59"/>
      <c r="DWL259" s="59"/>
      <c r="DWM259" s="59"/>
      <c r="DWN259" s="59"/>
      <c r="DWO259" s="59"/>
      <c r="DWP259" s="59"/>
      <c r="DWQ259" s="59"/>
      <c r="DWR259" s="59"/>
      <c r="DWS259" s="59"/>
      <c r="DWT259" s="59"/>
      <c r="DWU259" s="59"/>
      <c r="DWV259" s="59"/>
      <c r="DWW259" s="59"/>
      <c r="DWX259" s="59"/>
      <c r="DWY259" s="59"/>
      <c r="DWZ259" s="59"/>
      <c r="DXA259" s="59"/>
      <c r="DXB259" s="59"/>
      <c r="DXC259" s="59"/>
      <c r="DXD259" s="59"/>
      <c r="DXE259" s="59"/>
      <c r="DXF259" s="59"/>
      <c r="DXG259" s="59"/>
      <c r="DXH259" s="59"/>
      <c r="DXI259" s="59"/>
      <c r="DXJ259" s="59"/>
      <c r="DXK259" s="59"/>
      <c r="DXL259" s="59"/>
      <c r="DXM259" s="59"/>
      <c r="DXN259" s="59"/>
      <c r="DXO259" s="59"/>
      <c r="DXP259" s="59"/>
      <c r="DXQ259" s="59"/>
      <c r="DXR259" s="59"/>
      <c r="DXS259" s="59"/>
      <c r="DXT259" s="59"/>
      <c r="DXU259" s="59"/>
      <c r="DXV259" s="59"/>
      <c r="DXW259" s="59"/>
      <c r="DXX259" s="59"/>
      <c r="DXY259" s="59"/>
      <c r="DXZ259" s="59"/>
      <c r="DYA259" s="59"/>
      <c r="DYB259" s="59"/>
      <c r="DYC259" s="59"/>
      <c r="DYD259" s="59"/>
      <c r="DYE259" s="59"/>
      <c r="DYF259" s="59"/>
      <c r="DYG259" s="59"/>
      <c r="DYH259" s="59"/>
      <c r="DYI259" s="59"/>
      <c r="DYJ259" s="59"/>
      <c r="DYK259" s="59"/>
      <c r="DYL259" s="59"/>
      <c r="DYM259" s="59"/>
      <c r="DYN259" s="59"/>
      <c r="DYO259" s="59"/>
      <c r="DYP259" s="59"/>
      <c r="DYQ259" s="59"/>
      <c r="DYR259" s="59"/>
      <c r="DYS259" s="59"/>
      <c r="DYT259" s="59"/>
      <c r="DYU259" s="59"/>
      <c r="DYV259" s="59"/>
      <c r="DYW259" s="59"/>
      <c r="DYX259" s="59"/>
      <c r="DYY259" s="59"/>
      <c r="DYZ259" s="59"/>
      <c r="DZA259" s="59"/>
      <c r="DZB259" s="59"/>
      <c r="DZC259" s="59"/>
      <c r="DZD259" s="59"/>
      <c r="DZE259" s="59"/>
      <c r="DZF259" s="59"/>
      <c r="DZG259" s="59"/>
      <c r="DZH259" s="59"/>
      <c r="DZI259" s="59"/>
      <c r="DZJ259" s="59"/>
      <c r="DZK259" s="59"/>
      <c r="DZL259" s="59"/>
      <c r="DZM259" s="59"/>
      <c r="DZN259" s="59"/>
      <c r="DZO259" s="59"/>
      <c r="DZP259" s="59"/>
      <c r="DZQ259" s="59"/>
      <c r="DZR259" s="59"/>
      <c r="DZS259" s="59"/>
      <c r="DZT259" s="59"/>
      <c r="DZU259" s="59"/>
      <c r="DZV259" s="59"/>
      <c r="DZW259" s="59"/>
      <c r="DZX259" s="59"/>
      <c r="DZY259" s="59"/>
      <c r="DZZ259" s="59"/>
      <c r="EAA259" s="59"/>
      <c r="EAB259" s="59"/>
      <c r="EAC259" s="59"/>
      <c r="EAD259" s="59"/>
      <c r="EAE259" s="59"/>
      <c r="EAF259" s="59"/>
      <c r="EAG259" s="59"/>
      <c r="EAH259" s="59"/>
      <c r="EAI259" s="59"/>
      <c r="EAJ259" s="59"/>
      <c r="EAK259" s="59"/>
      <c r="EAL259" s="59"/>
      <c r="EAM259" s="59"/>
      <c r="EAN259" s="59"/>
      <c r="EAO259" s="59"/>
      <c r="EAP259" s="59"/>
      <c r="EAQ259" s="59"/>
      <c r="EAR259" s="59"/>
      <c r="EAS259" s="59"/>
      <c r="EAT259" s="59"/>
      <c r="EAU259" s="59"/>
      <c r="EAV259" s="59"/>
      <c r="EAW259" s="59"/>
      <c r="EAX259" s="59"/>
      <c r="EAY259" s="59"/>
      <c r="EAZ259" s="59"/>
      <c r="EBA259" s="59"/>
      <c r="EBB259" s="59"/>
      <c r="EBC259" s="59"/>
      <c r="EBD259" s="59"/>
      <c r="EBE259" s="59"/>
      <c r="EBF259" s="59"/>
      <c r="EBG259" s="59"/>
      <c r="EBH259" s="59"/>
      <c r="EBI259" s="59"/>
      <c r="EBJ259" s="59"/>
      <c r="EBK259" s="59"/>
      <c r="EBL259" s="59"/>
      <c r="EBM259" s="59"/>
      <c r="EBN259" s="59"/>
      <c r="EBO259" s="59"/>
      <c r="EBP259" s="59"/>
      <c r="EBQ259" s="59"/>
      <c r="EBR259" s="59"/>
      <c r="EBS259" s="59"/>
      <c r="EBT259" s="59"/>
      <c r="EBU259" s="59"/>
      <c r="EBV259" s="59"/>
      <c r="EBW259" s="59"/>
      <c r="EBX259" s="59"/>
      <c r="EBY259" s="59"/>
      <c r="EBZ259" s="59"/>
      <c r="ECA259" s="59"/>
      <c r="ECB259" s="59"/>
      <c r="ECC259" s="59"/>
      <c r="ECD259" s="59"/>
      <c r="ECE259" s="59"/>
      <c r="ECF259" s="59"/>
      <c r="ECG259" s="59"/>
      <c r="ECH259" s="59"/>
      <c r="ECI259" s="59"/>
      <c r="ECJ259" s="59"/>
      <c r="ECK259" s="59"/>
      <c r="ECL259" s="59"/>
      <c r="ECM259" s="59"/>
      <c r="ECN259" s="59"/>
      <c r="ECO259" s="59"/>
      <c r="ECP259" s="59"/>
      <c r="ECQ259" s="59"/>
      <c r="ECR259" s="59"/>
      <c r="ECS259" s="59"/>
      <c r="ECT259" s="59"/>
      <c r="ECU259" s="59"/>
      <c r="ECV259" s="59"/>
      <c r="ECW259" s="59"/>
      <c r="ECX259" s="59"/>
      <c r="ECY259" s="59"/>
      <c r="ECZ259" s="59"/>
      <c r="EDA259" s="59"/>
      <c r="EDB259" s="59"/>
      <c r="EDC259" s="59"/>
      <c r="EDD259" s="59"/>
      <c r="EDE259" s="59"/>
      <c r="EDF259" s="59"/>
      <c r="EDG259" s="59"/>
      <c r="EDH259" s="59"/>
      <c r="EDI259" s="59"/>
      <c r="EDJ259" s="59"/>
      <c r="EDK259" s="59"/>
      <c r="EDL259" s="59"/>
      <c r="EDM259" s="59"/>
      <c r="EDN259" s="59"/>
      <c r="EDO259" s="59"/>
      <c r="EDP259" s="59"/>
      <c r="EDQ259" s="59"/>
      <c r="EDR259" s="59"/>
      <c r="EDS259" s="59"/>
      <c r="EDT259" s="59"/>
      <c r="EDU259" s="59"/>
      <c r="EDV259" s="59"/>
      <c r="EDW259" s="59"/>
      <c r="EDX259" s="59"/>
      <c r="EDY259" s="59"/>
      <c r="EDZ259" s="59"/>
      <c r="EEA259" s="59"/>
      <c r="EEB259" s="59"/>
      <c r="EEC259" s="59"/>
      <c r="EED259" s="59"/>
      <c r="EEE259" s="59"/>
      <c r="EEF259" s="59"/>
      <c r="EEG259" s="59"/>
      <c r="EEH259" s="59"/>
      <c r="EEI259" s="59"/>
      <c r="EEJ259" s="59"/>
      <c r="EEK259" s="59"/>
      <c r="EEL259" s="59"/>
      <c r="EEM259" s="59"/>
      <c r="EEN259" s="59"/>
      <c r="EEO259" s="59"/>
      <c r="EEP259" s="59"/>
      <c r="EEQ259" s="59"/>
      <c r="EER259" s="59"/>
      <c r="EES259" s="59"/>
      <c r="EET259" s="59"/>
      <c r="EEU259" s="59"/>
      <c r="EEV259" s="59"/>
      <c r="EEW259" s="59"/>
      <c r="EEX259" s="59"/>
      <c r="EEY259" s="59"/>
      <c r="EEZ259" s="59"/>
      <c r="EFA259" s="59"/>
      <c r="EFB259" s="59"/>
      <c r="EFC259" s="59"/>
      <c r="EFD259" s="59"/>
      <c r="EFE259" s="59"/>
      <c r="EFF259" s="59"/>
      <c r="EFG259" s="59"/>
      <c r="EFH259" s="59"/>
      <c r="EFI259" s="59"/>
      <c r="EFJ259" s="59"/>
      <c r="EFK259" s="59"/>
      <c r="EFL259" s="59"/>
      <c r="EFM259" s="59"/>
      <c r="EFN259" s="59"/>
      <c r="EFO259" s="59"/>
      <c r="EFP259" s="59"/>
      <c r="EFQ259" s="59"/>
      <c r="EFR259" s="59"/>
      <c r="EFS259" s="59"/>
      <c r="EFT259" s="59"/>
      <c r="EFU259" s="59"/>
      <c r="EFV259" s="59"/>
      <c r="EFW259" s="59"/>
      <c r="EFX259" s="59"/>
      <c r="EFY259" s="59"/>
      <c r="EFZ259" s="59"/>
      <c r="EGA259" s="59"/>
      <c r="EGB259" s="59"/>
      <c r="EGC259" s="59"/>
      <c r="EGD259" s="59"/>
      <c r="EGE259" s="59"/>
      <c r="EGF259" s="59"/>
      <c r="EGG259" s="59"/>
      <c r="EGH259" s="59"/>
      <c r="EGI259" s="59"/>
      <c r="EGJ259" s="59"/>
      <c r="EGK259" s="59"/>
      <c r="EGL259" s="59"/>
      <c r="EGM259" s="59"/>
      <c r="EGN259" s="59"/>
      <c r="EGO259" s="59"/>
      <c r="EGP259" s="59"/>
      <c r="EGQ259" s="59"/>
      <c r="EGR259" s="59"/>
      <c r="EGS259" s="59"/>
      <c r="EGT259" s="59"/>
      <c r="EGU259" s="59"/>
      <c r="EGV259" s="59"/>
      <c r="EGW259" s="59"/>
      <c r="EGX259" s="59"/>
      <c r="EGY259" s="59"/>
      <c r="EGZ259" s="59"/>
      <c r="EHA259" s="59"/>
      <c r="EHB259" s="59"/>
      <c r="EHC259" s="59"/>
      <c r="EHD259" s="59"/>
      <c r="EHE259" s="59"/>
      <c r="EHF259" s="59"/>
      <c r="EHG259" s="59"/>
      <c r="EHH259" s="59"/>
      <c r="EHI259" s="59"/>
      <c r="EHJ259" s="59"/>
      <c r="EHK259" s="59"/>
      <c r="EHL259" s="59"/>
      <c r="EHM259" s="59"/>
      <c r="EHN259" s="59"/>
      <c r="EHO259" s="59"/>
      <c r="EHP259" s="59"/>
      <c r="EHQ259" s="59"/>
      <c r="EHR259" s="59"/>
      <c r="EHS259" s="59"/>
      <c r="EHT259" s="59"/>
      <c r="EHU259" s="59"/>
      <c r="EHV259" s="59"/>
      <c r="EHW259" s="59"/>
      <c r="EHX259" s="59"/>
      <c r="EHY259" s="59"/>
      <c r="EHZ259" s="59"/>
      <c r="EIA259" s="59"/>
      <c r="EIB259" s="59"/>
      <c r="EIC259" s="59"/>
      <c r="EID259" s="59"/>
      <c r="EIE259" s="59"/>
      <c r="EIF259" s="59"/>
      <c r="EIG259" s="59"/>
      <c r="EIH259" s="59"/>
      <c r="EII259" s="59"/>
      <c r="EIJ259" s="59"/>
      <c r="EIK259" s="59"/>
      <c r="EIL259" s="59"/>
      <c r="EIM259" s="59"/>
      <c r="EIN259" s="59"/>
      <c r="EIO259" s="59"/>
      <c r="EIP259" s="59"/>
      <c r="EIQ259" s="59"/>
      <c r="EIR259" s="59"/>
      <c r="EIS259" s="59"/>
      <c r="EIT259" s="59"/>
      <c r="EIU259" s="59"/>
      <c r="EIV259" s="59"/>
      <c r="EIW259" s="59"/>
      <c r="EIX259" s="59"/>
      <c r="EIY259" s="59"/>
      <c r="EIZ259" s="59"/>
      <c r="EJA259" s="59"/>
      <c r="EJB259" s="59"/>
      <c r="EJC259" s="59"/>
      <c r="EJD259" s="59"/>
      <c r="EJE259" s="59"/>
      <c r="EJF259" s="59"/>
      <c r="EJG259" s="59"/>
      <c r="EJH259" s="59"/>
      <c r="EJI259" s="59"/>
      <c r="EJJ259" s="59"/>
      <c r="EJK259" s="59"/>
      <c r="EJL259" s="59"/>
      <c r="EJM259" s="59"/>
      <c r="EJN259" s="59"/>
      <c r="EJO259" s="59"/>
      <c r="EJP259" s="59"/>
      <c r="EJQ259" s="59"/>
      <c r="EJR259" s="59"/>
      <c r="EJS259" s="59"/>
      <c r="EJT259" s="59"/>
      <c r="EJU259" s="59"/>
      <c r="EJV259" s="59"/>
      <c r="EJW259" s="59"/>
      <c r="EJX259" s="59"/>
      <c r="EJY259" s="59"/>
      <c r="EJZ259" s="59"/>
      <c r="EKA259" s="59"/>
      <c r="EKB259" s="59"/>
      <c r="EKC259" s="59"/>
      <c r="EKD259" s="59"/>
      <c r="EKE259" s="59"/>
      <c r="EKF259" s="59"/>
      <c r="EKG259" s="59"/>
      <c r="EKH259" s="59"/>
      <c r="EKI259" s="59"/>
      <c r="EKJ259" s="59"/>
      <c r="EKK259" s="59"/>
      <c r="EKL259" s="59"/>
      <c r="EKM259" s="59"/>
      <c r="EKN259" s="59"/>
      <c r="EKO259" s="59"/>
      <c r="EKP259" s="59"/>
      <c r="EKQ259" s="59"/>
      <c r="EKR259" s="59"/>
      <c r="EKS259" s="59"/>
      <c r="EKT259" s="59"/>
      <c r="EKU259" s="59"/>
      <c r="EKV259" s="59"/>
      <c r="EKW259" s="59"/>
      <c r="EKX259" s="59"/>
      <c r="EKY259" s="59"/>
      <c r="EKZ259" s="59"/>
      <c r="ELA259" s="59"/>
      <c r="ELB259" s="59"/>
      <c r="ELC259" s="59"/>
      <c r="ELD259" s="59"/>
      <c r="ELE259" s="59"/>
      <c r="ELF259" s="59"/>
      <c r="ELG259" s="59"/>
      <c r="ELH259" s="59"/>
      <c r="ELI259" s="59"/>
      <c r="ELJ259" s="59"/>
      <c r="ELK259" s="59"/>
      <c r="ELL259" s="59"/>
      <c r="ELM259" s="59"/>
      <c r="ELN259" s="59"/>
      <c r="ELO259" s="59"/>
      <c r="ELP259" s="59"/>
      <c r="ELQ259" s="59"/>
      <c r="ELR259" s="59"/>
      <c r="ELS259" s="59"/>
      <c r="ELT259" s="59"/>
      <c r="ELU259" s="59"/>
      <c r="ELV259" s="59"/>
      <c r="ELW259" s="59"/>
      <c r="ELX259" s="59"/>
      <c r="ELY259" s="59"/>
      <c r="ELZ259" s="59"/>
      <c r="EMA259" s="59"/>
      <c r="EMB259" s="59"/>
      <c r="EMC259" s="59"/>
      <c r="EMD259" s="59"/>
      <c r="EME259" s="59"/>
      <c r="EMF259" s="59"/>
      <c r="EMG259" s="59"/>
      <c r="EMH259" s="59"/>
      <c r="EMI259" s="59"/>
      <c r="EMJ259" s="59"/>
      <c r="EMK259" s="59"/>
      <c r="EML259" s="59"/>
      <c r="EMM259" s="59"/>
      <c r="EMN259" s="59"/>
      <c r="EMO259" s="59"/>
      <c r="EMP259" s="59"/>
      <c r="EMQ259" s="59"/>
      <c r="EMR259" s="59"/>
      <c r="EMS259" s="59"/>
      <c r="EMT259" s="59"/>
      <c r="EMU259" s="59"/>
      <c r="EMV259" s="59"/>
      <c r="EMW259" s="59"/>
      <c r="EMX259" s="59"/>
      <c r="EMY259" s="59"/>
      <c r="EMZ259" s="59"/>
      <c r="ENA259" s="59"/>
      <c r="ENB259" s="59"/>
      <c r="ENC259" s="59"/>
      <c r="END259" s="59"/>
      <c r="ENE259" s="59"/>
      <c r="ENF259" s="59"/>
      <c r="ENG259" s="59"/>
      <c r="ENH259" s="59"/>
      <c r="ENI259" s="59"/>
      <c r="ENJ259" s="59"/>
      <c r="ENK259" s="59"/>
      <c r="ENL259" s="59"/>
      <c r="ENM259" s="59"/>
      <c r="ENN259" s="59"/>
      <c r="ENO259" s="59"/>
      <c r="ENP259" s="59"/>
      <c r="ENQ259" s="59"/>
      <c r="ENR259" s="59"/>
      <c r="ENS259" s="59"/>
      <c r="ENT259" s="59"/>
      <c r="ENU259" s="59"/>
      <c r="ENV259" s="59"/>
      <c r="ENW259" s="59"/>
      <c r="ENX259" s="59"/>
      <c r="ENY259" s="59"/>
      <c r="ENZ259" s="59"/>
      <c r="EOA259" s="59"/>
      <c r="EOB259" s="59"/>
      <c r="EOC259" s="59"/>
      <c r="EOD259" s="59"/>
      <c r="EOE259" s="59"/>
      <c r="EOF259" s="59"/>
      <c r="EOG259" s="59"/>
      <c r="EOH259" s="59"/>
      <c r="EOI259" s="59"/>
      <c r="EOJ259" s="59"/>
      <c r="EOK259" s="59"/>
      <c r="EOL259" s="59"/>
      <c r="EOM259" s="59"/>
      <c r="EON259" s="59"/>
      <c r="EOO259" s="59"/>
      <c r="EOP259" s="59"/>
      <c r="EOQ259" s="59"/>
      <c r="EOR259" s="59"/>
      <c r="EOS259" s="59"/>
      <c r="EOT259" s="59"/>
      <c r="EOU259" s="59"/>
      <c r="EOV259" s="59"/>
      <c r="EOW259" s="59"/>
      <c r="EOX259" s="59"/>
      <c r="EOY259" s="59"/>
      <c r="EOZ259" s="59"/>
      <c r="EPA259" s="59"/>
      <c r="EPB259" s="59"/>
      <c r="EPC259" s="59"/>
      <c r="EPD259" s="59"/>
      <c r="EPE259" s="59"/>
      <c r="EPF259" s="59"/>
      <c r="EPG259" s="59"/>
      <c r="EPH259" s="59"/>
      <c r="EPI259" s="59"/>
      <c r="EPJ259" s="59"/>
      <c r="EPK259" s="59"/>
      <c r="EPL259" s="59"/>
      <c r="EPM259" s="59"/>
      <c r="EPN259" s="59"/>
      <c r="EPO259" s="59"/>
      <c r="EPP259" s="59"/>
      <c r="EPQ259" s="59"/>
      <c r="EPR259" s="59"/>
      <c r="EPS259" s="59"/>
      <c r="EPT259" s="59"/>
      <c r="EPU259" s="59"/>
      <c r="EPV259" s="59"/>
      <c r="EPW259" s="59"/>
      <c r="EPX259" s="59"/>
      <c r="EPY259" s="59"/>
      <c r="EPZ259" s="59"/>
      <c r="EQA259" s="59"/>
      <c r="EQB259" s="59"/>
      <c r="EQC259" s="59"/>
      <c r="EQD259" s="59"/>
      <c r="EQE259" s="59"/>
      <c r="EQF259" s="59"/>
      <c r="EQG259" s="59"/>
      <c r="EQH259" s="59"/>
      <c r="EQI259" s="59"/>
      <c r="EQJ259" s="59"/>
      <c r="EQK259" s="59"/>
      <c r="EQL259" s="59"/>
      <c r="EQM259" s="59"/>
      <c r="EQN259" s="59"/>
      <c r="EQO259" s="59"/>
      <c r="EQP259" s="59"/>
      <c r="EQQ259" s="59"/>
      <c r="EQR259" s="59"/>
      <c r="EQS259" s="59"/>
      <c r="EQT259" s="59"/>
      <c r="EQU259" s="59"/>
      <c r="EQV259" s="59"/>
      <c r="EQW259" s="59"/>
      <c r="EQX259" s="59"/>
      <c r="EQY259" s="59"/>
      <c r="EQZ259" s="59"/>
      <c r="ERA259" s="59"/>
      <c r="ERB259" s="59"/>
      <c r="ERC259" s="59"/>
      <c r="ERD259" s="59"/>
      <c r="ERE259" s="59"/>
      <c r="ERF259" s="59"/>
      <c r="ERG259" s="59"/>
      <c r="ERH259" s="59"/>
      <c r="ERI259" s="59"/>
      <c r="ERJ259" s="59"/>
      <c r="ERK259" s="59"/>
      <c r="ERL259" s="59"/>
      <c r="ERM259" s="59"/>
      <c r="ERN259" s="59"/>
      <c r="ERO259" s="59"/>
      <c r="ERP259" s="59"/>
      <c r="ERQ259" s="59"/>
      <c r="ERR259" s="59"/>
      <c r="ERS259" s="59"/>
      <c r="ERT259" s="59"/>
      <c r="ERU259" s="59"/>
      <c r="ERV259" s="59"/>
      <c r="ERW259" s="59"/>
      <c r="ERX259" s="59"/>
      <c r="ERY259" s="59"/>
      <c r="ERZ259" s="59"/>
      <c r="ESA259" s="59"/>
      <c r="ESB259" s="59"/>
      <c r="ESC259" s="59"/>
      <c r="ESD259" s="59"/>
      <c r="ESE259" s="59"/>
      <c r="ESF259" s="59"/>
      <c r="ESG259" s="59"/>
      <c r="ESH259" s="59"/>
      <c r="ESI259" s="59"/>
      <c r="ESJ259" s="59"/>
      <c r="ESK259" s="59"/>
      <c r="ESL259" s="59"/>
      <c r="ESM259" s="59"/>
      <c r="ESN259" s="59"/>
      <c r="ESO259" s="59"/>
      <c r="ESP259" s="59"/>
      <c r="ESQ259" s="59"/>
      <c r="ESR259" s="59"/>
      <c r="ESS259" s="59"/>
      <c r="EST259" s="59"/>
      <c r="ESU259" s="59"/>
      <c r="ESV259" s="59"/>
      <c r="ESW259" s="59"/>
      <c r="ESX259" s="59"/>
      <c r="ESY259" s="59"/>
      <c r="ESZ259" s="59"/>
      <c r="ETA259" s="59"/>
      <c r="ETB259" s="59"/>
      <c r="ETC259" s="59"/>
      <c r="ETD259" s="59"/>
      <c r="ETE259" s="59"/>
      <c r="ETF259" s="59"/>
      <c r="ETG259" s="59"/>
      <c r="ETH259" s="59"/>
      <c r="ETI259" s="59"/>
      <c r="ETJ259" s="59"/>
      <c r="ETK259" s="59"/>
      <c r="ETL259" s="59"/>
      <c r="ETM259" s="59"/>
      <c r="ETN259" s="59"/>
      <c r="ETO259" s="59"/>
      <c r="ETP259" s="59"/>
      <c r="ETQ259" s="59"/>
      <c r="ETR259" s="59"/>
      <c r="ETS259" s="59"/>
      <c r="ETT259" s="59"/>
      <c r="ETU259" s="59"/>
      <c r="ETV259" s="59"/>
      <c r="ETW259" s="59"/>
      <c r="ETX259" s="59"/>
      <c r="ETY259" s="59"/>
      <c r="ETZ259" s="59"/>
      <c r="EUA259" s="59"/>
      <c r="EUB259" s="59"/>
      <c r="EUC259" s="59"/>
      <c r="EUD259" s="59"/>
      <c r="EUE259" s="59"/>
      <c r="EUF259" s="59"/>
      <c r="EUG259" s="59"/>
      <c r="EUH259" s="59"/>
      <c r="EUI259" s="59"/>
      <c r="EUJ259" s="59"/>
      <c r="EUK259" s="59"/>
      <c r="EUL259" s="59"/>
      <c r="EUM259" s="59"/>
      <c r="EUN259" s="59"/>
      <c r="EUO259" s="59"/>
      <c r="EUP259" s="59"/>
      <c r="EUQ259" s="59"/>
      <c r="EUR259" s="59"/>
      <c r="EUS259" s="59"/>
      <c r="EUT259" s="59"/>
      <c r="EUU259" s="59"/>
      <c r="EUV259" s="59"/>
      <c r="EUW259" s="59"/>
      <c r="EUX259" s="59"/>
      <c r="EUY259" s="59"/>
      <c r="EUZ259" s="59"/>
      <c r="EVA259" s="59"/>
      <c r="EVB259" s="59"/>
      <c r="EVC259" s="59"/>
      <c r="EVD259" s="59"/>
      <c r="EVE259" s="59"/>
      <c r="EVF259" s="59"/>
      <c r="EVG259" s="59"/>
      <c r="EVH259" s="59"/>
      <c r="EVI259" s="59"/>
      <c r="EVJ259" s="59"/>
      <c r="EVK259" s="59"/>
      <c r="EVL259" s="59"/>
      <c r="EVM259" s="59"/>
      <c r="EVN259" s="59"/>
      <c r="EVO259" s="59"/>
      <c r="EVP259" s="59"/>
      <c r="EVQ259" s="59"/>
      <c r="EVR259" s="59"/>
      <c r="EVS259" s="59"/>
      <c r="EVT259" s="59"/>
      <c r="EVU259" s="59"/>
      <c r="EVV259" s="59"/>
      <c r="EVW259" s="59"/>
      <c r="EVX259" s="59"/>
      <c r="EVY259" s="59"/>
      <c r="EVZ259" s="59"/>
      <c r="EWA259" s="59"/>
      <c r="EWB259" s="59"/>
      <c r="EWC259" s="59"/>
      <c r="EWD259" s="59"/>
      <c r="EWE259" s="59"/>
      <c r="EWF259" s="59"/>
      <c r="EWG259" s="59"/>
      <c r="EWH259" s="59"/>
      <c r="EWI259" s="59"/>
      <c r="EWJ259" s="59"/>
      <c r="EWK259" s="59"/>
      <c r="EWL259" s="59"/>
      <c r="EWM259" s="59"/>
      <c r="EWN259" s="59"/>
      <c r="EWO259" s="59"/>
      <c r="EWP259" s="59"/>
      <c r="EWQ259" s="59"/>
      <c r="EWR259" s="59"/>
      <c r="EWS259" s="59"/>
      <c r="EWT259" s="59"/>
      <c r="EWU259" s="59"/>
      <c r="EWV259" s="59"/>
      <c r="EWW259" s="59"/>
      <c r="EWX259" s="59"/>
      <c r="EWY259" s="59"/>
      <c r="EWZ259" s="59"/>
      <c r="EXA259" s="59"/>
      <c r="EXB259" s="59"/>
      <c r="EXC259" s="59"/>
      <c r="EXD259" s="59"/>
      <c r="EXE259" s="59"/>
      <c r="EXF259" s="59"/>
      <c r="EXG259" s="59"/>
      <c r="EXH259" s="59"/>
      <c r="EXI259" s="59"/>
      <c r="EXJ259" s="59"/>
      <c r="EXK259" s="59"/>
      <c r="EXL259" s="59"/>
      <c r="EXM259" s="59"/>
      <c r="EXN259" s="59"/>
      <c r="EXO259" s="59"/>
      <c r="EXP259" s="59"/>
      <c r="EXQ259" s="59"/>
      <c r="EXR259" s="59"/>
      <c r="EXS259" s="59"/>
      <c r="EXT259" s="59"/>
      <c r="EXU259" s="59"/>
      <c r="EXV259" s="59"/>
      <c r="EXW259" s="59"/>
      <c r="EXX259" s="59"/>
      <c r="EXY259" s="59"/>
      <c r="EXZ259" s="59"/>
      <c r="EYA259" s="59"/>
      <c r="EYB259" s="59"/>
      <c r="EYC259" s="59"/>
      <c r="EYD259" s="59"/>
      <c r="EYE259" s="59"/>
      <c r="EYF259" s="59"/>
      <c r="EYG259" s="59"/>
      <c r="EYH259" s="59"/>
      <c r="EYI259" s="59"/>
      <c r="EYJ259" s="59"/>
      <c r="EYK259" s="59"/>
      <c r="EYL259" s="59"/>
      <c r="EYM259" s="59"/>
      <c r="EYN259" s="59"/>
      <c r="EYO259" s="59"/>
      <c r="EYP259" s="59"/>
      <c r="EYQ259" s="59"/>
      <c r="EYR259" s="59"/>
      <c r="EYS259" s="59"/>
      <c r="EYT259" s="59"/>
      <c r="EYU259" s="59"/>
      <c r="EYV259" s="59"/>
      <c r="EYW259" s="59"/>
      <c r="EYX259" s="59"/>
      <c r="EYY259" s="59"/>
      <c r="EYZ259" s="59"/>
      <c r="EZA259" s="59"/>
      <c r="EZB259" s="59"/>
      <c r="EZC259" s="59"/>
      <c r="EZD259" s="59"/>
      <c r="EZE259" s="59"/>
      <c r="EZF259" s="59"/>
      <c r="EZG259" s="59"/>
      <c r="EZH259" s="59"/>
      <c r="EZI259" s="59"/>
      <c r="EZJ259" s="59"/>
      <c r="EZK259" s="59"/>
      <c r="EZL259" s="59"/>
      <c r="EZM259" s="59"/>
      <c r="EZN259" s="59"/>
      <c r="EZO259" s="59"/>
      <c r="EZP259" s="59"/>
      <c r="EZQ259" s="59"/>
      <c r="EZR259" s="59"/>
      <c r="EZS259" s="59"/>
      <c r="EZT259" s="59"/>
      <c r="EZU259" s="59"/>
      <c r="EZV259" s="59"/>
      <c r="EZW259" s="59"/>
      <c r="EZX259" s="59"/>
      <c r="EZY259" s="59"/>
      <c r="EZZ259" s="59"/>
      <c r="FAA259" s="59"/>
      <c r="FAB259" s="59"/>
      <c r="FAC259" s="59"/>
      <c r="FAD259" s="59"/>
      <c r="FAE259" s="59"/>
      <c r="FAF259" s="59"/>
      <c r="FAG259" s="59"/>
      <c r="FAH259" s="59"/>
      <c r="FAI259" s="59"/>
      <c r="FAJ259" s="59"/>
      <c r="FAK259" s="59"/>
      <c r="FAL259" s="59"/>
      <c r="FAM259" s="59"/>
      <c r="FAN259" s="59"/>
      <c r="FAO259" s="59"/>
      <c r="FAP259" s="59"/>
      <c r="FAQ259" s="59"/>
      <c r="FAR259" s="59"/>
      <c r="FAS259" s="59"/>
      <c r="FAT259" s="59"/>
      <c r="FAU259" s="59"/>
      <c r="FAV259" s="59"/>
      <c r="FAW259" s="59"/>
      <c r="FAX259" s="59"/>
      <c r="FAY259" s="59"/>
      <c r="FAZ259" s="59"/>
      <c r="FBA259" s="59"/>
      <c r="FBB259" s="59"/>
      <c r="FBC259" s="59"/>
      <c r="FBD259" s="59"/>
      <c r="FBE259" s="59"/>
      <c r="FBF259" s="59"/>
      <c r="FBG259" s="59"/>
      <c r="FBH259" s="59"/>
      <c r="FBI259" s="59"/>
      <c r="FBJ259" s="59"/>
      <c r="FBK259" s="59"/>
      <c r="FBL259" s="59"/>
      <c r="FBM259" s="59"/>
      <c r="FBN259" s="59"/>
      <c r="FBO259" s="59"/>
      <c r="FBP259" s="59"/>
      <c r="FBQ259" s="59"/>
      <c r="FBR259" s="59"/>
      <c r="FBS259" s="59"/>
      <c r="FBT259" s="59"/>
      <c r="FBU259" s="59"/>
      <c r="FBV259" s="59"/>
      <c r="FBW259" s="59"/>
      <c r="FBX259" s="59"/>
      <c r="FBY259" s="59"/>
      <c r="FBZ259" s="59"/>
      <c r="FCA259" s="59"/>
      <c r="FCB259" s="59"/>
      <c r="FCC259" s="59"/>
      <c r="FCD259" s="59"/>
      <c r="FCE259" s="59"/>
      <c r="FCF259" s="59"/>
      <c r="FCG259" s="59"/>
      <c r="FCH259" s="59"/>
      <c r="FCI259" s="59"/>
      <c r="FCJ259" s="59"/>
      <c r="FCK259" s="59"/>
      <c r="FCL259" s="59"/>
      <c r="FCM259" s="59"/>
      <c r="FCN259" s="59"/>
      <c r="FCO259" s="59"/>
      <c r="FCP259" s="59"/>
      <c r="FCQ259" s="59"/>
      <c r="FCR259" s="59"/>
      <c r="FCS259" s="59"/>
      <c r="FCT259" s="59"/>
      <c r="FCU259" s="59"/>
      <c r="FCV259" s="59"/>
      <c r="FCW259" s="59"/>
      <c r="FCX259" s="59"/>
      <c r="FCY259" s="59"/>
      <c r="FCZ259" s="59"/>
      <c r="FDA259" s="59"/>
      <c r="FDB259" s="59"/>
      <c r="FDC259" s="59"/>
      <c r="FDD259" s="59"/>
      <c r="FDE259" s="59"/>
      <c r="FDF259" s="59"/>
      <c r="FDG259" s="59"/>
      <c r="FDH259" s="59"/>
      <c r="FDI259" s="59"/>
      <c r="FDJ259" s="59"/>
      <c r="FDK259" s="59"/>
      <c r="FDL259" s="59"/>
      <c r="FDM259" s="59"/>
      <c r="FDN259" s="59"/>
      <c r="FDO259" s="59"/>
      <c r="FDP259" s="59"/>
      <c r="FDQ259" s="59"/>
      <c r="FDR259" s="59"/>
      <c r="FDS259" s="59"/>
      <c r="FDT259" s="59"/>
      <c r="FDU259" s="59"/>
      <c r="FDV259" s="59"/>
      <c r="FDW259" s="59"/>
      <c r="FDX259" s="59"/>
      <c r="FDY259" s="59"/>
      <c r="FDZ259" s="59"/>
      <c r="FEA259" s="59"/>
      <c r="FEB259" s="59"/>
      <c r="FEC259" s="59"/>
      <c r="FED259" s="59"/>
      <c r="FEE259" s="59"/>
      <c r="FEF259" s="59"/>
      <c r="FEG259" s="59"/>
      <c r="FEH259" s="59"/>
      <c r="FEI259" s="59"/>
      <c r="FEJ259" s="59"/>
      <c r="FEK259" s="59"/>
      <c r="FEL259" s="59"/>
      <c r="FEM259" s="59"/>
      <c r="FEN259" s="59"/>
      <c r="FEO259" s="59"/>
      <c r="FEP259" s="59"/>
      <c r="FEQ259" s="59"/>
      <c r="FER259" s="59"/>
      <c r="FES259" s="59"/>
      <c r="FET259" s="59"/>
      <c r="FEU259" s="59"/>
      <c r="FEV259" s="59"/>
      <c r="FEW259" s="59"/>
      <c r="FEX259" s="59"/>
      <c r="FEY259" s="59"/>
      <c r="FEZ259" s="59"/>
      <c r="FFA259" s="59"/>
      <c r="FFB259" s="59"/>
      <c r="FFC259" s="59"/>
      <c r="FFD259" s="59"/>
      <c r="FFE259" s="59"/>
      <c r="FFF259" s="59"/>
      <c r="FFG259" s="59"/>
      <c r="FFH259" s="59"/>
      <c r="FFI259" s="59"/>
      <c r="FFJ259" s="59"/>
      <c r="FFK259" s="59"/>
      <c r="FFL259" s="59"/>
      <c r="FFM259" s="59"/>
      <c r="FFN259" s="59"/>
      <c r="FFO259" s="59"/>
      <c r="FFP259" s="59"/>
      <c r="FFQ259" s="59"/>
      <c r="FFR259" s="59"/>
      <c r="FFS259" s="59"/>
      <c r="FFT259" s="59"/>
      <c r="FFU259" s="59"/>
      <c r="FFV259" s="59"/>
      <c r="FFW259" s="59"/>
      <c r="FFX259" s="59"/>
      <c r="FFY259" s="59"/>
      <c r="FFZ259" s="59"/>
      <c r="FGA259" s="59"/>
      <c r="FGB259" s="59"/>
      <c r="FGC259" s="59"/>
      <c r="FGD259" s="59"/>
      <c r="FGE259" s="59"/>
      <c r="FGF259" s="59"/>
      <c r="FGG259" s="59"/>
      <c r="FGH259" s="59"/>
      <c r="FGI259" s="59"/>
      <c r="FGJ259" s="59"/>
      <c r="FGK259" s="59"/>
      <c r="FGL259" s="59"/>
      <c r="FGM259" s="59"/>
      <c r="FGN259" s="59"/>
      <c r="FGO259" s="59"/>
      <c r="FGP259" s="59"/>
      <c r="FGQ259" s="59"/>
      <c r="FGR259" s="59"/>
      <c r="FGS259" s="59"/>
      <c r="FGT259" s="59"/>
      <c r="FGU259" s="59"/>
      <c r="FGV259" s="59"/>
      <c r="FGW259" s="59"/>
      <c r="FGX259" s="59"/>
      <c r="FGY259" s="59"/>
      <c r="FGZ259" s="59"/>
      <c r="FHA259" s="59"/>
      <c r="FHB259" s="59"/>
      <c r="FHC259" s="59"/>
      <c r="FHD259" s="59"/>
      <c r="FHE259" s="59"/>
      <c r="FHF259" s="59"/>
      <c r="FHG259" s="59"/>
      <c r="FHH259" s="59"/>
      <c r="FHI259" s="59"/>
      <c r="FHJ259" s="59"/>
      <c r="FHK259" s="59"/>
      <c r="FHL259" s="59"/>
      <c r="FHM259" s="59"/>
      <c r="FHN259" s="59"/>
      <c r="FHO259" s="59"/>
      <c r="FHP259" s="59"/>
      <c r="FHQ259" s="59"/>
      <c r="FHR259" s="59"/>
      <c r="FHS259" s="59"/>
      <c r="FHT259" s="59"/>
      <c r="FHU259" s="59"/>
      <c r="FHV259" s="59"/>
      <c r="FHW259" s="59"/>
      <c r="FHX259" s="59"/>
      <c r="FHY259" s="59"/>
      <c r="FHZ259" s="59"/>
      <c r="FIA259" s="59"/>
      <c r="FIB259" s="59"/>
      <c r="FIC259" s="59"/>
      <c r="FID259" s="59"/>
      <c r="FIE259" s="59"/>
      <c r="FIF259" s="59"/>
      <c r="FIG259" s="59"/>
      <c r="FIH259" s="59"/>
      <c r="FII259" s="59"/>
      <c r="FIJ259" s="59"/>
      <c r="FIK259" s="59"/>
      <c r="FIL259" s="59"/>
      <c r="FIM259" s="59"/>
      <c r="FIN259" s="59"/>
      <c r="FIO259" s="59"/>
      <c r="FIP259" s="59"/>
      <c r="FIQ259" s="59"/>
      <c r="FIR259" s="59"/>
      <c r="FIS259" s="59"/>
      <c r="FIT259" s="59"/>
      <c r="FIU259" s="59"/>
      <c r="FIV259" s="59"/>
      <c r="FIW259" s="59"/>
      <c r="FIX259" s="59"/>
      <c r="FIY259" s="59"/>
      <c r="FIZ259" s="59"/>
      <c r="FJA259" s="59"/>
      <c r="FJB259" s="59"/>
      <c r="FJC259" s="59"/>
      <c r="FJD259" s="59"/>
      <c r="FJE259" s="59"/>
      <c r="FJF259" s="59"/>
      <c r="FJG259" s="59"/>
      <c r="FJH259" s="59"/>
      <c r="FJI259" s="59"/>
      <c r="FJJ259" s="59"/>
      <c r="FJK259" s="59"/>
      <c r="FJL259" s="59"/>
      <c r="FJM259" s="59"/>
      <c r="FJN259" s="59"/>
      <c r="FJO259" s="59"/>
      <c r="FJP259" s="59"/>
      <c r="FJQ259" s="59"/>
      <c r="FJR259" s="59"/>
      <c r="FJS259" s="59"/>
      <c r="FJT259" s="59"/>
      <c r="FJU259" s="59"/>
      <c r="FJV259" s="59"/>
      <c r="FJW259" s="59"/>
      <c r="FJX259" s="59"/>
      <c r="FJY259" s="59"/>
      <c r="FJZ259" s="59"/>
      <c r="FKA259" s="59"/>
      <c r="FKB259" s="59"/>
      <c r="FKC259" s="59"/>
      <c r="FKD259" s="59"/>
      <c r="FKE259" s="59"/>
      <c r="FKF259" s="59"/>
      <c r="FKG259" s="59"/>
      <c r="FKH259" s="59"/>
      <c r="FKI259" s="59"/>
      <c r="FKJ259" s="59"/>
      <c r="FKK259" s="59"/>
      <c r="FKL259" s="59"/>
      <c r="FKM259" s="59"/>
      <c r="FKN259" s="59"/>
      <c r="FKO259" s="59"/>
      <c r="FKP259" s="59"/>
      <c r="FKQ259" s="59"/>
      <c r="FKR259" s="59"/>
      <c r="FKS259" s="59"/>
      <c r="FKT259" s="59"/>
      <c r="FKU259" s="59"/>
      <c r="FKV259" s="59"/>
      <c r="FKW259" s="59"/>
      <c r="FKX259" s="59"/>
      <c r="FKY259" s="59"/>
      <c r="FKZ259" s="59"/>
      <c r="FLA259" s="59"/>
      <c r="FLB259" s="59"/>
      <c r="FLC259" s="59"/>
      <c r="FLD259" s="59"/>
      <c r="FLE259" s="59"/>
      <c r="FLF259" s="59"/>
      <c r="FLG259" s="59"/>
      <c r="FLH259" s="59"/>
      <c r="FLI259" s="59"/>
      <c r="FLJ259" s="59"/>
      <c r="FLK259" s="59"/>
      <c r="FLL259" s="59"/>
      <c r="FLM259" s="59"/>
      <c r="FLN259" s="59"/>
      <c r="FLO259" s="59"/>
      <c r="FLP259" s="59"/>
      <c r="FLQ259" s="59"/>
      <c r="FLR259" s="59"/>
      <c r="FLS259" s="59"/>
      <c r="FLT259" s="59"/>
      <c r="FLU259" s="59"/>
      <c r="FLV259" s="59"/>
      <c r="FLW259" s="59"/>
      <c r="FLX259" s="59"/>
      <c r="FLY259" s="59"/>
      <c r="FLZ259" s="59"/>
      <c r="FMA259" s="59"/>
      <c r="FMB259" s="59"/>
      <c r="FMC259" s="59"/>
      <c r="FMD259" s="59"/>
      <c r="FME259" s="59"/>
      <c r="FMF259" s="59"/>
      <c r="FMG259" s="59"/>
      <c r="FMH259" s="59"/>
      <c r="FMI259" s="59"/>
      <c r="FMJ259" s="59"/>
      <c r="FMK259" s="59"/>
      <c r="FML259" s="59"/>
      <c r="FMM259" s="59"/>
      <c r="FMN259" s="59"/>
      <c r="FMO259" s="59"/>
      <c r="FMP259" s="59"/>
      <c r="FMQ259" s="59"/>
      <c r="FMR259" s="59"/>
      <c r="FMS259" s="59"/>
      <c r="FMT259" s="59"/>
      <c r="FMU259" s="59"/>
      <c r="FMV259" s="59"/>
      <c r="FMW259" s="59"/>
      <c r="FMX259" s="59"/>
      <c r="FMY259" s="59"/>
      <c r="FMZ259" s="59"/>
      <c r="FNA259" s="59"/>
      <c r="FNB259" s="59"/>
      <c r="FNC259" s="59"/>
      <c r="FND259" s="59"/>
      <c r="FNE259" s="59"/>
      <c r="FNF259" s="59"/>
      <c r="FNG259" s="59"/>
      <c r="FNH259" s="59"/>
      <c r="FNI259" s="59"/>
      <c r="FNJ259" s="59"/>
      <c r="FNK259" s="59"/>
      <c r="FNL259" s="59"/>
      <c r="FNM259" s="59"/>
      <c r="FNN259" s="59"/>
      <c r="FNO259" s="59"/>
      <c r="FNP259" s="59"/>
      <c r="FNQ259" s="59"/>
      <c r="FNR259" s="59"/>
      <c r="FNS259" s="59"/>
      <c r="FNT259" s="59"/>
      <c r="FNU259" s="59"/>
      <c r="FNV259" s="59"/>
      <c r="FNW259" s="59"/>
      <c r="FNX259" s="59"/>
      <c r="FNY259" s="59"/>
      <c r="FNZ259" s="59"/>
      <c r="FOA259" s="59"/>
      <c r="FOB259" s="59"/>
      <c r="FOC259" s="59"/>
      <c r="FOD259" s="59"/>
      <c r="FOE259" s="59"/>
      <c r="FOF259" s="59"/>
      <c r="FOG259" s="59"/>
      <c r="FOH259" s="59"/>
      <c r="FOI259" s="59"/>
      <c r="FOJ259" s="59"/>
      <c r="FOK259" s="59"/>
      <c r="FOL259" s="59"/>
      <c r="FOM259" s="59"/>
      <c r="FON259" s="59"/>
      <c r="FOO259" s="59"/>
      <c r="FOP259" s="59"/>
      <c r="FOQ259" s="59"/>
      <c r="FOR259" s="59"/>
      <c r="FOS259" s="59"/>
      <c r="FOT259" s="59"/>
      <c r="FOU259" s="59"/>
      <c r="FOV259" s="59"/>
      <c r="FOW259" s="59"/>
      <c r="FOX259" s="59"/>
      <c r="FOY259" s="59"/>
      <c r="FOZ259" s="59"/>
      <c r="FPA259" s="59"/>
      <c r="FPB259" s="59"/>
      <c r="FPC259" s="59"/>
      <c r="FPD259" s="59"/>
      <c r="FPE259" s="59"/>
      <c r="FPF259" s="59"/>
      <c r="FPG259" s="59"/>
      <c r="FPH259" s="59"/>
      <c r="FPI259" s="59"/>
      <c r="FPJ259" s="59"/>
      <c r="FPK259" s="59"/>
      <c r="FPL259" s="59"/>
      <c r="FPM259" s="59"/>
      <c r="FPN259" s="59"/>
      <c r="FPO259" s="59"/>
      <c r="FPP259" s="59"/>
      <c r="FPQ259" s="59"/>
      <c r="FPR259" s="59"/>
      <c r="FPS259" s="59"/>
      <c r="FPT259" s="59"/>
      <c r="FPU259" s="59"/>
      <c r="FPV259" s="59"/>
      <c r="FPW259" s="59"/>
      <c r="FPX259" s="59"/>
      <c r="FPY259" s="59"/>
      <c r="FPZ259" s="59"/>
      <c r="FQA259" s="59"/>
      <c r="FQB259" s="59"/>
      <c r="FQC259" s="59"/>
      <c r="FQD259" s="59"/>
      <c r="FQE259" s="59"/>
      <c r="FQF259" s="59"/>
      <c r="FQG259" s="59"/>
      <c r="FQH259" s="59"/>
      <c r="FQI259" s="59"/>
      <c r="FQJ259" s="59"/>
      <c r="FQK259" s="59"/>
      <c r="FQL259" s="59"/>
      <c r="FQM259" s="59"/>
      <c r="FQN259" s="59"/>
      <c r="FQO259" s="59"/>
      <c r="FQP259" s="59"/>
      <c r="FQQ259" s="59"/>
      <c r="FQR259" s="59"/>
      <c r="FQS259" s="59"/>
      <c r="FQT259" s="59"/>
      <c r="FQU259" s="59"/>
      <c r="FQV259" s="59"/>
      <c r="FQW259" s="59"/>
      <c r="FQX259" s="59"/>
      <c r="FQY259" s="59"/>
      <c r="FQZ259" s="59"/>
      <c r="FRA259" s="59"/>
      <c r="FRB259" s="59"/>
      <c r="FRC259" s="59"/>
      <c r="FRD259" s="59"/>
      <c r="FRE259" s="59"/>
      <c r="FRF259" s="59"/>
      <c r="FRG259" s="59"/>
      <c r="FRH259" s="59"/>
      <c r="FRI259" s="59"/>
      <c r="FRJ259" s="59"/>
      <c r="FRK259" s="59"/>
      <c r="FRL259" s="59"/>
      <c r="FRM259" s="59"/>
      <c r="FRN259" s="59"/>
      <c r="FRO259" s="59"/>
      <c r="FRP259" s="59"/>
      <c r="FRQ259" s="59"/>
      <c r="FRR259" s="59"/>
      <c r="FRS259" s="59"/>
      <c r="FRT259" s="59"/>
      <c r="FRU259" s="59"/>
      <c r="FRV259" s="59"/>
      <c r="FRW259" s="59"/>
      <c r="FRX259" s="59"/>
      <c r="FRY259" s="59"/>
      <c r="FRZ259" s="59"/>
      <c r="FSA259" s="59"/>
      <c r="FSB259" s="59"/>
      <c r="FSC259" s="59"/>
      <c r="FSD259" s="59"/>
      <c r="FSE259" s="59"/>
      <c r="FSF259" s="59"/>
      <c r="FSG259" s="59"/>
      <c r="FSH259" s="59"/>
      <c r="FSI259" s="59"/>
      <c r="FSJ259" s="59"/>
      <c r="FSK259" s="59"/>
      <c r="FSL259" s="59"/>
      <c r="FSM259" s="59"/>
      <c r="FSN259" s="59"/>
      <c r="FSO259" s="59"/>
      <c r="FSP259" s="59"/>
      <c r="FSQ259" s="59"/>
      <c r="FSR259" s="59"/>
      <c r="FSS259" s="59"/>
      <c r="FST259" s="59"/>
      <c r="FSU259" s="59"/>
      <c r="FSV259" s="59"/>
      <c r="FSW259" s="59"/>
      <c r="FSX259" s="59"/>
      <c r="FSY259" s="59"/>
      <c r="FSZ259" s="59"/>
      <c r="FTA259" s="59"/>
      <c r="FTB259" s="59"/>
      <c r="FTC259" s="59"/>
      <c r="FTD259" s="59"/>
      <c r="FTE259" s="59"/>
      <c r="FTF259" s="59"/>
      <c r="FTG259" s="59"/>
      <c r="FTH259" s="59"/>
      <c r="FTI259" s="59"/>
      <c r="FTJ259" s="59"/>
      <c r="FTK259" s="59"/>
      <c r="FTL259" s="59"/>
      <c r="FTM259" s="59"/>
      <c r="FTN259" s="59"/>
      <c r="FTO259" s="59"/>
      <c r="FTP259" s="59"/>
      <c r="FTQ259" s="59"/>
      <c r="FTR259" s="59"/>
      <c r="FTS259" s="59"/>
      <c r="FTT259" s="59"/>
      <c r="FTU259" s="59"/>
      <c r="FTV259" s="59"/>
      <c r="FTW259" s="59"/>
      <c r="FTX259" s="59"/>
      <c r="FTY259" s="59"/>
      <c r="FTZ259" s="59"/>
      <c r="FUA259" s="59"/>
      <c r="FUB259" s="59"/>
      <c r="FUC259" s="59"/>
      <c r="FUD259" s="59"/>
      <c r="FUE259" s="59"/>
      <c r="FUF259" s="59"/>
      <c r="FUG259" s="59"/>
      <c r="FUH259" s="59"/>
      <c r="FUI259" s="59"/>
      <c r="FUJ259" s="59"/>
      <c r="FUK259" s="59"/>
      <c r="FUL259" s="59"/>
      <c r="FUM259" s="59"/>
      <c r="FUN259" s="59"/>
      <c r="FUO259" s="59"/>
      <c r="FUP259" s="59"/>
      <c r="FUQ259" s="59"/>
      <c r="FUR259" s="59"/>
      <c r="FUS259" s="59"/>
      <c r="FUT259" s="59"/>
      <c r="FUU259" s="59"/>
      <c r="FUV259" s="59"/>
      <c r="FUW259" s="59"/>
      <c r="FUX259" s="59"/>
      <c r="FUY259" s="59"/>
      <c r="FUZ259" s="59"/>
      <c r="FVA259" s="59"/>
      <c r="FVB259" s="59"/>
      <c r="FVC259" s="59"/>
      <c r="FVD259" s="59"/>
      <c r="FVE259" s="59"/>
      <c r="FVF259" s="59"/>
      <c r="FVG259" s="59"/>
      <c r="FVH259" s="59"/>
      <c r="FVI259" s="59"/>
      <c r="FVJ259" s="59"/>
      <c r="FVK259" s="59"/>
      <c r="FVL259" s="59"/>
      <c r="FVM259" s="59"/>
      <c r="FVN259" s="59"/>
      <c r="FVO259" s="59"/>
      <c r="FVP259" s="59"/>
      <c r="FVQ259" s="59"/>
      <c r="FVR259" s="59"/>
      <c r="FVS259" s="59"/>
      <c r="FVT259" s="59"/>
      <c r="FVU259" s="59"/>
      <c r="FVV259" s="59"/>
      <c r="FVW259" s="59"/>
      <c r="FVX259" s="59"/>
      <c r="FVY259" s="59"/>
      <c r="FVZ259" s="59"/>
      <c r="FWA259" s="59"/>
      <c r="FWB259" s="59"/>
      <c r="FWC259" s="59"/>
      <c r="FWD259" s="59"/>
      <c r="FWE259" s="59"/>
      <c r="FWF259" s="59"/>
      <c r="FWG259" s="59"/>
      <c r="FWH259" s="59"/>
      <c r="FWI259" s="59"/>
      <c r="FWJ259" s="59"/>
      <c r="FWK259" s="59"/>
      <c r="FWL259" s="59"/>
      <c r="FWM259" s="59"/>
      <c r="FWN259" s="59"/>
      <c r="FWO259" s="59"/>
      <c r="FWP259" s="59"/>
      <c r="FWQ259" s="59"/>
      <c r="FWR259" s="59"/>
      <c r="FWS259" s="59"/>
      <c r="FWT259" s="59"/>
      <c r="FWU259" s="59"/>
      <c r="FWV259" s="59"/>
      <c r="FWW259" s="59"/>
      <c r="FWX259" s="59"/>
      <c r="FWY259" s="59"/>
      <c r="FWZ259" s="59"/>
      <c r="FXA259" s="59"/>
      <c r="FXB259" s="59"/>
      <c r="FXC259" s="59"/>
      <c r="FXD259" s="59"/>
      <c r="FXE259" s="59"/>
      <c r="FXF259" s="59"/>
      <c r="FXG259" s="59"/>
      <c r="FXH259" s="59"/>
      <c r="FXI259" s="59"/>
      <c r="FXJ259" s="59"/>
      <c r="FXK259" s="59"/>
      <c r="FXL259" s="59"/>
      <c r="FXM259" s="59"/>
      <c r="FXN259" s="59"/>
      <c r="FXO259" s="59"/>
      <c r="FXP259" s="59"/>
      <c r="FXQ259" s="59"/>
      <c r="FXR259" s="59"/>
      <c r="FXS259" s="59"/>
      <c r="FXT259" s="59"/>
      <c r="FXU259" s="59"/>
      <c r="FXV259" s="59"/>
      <c r="FXW259" s="59"/>
      <c r="FXX259" s="59"/>
      <c r="FXY259" s="59"/>
      <c r="FXZ259" s="59"/>
      <c r="FYA259" s="59"/>
      <c r="FYB259" s="59"/>
      <c r="FYC259" s="59"/>
      <c r="FYD259" s="59"/>
      <c r="FYE259" s="59"/>
      <c r="FYF259" s="59"/>
      <c r="FYG259" s="59"/>
      <c r="FYH259" s="59"/>
      <c r="FYI259" s="59"/>
      <c r="FYJ259" s="59"/>
      <c r="FYK259" s="59"/>
      <c r="FYL259" s="59"/>
      <c r="FYM259" s="59"/>
      <c r="FYN259" s="59"/>
      <c r="FYO259" s="59"/>
      <c r="FYP259" s="59"/>
      <c r="FYQ259" s="59"/>
      <c r="FYR259" s="59"/>
      <c r="FYS259" s="59"/>
      <c r="FYT259" s="59"/>
      <c r="FYU259" s="59"/>
      <c r="FYV259" s="59"/>
      <c r="FYW259" s="59"/>
      <c r="FYX259" s="59"/>
      <c r="FYY259" s="59"/>
      <c r="FYZ259" s="59"/>
      <c r="FZA259" s="59"/>
      <c r="FZB259" s="59"/>
      <c r="FZC259" s="59"/>
      <c r="FZD259" s="59"/>
      <c r="FZE259" s="59"/>
      <c r="FZF259" s="59"/>
      <c r="FZG259" s="59"/>
      <c r="FZH259" s="59"/>
      <c r="FZI259" s="59"/>
      <c r="FZJ259" s="59"/>
      <c r="FZK259" s="59"/>
      <c r="FZL259" s="59"/>
      <c r="FZM259" s="59"/>
      <c r="FZN259" s="59"/>
      <c r="FZO259" s="59"/>
      <c r="FZP259" s="59"/>
      <c r="FZQ259" s="59"/>
      <c r="FZR259" s="59"/>
      <c r="FZS259" s="59"/>
      <c r="FZT259" s="59"/>
      <c r="FZU259" s="59"/>
      <c r="FZV259" s="59"/>
      <c r="FZW259" s="59"/>
      <c r="FZX259" s="59"/>
      <c r="FZY259" s="59"/>
      <c r="FZZ259" s="59"/>
      <c r="GAA259" s="59"/>
      <c r="GAB259" s="59"/>
      <c r="GAC259" s="59"/>
      <c r="GAD259" s="59"/>
      <c r="GAE259" s="59"/>
      <c r="GAF259" s="59"/>
      <c r="GAG259" s="59"/>
      <c r="GAH259" s="59"/>
      <c r="GAI259" s="59"/>
      <c r="GAJ259" s="59"/>
      <c r="GAK259" s="59"/>
      <c r="GAL259" s="59"/>
      <c r="GAM259" s="59"/>
      <c r="GAN259" s="59"/>
      <c r="GAO259" s="59"/>
      <c r="GAP259" s="59"/>
      <c r="GAQ259" s="59"/>
      <c r="GAR259" s="59"/>
      <c r="GAS259" s="59"/>
      <c r="GAT259" s="59"/>
      <c r="GAU259" s="59"/>
      <c r="GAV259" s="59"/>
      <c r="GAW259" s="59"/>
      <c r="GAX259" s="59"/>
      <c r="GAY259" s="59"/>
      <c r="GAZ259" s="59"/>
      <c r="GBA259" s="59"/>
      <c r="GBB259" s="59"/>
      <c r="GBC259" s="59"/>
      <c r="GBD259" s="59"/>
      <c r="GBE259" s="59"/>
      <c r="GBF259" s="59"/>
      <c r="GBG259" s="59"/>
      <c r="GBH259" s="59"/>
      <c r="GBI259" s="59"/>
      <c r="GBJ259" s="59"/>
      <c r="GBK259" s="59"/>
      <c r="GBL259" s="59"/>
      <c r="GBM259" s="59"/>
      <c r="GBN259" s="59"/>
      <c r="GBO259" s="59"/>
      <c r="GBP259" s="59"/>
      <c r="GBQ259" s="59"/>
      <c r="GBR259" s="59"/>
      <c r="GBS259" s="59"/>
      <c r="GBT259" s="59"/>
      <c r="GBU259" s="59"/>
      <c r="GBV259" s="59"/>
      <c r="GBW259" s="59"/>
      <c r="GBX259" s="59"/>
      <c r="GBY259" s="59"/>
      <c r="GBZ259" s="59"/>
      <c r="GCA259" s="59"/>
      <c r="GCB259" s="59"/>
      <c r="GCC259" s="59"/>
      <c r="GCD259" s="59"/>
      <c r="GCE259" s="59"/>
      <c r="GCF259" s="59"/>
      <c r="GCG259" s="59"/>
      <c r="GCH259" s="59"/>
      <c r="GCI259" s="59"/>
      <c r="GCJ259" s="59"/>
      <c r="GCK259" s="59"/>
      <c r="GCL259" s="59"/>
      <c r="GCM259" s="59"/>
      <c r="GCN259" s="59"/>
      <c r="GCO259" s="59"/>
      <c r="GCP259" s="59"/>
      <c r="GCQ259" s="59"/>
      <c r="GCR259" s="59"/>
      <c r="GCS259" s="59"/>
      <c r="GCT259" s="59"/>
      <c r="GCU259" s="59"/>
      <c r="GCV259" s="59"/>
      <c r="GCW259" s="59"/>
      <c r="GCX259" s="59"/>
      <c r="GCY259" s="59"/>
      <c r="GCZ259" s="59"/>
      <c r="GDA259" s="59"/>
      <c r="GDB259" s="59"/>
      <c r="GDC259" s="59"/>
      <c r="GDD259" s="59"/>
      <c r="GDE259" s="59"/>
      <c r="GDF259" s="59"/>
      <c r="GDG259" s="59"/>
      <c r="GDH259" s="59"/>
      <c r="GDI259" s="59"/>
      <c r="GDJ259" s="59"/>
      <c r="GDK259" s="59"/>
      <c r="GDL259" s="59"/>
      <c r="GDM259" s="59"/>
      <c r="GDN259" s="59"/>
      <c r="GDO259" s="59"/>
      <c r="GDP259" s="59"/>
      <c r="GDQ259" s="59"/>
      <c r="GDR259" s="59"/>
      <c r="GDS259" s="59"/>
      <c r="GDT259" s="59"/>
      <c r="GDU259" s="59"/>
      <c r="GDV259" s="59"/>
      <c r="GDW259" s="59"/>
      <c r="GDX259" s="59"/>
      <c r="GDY259" s="59"/>
      <c r="GDZ259" s="59"/>
      <c r="GEA259" s="59"/>
      <c r="GEB259" s="59"/>
      <c r="GEC259" s="59"/>
      <c r="GED259" s="59"/>
      <c r="GEE259" s="59"/>
      <c r="GEF259" s="59"/>
      <c r="GEG259" s="59"/>
      <c r="GEH259" s="59"/>
      <c r="GEI259" s="59"/>
      <c r="GEJ259" s="59"/>
      <c r="GEK259" s="59"/>
      <c r="GEL259" s="59"/>
      <c r="GEM259" s="59"/>
      <c r="GEN259" s="59"/>
      <c r="GEO259" s="59"/>
      <c r="GEP259" s="59"/>
      <c r="GEQ259" s="59"/>
      <c r="GER259" s="59"/>
      <c r="GES259" s="59"/>
      <c r="GET259" s="59"/>
      <c r="GEU259" s="59"/>
      <c r="GEV259" s="59"/>
      <c r="GEW259" s="59"/>
      <c r="GEX259" s="59"/>
      <c r="GEY259" s="59"/>
      <c r="GEZ259" s="59"/>
      <c r="GFA259" s="59"/>
      <c r="GFB259" s="59"/>
      <c r="GFC259" s="59"/>
      <c r="GFD259" s="59"/>
      <c r="GFE259" s="59"/>
      <c r="GFF259" s="59"/>
      <c r="GFG259" s="59"/>
      <c r="GFH259" s="59"/>
      <c r="GFI259" s="59"/>
      <c r="GFJ259" s="59"/>
      <c r="GFK259" s="59"/>
      <c r="GFL259" s="59"/>
      <c r="GFM259" s="59"/>
      <c r="GFN259" s="59"/>
      <c r="GFO259" s="59"/>
      <c r="GFP259" s="59"/>
      <c r="GFQ259" s="59"/>
      <c r="GFR259" s="59"/>
      <c r="GFS259" s="59"/>
      <c r="GFT259" s="59"/>
      <c r="GFU259" s="59"/>
      <c r="GFV259" s="59"/>
      <c r="GFW259" s="59"/>
      <c r="GFX259" s="59"/>
      <c r="GFY259" s="59"/>
      <c r="GFZ259" s="59"/>
      <c r="GGA259" s="59"/>
      <c r="GGB259" s="59"/>
      <c r="GGC259" s="59"/>
      <c r="GGD259" s="59"/>
      <c r="GGE259" s="59"/>
      <c r="GGF259" s="59"/>
      <c r="GGG259" s="59"/>
      <c r="GGH259" s="59"/>
      <c r="GGI259" s="59"/>
      <c r="GGJ259" s="59"/>
      <c r="GGK259" s="59"/>
      <c r="GGL259" s="59"/>
      <c r="GGM259" s="59"/>
      <c r="GGN259" s="59"/>
      <c r="GGO259" s="59"/>
      <c r="GGP259" s="59"/>
      <c r="GGQ259" s="59"/>
      <c r="GGR259" s="59"/>
      <c r="GGS259" s="59"/>
      <c r="GGT259" s="59"/>
      <c r="GGU259" s="59"/>
      <c r="GGV259" s="59"/>
      <c r="GGW259" s="59"/>
      <c r="GGX259" s="59"/>
      <c r="GGY259" s="59"/>
      <c r="GGZ259" s="59"/>
      <c r="GHA259" s="59"/>
      <c r="GHB259" s="59"/>
      <c r="GHC259" s="59"/>
      <c r="GHD259" s="59"/>
      <c r="GHE259" s="59"/>
      <c r="GHF259" s="59"/>
      <c r="GHG259" s="59"/>
      <c r="GHH259" s="59"/>
      <c r="GHI259" s="59"/>
      <c r="GHJ259" s="59"/>
      <c r="GHK259" s="59"/>
      <c r="GHL259" s="59"/>
      <c r="GHM259" s="59"/>
      <c r="GHN259" s="59"/>
      <c r="GHO259" s="59"/>
      <c r="GHP259" s="59"/>
      <c r="GHQ259" s="59"/>
      <c r="GHR259" s="59"/>
      <c r="GHS259" s="59"/>
      <c r="GHT259" s="59"/>
      <c r="GHU259" s="59"/>
      <c r="GHV259" s="59"/>
      <c r="GHW259" s="59"/>
      <c r="GHX259" s="59"/>
      <c r="GHY259" s="59"/>
      <c r="GHZ259" s="59"/>
      <c r="GIA259" s="59"/>
      <c r="GIB259" s="59"/>
      <c r="GIC259" s="59"/>
      <c r="GID259" s="59"/>
      <c r="GIE259" s="59"/>
      <c r="GIF259" s="59"/>
      <c r="GIG259" s="59"/>
      <c r="GIH259" s="59"/>
      <c r="GII259" s="59"/>
      <c r="GIJ259" s="59"/>
      <c r="GIK259" s="59"/>
      <c r="GIL259" s="59"/>
      <c r="GIM259" s="59"/>
      <c r="GIN259" s="59"/>
      <c r="GIO259" s="59"/>
      <c r="GIP259" s="59"/>
      <c r="GIQ259" s="59"/>
      <c r="GIR259" s="59"/>
      <c r="GIS259" s="59"/>
      <c r="GIT259" s="59"/>
      <c r="GIU259" s="59"/>
      <c r="GIV259" s="59"/>
      <c r="GIW259" s="59"/>
      <c r="GIX259" s="59"/>
      <c r="GIY259" s="59"/>
      <c r="GIZ259" s="59"/>
      <c r="GJA259" s="59"/>
      <c r="GJB259" s="59"/>
      <c r="GJC259" s="59"/>
      <c r="GJD259" s="59"/>
      <c r="GJE259" s="59"/>
      <c r="GJF259" s="59"/>
      <c r="GJG259" s="59"/>
      <c r="GJH259" s="59"/>
      <c r="GJI259" s="59"/>
      <c r="GJJ259" s="59"/>
      <c r="GJK259" s="59"/>
      <c r="GJL259" s="59"/>
      <c r="GJM259" s="59"/>
      <c r="GJN259" s="59"/>
      <c r="GJO259" s="59"/>
      <c r="GJP259" s="59"/>
      <c r="GJQ259" s="59"/>
      <c r="GJR259" s="59"/>
      <c r="GJS259" s="59"/>
      <c r="GJT259" s="59"/>
      <c r="GJU259" s="59"/>
      <c r="GJV259" s="59"/>
      <c r="GJW259" s="59"/>
      <c r="GJX259" s="59"/>
      <c r="GJY259" s="59"/>
      <c r="GJZ259" s="59"/>
      <c r="GKA259" s="59"/>
      <c r="GKB259" s="59"/>
      <c r="GKC259" s="59"/>
      <c r="GKD259" s="59"/>
      <c r="GKE259" s="59"/>
      <c r="GKF259" s="59"/>
      <c r="GKG259" s="59"/>
      <c r="GKH259" s="59"/>
      <c r="GKI259" s="59"/>
      <c r="GKJ259" s="59"/>
      <c r="GKK259" s="59"/>
      <c r="GKL259" s="59"/>
      <c r="GKM259" s="59"/>
      <c r="GKN259" s="59"/>
      <c r="GKO259" s="59"/>
      <c r="GKP259" s="59"/>
      <c r="GKQ259" s="59"/>
      <c r="GKR259" s="59"/>
      <c r="GKS259" s="59"/>
      <c r="GKT259" s="59"/>
      <c r="GKU259" s="59"/>
      <c r="GKV259" s="59"/>
      <c r="GKW259" s="59"/>
      <c r="GKX259" s="59"/>
      <c r="GKY259" s="59"/>
      <c r="GKZ259" s="59"/>
      <c r="GLA259" s="59"/>
      <c r="GLB259" s="59"/>
      <c r="GLC259" s="59"/>
      <c r="GLD259" s="59"/>
      <c r="GLE259" s="59"/>
      <c r="GLF259" s="59"/>
      <c r="GLG259" s="59"/>
      <c r="GLH259" s="59"/>
      <c r="GLI259" s="59"/>
      <c r="GLJ259" s="59"/>
      <c r="GLK259" s="59"/>
      <c r="GLL259" s="59"/>
      <c r="GLM259" s="59"/>
      <c r="GLN259" s="59"/>
      <c r="GLO259" s="59"/>
      <c r="GLP259" s="59"/>
      <c r="GLQ259" s="59"/>
      <c r="GLR259" s="59"/>
      <c r="GLS259" s="59"/>
      <c r="GLT259" s="59"/>
      <c r="GLU259" s="59"/>
      <c r="GLV259" s="59"/>
      <c r="GLW259" s="59"/>
      <c r="GLX259" s="59"/>
      <c r="GLY259" s="59"/>
      <c r="GLZ259" s="59"/>
      <c r="GMA259" s="59"/>
      <c r="GMB259" s="59"/>
      <c r="GMC259" s="59"/>
      <c r="GMD259" s="59"/>
      <c r="GME259" s="59"/>
      <c r="GMF259" s="59"/>
      <c r="GMG259" s="59"/>
      <c r="GMH259" s="59"/>
      <c r="GMI259" s="59"/>
      <c r="GMJ259" s="59"/>
      <c r="GMK259" s="59"/>
      <c r="GML259" s="59"/>
      <c r="GMM259" s="59"/>
      <c r="GMN259" s="59"/>
      <c r="GMO259" s="59"/>
      <c r="GMP259" s="59"/>
      <c r="GMQ259" s="59"/>
      <c r="GMR259" s="59"/>
      <c r="GMS259" s="59"/>
      <c r="GMT259" s="59"/>
      <c r="GMU259" s="59"/>
      <c r="GMV259" s="59"/>
      <c r="GMW259" s="59"/>
      <c r="GMX259" s="59"/>
      <c r="GMY259" s="59"/>
      <c r="GMZ259" s="59"/>
      <c r="GNA259" s="59"/>
      <c r="GNB259" s="59"/>
      <c r="GNC259" s="59"/>
      <c r="GND259" s="59"/>
      <c r="GNE259" s="59"/>
      <c r="GNF259" s="59"/>
      <c r="GNG259" s="59"/>
      <c r="GNH259" s="59"/>
      <c r="GNI259" s="59"/>
      <c r="GNJ259" s="59"/>
      <c r="GNK259" s="59"/>
      <c r="GNL259" s="59"/>
      <c r="GNM259" s="59"/>
      <c r="GNN259" s="59"/>
      <c r="GNO259" s="59"/>
      <c r="GNP259" s="59"/>
      <c r="GNQ259" s="59"/>
      <c r="GNR259" s="59"/>
      <c r="GNS259" s="59"/>
      <c r="GNT259" s="59"/>
      <c r="GNU259" s="59"/>
      <c r="GNV259" s="59"/>
      <c r="GNW259" s="59"/>
      <c r="GNX259" s="59"/>
      <c r="GNY259" s="59"/>
      <c r="GNZ259" s="59"/>
      <c r="GOA259" s="59"/>
      <c r="GOB259" s="59"/>
      <c r="GOC259" s="59"/>
      <c r="GOD259" s="59"/>
      <c r="GOE259" s="59"/>
      <c r="GOF259" s="59"/>
      <c r="GOG259" s="59"/>
      <c r="GOH259" s="59"/>
      <c r="GOI259" s="59"/>
      <c r="GOJ259" s="59"/>
      <c r="GOK259" s="59"/>
      <c r="GOL259" s="59"/>
      <c r="GOM259" s="59"/>
      <c r="GON259" s="59"/>
      <c r="GOO259" s="59"/>
      <c r="GOP259" s="59"/>
      <c r="GOQ259" s="59"/>
      <c r="GOR259" s="59"/>
      <c r="GOS259" s="59"/>
      <c r="GOT259" s="59"/>
      <c r="GOU259" s="59"/>
      <c r="GOV259" s="59"/>
      <c r="GOW259" s="59"/>
      <c r="GOX259" s="59"/>
      <c r="GOY259" s="59"/>
      <c r="GOZ259" s="59"/>
      <c r="GPA259" s="59"/>
      <c r="GPB259" s="59"/>
      <c r="GPC259" s="59"/>
      <c r="GPD259" s="59"/>
      <c r="GPE259" s="59"/>
      <c r="GPF259" s="59"/>
      <c r="GPG259" s="59"/>
      <c r="GPH259" s="59"/>
      <c r="GPI259" s="59"/>
      <c r="GPJ259" s="59"/>
      <c r="GPK259" s="59"/>
      <c r="GPL259" s="59"/>
      <c r="GPM259" s="59"/>
      <c r="GPN259" s="59"/>
      <c r="GPO259" s="59"/>
      <c r="GPP259" s="59"/>
      <c r="GPQ259" s="59"/>
      <c r="GPR259" s="59"/>
      <c r="GPS259" s="59"/>
      <c r="GPT259" s="59"/>
      <c r="GPU259" s="59"/>
      <c r="GPV259" s="59"/>
      <c r="GPW259" s="59"/>
      <c r="GPX259" s="59"/>
      <c r="GPY259" s="59"/>
      <c r="GPZ259" s="59"/>
      <c r="GQA259" s="59"/>
      <c r="GQB259" s="59"/>
      <c r="GQC259" s="59"/>
      <c r="GQD259" s="59"/>
      <c r="GQE259" s="59"/>
      <c r="GQF259" s="59"/>
      <c r="GQG259" s="59"/>
      <c r="GQH259" s="59"/>
      <c r="GQI259" s="59"/>
      <c r="GQJ259" s="59"/>
      <c r="GQK259" s="59"/>
      <c r="GQL259" s="59"/>
      <c r="GQM259" s="59"/>
      <c r="GQN259" s="59"/>
      <c r="GQO259" s="59"/>
      <c r="GQP259" s="59"/>
      <c r="GQQ259" s="59"/>
      <c r="GQR259" s="59"/>
      <c r="GQS259" s="59"/>
      <c r="GQT259" s="59"/>
      <c r="GQU259" s="59"/>
      <c r="GQV259" s="59"/>
      <c r="GQW259" s="59"/>
      <c r="GQX259" s="59"/>
      <c r="GQY259" s="59"/>
      <c r="GQZ259" s="59"/>
      <c r="GRA259" s="59"/>
      <c r="GRB259" s="59"/>
      <c r="GRC259" s="59"/>
      <c r="GRD259" s="59"/>
      <c r="GRE259" s="59"/>
      <c r="GRF259" s="59"/>
      <c r="GRG259" s="59"/>
      <c r="GRH259" s="59"/>
      <c r="GRI259" s="59"/>
      <c r="GRJ259" s="59"/>
      <c r="GRK259" s="59"/>
      <c r="GRL259" s="59"/>
      <c r="GRM259" s="59"/>
      <c r="GRN259" s="59"/>
      <c r="GRO259" s="59"/>
      <c r="GRP259" s="59"/>
      <c r="GRQ259" s="59"/>
      <c r="GRR259" s="59"/>
      <c r="GRS259" s="59"/>
      <c r="GRT259" s="59"/>
      <c r="GRU259" s="59"/>
      <c r="GRV259" s="59"/>
      <c r="GRW259" s="59"/>
      <c r="GRX259" s="59"/>
      <c r="GRY259" s="59"/>
      <c r="GRZ259" s="59"/>
      <c r="GSA259" s="59"/>
      <c r="GSB259" s="59"/>
      <c r="GSC259" s="59"/>
      <c r="GSD259" s="59"/>
      <c r="GSE259" s="59"/>
      <c r="GSF259" s="59"/>
      <c r="GSG259" s="59"/>
      <c r="GSH259" s="59"/>
      <c r="GSI259" s="59"/>
      <c r="GSJ259" s="59"/>
      <c r="GSK259" s="59"/>
      <c r="GSL259" s="59"/>
      <c r="GSM259" s="59"/>
      <c r="GSN259" s="59"/>
      <c r="GSO259" s="59"/>
      <c r="GSP259" s="59"/>
      <c r="GSQ259" s="59"/>
      <c r="GSR259" s="59"/>
      <c r="GSS259" s="59"/>
      <c r="GST259" s="59"/>
      <c r="GSU259" s="59"/>
      <c r="GSV259" s="59"/>
      <c r="GSW259" s="59"/>
      <c r="GSX259" s="59"/>
      <c r="GSY259" s="59"/>
      <c r="GSZ259" s="59"/>
      <c r="GTA259" s="59"/>
      <c r="GTB259" s="59"/>
      <c r="GTC259" s="59"/>
      <c r="GTD259" s="59"/>
      <c r="GTE259" s="59"/>
      <c r="GTF259" s="59"/>
      <c r="GTG259" s="59"/>
      <c r="GTH259" s="59"/>
      <c r="GTI259" s="59"/>
      <c r="GTJ259" s="59"/>
      <c r="GTK259" s="59"/>
      <c r="GTL259" s="59"/>
      <c r="GTM259" s="59"/>
      <c r="GTN259" s="59"/>
      <c r="GTO259" s="59"/>
      <c r="GTP259" s="59"/>
      <c r="GTQ259" s="59"/>
      <c r="GTR259" s="59"/>
      <c r="GTS259" s="59"/>
      <c r="GTT259" s="59"/>
      <c r="GTU259" s="59"/>
      <c r="GTV259" s="59"/>
      <c r="GTW259" s="59"/>
      <c r="GTX259" s="59"/>
      <c r="GTY259" s="59"/>
      <c r="GTZ259" s="59"/>
      <c r="GUA259" s="59"/>
      <c r="GUB259" s="59"/>
      <c r="GUC259" s="59"/>
      <c r="GUD259" s="59"/>
      <c r="GUE259" s="59"/>
      <c r="GUF259" s="59"/>
      <c r="GUG259" s="59"/>
      <c r="GUH259" s="59"/>
      <c r="GUI259" s="59"/>
      <c r="GUJ259" s="59"/>
      <c r="GUK259" s="59"/>
      <c r="GUL259" s="59"/>
      <c r="GUM259" s="59"/>
      <c r="GUN259" s="59"/>
      <c r="GUO259" s="59"/>
      <c r="GUP259" s="59"/>
      <c r="GUQ259" s="59"/>
      <c r="GUR259" s="59"/>
      <c r="GUS259" s="59"/>
      <c r="GUT259" s="59"/>
      <c r="GUU259" s="59"/>
      <c r="GUV259" s="59"/>
      <c r="GUW259" s="59"/>
      <c r="GUX259" s="59"/>
      <c r="GUY259" s="59"/>
      <c r="GUZ259" s="59"/>
      <c r="GVA259" s="59"/>
      <c r="GVB259" s="59"/>
      <c r="GVC259" s="59"/>
      <c r="GVD259" s="59"/>
      <c r="GVE259" s="59"/>
      <c r="GVF259" s="59"/>
      <c r="GVG259" s="59"/>
      <c r="GVH259" s="59"/>
      <c r="GVI259" s="59"/>
      <c r="GVJ259" s="59"/>
      <c r="GVK259" s="59"/>
      <c r="GVL259" s="59"/>
      <c r="GVM259" s="59"/>
      <c r="GVN259" s="59"/>
      <c r="GVO259" s="59"/>
      <c r="GVP259" s="59"/>
      <c r="GVQ259" s="59"/>
      <c r="GVR259" s="59"/>
      <c r="GVS259" s="59"/>
      <c r="GVT259" s="59"/>
      <c r="GVU259" s="59"/>
      <c r="GVV259" s="59"/>
      <c r="GVW259" s="59"/>
      <c r="GVX259" s="59"/>
      <c r="GVY259" s="59"/>
      <c r="GVZ259" s="59"/>
      <c r="GWA259" s="59"/>
      <c r="GWB259" s="59"/>
      <c r="GWC259" s="59"/>
      <c r="GWD259" s="59"/>
      <c r="GWE259" s="59"/>
      <c r="GWF259" s="59"/>
      <c r="GWG259" s="59"/>
      <c r="GWH259" s="59"/>
      <c r="GWI259" s="59"/>
      <c r="GWJ259" s="59"/>
      <c r="GWK259" s="59"/>
      <c r="GWL259" s="59"/>
      <c r="GWM259" s="59"/>
      <c r="GWN259" s="59"/>
      <c r="GWO259" s="59"/>
      <c r="GWP259" s="59"/>
      <c r="GWQ259" s="59"/>
      <c r="GWR259" s="59"/>
      <c r="GWS259" s="59"/>
      <c r="GWT259" s="59"/>
      <c r="GWU259" s="59"/>
      <c r="GWV259" s="59"/>
      <c r="GWW259" s="59"/>
      <c r="GWX259" s="59"/>
      <c r="GWY259" s="59"/>
      <c r="GWZ259" s="59"/>
      <c r="GXA259" s="59"/>
      <c r="GXB259" s="59"/>
      <c r="GXC259" s="59"/>
      <c r="GXD259" s="59"/>
      <c r="GXE259" s="59"/>
      <c r="GXF259" s="59"/>
      <c r="GXG259" s="59"/>
      <c r="GXH259" s="59"/>
      <c r="GXI259" s="59"/>
      <c r="GXJ259" s="59"/>
      <c r="GXK259" s="59"/>
      <c r="GXL259" s="59"/>
      <c r="GXM259" s="59"/>
      <c r="GXN259" s="59"/>
      <c r="GXO259" s="59"/>
      <c r="GXP259" s="59"/>
      <c r="GXQ259" s="59"/>
      <c r="GXR259" s="59"/>
      <c r="GXS259" s="59"/>
      <c r="GXT259" s="59"/>
      <c r="GXU259" s="59"/>
      <c r="GXV259" s="59"/>
      <c r="GXW259" s="59"/>
      <c r="GXX259" s="59"/>
      <c r="GXY259" s="59"/>
      <c r="GXZ259" s="59"/>
      <c r="GYA259" s="59"/>
      <c r="GYB259" s="59"/>
      <c r="GYC259" s="59"/>
      <c r="GYD259" s="59"/>
      <c r="GYE259" s="59"/>
      <c r="GYF259" s="59"/>
      <c r="GYG259" s="59"/>
      <c r="GYH259" s="59"/>
      <c r="GYI259" s="59"/>
      <c r="GYJ259" s="59"/>
      <c r="GYK259" s="59"/>
      <c r="GYL259" s="59"/>
      <c r="GYM259" s="59"/>
      <c r="GYN259" s="59"/>
      <c r="GYO259" s="59"/>
      <c r="GYP259" s="59"/>
      <c r="GYQ259" s="59"/>
      <c r="GYR259" s="59"/>
      <c r="GYS259" s="59"/>
      <c r="GYT259" s="59"/>
      <c r="GYU259" s="59"/>
      <c r="GYV259" s="59"/>
      <c r="GYW259" s="59"/>
      <c r="GYX259" s="59"/>
      <c r="GYY259" s="59"/>
      <c r="GYZ259" s="59"/>
      <c r="GZA259" s="59"/>
      <c r="GZB259" s="59"/>
      <c r="GZC259" s="59"/>
      <c r="GZD259" s="59"/>
      <c r="GZE259" s="59"/>
      <c r="GZF259" s="59"/>
      <c r="GZG259" s="59"/>
      <c r="GZH259" s="59"/>
      <c r="GZI259" s="59"/>
      <c r="GZJ259" s="59"/>
      <c r="GZK259" s="59"/>
      <c r="GZL259" s="59"/>
      <c r="GZM259" s="59"/>
      <c r="GZN259" s="59"/>
      <c r="GZO259" s="59"/>
      <c r="GZP259" s="59"/>
      <c r="GZQ259" s="59"/>
      <c r="GZR259" s="59"/>
      <c r="GZS259" s="59"/>
      <c r="GZT259" s="59"/>
      <c r="GZU259" s="59"/>
      <c r="GZV259" s="59"/>
      <c r="GZW259" s="59"/>
      <c r="GZX259" s="59"/>
      <c r="GZY259" s="59"/>
      <c r="GZZ259" s="59"/>
      <c r="HAA259" s="59"/>
      <c r="HAB259" s="59"/>
      <c r="HAC259" s="59"/>
      <c r="HAD259" s="59"/>
      <c r="HAE259" s="59"/>
      <c r="HAF259" s="59"/>
      <c r="HAG259" s="59"/>
      <c r="HAH259" s="59"/>
      <c r="HAI259" s="59"/>
      <c r="HAJ259" s="59"/>
      <c r="HAK259" s="59"/>
      <c r="HAL259" s="59"/>
      <c r="HAM259" s="59"/>
      <c r="HAN259" s="59"/>
      <c r="HAO259" s="59"/>
      <c r="HAP259" s="59"/>
      <c r="HAQ259" s="59"/>
      <c r="HAR259" s="59"/>
      <c r="HAS259" s="59"/>
      <c r="HAT259" s="59"/>
      <c r="HAU259" s="59"/>
      <c r="HAV259" s="59"/>
      <c r="HAW259" s="59"/>
      <c r="HAX259" s="59"/>
      <c r="HAY259" s="59"/>
      <c r="HAZ259" s="59"/>
      <c r="HBA259" s="59"/>
      <c r="HBB259" s="59"/>
      <c r="HBC259" s="59"/>
      <c r="HBD259" s="59"/>
      <c r="HBE259" s="59"/>
      <c r="HBF259" s="59"/>
      <c r="HBG259" s="59"/>
      <c r="HBH259" s="59"/>
      <c r="HBI259" s="59"/>
      <c r="HBJ259" s="59"/>
      <c r="HBK259" s="59"/>
      <c r="HBL259" s="59"/>
      <c r="HBM259" s="59"/>
      <c r="HBN259" s="59"/>
      <c r="HBO259" s="59"/>
      <c r="HBP259" s="59"/>
      <c r="HBQ259" s="59"/>
      <c r="HBR259" s="59"/>
      <c r="HBS259" s="59"/>
      <c r="HBT259" s="59"/>
      <c r="HBU259" s="59"/>
      <c r="HBV259" s="59"/>
      <c r="HBW259" s="59"/>
      <c r="HBX259" s="59"/>
      <c r="HBY259" s="59"/>
      <c r="HBZ259" s="59"/>
      <c r="HCA259" s="59"/>
      <c r="HCB259" s="59"/>
      <c r="HCC259" s="59"/>
      <c r="HCD259" s="59"/>
      <c r="HCE259" s="59"/>
      <c r="HCF259" s="59"/>
      <c r="HCG259" s="59"/>
      <c r="HCH259" s="59"/>
      <c r="HCI259" s="59"/>
      <c r="HCJ259" s="59"/>
      <c r="HCK259" s="59"/>
      <c r="HCL259" s="59"/>
      <c r="HCM259" s="59"/>
      <c r="HCN259" s="59"/>
      <c r="HCO259" s="59"/>
      <c r="HCP259" s="59"/>
      <c r="HCQ259" s="59"/>
      <c r="HCR259" s="59"/>
      <c r="HCS259" s="59"/>
      <c r="HCT259" s="59"/>
      <c r="HCU259" s="59"/>
      <c r="HCV259" s="59"/>
      <c r="HCW259" s="59"/>
      <c r="HCX259" s="59"/>
      <c r="HCY259" s="59"/>
      <c r="HCZ259" s="59"/>
      <c r="HDA259" s="59"/>
      <c r="HDB259" s="59"/>
      <c r="HDC259" s="59"/>
      <c r="HDD259" s="59"/>
      <c r="HDE259" s="59"/>
      <c r="HDF259" s="59"/>
      <c r="HDG259" s="59"/>
      <c r="HDH259" s="59"/>
      <c r="HDI259" s="59"/>
      <c r="HDJ259" s="59"/>
      <c r="HDK259" s="59"/>
      <c r="HDL259" s="59"/>
      <c r="HDM259" s="59"/>
      <c r="HDN259" s="59"/>
      <c r="HDO259" s="59"/>
      <c r="HDP259" s="59"/>
      <c r="HDQ259" s="59"/>
      <c r="HDR259" s="59"/>
      <c r="HDS259" s="59"/>
      <c r="HDT259" s="59"/>
      <c r="HDU259" s="59"/>
      <c r="HDV259" s="59"/>
      <c r="HDW259" s="59"/>
      <c r="HDX259" s="59"/>
      <c r="HDY259" s="59"/>
      <c r="HDZ259" s="59"/>
      <c r="HEA259" s="59"/>
      <c r="HEB259" s="59"/>
      <c r="HEC259" s="59"/>
      <c r="HED259" s="59"/>
      <c r="HEE259" s="59"/>
      <c r="HEF259" s="59"/>
      <c r="HEG259" s="59"/>
      <c r="HEH259" s="59"/>
      <c r="HEI259" s="59"/>
      <c r="HEJ259" s="59"/>
      <c r="HEK259" s="59"/>
      <c r="HEL259" s="59"/>
      <c r="HEM259" s="59"/>
      <c r="HEN259" s="59"/>
      <c r="HEO259" s="59"/>
      <c r="HEP259" s="59"/>
      <c r="HEQ259" s="59"/>
      <c r="HER259" s="59"/>
      <c r="HES259" s="59"/>
      <c r="HET259" s="59"/>
      <c r="HEU259" s="59"/>
      <c r="HEV259" s="59"/>
      <c r="HEW259" s="59"/>
      <c r="HEX259" s="59"/>
      <c r="HEY259" s="59"/>
      <c r="HEZ259" s="59"/>
      <c r="HFA259" s="59"/>
      <c r="HFB259" s="59"/>
      <c r="HFC259" s="59"/>
      <c r="HFD259" s="59"/>
      <c r="HFE259" s="59"/>
      <c r="HFF259" s="59"/>
      <c r="HFG259" s="59"/>
      <c r="HFH259" s="59"/>
      <c r="HFI259" s="59"/>
      <c r="HFJ259" s="59"/>
      <c r="HFK259" s="59"/>
      <c r="HFL259" s="59"/>
      <c r="HFM259" s="59"/>
      <c r="HFN259" s="59"/>
      <c r="HFO259" s="59"/>
      <c r="HFP259" s="59"/>
      <c r="HFQ259" s="59"/>
      <c r="HFR259" s="59"/>
      <c r="HFS259" s="59"/>
      <c r="HFT259" s="59"/>
      <c r="HFU259" s="59"/>
      <c r="HFV259" s="59"/>
      <c r="HFW259" s="59"/>
      <c r="HFX259" s="59"/>
      <c r="HFY259" s="59"/>
      <c r="HFZ259" s="59"/>
      <c r="HGA259" s="59"/>
      <c r="HGB259" s="59"/>
      <c r="HGC259" s="59"/>
      <c r="HGD259" s="59"/>
      <c r="HGE259" s="59"/>
      <c r="HGF259" s="59"/>
      <c r="HGG259" s="59"/>
      <c r="HGH259" s="59"/>
      <c r="HGI259" s="59"/>
      <c r="HGJ259" s="59"/>
      <c r="HGK259" s="59"/>
      <c r="HGL259" s="59"/>
      <c r="HGM259" s="59"/>
      <c r="HGN259" s="59"/>
      <c r="HGO259" s="59"/>
      <c r="HGP259" s="59"/>
      <c r="HGQ259" s="59"/>
      <c r="HGR259" s="59"/>
      <c r="HGS259" s="59"/>
      <c r="HGT259" s="59"/>
      <c r="HGU259" s="59"/>
      <c r="HGV259" s="59"/>
      <c r="HGW259" s="59"/>
      <c r="HGX259" s="59"/>
      <c r="HGY259" s="59"/>
      <c r="HGZ259" s="59"/>
      <c r="HHA259" s="59"/>
      <c r="HHB259" s="59"/>
      <c r="HHC259" s="59"/>
      <c r="HHD259" s="59"/>
      <c r="HHE259" s="59"/>
      <c r="HHF259" s="59"/>
      <c r="HHG259" s="59"/>
      <c r="HHH259" s="59"/>
      <c r="HHI259" s="59"/>
      <c r="HHJ259" s="59"/>
      <c r="HHK259" s="59"/>
      <c r="HHL259" s="59"/>
      <c r="HHM259" s="59"/>
      <c r="HHN259" s="59"/>
      <c r="HHO259" s="59"/>
      <c r="HHP259" s="59"/>
      <c r="HHQ259" s="59"/>
      <c r="HHR259" s="59"/>
      <c r="HHS259" s="59"/>
      <c r="HHT259" s="59"/>
      <c r="HHU259" s="59"/>
      <c r="HHV259" s="59"/>
      <c r="HHW259" s="59"/>
      <c r="HHX259" s="59"/>
      <c r="HHY259" s="59"/>
      <c r="HHZ259" s="59"/>
      <c r="HIA259" s="59"/>
      <c r="HIB259" s="59"/>
      <c r="HIC259" s="59"/>
      <c r="HID259" s="59"/>
      <c r="HIE259" s="59"/>
      <c r="HIF259" s="59"/>
      <c r="HIG259" s="59"/>
      <c r="HIH259" s="59"/>
      <c r="HII259" s="59"/>
      <c r="HIJ259" s="59"/>
      <c r="HIK259" s="59"/>
      <c r="HIL259" s="59"/>
      <c r="HIM259" s="59"/>
      <c r="HIN259" s="59"/>
      <c r="HIO259" s="59"/>
      <c r="HIP259" s="59"/>
      <c r="HIQ259" s="59"/>
      <c r="HIR259" s="59"/>
      <c r="HIS259" s="59"/>
      <c r="HIT259" s="59"/>
      <c r="HIU259" s="59"/>
      <c r="HIV259" s="59"/>
      <c r="HIW259" s="59"/>
      <c r="HIX259" s="59"/>
      <c r="HIY259" s="59"/>
      <c r="HIZ259" s="59"/>
      <c r="HJA259" s="59"/>
      <c r="HJB259" s="59"/>
      <c r="HJC259" s="59"/>
      <c r="HJD259" s="59"/>
      <c r="HJE259" s="59"/>
      <c r="HJF259" s="59"/>
      <c r="HJG259" s="59"/>
      <c r="HJH259" s="59"/>
      <c r="HJI259" s="59"/>
      <c r="HJJ259" s="59"/>
      <c r="HJK259" s="59"/>
      <c r="HJL259" s="59"/>
      <c r="HJM259" s="59"/>
      <c r="HJN259" s="59"/>
      <c r="HJO259" s="59"/>
      <c r="HJP259" s="59"/>
      <c r="HJQ259" s="59"/>
      <c r="HJR259" s="59"/>
      <c r="HJS259" s="59"/>
      <c r="HJT259" s="59"/>
      <c r="HJU259" s="59"/>
      <c r="HJV259" s="59"/>
      <c r="HJW259" s="59"/>
      <c r="HJX259" s="59"/>
      <c r="HJY259" s="59"/>
      <c r="HJZ259" s="59"/>
      <c r="HKA259" s="59"/>
      <c r="HKB259" s="59"/>
      <c r="HKC259" s="59"/>
      <c r="HKD259" s="59"/>
      <c r="HKE259" s="59"/>
      <c r="HKF259" s="59"/>
      <c r="HKG259" s="59"/>
      <c r="HKH259" s="59"/>
      <c r="HKI259" s="59"/>
      <c r="HKJ259" s="59"/>
      <c r="HKK259" s="59"/>
      <c r="HKL259" s="59"/>
      <c r="HKM259" s="59"/>
      <c r="HKN259" s="59"/>
      <c r="HKO259" s="59"/>
      <c r="HKP259" s="59"/>
      <c r="HKQ259" s="59"/>
      <c r="HKR259" s="59"/>
      <c r="HKS259" s="59"/>
      <c r="HKT259" s="59"/>
      <c r="HKU259" s="59"/>
      <c r="HKV259" s="59"/>
      <c r="HKW259" s="59"/>
      <c r="HKX259" s="59"/>
      <c r="HKY259" s="59"/>
      <c r="HKZ259" s="59"/>
      <c r="HLA259" s="59"/>
      <c r="HLB259" s="59"/>
      <c r="HLC259" s="59"/>
      <c r="HLD259" s="59"/>
      <c r="HLE259" s="59"/>
      <c r="HLF259" s="59"/>
      <c r="HLG259" s="59"/>
      <c r="HLH259" s="59"/>
      <c r="HLI259" s="59"/>
      <c r="HLJ259" s="59"/>
      <c r="HLK259" s="59"/>
      <c r="HLL259" s="59"/>
      <c r="HLM259" s="59"/>
      <c r="HLN259" s="59"/>
      <c r="HLO259" s="59"/>
      <c r="HLP259" s="59"/>
      <c r="HLQ259" s="59"/>
      <c r="HLR259" s="59"/>
      <c r="HLS259" s="59"/>
      <c r="HLT259" s="59"/>
      <c r="HLU259" s="59"/>
      <c r="HLV259" s="59"/>
      <c r="HLW259" s="59"/>
      <c r="HLX259" s="59"/>
      <c r="HLY259" s="59"/>
      <c r="HLZ259" s="59"/>
      <c r="HMA259" s="59"/>
      <c r="HMB259" s="59"/>
      <c r="HMC259" s="59"/>
      <c r="HMD259" s="59"/>
      <c r="HME259" s="59"/>
      <c r="HMF259" s="59"/>
      <c r="HMG259" s="59"/>
      <c r="HMH259" s="59"/>
      <c r="HMI259" s="59"/>
      <c r="HMJ259" s="59"/>
      <c r="HMK259" s="59"/>
      <c r="HML259" s="59"/>
      <c r="HMM259" s="59"/>
      <c r="HMN259" s="59"/>
      <c r="HMO259" s="59"/>
      <c r="HMP259" s="59"/>
      <c r="HMQ259" s="59"/>
      <c r="HMR259" s="59"/>
      <c r="HMS259" s="59"/>
      <c r="HMT259" s="59"/>
      <c r="HMU259" s="59"/>
      <c r="HMV259" s="59"/>
      <c r="HMW259" s="59"/>
      <c r="HMX259" s="59"/>
      <c r="HMY259" s="59"/>
      <c r="HMZ259" s="59"/>
      <c r="HNA259" s="59"/>
      <c r="HNB259" s="59"/>
      <c r="HNC259" s="59"/>
      <c r="HND259" s="59"/>
      <c r="HNE259" s="59"/>
      <c r="HNF259" s="59"/>
      <c r="HNG259" s="59"/>
      <c r="HNH259" s="59"/>
      <c r="HNI259" s="59"/>
      <c r="HNJ259" s="59"/>
      <c r="HNK259" s="59"/>
      <c r="HNL259" s="59"/>
      <c r="HNM259" s="59"/>
      <c r="HNN259" s="59"/>
      <c r="HNO259" s="59"/>
      <c r="HNP259" s="59"/>
      <c r="HNQ259" s="59"/>
      <c r="HNR259" s="59"/>
      <c r="HNS259" s="59"/>
      <c r="HNT259" s="59"/>
      <c r="HNU259" s="59"/>
      <c r="HNV259" s="59"/>
      <c r="HNW259" s="59"/>
      <c r="HNX259" s="59"/>
      <c r="HNY259" s="59"/>
      <c r="HNZ259" s="59"/>
      <c r="HOA259" s="59"/>
      <c r="HOB259" s="59"/>
      <c r="HOC259" s="59"/>
      <c r="HOD259" s="59"/>
      <c r="HOE259" s="59"/>
      <c r="HOF259" s="59"/>
      <c r="HOG259" s="59"/>
      <c r="HOH259" s="59"/>
      <c r="HOI259" s="59"/>
      <c r="HOJ259" s="59"/>
      <c r="HOK259" s="59"/>
      <c r="HOL259" s="59"/>
      <c r="HOM259" s="59"/>
      <c r="HON259" s="59"/>
      <c r="HOO259" s="59"/>
      <c r="HOP259" s="59"/>
      <c r="HOQ259" s="59"/>
      <c r="HOR259" s="59"/>
      <c r="HOS259" s="59"/>
      <c r="HOT259" s="59"/>
      <c r="HOU259" s="59"/>
      <c r="HOV259" s="59"/>
      <c r="HOW259" s="59"/>
      <c r="HOX259" s="59"/>
      <c r="HOY259" s="59"/>
      <c r="HOZ259" s="59"/>
      <c r="HPA259" s="59"/>
      <c r="HPB259" s="59"/>
      <c r="HPC259" s="59"/>
      <c r="HPD259" s="59"/>
      <c r="HPE259" s="59"/>
      <c r="HPF259" s="59"/>
      <c r="HPG259" s="59"/>
      <c r="HPH259" s="59"/>
      <c r="HPI259" s="59"/>
      <c r="HPJ259" s="59"/>
      <c r="HPK259" s="59"/>
      <c r="HPL259" s="59"/>
      <c r="HPM259" s="59"/>
      <c r="HPN259" s="59"/>
      <c r="HPO259" s="59"/>
      <c r="HPP259" s="59"/>
      <c r="HPQ259" s="59"/>
      <c r="HPR259" s="59"/>
      <c r="HPS259" s="59"/>
      <c r="HPT259" s="59"/>
      <c r="HPU259" s="59"/>
      <c r="HPV259" s="59"/>
      <c r="HPW259" s="59"/>
      <c r="HPX259" s="59"/>
      <c r="HPY259" s="59"/>
      <c r="HPZ259" s="59"/>
      <c r="HQA259" s="59"/>
      <c r="HQB259" s="59"/>
      <c r="HQC259" s="59"/>
      <c r="HQD259" s="59"/>
      <c r="HQE259" s="59"/>
      <c r="HQF259" s="59"/>
      <c r="HQG259" s="59"/>
      <c r="HQH259" s="59"/>
      <c r="HQI259" s="59"/>
      <c r="HQJ259" s="59"/>
      <c r="HQK259" s="59"/>
      <c r="HQL259" s="59"/>
      <c r="HQM259" s="59"/>
      <c r="HQN259" s="59"/>
      <c r="HQO259" s="59"/>
      <c r="HQP259" s="59"/>
      <c r="HQQ259" s="59"/>
      <c r="HQR259" s="59"/>
      <c r="HQS259" s="59"/>
      <c r="HQT259" s="59"/>
      <c r="HQU259" s="59"/>
      <c r="HQV259" s="59"/>
      <c r="HQW259" s="59"/>
      <c r="HQX259" s="59"/>
      <c r="HQY259" s="59"/>
      <c r="HQZ259" s="59"/>
      <c r="HRA259" s="59"/>
      <c r="HRB259" s="59"/>
      <c r="HRC259" s="59"/>
      <c r="HRD259" s="59"/>
      <c r="HRE259" s="59"/>
      <c r="HRF259" s="59"/>
      <c r="HRG259" s="59"/>
      <c r="HRH259" s="59"/>
      <c r="HRI259" s="59"/>
      <c r="HRJ259" s="59"/>
      <c r="HRK259" s="59"/>
      <c r="HRL259" s="59"/>
      <c r="HRM259" s="59"/>
      <c r="HRN259" s="59"/>
      <c r="HRO259" s="59"/>
      <c r="HRP259" s="59"/>
      <c r="HRQ259" s="59"/>
      <c r="HRR259" s="59"/>
      <c r="HRS259" s="59"/>
      <c r="HRT259" s="59"/>
      <c r="HRU259" s="59"/>
      <c r="HRV259" s="59"/>
      <c r="HRW259" s="59"/>
      <c r="HRX259" s="59"/>
      <c r="HRY259" s="59"/>
      <c r="HRZ259" s="59"/>
      <c r="HSA259" s="59"/>
      <c r="HSB259" s="59"/>
      <c r="HSC259" s="59"/>
      <c r="HSD259" s="59"/>
      <c r="HSE259" s="59"/>
      <c r="HSF259" s="59"/>
      <c r="HSG259" s="59"/>
      <c r="HSH259" s="59"/>
      <c r="HSI259" s="59"/>
      <c r="HSJ259" s="59"/>
      <c r="HSK259" s="59"/>
      <c r="HSL259" s="59"/>
      <c r="HSM259" s="59"/>
      <c r="HSN259" s="59"/>
      <c r="HSO259" s="59"/>
      <c r="HSP259" s="59"/>
      <c r="HSQ259" s="59"/>
      <c r="HSR259" s="59"/>
      <c r="HSS259" s="59"/>
      <c r="HST259" s="59"/>
      <c r="HSU259" s="59"/>
      <c r="HSV259" s="59"/>
      <c r="HSW259" s="59"/>
      <c r="HSX259" s="59"/>
      <c r="HSY259" s="59"/>
      <c r="HSZ259" s="59"/>
      <c r="HTA259" s="59"/>
      <c r="HTB259" s="59"/>
      <c r="HTC259" s="59"/>
      <c r="HTD259" s="59"/>
      <c r="HTE259" s="59"/>
      <c r="HTF259" s="59"/>
      <c r="HTG259" s="59"/>
      <c r="HTH259" s="59"/>
      <c r="HTI259" s="59"/>
      <c r="HTJ259" s="59"/>
      <c r="HTK259" s="59"/>
      <c r="HTL259" s="59"/>
      <c r="HTM259" s="59"/>
      <c r="HTN259" s="59"/>
      <c r="HTO259" s="59"/>
      <c r="HTP259" s="59"/>
      <c r="HTQ259" s="59"/>
      <c r="HTR259" s="59"/>
      <c r="HTS259" s="59"/>
      <c r="HTT259" s="59"/>
      <c r="HTU259" s="59"/>
      <c r="HTV259" s="59"/>
      <c r="HTW259" s="59"/>
      <c r="HTX259" s="59"/>
      <c r="HTY259" s="59"/>
      <c r="HTZ259" s="59"/>
      <c r="HUA259" s="59"/>
      <c r="HUB259" s="59"/>
      <c r="HUC259" s="59"/>
      <c r="HUD259" s="59"/>
      <c r="HUE259" s="59"/>
      <c r="HUF259" s="59"/>
      <c r="HUG259" s="59"/>
      <c r="HUH259" s="59"/>
      <c r="HUI259" s="59"/>
      <c r="HUJ259" s="59"/>
      <c r="HUK259" s="59"/>
      <c r="HUL259" s="59"/>
      <c r="HUM259" s="59"/>
      <c r="HUN259" s="59"/>
      <c r="HUO259" s="59"/>
      <c r="HUP259" s="59"/>
      <c r="HUQ259" s="59"/>
      <c r="HUR259" s="59"/>
      <c r="HUS259" s="59"/>
      <c r="HUT259" s="59"/>
      <c r="HUU259" s="59"/>
      <c r="HUV259" s="59"/>
      <c r="HUW259" s="59"/>
      <c r="HUX259" s="59"/>
      <c r="HUY259" s="59"/>
      <c r="HUZ259" s="59"/>
      <c r="HVA259" s="59"/>
      <c r="HVB259" s="59"/>
      <c r="HVC259" s="59"/>
      <c r="HVD259" s="59"/>
      <c r="HVE259" s="59"/>
      <c r="HVF259" s="59"/>
      <c r="HVG259" s="59"/>
      <c r="HVH259" s="59"/>
      <c r="HVI259" s="59"/>
      <c r="HVJ259" s="59"/>
      <c r="HVK259" s="59"/>
      <c r="HVL259" s="59"/>
      <c r="HVM259" s="59"/>
      <c r="HVN259" s="59"/>
      <c r="HVO259" s="59"/>
      <c r="HVP259" s="59"/>
      <c r="HVQ259" s="59"/>
      <c r="HVR259" s="59"/>
      <c r="HVS259" s="59"/>
      <c r="HVT259" s="59"/>
      <c r="HVU259" s="59"/>
      <c r="HVV259" s="59"/>
      <c r="HVW259" s="59"/>
      <c r="HVX259" s="59"/>
      <c r="HVY259" s="59"/>
      <c r="HVZ259" s="59"/>
      <c r="HWA259" s="59"/>
      <c r="HWB259" s="59"/>
      <c r="HWC259" s="59"/>
      <c r="HWD259" s="59"/>
      <c r="HWE259" s="59"/>
      <c r="HWF259" s="59"/>
      <c r="HWG259" s="59"/>
      <c r="HWH259" s="59"/>
      <c r="HWI259" s="59"/>
      <c r="HWJ259" s="59"/>
      <c r="HWK259" s="59"/>
      <c r="HWL259" s="59"/>
      <c r="HWM259" s="59"/>
      <c r="HWN259" s="59"/>
      <c r="HWO259" s="59"/>
      <c r="HWP259" s="59"/>
      <c r="HWQ259" s="59"/>
      <c r="HWR259" s="59"/>
      <c r="HWS259" s="59"/>
      <c r="HWT259" s="59"/>
      <c r="HWU259" s="59"/>
      <c r="HWV259" s="59"/>
      <c r="HWW259" s="59"/>
      <c r="HWX259" s="59"/>
      <c r="HWY259" s="59"/>
      <c r="HWZ259" s="59"/>
      <c r="HXA259" s="59"/>
      <c r="HXB259" s="59"/>
      <c r="HXC259" s="59"/>
      <c r="HXD259" s="59"/>
      <c r="HXE259" s="59"/>
      <c r="HXF259" s="59"/>
      <c r="HXG259" s="59"/>
      <c r="HXH259" s="59"/>
      <c r="HXI259" s="59"/>
      <c r="HXJ259" s="59"/>
      <c r="HXK259" s="59"/>
      <c r="HXL259" s="59"/>
      <c r="HXM259" s="59"/>
      <c r="HXN259" s="59"/>
      <c r="HXO259" s="59"/>
      <c r="HXP259" s="59"/>
      <c r="HXQ259" s="59"/>
      <c r="HXR259" s="59"/>
      <c r="HXS259" s="59"/>
      <c r="HXT259" s="59"/>
      <c r="HXU259" s="59"/>
      <c r="HXV259" s="59"/>
      <c r="HXW259" s="59"/>
      <c r="HXX259" s="59"/>
      <c r="HXY259" s="59"/>
      <c r="HXZ259" s="59"/>
      <c r="HYA259" s="59"/>
      <c r="HYB259" s="59"/>
      <c r="HYC259" s="59"/>
      <c r="HYD259" s="59"/>
      <c r="HYE259" s="59"/>
      <c r="HYF259" s="59"/>
      <c r="HYG259" s="59"/>
      <c r="HYH259" s="59"/>
      <c r="HYI259" s="59"/>
      <c r="HYJ259" s="59"/>
      <c r="HYK259" s="59"/>
      <c r="HYL259" s="59"/>
      <c r="HYM259" s="59"/>
      <c r="HYN259" s="59"/>
      <c r="HYO259" s="59"/>
      <c r="HYP259" s="59"/>
      <c r="HYQ259" s="59"/>
      <c r="HYR259" s="59"/>
      <c r="HYS259" s="59"/>
      <c r="HYT259" s="59"/>
      <c r="HYU259" s="59"/>
      <c r="HYV259" s="59"/>
      <c r="HYW259" s="59"/>
      <c r="HYX259" s="59"/>
      <c r="HYY259" s="59"/>
      <c r="HYZ259" s="59"/>
      <c r="HZA259" s="59"/>
      <c r="HZB259" s="59"/>
      <c r="HZC259" s="59"/>
      <c r="HZD259" s="59"/>
      <c r="HZE259" s="59"/>
      <c r="HZF259" s="59"/>
      <c r="HZG259" s="59"/>
      <c r="HZH259" s="59"/>
      <c r="HZI259" s="59"/>
      <c r="HZJ259" s="59"/>
      <c r="HZK259" s="59"/>
      <c r="HZL259" s="59"/>
      <c r="HZM259" s="59"/>
      <c r="HZN259" s="59"/>
      <c r="HZO259" s="59"/>
      <c r="HZP259" s="59"/>
      <c r="HZQ259" s="59"/>
      <c r="HZR259" s="59"/>
      <c r="HZS259" s="59"/>
      <c r="HZT259" s="59"/>
      <c r="HZU259" s="59"/>
      <c r="HZV259" s="59"/>
      <c r="HZW259" s="59"/>
      <c r="HZX259" s="59"/>
      <c r="HZY259" s="59"/>
      <c r="HZZ259" s="59"/>
      <c r="IAA259" s="59"/>
      <c r="IAB259" s="59"/>
      <c r="IAC259" s="59"/>
      <c r="IAD259" s="59"/>
      <c r="IAE259" s="59"/>
      <c r="IAF259" s="59"/>
      <c r="IAG259" s="59"/>
      <c r="IAH259" s="59"/>
      <c r="IAI259" s="59"/>
      <c r="IAJ259" s="59"/>
      <c r="IAK259" s="59"/>
      <c r="IAL259" s="59"/>
      <c r="IAM259" s="59"/>
      <c r="IAN259" s="59"/>
      <c r="IAO259" s="59"/>
      <c r="IAP259" s="59"/>
      <c r="IAQ259" s="59"/>
      <c r="IAR259" s="59"/>
      <c r="IAS259" s="59"/>
      <c r="IAT259" s="59"/>
      <c r="IAU259" s="59"/>
      <c r="IAV259" s="59"/>
      <c r="IAW259" s="59"/>
      <c r="IAX259" s="59"/>
      <c r="IAY259" s="59"/>
      <c r="IAZ259" s="59"/>
      <c r="IBA259" s="59"/>
      <c r="IBB259" s="59"/>
      <c r="IBC259" s="59"/>
      <c r="IBD259" s="59"/>
      <c r="IBE259" s="59"/>
      <c r="IBF259" s="59"/>
      <c r="IBG259" s="59"/>
      <c r="IBH259" s="59"/>
      <c r="IBI259" s="59"/>
      <c r="IBJ259" s="59"/>
      <c r="IBK259" s="59"/>
      <c r="IBL259" s="59"/>
      <c r="IBM259" s="59"/>
      <c r="IBN259" s="59"/>
      <c r="IBO259" s="59"/>
      <c r="IBP259" s="59"/>
      <c r="IBQ259" s="59"/>
      <c r="IBR259" s="59"/>
      <c r="IBS259" s="59"/>
      <c r="IBT259" s="59"/>
      <c r="IBU259" s="59"/>
      <c r="IBV259" s="59"/>
      <c r="IBW259" s="59"/>
      <c r="IBX259" s="59"/>
      <c r="IBY259" s="59"/>
      <c r="IBZ259" s="59"/>
      <c r="ICA259" s="59"/>
      <c r="ICB259" s="59"/>
      <c r="ICC259" s="59"/>
      <c r="ICD259" s="59"/>
      <c r="ICE259" s="59"/>
      <c r="ICF259" s="59"/>
      <c r="ICG259" s="59"/>
      <c r="ICH259" s="59"/>
      <c r="ICI259" s="59"/>
      <c r="ICJ259" s="59"/>
      <c r="ICK259" s="59"/>
      <c r="ICL259" s="59"/>
      <c r="ICM259" s="59"/>
      <c r="ICN259" s="59"/>
      <c r="ICO259" s="59"/>
      <c r="ICP259" s="59"/>
      <c r="ICQ259" s="59"/>
      <c r="ICR259" s="59"/>
      <c r="ICS259" s="59"/>
      <c r="ICT259" s="59"/>
      <c r="ICU259" s="59"/>
      <c r="ICV259" s="59"/>
      <c r="ICW259" s="59"/>
      <c r="ICX259" s="59"/>
      <c r="ICY259" s="59"/>
      <c r="ICZ259" s="59"/>
      <c r="IDA259" s="59"/>
      <c r="IDB259" s="59"/>
      <c r="IDC259" s="59"/>
      <c r="IDD259" s="59"/>
      <c r="IDE259" s="59"/>
      <c r="IDF259" s="59"/>
      <c r="IDG259" s="59"/>
      <c r="IDH259" s="59"/>
      <c r="IDI259" s="59"/>
      <c r="IDJ259" s="59"/>
      <c r="IDK259" s="59"/>
      <c r="IDL259" s="59"/>
      <c r="IDM259" s="59"/>
      <c r="IDN259" s="59"/>
      <c r="IDO259" s="59"/>
      <c r="IDP259" s="59"/>
      <c r="IDQ259" s="59"/>
      <c r="IDR259" s="59"/>
      <c r="IDS259" s="59"/>
      <c r="IDT259" s="59"/>
      <c r="IDU259" s="59"/>
      <c r="IDV259" s="59"/>
      <c r="IDW259" s="59"/>
      <c r="IDX259" s="59"/>
      <c r="IDY259" s="59"/>
      <c r="IDZ259" s="59"/>
      <c r="IEA259" s="59"/>
      <c r="IEB259" s="59"/>
      <c r="IEC259" s="59"/>
      <c r="IED259" s="59"/>
      <c r="IEE259" s="59"/>
      <c r="IEF259" s="59"/>
      <c r="IEG259" s="59"/>
      <c r="IEH259" s="59"/>
      <c r="IEI259" s="59"/>
      <c r="IEJ259" s="59"/>
      <c r="IEK259" s="59"/>
      <c r="IEL259" s="59"/>
      <c r="IEM259" s="59"/>
      <c r="IEN259" s="59"/>
      <c r="IEO259" s="59"/>
      <c r="IEP259" s="59"/>
      <c r="IEQ259" s="59"/>
      <c r="IER259" s="59"/>
      <c r="IES259" s="59"/>
      <c r="IET259" s="59"/>
      <c r="IEU259" s="59"/>
      <c r="IEV259" s="59"/>
      <c r="IEW259" s="59"/>
      <c r="IEX259" s="59"/>
      <c r="IEY259" s="59"/>
      <c r="IEZ259" s="59"/>
      <c r="IFA259" s="59"/>
      <c r="IFB259" s="59"/>
      <c r="IFC259" s="59"/>
      <c r="IFD259" s="59"/>
      <c r="IFE259" s="59"/>
      <c r="IFF259" s="59"/>
      <c r="IFG259" s="59"/>
      <c r="IFH259" s="59"/>
      <c r="IFI259" s="59"/>
      <c r="IFJ259" s="59"/>
      <c r="IFK259" s="59"/>
      <c r="IFL259" s="59"/>
      <c r="IFM259" s="59"/>
      <c r="IFN259" s="59"/>
      <c r="IFO259" s="59"/>
      <c r="IFP259" s="59"/>
      <c r="IFQ259" s="59"/>
      <c r="IFR259" s="59"/>
      <c r="IFS259" s="59"/>
      <c r="IFT259" s="59"/>
      <c r="IFU259" s="59"/>
      <c r="IFV259" s="59"/>
      <c r="IFW259" s="59"/>
      <c r="IFX259" s="59"/>
      <c r="IFY259" s="59"/>
      <c r="IFZ259" s="59"/>
      <c r="IGA259" s="59"/>
      <c r="IGB259" s="59"/>
      <c r="IGC259" s="59"/>
      <c r="IGD259" s="59"/>
      <c r="IGE259" s="59"/>
      <c r="IGF259" s="59"/>
      <c r="IGG259" s="59"/>
      <c r="IGH259" s="59"/>
      <c r="IGI259" s="59"/>
      <c r="IGJ259" s="59"/>
      <c r="IGK259" s="59"/>
      <c r="IGL259" s="59"/>
      <c r="IGM259" s="59"/>
      <c r="IGN259" s="59"/>
      <c r="IGO259" s="59"/>
      <c r="IGP259" s="59"/>
      <c r="IGQ259" s="59"/>
      <c r="IGR259" s="59"/>
      <c r="IGS259" s="59"/>
      <c r="IGT259" s="59"/>
      <c r="IGU259" s="59"/>
      <c r="IGV259" s="59"/>
      <c r="IGW259" s="59"/>
      <c r="IGX259" s="59"/>
      <c r="IGY259" s="59"/>
      <c r="IGZ259" s="59"/>
      <c r="IHA259" s="59"/>
      <c r="IHB259" s="59"/>
      <c r="IHC259" s="59"/>
      <c r="IHD259" s="59"/>
      <c r="IHE259" s="59"/>
      <c r="IHF259" s="59"/>
      <c r="IHG259" s="59"/>
      <c r="IHH259" s="59"/>
      <c r="IHI259" s="59"/>
      <c r="IHJ259" s="59"/>
      <c r="IHK259" s="59"/>
      <c r="IHL259" s="59"/>
      <c r="IHM259" s="59"/>
      <c r="IHN259" s="59"/>
      <c r="IHO259" s="59"/>
      <c r="IHP259" s="59"/>
      <c r="IHQ259" s="59"/>
      <c r="IHR259" s="59"/>
      <c r="IHS259" s="59"/>
      <c r="IHT259" s="59"/>
      <c r="IHU259" s="59"/>
      <c r="IHV259" s="59"/>
      <c r="IHW259" s="59"/>
      <c r="IHX259" s="59"/>
      <c r="IHY259" s="59"/>
      <c r="IHZ259" s="59"/>
      <c r="IIA259" s="59"/>
      <c r="IIB259" s="59"/>
      <c r="IIC259" s="59"/>
      <c r="IID259" s="59"/>
      <c r="IIE259" s="59"/>
      <c r="IIF259" s="59"/>
      <c r="IIG259" s="59"/>
      <c r="IIH259" s="59"/>
      <c r="III259" s="59"/>
      <c r="IIJ259" s="59"/>
      <c r="IIK259" s="59"/>
      <c r="IIL259" s="59"/>
      <c r="IIM259" s="59"/>
      <c r="IIN259" s="59"/>
      <c r="IIO259" s="59"/>
      <c r="IIP259" s="59"/>
      <c r="IIQ259" s="59"/>
      <c r="IIR259" s="59"/>
      <c r="IIS259" s="59"/>
      <c r="IIT259" s="59"/>
      <c r="IIU259" s="59"/>
      <c r="IIV259" s="59"/>
      <c r="IIW259" s="59"/>
      <c r="IIX259" s="59"/>
      <c r="IIY259" s="59"/>
      <c r="IIZ259" s="59"/>
      <c r="IJA259" s="59"/>
      <c r="IJB259" s="59"/>
      <c r="IJC259" s="59"/>
      <c r="IJD259" s="59"/>
      <c r="IJE259" s="59"/>
      <c r="IJF259" s="59"/>
      <c r="IJG259" s="59"/>
      <c r="IJH259" s="59"/>
      <c r="IJI259" s="59"/>
      <c r="IJJ259" s="59"/>
      <c r="IJK259" s="59"/>
      <c r="IJL259" s="59"/>
      <c r="IJM259" s="59"/>
      <c r="IJN259" s="59"/>
      <c r="IJO259" s="59"/>
      <c r="IJP259" s="59"/>
      <c r="IJQ259" s="59"/>
      <c r="IJR259" s="59"/>
      <c r="IJS259" s="59"/>
      <c r="IJT259" s="59"/>
      <c r="IJU259" s="59"/>
      <c r="IJV259" s="59"/>
      <c r="IJW259" s="59"/>
      <c r="IJX259" s="59"/>
      <c r="IJY259" s="59"/>
      <c r="IJZ259" s="59"/>
      <c r="IKA259" s="59"/>
      <c r="IKB259" s="59"/>
      <c r="IKC259" s="59"/>
      <c r="IKD259" s="59"/>
      <c r="IKE259" s="59"/>
      <c r="IKF259" s="59"/>
      <c r="IKG259" s="59"/>
      <c r="IKH259" s="59"/>
      <c r="IKI259" s="59"/>
      <c r="IKJ259" s="59"/>
      <c r="IKK259" s="59"/>
      <c r="IKL259" s="59"/>
      <c r="IKM259" s="59"/>
      <c r="IKN259" s="59"/>
      <c r="IKO259" s="59"/>
      <c r="IKP259" s="59"/>
      <c r="IKQ259" s="59"/>
      <c r="IKR259" s="59"/>
      <c r="IKS259" s="59"/>
      <c r="IKT259" s="59"/>
      <c r="IKU259" s="59"/>
      <c r="IKV259" s="59"/>
      <c r="IKW259" s="59"/>
      <c r="IKX259" s="59"/>
      <c r="IKY259" s="59"/>
      <c r="IKZ259" s="59"/>
      <c r="ILA259" s="59"/>
      <c r="ILB259" s="59"/>
      <c r="ILC259" s="59"/>
      <c r="ILD259" s="59"/>
      <c r="ILE259" s="59"/>
      <c r="ILF259" s="59"/>
      <c r="ILG259" s="59"/>
      <c r="ILH259" s="59"/>
      <c r="ILI259" s="59"/>
      <c r="ILJ259" s="59"/>
      <c r="ILK259" s="59"/>
      <c r="ILL259" s="59"/>
      <c r="ILM259" s="59"/>
      <c r="ILN259" s="59"/>
      <c r="ILO259" s="59"/>
      <c r="ILP259" s="59"/>
      <c r="ILQ259" s="59"/>
      <c r="ILR259" s="59"/>
      <c r="ILS259" s="59"/>
      <c r="ILT259" s="59"/>
      <c r="ILU259" s="59"/>
      <c r="ILV259" s="59"/>
      <c r="ILW259" s="59"/>
      <c r="ILX259" s="59"/>
      <c r="ILY259" s="59"/>
      <c r="ILZ259" s="59"/>
      <c r="IMA259" s="59"/>
      <c r="IMB259" s="59"/>
      <c r="IMC259" s="59"/>
      <c r="IMD259" s="59"/>
      <c r="IME259" s="59"/>
      <c r="IMF259" s="59"/>
      <c r="IMG259" s="59"/>
      <c r="IMH259" s="59"/>
      <c r="IMI259" s="59"/>
      <c r="IMJ259" s="59"/>
      <c r="IMK259" s="59"/>
      <c r="IML259" s="59"/>
      <c r="IMM259" s="59"/>
      <c r="IMN259" s="59"/>
      <c r="IMO259" s="59"/>
      <c r="IMP259" s="59"/>
      <c r="IMQ259" s="59"/>
      <c r="IMR259" s="59"/>
      <c r="IMS259" s="59"/>
      <c r="IMT259" s="59"/>
      <c r="IMU259" s="59"/>
      <c r="IMV259" s="59"/>
      <c r="IMW259" s="59"/>
      <c r="IMX259" s="59"/>
      <c r="IMY259" s="59"/>
      <c r="IMZ259" s="59"/>
      <c r="INA259" s="59"/>
      <c r="INB259" s="59"/>
      <c r="INC259" s="59"/>
      <c r="IND259" s="59"/>
      <c r="INE259" s="59"/>
      <c r="INF259" s="59"/>
      <c r="ING259" s="59"/>
      <c r="INH259" s="59"/>
      <c r="INI259" s="59"/>
      <c r="INJ259" s="59"/>
      <c r="INK259" s="59"/>
      <c r="INL259" s="59"/>
      <c r="INM259" s="59"/>
      <c r="INN259" s="59"/>
      <c r="INO259" s="59"/>
      <c r="INP259" s="59"/>
      <c r="INQ259" s="59"/>
      <c r="INR259" s="59"/>
      <c r="INS259" s="59"/>
      <c r="INT259" s="59"/>
      <c r="INU259" s="59"/>
      <c r="INV259" s="59"/>
      <c r="INW259" s="59"/>
      <c r="INX259" s="59"/>
      <c r="INY259" s="59"/>
      <c r="INZ259" s="59"/>
      <c r="IOA259" s="59"/>
      <c r="IOB259" s="59"/>
      <c r="IOC259" s="59"/>
      <c r="IOD259" s="59"/>
      <c r="IOE259" s="59"/>
      <c r="IOF259" s="59"/>
      <c r="IOG259" s="59"/>
      <c r="IOH259" s="59"/>
      <c r="IOI259" s="59"/>
      <c r="IOJ259" s="59"/>
      <c r="IOK259" s="59"/>
      <c r="IOL259" s="59"/>
      <c r="IOM259" s="59"/>
      <c r="ION259" s="59"/>
      <c r="IOO259" s="59"/>
      <c r="IOP259" s="59"/>
      <c r="IOQ259" s="59"/>
      <c r="IOR259" s="59"/>
      <c r="IOS259" s="59"/>
      <c r="IOT259" s="59"/>
      <c r="IOU259" s="59"/>
      <c r="IOV259" s="59"/>
      <c r="IOW259" s="59"/>
      <c r="IOX259" s="59"/>
      <c r="IOY259" s="59"/>
      <c r="IOZ259" s="59"/>
      <c r="IPA259" s="59"/>
      <c r="IPB259" s="59"/>
      <c r="IPC259" s="59"/>
      <c r="IPD259" s="59"/>
      <c r="IPE259" s="59"/>
      <c r="IPF259" s="59"/>
      <c r="IPG259" s="59"/>
      <c r="IPH259" s="59"/>
      <c r="IPI259" s="59"/>
      <c r="IPJ259" s="59"/>
      <c r="IPK259" s="59"/>
      <c r="IPL259" s="59"/>
      <c r="IPM259" s="59"/>
      <c r="IPN259" s="59"/>
      <c r="IPO259" s="59"/>
      <c r="IPP259" s="59"/>
      <c r="IPQ259" s="59"/>
      <c r="IPR259" s="59"/>
      <c r="IPS259" s="59"/>
      <c r="IPT259" s="59"/>
      <c r="IPU259" s="59"/>
      <c r="IPV259" s="59"/>
      <c r="IPW259" s="59"/>
      <c r="IPX259" s="59"/>
      <c r="IPY259" s="59"/>
      <c r="IPZ259" s="59"/>
      <c r="IQA259" s="59"/>
      <c r="IQB259" s="59"/>
      <c r="IQC259" s="59"/>
      <c r="IQD259" s="59"/>
      <c r="IQE259" s="59"/>
      <c r="IQF259" s="59"/>
      <c r="IQG259" s="59"/>
      <c r="IQH259" s="59"/>
      <c r="IQI259" s="59"/>
      <c r="IQJ259" s="59"/>
      <c r="IQK259" s="59"/>
      <c r="IQL259" s="59"/>
      <c r="IQM259" s="59"/>
      <c r="IQN259" s="59"/>
      <c r="IQO259" s="59"/>
      <c r="IQP259" s="59"/>
      <c r="IQQ259" s="59"/>
      <c r="IQR259" s="59"/>
      <c r="IQS259" s="59"/>
      <c r="IQT259" s="59"/>
      <c r="IQU259" s="59"/>
      <c r="IQV259" s="59"/>
      <c r="IQW259" s="59"/>
      <c r="IQX259" s="59"/>
      <c r="IQY259" s="59"/>
      <c r="IQZ259" s="59"/>
      <c r="IRA259" s="59"/>
      <c r="IRB259" s="59"/>
      <c r="IRC259" s="59"/>
      <c r="IRD259" s="59"/>
      <c r="IRE259" s="59"/>
      <c r="IRF259" s="59"/>
      <c r="IRG259" s="59"/>
      <c r="IRH259" s="59"/>
      <c r="IRI259" s="59"/>
      <c r="IRJ259" s="59"/>
      <c r="IRK259" s="59"/>
      <c r="IRL259" s="59"/>
      <c r="IRM259" s="59"/>
      <c r="IRN259" s="59"/>
      <c r="IRO259" s="59"/>
      <c r="IRP259" s="59"/>
      <c r="IRQ259" s="59"/>
      <c r="IRR259" s="59"/>
      <c r="IRS259" s="59"/>
      <c r="IRT259" s="59"/>
      <c r="IRU259" s="59"/>
      <c r="IRV259" s="59"/>
      <c r="IRW259" s="59"/>
      <c r="IRX259" s="59"/>
      <c r="IRY259" s="59"/>
      <c r="IRZ259" s="59"/>
      <c r="ISA259" s="59"/>
      <c r="ISB259" s="59"/>
      <c r="ISC259" s="59"/>
      <c r="ISD259" s="59"/>
      <c r="ISE259" s="59"/>
      <c r="ISF259" s="59"/>
      <c r="ISG259" s="59"/>
      <c r="ISH259" s="59"/>
      <c r="ISI259" s="59"/>
      <c r="ISJ259" s="59"/>
      <c r="ISK259" s="59"/>
      <c r="ISL259" s="59"/>
      <c r="ISM259" s="59"/>
      <c r="ISN259" s="59"/>
      <c r="ISO259" s="59"/>
      <c r="ISP259" s="59"/>
      <c r="ISQ259" s="59"/>
      <c r="ISR259" s="59"/>
      <c r="ISS259" s="59"/>
      <c r="IST259" s="59"/>
      <c r="ISU259" s="59"/>
      <c r="ISV259" s="59"/>
      <c r="ISW259" s="59"/>
      <c r="ISX259" s="59"/>
      <c r="ISY259" s="59"/>
      <c r="ISZ259" s="59"/>
      <c r="ITA259" s="59"/>
      <c r="ITB259" s="59"/>
      <c r="ITC259" s="59"/>
      <c r="ITD259" s="59"/>
      <c r="ITE259" s="59"/>
      <c r="ITF259" s="59"/>
      <c r="ITG259" s="59"/>
      <c r="ITH259" s="59"/>
      <c r="ITI259" s="59"/>
      <c r="ITJ259" s="59"/>
      <c r="ITK259" s="59"/>
      <c r="ITL259" s="59"/>
      <c r="ITM259" s="59"/>
      <c r="ITN259" s="59"/>
      <c r="ITO259" s="59"/>
      <c r="ITP259" s="59"/>
      <c r="ITQ259" s="59"/>
      <c r="ITR259" s="59"/>
      <c r="ITS259" s="59"/>
      <c r="ITT259" s="59"/>
      <c r="ITU259" s="59"/>
      <c r="ITV259" s="59"/>
      <c r="ITW259" s="59"/>
      <c r="ITX259" s="59"/>
      <c r="ITY259" s="59"/>
      <c r="ITZ259" s="59"/>
      <c r="IUA259" s="59"/>
      <c r="IUB259" s="59"/>
      <c r="IUC259" s="59"/>
      <c r="IUD259" s="59"/>
      <c r="IUE259" s="59"/>
      <c r="IUF259" s="59"/>
      <c r="IUG259" s="59"/>
      <c r="IUH259" s="59"/>
      <c r="IUI259" s="59"/>
      <c r="IUJ259" s="59"/>
      <c r="IUK259" s="59"/>
      <c r="IUL259" s="59"/>
      <c r="IUM259" s="59"/>
      <c r="IUN259" s="59"/>
      <c r="IUO259" s="59"/>
      <c r="IUP259" s="59"/>
      <c r="IUQ259" s="59"/>
      <c r="IUR259" s="59"/>
      <c r="IUS259" s="59"/>
      <c r="IUT259" s="59"/>
      <c r="IUU259" s="59"/>
      <c r="IUV259" s="59"/>
      <c r="IUW259" s="59"/>
      <c r="IUX259" s="59"/>
      <c r="IUY259" s="59"/>
      <c r="IUZ259" s="59"/>
      <c r="IVA259" s="59"/>
      <c r="IVB259" s="59"/>
      <c r="IVC259" s="59"/>
      <c r="IVD259" s="59"/>
      <c r="IVE259" s="59"/>
      <c r="IVF259" s="59"/>
      <c r="IVG259" s="59"/>
      <c r="IVH259" s="59"/>
      <c r="IVI259" s="59"/>
      <c r="IVJ259" s="59"/>
      <c r="IVK259" s="59"/>
      <c r="IVL259" s="59"/>
      <c r="IVM259" s="59"/>
      <c r="IVN259" s="59"/>
      <c r="IVO259" s="59"/>
      <c r="IVP259" s="59"/>
      <c r="IVQ259" s="59"/>
      <c r="IVR259" s="59"/>
      <c r="IVS259" s="59"/>
      <c r="IVT259" s="59"/>
      <c r="IVU259" s="59"/>
      <c r="IVV259" s="59"/>
      <c r="IVW259" s="59"/>
      <c r="IVX259" s="59"/>
      <c r="IVY259" s="59"/>
      <c r="IVZ259" s="59"/>
      <c r="IWA259" s="59"/>
      <c r="IWB259" s="59"/>
      <c r="IWC259" s="59"/>
      <c r="IWD259" s="59"/>
      <c r="IWE259" s="59"/>
      <c r="IWF259" s="59"/>
      <c r="IWG259" s="59"/>
      <c r="IWH259" s="59"/>
      <c r="IWI259" s="59"/>
      <c r="IWJ259" s="59"/>
      <c r="IWK259" s="59"/>
      <c r="IWL259" s="59"/>
      <c r="IWM259" s="59"/>
      <c r="IWN259" s="59"/>
      <c r="IWO259" s="59"/>
      <c r="IWP259" s="59"/>
      <c r="IWQ259" s="59"/>
      <c r="IWR259" s="59"/>
      <c r="IWS259" s="59"/>
      <c r="IWT259" s="59"/>
      <c r="IWU259" s="59"/>
      <c r="IWV259" s="59"/>
      <c r="IWW259" s="59"/>
      <c r="IWX259" s="59"/>
      <c r="IWY259" s="59"/>
      <c r="IWZ259" s="59"/>
      <c r="IXA259" s="59"/>
      <c r="IXB259" s="59"/>
      <c r="IXC259" s="59"/>
      <c r="IXD259" s="59"/>
      <c r="IXE259" s="59"/>
      <c r="IXF259" s="59"/>
      <c r="IXG259" s="59"/>
      <c r="IXH259" s="59"/>
      <c r="IXI259" s="59"/>
      <c r="IXJ259" s="59"/>
      <c r="IXK259" s="59"/>
      <c r="IXL259" s="59"/>
      <c r="IXM259" s="59"/>
      <c r="IXN259" s="59"/>
      <c r="IXO259" s="59"/>
      <c r="IXP259" s="59"/>
      <c r="IXQ259" s="59"/>
      <c r="IXR259" s="59"/>
      <c r="IXS259" s="59"/>
      <c r="IXT259" s="59"/>
      <c r="IXU259" s="59"/>
      <c r="IXV259" s="59"/>
      <c r="IXW259" s="59"/>
      <c r="IXX259" s="59"/>
      <c r="IXY259" s="59"/>
      <c r="IXZ259" s="59"/>
      <c r="IYA259" s="59"/>
      <c r="IYB259" s="59"/>
      <c r="IYC259" s="59"/>
      <c r="IYD259" s="59"/>
      <c r="IYE259" s="59"/>
      <c r="IYF259" s="59"/>
      <c r="IYG259" s="59"/>
      <c r="IYH259" s="59"/>
      <c r="IYI259" s="59"/>
      <c r="IYJ259" s="59"/>
      <c r="IYK259" s="59"/>
      <c r="IYL259" s="59"/>
      <c r="IYM259" s="59"/>
      <c r="IYN259" s="59"/>
      <c r="IYO259" s="59"/>
      <c r="IYP259" s="59"/>
      <c r="IYQ259" s="59"/>
      <c r="IYR259" s="59"/>
      <c r="IYS259" s="59"/>
      <c r="IYT259" s="59"/>
      <c r="IYU259" s="59"/>
      <c r="IYV259" s="59"/>
      <c r="IYW259" s="59"/>
      <c r="IYX259" s="59"/>
      <c r="IYY259" s="59"/>
      <c r="IYZ259" s="59"/>
      <c r="IZA259" s="59"/>
      <c r="IZB259" s="59"/>
      <c r="IZC259" s="59"/>
      <c r="IZD259" s="59"/>
      <c r="IZE259" s="59"/>
      <c r="IZF259" s="59"/>
      <c r="IZG259" s="59"/>
      <c r="IZH259" s="59"/>
      <c r="IZI259" s="59"/>
      <c r="IZJ259" s="59"/>
      <c r="IZK259" s="59"/>
      <c r="IZL259" s="59"/>
      <c r="IZM259" s="59"/>
      <c r="IZN259" s="59"/>
      <c r="IZO259" s="59"/>
      <c r="IZP259" s="59"/>
      <c r="IZQ259" s="59"/>
      <c r="IZR259" s="59"/>
      <c r="IZS259" s="59"/>
      <c r="IZT259" s="59"/>
      <c r="IZU259" s="59"/>
      <c r="IZV259" s="59"/>
      <c r="IZW259" s="59"/>
      <c r="IZX259" s="59"/>
      <c r="IZY259" s="59"/>
      <c r="IZZ259" s="59"/>
      <c r="JAA259" s="59"/>
      <c r="JAB259" s="59"/>
      <c r="JAC259" s="59"/>
      <c r="JAD259" s="59"/>
      <c r="JAE259" s="59"/>
      <c r="JAF259" s="59"/>
      <c r="JAG259" s="59"/>
      <c r="JAH259" s="59"/>
      <c r="JAI259" s="59"/>
      <c r="JAJ259" s="59"/>
      <c r="JAK259" s="59"/>
      <c r="JAL259" s="59"/>
      <c r="JAM259" s="59"/>
      <c r="JAN259" s="59"/>
      <c r="JAO259" s="59"/>
      <c r="JAP259" s="59"/>
      <c r="JAQ259" s="59"/>
      <c r="JAR259" s="59"/>
      <c r="JAS259" s="59"/>
      <c r="JAT259" s="59"/>
      <c r="JAU259" s="59"/>
      <c r="JAV259" s="59"/>
      <c r="JAW259" s="59"/>
      <c r="JAX259" s="59"/>
      <c r="JAY259" s="59"/>
      <c r="JAZ259" s="59"/>
      <c r="JBA259" s="59"/>
      <c r="JBB259" s="59"/>
      <c r="JBC259" s="59"/>
      <c r="JBD259" s="59"/>
      <c r="JBE259" s="59"/>
      <c r="JBF259" s="59"/>
      <c r="JBG259" s="59"/>
      <c r="JBH259" s="59"/>
      <c r="JBI259" s="59"/>
      <c r="JBJ259" s="59"/>
      <c r="JBK259" s="59"/>
      <c r="JBL259" s="59"/>
      <c r="JBM259" s="59"/>
      <c r="JBN259" s="59"/>
      <c r="JBO259" s="59"/>
      <c r="JBP259" s="59"/>
      <c r="JBQ259" s="59"/>
      <c r="JBR259" s="59"/>
      <c r="JBS259" s="59"/>
      <c r="JBT259" s="59"/>
      <c r="JBU259" s="59"/>
      <c r="JBV259" s="59"/>
      <c r="JBW259" s="59"/>
      <c r="JBX259" s="59"/>
      <c r="JBY259" s="59"/>
      <c r="JBZ259" s="59"/>
      <c r="JCA259" s="59"/>
      <c r="JCB259" s="59"/>
      <c r="JCC259" s="59"/>
      <c r="JCD259" s="59"/>
      <c r="JCE259" s="59"/>
      <c r="JCF259" s="59"/>
      <c r="JCG259" s="59"/>
      <c r="JCH259" s="59"/>
      <c r="JCI259" s="59"/>
      <c r="JCJ259" s="59"/>
      <c r="JCK259" s="59"/>
      <c r="JCL259" s="59"/>
      <c r="JCM259" s="59"/>
      <c r="JCN259" s="59"/>
      <c r="JCO259" s="59"/>
      <c r="JCP259" s="59"/>
      <c r="JCQ259" s="59"/>
      <c r="JCR259" s="59"/>
      <c r="JCS259" s="59"/>
      <c r="JCT259" s="59"/>
      <c r="JCU259" s="59"/>
      <c r="JCV259" s="59"/>
      <c r="JCW259" s="59"/>
      <c r="JCX259" s="59"/>
      <c r="JCY259" s="59"/>
      <c r="JCZ259" s="59"/>
      <c r="JDA259" s="59"/>
      <c r="JDB259" s="59"/>
      <c r="JDC259" s="59"/>
      <c r="JDD259" s="59"/>
      <c r="JDE259" s="59"/>
      <c r="JDF259" s="59"/>
      <c r="JDG259" s="59"/>
      <c r="JDH259" s="59"/>
      <c r="JDI259" s="59"/>
      <c r="JDJ259" s="59"/>
      <c r="JDK259" s="59"/>
      <c r="JDL259" s="59"/>
      <c r="JDM259" s="59"/>
      <c r="JDN259" s="59"/>
      <c r="JDO259" s="59"/>
      <c r="JDP259" s="59"/>
      <c r="JDQ259" s="59"/>
      <c r="JDR259" s="59"/>
      <c r="JDS259" s="59"/>
      <c r="JDT259" s="59"/>
      <c r="JDU259" s="59"/>
      <c r="JDV259" s="59"/>
      <c r="JDW259" s="59"/>
      <c r="JDX259" s="59"/>
      <c r="JDY259" s="59"/>
      <c r="JDZ259" s="59"/>
      <c r="JEA259" s="59"/>
      <c r="JEB259" s="59"/>
      <c r="JEC259" s="59"/>
      <c r="JED259" s="59"/>
      <c r="JEE259" s="59"/>
      <c r="JEF259" s="59"/>
      <c r="JEG259" s="59"/>
      <c r="JEH259" s="59"/>
      <c r="JEI259" s="59"/>
      <c r="JEJ259" s="59"/>
      <c r="JEK259" s="59"/>
      <c r="JEL259" s="59"/>
      <c r="JEM259" s="59"/>
      <c r="JEN259" s="59"/>
      <c r="JEO259" s="59"/>
      <c r="JEP259" s="59"/>
      <c r="JEQ259" s="59"/>
      <c r="JER259" s="59"/>
      <c r="JES259" s="59"/>
      <c r="JET259" s="59"/>
      <c r="JEU259" s="59"/>
      <c r="JEV259" s="59"/>
      <c r="JEW259" s="59"/>
      <c r="JEX259" s="59"/>
      <c r="JEY259" s="59"/>
      <c r="JEZ259" s="59"/>
      <c r="JFA259" s="59"/>
      <c r="JFB259" s="59"/>
      <c r="JFC259" s="59"/>
      <c r="JFD259" s="59"/>
      <c r="JFE259" s="59"/>
      <c r="JFF259" s="59"/>
      <c r="JFG259" s="59"/>
      <c r="JFH259" s="59"/>
      <c r="JFI259" s="59"/>
      <c r="JFJ259" s="59"/>
      <c r="JFK259" s="59"/>
      <c r="JFL259" s="59"/>
      <c r="JFM259" s="59"/>
      <c r="JFN259" s="59"/>
      <c r="JFO259" s="59"/>
      <c r="JFP259" s="59"/>
      <c r="JFQ259" s="59"/>
      <c r="JFR259" s="59"/>
      <c r="JFS259" s="59"/>
      <c r="JFT259" s="59"/>
      <c r="JFU259" s="59"/>
      <c r="JFV259" s="59"/>
      <c r="JFW259" s="59"/>
      <c r="JFX259" s="59"/>
      <c r="JFY259" s="59"/>
      <c r="JFZ259" s="59"/>
      <c r="JGA259" s="59"/>
      <c r="JGB259" s="59"/>
      <c r="JGC259" s="59"/>
      <c r="JGD259" s="59"/>
      <c r="JGE259" s="59"/>
      <c r="JGF259" s="59"/>
      <c r="JGG259" s="59"/>
      <c r="JGH259" s="59"/>
      <c r="JGI259" s="59"/>
      <c r="JGJ259" s="59"/>
      <c r="JGK259" s="59"/>
      <c r="JGL259" s="59"/>
      <c r="JGM259" s="59"/>
      <c r="JGN259" s="59"/>
      <c r="JGO259" s="59"/>
      <c r="JGP259" s="59"/>
      <c r="JGQ259" s="59"/>
      <c r="JGR259" s="59"/>
      <c r="JGS259" s="59"/>
      <c r="JGT259" s="59"/>
      <c r="JGU259" s="59"/>
      <c r="JGV259" s="59"/>
      <c r="JGW259" s="59"/>
      <c r="JGX259" s="59"/>
      <c r="JGY259" s="59"/>
      <c r="JGZ259" s="59"/>
      <c r="JHA259" s="59"/>
      <c r="JHB259" s="59"/>
      <c r="JHC259" s="59"/>
      <c r="JHD259" s="59"/>
      <c r="JHE259" s="59"/>
      <c r="JHF259" s="59"/>
      <c r="JHG259" s="59"/>
      <c r="JHH259" s="59"/>
      <c r="JHI259" s="59"/>
      <c r="JHJ259" s="59"/>
      <c r="JHK259" s="59"/>
      <c r="JHL259" s="59"/>
      <c r="JHM259" s="59"/>
      <c r="JHN259" s="59"/>
      <c r="JHO259" s="59"/>
      <c r="JHP259" s="59"/>
      <c r="JHQ259" s="59"/>
      <c r="JHR259" s="59"/>
      <c r="JHS259" s="59"/>
      <c r="JHT259" s="59"/>
      <c r="JHU259" s="59"/>
      <c r="JHV259" s="59"/>
      <c r="JHW259" s="59"/>
      <c r="JHX259" s="59"/>
      <c r="JHY259" s="59"/>
      <c r="JHZ259" s="59"/>
      <c r="JIA259" s="59"/>
      <c r="JIB259" s="59"/>
      <c r="JIC259" s="59"/>
      <c r="JID259" s="59"/>
      <c r="JIE259" s="59"/>
      <c r="JIF259" s="59"/>
      <c r="JIG259" s="59"/>
      <c r="JIH259" s="59"/>
      <c r="JII259" s="59"/>
      <c r="JIJ259" s="59"/>
      <c r="JIK259" s="59"/>
      <c r="JIL259" s="59"/>
      <c r="JIM259" s="59"/>
      <c r="JIN259" s="59"/>
      <c r="JIO259" s="59"/>
      <c r="JIP259" s="59"/>
      <c r="JIQ259" s="59"/>
      <c r="JIR259" s="59"/>
      <c r="JIS259" s="59"/>
      <c r="JIT259" s="59"/>
      <c r="JIU259" s="59"/>
      <c r="JIV259" s="59"/>
      <c r="JIW259" s="59"/>
      <c r="JIX259" s="59"/>
      <c r="JIY259" s="59"/>
      <c r="JIZ259" s="59"/>
      <c r="JJA259" s="59"/>
      <c r="JJB259" s="59"/>
      <c r="JJC259" s="59"/>
      <c r="JJD259" s="59"/>
      <c r="JJE259" s="59"/>
      <c r="JJF259" s="59"/>
      <c r="JJG259" s="59"/>
      <c r="JJH259" s="59"/>
      <c r="JJI259" s="59"/>
      <c r="JJJ259" s="59"/>
      <c r="JJK259" s="59"/>
      <c r="JJL259" s="59"/>
      <c r="JJM259" s="59"/>
      <c r="JJN259" s="59"/>
      <c r="JJO259" s="59"/>
      <c r="JJP259" s="59"/>
      <c r="JJQ259" s="59"/>
      <c r="JJR259" s="59"/>
      <c r="JJS259" s="59"/>
      <c r="JJT259" s="59"/>
      <c r="JJU259" s="59"/>
      <c r="JJV259" s="59"/>
      <c r="JJW259" s="59"/>
      <c r="JJX259" s="59"/>
      <c r="JJY259" s="59"/>
      <c r="JJZ259" s="59"/>
      <c r="JKA259" s="59"/>
      <c r="JKB259" s="59"/>
      <c r="JKC259" s="59"/>
      <c r="JKD259" s="59"/>
      <c r="JKE259" s="59"/>
      <c r="JKF259" s="59"/>
      <c r="JKG259" s="59"/>
      <c r="JKH259" s="59"/>
      <c r="JKI259" s="59"/>
      <c r="JKJ259" s="59"/>
      <c r="JKK259" s="59"/>
      <c r="JKL259" s="59"/>
      <c r="JKM259" s="59"/>
      <c r="JKN259" s="59"/>
      <c r="JKO259" s="59"/>
      <c r="JKP259" s="59"/>
      <c r="JKQ259" s="59"/>
      <c r="JKR259" s="59"/>
      <c r="JKS259" s="59"/>
      <c r="JKT259" s="59"/>
      <c r="JKU259" s="59"/>
      <c r="JKV259" s="59"/>
      <c r="JKW259" s="59"/>
      <c r="JKX259" s="59"/>
      <c r="JKY259" s="59"/>
      <c r="JKZ259" s="59"/>
      <c r="JLA259" s="59"/>
      <c r="JLB259" s="59"/>
      <c r="JLC259" s="59"/>
      <c r="JLD259" s="59"/>
      <c r="JLE259" s="59"/>
      <c r="JLF259" s="59"/>
      <c r="JLG259" s="59"/>
      <c r="JLH259" s="59"/>
      <c r="JLI259" s="59"/>
      <c r="JLJ259" s="59"/>
      <c r="JLK259" s="59"/>
      <c r="JLL259" s="59"/>
      <c r="JLM259" s="59"/>
      <c r="JLN259" s="59"/>
      <c r="JLO259" s="59"/>
      <c r="JLP259" s="59"/>
      <c r="JLQ259" s="59"/>
      <c r="JLR259" s="59"/>
      <c r="JLS259" s="59"/>
      <c r="JLT259" s="59"/>
      <c r="JLU259" s="59"/>
      <c r="JLV259" s="59"/>
      <c r="JLW259" s="59"/>
      <c r="JLX259" s="59"/>
      <c r="JLY259" s="59"/>
      <c r="JLZ259" s="59"/>
      <c r="JMA259" s="59"/>
      <c r="JMB259" s="59"/>
      <c r="JMC259" s="59"/>
      <c r="JMD259" s="59"/>
      <c r="JME259" s="59"/>
      <c r="JMF259" s="59"/>
      <c r="JMG259" s="59"/>
      <c r="JMH259" s="59"/>
      <c r="JMI259" s="59"/>
      <c r="JMJ259" s="59"/>
      <c r="JMK259" s="59"/>
      <c r="JML259" s="59"/>
      <c r="JMM259" s="59"/>
      <c r="JMN259" s="59"/>
      <c r="JMO259" s="59"/>
      <c r="JMP259" s="59"/>
      <c r="JMQ259" s="59"/>
      <c r="JMR259" s="59"/>
      <c r="JMS259" s="59"/>
      <c r="JMT259" s="59"/>
      <c r="JMU259" s="59"/>
      <c r="JMV259" s="59"/>
      <c r="JMW259" s="59"/>
      <c r="JMX259" s="59"/>
      <c r="JMY259" s="59"/>
      <c r="JMZ259" s="59"/>
      <c r="JNA259" s="59"/>
      <c r="JNB259" s="59"/>
      <c r="JNC259" s="59"/>
      <c r="JND259" s="59"/>
      <c r="JNE259" s="59"/>
      <c r="JNF259" s="59"/>
      <c r="JNG259" s="59"/>
      <c r="JNH259" s="59"/>
      <c r="JNI259" s="59"/>
      <c r="JNJ259" s="59"/>
      <c r="JNK259" s="59"/>
      <c r="JNL259" s="59"/>
      <c r="JNM259" s="59"/>
      <c r="JNN259" s="59"/>
      <c r="JNO259" s="59"/>
      <c r="JNP259" s="59"/>
      <c r="JNQ259" s="59"/>
      <c r="JNR259" s="59"/>
      <c r="JNS259" s="59"/>
      <c r="JNT259" s="59"/>
      <c r="JNU259" s="59"/>
      <c r="JNV259" s="59"/>
      <c r="JNW259" s="59"/>
      <c r="JNX259" s="59"/>
      <c r="JNY259" s="59"/>
      <c r="JNZ259" s="59"/>
      <c r="JOA259" s="59"/>
      <c r="JOB259" s="59"/>
      <c r="JOC259" s="59"/>
      <c r="JOD259" s="59"/>
      <c r="JOE259" s="59"/>
      <c r="JOF259" s="59"/>
      <c r="JOG259" s="59"/>
      <c r="JOH259" s="59"/>
      <c r="JOI259" s="59"/>
      <c r="JOJ259" s="59"/>
      <c r="JOK259" s="59"/>
      <c r="JOL259" s="59"/>
      <c r="JOM259" s="59"/>
      <c r="JON259" s="59"/>
      <c r="JOO259" s="59"/>
      <c r="JOP259" s="59"/>
      <c r="JOQ259" s="59"/>
      <c r="JOR259" s="59"/>
      <c r="JOS259" s="59"/>
      <c r="JOT259" s="59"/>
      <c r="JOU259" s="59"/>
      <c r="JOV259" s="59"/>
      <c r="JOW259" s="59"/>
      <c r="JOX259" s="59"/>
      <c r="JOY259" s="59"/>
      <c r="JOZ259" s="59"/>
      <c r="JPA259" s="59"/>
      <c r="JPB259" s="59"/>
      <c r="JPC259" s="59"/>
      <c r="JPD259" s="59"/>
      <c r="JPE259" s="59"/>
      <c r="JPF259" s="59"/>
      <c r="JPG259" s="59"/>
      <c r="JPH259" s="59"/>
      <c r="JPI259" s="59"/>
      <c r="JPJ259" s="59"/>
      <c r="JPK259" s="59"/>
      <c r="JPL259" s="59"/>
      <c r="JPM259" s="59"/>
      <c r="JPN259" s="59"/>
      <c r="JPO259" s="59"/>
      <c r="JPP259" s="59"/>
      <c r="JPQ259" s="59"/>
      <c r="JPR259" s="59"/>
      <c r="JPS259" s="59"/>
      <c r="JPT259" s="59"/>
      <c r="JPU259" s="59"/>
      <c r="JPV259" s="59"/>
      <c r="JPW259" s="59"/>
      <c r="JPX259" s="59"/>
      <c r="JPY259" s="59"/>
      <c r="JPZ259" s="59"/>
      <c r="JQA259" s="59"/>
      <c r="JQB259" s="59"/>
      <c r="JQC259" s="59"/>
      <c r="JQD259" s="59"/>
      <c r="JQE259" s="59"/>
      <c r="JQF259" s="59"/>
      <c r="JQG259" s="59"/>
      <c r="JQH259" s="59"/>
      <c r="JQI259" s="59"/>
      <c r="JQJ259" s="59"/>
      <c r="JQK259" s="59"/>
      <c r="JQL259" s="59"/>
      <c r="JQM259" s="59"/>
      <c r="JQN259" s="59"/>
      <c r="JQO259" s="59"/>
      <c r="JQP259" s="59"/>
      <c r="JQQ259" s="59"/>
      <c r="JQR259" s="59"/>
      <c r="JQS259" s="59"/>
      <c r="JQT259" s="59"/>
      <c r="JQU259" s="59"/>
      <c r="JQV259" s="59"/>
      <c r="JQW259" s="59"/>
      <c r="JQX259" s="59"/>
      <c r="JQY259" s="59"/>
      <c r="JQZ259" s="59"/>
      <c r="JRA259" s="59"/>
      <c r="JRB259" s="59"/>
      <c r="JRC259" s="59"/>
      <c r="JRD259" s="59"/>
      <c r="JRE259" s="59"/>
      <c r="JRF259" s="59"/>
      <c r="JRG259" s="59"/>
      <c r="JRH259" s="59"/>
      <c r="JRI259" s="59"/>
      <c r="JRJ259" s="59"/>
      <c r="JRK259" s="59"/>
      <c r="JRL259" s="59"/>
      <c r="JRM259" s="59"/>
      <c r="JRN259" s="59"/>
      <c r="JRO259" s="59"/>
      <c r="JRP259" s="59"/>
      <c r="JRQ259" s="59"/>
      <c r="JRR259" s="59"/>
      <c r="JRS259" s="59"/>
      <c r="JRT259" s="59"/>
      <c r="JRU259" s="59"/>
      <c r="JRV259" s="59"/>
      <c r="JRW259" s="59"/>
      <c r="JRX259" s="59"/>
      <c r="JRY259" s="59"/>
      <c r="JRZ259" s="59"/>
      <c r="JSA259" s="59"/>
      <c r="JSB259" s="59"/>
      <c r="JSC259" s="59"/>
      <c r="JSD259" s="59"/>
      <c r="JSE259" s="59"/>
      <c r="JSF259" s="59"/>
      <c r="JSG259" s="59"/>
      <c r="JSH259" s="59"/>
      <c r="JSI259" s="59"/>
      <c r="JSJ259" s="59"/>
      <c r="JSK259" s="59"/>
      <c r="JSL259" s="59"/>
      <c r="JSM259" s="59"/>
      <c r="JSN259" s="59"/>
      <c r="JSO259" s="59"/>
      <c r="JSP259" s="59"/>
      <c r="JSQ259" s="59"/>
      <c r="JSR259" s="59"/>
      <c r="JSS259" s="59"/>
      <c r="JST259" s="59"/>
      <c r="JSU259" s="59"/>
      <c r="JSV259" s="59"/>
      <c r="JSW259" s="59"/>
      <c r="JSX259" s="59"/>
      <c r="JSY259" s="59"/>
      <c r="JSZ259" s="59"/>
      <c r="JTA259" s="59"/>
      <c r="JTB259" s="59"/>
      <c r="JTC259" s="59"/>
      <c r="JTD259" s="59"/>
      <c r="JTE259" s="59"/>
      <c r="JTF259" s="59"/>
      <c r="JTG259" s="59"/>
      <c r="JTH259" s="59"/>
      <c r="JTI259" s="59"/>
      <c r="JTJ259" s="59"/>
      <c r="JTK259" s="59"/>
      <c r="JTL259" s="59"/>
      <c r="JTM259" s="59"/>
      <c r="JTN259" s="59"/>
      <c r="JTO259" s="59"/>
      <c r="JTP259" s="59"/>
      <c r="JTQ259" s="59"/>
      <c r="JTR259" s="59"/>
      <c r="JTS259" s="59"/>
      <c r="JTT259" s="59"/>
      <c r="JTU259" s="59"/>
      <c r="JTV259" s="59"/>
      <c r="JTW259" s="59"/>
      <c r="JTX259" s="59"/>
      <c r="JTY259" s="59"/>
      <c r="JTZ259" s="59"/>
      <c r="JUA259" s="59"/>
      <c r="JUB259" s="59"/>
      <c r="JUC259" s="59"/>
      <c r="JUD259" s="59"/>
      <c r="JUE259" s="59"/>
      <c r="JUF259" s="59"/>
      <c r="JUG259" s="59"/>
      <c r="JUH259" s="59"/>
      <c r="JUI259" s="59"/>
      <c r="JUJ259" s="59"/>
      <c r="JUK259" s="59"/>
      <c r="JUL259" s="59"/>
      <c r="JUM259" s="59"/>
      <c r="JUN259" s="59"/>
      <c r="JUO259" s="59"/>
      <c r="JUP259" s="59"/>
      <c r="JUQ259" s="59"/>
      <c r="JUR259" s="59"/>
      <c r="JUS259" s="59"/>
      <c r="JUT259" s="59"/>
      <c r="JUU259" s="59"/>
      <c r="JUV259" s="59"/>
      <c r="JUW259" s="59"/>
      <c r="JUX259" s="59"/>
      <c r="JUY259" s="59"/>
      <c r="JUZ259" s="59"/>
      <c r="JVA259" s="59"/>
      <c r="JVB259" s="59"/>
      <c r="JVC259" s="59"/>
      <c r="JVD259" s="59"/>
      <c r="JVE259" s="59"/>
      <c r="JVF259" s="59"/>
      <c r="JVG259" s="59"/>
      <c r="JVH259" s="59"/>
      <c r="JVI259" s="59"/>
      <c r="JVJ259" s="59"/>
      <c r="JVK259" s="59"/>
      <c r="JVL259" s="59"/>
      <c r="JVM259" s="59"/>
      <c r="JVN259" s="59"/>
      <c r="JVO259" s="59"/>
      <c r="JVP259" s="59"/>
      <c r="JVQ259" s="59"/>
      <c r="JVR259" s="59"/>
      <c r="JVS259" s="59"/>
      <c r="JVT259" s="59"/>
      <c r="JVU259" s="59"/>
      <c r="JVV259" s="59"/>
      <c r="JVW259" s="59"/>
      <c r="JVX259" s="59"/>
      <c r="JVY259" s="59"/>
      <c r="JVZ259" s="59"/>
      <c r="JWA259" s="59"/>
      <c r="JWB259" s="59"/>
      <c r="JWC259" s="59"/>
      <c r="JWD259" s="59"/>
      <c r="JWE259" s="59"/>
      <c r="JWF259" s="59"/>
      <c r="JWG259" s="59"/>
      <c r="JWH259" s="59"/>
      <c r="JWI259" s="59"/>
      <c r="JWJ259" s="59"/>
      <c r="JWK259" s="59"/>
      <c r="JWL259" s="59"/>
      <c r="JWM259" s="59"/>
      <c r="JWN259" s="59"/>
      <c r="JWO259" s="59"/>
      <c r="JWP259" s="59"/>
      <c r="JWQ259" s="59"/>
      <c r="JWR259" s="59"/>
      <c r="JWS259" s="59"/>
      <c r="JWT259" s="59"/>
      <c r="JWU259" s="59"/>
      <c r="JWV259" s="59"/>
      <c r="JWW259" s="59"/>
      <c r="JWX259" s="59"/>
      <c r="JWY259" s="59"/>
      <c r="JWZ259" s="59"/>
      <c r="JXA259" s="59"/>
      <c r="JXB259" s="59"/>
      <c r="JXC259" s="59"/>
      <c r="JXD259" s="59"/>
      <c r="JXE259" s="59"/>
      <c r="JXF259" s="59"/>
      <c r="JXG259" s="59"/>
      <c r="JXH259" s="59"/>
      <c r="JXI259" s="59"/>
      <c r="JXJ259" s="59"/>
      <c r="JXK259" s="59"/>
      <c r="JXL259" s="59"/>
      <c r="JXM259" s="59"/>
      <c r="JXN259" s="59"/>
      <c r="JXO259" s="59"/>
      <c r="JXP259" s="59"/>
      <c r="JXQ259" s="59"/>
      <c r="JXR259" s="59"/>
      <c r="JXS259" s="59"/>
      <c r="JXT259" s="59"/>
      <c r="JXU259" s="59"/>
      <c r="JXV259" s="59"/>
      <c r="JXW259" s="59"/>
      <c r="JXX259" s="59"/>
      <c r="JXY259" s="59"/>
      <c r="JXZ259" s="59"/>
      <c r="JYA259" s="59"/>
      <c r="JYB259" s="59"/>
      <c r="JYC259" s="59"/>
      <c r="JYD259" s="59"/>
      <c r="JYE259" s="59"/>
      <c r="JYF259" s="59"/>
      <c r="JYG259" s="59"/>
      <c r="JYH259" s="59"/>
      <c r="JYI259" s="59"/>
      <c r="JYJ259" s="59"/>
      <c r="JYK259" s="59"/>
      <c r="JYL259" s="59"/>
      <c r="JYM259" s="59"/>
      <c r="JYN259" s="59"/>
      <c r="JYO259" s="59"/>
      <c r="JYP259" s="59"/>
      <c r="JYQ259" s="59"/>
      <c r="JYR259" s="59"/>
      <c r="JYS259" s="59"/>
      <c r="JYT259" s="59"/>
      <c r="JYU259" s="59"/>
      <c r="JYV259" s="59"/>
      <c r="JYW259" s="59"/>
      <c r="JYX259" s="59"/>
      <c r="JYY259" s="59"/>
      <c r="JYZ259" s="59"/>
      <c r="JZA259" s="59"/>
      <c r="JZB259" s="59"/>
      <c r="JZC259" s="59"/>
      <c r="JZD259" s="59"/>
      <c r="JZE259" s="59"/>
      <c r="JZF259" s="59"/>
      <c r="JZG259" s="59"/>
      <c r="JZH259" s="59"/>
      <c r="JZI259" s="59"/>
      <c r="JZJ259" s="59"/>
      <c r="JZK259" s="59"/>
      <c r="JZL259" s="59"/>
      <c r="JZM259" s="59"/>
      <c r="JZN259" s="59"/>
      <c r="JZO259" s="59"/>
      <c r="JZP259" s="59"/>
      <c r="JZQ259" s="59"/>
      <c r="JZR259" s="59"/>
      <c r="JZS259" s="59"/>
      <c r="JZT259" s="59"/>
      <c r="JZU259" s="59"/>
      <c r="JZV259" s="59"/>
      <c r="JZW259" s="59"/>
      <c r="JZX259" s="59"/>
      <c r="JZY259" s="59"/>
      <c r="JZZ259" s="59"/>
      <c r="KAA259" s="59"/>
      <c r="KAB259" s="59"/>
      <c r="KAC259" s="59"/>
      <c r="KAD259" s="59"/>
      <c r="KAE259" s="59"/>
      <c r="KAF259" s="59"/>
      <c r="KAG259" s="59"/>
      <c r="KAH259" s="59"/>
      <c r="KAI259" s="59"/>
      <c r="KAJ259" s="59"/>
      <c r="KAK259" s="59"/>
      <c r="KAL259" s="59"/>
      <c r="KAM259" s="59"/>
      <c r="KAN259" s="59"/>
      <c r="KAO259" s="59"/>
      <c r="KAP259" s="59"/>
      <c r="KAQ259" s="59"/>
      <c r="KAR259" s="59"/>
      <c r="KAS259" s="59"/>
      <c r="KAT259" s="59"/>
      <c r="KAU259" s="59"/>
      <c r="KAV259" s="59"/>
      <c r="KAW259" s="59"/>
      <c r="KAX259" s="59"/>
      <c r="KAY259" s="59"/>
      <c r="KAZ259" s="59"/>
      <c r="KBA259" s="59"/>
      <c r="KBB259" s="59"/>
      <c r="KBC259" s="59"/>
      <c r="KBD259" s="59"/>
      <c r="KBE259" s="59"/>
      <c r="KBF259" s="59"/>
      <c r="KBG259" s="59"/>
      <c r="KBH259" s="59"/>
      <c r="KBI259" s="59"/>
      <c r="KBJ259" s="59"/>
      <c r="KBK259" s="59"/>
      <c r="KBL259" s="59"/>
      <c r="KBM259" s="59"/>
      <c r="KBN259" s="59"/>
      <c r="KBO259" s="59"/>
      <c r="KBP259" s="59"/>
      <c r="KBQ259" s="59"/>
      <c r="KBR259" s="59"/>
      <c r="KBS259" s="59"/>
      <c r="KBT259" s="59"/>
      <c r="KBU259" s="59"/>
      <c r="KBV259" s="59"/>
      <c r="KBW259" s="59"/>
      <c r="KBX259" s="59"/>
      <c r="KBY259" s="59"/>
      <c r="KBZ259" s="59"/>
      <c r="KCA259" s="59"/>
      <c r="KCB259" s="59"/>
      <c r="KCC259" s="59"/>
      <c r="KCD259" s="59"/>
      <c r="KCE259" s="59"/>
      <c r="KCF259" s="59"/>
      <c r="KCG259" s="59"/>
      <c r="KCH259" s="59"/>
      <c r="KCI259" s="59"/>
      <c r="KCJ259" s="59"/>
      <c r="KCK259" s="59"/>
      <c r="KCL259" s="59"/>
      <c r="KCM259" s="59"/>
      <c r="KCN259" s="59"/>
      <c r="KCO259" s="59"/>
      <c r="KCP259" s="59"/>
      <c r="KCQ259" s="59"/>
      <c r="KCR259" s="59"/>
      <c r="KCS259" s="59"/>
      <c r="KCT259" s="59"/>
      <c r="KCU259" s="59"/>
      <c r="KCV259" s="59"/>
      <c r="KCW259" s="59"/>
      <c r="KCX259" s="59"/>
      <c r="KCY259" s="59"/>
      <c r="KCZ259" s="59"/>
      <c r="KDA259" s="59"/>
      <c r="KDB259" s="59"/>
      <c r="KDC259" s="59"/>
      <c r="KDD259" s="59"/>
      <c r="KDE259" s="59"/>
      <c r="KDF259" s="59"/>
      <c r="KDG259" s="59"/>
      <c r="KDH259" s="59"/>
      <c r="KDI259" s="59"/>
      <c r="KDJ259" s="59"/>
      <c r="KDK259" s="59"/>
      <c r="KDL259" s="59"/>
      <c r="KDM259" s="59"/>
      <c r="KDN259" s="59"/>
      <c r="KDO259" s="59"/>
      <c r="KDP259" s="59"/>
      <c r="KDQ259" s="59"/>
      <c r="KDR259" s="59"/>
      <c r="KDS259" s="59"/>
      <c r="KDT259" s="59"/>
      <c r="KDU259" s="59"/>
      <c r="KDV259" s="59"/>
      <c r="KDW259" s="59"/>
      <c r="KDX259" s="59"/>
      <c r="KDY259" s="59"/>
      <c r="KDZ259" s="59"/>
      <c r="KEA259" s="59"/>
      <c r="KEB259" s="59"/>
      <c r="KEC259" s="59"/>
      <c r="KED259" s="59"/>
      <c r="KEE259" s="59"/>
      <c r="KEF259" s="59"/>
      <c r="KEG259" s="59"/>
      <c r="KEH259" s="59"/>
      <c r="KEI259" s="59"/>
      <c r="KEJ259" s="59"/>
      <c r="KEK259" s="59"/>
      <c r="KEL259" s="59"/>
      <c r="KEM259" s="59"/>
      <c r="KEN259" s="59"/>
      <c r="KEO259" s="59"/>
      <c r="KEP259" s="59"/>
      <c r="KEQ259" s="59"/>
      <c r="KER259" s="59"/>
      <c r="KES259" s="59"/>
      <c r="KET259" s="59"/>
      <c r="KEU259" s="59"/>
      <c r="KEV259" s="59"/>
      <c r="KEW259" s="59"/>
      <c r="KEX259" s="59"/>
      <c r="KEY259" s="59"/>
      <c r="KEZ259" s="59"/>
      <c r="KFA259" s="59"/>
      <c r="KFB259" s="59"/>
      <c r="KFC259" s="59"/>
      <c r="KFD259" s="59"/>
      <c r="KFE259" s="59"/>
      <c r="KFF259" s="59"/>
      <c r="KFG259" s="59"/>
      <c r="KFH259" s="59"/>
      <c r="KFI259" s="59"/>
      <c r="KFJ259" s="59"/>
      <c r="KFK259" s="59"/>
      <c r="KFL259" s="59"/>
      <c r="KFM259" s="59"/>
      <c r="KFN259" s="59"/>
      <c r="KFO259" s="59"/>
      <c r="KFP259" s="59"/>
      <c r="KFQ259" s="59"/>
      <c r="KFR259" s="59"/>
      <c r="KFS259" s="59"/>
      <c r="KFT259" s="59"/>
      <c r="KFU259" s="59"/>
      <c r="KFV259" s="59"/>
      <c r="KFW259" s="59"/>
      <c r="KFX259" s="59"/>
      <c r="KFY259" s="59"/>
      <c r="KFZ259" s="59"/>
      <c r="KGA259" s="59"/>
      <c r="KGB259" s="59"/>
      <c r="KGC259" s="59"/>
      <c r="KGD259" s="59"/>
      <c r="KGE259" s="59"/>
      <c r="KGF259" s="59"/>
      <c r="KGG259" s="59"/>
      <c r="KGH259" s="59"/>
      <c r="KGI259" s="59"/>
      <c r="KGJ259" s="59"/>
      <c r="KGK259" s="59"/>
      <c r="KGL259" s="59"/>
      <c r="KGM259" s="59"/>
      <c r="KGN259" s="59"/>
      <c r="KGO259" s="59"/>
      <c r="KGP259" s="59"/>
      <c r="KGQ259" s="59"/>
      <c r="KGR259" s="59"/>
      <c r="KGS259" s="59"/>
      <c r="KGT259" s="59"/>
      <c r="KGU259" s="59"/>
      <c r="KGV259" s="59"/>
      <c r="KGW259" s="59"/>
      <c r="KGX259" s="59"/>
      <c r="KGY259" s="59"/>
      <c r="KGZ259" s="59"/>
      <c r="KHA259" s="59"/>
      <c r="KHB259" s="59"/>
      <c r="KHC259" s="59"/>
      <c r="KHD259" s="59"/>
      <c r="KHE259" s="59"/>
      <c r="KHF259" s="59"/>
      <c r="KHG259" s="59"/>
      <c r="KHH259" s="59"/>
      <c r="KHI259" s="59"/>
      <c r="KHJ259" s="59"/>
      <c r="KHK259" s="59"/>
      <c r="KHL259" s="59"/>
      <c r="KHM259" s="59"/>
      <c r="KHN259" s="59"/>
      <c r="KHO259" s="59"/>
      <c r="KHP259" s="59"/>
      <c r="KHQ259" s="59"/>
      <c r="KHR259" s="59"/>
      <c r="KHS259" s="59"/>
      <c r="KHT259" s="59"/>
      <c r="KHU259" s="59"/>
      <c r="KHV259" s="59"/>
      <c r="KHW259" s="59"/>
      <c r="KHX259" s="59"/>
      <c r="KHY259" s="59"/>
      <c r="KHZ259" s="59"/>
      <c r="KIA259" s="59"/>
      <c r="KIB259" s="59"/>
      <c r="KIC259" s="59"/>
      <c r="KID259" s="59"/>
      <c r="KIE259" s="59"/>
      <c r="KIF259" s="59"/>
      <c r="KIG259" s="59"/>
      <c r="KIH259" s="59"/>
      <c r="KII259" s="59"/>
      <c r="KIJ259" s="59"/>
      <c r="KIK259" s="59"/>
      <c r="KIL259" s="59"/>
      <c r="KIM259" s="59"/>
      <c r="KIN259" s="59"/>
      <c r="KIO259" s="59"/>
      <c r="KIP259" s="59"/>
      <c r="KIQ259" s="59"/>
      <c r="KIR259" s="59"/>
      <c r="KIS259" s="59"/>
      <c r="KIT259" s="59"/>
      <c r="KIU259" s="59"/>
      <c r="KIV259" s="59"/>
      <c r="KIW259" s="59"/>
      <c r="KIX259" s="59"/>
      <c r="KIY259" s="59"/>
      <c r="KIZ259" s="59"/>
      <c r="KJA259" s="59"/>
      <c r="KJB259" s="59"/>
      <c r="KJC259" s="59"/>
      <c r="KJD259" s="59"/>
      <c r="KJE259" s="59"/>
      <c r="KJF259" s="59"/>
      <c r="KJG259" s="59"/>
      <c r="KJH259" s="59"/>
      <c r="KJI259" s="59"/>
      <c r="KJJ259" s="59"/>
      <c r="KJK259" s="59"/>
      <c r="KJL259" s="59"/>
      <c r="KJM259" s="59"/>
      <c r="KJN259" s="59"/>
      <c r="KJO259" s="59"/>
      <c r="KJP259" s="59"/>
      <c r="KJQ259" s="59"/>
      <c r="KJR259" s="59"/>
      <c r="KJS259" s="59"/>
      <c r="KJT259" s="59"/>
      <c r="KJU259" s="59"/>
      <c r="KJV259" s="59"/>
      <c r="KJW259" s="59"/>
      <c r="KJX259" s="59"/>
      <c r="KJY259" s="59"/>
      <c r="KJZ259" s="59"/>
      <c r="KKA259" s="59"/>
      <c r="KKB259" s="59"/>
      <c r="KKC259" s="59"/>
      <c r="KKD259" s="59"/>
      <c r="KKE259" s="59"/>
      <c r="KKF259" s="59"/>
      <c r="KKG259" s="59"/>
      <c r="KKH259" s="59"/>
      <c r="KKI259" s="59"/>
      <c r="KKJ259" s="59"/>
      <c r="KKK259" s="59"/>
      <c r="KKL259" s="59"/>
      <c r="KKM259" s="59"/>
      <c r="KKN259" s="59"/>
      <c r="KKO259" s="59"/>
      <c r="KKP259" s="59"/>
      <c r="KKQ259" s="59"/>
      <c r="KKR259" s="59"/>
      <c r="KKS259" s="59"/>
      <c r="KKT259" s="59"/>
      <c r="KKU259" s="59"/>
      <c r="KKV259" s="59"/>
      <c r="KKW259" s="59"/>
      <c r="KKX259" s="59"/>
      <c r="KKY259" s="59"/>
      <c r="KKZ259" s="59"/>
      <c r="KLA259" s="59"/>
      <c r="KLB259" s="59"/>
      <c r="KLC259" s="59"/>
      <c r="KLD259" s="59"/>
      <c r="KLE259" s="59"/>
      <c r="KLF259" s="59"/>
      <c r="KLG259" s="59"/>
      <c r="KLH259" s="59"/>
      <c r="KLI259" s="59"/>
      <c r="KLJ259" s="59"/>
      <c r="KLK259" s="59"/>
      <c r="KLL259" s="59"/>
      <c r="KLM259" s="59"/>
      <c r="KLN259" s="59"/>
      <c r="KLO259" s="59"/>
      <c r="KLP259" s="59"/>
      <c r="KLQ259" s="59"/>
      <c r="KLR259" s="59"/>
      <c r="KLS259" s="59"/>
      <c r="KLT259" s="59"/>
      <c r="KLU259" s="59"/>
      <c r="KLV259" s="59"/>
      <c r="KLW259" s="59"/>
      <c r="KLX259" s="59"/>
      <c r="KLY259" s="59"/>
      <c r="KLZ259" s="59"/>
      <c r="KMA259" s="59"/>
      <c r="KMB259" s="59"/>
      <c r="KMC259" s="59"/>
      <c r="KMD259" s="59"/>
      <c r="KME259" s="59"/>
      <c r="KMF259" s="59"/>
      <c r="KMG259" s="59"/>
      <c r="KMH259" s="59"/>
      <c r="KMI259" s="59"/>
      <c r="KMJ259" s="59"/>
      <c r="KMK259" s="59"/>
      <c r="KML259" s="59"/>
      <c r="KMM259" s="59"/>
      <c r="KMN259" s="59"/>
      <c r="KMO259" s="59"/>
      <c r="KMP259" s="59"/>
      <c r="KMQ259" s="59"/>
      <c r="KMR259" s="59"/>
      <c r="KMS259" s="59"/>
      <c r="KMT259" s="59"/>
      <c r="KMU259" s="59"/>
      <c r="KMV259" s="59"/>
      <c r="KMW259" s="59"/>
      <c r="KMX259" s="59"/>
      <c r="KMY259" s="59"/>
      <c r="KMZ259" s="59"/>
      <c r="KNA259" s="59"/>
      <c r="KNB259" s="59"/>
      <c r="KNC259" s="59"/>
      <c r="KND259" s="59"/>
      <c r="KNE259" s="59"/>
      <c r="KNF259" s="59"/>
      <c r="KNG259" s="59"/>
      <c r="KNH259" s="59"/>
      <c r="KNI259" s="59"/>
      <c r="KNJ259" s="59"/>
      <c r="KNK259" s="59"/>
      <c r="KNL259" s="59"/>
      <c r="KNM259" s="59"/>
      <c r="KNN259" s="59"/>
      <c r="KNO259" s="59"/>
      <c r="KNP259" s="59"/>
      <c r="KNQ259" s="59"/>
      <c r="KNR259" s="59"/>
      <c r="KNS259" s="59"/>
      <c r="KNT259" s="59"/>
      <c r="KNU259" s="59"/>
      <c r="KNV259" s="59"/>
      <c r="KNW259" s="59"/>
      <c r="KNX259" s="59"/>
      <c r="KNY259" s="59"/>
      <c r="KNZ259" s="59"/>
      <c r="KOA259" s="59"/>
      <c r="KOB259" s="59"/>
      <c r="KOC259" s="59"/>
      <c r="KOD259" s="59"/>
      <c r="KOE259" s="59"/>
      <c r="KOF259" s="59"/>
      <c r="KOG259" s="59"/>
      <c r="KOH259" s="59"/>
      <c r="KOI259" s="59"/>
      <c r="KOJ259" s="59"/>
      <c r="KOK259" s="59"/>
      <c r="KOL259" s="59"/>
      <c r="KOM259" s="59"/>
      <c r="KON259" s="59"/>
      <c r="KOO259" s="59"/>
      <c r="KOP259" s="59"/>
      <c r="KOQ259" s="59"/>
      <c r="KOR259" s="59"/>
      <c r="KOS259" s="59"/>
      <c r="KOT259" s="59"/>
      <c r="KOU259" s="59"/>
      <c r="KOV259" s="59"/>
      <c r="KOW259" s="59"/>
      <c r="KOX259" s="59"/>
      <c r="KOY259" s="59"/>
      <c r="KOZ259" s="59"/>
      <c r="KPA259" s="59"/>
      <c r="KPB259" s="59"/>
      <c r="KPC259" s="59"/>
      <c r="KPD259" s="59"/>
      <c r="KPE259" s="59"/>
      <c r="KPF259" s="59"/>
      <c r="KPG259" s="59"/>
      <c r="KPH259" s="59"/>
      <c r="KPI259" s="59"/>
      <c r="KPJ259" s="59"/>
      <c r="KPK259" s="59"/>
      <c r="KPL259" s="59"/>
      <c r="KPM259" s="59"/>
      <c r="KPN259" s="59"/>
      <c r="KPO259" s="59"/>
      <c r="KPP259" s="59"/>
      <c r="KPQ259" s="59"/>
      <c r="KPR259" s="59"/>
      <c r="KPS259" s="59"/>
      <c r="KPT259" s="59"/>
      <c r="KPU259" s="59"/>
      <c r="KPV259" s="59"/>
      <c r="KPW259" s="59"/>
      <c r="KPX259" s="59"/>
      <c r="KPY259" s="59"/>
      <c r="KPZ259" s="59"/>
      <c r="KQA259" s="59"/>
      <c r="KQB259" s="59"/>
      <c r="KQC259" s="59"/>
      <c r="KQD259" s="59"/>
      <c r="KQE259" s="59"/>
      <c r="KQF259" s="59"/>
      <c r="KQG259" s="59"/>
      <c r="KQH259" s="59"/>
      <c r="KQI259" s="59"/>
      <c r="KQJ259" s="59"/>
      <c r="KQK259" s="59"/>
      <c r="KQL259" s="59"/>
      <c r="KQM259" s="59"/>
      <c r="KQN259" s="59"/>
      <c r="KQO259" s="59"/>
      <c r="KQP259" s="59"/>
      <c r="KQQ259" s="59"/>
      <c r="KQR259" s="59"/>
      <c r="KQS259" s="59"/>
      <c r="KQT259" s="59"/>
      <c r="KQU259" s="59"/>
      <c r="KQV259" s="59"/>
      <c r="KQW259" s="59"/>
      <c r="KQX259" s="59"/>
      <c r="KQY259" s="59"/>
      <c r="KQZ259" s="59"/>
      <c r="KRA259" s="59"/>
      <c r="KRB259" s="59"/>
      <c r="KRC259" s="59"/>
      <c r="KRD259" s="59"/>
      <c r="KRE259" s="59"/>
      <c r="KRF259" s="59"/>
      <c r="KRG259" s="59"/>
      <c r="KRH259" s="59"/>
      <c r="KRI259" s="59"/>
      <c r="KRJ259" s="59"/>
      <c r="KRK259" s="59"/>
      <c r="KRL259" s="59"/>
      <c r="KRM259" s="59"/>
      <c r="KRN259" s="59"/>
      <c r="KRO259" s="59"/>
      <c r="KRP259" s="59"/>
      <c r="KRQ259" s="59"/>
      <c r="KRR259" s="59"/>
      <c r="KRS259" s="59"/>
      <c r="KRT259" s="59"/>
      <c r="KRU259" s="59"/>
      <c r="KRV259" s="59"/>
      <c r="KRW259" s="59"/>
      <c r="KRX259" s="59"/>
      <c r="KRY259" s="59"/>
      <c r="KRZ259" s="59"/>
      <c r="KSA259" s="59"/>
      <c r="KSB259" s="59"/>
      <c r="KSC259" s="59"/>
      <c r="KSD259" s="59"/>
      <c r="KSE259" s="59"/>
      <c r="KSF259" s="59"/>
      <c r="KSG259" s="59"/>
      <c r="KSH259" s="59"/>
      <c r="KSI259" s="59"/>
      <c r="KSJ259" s="59"/>
      <c r="KSK259" s="59"/>
      <c r="KSL259" s="59"/>
      <c r="KSM259" s="59"/>
      <c r="KSN259" s="59"/>
      <c r="KSO259" s="59"/>
      <c r="KSP259" s="59"/>
      <c r="KSQ259" s="59"/>
      <c r="KSR259" s="59"/>
      <c r="KSS259" s="59"/>
      <c r="KST259" s="59"/>
      <c r="KSU259" s="59"/>
      <c r="KSV259" s="59"/>
      <c r="KSW259" s="59"/>
      <c r="KSX259" s="59"/>
      <c r="KSY259" s="59"/>
      <c r="KSZ259" s="59"/>
      <c r="KTA259" s="59"/>
      <c r="KTB259" s="59"/>
      <c r="KTC259" s="59"/>
      <c r="KTD259" s="59"/>
      <c r="KTE259" s="59"/>
      <c r="KTF259" s="59"/>
      <c r="KTG259" s="59"/>
      <c r="KTH259" s="59"/>
      <c r="KTI259" s="59"/>
      <c r="KTJ259" s="59"/>
      <c r="KTK259" s="59"/>
      <c r="KTL259" s="59"/>
      <c r="KTM259" s="59"/>
      <c r="KTN259" s="59"/>
      <c r="KTO259" s="59"/>
      <c r="KTP259" s="59"/>
      <c r="KTQ259" s="59"/>
      <c r="KTR259" s="59"/>
      <c r="KTS259" s="59"/>
      <c r="KTT259" s="59"/>
      <c r="KTU259" s="59"/>
      <c r="KTV259" s="59"/>
      <c r="KTW259" s="59"/>
      <c r="KTX259" s="59"/>
      <c r="KTY259" s="59"/>
      <c r="KTZ259" s="59"/>
      <c r="KUA259" s="59"/>
      <c r="KUB259" s="59"/>
      <c r="KUC259" s="59"/>
      <c r="KUD259" s="59"/>
      <c r="KUE259" s="59"/>
      <c r="KUF259" s="59"/>
      <c r="KUG259" s="59"/>
      <c r="KUH259" s="59"/>
      <c r="KUI259" s="59"/>
      <c r="KUJ259" s="59"/>
      <c r="KUK259" s="59"/>
      <c r="KUL259" s="59"/>
      <c r="KUM259" s="59"/>
      <c r="KUN259" s="59"/>
      <c r="KUO259" s="59"/>
      <c r="KUP259" s="59"/>
      <c r="KUQ259" s="59"/>
      <c r="KUR259" s="59"/>
      <c r="KUS259" s="59"/>
      <c r="KUT259" s="59"/>
      <c r="KUU259" s="59"/>
      <c r="KUV259" s="59"/>
      <c r="KUW259" s="59"/>
      <c r="KUX259" s="59"/>
      <c r="KUY259" s="59"/>
      <c r="KUZ259" s="59"/>
      <c r="KVA259" s="59"/>
      <c r="KVB259" s="59"/>
      <c r="KVC259" s="59"/>
      <c r="KVD259" s="59"/>
      <c r="KVE259" s="59"/>
      <c r="KVF259" s="59"/>
      <c r="KVG259" s="59"/>
      <c r="KVH259" s="59"/>
      <c r="KVI259" s="59"/>
      <c r="KVJ259" s="59"/>
      <c r="KVK259" s="59"/>
      <c r="KVL259" s="59"/>
      <c r="KVM259" s="59"/>
      <c r="KVN259" s="59"/>
      <c r="KVO259" s="59"/>
      <c r="KVP259" s="59"/>
      <c r="KVQ259" s="59"/>
      <c r="KVR259" s="59"/>
      <c r="KVS259" s="59"/>
      <c r="KVT259" s="59"/>
      <c r="KVU259" s="59"/>
      <c r="KVV259" s="59"/>
      <c r="KVW259" s="59"/>
      <c r="KVX259" s="59"/>
      <c r="KVY259" s="59"/>
      <c r="KVZ259" s="59"/>
      <c r="KWA259" s="59"/>
      <c r="KWB259" s="59"/>
      <c r="KWC259" s="59"/>
      <c r="KWD259" s="59"/>
      <c r="KWE259" s="59"/>
      <c r="KWF259" s="59"/>
      <c r="KWG259" s="59"/>
      <c r="KWH259" s="59"/>
      <c r="KWI259" s="59"/>
      <c r="KWJ259" s="59"/>
      <c r="KWK259" s="59"/>
      <c r="KWL259" s="59"/>
      <c r="KWM259" s="59"/>
      <c r="KWN259" s="59"/>
      <c r="KWO259" s="59"/>
      <c r="KWP259" s="59"/>
      <c r="KWQ259" s="59"/>
      <c r="KWR259" s="59"/>
      <c r="KWS259" s="59"/>
      <c r="KWT259" s="59"/>
      <c r="KWU259" s="59"/>
      <c r="KWV259" s="59"/>
      <c r="KWW259" s="59"/>
      <c r="KWX259" s="59"/>
      <c r="KWY259" s="59"/>
      <c r="KWZ259" s="59"/>
      <c r="KXA259" s="59"/>
      <c r="KXB259" s="59"/>
      <c r="KXC259" s="59"/>
      <c r="KXD259" s="59"/>
      <c r="KXE259" s="59"/>
      <c r="KXF259" s="59"/>
      <c r="KXG259" s="59"/>
      <c r="KXH259" s="59"/>
      <c r="KXI259" s="59"/>
      <c r="KXJ259" s="59"/>
      <c r="KXK259" s="59"/>
      <c r="KXL259" s="59"/>
      <c r="KXM259" s="59"/>
      <c r="KXN259" s="59"/>
      <c r="KXO259" s="59"/>
      <c r="KXP259" s="59"/>
      <c r="KXQ259" s="59"/>
      <c r="KXR259" s="59"/>
      <c r="KXS259" s="59"/>
      <c r="KXT259" s="59"/>
      <c r="KXU259" s="59"/>
      <c r="KXV259" s="59"/>
      <c r="KXW259" s="59"/>
      <c r="KXX259" s="59"/>
      <c r="KXY259" s="59"/>
      <c r="KXZ259" s="59"/>
      <c r="KYA259" s="59"/>
      <c r="KYB259" s="59"/>
      <c r="KYC259" s="59"/>
      <c r="KYD259" s="59"/>
      <c r="KYE259" s="59"/>
      <c r="KYF259" s="59"/>
      <c r="KYG259" s="59"/>
      <c r="KYH259" s="59"/>
      <c r="KYI259" s="59"/>
      <c r="KYJ259" s="59"/>
      <c r="KYK259" s="59"/>
      <c r="KYL259" s="59"/>
      <c r="KYM259" s="59"/>
      <c r="KYN259" s="59"/>
      <c r="KYO259" s="59"/>
      <c r="KYP259" s="59"/>
      <c r="KYQ259" s="59"/>
      <c r="KYR259" s="59"/>
      <c r="KYS259" s="59"/>
      <c r="KYT259" s="59"/>
      <c r="KYU259" s="59"/>
      <c r="KYV259" s="59"/>
      <c r="KYW259" s="59"/>
      <c r="KYX259" s="59"/>
      <c r="KYY259" s="59"/>
      <c r="KYZ259" s="59"/>
      <c r="KZA259" s="59"/>
      <c r="KZB259" s="59"/>
      <c r="KZC259" s="59"/>
      <c r="KZD259" s="59"/>
      <c r="KZE259" s="59"/>
      <c r="KZF259" s="59"/>
      <c r="KZG259" s="59"/>
      <c r="KZH259" s="59"/>
      <c r="KZI259" s="59"/>
      <c r="KZJ259" s="59"/>
      <c r="KZK259" s="59"/>
      <c r="KZL259" s="59"/>
      <c r="KZM259" s="59"/>
      <c r="KZN259" s="59"/>
      <c r="KZO259" s="59"/>
      <c r="KZP259" s="59"/>
      <c r="KZQ259" s="59"/>
      <c r="KZR259" s="59"/>
      <c r="KZS259" s="59"/>
      <c r="KZT259" s="59"/>
      <c r="KZU259" s="59"/>
      <c r="KZV259" s="59"/>
      <c r="KZW259" s="59"/>
      <c r="KZX259" s="59"/>
      <c r="KZY259" s="59"/>
      <c r="KZZ259" s="59"/>
      <c r="LAA259" s="59"/>
      <c r="LAB259" s="59"/>
      <c r="LAC259" s="59"/>
      <c r="LAD259" s="59"/>
      <c r="LAE259" s="59"/>
      <c r="LAF259" s="59"/>
      <c r="LAG259" s="59"/>
      <c r="LAH259" s="59"/>
      <c r="LAI259" s="59"/>
      <c r="LAJ259" s="59"/>
      <c r="LAK259" s="59"/>
      <c r="LAL259" s="59"/>
      <c r="LAM259" s="59"/>
      <c r="LAN259" s="59"/>
      <c r="LAO259" s="59"/>
      <c r="LAP259" s="59"/>
      <c r="LAQ259" s="59"/>
      <c r="LAR259" s="59"/>
      <c r="LAS259" s="59"/>
      <c r="LAT259" s="59"/>
      <c r="LAU259" s="59"/>
      <c r="LAV259" s="59"/>
      <c r="LAW259" s="59"/>
      <c r="LAX259" s="59"/>
      <c r="LAY259" s="59"/>
      <c r="LAZ259" s="59"/>
      <c r="LBA259" s="59"/>
      <c r="LBB259" s="59"/>
      <c r="LBC259" s="59"/>
      <c r="LBD259" s="59"/>
      <c r="LBE259" s="59"/>
      <c r="LBF259" s="59"/>
      <c r="LBG259" s="59"/>
      <c r="LBH259" s="59"/>
      <c r="LBI259" s="59"/>
      <c r="LBJ259" s="59"/>
      <c r="LBK259" s="59"/>
      <c r="LBL259" s="59"/>
      <c r="LBM259" s="59"/>
      <c r="LBN259" s="59"/>
      <c r="LBO259" s="59"/>
      <c r="LBP259" s="59"/>
      <c r="LBQ259" s="59"/>
      <c r="LBR259" s="59"/>
      <c r="LBS259" s="59"/>
      <c r="LBT259" s="59"/>
      <c r="LBU259" s="59"/>
      <c r="LBV259" s="59"/>
      <c r="LBW259" s="59"/>
      <c r="LBX259" s="59"/>
      <c r="LBY259" s="59"/>
      <c r="LBZ259" s="59"/>
      <c r="LCA259" s="59"/>
      <c r="LCB259" s="59"/>
      <c r="LCC259" s="59"/>
      <c r="LCD259" s="59"/>
      <c r="LCE259" s="59"/>
      <c r="LCF259" s="59"/>
      <c r="LCG259" s="59"/>
      <c r="LCH259" s="59"/>
      <c r="LCI259" s="59"/>
      <c r="LCJ259" s="59"/>
      <c r="LCK259" s="59"/>
      <c r="LCL259" s="59"/>
      <c r="LCM259" s="59"/>
      <c r="LCN259" s="59"/>
      <c r="LCO259" s="59"/>
      <c r="LCP259" s="59"/>
      <c r="LCQ259" s="59"/>
      <c r="LCR259" s="59"/>
      <c r="LCS259" s="59"/>
      <c r="LCT259" s="59"/>
      <c r="LCU259" s="59"/>
      <c r="LCV259" s="59"/>
      <c r="LCW259" s="59"/>
      <c r="LCX259" s="59"/>
      <c r="LCY259" s="59"/>
      <c r="LCZ259" s="59"/>
      <c r="LDA259" s="59"/>
      <c r="LDB259" s="59"/>
      <c r="LDC259" s="59"/>
      <c r="LDD259" s="59"/>
      <c r="LDE259" s="59"/>
      <c r="LDF259" s="59"/>
      <c r="LDG259" s="59"/>
      <c r="LDH259" s="59"/>
      <c r="LDI259" s="59"/>
      <c r="LDJ259" s="59"/>
      <c r="LDK259" s="59"/>
      <c r="LDL259" s="59"/>
      <c r="LDM259" s="59"/>
      <c r="LDN259" s="59"/>
      <c r="LDO259" s="59"/>
      <c r="LDP259" s="59"/>
      <c r="LDQ259" s="59"/>
      <c r="LDR259" s="59"/>
      <c r="LDS259" s="59"/>
      <c r="LDT259" s="59"/>
      <c r="LDU259" s="59"/>
      <c r="LDV259" s="59"/>
      <c r="LDW259" s="59"/>
      <c r="LDX259" s="59"/>
      <c r="LDY259" s="59"/>
      <c r="LDZ259" s="59"/>
      <c r="LEA259" s="59"/>
      <c r="LEB259" s="59"/>
      <c r="LEC259" s="59"/>
      <c r="LED259" s="59"/>
      <c r="LEE259" s="59"/>
      <c r="LEF259" s="59"/>
      <c r="LEG259" s="59"/>
      <c r="LEH259" s="59"/>
      <c r="LEI259" s="59"/>
      <c r="LEJ259" s="59"/>
      <c r="LEK259" s="59"/>
      <c r="LEL259" s="59"/>
      <c r="LEM259" s="59"/>
      <c r="LEN259" s="59"/>
      <c r="LEO259" s="59"/>
      <c r="LEP259" s="59"/>
      <c r="LEQ259" s="59"/>
      <c r="LER259" s="59"/>
      <c r="LES259" s="59"/>
      <c r="LET259" s="59"/>
      <c r="LEU259" s="59"/>
      <c r="LEV259" s="59"/>
      <c r="LEW259" s="59"/>
      <c r="LEX259" s="59"/>
      <c r="LEY259" s="59"/>
      <c r="LEZ259" s="59"/>
      <c r="LFA259" s="59"/>
      <c r="LFB259" s="59"/>
      <c r="LFC259" s="59"/>
      <c r="LFD259" s="59"/>
      <c r="LFE259" s="59"/>
      <c r="LFF259" s="59"/>
      <c r="LFG259" s="59"/>
      <c r="LFH259" s="59"/>
      <c r="LFI259" s="59"/>
      <c r="LFJ259" s="59"/>
      <c r="LFK259" s="59"/>
      <c r="LFL259" s="59"/>
      <c r="LFM259" s="59"/>
      <c r="LFN259" s="59"/>
      <c r="LFO259" s="59"/>
      <c r="LFP259" s="59"/>
      <c r="LFQ259" s="59"/>
      <c r="LFR259" s="59"/>
      <c r="LFS259" s="59"/>
      <c r="LFT259" s="59"/>
      <c r="LFU259" s="59"/>
      <c r="LFV259" s="59"/>
      <c r="LFW259" s="59"/>
      <c r="LFX259" s="59"/>
      <c r="LFY259" s="59"/>
      <c r="LFZ259" s="59"/>
      <c r="LGA259" s="59"/>
      <c r="LGB259" s="59"/>
      <c r="LGC259" s="59"/>
      <c r="LGD259" s="59"/>
      <c r="LGE259" s="59"/>
      <c r="LGF259" s="59"/>
      <c r="LGG259" s="59"/>
      <c r="LGH259" s="59"/>
      <c r="LGI259" s="59"/>
      <c r="LGJ259" s="59"/>
      <c r="LGK259" s="59"/>
      <c r="LGL259" s="59"/>
      <c r="LGM259" s="59"/>
      <c r="LGN259" s="59"/>
      <c r="LGO259" s="59"/>
      <c r="LGP259" s="59"/>
      <c r="LGQ259" s="59"/>
      <c r="LGR259" s="59"/>
      <c r="LGS259" s="59"/>
      <c r="LGT259" s="59"/>
      <c r="LGU259" s="59"/>
      <c r="LGV259" s="59"/>
      <c r="LGW259" s="59"/>
      <c r="LGX259" s="59"/>
      <c r="LGY259" s="59"/>
      <c r="LGZ259" s="59"/>
      <c r="LHA259" s="59"/>
      <c r="LHB259" s="59"/>
      <c r="LHC259" s="59"/>
      <c r="LHD259" s="59"/>
      <c r="LHE259" s="59"/>
      <c r="LHF259" s="59"/>
      <c r="LHG259" s="59"/>
      <c r="LHH259" s="59"/>
      <c r="LHI259" s="59"/>
      <c r="LHJ259" s="59"/>
      <c r="LHK259" s="59"/>
      <c r="LHL259" s="59"/>
      <c r="LHM259" s="59"/>
      <c r="LHN259" s="59"/>
      <c r="LHO259" s="59"/>
      <c r="LHP259" s="59"/>
      <c r="LHQ259" s="59"/>
      <c r="LHR259" s="59"/>
      <c r="LHS259" s="59"/>
      <c r="LHT259" s="59"/>
      <c r="LHU259" s="59"/>
      <c r="LHV259" s="59"/>
      <c r="LHW259" s="59"/>
      <c r="LHX259" s="59"/>
      <c r="LHY259" s="59"/>
      <c r="LHZ259" s="59"/>
      <c r="LIA259" s="59"/>
      <c r="LIB259" s="59"/>
      <c r="LIC259" s="59"/>
      <c r="LID259" s="59"/>
      <c r="LIE259" s="59"/>
      <c r="LIF259" s="59"/>
      <c r="LIG259" s="59"/>
      <c r="LIH259" s="59"/>
      <c r="LII259" s="59"/>
      <c r="LIJ259" s="59"/>
      <c r="LIK259" s="59"/>
      <c r="LIL259" s="59"/>
      <c r="LIM259" s="59"/>
      <c r="LIN259" s="59"/>
      <c r="LIO259" s="59"/>
      <c r="LIP259" s="59"/>
      <c r="LIQ259" s="59"/>
      <c r="LIR259" s="59"/>
      <c r="LIS259" s="59"/>
      <c r="LIT259" s="59"/>
      <c r="LIU259" s="59"/>
      <c r="LIV259" s="59"/>
      <c r="LIW259" s="59"/>
      <c r="LIX259" s="59"/>
      <c r="LIY259" s="59"/>
      <c r="LIZ259" s="59"/>
      <c r="LJA259" s="59"/>
      <c r="LJB259" s="59"/>
      <c r="LJC259" s="59"/>
      <c r="LJD259" s="59"/>
      <c r="LJE259" s="59"/>
      <c r="LJF259" s="59"/>
      <c r="LJG259" s="59"/>
      <c r="LJH259" s="59"/>
      <c r="LJI259" s="59"/>
      <c r="LJJ259" s="59"/>
      <c r="LJK259" s="59"/>
      <c r="LJL259" s="59"/>
      <c r="LJM259" s="59"/>
      <c r="LJN259" s="59"/>
      <c r="LJO259" s="59"/>
      <c r="LJP259" s="59"/>
      <c r="LJQ259" s="59"/>
      <c r="LJR259" s="59"/>
      <c r="LJS259" s="59"/>
      <c r="LJT259" s="59"/>
      <c r="LJU259" s="59"/>
      <c r="LJV259" s="59"/>
      <c r="LJW259" s="59"/>
      <c r="LJX259" s="59"/>
      <c r="LJY259" s="59"/>
      <c r="LJZ259" s="59"/>
      <c r="LKA259" s="59"/>
      <c r="LKB259" s="59"/>
      <c r="LKC259" s="59"/>
      <c r="LKD259" s="59"/>
      <c r="LKE259" s="59"/>
      <c r="LKF259" s="59"/>
      <c r="LKG259" s="59"/>
      <c r="LKH259" s="59"/>
      <c r="LKI259" s="59"/>
      <c r="LKJ259" s="59"/>
      <c r="LKK259" s="59"/>
      <c r="LKL259" s="59"/>
      <c r="LKM259" s="59"/>
      <c r="LKN259" s="59"/>
      <c r="LKO259" s="59"/>
      <c r="LKP259" s="59"/>
      <c r="LKQ259" s="59"/>
      <c r="LKR259" s="59"/>
      <c r="LKS259" s="59"/>
      <c r="LKT259" s="59"/>
      <c r="LKU259" s="59"/>
      <c r="LKV259" s="59"/>
      <c r="LKW259" s="59"/>
      <c r="LKX259" s="59"/>
      <c r="LKY259" s="59"/>
      <c r="LKZ259" s="59"/>
      <c r="LLA259" s="59"/>
      <c r="LLB259" s="59"/>
      <c r="LLC259" s="59"/>
      <c r="LLD259" s="59"/>
      <c r="LLE259" s="59"/>
      <c r="LLF259" s="59"/>
      <c r="LLG259" s="59"/>
      <c r="LLH259" s="59"/>
      <c r="LLI259" s="59"/>
      <c r="LLJ259" s="59"/>
      <c r="LLK259" s="59"/>
      <c r="LLL259" s="59"/>
      <c r="LLM259" s="59"/>
      <c r="LLN259" s="59"/>
      <c r="LLO259" s="59"/>
      <c r="LLP259" s="59"/>
      <c r="LLQ259" s="59"/>
      <c r="LLR259" s="59"/>
      <c r="LLS259" s="59"/>
      <c r="LLT259" s="59"/>
      <c r="LLU259" s="59"/>
      <c r="LLV259" s="59"/>
      <c r="LLW259" s="59"/>
      <c r="LLX259" s="59"/>
      <c r="LLY259" s="59"/>
      <c r="LLZ259" s="59"/>
      <c r="LMA259" s="59"/>
      <c r="LMB259" s="59"/>
      <c r="LMC259" s="59"/>
      <c r="LMD259" s="59"/>
      <c r="LME259" s="59"/>
      <c r="LMF259" s="59"/>
      <c r="LMG259" s="59"/>
      <c r="LMH259" s="59"/>
      <c r="LMI259" s="59"/>
      <c r="LMJ259" s="59"/>
      <c r="LMK259" s="59"/>
      <c r="LML259" s="59"/>
      <c r="LMM259" s="59"/>
      <c r="LMN259" s="59"/>
      <c r="LMO259" s="59"/>
      <c r="LMP259" s="59"/>
      <c r="LMQ259" s="59"/>
      <c r="LMR259" s="59"/>
      <c r="LMS259" s="59"/>
      <c r="LMT259" s="59"/>
      <c r="LMU259" s="59"/>
      <c r="LMV259" s="59"/>
      <c r="LMW259" s="59"/>
      <c r="LMX259" s="59"/>
      <c r="LMY259" s="59"/>
      <c r="LMZ259" s="59"/>
      <c r="LNA259" s="59"/>
      <c r="LNB259" s="59"/>
      <c r="LNC259" s="59"/>
      <c r="LND259" s="59"/>
      <c r="LNE259" s="59"/>
      <c r="LNF259" s="59"/>
      <c r="LNG259" s="59"/>
      <c r="LNH259" s="59"/>
      <c r="LNI259" s="59"/>
      <c r="LNJ259" s="59"/>
      <c r="LNK259" s="59"/>
      <c r="LNL259" s="59"/>
      <c r="LNM259" s="59"/>
      <c r="LNN259" s="59"/>
      <c r="LNO259" s="59"/>
      <c r="LNP259" s="59"/>
      <c r="LNQ259" s="59"/>
      <c r="LNR259" s="59"/>
      <c r="LNS259" s="59"/>
      <c r="LNT259" s="59"/>
      <c r="LNU259" s="59"/>
      <c r="LNV259" s="59"/>
      <c r="LNW259" s="59"/>
      <c r="LNX259" s="59"/>
      <c r="LNY259" s="59"/>
      <c r="LNZ259" s="59"/>
      <c r="LOA259" s="59"/>
      <c r="LOB259" s="59"/>
      <c r="LOC259" s="59"/>
      <c r="LOD259" s="59"/>
      <c r="LOE259" s="59"/>
      <c r="LOF259" s="59"/>
      <c r="LOG259" s="59"/>
      <c r="LOH259" s="59"/>
      <c r="LOI259" s="59"/>
      <c r="LOJ259" s="59"/>
      <c r="LOK259" s="59"/>
      <c r="LOL259" s="59"/>
      <c r="LOM259" s="59"/>
      <c r="LON259" s="59"/>
      <c r="LOO259" s="59"/>
      <c r="LOP259" s="59"/>
      <c r="LOQ259" s="59"/>
      <c r="LOR259" s="59"/>
      <c r="LOS259" s="59"/>
      <c r="LOT259" s="59"/>
      <c r="LOU259" s="59"/>
      <c r="LOV259" s="59"/>
      <c r="LOW259" s="59"/>
      <c r="LOX259" s="59"/>
      <c r="LOY259" s="59"/>
      <c r="LOZ259" s="59"/>
      <c r="LPA259" s="59"/>
      <c r="LPB259" s="59"/>
      <c r="LPC259" s="59"/>
      <c r="LPD259" s="59"/>
      <c r="LPE259" s="59"/>
      <c r="LPF259" s="59"/>
      <c r="LPG259" s="59"/>
      <c r="LPH259" s="59"/>
      <c r="LPI259" s="59"/>
      <c r="LPJ259" s="59"/>
      <c r="LPK259" s="59"/>
      <c r="LPL259" s="59"/>
      <c r="LPM259" s="59"/>
      <c r="LPN259" s="59"/>
      <c r="LPO259" s="59"/>
      <c r="LPP259" s="59"/>
      <c r="LPQ259" s="59"/>
      <c r="LPR259" s="59"/>
      <c r="LPS259" s="59"/>
      <c r="LPT259" s="59"/>
      <c r="LPU259" s="59"/>
      <c r="LPV259" s="59"/>
      <c r="LPW259" s="59"/>
      <c r="LPX259" s="59"/>
      <c r="LPY259" s="59"/>
      <c r="LPZ259" s="59"/>
      <c r="LQA259" s="59"/>
      <c r="LQB259" s="59"/>
      <c r="LQC259" s="59"/>
      <c r="LQD259" s="59"/>
      <c r="LQE259" s="59"/>
      <c r="LQF259" s="59"/>
      <c r="LQG259" s="59"/>
      <c r="LQH259" s="59"/>
      <c r="LQI259" s="59"/>
      <c r="LQJ259" s="59"/>
      <c r="LQK259" s="59"/>
      <c r="LQL259" s="59"/>
      <c r="LQM259" s="59"/>
      <c r="LQN259" s="59"/>
      <c r="LQO259" s="59"/>
      <c r="LQP259" s="59"/>
      <c r="LQQ259" s="59"/>
      <c r="LQR259" s="59"/>
      <c r="LQS259" s="59"/>
      <c r="LQT259" s="59"/>
      <c r="LQU259" s="59"/>
      <c r="LQV259" s="59"/>
      <c r="LQW259" s="59"/>
      <c r="LQX259" s="59"/>
      <c r="LQY259" s="59"/>
      <c r="LQZ259" s="59"/>
      <c r="LRA259" s="59"/>
      <c r="LRB259" s="59"/>
      <c r="LRC259" s="59"/>
      <c r="LRD259" s="59"/>
      <c r="LRE259" s="59"/>
      <c r="LRF259" s="59"/>
      <c r="LRG259" s="59"/>
      <c r="LRH259" s="59"/>
      <c r="LRI259" s="59"/>
      <c r="LRJ259" s="59"/>
      <c r="LRK259" s="59"/>
      <c r="LRL259" s="59"/>
      <c r="LRM259" s="59"/>
      <c r="LRN259" s="59"/>
      <c r="LRO259" s="59"/>
      <c r="LRP259" s="59"/>
      <c r="LRQ259" s="59"/>
      <c r="LRR259" s="59"/>
      <c r="LRS259" s="59"/>
      <c r="LRT259" s="59"/>
      <c r="LRU259" s="59"/>
      <c r="LRV259" s="59"/>
      <c r="LRW259" s="59"/>
      <c r="LRX259" s="59"/>
      <c r="LRY259" s="59"/>
      <c r="LRZ259" s="59"/>
      <c r="LSA259" s="59"/>
      <c r="LSB259" s="59"/>
      <c r="LSC259" s="59"/>
      <c r="LSD259" s="59"/>
      <c r="LSE259" s="59"/>
      <c r="LSF259" s="59"/>
      <c r="LSG259" s="59"/>
      <c r="LSH259" s="59"/>
      <c r="LSI259" s="59"/>
      <c r="LSJ259" s="59"/>
      <c r="LSK259" s="59"/>
      <c r="LSL259" s="59"/>
      <c r="LSM259" s="59"/>
      <c r="LSN259" s="59"/>
      <c r="LSO259" s="59"/>
      <c r="LSP259" s="59"/>
      <c r="LSQ259" s="59"/>
      <c r="LSR259" s="59"/>
      <c r="LSS259" s="59"/>
      <c r="LST259" s="59"/>
      <c r="LSU259" s="59"/>
      <c r="LSV259" s="59"/>
      <c r="LSW259" s="59"/>
      <c r="LSX259" s="59"/>
      <c r="LSY259" s="59"/>
      <c r="LSZ259" s="59"/>
      <c r="LTA259" s="59"/>
      <c r="LTB259" s="59"/>
      <c r="LTC259" s="59"/>
      <c r="LTD259" s="59"/>
      <c r="LTE259" s="59"/>
      <c r="LTF259" s="59"/>
      <c r="LTG259" s="59"/>
      <c r="LTH259" s="59"/>
      <c r="LTI259" s="59"/>
      <c r="LTJ259" s="59"/>
      <c r="LTK259" s="59"/>
      <c r="LTL259" s="59"/>
      <c r="LTM259" s="59"/>
      <c r="LTN259" s="59"/>
      <c r="LTO259" s="59"/>
      <c r="LTP259" s="59"/>
      <c r="LTQ259" s="59"/>
      <c r="LTR259" s="59"/>
      <c r="LTS259" s="59"/>
      <c r="LTT259" s="59"/>
      <c r="LTU259" s="59"/>
      <c r="LTV259" s="59"/>
      <c r="LTW259" s="59"/>
      <c r="LTX259" s="59"/>
      <c r="LTY259" s="59"/>
      <c r="LTZ259" s="59"/>
      <c r="LUA259" s="59"/>
      <c r="LUB259" s="59"/>
      <c r="LUC259" s="59"/>
      <c r="LUD259" s="59"/>
      <c r="LUE259" s="59"/>
      <c r="LUF259" s="59"/>
      <c r="LUG259" s="59"/>
      <c r="LUH259" s="59"/>
      <c r="LUI259" s="59"/>
      <c r="LUJ259" s="59"/>
      <c r="LUK259" s="59"/>
      <c r="LUL259" s="59"/>
      <c r="LUM259" s="59"/>
      <c r="LUN259" s="59"/>
      <c r="LUO259" s="59"/>
      <c r="LUP259" s="59"/>
      <c r="LUQ259" s="59"/>
      <c r="LUR259" s="59"/>
      <c r="LUS259" s="59"/>
      <c r="LUT259" s="59"/>
      <c r="LUU259" s="59"/>
      <c r="LUV259" s="59"/>
      <c r="LUW259" s="59"/>
      <c r="LUX259" s="59"/>
      <c r="LUY259" s="59"/>
      <c r="LUZ259" s="59"/>
      <c r="LVA259" s="59"/>
      <c r="LVB259" s="59"/>
      <c r="LVC259" s="59"/>
      <c r="LVD259" s="59"/>
      <c r="LVE259" s="59"/>
      <c r="LVF259" s="59"/>
      <c r="LVG259" s="59"/>
      <c r="LVH259" s="59"/>
      <c r="LVI259" s="59"/>
      <c r="LVJ259" s="59"/>
      <c r="LVK259" s="59"/>
      <c r="LVL259" s="59"/>
      <c r="LVM259" s="59"/>
      <c r="LVN259" s="59"/>
      <c r="LVO259" s="59"/>
      <c r="LVP259" s="59"/>
      <c r="LVQ259" s="59"/>
      <c r="LVR259" s="59"/>
      <c r="LVS259" s="59"/>
      <c r="LVT259" s="59"/>
      <c r="LVU259" s="59"/>
      <c r="LVV259" s="59"/>
      <c r="LVW259" s="59"/>
      <c r="LVX259" s="59"/>
      <c r="LVY259" s="59"/>
      <c r="LVZ259" s="59"/>
      <c r="LWA259" s="59"/>
      <c r="LWB259" s="59"/>
      <c r="LWC259" s="59"/>
      <c r="LWD259" s="59"/>
      <c r="LWE259" s="59"/>
      <c r="LWF259" s="59"/>
      <c r="LWG259" s="59"/>
      <c r="LWH259" s="59"/>
      <c r="LWI259" s="59"/>
      <c r="LWJ259" s="59"/>
      <c r="LWK259" s="59"/>
      <c r="LWL259" s="59"/>
      <c r="LWM259" s="59"/>
      <c r="LWN259" s="59"/>
      <c r="LWO259" s="59"/>
      <c r="LWP259" s="59"/>
      <c r="LWQ259" s="59"/>
      <c r="LWR259" s="59"/>
      <c r="LWS259" s="59"/>
      <c r="LWT259" s="59"/>
      <c r="LWU259" s="59"/>
      <c r="LWV259" s="59"/>
      <c r="LWW259" s="59"/>
      <c r="LWX259" s="59"/>
      <c r="LWY259" s="59"/>
      <c r="LWZ259" s="59"/>
      <c r="LXA259" s="59"/>
      <c r="LXB259" s="59"/>
      <c r="LXC259" s="59"/>
      <c r="LXD259" s="59"/>
      <c r="LXE259" s="59"/>
      <c r="LXF259" s="59"/>
      <c r="LXG259" s="59"/>
      <c r="LXH259" s="59"/>
      <c r="LXI259" s="59"/>
      <c r="LXJ259" s="59"/>
      <c r="LXK259" s="59"/>
      <c r="LXL259" s="59"/>
      <c r="LXM259" s="59"/>
      <c r="LXN259" s="59"/>
      <c r="LXO259" s="59"/>
      <c r="LXP259" s="59"/>
      <c r="LXQ259" s="59"/>
      <c r="LXR259" s="59"/>
      <c r="LXS259" s="59"/>
      <c r="LXT259" s="59"/>
      <c r="LXU259" s="59"/>
      <c r="LXV259" s="59"/>
      <c r="LXW259" s="59"/>
      <c r="LXX259" s="59"/>
      <c r="LXY259" s="59"/>
      <c r="LXZ259" s="59"/>
      <c r="LYA259" s="59"/>
      <c r="LYB259" s="59"/>
      <c r="LYC259" s="59"/>
      <c r="LYD259" s="59"/>
      <c r="LYE259" s="59"/>
      <c r="LYF259" s="59"/>
      <c r="LYG259" s="59"/>
      <c r="LYH259" s="59"/>
      <c r="LYI259" s="59"/>
      <c r="LYJ259" s="59"/>
      <c r="LYK259" s="59"/>
      <c r="LYL259" s="59"/>
      <c r="LYM259" s="59"/>
      <c r="LYN259" s="59"/>
      <c r="LYO259" s="59"/>
      <c r="LYP259" s="59"/>
      <c r="LYQ259" s="59"/>
      <c r="LYR259" s="59"/>
      <c r="LYS259" s="59"/>
      <c r="LYT259" s="59"/>
      <c r="LYU259" s="59"/>
      <c r="LYV259" s="59"/>
      <c r="LYW259" s="59"/>
      <c r="LYX259" s="59"/>
      <c r="LYY259" s="59"/>
      <c r="LYZ259" s="59"/>
      <c r="LZA259" s="59"/>
      <c r="LZB259" s="59"/>
      <c r="LZC259" s="59"/>
      <c r="LZD259" s="59"/>
      <c r="LZE259" s="59"/>
      <c r="LZF259" s="59"/>
      <c r="LZG259" s="59"/>
      <c r="LZH259" s="59"/>
      <c r="LZI259" s="59"/>
      <c r="LZJ259" s="59"/>
      <c r="LZK259" s="59"/>
      <c r="LZL259" s="59"/>
      <c r="LZM259" s="59"/>
      <c r="LZN259" s="59"/>
      <c r="LZO259" s="59"/>
      <c r="LZP259" s="59"/>
      <c r="LZQ259" s="59"/>
      <c r="LZR259" s="59"/>
      <c r="LZS259" s="59"/>
      <c r="LZT259" s="59"/>
      <c r="LZU259" s="59"/>
      <c r="LZV259" s="59"/>
      <c r="LZW259" s="59"/>
      <c r="LZX259" s="59"/>
      <c r="LZY259" s="59"/>
      <c r="LZZ259" s="59"/>
      <c r="MAA259" s="59"/>
      <c r="MAB259" s="59"/>
      <c r="MAC259" s="59"/>
      <c r="MAD259" s="59"/>
      <c r="MAE259" s="59"/>
      <c r="MAF259" s="59"/>
      <c r="MAG259" s="59"/>
      <c r="MAH259" s="59"/>
      <c r="MAI259" s="59"/>
      <c r="MAJ259" s="59"/>
      <c r="MAK259" s="59"/>
      <c r="MAL259" s="59"/>
      <c r="MAM259" s="59"/>
      <c r="MAN259" s="59"/>
      <c r="MAO259" s="59"/>
      <c r="MAP259" s="59"/>
      <c r="MAQ259" s="59"/>
      <c r="MAR259" s="59"/>
      <c r="MAS259" s="59"/>
      <c r="MAT259" s="59"/>
      <c r="MAU259" s="59"/>
      <c r="MAV259" s="59"/>
      <c r="MAW259" s="59"/>
      <c r="MAX259" s="59"/>
      <c r="MAY259" s="59"/>
      <c r="MAZ259" s="59"/>
      <c r="MBA259" s="59"/>
      <c r="MBB259" s="59"/>
      <c r="MBC259" s="59"/>
      <c r="MBD259" s="59"/>
      <c r="MBE259" s="59"/>
      <c r="MBF259" s="59"/>
      <c r="MBG259" s="59"/>
      <c r="MBH259" s="59"/>
      <c r="MBI259" s="59"/>
      <c r="MBJ259" s="59"/>
      <c r="MBK259" s="59"/>
      <c r="MBL259" s="59"/>
      <c r="MBM259" s="59"/>
      <c r="MBN259" s="59"/>
      <c r="MBO259" s="59"/>
      <c r="MBP259" s="59"/>
      <c r="MBQ259" s="59"/>
      <c r="MBR259" s="59"/>
      <c r="MBS259" s="59"/>
      <c r="MBT259" s="59"/>
      <c r="MBU259" s="59"/>
      <c r="MBV259" s="59"/>
      <c r="MBW259" s="59"/>
      <c r="MBX259" s="59"/>
      <c r="MBY259" s="59"/>
      <c r="MBZ259" s="59"/>
      <c r="MCA259" s="59"/>
      <c r="MCB259" s="59"/>
      <c r="MCC259" s="59"/>
      <c r="MCD259" s="59"/>
      <c r="MCE259" s="59"/>
      <c r="MCF259" s="59"/>
      <c r="MCG259" s="59"/>
      <c r="MCH259" s="59"/>
      <c r="MCI259" s="59"/>
      <c r="MCJ259" s="59"/>
      <c r="MCK259" s="59"/>
      <c r="MCL259" s="59"/>
      <c r="MCM259" s="59"/>
      <c r="MCN259" s="59"/>
      <c r="MCO259" s="59"/>
      <c r="MCP259" s="59"/>
      <c r="MCQ259" s="59"/>
      <c r="MCR259" s="59"/>
      <c r="MCS259" s="59"/>
      <c r="MCT259" s="59"/>
      <c r="MCU259" s="59"/>
      <c r="MCV259" s="59"/>
      <c r="MCW259" s="59"/>
      <c r="MCX259" s="59"/>
      <c r="MCY259" s="59"/>
      <c r="MCZ259" s="59"/>
      <c r="MDA259" s="59"/>
      <c r="MDB259" s="59"/>
      <c r="MDC259" s="59"/>
      <c r="MDD259" s="59"/>
      <c r="MDE259" s="59"/>
      <c r="MDF259" s="59"/>
      <c r="MDG259" s="59"/>
      <c r="MDH259" s="59"/>
      <c r="MDI259" s="59"/>
      <c r="MDJ259" s="59"/>
      <c r="MDK259" s="59"/>
      <c r="MDL259" s="59"/>
      <c r="MDM259" s="59"/>
      <c r="MDN259" s="59"/>
      <c r="MDO259" s="59"/>
      <c r="MDP259" s="59"/>
      <c r="MDQ259" s="59"/>
      <c r="MDR259" s="59"/>
      <c r="MDS259" s="59"/>
      <c r="MDT259" s="59"/>
      <c r="MDU259" s="59"/>
      <c r="MDV259" s="59"/>
      <c r="MDW259" s="59"/>
      <c r="MDX259" s="59"/>
      <c r="MDY259" s="59"/>
      <c r="MDZ259" s="59"/>
      <c r="MEA259" s="59"/>
      <c r="MEB259" s="59"/>
      <c r="MEC259" s="59"/>
      <c r="MED259" s="59"/>
      <c r="MEE259" s="59"/>
      <c r="MEF259" s="59"/>
      <c r="MEG259" s="59"/>
      <c r="MEH259" s="59"/>
      <c r="MEI259" s="59"/>
      <c r="MEJ259" s="59"/>
      <c r="MEK259" s="59"/>
      <c r="MEL259" s="59"/>
      <c r="MEM259" s="59"/>
      <c r="MEN259" s="59"/>
      <c r="MEO259" s="59"/>
      <c r="MEP259" s="59"/>
      <c r="MEQ259" s="59"/>
      <c r="MER259" s="59"/>
      <c r="MES259" s="59"/>
      <c r="MET259" s="59"/>
      <c r="MEU259" s="59"/>
      <c r="MEV259" s="59"/>
      <c r="MEW259" s="59"/>
      <c r="MEX259" s="59"/>
      <c r="MEY259" s="59"/>
      <c r="MEZ259" s="59"/>
      <c r="MFA259" s="59"/>
      <c r="MFB259" s="59"/>
      <c r="MFC259" s="59"/>
      <c r="MFD259" s="59"/>
      <c r="MFE259" s="59"/>
      <c r="MFF259" s="59"/>
      <c r="MFG259" s="59"/>
      <c r="MFH259" s="59"/>
      <c r="MFI259" s="59"/>
      <c r="MFJ259" s="59"/>
      <c r="MFK259" s="59"/>
      <c r="MFL259" s="59"/>
      <c r="MFM259" s="59"/>
      <c r="MFN259" s="59"/>
      <c r="MFO259" s="59"/>
      <c r="MFP259" s="59"/>
      <c r="MFQ259" s="59"/>
      <c r="MFR259" s="59"/>
      <c r="MFS259" s="59"/>
      <c r="MFT259" s="59"/>
      <c r="MFU259" s="59"/>
      <c r="MFV259" s="59"/>
      <c r="MFW259" s="59"/>
      <c r="MFX259" s="59"/>
      <c r="MFY259" s="59"/>
      <c r="MFZ259" s="59"/>
      <c r="MGA259" s="59"/>
      <c r="MGB259" s="59"/>
      <c r="MGC259" s="59"/>
      <c r="MGD259" s="59"/>
      <c r="MGE259" s="59"/>
      <c r="MGF259" s="59"/>
      <c r="MGG259" s="59"/>
      <c r="MGH259" s="59"/>
      <c r="MGI259" s="59"/>
      <c r="MGJ259" s="59"/>
      <c r="MGK259" s="59"/>
      <c r="MGL259" s="59"/>
      <c r="MGM259" s="59"/>
      <c r="MGN259" s="59"/>
      <c r="MGO259" s="59"/>
      <c r="MGP259" s="59"/>
      <c r="MGQ259" s="59"/>
      <c r="MGR259" s="59"/>
      <c r="MGS259" s="59"/>
      <c r="MGT259" s="59"/>
      <c r="MGU259" s="59"/>
      <c r="MGV259" s="59"/>
      <c r="MGW259" s="59"/>
      <c r="MGX259" s="59"/>
      <c r="MGY259" s="59"/>
      <c r="MGZ259" s="59"/>
      <c r="MHA259" s="59"/>
      <c r="MHB259" s="59"/>
      <c r="MHC259" s="59"/>
      <c r="MHD259" s="59"/>
      <c r="MHE259" s="59"/>
      <c r="MHF259" s="59"/>
      <c r="MHG259" s="59"/>
      <c r="MHH259" s="59"/>
      <c r="MHI259" s="59"/>
      <c r="MHJ259" s="59"/>
      <c r="MHK259" s="59"/>
      <c r="MHL259" s="59"/>
      <c r="MHM259" s="59"/>
      <c r="MHN259" s="59"/>
      <c r="MHO259" s="59"/>
      <c r="MHP259" s="59"/>
      <c r="MHQ259" s="59"/>
      <c r="MHR259" s="59"/>
      <c r="MHS259" s="59"/>
      <c r="MHT259" s="59"/>
      <c r="MHU259" s="59"/>
      <c r="MHV259" s="59"/>
      <c r="MHW259" s="59"/>
      <c r="MHX259" s="59"/>
      <c r="MHY259" s="59"/>
      <c r="MHZ259" s="59"/>
      <c r="MIA259" s="59"/>
      <c r="MIB259" s="59"/>
      <c r="MIC259" s="59"/>
      <c r="MID259" s="59"/>
      <c r="MIE259" s="59"/>
      <c r="MIF259" s="59"/>
      <c r="MIG259" s="59"/>
      <c r="MIH259" s="59"/>
      <c r="MII259" s="59"/>
      <c r="MIJ259" s="59"/>
      <c r="MIK259" s="59"/>
      <c r="MIL259" s="59"/>
      <c r="MIM259" s="59"/>
      <c r="MIN259" s="59"/>
      <c r="MIO259" s="59"/>
      <c r="MIP259" s="59"/>
      <c r="MIQ259" s="59"/>
      <c r="MIR259" s="59"/>
      <c r="MIS259" s="59"/>
      <c r="MIT259" s="59"/>
      <c r="MIU259" s="59"/>
      <c r="MIV259" s="59"/>
      <c r="MIW259" s="59"/>
      <c r="MIX259" s="59"/>
      <c r="MIY259" s="59"/>
      <c r="MIZ259" s="59"/>
      <c r="MJA259" s="59"/>
      <c r="MJB259" s="59"/>
      <c r="MJC259" s="59"/>
      <c r="MJD259" s="59"/>
      <c r="MJE259" s="59"/>
      <c r="MJF259" s="59"/>
      <c r="MJG259" s="59"/>
      <c r="MJH259" s="59"/>
      <c r="MJI259" s="59"/>
      <c r="MJJ259" s="59"/>
      <c r="MJK259" s="59"/>
      <c r="MJL259" s="59"/>
      <c r="MJM259" s="59"/>
      <c r="MJN259" s="59"/>
      <c r="MJO259" s="59"/>
      <c r="MJP259" s="59"/>
      <c r="MJQ259" s="59"/>
      <c r="MJR259" s="59"/>
      <c r="MJS259" s="59"/>
      <c r="MJT259" s="59"/>
      <c r="MJU259" s="59"/>
      <c r="MJV259" s="59"/>
      <c r="MJW259" s="59"/>
      <c r="MJX259" s="59"/>
      <c r="MJY259" s="59"/>
      <c r="MJZ259" s="59"/>
      <c r="MKA259" s="59"/>
      <c r="MKB259" s="59"/>
      <c r="MKC259" s="59"/>
      <c r="MKD259" s="59"/>
      <c r="MKE259" s="59"/>
      <c r="MKF259" s="59"/>
      <c r="MKG259" s="59"/>
      <c r="MKH259" s="59"/>
      <c r="MKI259" s="59"/>
      <c r="MKJ259" s="59"/>
      <c r="MKK259" s="59"/>
      <c r="MKL259" s="59"/>
      <c r="MKM259" s="59"/>
      <c r="MKN259" s="59"/>
      <c r="MKO259" s="59"/>
      <c r="MKP259" s="59"/>
      <c r="MKQ259" s="59"/>
      <c r="MKR259" s="59"/>
      <c r="MKS259" s="59"/>
      <c r="MKT259" s="59"/>
      <c r="MKU259" s="59"/>
      <c r="MKV259" s="59"/>
      <c r="MKW259" s="59"/>
      <c r="MKX259" s="59"/>
      <c r="MKY259" s="59"/>
      <c r="MKZ259" s="59"/>
      <c r="MLA259" s="59"/>
      <c r="MLB259" s="59"/>
      <c r="MLC259" s="59"/>
      <c r="MLD259" s="59"/>
      <c r="MLE259" s="59"/>
      <c r="MLF259" s="59"/>
      <c r="MLG259" s="59"/>
      <c r="MLH259" s="59"/>
      <c r="MLI259" s="59"/>
      <c r="MLJ259" s="59"/>
      <c r="MLK259" s="59"/>
      <c r="MLL259" s="59"/>
      <c r="MLM259" s="59"/>
      <c r="MLN259" s="59"/>
      <c r="MLO259" s="59"/>
      <c r="MLP259" s="59"/>
      <c r="MLQ259" s="59"/>
      <c r="MLR259" s="59"/>
      <c r="MLS259" s="59"/>
      <c r="MLT259" s="59"/>
      <c r="MLU259" s="59"/>
      <c r="MLV259" s="59"/>
      <c r="MLW259" s="59"/>
      <c r="MLX259" s="59"/>
      <c r="MLY259" s="59"/>
      <c r="MLZ259" s="59"/>
      <c r="MMA259" s="59"/>
      <c r="MMB259" s="59"/>
      <c r="MMC259" s="59"/>
      <c r="MMD259" s="59"/>
      <c r="MME259" s="59"/>
      <c r="MMF259" s="59"/>
      <c r="MMG259" s="59"/>
      <c r="MMH259" s="59"/>
      <c r="MMI259" s="59"/>
      <c r="MMJ259" s="59"/>
      <c r="MMK259" s="59"/>
      <c r="MML259" s="59"/>
      <c r="MMM259" s="59"/>
      <c r="MMN259" s="59"/>
      <c r="MMO259" s="59"/>
      <c r="MMP259" s="59"/>
      <c r="MMQ259" s="59"/>
      <c r="MMR259" s="59"/>
      <c r="MMS259" s="59"/>
      <c r="MMT259" s="59"/>
      <c r="MMU259" s="59"/>
      <c r="MMV259" s="59"/>
      <c r="MMW259" s="59"/>
      <c r="MMX259" s="59"/>
      <c r="MMY259" s="59"/>
      <c r="MMZ259" s="59"/>
      <c r="MNA259" s="59"/>
      <c r="MNB259" s="59"/>
      <c r="MNC259" s="59"/>
      <c r="MND259" s="59"/>
      <c r="MNE259" s="59"/>
      <c r="MNF259" s="59"/>
      <c r="MNG259" s="59"/>
      <c r="MNH259" s="59"/>
      <c r="MNI259" s="59"/>
      <c r="MNJ259" s="59"/>
      <c r="MNK259" s="59"/>
      <c r="MNL259" s="59"/>
      <c r="MNM259" s="59"/>
      <c r="MNN259" s="59"/>
      <c r="MNO259" s="59"/>
      <c r="MNP259" s="59"/>
      <c r="MNQ259" s="59"/>
      <c r="MNR259" s="59"/>
      <c r="MNS259" s="59"/>
      <c r="MNT259" s="59"/>
      <c r="MNU259" s="59"/>
      <c r="MNV259" s="59"/>
      <c r="MNW259" s="59"/>
      <c r="MNX259" s="59"/>
      <c r="MNY259" s="59"/>
      <c r="MNZ259" s="59"/>
      <c r="MOA259" s="59"/>
      <c r="MOB259" s="59"/>
      <c r="MOC259" s="59"/>
      <c r="MOD259" s="59"/>
      <c r="MOE259" s="59"/>
      <c r="MOF259" s="59"/>
      <c r="MOG259" s="59"/>
      <c r="MOH259" s="59"/>
      <c r="MOI259" s="59"/>
      <c r="MOJ259" s="59"/>
      <c r="MOK259" s="59"/>
      <c r="MOL259" s="59"/>
      <c r="MOM259" s="59"/>
      <c r="MON259" s="59"/>
      <c r="MOO259" s="59"/>
      <c r="MOP259" s="59"/>
      <c r="MOQ259" s="59"/>
      <c r="MOR259" s="59"/>
      <c r="MOS259" s="59"/>
      <c r="MOT259" s="59"/>
      <c r="MOU259" s="59"/>
      <c r="MOV259" s="59"/>
      <c r="MOW259" s="59"/>
      <c r="MOX259" s="59"/>
      <c r="MOY259" s="59"/>
      <c r="MOZ259" s="59"/>
      <c r="MPA259" s="59"/>
      <c r="MPB259" s="59"/>
      <c r="MPC259" s="59"/>
      <c r="MPD259" s="59"/>
      <c r="MPE259" s="59"/>
      <c r="MPF259" s="59"/>
      <c r="MPG259" s="59"/>
      <c r="MPH259" s="59"/>
      <c r="MPI259" s="59"/>
      <c r="MPJ259" s="59"/>
      <c r="MPK259" s="59"/>
      <c r="MPL259" s="59"/>
      <c r="MPM259" s="59"/>
      <c r="MPN259" s="59"/>
      <c r="MPO259" s="59"/>
      <c r="MPP259" s="59"/>
      <c r="MPQ259" s="59"/>
      <c r="MPR259" s="59"/>
      <c r="MPS259" s="59"/>
      <c r="MPT259" s="59"/>
      <c r="MPU259" s="59"/>
      <c r="MPV259" s="59"/>
      <c r="MPW259" s="59"/>
      <c r="MPX259" s="59"/>
      <c r="MPY259" s="59"/>
      <c r="MPZ259" s="59"/>
      <c r="MQA259" s="59"/>
      <c r="MQB259" s="59"/>
      <c r="MQC259" s="59"/>
      <c r="MQD259" s="59"/>
      <c r="MQE259" s="59"/>
      <c r="MQF259" s="59"/>
      <c r="MQG259" s="59"/>
      <c r="MQH259" s="59"/>
      <c r="MQI259" s="59"/>
      <c r="MQJ259" s="59"/>
      <c r="MQK259" s="59"/>
      <c r="MQL259" s="59"/>
      <c r="MQM259" s="59"/>
      <c r="MQN259" s="59"/>
      <c r="MQO259" s="59"/>
      <c r="MQP259" s="59"/>
      <c r="MQQ259" s="59"/>
      <c r="MQR259" s="59"/>
      <c r="MQS259" s="59"/>
      <c r="MQT259" s="59"/>
      <c r="MQU259" s="59"/>
      <c r="MQV259" s="59"/>
      <c r="MQW259" s="59"/>
      <c r="MQX259" s="59"/>
      <c r="MQY259" s="59"/>
      <c r="MQZ259" s="59"/>
      <c r="MRA259" s="59"/>
      <c r="MRB259" s="59"/>
      <c r="MRC259" s="59"/>
      <c r="MRD259" s="59"/>
      <c r="MRE259" s="59"/>
      <c r="MRF259" s="59"/>
      <c r="MRG259" s="59"/>
      <c r="MRH259" s="59"/>
      <c r="MRI259" s="59"/>
      <c r="MRJ259" s="59"/>
      <c r="MRK259" s="59"/>
      <c r="MRL259" s="59"/>
      <c r="MRM259" s="59"/>
      <c r="MRN259" s="59"/>
      <c r="MRO259" s="59"/>
      <c r="MRP259" s="59"/>
      <c r="MRQ259" s="59"/>
      <c r="MRR259" s="59"/>
      <c r="MRS259" s="59"/>
      <c r="MRT259" s="59"/>
      <c r="MRU259" s="59"/>
      <c r="MRV259" s="59"/>
      <c r="MRW259" s="59"/>
      <c r="MRX259" s="59"/>
      <c r="MRY259" s="59"/>
      <c r="MRZ259" s="59"/>
      <c r="MSA259" s="59"/>
      <c r="MSB259" s="59"/>
      <c r="MSC259" s="59"/>
      <c r="MSD259" s="59"/>
      <c r="MSE259" s="59"/>
      <c r="MSF259" s="59"/>
      <c r="MSG259" s="59"/>
      <c r="MSH259" s="59"/>
      <c r="MSI259" s="59"/>
      <c r="MSJ259" s="59"/>
      <c r="MSK259" s="59"/>
      <c r="MSL259" s="59"/>
      <c r="MSM259" s="59"/>
      <c r="MSN259" s="59"/>
      <c r="MSO259" s="59"/>
      <c r="MSP259" s="59"/>
      <c r="MSQ259" s="59"/>
      <c r="MSR259" s="59"/>
      <c r="MSS259" s="59"/>
      <c r="MST259" s="59"/>
      <c r="MSU259" s="59"/>
      <c r="MSV259" s="59"/>
      <c r="MSW259" s="59"/>
      <c r="MSX259" s="59"/>
      <c r="MSY259" s="59"/>
      <c r="MSZ259" s="59"/>
      <c r="MTA259" s="59"/>
      <c r="MTB259" s="59"/>
      <c r="MTC259" s="59"/>
      <c r="MTD259" s="59"/>
      <c r="MTE259" s="59"/>
      <c r="MTF259" s="59"/>
      <c r="MTG259" s="59"/>
      <c r="MTH259" s="59"/>
      <c r="MTI259" s="59"/>
      <c r="MTJ259" s="59"/>
      <c r="MTK259" s="59"/>
      <c r="MTL259" s="59"/>
      <c r="MTM259" s="59"/>
      <c r="MTN259" s="59"/>
      <c r="MTO259" s="59"/>
      <c r="MTP259" s="59"/>
      <c r="MTQ259" s="59"/>
      <c r="MTR259" s="59"/>
      <c r="MTS259" s="59"/>
      <c r="MTT259" s="59"/>
      <c r="MTU259" s="59"/>
      <c r="MTV259" s="59"/>
      <c r="MTW259" s="59"/>
      <c r="MTX259" s="59"/>
      <c r="MTY259" s="59"/>
      <c r="MTZ259" s="59"/>
      <c r="MUA259" s="59"/>
      <c r="MUB259" s="59"/>
      <c r="MUC259" s="59"/>
      <c r="MUD259" s="59"/>
      <c r="MUE259" s="59"/>
      <c r="MUF259" s="59"/>
      <c r="MUG259" s="59"/>
      <c r="MUH259" s="59"/>
      <c r="MUI259" s="59"/>
      <c r="MUJ259" s="59"/>
      <c r="MUK259" s="59"/>
      <c r="MUL259" s="59"/>
      <c r="MUM259" s="59"/>
      <c r="MUN259" s="59"/>
      <c r="MUO259" s="59"/>
      <c r="MUP259" s="59"/>
      <c r="MUQ259" s="59"/>
      <c r="MUR259" s="59"/>
      <c r="MUS259" s="59"/>
      <c r="MUT259" s="59"/>
      <c r="MUU259" s="59"/>
      <c r="MUV259" s="59"/>
      <c r="MUW259" s="59"/>
      <c r="MUX259" s="59"/>
      <c r="MUY259" s="59"/>
      <c r="MUZ259" s="59"/>
      <c r="MVA259" s="59"/>
      <c r="MVB259" s="59"/>
      <c r="MVC259" s="59"/>
      <c r="MVD259" s="59"/>
      <c r="MVE259" s="59"/>
      <c r="MVF259" s="59"/>
      <c r="MVG259" s="59"/>
      <c r="MVH259" s="59"/>
      <c r="MVI259" s="59"/>
      <c r="MVJ259" s="59"/>
      <c r="MVK259" s="59"/>
      <c r="MVL259" s="59"/>
      <c r="MVM259" s="59"/>
      <c r="MVN259" s="59"/>
      <c r="MVO259" s="59"/>
      <c r="MVP259" s="59"/>
      <c r="MVQ259" s="59"/>
      <c r="MVR259" s="59"/>
      <c r="MVS259" s="59"/>
      <c r="MVT259" s="59"/>
      <c r="MVU259" s="59"/>
      <c r="MVV259" s="59"/>
      <c r="MVW259" s="59"/>
      <c r="MVX259" s="59"/>
      <c r="MVY259" s="59"/>
      <c r="MVZ259" s="59"/>
      <c r="MWA259" s="59"/>
      <c r="MWB259" s="59"/>
      <c r="MWC259" s="59"/>
      <c r="MWD259" s="59"/>
      <c r="MWE259" s="59"/>
      <c r="MWF259" s="59"/>
      <c r="MWG259" s="59"/>
      <c r="MWH259" s="59"/>
      <c r="MWI259" s="59"/>
      <c r="MWJ259" s="59"/>
      <c r="MWK259" s="59"/>
      <c r="MWL259" s="59"/>
      <c r="MWM259" s="59"/>
      <c r="MWN259" s="59"/>
      <c r="MWO259" s="59"/>
      <c r="MWP259" s="59"/>
      <c r="MWQ259" s="59"/>
      <c r="MWR259" s="59"/>
      <c r="MWS259" s="59"/>
      <c r="MWT259" s="59"/>
      <c r="MWU259" s="59"/>
      <c r="MWV259" s="59"/>
      <c r="MWW259" s="59"/>
      <c r="MWX259" s="59"/>
      <c r="MWY259" s="59"/>
      <c r="MWZ259" s="59"/>
      <c r="MXA259" s="59"/>
      <c r="MXB259" s="59"/>
      <c r="MXC259" s="59"/>
      <c r="MXD259" s="59"/>
      <c r="MXE259" s="59"/>
      <c r="MXF259" s="59"/>
      <c r="MXG259" s="59"/>
      <c r="MXH259" s="59"/>
      <c r="MXI259" s="59"/>
      <c r="MXJ259" s="59"/>
      <c r="MXK259" s="59"/>
      <c r="MXL259" s="59"/>
      <c r="MXM259" s="59"/>
      <c r="MXN259" s="59"/>
      <c r="MXO259" s="59"/>
      <c r="MXP259" s="59"/>
      <c r="MXQ259" s="59"/>
      <c r="MXR259" s="59"/>
      <c r="MXS259" s="59"/>
      <c r="MXT259" s="59"/>
      <c r="MXU259" s="59"/>
      <c r="MXV259" s="59"/>
      <c r="MXW259" s="59"/>
      <c r="MXX259" s="59"/>
      <c r="MXY259" s="59"/>
      <c r="MXZ259" s="59"/>
      <c r="MYA259" s="59"/>
      <c r="MYB259" s="59"/>
      <c r="MYC259" s="59"/>
      <c r="MYD259" s="59"/>
      <c r="MYE259" s="59"/>
      <c r="MYF259" s="59"/>
      <c r="MYG259" s="59"/>
      <c r="MYH259" s="59"/>
      <c r="MYI259" s="59"/>
      <c r="MYJ259" s="59"/>
      <c r="MYK259" s="59"/>
      <c r="MYL259" s="59"/>
      <c r="MYM259" s="59"/>
      <c r="MYN259" s="59"/>
      <c r="MYO259" s="59"/>
      <c r="MYP259" s="59"/>
      <c r="MYQ259" s="59"/>
      <c r="MYR259" s="59"/>
      <c r="MYS259" s="59"/>
      <c r="MYT259" s="59"/>
      <c r="MYU259" s="59"/>
      <c r="MYV259" s="59"/>
      <c r="MYW259" s="59"/>
      <c r="MYX259" s="59"/>
      <c r="MYY259" s="59"/>
      <c r="MYZ259" s="59"/>
      <c r="MZA259" s="59"/>
      <c r="MZB259" s="59"/>
      <c r="MZC259" s="59"/>
      <c r="MZD259" s="59"/>
      <c r="MZE259" s="59"/>
      <c r="MZF259" s="59"/>
      <c r="MZG259" s="59"/>
      <c r="MZH259" s="59"/>
      <c r="MZI259" s="59"/>
      <c r="MZJ259" s="59"/>
      <c r="MZK259" s="59"/>
      <c r="MZL259" s="59"/>
      <c r="MZM259" s="59"/>
      <c r="MZN259" s="59"/>
      <c r="MZO259" s="59"/>
      <c r="MZP259" s="59"/>
      <c r="MZQ259" s="59"/>
      <c r="MZR259" s="59"/>
      <c r="MZS259" s="59"/>
      <c r="MZT259" s="59"/>
      <c r="MZU259" s="59"/>
      <c r="MZV259" s="59"/>
      <c r="MZW259" s="59"/>
      <c r="MZX259" s="59"/>
      <c r="MZY259" s="59"/>
      <c r="MZZ259" s="59"/>
      <c r="NAA259" s="59"/>
      <c r="NAB259" s="59"/>
      <c r="NAC259" s="59"/>
      <c r="NAD259" s="59"/>
      <c r="NAE259" s="59"/>
      <c r="NAF259" s="59"/>
      <c r="NAG259" s="59"/>
      <c r="NAH259" s="59"/>
      <c r="NAI259" s="59"/>
      <c r="NAJ259" s="59"/>
      <c r="NAK259" s="59"/>
      <c r="NAL259" s="59"/>
      <c r="NAM259" s="59"/>
      <c r="NAN259" s="59"/>
      <c r="NAO259" s="59"/>
      <c r="NAP259" s="59"/>
      <c r="NAQ259" s="59"/>
      <c r="NAR259" s="59"/>
      <c r="NAS259" s="59"/>
      <c r="NAT259" s="59"/>
      <c r="NAU259" s="59"/>
      <c r="NAV259" s="59"/>
      <c r="NAW259" s="59"/>
      <c r="NAX259" s="59"/>
      <c r="NAY259" s="59"/>
      <c r="NAZ259" s="59"/>
      <c r="NBA259" s="59"/>
      <c r="NBB259" s="59"/>
      <c r="NBC259" s="59"/>
      <c r="NBD259" s="59"/>
      <c r="NBE259" s="59"/>
      <c r="NBF259" s="59"/>
      <c r="NBG259" s="59"/>
      <c r="NBH259" s="59"/>
      <c r="NBI259" s="59"/>
      <c r="NBJ259" s="59"/>
      <c r="NBK259" s="59"/>
      <c r="NBL259" s="59"/>
      <c r="NBM259" s="59"/>
      <c r="NBN259" s="59"/>
      <c r="NBO259" s="59"/>
      <c r="NBP259" s="59"/>
      <c r="NBQ259" s="59"/>
      <c r="NBR259" s="59"/>
      <c r="NBS259" s="59"/>
      <c r="NBT259" s="59"/>
      <c r="NBU259" s="59"/>
      <c r="NBV259" s="59"/>
      <c r="NBW259" s="59"/>
      <c r="NBX259" s="59"/>
      <c r="NBY259" s="59"/>
      <c r="NBZ259" s="59"/>
      <c r="NCA259" s="59"/>
      <c r="NCB259" s="59"/>
      <c r="NCC259" s="59"/>
      <c r="NCD259" s="59"/>
      <c r="NCE259" s="59"/>
      <c r="NCF259" s="59"/>
      <c r="NCG259" s="59"/>
      <c r="NCH259" s="59"/>
      <c r="NCI259" s="59"/>
      <c r="NCJ259" s="59"/>
      <c r="NCK259" s="59"/>
      <c r="NCL259" s="59"/>
      <c r="NCM259" s="59"/>
      <c r="NCN259" s="59"/>
      <c r="NCO259" s="59"/>
      <c r="NCP259" s="59"/>
      <c r="NCQ259" s="59"/>
      <c r="NCR259" s="59"/>
      <c r="NCS259" s="59"/>
      <c r="NCT259" s="59"/>
      <c r="NCU259" s="59"/>
      <c r="NCV259" s="59"/>
      <c r="NCW259" s="59"/>
      <c r="NCX259" s="59"/>
      <c r="NCY259" s="59"/>
      <c r="NCZ259" s="59"/>
      <c r="NDA259" s="59"/>
      <c r="NDB259" s="59"/>
      <c r="NDC259" s="59"/>
      <c r="NDD259" s="59"/>
      <c r="NDE259" s="59"/>
      <c r="NDF259" s="59"/>
      <c r="NDG259" s="59"/>
      <c r="NDH259" s="59"/>
      <c r="NDI259" s="59"/>
      <c r="NDJ259" s="59"/>
      <c r="NDK259" s="59"/>
      <c r="NDL259" s="59"/>
      <c r="NDM259" s="59"/>
      <c r="NDN259" s="59"/>
      <c r="NDO259" s="59"/>
      <c r="NDP259" s="59"/>
      <c r="NDQ259" s="59"/>
      <c r="NDR259" s="59"/>
      <c r="NDS259" s="59"/>
      <c r="NDT259" s="59"/>
      <c r="NDU259" s="59"/>
      <c r="NDV259" s="59"/>
      <c r="NDW259" s="59"/>
      <c r="NDX259" s="59"/>
      <c r="NDY259" s="59"/>
      <c r="NDZ259" s="59"/>
      <c r="NEA259" s="59"/>
      <c r="NEB259" s="59"/>
      <c r="NEC259" s="59"/>
      <c r="NED259" s="59"/>
      <c r="NEE259" s="59"/>
      <c r="NEF259" s="59"/>
      <c r="NEG259" s="59"/>
      <c r="NEH259" s="59"/>
      <c r="NEI259" s="59"/>
      <c r="NEJ259" s="59"/>
      <c r="NEK259" s="59"/>
      <c r="NEL259" s="59"/>
      <c r="NEM259" s="59"/>
      <c r="NEN259" s="59"/>
      <c r="NEO259" s="59"/>
      <c r="NEP259" s="59"/>
      <c r="NEQ259" s="59"/>
      <c r="NER259" s="59"/>
      <c r="NES259" s="59"/>
      <c r="NET259" s="59"/>
      <c r="NEU259" s="59"/>
      <c r="NEV259" s="59"/>
      <c r="NEW259" s="59"/>
      <c r="NEX259" s="59"/>
      <c r="NEY259" s="59"/>
      <c r="NEZ259" s="59"/>
      <c r="NFA259" s="59"/>
      <c r="NFB259" s="59"/>
      <c r="NFC259" s="59"/>
      <c r="NFD259" s="59"/>
      <c r="NFE259" s="59"/>
      <c r="NFF259" s="59"/>
      <c r="NFG259" s="59"/>
      <c r="NFH259" s="59"/>
      <c r="NFI259" s="59"/>
      <c r="NFJ259" s="59"/>
      <c r="NFK259" s="59"/>
      <c r="NFL259" s="59"/>
      <c r="NFM259" s="59"/>
      <c r="NFN259" s="59"/>
      <c r="NFO259" s="59"/>
      <c r="NFP259" s="59"/>
      <c r="NFQ259" s="59"/>
      <c r="NFR259" s="59"/>
      <c r="NFS259" s="59"/>
      <c r="NFT259" s="59"/>
      <c r="NFU259" s="59"/>
      <c r="NFV259" s="59"/>
      <c r="NFW259" s="59"/>
      <c r="NFX259" s="59"/>
      <c r="NFY259" s="59"/>
      <c r="NFZ259" s="59"/>
      <c r="NGA259" s="59"/>
      <c r="NGB259" s="59"/>
      <c r="NGC259" s="59"/>
      <c r="NGD259" s="59"/>
      <c r="NGE259" s="59"/>
      <c r="NGF259" s="59"/>
      <c r="NGG259" s="59"/>
      <c r="NGH259" s="59"/>
      <c r="NGI259" s="59"/>
      <c r="NGJ259" s="59"/>
      <c r="NGK259" s="59"/>
      <c r="NGL259" s="59"/>
      <c r="NGM259" s="59"/>
      <c r="NGN259" s="59"/>
      <c r="NGO259" s="59"/>
      <c r="NGP259" s="59"/>
      <c r="NGQ259" s="59"/>
      <c r="NGR259" s="59"/>
      <c r="NGS259" s="59"/>
      <c r="NGT259" s="59"/>
      <c r="NGU259" s="59"/>
      <c r="NGV259" s="59"/>
      <c r="NGW259" s="59"/>
      <c r="NGX259" s="59"/>
      <c r="NGY259" s="59"/>
      <c r="NGZ259" s="59"/>
      <c r="NHA259" s="59"/>
      <c r="NHB259" s="59"/>
      <c r="NHC259" s="59"/>
      <c r="NHD259" s="59"/>
      <c r="NHE259" s="59"/>
      <c r="NHF259" s="59"/>
      <c r="NHG259" s="59"/>
      <c r="NHH259" s="59"/>
      <c r="NHI259" s="59"/>
      <c r="NHJ259" s="59"/>
      <c r="NHK259" s="59"/>
      <c r="NHL259" s="59"/>
      <c r="NHM259" s="59"/>
      <c r="NHN259" s="59"/>
      <c r="NHO259" s="59"/>
      <c r="NHP259" s="59"/>
      <c r="NHQ259" s="59"/>
      <c r="NHR259" s="59"/>
      <c r="NHS259" s="59"/>
      <c r="NHT259" s="59"/>
      <c r="NHU259" s="59"/>
      <c r="NHV259" s="59"/>
      <c r="NHW259" s="59"/>
      <c r="NHX259" s="59"/>
      <c r="NHY259" s="59"/>
      <c r="NHZ259" s="59"/>
      <c r="NIA259" s="59"/>
      <c r="NIB259" s="59"/>
      <c r="NIC259" s="59"/>
      <c r="NID259" s="59"/>
      <c r="NIE259" s="59"/>
      <c r="NIF259" s="59"/>
      <c r="NIG259" s="59"/>
      <c r="NIH259" s="59"/>
      <c r="NII259" s="59"/>
      <c r="NIJ259" s="59"/>
      <c r="NIK259" s="59"/>
      <c r="NIL259" s="59"/>
      <c r="NIM259" s="59"/>
      <c r="NIN259" s="59"/>
      <c r="NIO259" s="59"/>
      <c r="NIP259" s="59"/>
      <c r="NIQ259" s="59"/>
      <c r="NIR259" s="59"/>
      <c r="NIS259" s="59"/>
      <c r="NIT259" s="59"/>
      <c r="NIU259" s="59"/>
      <c r="NIV259" s="59"/>
      <c r="NIW259" s="59"/>
      <c r="NIX259" s="59"/>
      <c r="NIY259" s="59"/>
      <c r="NIZ259" s="59"/>
      <c r="NJA259" s="59"/>
      <c r="NJB259" s="59"/>
      <c r="NJC259" s="59"/>
      <c r="NJD259" s="59"/>
      <c r="NJE259" s="59"/>
      <c r="NJF259" s="59"/>
      <c r="NJG259" s="59"/>
      <c r="NJH259" s="59"/>
      <c r="NJI259" s="59"/>
      <c r="NJJ259" s="59"/>
      <c r="NJK259" s="59"/>
      <c r="NJL259" s="59"/>
      <c r="NJM259" s="59"/>
      <c r="NJN259" s="59"/>
      <c r="NJO259" s="59"/>
      <c r="NJP259" s="59"/>
      <c r="NJQ259" s="59"/>
      <c r="NJR259" s="59"/>
      <c r="NJS259" s="59"/>
      <c r="NJT259" s="59"/>
      <c r="NJU259" s="59"/>
      <c r="NJV259" s="59"/>
      <c r="NJW259" s="59"/>
      <c r="NJX259" s="59"/>
      <c r="NJY259" s="59"/>
      <c r="NJZ259" s="59"/>
      <c r="NKA259" s="59"/>
      <c r="NKB259" s="59"/>
      <c r="NKC259" s="59"/>
      <c r="NKD259" s="59"/>
      <c r="NKE259" s="59"/>
      <c r="NKF259" s="59"/>
      <c r="NKG259" s="59"/>
      <c r="NKH259" s="59"/>
      <c r="NKI259" s="59"/>
      <c r="NKJ259" s="59"/>
      <c r="NKK259" s="59"/>
      <c r="NKL259" s="59"/>
      <c r="NKM259" s="59"/>
      <c r="NKN259" s="59"/>
      <c r="NKO259" s="59"/>
      <c r="NKP259" s="59"/>
      <c r="NKQ259" s="59"/>
      <c r="NKR259" s="59"/>
      <c r="NKS259" s="59"/>
      <c r="NKT259" s="59"/>
      <c r="NKU259" s="59"/>
      <c r="NKV259" s="59"/>
      <c r="NKW259" s="59"/>
      <c r="NKX259" s="59"/>
      <c r="NKY259" s="59"/>
      <c r="NKZ259" s="59"/>
      <c r="NLA259" s="59"/>
      <c r="NLB259" s="59"/>
      <c r="NLC259" s="59"/>
      <c r="NLD259" s="59"/>
      <c r="NLE259" s="59"/>
      <c r="NLF259" s="59"/>
      <c r="NLG259" s="59"/>
      <c r="NLH259" s="59"/>
      <c r="NLI259" s="59"/>
      <c r="NLJ259" s="59"/>
      <c r="NLK259" s="59"/>
      <c r="NLL259" s="59"/>
      <c r="NLM259" s="59"/>
      <c r="NLN259" s="59"/>
      <c r="NLO259" s="59"/>
      <c r="NLP259" s="59"/>
      <c r="NLQ259" s="59"/>
      <c r="NLR259" s="59"/>
      <c r="NLS259" s="59"/>
      <c r="NLT259" s="59"/>
      <c r="NLU259" s="59"/>
      <c r="NLV259" s="59"/>
      <c r="NLW259" s="59"/>
      <c r="NLX259" s="59"/>
      <c r="NLY259" s="59"/>
      <c r="NLZ259" s="59"/>
      <c r="NMA259" s="59"/>
      <c r="NMB259" s="59"/>
      <c r="NMC259" s="59"/>
      <c r="NMD259" s="59"/>
      <c r="NME259" s="59"/>
      <c r="NMF259" s="59"/>
      <c r="NMG259" s="59"/>
      <c r="NMH259" s="59"/>
      <c r="NMI259" s="59"/>
      <c r="NMJ259" s="59"/>
      <c r="NMK259" s="59"/>
      <c r="NML259" s="59"/>
      <c r="NMM259" s="59"/>
      <c r="NMN259" s="59"/>
      <c r="NMO259" s="59"/>
      <c r="NMP259" s="59"/>
      <c r="NMQ259" s="59"/>
      <c r="NMR259" s="59"/>
      <c r="NMS259" s="59"/>
      <c r="NMT259" s="59"/>
      <c r="NMU259" s="59"/>
      <c r="NMV259" s="59"/>
      <c r="NMW259" s="59"/>
      <c r="NMX259" s="59"/>
      <c r="NMY259" s="59"/>
      <c r="NMZ259" s="59"/>
      <c r="NNA259" s="59"/>
      <c r="NNB259" s="59"/>
      <c r="NNC259" s="59"/>
      <c r="NND259" s="59"/>
      <c r="NNE259" s="59"/>
      <c r="NNF259" s="59"/>
      <c r="NNG259" s="59"/>
      <c r="NNH259" s="59"/>
      <c r="NNI259" s="59"/>
      <c r="NNJ259" s="59"/>
      <c r="NNK259" s="59"/>
      <c r="NNL259" s="59"/>
      <c r="NNM259" s="59"/>
      <c r="NNN259" s="59"/>
      <c r="NNO259" s="59"/>
      <c r="NNP259" s="59"/>
      <c r="NNQ259" s="59"/>
      <c r="NNR259" s="59"/>
      <c r="NNS259" s="59"/>
      <c r="NNT259" s="59"/>
      <c r="NNU259" s="59"/>
      <c r="NNV259" s="59"/>
      <c r="NNW259" s="59"/>
      <c r="NNX259" s="59"/>
      <c r="NNY259" s="59"/>
      <c r="NNZ259" s="59"/>
      <c r="NOA259" s="59"/>
      <c r="NOB259" s="59"/>
      <c r="NOC259" s="59"/>
      <c r="NOD259" s="59"/>
      <c r="NOE259" s="59"/>
      <c r="NOF259" s="59"/>
      <c r="NOG259" s="59"/>
      <c r="NOH259" s="59"/>
      <c r="NOI259" s="59"/>
      <c r="NOJ259" s="59"/>
      <c r="NOK259" s="59"/>
      <c r="NOL259" s="59"/>
      <c r="NOM259" s="59"/>
      <c r="NON259" s="59"/>
      <c r="NOO259" s="59"/>
      <c r="NOP259" s="59"/>
      <c r="NOQ259" s="59"/>
      <c r="NOR259" s="59"/>
      <c r="NOS259" s="59"/>
      <c r="NOT259" s="59"/>
      <c r="NOU259" s="59"/>
      <c r="NOV259" s="59"/>
      <c r="NOW259" s="59"/>
      <c r="NOX259" s="59"/>
      <c r="NOY259" s="59"/>
      <c r="NOZ259" s="59"/>
      <c r="NPA259" s="59"/>
      <c r="NPB259" s="59"/>
      <c r="NPC259" s="59"/>
      <c r="NPD259" s="59"/>
      <c r="NPE259" s="59"/>
      <c r="NPF259" s="59"/>
      <c r="NPG259" s="59"/>
      <c r="NPH259" s="59"/>
      <c r="NPI259" s="59"/>
      <c r="NPJ259" s="59"/>
      <c r="NPK259" s="59"/>
      <c r="NPL259" s="59"/>
      <c r="NPM259" s="59"/>
      <c r="NPN259" s="59"/>
      <c r="NPO259" s="59"/>
      <c r="NPP259" s="59"/>
      <c r="NPQ259" s="59"/>
      <c r="NPR259" s="59"/>
      <c r="NPS259" s="59"/>
      <c r="NPT259" s="59"/>
      <c r="NPU259" s="59"/>
      <c r="NPV259" s="59"/>
      <c r="NPW259" s="59"/>
      <c r="NPX259" s="59"/>
      <c r="NPY259" s="59"/>
      <c r="NPZ259" s="59"/>
      <c r="NQA259" s="59"/>
      <c r="NQB259" s="59"/>
      <c r="NQC259" s="59"/>
      <c r="NQD259" s="59"/>
      <c r="NQE259" s="59"/>
      <c r="NQF259" s="59"/>
      <c r="NQG259" s="59"/>
      <c r="NQH259" s="59"/>
      <c r="NQI259" s="59"/>
      <c r="NQJ259" s="59"/>
      <c r="NQK259" s="59"/>
      <c r="NQL259" s="59"/>
      <c r="NQM259" s="59"/>
      <c r="NQN259" s="59"/>
      <c r="NQO259" s="59"/>
      <c r="NQP259" s="59"/>
      <c r="NQQ259" s="59"/>
      <c r="NQR259" s="59"/>
      <c r="NQS259" s="59"/>
      <c r="NQT259" s="59"/>
      <c r="NQU259" s="59"/>
      <c r="NQV259" s="59"/>
      <c r="NQW259" s="59"/>
      <c r="NQX259" s="59"/>
      <c r="NQY259" s="59"/>
      <c r="NQZ259" s="59"/>
      <c r="NRA259" s="59"/>
      <c r="NRB259" s="59"/>
      <c r="NRC259" s="59"/>
      <c r="NRD259" s="59"/>
      <c r="NRE259" s="59"/>
      <c r="NRF259" s="59"/>
      <c r="NRG259" s="59"/>
      <c r="NRH259" s="59"/>
      <c r="NRI259" s="59"/>
      <c r="NRJ259" s="59"/>
      <c r="NRK259" s="59"/>
      <c r="NRL259" s="59"/>
      <c r="NRM259" s="59"/>
      <c r="NRN259" s="59"/>
      <c r="NRO259" s="59"/>
      <c r="NRP259" s="59"/>
      <c r="NRQ259" s="59"/>
      <c r="NRR259" s="59"/>
      <c r="NRS259" s="59"/>
      <c r="NRT259" s="59"/>
      <c r="NRU259" s="59"/>
      <c r="NRV259" s="59"/>
      <c r="NRW259" s="59"/>
      <c r="NRX259" s="59"/>
      <c r="NRY259" s="59"/>
      <c r="NRZ259" s="59"/>
      <c r="NSA259" s="59"/>
      <c r="NSB259" s="59"/>
      <c r="NSC259" s="59"/>
      <c r="NSD259" s="59"/>
      <c r="NSE259" s="59"/>
      <c r="NSF259" s="59"/>
      <c r="NSG259" s="59"/>
      <c r="NSH259" s="59"/>
      <c r="NSI259" s="59"/>
      <c r="NSJ259" s="59"/>
      <c r="NSK259" s="59"/>
      <c r="NSL259" s="59"/>
      <c r="NSM259" s="59"/>
      <c r="NSN259" s="59"/>
      <c r="NSO259" s="59"/>
      <c r="NSP259" s="59"/>
      <c r="NSQ259" s="59"/>
      <c r="NSR259" s="59"/>
      <c r="NSS259" s="59"/>
      <c r="NST259" s="59"/>
      <c r="NSU259" s="59"/>
      <c r="NSV259" s="59"/>
      <c r="NSW259" s="59"/>
      <c r="NSX259" s="59"/>
      <c r="NSY259" s="59"/>
      <c r="NSZ259" s="59"/>
      <c r="NTA259" s="59"/>
      <c r="NTB259" s="59"/>
      <c r="NTC259" s="59"/>
      <c r="NTD259" s="59"/>
      <c r="NTE259" s="59"/>
      <c r="NTF259" s="59"/>
      <c r="NTG259" s="59"/>
      <c r="NTH259" s="59"/>
      <c r="NTI259" s="59"/>
      <c r="NTJ259" s="59"/>
      <c r="NTK259" s="59"/>
      <c r="NTL259" s="59"/>
      <c r="NTM259" s="59"/>
      <c r="NTN259" s="59"/>
      <c r="NTO259" s="59"/>
      <c r="NTP259" s="59"/>
      <c r="NTQ259" s="59"/>
      <c r="NTR259" s="59"/>
      <c r="NTS259" s="59"/>
      <c r="NTT259" s="59"/>
      <c r="NTU259" s="59"/>
      <c r="NTV259" s="59"/>
      <c r="NTW259" s="59"/>
      <c r="NTX259" s="59"/>
      <c r="NTY259" s="59"/>
      <c r="NTZ259" s="59"/>
      <c r="NUA259" s="59"/>
      <c r="NUB259" s="59"/>
      <c r="NUC259" s="59"/>
      <c r="NUD259" s="59"/>
      <c r="NUE259" s="59"/>
      <c r="NUF259" s="59"/>
      <c r="NUG259" s="59"/>
      <c r="NUH259" s="59"/>
      <c r="NUI259" s="59"/>
      <c r="NUJ259" s="59"/>
      <c r="NUK259" s="59"/>
      <c r="NUL259" s="59"/>
      <c r="NUM259" s="59"/>
      <c r="NUN259" s="59"/>
      <c r="NUO259" s="59"/>
      <c r="NUP259" s="59"/>
      <c r="NUQ259" s="59"/>
      <c r="NUR259" s="59"/>
      <c r="NUS259" s="59"/>
      <c r="NUT259" s="59"/>
      <c r="NUU259" s="59"/>
      <c r="NUV259" s="59"/>
      <c r="NUW259" s="59"/>
      <c r="NUX259" s="59"/>
      <c r="NUY259" s="59"/>
      <c r="NUZ259" s="59"/>
      <c r="NVA259" s="59"/>
      <c r="NVB259" s="59"/>
      <c r="NVC259" s="59"/>
      <c r="NVD259" s="59"/>
      <c r="NVE259" s="59"/>
      <c r="NVF259" s="59"/>
      <c r="NVG259" s="59"/>
      <c r="NVH259" s="59"/>
      <c r="NVI259" s="59"/>
      <c r="NVJ259" s="59"/>
      <c r="NVK259" s="59"/>
      <c r="NVL259" s="59"/>
      <c r="NVM259" s="59"/>
      <c r="NVN259" s="59"/>
      <c r="NVO259" s="59"/>
      <c r="NVP259" s="59"/>
      <c r="NVQ259" s="59"/>
      <c r="NVR259" s="59"/>
      <c r="NVS259" s="59"/>
      <c r="NVT259" s="59"/>
      <c r="NVU259" s="59"/>
      <c r="NVV259" s="59"/>
      <c r="NVW259" s="59"/>
      <c r="NVX259" s="59"/>
      <c r="NVY259" s="59"/>
      <c r="NVZ259" s="59"/>
      <c r="NWA259" s="59"/>
      <c r="NWB259" s="59"/>
      <c r="NWC259" s="59"/>
      <c r="NWD259" s="59"/>
      <c r="NWE259" s="59"/>
      <c r="NWF259" s="59"/>
      <c r="NWG259" s="59"/>
      <c r="NWH259" s="59"/>
      <c r="NWI259" s="59"/>
      <c r="NWJ259" s="59"/>
      <c r="NWK259" s="59"/>
      <c r="NWL259" s="59"/>
      <c r="NWM259" s="59"/>
      <c r="NWN259" s="59"/>
      <c r="NWO259" s="59"/>
      <c r="NWP259" s="59"/>
      <c r="NWQ259" s="59"/>
      <c r="NWR259" s="59"/>
      <c r="NWS259" s="59"/>
      <c r="NWT259" s="59"/>
      <c r="NWU259" s="59"/>
      <c r="NWV259" s="59"/>
      <c r="NWW259" s="59"/>
      <c r="NWX259" s="59"/>
      <c r="NWY259" s="59"/>
      <c r="NWZ259" s="59"/>
      <c r="NXA259" s="59"/>
      <c r="NXB259" s="59"/>
      <c r="NXC259" s="59"/>
      <c r="NXD259" s="59"/>
      <c r="NXE259" s="59"/>
      <c r="NXF259" s="59"/>
      <c r="NXG259" s="59"/>
      <c r="NXH259" s="59"/>
      <c r="NXI259" s="59"/>
      <c r="NXJ259" s="59"/>
      <c r="NXK259" s="59"/>
      <c r="NXL259" s="59"/>
      <c r="NXM259" s="59"/>
      <c r="NXN259" s="59"/>
      <c r="NXO259" s="59"/>
      <c r="NXP259" s="59"/>
      <c r="NXQ259" s="59"/>
      <c r="NXR259" s="59"/>
      <c r="NXS259" s="59"/>
      <c r="NXT259" s="59"/>
      <c r="NXU259" s="59"/>
      <c r="NXV259" s="59"/>
      <c r="NXW259" s="59"/>
      <c r="NXX259" s="59"/>
      <c r="NXY259" s="59"/>
      <c r="NXZ259" s="59"/>
      <c r="NYA259" s="59"/>
      <c r="NYB259" s="59"/>
      <c r="NYC259" s="59"/>
      <c r="NYD259" s="59"/>
      <c r="NYE259" s="59"/>
      <c r="NYF259" s="59"/>
      <c r="NYG259" s="59"/>
      <c r="NYH259" s="59"/>
      <c r="NYI259" s="59"/>
      <c r="NYJ259" s="59"/>
      <c r="NYK259" s="59"/>
      <c r="NYL259" s="59"/>
      <c r="NYM259" s="59"/>
      <c r="NYN259" s="59"/>
      <c r="NYO259" s="59"/>
      <c r="NYP259" s="59"/>
      <c r="NYQ259" s="59"/>
      <c r="NYR259" s="59"/>
      <c r="NYS259" s="59"/>
      <c r="NYT259" s="59"/>
      <c r="NYU259" s="59"/>
      <c r="NYV259" s="59"/>
      <c r="NYW259" s="59"/>
      <c r="NYX259" s="59"/>
      <c r="NYY259" s="59"/>
      <c r="NYZ259" s="59"/>
      <c r="NZA259" s="59"/>
      <c r="NZB259" s="59"/>
      <c r="NZC259" s="59"/>
      <c r="NZD259" s="59"/>
      <c r="NZE259" s="59"/>
      <c r="NZF259" s="59"/>
      <c r="NZG259" s="59"/>
      <c r="NZH259" s="59"/>
      <c r="NZI259" s="59"/>
      <c r="NZJ259" s="59"/>
      <c r="NZK259" s="59"/>
      <c r="NZL259" s="59"/>
      <c r="NZM259" s="59"/>
      <c r="NZN259" s="59"/>
      <c r="NZO259" s="59"/>
      <c r="NZP259" s="59"/>
      <c r="NZQ259" s="59"/>
      <c r="NZR259" s="59"/>
      <c r="NZS259" s="59"/>
      <c r="NZT259" s="59"/>
      <c r="NZU259" s="59"/>
      <c r="NZV259" s="59"/>
      <c r="NZW259" s="59"/>
      <c r="NZX259" s="59"/>
      <c r="NZY259" s="59"/>
      <c r="NZZ259" s="59"/>
      <c r="OAA259" s="59"/>
      <c r="OAB259" s="59"/>
      <c r="OAC259" s="59"/>
      <c r="OAD259" s="59"/>
      <c r="OAE259" s="59"/>
      <c r="OAF259" s="59"/>
      <c r="OAG259" s="59"/>
      <c r="OAH259" s="59"/>
      <c r="OAI259" s="59"/>
      <c r="OAJ259" s="59"/>
      <c r="OAK259" s="59"/>
      <c r="OAL259" s="59"/>
      <c r="OAM259" s="59"/>
      <c r="OAN259" s="59"/>
      <c r="OAO259" s="59"/>
      <c r="OAP259" s="59"/>
      <c r="OAQ259" s="59"/>
      <c r="OAR259" s="59"/>
      <c r="OAS259" s="59"/>
      <c r="OAT259" s="59"/>
      <c r="OAU259" s="59"/>
      <c r="OAV259" s="59"/>
      <c r="OAW259" s="59"/>
      <c r="OAX259" s="59"/>
      <c r="OAY259" s="59"/>
      <c r="OAZ259" s="59"/>
      <c r="OBA259" s="59"/>
      <c r="OBB259" s="59"/>
      <c r="OBC259" s="59"/>
      <c r="OBD259" s="59"/>
      <c r="OBE259" s="59"/>
      <c r="OBF259" s="59"/>
      <c r="OBG259" s="59"/>
      <c r="OBH259" s="59"/>
      <c r="OBI259" s="59"/>
      <c r="OBJ259" s="59"/>
      <c r="OBK259" s="59"/>
      <c r="OBL259" s="59"/>
      <c r="OBM259" s="59"/>
      <c r="OBN259" s="59"/>
      <c r="OBO259" s="59"/>
      <c r="OBP259" s="59"/>
      <c r="OBQ259" s="59"/>
      <c r="OBR259" s="59"/>
      <c r="OBS259" s="59"/>
      <c r="OBT259" s="59"/>
      <c r="OBU259" s="59"/>
      <c r="OBV259" s="59"/>
      <c r="OBW259" s="59"/>
      <c r="OBX259" s="59"/>
      <c r="OBY259" s="59"/>
      <c r="OBZ259" s="59"/>
      <c r="OCA259" s="59"/>
      <c r="OCB259" s="59"/>
      <c r="OCC259" s="59"/>
      <c r="OCD259" s="59"/>
      <c r="OCE259" s="59"/>
      <c r="OCF259" s="59"/>
      <c r="OCG259" s="59"/>
      <c r="OCH259" s="59"/>
      <c r="OCI259" s="59"/>
      <c r="OCJ259" s="59"/>
      <c r="OCK259" s="59"/>
      <c r="OCL259" s="59"/>
      <c r="OCM259" s="59"/>
      <c r="OCN259" s="59"/>
      <c r="OCO259" s="59"/>
      <c r="OCP259" s="59"/>
      <c r="OCQ259" s="59"/>
      <c r="OCR259" s="59"/>
      <c r="OCS259" s="59"/>
      <c r="OCT259" s="59"/>
      <c r="OCU259" s="59"/>
      <c r="OCV259" s="59"/>
      <c r="OCW259" s="59"/>
      <c r="OCX259" s="59"/>
      <c r="OCY259" s="59"/>
      <c r="OCZ259" s="59"/>
      <c r="ODA259" s="59"/>
      <c r="ODB259" s="59"/>
      <c r="ODC259" s="59"/>
      <c r="ODD259" s="59"/>
      <c r="ODE259" s="59"/>
      <c r="ODF259" s="59"/>
      <c r="ODG259" s="59"/>
      <c r="ODH259" s="59"/>
      <c r="ODI259" s="59"/>
      <c r="ODJ259" s="59"/>
      <c r="ODK259" s="59"/>
      <c r="ODL259" s="59"/>
      <c r="ODM259" s="59"/>
      <c r="ODN259" s="59"/>
      <c r="ODO259" s="59"/>
      <c r="ODP259" s="59"/>
      <c r="ODQ259" s="59"/>
      <c r="ODR259" s="59"/>
      <c r="ODS259" s="59"/>
      <c r="ODT259" s="59"/>
      <c r="ODU259" s="59"/>
      <c r="ODV259" s="59"/>
      <c r="ODW259" s="59"/>
      <c r="ODX259" s="59"/>
      <c r="ODY259" s="59"/>
      <c r="ODZ259" s="59"/>
      <c r="OEA259" s="59"/>
      <c r="OEB259" s="59"/>
      <c r="OEC259" s="59"/>
      <c r="OED259" s="59"/>
      <c r="OEE259" s="59"/>
      <c r="OEF259" s="59"/>
      <c r="OEG259" s="59"/>
      <c r="OEH259" s="59"/>
      <c r="OEI259" s="59"/>
      <c r="OEJ259" s="59"/>
      <c r="OEK259" s="59"/>
      <c r="OEL259" s="59"/>
      <c r="OEM259" s="59"/>
      <c r="OEN259" s="59"/>
      <c r="OEO259" s="59"/>
      <c r="OEP259" s="59"/>
      <c r="OEQ259" s="59"/>
      <c r="OER259" s="59"/>
      <c r="OES259" s="59"/>
      <c r="OET259" s="59"/>
      <c r="OEU259" s="59"/>
      <c r="OEV259" s="59"/>
      <c r="OEW259" s="59"/>
      <c r="OEX259" s="59"/>
      <c r="OEY259" s="59"/>
      <c r="OEZ259" s="59"/>
      <c r="OFA259" s="59"/>
      <c r="OFB259" s="59"/>
      <c r="OFC259" s="59"/>
      <c r="OFD259" s="59"/>
      <c r="OFE259" s="59"/>
      <c r="OFF259" s="59"/>
      <c r="OFG259" s="59"/>
      <c r="OFH259" s="59"/>
      <c r="OFI259" s="59"/>
      <c r="OFJ259" s="59"/>
      <c r="OFK259" s="59"/>
      <c r="OFL259" s="59"/>
      <c r="OFM259" s="59"/>
      <c r="OFN259" s="59"/>
      <c r="OFO259" s="59"/>
      <c r="OFP259" s="59"/>
      <c r="OFQ259" s="59"/>
      <c r="OFR259" s="59"/>
      <c r="OFS259" s="59"/>
      <c r="OFT259" s="59"/>
      <c r="OFU259" s="59"/>
      <c r="OFV259" s="59"/>
      <c r="OFW259" s="59"/>
      <c r="OFX259" s="59"/>
      <c r="OFY259" s="59"/>
      <c r="OFZ259" s="59"/>
      <c r="OGA259" s="59"/>
      <c r="OGB259" s="59"/>
      <c r="OGC259" s="59"/>
      <c r="OGD259" s="59"/>
      <c r="OGE259" s="59"/>
      <c r="OGF259" s="59"/>
      <c r="OGG259" s="59"/>
      <c r="OGH259" s="59"/>
      <c r="OGI259" s="59"/>
      <c r="OGJ259" s="59"/>
      <c r="OGK259" s="59"/>
      <c r="OGL259" s="59"/>
      <c r="OGM259" s="59"/>
      <c r="OGN259" s="59"/>
      <c r="OGO259" s="59"/>
      <c r="OGP259" s="59"/>
      <c r="OGQ259" s="59"/>
      <c r="OGR259" s="59"/>
      <c r="OGS259" s="59"/>
      <c r="OGT259" s="59"/>
      <c r="OGU259" s="59"/>
      <c r="OGV259" s="59"/>
      <c r="OGW259" s="59"/>
      <c r="OGX259" s="59"/>
      <c r="OGY259" s="59"/>
      <c r="OGZ259" s="59"/>
      <c r="OHA259" s="59"/>
      <c r="OHB259" s="59"/>
      <c r="OHC259" s="59"/>
      <c r="OHD259" s="59"/>
      <c r="OHE259" s="59"/>
      <c r="OHF259" s="59"/>
      <c r="OHG259" s="59"/>
      <c r="OHH259" s="59"/>
      <c r="OHI259" s="59"/>
      <c r="OHJ259" s="59"/>
      <c r="OHK259" s="59"/>
      <c r="OHL259" s="59"/>
      <c r="OHM259" s="59"/>
      <c r="OHN259" s="59"/>
      <c r="OHO259" s="59"/>
      <c r="OHP259" s="59"/>
      <c r="OHQ259" s="59"/>
      <c r="OHR259" s="59"/>
      <c r="OHS259" s="59"/>
      <c r="OHT259" s="59"/>
      <c r="OHU259" s="59"/>
      <c r="OHV259" s="59"/>
      <c r="OHW259" s="59"/>
      <c r="OHX259" s="59"/>
      <c r="OHY259" s="59"/>
      <c r="OHZ259" s="59"/>
      <c r="OIA259" s="59"/>
      <c r="OIB259" s="59"/>
      <c r="OIC259" s="59"/>
      <c r="OID259" s="59"/>
      <c r="OIE259" s="59"/>
      <c r="OIF259" s="59"/>
      <c r="OIG259" s="59"/>
      <c r="OIH259" s="59"/>
      <c r="OII259" s="59"/>
      <c r="OIJ259" s="59"/>
      <c r="OIK259" s="59"/>
      <c r="OIL259" s="59"/>
      <c r="OIM259" s="59"/>
      <c r="OIN259" s="59"/>
      <c r="OIO259" s="59"/>
      <c r="OIP259" s="59"/>
      <c r="OIQ259" s="59"/>
      <c r="OIR259" s="59"/>
      <c r="OIS259" s="59"/>
      <c r="OIT259" s="59"/>
      <c r="OIU259" s="59"/>
      <c r="OIV259" s="59"/>
      <c r="OIW259" s="59"/>
      <c r="OIX259" s="59"/>
      <c r="OIY259" s="59"/>
      <c r="OIZ259" s="59"/>
      <c r="OJA259" s="59"/>
      <c r="OJB259" s="59"/>
      <c r="OJC259" s="59"/>
      <c r="OJD259" s="59"/>
      <c r="OJE259" s="59"/>
      <c r="OJF259" s="59"/>
      <c r="OJG259" s="59"/>
      <c r="OJH259" s="59"/>
      <c r="OJI259" s="59"/>
      <c r="OJJ259" s="59"/>
      <c r="OJK259" s="59"/>
      <c r="OJL259" s="59"/>
      <c r="OJM259" s="59"/>
      <c r="OJN259" s="59"/>
      <c r="OJO259" s="59"/>
      <c r="OJP259" s="59"/>
      <c r="OJQ259" s="59"/>
      <c r="OJR259" s="59"/>
      <c r="OJS259" s="59"/>
      <c r="OJT259" s="59"/>
      <c r="OJU259" s="59"/>
      <c r="OJV259" s="59"/>
      <c r="OJW259" s="59"/>
      <c r="OJX259" s="59"/>
      <c r="OJY259" s="59"/>
      <c r="OJZ259" s="59"/>
      <c r="OKA259" s="59"/>
      <c r="OKB259" s="59"/>
      <c r="OKC259" s="59"/>
      <c r="OKD259" s="59"/>
      <c r="OKE259" s="59"/>
      <c r="OKF259" s="59"/>
      <c r="OKG259" s="59"/>
      <c r="OKH259" s="59"/>
      <c r="OKI259" s="59"/>
      <c r="OKJ259" s="59"/>
      <c r="OKK259" s="59"/>
      <c r="OKL259" s="59"/>
      <c r="OKM259" s="59"/>
      <c r="OKN259" s="59"/>
      <c r="OKO259" s="59"/>
      <c r="OKP259" s="59"/>
      <c r="OKQ259" s="59"/>
      <c r="OKR259" s="59"/>
      <c r="OKS259" s="59"/>
      <c r="OKT259" s="59"/>
      <c r="OKU259" s="59"/>
      <c r="OKV259" s="59"/>
      <c r="OKW259" s="59"/>
      <c r="OKX259" s="59"/>
      <c r="OKY259" s="59"/>
      <c r="OKZ259" s="59"/>
      <c r="OLA259" s="59"/>
      <c r="OLB259" s="59"/>
      <c r="OLC259" s="59"/>
      <c r="OLD259" s="59"/>
      <c r="OLE259" s="59"/>
      <c r="OLF259" s="59"/>
      <c r="OLG259" s="59"/>
      <c r="OLH259" s="59"/>
      <c r="OLI259" s="59"/>
      <c r="OLJ259" s="59"/>
      <c r="OLK259" s="59"/>
      <c r="OLL259" s="59"/>
      <c r="OLM259" s="59"/>
      <c r="OLN259" s="59"/>
      <c r="OLO259" s="59"/>
      <c r="OLP259" s="59"/>
      <c r="OLQ259" s="59"/>
      <c r="OLR259" s="59"/>
      <c r="OLS259" s="59"/>
      <c r="OLT259" s="59"/>
      <c r="OLU259" s="59"/>
      <c r="OLV259" s="59"/>
      <c r="OLW259" s="59"/>
      <c r="OLX259" s="59"/>
      <c r="OLY259" s="59"/>
      <c r="OLZ259" s="59"/>
      <c r="OMA259" s="59"/>
      <c r="OMB259" s="59"/>
      <c r="OMC259" s="59"/>
      <c r="OMD259" s="59"/>
      <c r="OME259" s="59"/>
      <c r="OMF259" s="59"/>
      <c r="OMG259" s="59"/>
      <c r="OMH259" s="59"/>
      <c r="OMI259" s="59"/>
      <c r="OMJ259" s="59"/>
      <c r="OMK259" s="59"/>
      <c r="OML259" s="59"/>
      <c r="OMM259" s="59"/>
      <c r="OMN259" s="59"/>
      <c r="OMO259" s="59"/>
      <c r="OMP259" s="59"/>
      <c r="OMQ259" s="59"/>
      <c r="OMR259" s="59"/>
      <c r="OMS259" s="59"/>
      <c r="OMT259" s="59"/>
      <c r="OMU259" s="59"/>
      <c r="OMV259" s="59"/>
      <c r="OMW259" s="59"/>
      <c r="OMX259" s="59"/>
      <c r="OMY259" s="59"/>
      <c r="OMZ259" s="59"/>
      <c r="ONA259" s="59"/>
      <c r="ONB259" s="59"/>
      <c r="ONC259" s="59"/>
      <c r="OND259" s="59"/>
      <c r="ONE259" s="59"/>
      <c r="ONF259" s="59"/>
      <c r="ONG259" s="59"/>
      <c r="ONH259" s="59"/>
      <c r="ONI259" s="59"/>
      <c r="ONJ259" s="59"/>
      <c r="ONK259" s="59"/>
      <c r="ONL259" s="59"/>
      <c r="ONM259" s="59"/>
      <c r="ONN259" s="59"/>
      <c r="ONO259" s="59"/>
      <c r="ONP259" s="59"/>
      <c r="ONQ259" s="59"/>
      <c r="ONR259" s="59"/>
      <c r="ONS259" s="59"/>
      <c r="ONT259" s="59"/>
      <c r="ONU259" s="59"/>
      <c r="ONV259" s="59"/>
      <c r="ONW259" s="59"/>
      <c r="ONX259" s="59"/>
      <c r="ONY259" s="59"/>
      <c r="ONZ259" s="59"/>
      <c r="OOA259" s="59"/>
      <c r="OOB259" s="59"/>
      <c r="OOC259" s="59"/>
      <c r="OOD259" s="59"/>
      <c r="OOE259" s="59"/>
      <c r="OOF259" s="59"/>
      <c r="OOG259" s="59"/>
      <c r="OOH259" s="59"/>
      <c r="OOI259" s="59"/>
      <c r="OOJ259" s="59"/>
      <c r="OOK259" s="59"/>
      <c r="OOL259" s="59"/>
      <c r="OOM259" s="59"/>
      <c r="OON259" s="59"/>
      <c r="OOO259" s="59"/>
      <c r="OOP259" s="59"/>
      <c r="OOQ259" s="59"/>
      <c r="OOR259" s="59"/>
      <c r="OOS259" s="59"/>
      <c r="OOT259" s="59"/>
      <c r="OOU259" s="59"/>
      <c r="OOV259" s="59"/>
      <c r="OOW259" s="59"/>
      <c r="OOX259" s="59"/>
      <c r="OOY259" s="59"/>
      <c r="OOZ259" s="59"/>
      <c r="OPA259" s="59"/>
      <c r="OPB259" s="59"/>
      <c r="OPC259" s="59"/>
      <c r="OPD259" s="59"/>
      <c r="OPE259" s="59"/>
      <c r="OPF259" s="59"/>
      <c r="OPG259" s="59"/>
      <c r="OPH259" s="59"/>
      <c r="OPI259" s="59"/>
      <c r="OPJ259" s="59"/>
      <c r="OPK259" s="59"/>
      <c r="OPL259" s="59"/>
      <c r="OPM259" s="59"/>
      <c r="OPN259" s="59"/>
      <c r="OPO259" s="59"/>
      <c r="OPP259" s="59"/>
      <c r="OPQ259" s="59"/>
      <c r="OPR259" s="59"/>
      <c r="OPS259" s="59"/>
      <c r="OPT259" s="59"/>
      <c r="OPU259" s="59"/>
      <c r="OPV259" s="59"/>
      <c r="OPW259" s="59"/>
      <c r="OPX259" s="59"/>
      <c r="OPY259" s="59"/>
      <c r="OPZ259" s="59"/>
      <c r="OQA259" s="59"/>
      <c r="OQB259" s="59"/>
      <c r="OQC259" s="59"/>
      <c r="OQD259" s="59"/>
      <c r="OQE259" s="59"/>
      <c r="OQF259" s="59"/>
      <c r="OQG259" s="59"/>
      <c r="OQH259" s="59"/>
      <c r="OQI259" s="59"/>
      <c r="OQJ259" s="59"/>
      <c r="OQK259" s="59"/>
      <c r="OQL259" s="59"/>
      <c r="OQM259" s="59"/>
      <c r="OQN259" s="59"/>
      <c r="OQO259" s="59"/>
      <c r="OQP259" s="59"/>
      <c r="OQQ259" s="59"/>
      <c r="OQR259" s="59"/>
      <c r="OQS259" s="59"/>
      <c r="OQT259" s="59"/>
      <c r="OQU259" s="59"/>
      <c r="OQV259" s="59"/>
      <c r="OQW259" s="59"/>
      <c r="OQX259" s="59"/>
      <c r="OQY259" s="59"/>
      <c r="OQZ259" s="59"/>
      <c r="ORA259" s="59"/>
      <c r="ORB259" s="59"/>
      <c r="ORC259" s="59"/>
      <c r="ORD259" s="59"/>
      <c r="ORE259" s="59"/>
      <c r="ORF259" s="59"/>
      <c r="ORG259" s="59"/>
      <c r="ORH259" s="59"/>
      <c r="ORI259" s="59"/>
      <c r="ORJ259" s="59"/>
      <c r="ORK259" s="59"/>
      <c r="ORL259" s="59"/>
      <c r="ORM259" s="59"/>
      <c r="ORN259" s="59"/>
      <c r="ORO259" s="59"/>
      <c r="ORP259" s="59"/>
      <c r="ORQ259" s="59"/>
      <c r="ORR259" s="59"/>
      <c r="ORS259" s="59"/>
      <c r="ORT259" s="59"/>
      <c r="ORU259" s="59"/>
      <c r="ORV259" s="59"/>
      <c r="ORW259" s="59"/>
      <c r="ORX259" s="59"/>
      <c r="ORY259" s="59"/>
      <c r="ORZ259" s="59"/>
      <c r="OSA259" s="59"/>
      <c r="OSB259" s="59"/>
      <c r="OSC259" s="59"/>
      <c r="OSD259" s="59"/>
      <c r="OSE259" s="59"/>
      <c r="OSF259" s="59"/>
      <c r="OSG259" s="59"/>
      <c r="OSH259" s="59"/>
      <c r="OSI259" s="59"/>
      <c r="OSJ259" s="59"/>
      <c r="OSK259" s="59"/>
      <c r="OSL259" s="59"/>
      <c r="OSM259" s="59"/>
      <c r="OSN259" s="59"/>
      <c r="OSO259" s="59"/>
      <c r="OSP259" s="59"/>
      <c r="OSQ259" s="59"/>
      <c r="OSR259" s="59"/>
      <c r="OSS259" s="59"/>
      <c r="OST259" s="59"/>
      <c r="OSU259" s="59"/>
      <c r="OSV259" s="59"/>
      <c r="OSW259" s="59"/>
      <c r="OSX259" s="59"/>
      <c r="OSY259" s="59"/>
      <c r="OSZ259" s="59"/>
      <c r="OTA259" s="59"/>
      <c r="OTB259" s="59"/>
      <c r="OTC259" s="59"/>
      <c r="OTD259" s="59"/>
      <c r="OTE259" s="59"/>
      <c r="OTF259" s="59"/>
      <c r="OTG259" s="59"/>
      <c r="OTH259" s="59"/>
      <c r="OTI259" s="59"/>
      <c r="OTJ259" s="59"/>
      <c r="OTK259" s="59"/>
      <c r="OTL259" s="59"/>
      <c r="OTM259" s="59"/>
      <c r="OTN259" s="59"/>
      <c r="OTO259" s="59"/>
      <c r="OTP259" s="59"/>
      <c r="OTQ259" s="59"/>
      <c r="OTR259" s="59"/>
      <c r="OTS259" s="59"/>
      <c r="OTT259" s="59"/>
      <c r="OTU259" s="59"/>
      <c r="OTV259" s="59"/>
      <c r="OTW259" s="59"/>
      <c r="OTX259" s="59"/>
      <c r="OTY259" s="59"/>
      <c r="OTZ259" s="59"/>
      <c r="OUA259" s="59"/>
      <c r="OUB259" s="59"/>
      <c r="OUC259" s="59"/>
      <c r="OUD259" s="59"/>
      <c r="OUE259" s="59"/>
      <c r="OUF259" s="59"/>
      <c r="OUG259" s="59"/>
      <c r="OUH259" s="59"/>
      <c r="OUI259" s="59"/>
      <c r="OUJ259" s="59"/>
      <c r="OUK259" s="59"/>
      <c r="OUL259" s="59"/>
      <c r="OUM259" s="59"/>
      <c r="OUN259" s="59"/>
      <c r="OUO259" s="59"/>
      <c r="OUP259" s="59"/>
      <c r="OUQ259" s="59"/>
      <c r="OUR259" s="59"/>
      <c r="OUS259" s="59"/>
      <c r="OUT259" s="59"/>
      <c r="OUU259" s="59"/>
      <c r="OUV259" s="59"/>
      <c r="OUW259" s="59"/>
      <c r="OUX259" s="59"/>
      <c r="OUY259" s="59"/>
      <c r="OUZ259" s="59"/>
      <c r="OVA259" s="59"/>
      <c r="OVB259" s="59"/>
      <c r="OVC259" s="59"/>
      <c r="OVD259" s="59"/>
      <c r="OVE259" s="59"/>
      <c r="OVF259" s="59"/>
      <c r="OVG259" s="59"/>
      <c r="OVH259" s="59"/>
      <c r="OVI259" s="59"/>
      <c r="OVJ259" s="59"/>
      <c r="OVK259" s="59"/>
      <c r="OVL259" s="59"/>
      <c r="OVM259" s="59"/>
      <c r="OVN259" s="59"/>
      <c r="OVO259" s="59"/>
      <c r="OVP259" s="59"/>
      <c r="OVQ259" s="59"/>
      <c r="OVR259" s="59"/>
      <c r="OVS259" s="59"/>
      <c r="OVT259" s="59"/>
      <c r="OVU259" s="59"/>
      <c r="OVV259" s="59"/>
      <c r="OVW259" s="59"/>
      <c r="OVX259" s="59"/>
      <c r="OVY259" s="59"/>
      <c r="OVZ259" s="59"/>
      <c r="OWA259" s="59"/>
      <c r="OWB259" s="59"/>
      <c r="OWC259" s="59"/>
      <c r="OWD259" s="59"/>
      <c r="OWE259" s="59"/>
      <c r="OWF259" s="59"/>
      <c r="OWG259" s="59"/>
      <c r="OWH259" s="59"/>
      <c r="OWI259" s="59"/>
      <c r="OWJ259" s="59"/>
      <c r="OWK259" s="59"/>
      <c r="OWL259" s="59"/>
      <c r="OWM259" s="59"/>
      <c r="OWN259" s="59"/>
      <c r="OWO259" s="59"/>
      <c r="OWP259" s="59"/>
      <c r="OWQ259" s="59"/>
      <c r="OWR259" s="59"/>
      <c r="OWS259" s="59"/>
      <c r="OWT259" s="59"/>
      <c r="OWU259" s="59"/>
      <c r="OWV259" s="59"/>
      <c r="OWW259" s="59"/>
      <c r="OWX259" s="59"/>
      <c r="OWY259" s="59"/>
      <c r="OWZ259" s="59"/>
      <c r="OXA259" s="59"/>
      <c r="OXB259" s="59"/>
      <c r="OXC259" s="59"/>
      <c r="OXD259" s="59"/>
      <c r="OXE259" s="59"/>
      <c r="OXF259" s="59"/>
      <c r="OXG259" s="59"/>
      <c r="OXH259" s="59"/>
      <c r="OXI259" s="59"/>
      <c r="OXJ259" s="59"/>
      <c r="OXK259" s="59"/>
      <c r="OXL259" s="59"/>
      <c r="OXM259" s="59"/>
      <c r="OXN259" s="59"/>
      <c r="OXO259" s="59"/>
      <c r="OXP259" s="59"/>
      <c r="OXQ259" s="59"/>
      <c r="OXR259" s="59"/>
      <c r="OXS259" s="59"/>
      <c r="OXT259" s="59"/>
      <c r="OXU259" s="59"/>
      <c r="OXV259" s="59"/>
      <c r="OXW259" s="59"/>
      <c r="OXX259" s="59"/>
      <c r="OXY259" s="59"/>
      <c r="OXZ259" s="59"/>
      <c r="OYA259" s="59"/>
      <c r="OYB259" s="59"/>
      <c r="OYC259" s="59"/>
      <c r="OYD259" s="59"/>
      <c r="OYE259" s="59"/>
      <c r="OYF259" s="59"/>
      <c r="OYG259" s="59"/>
      <c r="OYH259" s="59"/>
      <c r="OYI259" s="59"/>
      <c r="OYJ259" s="59"/>
      <c r="OYK259" s="59"/>
      <c r="OYL259" s="59"/>
      <c r="OYM259" s="59"/>
      <c r="OYN259" s="59"/>
      <c r="OYO259" s="59"/>
      <c r="OYP259" s="59"/>
      <c r="OYQ259" s="59"/>
      <c r="OYR259" s="59"/>
      <c r="OYS259" s="59"/>
      <c r="OYT259" s="59"/>
      <c r="OYU259" s="59"/>
      <c r="OYV259" s="59"/>
      <c r="OYW259" s="59"/>
      <c r="OYX259" s="59"/>
      <c r="OYY259" s="59"/>
      <c r="OYZ259" s="59"/>
      <c r="OZA259" s="59"/>
      <c r="OZB259" s="59"/>
      <c r="OZC259" s="59"/>
      <c r="OZD259" s="59"/>
      <c r="OZE259" s="59"/>
      <c r="OZF259" s="59"/>
      <c r="OZG259" s="59"/>
      <c r="OZH259" s="59"/>
      <c r="OZI259" s="59"/>
      <c r="OZJ259" s="59"/>
      <c r="OZK259" s="59"/>
      <c r="OZL259" s="59"/>
      <c r="OZM259" s="59"/>
      <c r="OZN259" s="59"/>
      <c r="OZO259" s="59"/>
      <c r="OZP259" s="59"/>
      <c r="OZQ259" s="59"/>
      <c r="OZR259" s="59"/>
      <c r="OZS259" s="59"/>
      <c r="OZT259" s="59"/>
      <c r="OZU259" s="59"/>
      <c r="OZV259" s="59"/>
      <c r="OZW259" s="59"/>
      <c r="OZX259" s="59"/>
      <c r="OZY259" s="59"/>
      <c r="OZZ259" s="59"/>
      <c r="PAA259" s="59"/>
      <c r="PAB259" s="59"/>
      <c r="PAC259" s="59"/>
      <c r="PAD259" s="59"/>
      <c r="PAE259" s="59"/>
      <c r="PAF259" s="59"/>
      <c r="PAG259" s="59"/>
      <c r="PAH259" s="59"/>
      <c r="PAI259" s="59"/>
      <c r="PAJ259" s="59"/>
      <c r="PAK259" s="59"/>
      <c r="PAL259" s="59"/>
      <c r="PAM259" s="59"/>
      <c r="PAN259" s="59"/>
      <c r="PAO259" s="59"/>
      <c r="PAP259" s="59"/>
      <c r="PAQ259" s="59"/>
      <c r="PAR259" s="59"/>
      <c r="PAS259" s="59"/>
      <c r="PAT259" s="59"/>
      <c r="PAU259" s="59"/>
      <c r="PAV259" s="59"/>
      <c r="PAW259" s="59"/>
      <c r="PAX259" s="59"/>
      <c r="PAY259" s="59"/>
      <c r="PAZ259" s="59"/>
      <c r="PBA259" s="59"/>
      <c r="PBB259" s="59"/>
      <c r="PBC259" s="59"/>
      <c r="PBD259" s="59"/>
      <c r="PBE259" s="59"/>
      <c r="PBF259" s="59"/>
      <c r="PBG259" s="59"/>
      <c r="PBH259" s="59"/>
      <c r="PBI259" s="59"/>
      <c r="PBJ259" s="59"/>
      <c r="PBK259" s="59"/>
      <c r="PBL259" s="59"/>
      <c r="PBM259" s="59"/>
      <c r="PBN259" s="59"/>
      <c r="PBO259" s="59"/>
      <c r="PBP259" s="59"/>
      <c r="PBQ259" s="59"/>
      <c r="PBR259" s="59"/>
      <c r="PBS259" s="59"/>
      <c r="PBT259" s="59"/>
      <c r="PBU259" s="59"/>
      <c r="PBV259" s="59"/>
      <c r="PBW259" s="59"/>
      <c r="PBX259" s="59"/>
      <c r="PBY259" s="59"/>
      <c r="PBZ259" s="59"/>
      <c r="PCA259" s="59"/>
      <c r="PCB259" s="59"/>
      <c r="PCC259" s="59"/>
      <c r="PCD259" s="59"/>
      <c r="PCE259" s="59"/>
      <c r="PCF259" s="59"/>
      <c r="PCG259" s="59"/>
      <c r="PCH259" s="59"/>
      <c r="PCI259" s="59"/>
      <c r="PCJ259" s="59"/>
      <c r="PCK259" s="59"/>
      <c r="PCL259" s="59"/>
      <c r="PCM259" s="59"/>
      <c r="PCN259" s="59"/>
      <c r="PCO259" s="59"/>
      <c r="PCP259" s="59"/>
      <c r="PCQ259" s="59"/>
      <c r="PCR259" s="59"/>
      <c r="PCS259" s="59"/>
      <c r="PCT259" s="59"/>
      <c r="PCU259" s="59"/>
      <c r="PCV259" s="59"/>
      <c r="PCW259" s="59"/>
      <c r="PCX259" s="59"/>
      <c r="PCY259" s="59"/>
      <c r="PCZ259" s="59"/>
      <c r="PDA259" s="59"/>
      <c r="PDB259" s="59"/>
      <c r="PDC259" s="59"/>
      <c r="PDD259" s="59"/>
      <c r="PDE259" s="59"/>
      <c r="PDF259" s="59"/>
      <c r="PDG259" s="59"/>
      <c r="PDH259" s="59"/>
      <c r="PDI259" s="59"/>
      <c r="PDJ259" s="59"/>
      <c r="PDK259" s="59"/>
      <c r="PDL259" s="59"/>
      <c r="PDM259" s="59"/>
      <c r="PDN259" s="59"/>
      <c r="PDO259" s="59"/>
      <c r="PDP259" s="59"/>
      <c r="PDQ259" s="59"/>
      <c r="PDR259" s="59"/>
      <c r="PDS259" s="59"/>
      <c r="PDT259" s="59"/>
      <c r="PDU259" s="59"/>
      <c r="PDV259" s="59"/>
      <c r="PDW259" s="59"/>
      <c r="PDX259" s="59"/>
      <c r="PDY259" s="59"/>
      <c r="PDZ259" s="59"/>
      <c r="PEA259" s="59"/>
      <c r="PEB259" s="59"/>
      <c r="PEC259" s="59"/>
      <c r="PED259" s="59"/>
      <c r="PEE259" s="59"/>
      <c r="PEF259" s="59"/>
      <c r="PEG259" s="59"/>
      <c r="PEH259" s="59"/>
      <c r="PEI259" s="59"/>
      <c r="PEJ259" s="59"/>
      <c r="PEK259" s="59"/>
      <c r="PEL259" s="59"/>
      <c r="PEM259" s="59"/>
      <c r="PEN259" s="59"/>
      <c r="PEO259" s="59"/>
      <c r="PEP259" s="59"/>
      <c r="PEQ259" s="59"/>
      <c r="PER259" s="59"/>
      <c r="PES259" s="59"/>
      <c r="PET259" s="59"/>
      <c r="PEU259" s="59"/>
      <c r="PEV259" s="59"/>
      <c r="PEW259" s="59"/>
      <c r="PEX259" s="59"/>
      <c r="PEY259" s="59"/>
      <c r="PEZ259" s="59"/>
      <c r="PFA259" s="59"/>
      <c r="PFB259" s="59"/>
      <c r="PFC259" s="59"/>
      <c r="PFD259" s="59"/>
      <c r="PFE259" s="59"/>
      <c r="PFF259" s="59"/>
      <c r="PFG259" s="59"/>
      <c r="PFH259" s="59"/>
      <c r="PFI259" s="59"/>
      <c r="PFJ259" s="59"/>
      <c r="PFK259" s="59"/>
      <c r="PFL259" s="59"/>
      <c r="PFM259" s="59"/>
      <c r="PFN259" s="59"/>
      <c r="PFO259" s="59"/>
      <c r="PFP259" s="59"/>
      <c r="PFQ259" s="59"/>
      <c r="PFR259" s="59"/>
      <c r="PFS259" s="59"/>
      <c r="PFT259" s="59"/>
      <c r="PFU259" s="59"/>
      <c r="PFV259" s="59"/>
      <c r="PFW259" s="59"/>
      <c r="PFX259" s="59"/>
      <c r="PFY259" s="59"/>
      <c r="PFZ259" s="59"/>
      <c r="PGA259" s="59"/>
      <c r="PGB259" s="59"/>
      <c r="PGC259" s="59"/>
      <c r="PGD259" s="59"/>
      <c r="PGE259" s="59"/>
      <c r="PGF259" s="59"/>
      <c r="PGG259" s="59"/>
      <c r="PGH259" s="59"/>
      <c r="PGI259" s="59"/>
      <c r="PGJ259" s="59"/>
      <c r="PGK259" s="59"/>
      <c r="PGL259" s="59"/>
      <c r="PGM259" s="59"/>
      <c r="PGN259" s="59"/>
      <c r="PGO259" s="59"/>
      <c r="PGP259" s="59"/>
      <c r="PGQ259" s="59"/>
      <c r="PGR259" s="59"/>
      <c r="PGS259" s="59"/>
      <c r="PGT259" s="59"/>
      <c r="PGU259" s="59"/>
      <c r="PGV259" s="59"/>
      <c r="PGW259" s="59"/>
      <c r="PGX259" s="59"/>
      <c r="PGY259" s="59"/>
      <c r="PGZ259" s="59"/>
      <c r="PHA259" s="59"/>
      <c r="PHB259" s="59"/>
      <c r="PHC259" s="59"/>
      <c r="PHD259" s="59"/>
      <c r="PHE259" s="59"/>
      <c r="PHF259" s="59"/>
      <c r="PHG259" s="59"/>
      <c r="PHH259" s="59"/>
      <c r="PHI259" s="59"/>
      <c r="PHJ259" s="59"/>
      <c r="PHK259" s="59"/>
      <c r="PHL259" s="59"/>
      <c r="PHM259" s="59"/>
      <c r="PHN259" s="59"/>
      <c r="PHO259" s="59"/>
      <c r="PHP259" s="59"/>
      <c r="PHQ259" s="59"/>
      <c r="PHR259" s="59"/>
      <c r="PHS259" s="59"/>
      <c r="PHT259" s="59"/>
      <c r="PHU259" s="59"/>
      <c r="PHV259" s="59"/>
      <c r="PHW259" s="59"/>
      <c r="PHX259" s="59"/>
      <c r="PHY259" s="59"/>
      <c r="PHZ259" s="59"/>
      <c r="PIA259" s="59"/>
      <c r="PIB259" s="59"/>
      <c r="PIC259" s="59"/>
      <c r="PID259" s="59"/>
      <c r="PIE259" s="59"/>
      <c r="PIF259" s="59"/>
      <c r="PIG259" s="59"/>
      <c r="PIH259" s="59"/>
      <c r="PII259" s="59"/>
      <c r="PIJ259" s="59"/>
      <c r="PIK259" s="59"/>
      <c r="PIL259" s="59"/>
      <c r="PIM259" s="59"/>
      <c r="PIN259" s="59"/>
      <c r="PIO259" s="59"/>
      <c r="PIP259" s="59"/>
      <c r="PIQ259" s="59"/>
      <c r="PIR259" s="59"/>
      <c r="PIS259" s="59"/>
      <c r="PIT259" s="59"/>
      <c r="PIU259" s="59"/>
      <c r="PIV259" s="59"/>
      <c r="PIW259" s="59"/>
      <c r="PIX259" s="59"/>
      <c r="PIY259" s="59"/>
      <c r="PIZ259" s="59"/>
      <c r="PJA259" s="59"/>
      <c r="PJB259" s="59"/>
      <c r="PJC259" s="59"/>
      <c r="PJD259" s="59"/>
      <c r="PJE259" s="59"/>
      <c r="PJF259" s="59"/>
      <c r="PJG259" s="59"/>
      <c r="PJH259" s="59"/>
      <c r="PJI259" s="59"/>
      <c r="PJJ259" s="59"/>
      <c r="PJK259" s="59"/>
      <c r="PJL259" s="59"/>
      <c r="PJM259" s="59"/>
      <c r="PJN259" s="59"/>
      <c r="PJO259" s="59"/>
      <c r="PJP259" s="59"/>
      <c r="PJQ259" s="59"/>
      <c r="PJR259" s="59"/>
      <c r="PJS259" s="59"/>
      <c r="PJT259" s="59"/>
      <c r="PJU259" s="59"/>
      <c r="PJV259" s="59"/>
      <c r="PJW259" s="59"/>
      <c r="PJX259" s="59"/>
      <c r="PJY259" s="59"/>
      <c r="PJZ259" s="59"/>
      <c r="PKA259" s="59"/>
      <c r="PKB259" s="59"/>
      <c r="PKC259" s="59"/>
      <c r="PKD259" s="59"/>
      <c r="PKE259" s="59"/>
      <c r="PKF259" s="59"/>
      <c r="PKG259" s="59"/>
      <c r="PKH259" s="59"/>
      <c r="PKI259" s="59"/>
      <c r="PKJ259" s="59"/>
      <c r="PKK259" s="59"/>
      <c r="PKL259" s="59"/>
      <c r="PKM259" s="59"/>
      <c r="PKN259" s="59"/>
      <c r="PKO259" s="59"/>
      <c r="PKP259" s="59"/>
      <c r="PKQ259" s="59"/>
      <c r="PKR259" s="59"/>
      <c r="PKS259" s="59"/>
      <c r="PKT259" s="59"/>
      <c r="PKU259" s="59"/>
      <c r="PKV259" s="59"/>
      <c r="PKW259" s="59"/>
      <c r="PKX259" s="59"/>
      <c r="PKY259" s="59"/>
      <c r="PKZ259" s="59"/>
      <c r="PLA259" s="59"/>
      <c r="PLB259" s="59"/>
      <c r="PLC259" s="59"/>
      <c r="PLD259" s="59"/>
      <c r="PLE259" s="59"/>
      <c r="PLF259" s="59"/>
      <c r="PLG259" s="59"/>
      <c r="PLH259" s="59"/>
      <c r="PLI259" s="59"/>
      <c r="PLJ259" s="59"/>
      <c r="PLK259" s="59"/>
      <c r="PLL259" s="59"/>
      <c r="PLM259" s="59"/>
      <c r="PLN259" s="59"/>
      <c r="PLO259" s="59"/>
      <c r="PLP259" s="59"/>
      <c r="PLQ259" s="59"/>
      <c r="PLR259" s="59"/>
      <c r="PLS259" s="59"/>
      <c r="PLT259" s="59"/>
      <c r="PLU259" s="59"/>
      <c r="PLV259" s="59"/>
      <c r="PLW259" s="59"/>
      <c r="PLX259" s="59"/>
      <c r="PLY259" s="59"/>
      <c r="PLZ259" s="59"/>
      <c r="PMA259" s="59"/>
      <c r="PMB259" s="59"/>
      <c r="PMC259" s="59"/>
      <c r="PMD259" s="59"/>
      <c r="PME259" s="59"/>
      <c r="PMF259" s="59"/>
      <c r="PMG259" s="59"/>
      <c r="PMH259" s="59"/>
      <c r="PMI259" s="59"/>
      <c r="PMJ259" s="59"/>
      <c r="PMK259" s="59"/>
      <c r="PML259" s="59"/>
      <c r="PMM259" s="59"/>
      <c r="PMN259" s="59"/>
      <c r="PMO259" s="59"/>
      <c r="PMP259" s="59"/>
      <c r="PMQ259" s="59"/>
      <c r="PMR259" s="59"/>
      <c r="PMS259" s="59"/>
      <c r="PMT259" s="59"/>
      <c r="PMU259" s="59"/>
      <c r="PMV259" s="59"/>
      <c r="PMW259" s="59"/>
      <c r="PMX259" s="59"/>
      <c r="PMY259" s="59"/>
      <c r="PMZ259" s="59"/>
      <c r="PNA259" s="59"/>
      <c r="PNB259" s="59"/>
      <c r="PNC259" s="59"/>
      <c r="PND259" s="59"/>
      <c r="PNE259" s="59"/>
      <c r="PNF259" s="59"/>
      <c r="PNG259" s="59"/>
      <c r="PNH259" s="59"/>
      <c r="PNI259" s="59"/>
      <c r="PNJ259" s="59"/>
      <c r="PNK259" s="59"/>
      <c r="PNL259" s="59"/>
      <c r="PNM259" s="59"/>
      <c r="PNN259" s="59"/>
      <c r="PNO259" s="59"/>
      <c r="PNP259" s="59"/>
      <c r="PNQ259" s="59"/>
      <c r="PNR259" s="59"/>
      <c r="PNS259" s="59"/>
      <c r="PNT259" s="59"/>
      <c r="PNU259" s="59"/>
      <c r="PNV259" s="59"/>
      <c r="PNW259" s="59"/>
      <c r="PNX259" s="59"/>
      <c r="PNY259" s="59"/>
      <c r="PNZ259" s="59"/>
      <c r="POA259" s="59"/>
      <c r="POB259" s="59"/>
      <c r="POC259" s="59"/>
      <c r="POD259" s="59"/>
      <c r="POE259" s="59"/>
      <c r="POF259" s="59"/>
      <c r="POG259" s="59"/>
      <c r="POH259" s="59"/>
      <c r="POI259" s="59"/>
      <c r="POJ259" s="59"/>
      <c r="POK259" s="59"/>
      <c r="POL259" s="59"/>
      <c r="POM259" s="59"/>
      <c r="PON259" s="59"/>
      <c r="POO259" s="59"/>
      <c r="POP259" s="59"/>
      <c r="POQ259" s="59"/>
      <c r="POR259" s="59"/>
      <c r="POS259" s="59"/>
      <c r="POT259" s="59"/>
      <c r="POU259" s="59"/>
      <c r="POV259" s="59"/>
      <c r="POW259" s="59"/>
      <c r="POX259" s="59"/>
      <c r="POY259" s="59"/>
      <c r="POZ259" s="59"/>
      <c r="PPA259" s="59"/>
      <c r="PPB259" s="59"/>
      <c r="PPC259" s="59"/>
      <c r="PPD259" s="59"/>
      <c r="PPE259" s="59"/>
      <c r="PPF259" s="59"/>
      <c r="PPG259" s="59"/>
      <c r="PPH259" s="59"/>
      <c r="PPI259" s="59"/>
      <c r="PPJ259" s="59"/>
      <c r="PPK259" s="59"/>
      <c r="PPL259" s="59"/>
      <c r="PPM259" s="59"/>
      <c r="PPN259" s="59"/>
      <c r="PPO259" s="59"/>
      <c r="PPP259" s="59"/>
      <c r="PPQ259" s="59"/>
      <c r="PPR259" s="59"/>
      <c r="PPS259" s="59"/>
      <c r="PPT259" s="59"/>
      <c r="PPU259" s="59"/>
      <c r="PPV259" s="59"/>
      <c r="PPW259" s="59"/>
      <c r="PPX259" s="59"/>
      <c r="PPY259" s="59"/>
      <c r="PPZ259" s="59"/>
      <c r="PQA259" s="59"/>
      <c r="PQB259" s="59"/>
      <c r="PQC259" s="59"/>
      <c r="PQD259" s="59"/>
      <c r="PQE259" s="59"/>
      <c r="PQF259" s="59"/>
      <c r="PQG259" s="59"/>
      <c r="PQH259" s="59"/>
      <c r="PQI259" s="59"/>
      <c r="PQJ259" s="59"/>
      <c r="PQK259" s="59"/>
      <c r="PQL259" s="59"/>
      <c r="PQM259" s="59"/>
      <c r="PQN259" s="59"/>
      <c r="PQO259" s="59"/>
      <c r="PQP259" s="59"/>
      <c r="PQQ259" s="59"/>
      <c r="PQR259" s="59"/>
      <c r="PQS259" s="59"/>
      <c r="PQT259" s="59"/>
      <c r="PQU259" s="59"/>
      <c r="PQV259" s="59"/>
      <c r="PQW259" s="59"/>
      <c r="PQX259" s="59"/>
      <c r="PQY259" s="59"/>
      <c r="PQZ259" s="59"/>
      <c r="PRA259" s="59"/>
      <c r="PRB259" s="59"/>
      <c r="PRC259" s="59"/>
      <c r="PRD259" s="59"/>
      <c r="PRE259" s="59"/>
      <c r="PRF259" s="59"/>
      <c r="PRG259" s="59"/>
      <c r="PRH259" s="59"/>
      <c r="PRI259" s="59"/>
      <c r="PRJ259" s="59"/>
      <c r="PRK259" s="59"/>
      <c r="PRL259" s="59"/>
      <c r="PRM259" s="59"/>
      <c r="PRN259" s="59"/>
      <c r="PRO259" s="59"/>
      <c r="PRP259" s="59"/>
      <c r="PRQ259" s="59"/>
      <c r="PRR259" s="59"/>
      <c r="PRS259" s="59"/>
      <c r="PRT259" s="59"/>
      <c r="PRU259" s="59"/>
      <c r="PRV259" s="59"/>
      <c r="PRW259" s="59"/>
      <c r="PRX259" s="59"/>
      <c r="PRY259" s="59"/>
      <c r="PRZ259" s="59"/>
      <c r="PSA259" s="59"/>
      <c r="PSB259" s="59"/>
      <c r="PSC259" s="59"/>
      <c r="PSD259" s="59"/>
      <c r="PSE259" s="59"/>
      <c r="PSF259" s="59"/>
      <c r="PSG259" s="59"/>
      <c r="PSH259" s="59"/>
      <c r="PSI259" s="59"/>
      <c r="PSJ259" s="59"/>
      <c r="PSK259" s="59"/>
      <c r="PSL259" s="59"/>
      <c r="PSM259" s="59"/>
      <c r="PSN259" s="59"/>
      <c r="PSO259" s="59"/>
      <c r="PSP259" s="59"/>
      <c r="PSQ259" s="59"/>
      <c r="PSR259" s="59"/>
      <c r="PSS259" s="59"/>
      <c r="PST259" s="59"/>
      <c r="PSU259" s="59"/>
      <c r="PSV259" s="59"/>
      <c r="PSW259" s="59"/>
      <c r="PSX259" s="59"/>
      <c r="PSY259" s="59"/>
      <c r="PSZ259" s="59"/>
      <c r="PTA259" s="59"/>
      <c r="PTB259" s="59"/>
      <c r="PTC259" s="59"/>
      <c r="PTD259" s="59"/>
      <c r="PTE259" s="59"/>
      <c r="PTF259" s="59"/>
      <c r="PTG259" s="59"/>
      <c r="PTH259" s="59"/>
      <c r="PTI259" s="59"/>
      <c r="PTJ259" s="59"/>
      <c r="PTK259" s="59"/>
      <c r="PTL259" s="59"/>
      <c r="PTM259" s="59"/>
      <c r="PTN259" s="59"/>
      <c r="PTO259" s="59"/>
      <c r="PTP259" s="59"/>
      <c r="PTQ259" s="59"/>
      <c r="PTR259" s="59"/>
      <c r="PTS259" s="59"/>
      <c r="PTT259" s="59"/>
      <c r="PTU259" s="59"/>
      <c r="PTV259" s="59"/>
      <c r="PTW259" s="59"/>
      <c r="PTX259" s="59"/>
      <c r="PTY259" s="59"/>
      <c r="PTZ259" s="59"/>
      <c r="PUA259" s="59"/>
      <c r="PUB259" s="59"/>
      <c r="PUC259" s="59"/>
      <c r="PUD259" s="59"/>
      <c r="PUE259" s="59"/>
      <c r="PUF259" s="59"/>
      <c r="PUG259" s="59"/>
      <c r="PUH259" s="59"/>
      <c r="PUI259" s="59"/>
      <c r="PUJ259" s="59"/>
      <c r="PUK259" s="59"/>
      <c r="PUL259" s="59"/>
      <c r="PUM259" s="59"/>
      <c r="PUN259" s="59"/>
      <c r="PUO259" s="59"/>
      <c r="PUP259" s="59"/>
      <c r="PUQ259" s="59"/>
      <c r="PUR259" s="59"/>
      <c r="PUS259" s="59"/>
      <c r="PUT259" s="59"/>
      <c r="PUU259" s="59"/>
      <c r="PUV259" s="59"/>
      <c r="PUW259" s="59"/>
      <c r="PUX259" s="59"/>
      <c r="PUY259" s="59"/>
      <c r="PUZ259" s="59"/>
      <c r="PVA259" s="59"/>
      <c r="PVB259" s="59"/>
      <c r="PVC259" s="59"/>
      <c r="PVD259" s="59"/>
      <c r="PVE259" s="59"/>
      <c r="PVF259" s="59"/>
      <c r="PVG259" s="59"/>
      <c r="PVH259" s="59"/>
      <c r="PVI259" s="59"/>
      <c r="PVJ259" s="59"/>
      <c r="PVK259" s="59"/>
      <c r="PVL259" s="59"/>
      <c r="PVM259" s="59"/>
      <c r="PVN259" s="59"/>
      <c r="PVO259" s="59"/>
      <c r="PVP259" s="59"/>
      <c r="PVQ259" s="59"/>
      <c r="PVR259" s="59"/>
      <c r="PVS259" s="59"/>
      <c r="PVT259" s="59"/>
      <c r="PVU259" s="59"/>
      <c r="PVV259" s="59"/>
      <c r="PVW259" s="59"/>
      <c r="PVX259" s="59"/>
      <c r="PVY259" s="59"/>
      <c r="PVZ259" s="59"/>
      <c r="PWA259" s="59"/>
      <c r="PWB259" s="59"/>
      <c r="PWC259" s="59"/>
      <c r="PWD259" s="59"/>
      <c r="PWE259" s="59"/>
      <c r="PWF259" s="59"/>
      <c r="PWG259" s="59"/>
      <c r="PWH259" s="59"/>
      <c r="PWI259" s="59"/>
      <c r="PWJ259" s="59"/>
      <c r="PWK259" s="59"/>
      <c r="PWL259" s="59"/>
      <c r="PWM259" s="59"/>
      <c r="PWN259" s="59"/>
      <c r="PWO259" s="59"/>
      <c r="PWP259" s="59"/>
      <c r="PWQ259" s="59"/>
      <c r="PWR259" s="59"/>
      <c r="PWS259" s="59"/>
      <c r="PWT259" s="59"/>
      <c r="PWU259" s="59"/>
      <c r="PWV259" s="59"/>
      <c r="PWW259" s="59"/>
      <c r="PWX259" s="59"/>
      <c r="PWY259" s="59"/>
      <c r="PWZ259" s="59"/>
      <c r="PXA259" s="59"/>
      <c r="PXB259" s="59"/>
      <c r="PXC259" s="59"/>
      <c r="PXD259" s="59"/>
      <c r="PXE259" s="59"/>
      <c r="PXF259" s="59"/>
      <c r="PXG259" s="59"/>
      <c r="PXH259" s="59"/>
      <c r="PXI259" s="59"/>
      <c r="PXJ259" s="59"/>
      <c r="PXK259" s="59"/>
      <c r="PXL259" s="59"/>
      <c r="PXM259" s="59"/>
      <c r="PXN259" s="59"/>
      <c r="PXO259" s="59"/>
      <c r="PXP259" s="59"/>
      <c r="PXQ259" s="59"/>
      <c r="PXR259" s="59"/>
      <c r="PXS259" s="59"/>
      <c r="PXT259" s="59"/>
      <c r="PXU259" s="59"/>
      <c r="PXV259" s="59"/>
      <c r="PXW259" s="59"/>
      <c r="PXX259" s="59"/>
      <c r="PXY259" s="59"/>
      <c r="PXZ259" s="59"/>
      <c r="PYA259" s="59"/>
      <c r="PYB259" s="59"/>
      <c r="PYC259" s="59"/>
      <c r="PYD259" s="59"/>
      <c r="PYE259" s="59"/>
      <c r="PYF259" s="59"/>
      <c r="PYG259" s="59"/>
      <c r="PYH259" s="59"/>
      <c r="PYI259" s="59"/>
      <c r="PYJ259" s="59"/>
      <c r="PYK259" s="59"/>
      <c r="PYL259" s="59"/>
      <c r="PYM259" s="59"/>
      <c r="PYN259" s="59"/>
      <c r="PYO259" s="59"/>
      <c r="PYP259" s="59"/>
      <c r="PYQ259" s="59"/>
      <c r="PYR259" s="59"/>
      <c r="PYS259" s="59"/>
      <c r="PYT259" s="59"/>
      <c r="PYU259" s="59"/>
      <c r="PYV259" s="59"/>
      <c r="PYW259" s="59"/>
      <c r="PYX259" s="59"/>
      <c r="PYY259" s="59"/>
      <c r="PYZ259" s="59"/>
      <c r="PZA259" s="59"/>
      <c r="PZB259" s="59"/>
      <c r="PZC259" s="59"/>
      <c r="PZD259" s="59"/>
      <c r="PZE259" s="59"/>
      <c r="PZF259" s="59"/>
      <c r="PZG259" s="59"/>
      <c r="PZH259" s="59"/>
      <c r="PZI259" s="59"/>
      <c r="PZJ259" s="59"/>
      <c r="PZK259" s="59"/>
      <c r="PZL259" s="59"/>
      <c r="PZM259" s="59"/>
      <c r="PZN259" s="59"/>
      <c r="PZO259" s="59"/>
      <c r="PZP259" s="59"/>
      <c r="PZQ259" s="59"/>
      <c r="PZR259" s="59"/>
      <c r="PZS259" s="59"/>
      <c r="PZT259" s="59"/>
      <c r="PZU259" s="59"/>
      <c r="PZV259" s="59"/>
      <c r="PZW259" s="59"/>
      <c r="PZX259" s="59"/>
      <c r="PZY259" s="59"/>
      <c r="PZZ259" s="59"/>
      <c r="QAA259" s="59"/>
      <c r="QAB259" s="59"/>
      <c r="QAC259" s="59"/>
      <c r="QAD259" s="59"/>
      <c r="QAE259" s="59"/>
      <c r="QAF259" s="59"/>
      <c r="QAG259" s="59"/>
      <c r="QAH259" s="59"/>
      <c r="QAI259" s="59"/>
      <c r="QAJ259" s="59"/>
      <c r="QAK259" s="59"/>
      <c r="QAL259" s="59"/>
      <c r="QAM259" s="59"/>
      <c r="QAN259" s="59"/>
      <c r="QAO259" s="59"/>
      <c r="QAP259" s="59"/>
      <c r="QAQ259" s="59"/>
      <c r="QAR259" s="59"/>
      <c r="QAS259" s="59"/>
      <c r="QAT259" s="59"/>
      <c r="QAU259" s="59"/>
      <c r="QAV259" s="59"/>
      <c r="QAW259" s="59"/>
      <c r="QAX259" s="59"/>
      <c r="QAY259" s="59"/>
      <c r="QAZ259" s="59"/>
      <c r="QBA259" s="59"/>
      <c r="QBB259" s="59"/>
      <c r="QBC259" s="59"/>
      <c r="QBD259" s="59"/>
      <c r="QBE259" s="59"/>
      <c r="QBF259" s="59"/>
      <c r="QBG259" s="59"/>
      <c r="QBH259" s="59"/>
      <c r="QBI259" s="59"/>
      <c r="QBJ259" s="59"/>
      <c r="QBK259" s="59"/>
      <c r="QBL259" s="59"/>
      <c r="QBM259" s="59"/>
      <c r="QBN259" s="59"/>
      <c r="QBO259" s="59"/>
      <c r="QBP259" s="59"/>
      <c r="QBQ259" s="59"/>
      <c r="QBR259" s="59"/>
      <c r="QBS259" s="59"/>
      <c r="QBT259" s="59"/>
      <c r="QBU259" s="59"/>
      <c r="QBV259" s="59"/>
      <c r="QBW259" s="59"/>
      <c r="QBX259" s="59"/>
      <c r="QBY259" s="59"/>
      <c r="QBZ259" s="59"/>
      <c r="QCA259" s="59"/>
      <c r="QCB259" s="59"/>
      <c r="QCC259" s="59"/>
      <c r="QCD259" s="59"/>
      <c r="QCE259" s="59"/>
      <c r="QCF259" s="59"/>
      <c r="QCG259" s="59"/>
      <c r="QCH259" s="59"/>
      <c r="QCI259" s="59"/>
      <c r="QCJ259" s="59"/>
      <c r="QCK259" s="59"/>
      <c r="QCL259" s="59"/>
      <c r="QCM259" s="59"/>
      <c r="QCN259" s="59"/>
      <c r="QCO259" s="59"/>
      <c r="QCP259" s="59"/>
      <c r="QCQ259" s="59"/>
      <c r="QCR259" s="59"/>
      <c r="QCS259" s="59"/>
      <c r="QCT259" s="59"/>
      <c r="QCU259" s="59"/>
      <c r="QCV259" s="59"/>
      <c r="QCW259" s="59"/>
      <c r="QCX259" s="59"/>
      <c r="QCY259" s="59"/>
      <c r="QCZ259" s="59"/>
      <c r="QDA259" s="59"/>
      <c r="QDB259" s="59"/>
      <c r="QDC259" s="59"/>
      <c r="QDD259" s="59"/>
      <c r="QDE259" s="59"/>
      <c r="QDF259" s="59"/>
      <c r="QDG259" s="59"/>
      <c r="QDH259" s="59"/>
      <c r="QDI259" s="59"/>
      <c r="QDJ259" s="59"/>
      <c r="QDK259" s="59"/>
      <c r="QDL259" s="59"/>
      <c r="QDM259" s="59"/>
      <c r="QDN259" s="59"/>
      <c r="QDO259" s="59"/>
      <c r="QDP259" s="59"/>
      <c r="QDQ259" s="59"/>
      <c r="QDR259" s="59"/>
      <c r="QDS259" s="59"/>
      <c r="QDT259" s="59"/>
      <c r="QDU259" s="59"/>
      <c r="QDV259" s="59"/>
      <c r="QDW259" s="59"/>
      <c r="QDX259" s="59"/>
      <c r="QDY259" s="59"/>
      <c r="QDZ259" s="59"/>
      <c r="QEA259" s="59"/>
      <c r="QEB259" s="59"/>
      <c r="QEC259" s="59"/>
      <c r="QED259" s="59"/>
      <c r="QEE259" s="59"/>
      <c r="QEF259" s="59"/>
      <c r="QEG259" s="59"/>
      <c r="QEH259" s="59"/>
      <c r="QEI259" s="59"/>
      <c r="QEJ259" s="59"/>
      <c r="QEK259" s="59"/>
      <c r="QEL259" s="59"/>
      <c r="QEM259" s="59"/>
      <c r="QEN259" s="59"/>
      <c r="QEO259" s="59"/>
      <c r="QEP259" s="59"/>
      <c r="QEQ259" s="59"/>
      <c r="QER259" s="59"/>
      <c r="QES259" s="59"/>
      <c r="QET259" s="59"/>
      <c r="QEU259" s="59"/>
      <c r="QEV259" s="59"/>
      <c r="QEW259" s="59"/>
      <c r="QEX259" s="59"/>
      <c r="QEY259" s="59"/>
      <c r="QEZ259" s="59"/>
      <c r="QFA259" s="59"/>
      <c r="QFB259" s="59"/>
      <c r="QFC259" s="59"/>
      <c r="QFD259" s="59"/>
      <c r="QFE259" s="59"/>
      <c r="QFF259" s="59"/>
      <c r="QFG259" s="59"/>
      <c r="QFH259" s="59"/>
      <c r="QFI259" s="59"/>
      <c r="QFJ259" s="59"/>
      <c r="QFK259" s="59"/>
      <c r="QFL259" s="59"/>
      <c r="QFM259" s="59"/>
      <c r="QFN259" s="59"/>
      <c r="QFO259" s="59"/>
      <c r="QFP259" s="59"/>
      <c r="QFQ259" s="59"/>
      <c r="QFR259" s="59"/>
      <c r="QFS259" s="59"/>
      <c r="QFT259" s="59"/>
      <c r="QFU259" s="59"/>
      <c r="QFV259" s="59"/>
      <c r="QFW259" s="59"/>
      <c r="QFX259" s="59"/>
      <c r="QFY259" s="59"/>
      <c r="QFZ259" s="59"/>
      <c r="QGA259" s="59"/>
      <c r="QGB259" s="59"/>
      <c r="QGC259" s="59"/>
      <c r="QGD259" s="59"/>
      <c r="QGE259" s="59"/>
      <c r="QGF259" s="59"/>
      <c r="QGG259" s="59"/>
      <c r="QGH259" s="59"/>
      <c r="QGI259" s="59"/>
      <c r="QGJ259" s="59"/>
      <c r="QGK259" s="59"/>
      <c r="QGL259" s="59"/>
      <c r="QGM259" s="59"/>
      <c r="QGN259" s="59"/>
      <c r="QGO259" s="59"/>
      <c r="QGP259" s="59"/>
      <c r="QGQ259" s="59"/>
      <c r="QGR259" s="59"/>
      <c r="QGS259" s="59"/>
      <c r="QGT259" s="59"/>
      <c r="QGU259" s="59"/>
      <c r="QGV259" s="59"/>
      <c r="QGW259" s="59"/>
      <c r="QGX259" s="59"/>
      <c r="QGY259" s="59"/>
      <c r="QGZ259" s="59"/>
      <c r="QHA259" s="59"/>
      <c r="QHB259" s="59"/>
      <c r="QHC259" s="59"/>
      <c r="QHD259" s="59"/>
      <c r="QHE259" s="59"/>
      <c r="QHF259" s="59"/>
      <c r="QHG259" s="59"/>
      <c r="QHH259" s="59"/>
      <c r="QHI259" s="59"/>
      <c r="QHJ259" s="59"/>
      <c r="QHK259" s="59"/>
      <c r="QHL259" s="59"/>
      <c r="QHM259" s="59"/>
      <c r="QHN259" s="59"/>
      <c r="QHO259" s="59"/>
      <c r="QHP259" s="59"/>
      <c r="QHQ259" s="59"/>
      <c r="QHR259" s="59"/>
      <c r="QHS259" s="59"/>
      <c r="QHT259" s="59"/>
      <c r="QHU259" s="59"/>
      <c r="QHV259" s="59"/>
      <c r="QHW259" s="59"/>
      <c r="QHX259" s="59"/>
      <c r="QHY259" s="59"/>
      <c r="QHZ259" s="59"/>
      <c r="QIA259" s="59"/>
      <c r="QIB259" s="59"/>
      <c r="QIC259" s="59"/>
      <c r="QID259" s="59"/>
      <c r="QIE259" s="59"/>
      <c r="QIF259" s="59"/>
      <c r="QIG259" s="59"/>
      <c r="QIH259" s="59"/>
      <c r="QII259" s="59"/>
      <c r="QIJ259" s="59"/>
      <c r="QIK259" s="59"/>
      <c r="QIL259" s="59"/>
      <c r="QIM259" s="59"/>
      <c r="QIN259" s="59"/>
      <c r="QIO259" s="59"/>
      <c r="QIP259" s="59"/>
      <c r="QIQ259" s="59"/>
      <c r="QIR259" s="59"/>
      <c r="QIS259" s="59"/>
      <c r="QIT259" s="59"/>
      <c r="QIU259" s="59"/>
      <c r="QIV259" s="59"/>
      <c r="QIW259" s="59"/>
      <c r="QIX259" s="59"/>
      <c r="QIY259" s="59"/>
      <c r="QIZ259" s="59"/>
      <c r="QJA259" s="59"/>
      <c r="QJB259" s="59"/>
      <c r="QJC259" s="59"/>
      <c r="QJD259" s="59"/>
      <c r="QJE259" s="59"/>
      <c r="QJF259" s="59"/>
      <c r="QJG259" s="59"/>
      <c r="QJH259" s="59"/>
      <c r="QJI259" s="59"/>
      <c r="QJJ259" s="59"/>
      <c r="QJK259" s="59"/>
      <c r="QJL259" s="59"/>
      <c r="QJM259" s="59"/>
      <c r="QJN259" s="59"/>
      <c r="QJO259" s="59"/>
      <c r="QJP259" s="59"/>
      <c r="QJQ259" s="59"/>
      <c r="QJR259" s="59"/>
      <c r="QJS259" s="59"/>
      <c r="QJT259" s="59"/>
      <c r="QJU259" s="59"/>
      <c r="QJV259" s="59"/>
      <c r="QJW259" s="59"/>
      <c r="QJX259" s="59"/>
      <c r="QJY259" s="59"/>
      <c r="QJZ259" s="59"/>
      <c r="QKA259" s="59"/>
      <c r="QKB259" s="59"/>
      <c r="QKC259" s="59"/>
      <c r="QKD259" s="59"/>
      <c r="QKE259" s="59"/>
      <c r="QKF259" s="59"/>
      <c r="QKG259" s="59"/>
      <c r="QKH259" s="59"/>
      <c r="QKI259" s="59"/>
      <c r="QKJ259" s="59"/>
      <c r="QKK259" s="59"/>
      <c r="QKL259" s="59"/>
      <c r="QKM259" s="59"/>
      <c r="QKN259" s="59"/>
      <c r="QKO259" s="59"/>
      <c r="QKP259" s="59"/>
      <c r="QKQ259" s="59"/>
      <c r="QKR259" s="59"/>
      <c r="QKS259" s="59"/>
      <c r="QKT259" s="59"/>
      <c r="QKU259" s="59"/>
      <c r="QKV259" s="59"/>
      <c r="QKW259" s="59"/>
      <c r="QKX259" s="59"/>
      <c r="QKY259" s="59"/>
      <c r="QKZ259" s="59"/>
      <c r="QLA259" s="59"/>
      <c r="QLB259" s="59"/>
      <c r="QLC259" s="59"/>
      <c r="QLD259" s="59"/>
      <c r="QLE259" s="59"/>
      <c r="QLF259" s="59"/>
      <c r="QLG259" s="59"/>
      <c r="QLH259" s="59"/>
      <c r="QLI259" s="59"/>
      <c r="QLJ259" s="59"/>
      <c r="QLK259" s="59"/>
      <c r="QLL259" s="59"/>
      <c r="QLM259" s="59"/>
      <c r="QLN259" s="59"/>
      <c r="QLO259" s="59"/>
      <c r="QLP259" s="59"/>
      <c r="QLQ259" s="59"/>
      <c r="QLR259" s="59"/>
      <c r="QLS259" s="59"/>
      <c r="QLT259" s="59"/>
      <c r="QLU259" s="59"/>
      <c r="QLV259" s="59"/>
      <c r="QLW259" s="59"/>
      <c r="QLX259" s="59"/>
      <c r="QLY259" s="59"/>
      <c r="QLZ259" s="59"/>
      <c r="QMA259" s="59"/>
      <c r="QMB259" s="59"/>
      <c r="QMC259" s="59"/>
      <c r="QMD259" s="59"/>
      <c r="QME259" s="59"/>
      <c r="QMF259" s="59"/>
      <c r="QMG259" s="59"/>
      <c r="QMH259" s="59"/>
      <c r="QMI259" s="59"/>
      <c r="QMJ259" s="59"/>
      <c r="QMK259" s="59"/>
      <c r="QML259" s="59"/>
      <c r="QMM259" s="59"/>
      <c r="QMN259" s="59"/>
      <c r="QMO259" s="59"/>
      <c r="QMP259" s="59"/>
      <c r="QMQ259" s="59"/>
      <c r="QMR259" s="59"/>
      <c r="QMS259" s="59"/>
      <c r="QMT259" s="59"/>
      <c r="QMU259" s="59"/>
      <c r="QMV259" s="59"/>
      <c r="QMW259" s="59"/>
      <c r="QMX259" s="59"/>
      <c r="QMY259" s="59"/>
      <c r="QMZ259" s="59"/>
      <c r="QNA259" s="59"/>
      <c r="QNB259" s="59"/>
      <c r="QNC259" s="59"/>
      <c r="QND259" s="59"/>
      <c r="QNE259" s="59"/>
      <c r="QNF259" s="59"/>
      <c r="QNG259" s="59"/>
      <c r="QNH259" s="59"/>
      <c r="QNI259" s="59"/>
      <c r="QNJ259" s="59"/>
      <c r="QNK259" s="59"/>
      <c r="QNL259" s="59"/>
      <c r="QNM259" s="59"/>
      <c r="QNN259" s="59"/>
      <c r="QNO259" s="59"/>
      <c r="QNP259" s="59"/>
      <c r="QNQ259" s="59"/>
      <c r="QNR259" s="59"/>
      <c r="QNS259" s="59"/>
      <c r="QNT259" s="59"/>
      <c r="QNU259" s="59"/>
      <c r="QNV259" s="59"/>
      <c r="QNW259" s="59"/>
      <c r="QNX259" s="59"/>
      <c r="QNY259" s="59"/>
      <c r="QNZ259" s="59"/>
      <c r="QOA259" s="59"/>
      <c r="QOB259" s="59"/>
      <c r="QOC259" s="59"/>
      <c r="QOD259" s="59"/>
      <c r="QOE259" s="59"/>
      <c r="QOF259" s="59"/>
      <c r="QOG259" s="59"/>
      <c r="QOH259" s="59"/>
      <c r="QOI259" s="59"/>
      <c r="QOJ259" s="59"/>
      <c r="QOK259" s="59"/>
      <c r="QOL259" s="59"/>
      <c r="QOM259" s="59"/>
      <c r="QON259" s="59"/>
      <c r="QOO259" s="59"/>
      <c r="QOP259" s="59"/>
      <c r="QOQ259" s="59"/>
      <c r="QOR259" s="59"/>
      <c r="QOS259" s="59"/>
      <c r="QOT259" s="59"/>
      <c r="QOU259" s="59"/>
      <c r="QOV259" s="59"/>
      <c r="QOW259" s="59"/>
      <c r="QOX259" s="59"/>
      <c r="QOY259" s="59"/>
      <c r="QOZ259" s="59"/>
      <c r="QPA259" s="59"/>
      <c r="QPB259" s="59"/>
      <c r="QPC259" s="59"/>
      <c r="QPD259" s="59"/>
      <c r="QPE259" s="59"/>
      <c r="QPF259" s="59"/>
      <c r="QPG259" s="59"/>
      <c r="QPH259" s="59"/>
      <c r="QPI259" s="59"/>
      <c r="QPJ259" s="59"/>
      <c r="QPK259" s="59"/>
      <c r="QPL259" s="59"/>
      <c r="QPM259" s="59"/>
      <c r="QPN259" s="59"/>
      <c r="QPO259" s="59"/>
      <c r="QPP259" s="59"/>
      <c r="QPQ259" s="59"/>
      <c r="QPR259" s="59"/>
      <c r="QPS259" s="59"/>
      <c r="QPT259" s="59"/>
      <c r="QPU259" s="59"/>
      <c r="QPV259" s="59"/>
      <c r="QPW259" s="59"/>
      <c r="QPX259" s="59"/>
      <c r="QPY259" s="59"/>
      <c r="QPZ259" s="59"/>
      <c r="QQA259" s="59"/>
      <c r="QQB259" s="59"/>
      <c r="QQC259" s="59"/>
      <c r="QQD259" s="59"/>
      <c r="QQE259" s="59"/>
      <c r="QQF259" s="59"/>
      <c r="QQG259" s="59"/>
      <c r="QQH259" s="59"/>
      <c r="QQI259" s="59"/>
      <c r="QQJ259" s="59"/>
      <c r="QQK259" s="59"/>
      <c r="QQL259" s="59"/>
      <c r="QQM259" s="59"/>
      <c r="QQN259" s="59"/>
      <c r="QQO259" s="59"/>
      <c r="QQP259" s="59"/>
      <c r="QQQ259" s="59"/>
      <c r="QQR259" s="59"/>
      <c r="QQS259" s="59"/>
      <c r="QQT259" s="59"/>
      <c r="QQU259" s="59"/>
      <c r="QQV259" s="59"/>
      <c r="QQW259" s="59"/>
      <c r="QQX259" s="59"/>
      <c r="QQY259" s="59"/>
      <c r="QQZ259" s="59"/>
      <c r="QRA259" s="59"/>
      <c r="QRB259" s="59"/>
      <c r="QRC259" s="59"/>
      <c r="QRD259" s="59"/>
      <c r="QRE259" s="59"/>
      <c r="QRF259" s="59"/>
      <c r="QRG259" s="59"/>
      <c r="QRH259" s="59"/>
      <c r="QRI259" s="59"/>
      <c r="QRJ259" s="59"/>
      <c r="QRK259" s="59"/>
      <c r="QRL259" s="59"/>
      <c r="QRM259" s="59"/>
      <c r="QRN259" s="59"/>
      <c r="QRO259" s="59"/>
      <c r="QRP259" s="59"/>
      <c r="QRQ259" s="59"/>
      <c r="QRR259" s="59"/>
      <c r="QRS259" s="59"/>
      <c r="QRT259" s="59"/>
      <c r="QRU259" s="59"/>
      <c r="QRV259" s="59"/>
      <c r="QRW259" s="59"/>
      <c r="QRX259" s="59"/>
      <c r="QRY259" s="59"/>
      <c r="QRZ259" s="59"/>
      <c r="QSA259" s="59"/>
      <c r="QSB259" s="59"/>
      <c r="QSC259" s="59"/>
      <c r="QSD259" s="59"/>
      <c r="QSE259" s="59"/>
      <c r="QSF259" s="59"/>
      <c r="QSG259" s="59"/>
      <c r="QSH259" s="59"/>
      <c r="QSI259" s="59"/>
      <c r="QSJ259" s="59"/>
      <c r="QSK259" s="59"/>
      <c r="QSL259" s="59"/>
      <c r="QSM259" s="59"/>
      <c r="QSN259" s="59"/>
      <c r="QSO259" s="59"/>
      <c r="QSP259" s="59"/>
      <c r="QSQ259" s="59"/>
      <c r="QSR259" s="59"/>
      <c r="QSS259" s="59"/>
      <c r="QST259" s="59"/>
      <c r="QSU259" s="59"/>
      <c r="QSV259" s="59"/>
      <c r="QSW259" s="59"/>
      <c r="QSX259" s="59"/>
      <c r="QSY259" s="59"/>
      <c r="QSZ259" s="59"/>
      <c r="QTA259" s="59"/>
      <c r="QTB259" s="59"/>
      <c r="QTC259" s="59"/>
      <c r="QTD259" s="59"/>
      <c r="QTE259" s="59"/>
      <c r="QTF259" s="59"/>
      <c r="QTG259" s="59"/>
      <c r="QTH259" s="59"/>
      <c r="QTI259" s="59"/>
      <c r="QTJ259" s="59"/>
      <c r="QTK259" s="59"/>
      <c r="QTL259" s="59"/>
      <c r="QTM259" s="59"/>
      <c r="QTN259" s="59"/>
      <c r="QTO259" s="59"/>
      <c r="QTP259" s="59"/>
      <c r="QTQ259" s="59"/>
      <c r="QTR259" s="59"/>
      <c r="QTS259" s="59"/>
      <c r="QTT259" s="59"/>
      <c r="QTU259" s="59"/>
      <c r="QTV259" s="59"/>
      <c r="QTW259" s="59"/>
      <c r="QTX259" s="59"/>
      <c r="QTY259" s="59"/>
      <c r="QTZ259" s="59"/>
      <c r="QUA259" s="59"/>
      <c r="QUB259" s="59"/>
      <c r="QUC259" s="59"/>
      <c r="QUD259" s="59"/>
      <c r="QUE259" s="59"/>
      <c r="QUF259" s="59"/>
      <c r="QUG259" s="59"/>
      <c r="QUH259" s="59"/>
      <c r="QUI259" s="59"/>
      <c r="QUJ259" s="59"/>
      <c r="QUK259" s="59"/>
      <c r="QUL259" s="59"/>
      <c r="QUM259" s="59"/>
      <c r="QUN259" s="59"/>
      <c r="QUO259" s="59"/>
      <c r="QUP259" s="59"/>
      <c r="QUQ259" s="59"/>
      <c r="QUR259" s="59"/>
      <c r="QUS259" s="59"/>
      <c r="QUT259" s="59"/>
      <c r="QUU259" s="59"/>
      <c r="QUV259" s="59"/>
      <c r="QUW259" s="59"/>
      <c r="QUX259" s="59"/>
      <c r="QUY259" s="59"/>
      <c r="QUZ259" s="59"/>
      <c r="QVA259" s="59"/>
      <c r="QVB259" s="59"/>
      <c r="QVC259" s="59"/>
      <c r="QVD259" s="59"/>
      <c r="QVE259" s="59"/>
      <c r="QVF259" s="59"/>
      <c r="QVG259" s="59"/>
      <c r="QVH259" s="59"/>
      <c r="QVI259" s="59"/>
      <c r="QVJ259" s="59"/>
      <c r="QVK259" s="59"/>
      <c r="QVL259" s="59"/>
      <c r="QVM259" s="59"/>
      <c r="QVN259" s="59"/>
      <c r="QVO259" s="59"/>
      <c r="QVP259" s="59"/>
      <c r="QVQ259" s="59"/>
      <c r="QVR259" s="59"/>
      <c r="QVS259" s="59"/>
      <c r="QVT259" s="59"/>
      <c r="QVU259" s="59"/>
      <c r="QVV259" s="59"/>
      <c r="QVW259" s="59"/>
      <c r="QVX259" s="59"/>
      <c r="QVY259" s="59"/>
      <c r="QVZ259" s="59"/>
      <c r="QWA259" s="59"/>
      <c r="QWB259" s="59"/>
      <c r="QWC259" s="59"/>
      <c r="QWD259" s="59"/>
      <c r="QWE259" s="59"/>
      <c r="QWF259" s="59"/>
      <c r="QWG259" s="59"/>
      <c r="QWH259" s="59"/>
      <c r="QWI259" s="59"/>
      <c r="QWJ259" s="59"/>
      <c r="QWK259" s="59"/>
      <c r="QWL259" s="59"/>
      <c r="QWM259" s="59"/>
      <c r="QWN259" s="59"/>
      <c r="QWO259" s="59"/>
      <c r="QWP259" s="59"/>
      <c r="QWQ259" s="59"/>
      <c r="QWR259" s="59"/>
      <c r="QWS259" s="59"/>
      <c r="QWT259" s="59"/>
      <c r="QWU259" s="59"/>
      <c r="QWV259" s="59"/>
      <c r="QWW259" s="59"/>
      <c r="QWX259" s="59"/>
      <c r="QWY259" s="59"/>
      <c r="QWZ259" s="59"/>
      <c r="QXA259" s="59"/>
      <c r="QXB259" s="59"/>
      <c r="QXC259" s="59"/>
      <c r="QXD259" s="59"/>
      <c r="QXE259" s="59"/>
      <c r="QXF259" s="59"/>
      <c r="QXG259" s="59"/>
      <c r="QXH259" s="59"/>
      <c r="QXI259" s="59"/>
      <c r="QXJ259" s="59"/>
      <c r="QXK259" s="59"/>
      <c r="QXL259" s="59"/>
      <c r="QXM259" s="59"/>
      <c r="QXN259" s="59"/>
      <c r="QXO259" s="59"/>
      <c r="QXP259" s="59"/>
      <c r="QXQ259" s="59"/>
      <c r="QXR259" s="59"/>
      <c r="QXS259" s="59"/>
      <c r="QXT259" s="59"/>
      <c r="QXU259" s="59"/>
      <c r="QXV259" s="59"/>
      <c r="QXW259" s="59"/>
      <c r="QXX259" s="59"/>
      <c r="QXY259" s="59"/>
      <c r="QXZ259" s="59"/>
      <c r="QYA259" s="59"/>
      <c r="QYB259" s="59"/>
      <c r="QYC259" s="59"/>
      <c r="QYD259" s="59"/>
      <c r="QYE259" s="59"/>
      <c r="QYF259" s="59"/>
      <c r="QYG259" s="59"/>
      <c r="QYH259" s="59"/>
      <c r="QYI259" s="59"/>
      <c r="QYJ259" s="59"/>
      <c r="QYK259" s="59"/>
      <c r="QYL259" s="59"/>
      <c r="QYM259" s="59"/>
      <c r="QYN259" s="59"/>
      <c r="QYO259" s="59"/>
      <c r="QYP259" s="59"/>
      <c r="QYQ259" s="59"/>
      <c r="QYR259" s="59"/>
      <c r="QYS259" s="59"/>
      <c r="QYT259" s="59"/>
      <c r="QYU259" s="59"/>
      <c r="QYV259" s="59"/>
      <c r="QYW259" s="59"/>
      <c r="QYX259" s="59"/>
      <c r="QYY259" s="59"/>
      <c r="QYZ259" s="59"/>
      <c r="QZA259" s="59"/>
      <c r="QZB259" s="59"/>
      <c r="QZC259" s="59"/>
      <c r="QZD259" s="59"/>
      <c r="QZE259" s="59"/>
      <c r="QZF259" s="59"/>
      <c r="QZG259" s="59"/>
      <c r="QZH259" s="59"/>
      <c r="QZI259" s="59"/>
      <c r="QZJ259" s="59"/>
      <c r="QZK259" s="59"/>
      <c r="QZL259" s="59"/>
      <c r="QZM259" s="59"/>
      <c r="QZN259" s="59"/>
      <c r="QZO259" s="59"/>
      <c r="QZP259" s="59"/>
      <c r="QZQ259" s="59"/>
      <c r="QZR259" s="59"/>
      <c r="QZS259" s="59"/>
      <c r="QZT259" s="59"/>
      <c r="QZU259" s="59"/>
      <c r="QZV259" s="59"/>
      <c r="QZW259" s="59"/>
      <c r="QZX259" s="59"/>
      <c r="QZY259" s="59"/>
      <c r="QZZ259" s="59"/>
      <c r="RAA259" s="59"/>
      <c r="RAB259" s="59"/>
      <c r="RAC259" s="59"/>
      <c r="RAD259" s="59"/>
      <c r="RAE259" s="59"/>
      <c r="RAF259" s="59"/>
      <c r="RAG259" s="59"/>
      <c r="RAH259" s="59"/>
      <c r="RAI259" s="59"/>
      <c r="RAJ259" s="59"/>
      <c r="RAK259" s="59"/>
      <c r="RAL259" s="59"/>
      <c r="RAM259" s="59"/>
      <c r="RAN259" s="59"/>
      <c r="RAO259" s="59"/>
      <c r="RAP259" s="59"/>
      <c r="RAQ259" s="59"/>
      <c r="RAR259" s="59"/>
      <c r="RAS259" s="59"/>
      <c r="RAT259" s="59"/>
      <c r="RAU259" s="59"/>
      <c r="RAV259" s="59"/>
      <c r="RAW259" s="59"/>
      <c r="RAX259" s="59"/>
      <c r="RAY259" s="59"/>
      <c r="RAZ259" s="59"/>
      <c r="RBA259" s="59"/>
      <c r="RBB259" s="59"/>
      <c r="RBC259" s="59"/>
      <c r="RBD259" s="59"/>
      <c r="RBE259" s="59"/>
      <c r="RBF259" s="59"/>
      <c r="RBG259" s="59"/>
      <c r="RBH259" s="59"/>
      <c r="RBI259" s="59"/>
      <c r="RBJ259" s="59"/>
      <c r="RBK259" s="59"/>
      <c r="RBL259" s="59"/>
      <c r="RBM259" s="59"/>
      <c r="RBN259" s="59"/>
      <c r="RBO259" s="59"/>
      <c r="RBP259" s="59"/>
      <c r="RBQ259" s="59"/>
      <c r="RBR259" s="59"/>
      <c r="RBS259" s="59"/>
      <c r="RBT259" s="59"/>
      <c r="RBU259" s="59"/>
      <c r="RBV259" s="59"/>
      <c r="RBW259" s="59"/>
      <c r="RBX259" s="59"/>
      <c r="RBY259" s="59"/>
      <c r="RBZ259" s="59"/>
      <c r="RCA259" s="59"/>
      <c r="RCB259" s="59"/>
      <c r="RCC259" s="59"/>
      <c r="RCD259" s="59"/>
      <c r="RCE259" s="59"/>
      <c r="RCF259" s="59"/>
      <c r="RCG259" s="59"/>
      <c r="RCH259" s="59"/>
      <c r="RCI259" s="59"/>
      <c r="RCJ259" s="59"/>
      <c r="RCK259" s="59"/>
      <c r="RCL259" s="59"/>
      <c r="RCM259" s="59"/>
      <c r="RCN259" s="59"/>
      <c r="RCO259" s="59"/>
      <c r="RCP259" s="59"/>
      <c r="RCQ259" s="59"/>
      <c r="RCR259" s="59"/>
      <c r="RCS259" s="59"/>
      <c r="RCT259" s="59"/>
      <c r="RCU259" s="59"/>
      <c r="RCV259" s="59"/>
      <c r="RCW259" s="59"/>
      <c r="RCX259" s="59"/>
      <c r="RCY259" s="59"/>
      <c r="RCZ259" s="59"/>
      <c r="RDA259" s="59"/>
      <c r="RDB259" s="59"/>
      <c r="RDC259" s="59"/>
      <c r="RDD259" s="59"/>
      <c r="RDE259" s="59"/>
      <c r="RDF259" s="59"/>
      <c r="RDG259" s="59"/>
      <c r="RDH259" s="59"/>
      <c r="RDI259" s="59"/>
      <c r="RDJ259" s="59"/>
      <c r="RDK259" s="59"/>
      <c r="RDL259" s="59"/>
      <c r="RDM259" s="59"/>
      <c r="RDN259" s="59"/>
      <c r="RDO259" s="59"/>
      <c r="RDP259" s="59"/>
      <c r="RDQ259" s="59"/>
      <c r="RDR259" s="59"/>
      <c r="RDS259" s="59"/>
      <c r="RDT259" s="59"/>
      <c r="RDU259" s="59"/>
      <c r="RDV259" s="59"/>
      <c r="RDW259" s="59"/>
      <c r="RDX259" s="59"/>
      <c r="RDY259" s="59"/>
      <c r="RDZ259" s="59"/>
      <c r="REA259" s="59"/>
      <c r="REB259" s="59"/>
      <c r="REC259" s="59"/>
      <c r="RED259" s="59"/>
      <c r="REE259" s="59"/>
      <c r="REF259" s="59"/>
      <c r="REG259" s="59"/>
      <c r="REH259" s="59"/>
      <c r="REI259" s="59"/>
      <c r="REJ259" s="59"/>
      <c r="REK259" s="59"/>
      <c r="REL259" s="59"/>
      <c r="REM259" s="59"/>
      <c r="REN259" s="59"/>
      <c r="REO259" s="59"/>
      <c r="REP259" s="59"/>
      <c r="REQ259" s="59"/>
      <c r="RER259" s="59"/>
      <c r="RES259" s="59"/>
      <c r="RET259" s="59"/>
      <c r="REU259" s="59"/>
      <c r="REV259" s="59"/>
      <c r="REW259" s="59"/>
      <c r="REX259" s="59"/>
      <c r="REY259" s="59"/>
      <c r="REZ259" s="59"/>
      <c r="RFA259" s="59"/>
      <c r="RFB259" s="59"/>
      <c r="RFC259" s="59"/>
      <c r="RFD259" s="59"/>
      <c r="RFE259" s="59"/>
      <c r="RFF259" s="59"/>
      <c r="RFG259" s="59"/>
      <c r="RFH259" s="59"/>
      <c r="RFI259" s="59"/>
      <c r="RFJ259" s="59"/>
      <c r="RFK259" s="59"/>
      <c r="RFL259" s="59"/>
      <c r="RFM259" s="59"/>
      <c r="RFN259" s="59"/>
      <c r="RFO259" s="59"/>
      <c r="RFP259" s="59"/>
      <c r="RFQ259" s="59"/>
      <c r="RFR259" s="59"/>
      <c r="RFS259" s="59"/>
      <c r="RFT259" s="59"/>
      <c r="RFU259" s="59"/>
      <c r="RFV259" s="59"/>
      <c r="RFW259" s="59"/>
      <c r="RFX259" s="59"/>
      <c r="RFY259" s="59"/>
      <c r="RFZ259" s="59"/>
      <c r="RGA259" s="59"/>
      <c r="RGB259" s="59"/>
      <c r="RGC259" s="59"/>
      <c r="RGD259" s="59"/>
      <c r="RGE259" s="59"/>
      <c r="RGF259" s="59"/>
      <c r="RGG259" s="59"/>
      <c r="RGH259" s="59"/>
      <c r="RGI259" s="59"/>
      <c r="RGJ259" s="59"/>
      <c r="RGK259" s="59"/>
      <c r="RGL259" s="59"/>
      <c r="RGM259" s="59"/>
      <c r="RGN259" s="59"/>
      <c r="RGO259" s="59"/>
      <c r="RGP259" s="59"/>
      <c r="RGQ259" s="59"/>
      <c r="RGR259" s="59"/>
      <c r="RGS259" s="59"/>
      <c r="RGT259" s="59"/>
      <c r="RGU259" s="59"/>
      <c r="RGV259" s="59"/>
      <c r="RGW259" s="59"/>
      <c r="RGX259" s="59"/>
      <c r="RGY259" s="59"/>
      <c r="RGZ259" s="59"/>
      <c r="RHA259" s="59"/>
      <c r="RHB259" s="59"/>
      <c r="RHC259" s="59"/>
      <c r="RHD259" s="59"/>
      <c r="RHE259" s="59"/>
      <c r="RHF259" s="59"/>
      <c r="RHG259" s="59"/>
      <c r="RHH259" s="59"/>
      <c r="RHI259" s="59"/>
      <c r="RHJ259" s="59"/>
      <c r="RHK259" s="59"/>
      <c r="RHL259" s="59"/>
      <c r="RHM259" s="59"/>
      <c r="RHN259" s="59"/>
      <c r="RHO259" s="59"/>
      <c r="RHP259" s="59"/>
      <c r="RHQ259" s="59"/>
      <c r="RHR259" s="59"/>
      <c r="RHS259" s="59"/>
      <c r="RHT259" s="59"/>
      <c r="RHU259" s="59"/>
      <c r="RHV259" s="59"/>
      <c r="RHW259" s="59"/>
      <c r="RHX259" s="59"/>
      <c r="RHY259" s="59"/>
      <c r="RHZ259" s="59"/>
      <c r="RIA259" s="59"/>
      <c r="RIB259" s="59"/>
      <c r="RIC259" s="59"/>
      <c r="RID259" s="59"/>
      <c r="RIE259" s="59"/>
      <c r="RIF259" s="59"/>
      <c r="RIG259" s="59"/>
      <c r="RIH259" s="59"/>
      <c r="RII259" s="59"/>
      <c r="RIJ259" s="59"/>
      <c r="RIK259" s="59"/>
      <c r="RIL259" s="59"/>
      <c r="RIM259" s="59"/>
      <c r="RIN259" s="59"/>
      <c r="RIO259" s="59"/>
      <c r="RIP259" s="59"/>
      <c r="RIQ259" s="59"/>
      <c r="RIR259" s="59"/>
      <c r="RIS259" s="59"/>
      <c r="RIT259" s="59"/>
      <c r="RIU259" s="59"/>
      <c r="RIV259" s="59"/>
      <c r="RIW259" s="59"/>
      <c r="RIX259" s="59"/>
      <c r="RIY259" s="59"/>
      <c r="RIZ259" s="59"/>
      <c r="RJA259" s="59"/>
      <c r="RJB259" s="59"/>
      <c r="RJC259" s="59"/>
      <c r="RJD259" s="59"/>
      <c r="RJE259" s="59"/>
      <c r="RJF259" s="59"/>
      <c r="RJG259" s="59"/>
      <c r="RJH259" s="59"/>
      <c r="RJI259" s="59"/>
      <c r="RJJ259" s="59"/>
      <c r="RJK259" s="59"/>
      <c r="RJL259" s="59"/>
      <c r="RJM259" s="59"/>
      <c r="RJN259" s="59"/>
      <c r="RJO259" s="59"/>
      <c r="RJP259" s="59"/>
      <c r="RJQ259" s="59"/>
      <c r="RJR259" s="59"/>
      <c r="RJS259" s="59"/>
      <c r="RJT259" s="59"/>
      <c r="RJU259" s="59"/>
      <c r="RJV259" s="59"/>
      <c r="RJW259" s="59"/>
      <c r="RJX259" s="59"/>
      <c r="RJY259" s="59"/>
      <c r="RJZ259" s="59"/>
      <c r="RKA259" s="59"/>
      <c r="RKB259" s="59"/>
      <c r="RKC259" s="59"/>
      <c r="RKD259" s="59"/>
      <c r="RKE259" s="59"/>
      <c r="RKF259" s="59"/>
      <c r="RKG259" s="59"/>
      <c r="RKH259" s="59"/>
      <c r="RKI259" s="59"/>
      <c r="RKJ259" s="59"/>
      <c r="RKK259" s="59"/>
      <c r="RKL259" s="59"/>
      <c r="RKM259" s="59"/>
      <c r="RKN259" s="59"/>
      <c r="RKO259" s="59"/>
      <c r="RKP259" s="59"/>
      <c r="RKQ259" s="59"/>
      <c r="RKR259" s="59"/>
      <c r="RKS259" s="59"/>
      <c r="RKT259" s="59"/>
      <c r="RKU259" s="59"/>
      <c r="RKV259" s="59"/>
      <c r="RKW259" s="59"/>
      <c r="RKX259" s="59"/>
      <c r="RKY259" s="59"/>
      <c r="RKZ259" s="59"/>
      <c r="RLA259" s="59"/>
      <c r="RLB259" s="59"/>
      <c r="RLC259" s="59"/>
      <c r="RLD259" s="59"/>
      <c r="RLE259" s="59"/>
      <c r="RLF259" s="59"/>
      <c r="RLG259" s="59"/>
      <c r="RLH259" s="59"/>
      <c r="RLI259" s="59"/>
      <c r="RLJ259" s="59"/>
      <c r="RLK259" s="59"/>
      <c r="RLL259" s="59"/>
      <c r="RLM259" s="59"/>
      <c r="RLN259" s="59"/>
      <c r="RLO259" s="59"/>
      <c r="RLP259" s="59"/>
      <c r="RLQ259" s="59"/>
      <c r="RLR259" s="59"/>
      <c r="RLS259" s="59"/>
      <c r="RLT259" s="59"/>
      <c r="RLU259" s="59"/>
      <c r="RLV259" s="59"/>
      <c r="RLW259" s="59"/>
      <c r="RLX259" s="59"/>
      <c r="RLY259" s="59"/>
      <c r="RLZ259" s="59"/>
      <c r="RMA259" s="59"/>
      <c r="RMB259" s="59"/>
      <c r="RMC259" s="59"/>
      <c r="RMD259" s="59"/>
      <c r="RME259" s="59"/>
      <c r="RMF259" s="59"/>
      <c r="RMG259" s="59"/>
      <c r="RMH259" s="59"/>
      <c r="RMI259" s="59"/>
      <c r="RMJ259" s="59"/>
      <c r="RMK259" s="59"/>
      <c r="RML259" s="59"/>
      <c r="RMM259" s="59"/>
      <c r="RMN259" s="59"/>
      <c r="RMO259" s="59"/>
      <c r="RMP259" s="59"/>
      <c r="RMQ259" s="59"/>
      <c r="RMR259" s="59"/>
      <c r="RMS259" s="59"/>
      <c r="RMT259" s="59"/>
      <c r="RMU259" s="59"/>
      <c r="RMV259" s="59"/>
      <c r="RMW259" s="59"/>
      <c r="RMX259" s="59"/>
      <c r="RMY259" s="59"/>
      <c r="RMZ259" s="59"/>
      <c r="RNA259" s="59"/>
      <c r="RNB259" s="59"/>
      <c r="RNC259" s="59"/>
      <c r="RND259" s="59"/>
      <c r="RNE259" s="59"/>
      <c r="RNF259" s="59"/>
      <c r="RNG259" s="59"/>
      <c r="RNH259" s="59"/>
      <c r="RNI259" s="59"/>
      <c r="RNJ259" s="59"/>
      <c r="RNK259" s="59"/>
      <c r="RNL259" s="59"/>
      <c r="RNM259" s="59"/>
      <c r="RNN259" s="59"/>
      <c r="RNO259" s="59"/>
      <c r="RNP259" s="59"/>
      <c r="RNQ259" s="59"/>
      <c r="RNR259" s="59"/>
      <c r="RNS259" s="59"/>
      <c r="RNT259" s="59"/>
      <c r="RNU259" s="59"/>
      <c r="RNV259" s="59"/>
      <c r="RNW259" s="59"/>
      <c r="RNX259" s="59"/>
      <c r="RNY259" s="59"/>
      <c r="RNZ259" s="59"/>
      <c r="ROA259" s="59"/>
      <c r="ROB259" s="59"/>
      <c r="ROC259" s="59"/>
      <c r="ROD259" s="59"/>
      <c r="ROE259" s="59"/>
      <c r="ROF259" s="59"/>
      <c r="ROG259" s="59"/>
      <c r="ROH259" s="59"/>
      <c r="ROI259" s="59"/>
      <c r="ROJ259" s="59"/>
      <c r="ROK259" s="59"/>
      <c r="ROL259" s="59"/>
      <c r="ROM259" s="59"/>
      <c r="RON259" s="59"/>
      <c r="ROO259" s="59"/>
      <c r="ROP259" s="59"/>
      <c r="ROQ259" s="59"/>
      <c r="ROR259" s="59"/>
      <c r="ROS259" s="59"/>
      <c r="ROT259" s="59"/>
      <c r="ROU259" s="59"/>
      <c r="ROV259" s="59"/>
      <c r="ROW259" s="59"/>
      <c r="ROX259" s="59"/>
      <c r="ROY259" s="59"/>
      <c r="ROZ259" s="59"/>
      <c r="RPA259" s="59"/>
      <c r="RPB259" s="59"/>
      <c r="RPC259" s="59"/>
      <c r="RPD259" s="59"/>
      <c r="RPE259" s="59"/>
      <c r="RPF259" s="59"/>
      <c r="RPG259" s="59"/>
      <c r="RPH259" s="59"/>
      <c r="RPI259" s="59"/>
      <c r="RPJ259" s="59"/>
      <c r="RPK259" s="59"/>
      <c r="RPL259" s="59"/>
      <c r="RPM259" s="59"/>
      <c r="RPN259" s="59"/>
      <c r="RPO259" s="59"/>
      <c r="RPP259" s="59"/>
      <c r="RPQ259" s="59"/>
      <c r="RPR259" s="59"/>
      <c r="RPS259" s="59"/>
      <c r="RPT259" s="59"/>
      <c r="RPU259" s="59"/>
      <c r="RPV259" s="59"/>
      <c r="RPW259" s="59"/>
      <c r="RPX259" s="59"/>
      <c r="RPY259" s="59"/>
      <c r="RPZ259" s="59"/>
      <c r="RQA259" s="59"/>
      <c r="RQB259" s="59"/>
      <c r="RQC259" s="59"/>
      <c r="RQD259" s="59"/>
      <c r="RQE259" s="59"/>
      <c r="RQF259" s="59"/>
      <c r="RQG259" s="59"/>
      <c r="RQH259" s="59"/>
      <c r="RQI259" s="59"/>
      <c r="RQJ259" s="59"/>
      <c r="RQK259" s="59"/>
      <c r="RQL259" s="59"/>
      <c r="RQM259" s="59"/>
      <c r="RQN259" s="59"/>
      <c r="RQO259" s="59"/>
      <c r="RQP259" s="59"/>
      <c r="RQQ259" s="59"/>
      <c r="RQR259" s="59"/>
      <c r="RQS259" s="59"/>
      <c r="RQT259" s="59"/>
      <c r="RQU259" s="59"/>
      <c r="RQV259" s="59"/>
      <c r="RQW259" s="59"/>
      <c r="RQX259" s="59"/>
      <c r="RQY259" s="59"/>
      <c r="RQZ259" s="59"/>
      <c r="RRA259" s="59"/>
      <c r="RRB259" s="59"/>
      <c r="RRC259" s="59"/>
      <c r="RRD259" s="59"/>
      <c r="RRE259" s="59"/>
      <c r="RRF259" s="59"/>
      <c r="RRG259" s="59"/>
      <c r="RRH259" s="59"/>
      <c r="RRI259" s="59"/>
      <c r="RRJ259" s="59"/>
      <c r="RRK259" s="59"/>
      <c r="RRL259" s="59"/>
      <c r="RRM259" s="59"/>
      <c r="RRN259" s="59"/>
      <c r="RRO259" s="59"/>
      <c r="RRP259" s="59"/>
      <c r="RRQ259" s="59"/>
      <c r="RRR259" s="59"/>
      <c r="RRS259" s="59"/>
      <c r="RRT259" s="59"/>
      <c r="RRU259" s="59"/>
      <c r="RRV259" s="59"/>
      <c r="RRW259" s="59"/>
      <c r="RRX259" s="59"/>
      <c r="RRY259" s="59"/>
      <c r="RRZ259" s="59"/>
      <c r="RSA259" s="59"/>
      <c r="RSB259" s="59"/>
      <c r="RSC259" s="59"/>
      <c r="RSD259" s="59"/>
      <c r="RSE259" s="59"/>
      <c r="RSF259" s="59"/>
      <c r="RSG259" s="59"/>
      <c r="RSH259" s="59"/>
      <c r="RSI259" s="59"/>
      <c r="RSJ259" s="59"/>
      <c r="RSK259" s="59"/>
      <c r="RSL259" s="59"/>
      <c r="RSM259" s="59"/>
      <c r="RSN259" s="59"/>
      <c r="RSO259" s="59"/>
      <c r="RSP259" s="59"/>
      <c r="RSQ259" s="59"/>
      <c r="RSR259" s="59"/>
      <c r="RSS259" s="59"/>
      <c r="RST259" s="59"/>
      <c r="RSU259" s="59"/>
      <c r="RSV259" s="59"/>
      <c r="RSW259" s="59"/>
      <c r="RSX259" s="59"/>
      <c r="RSY259" s="59"/>
      <c r="RSZ259" s="59"/>
      <c r="RTA259" s="59"/>
      <c r="RTB259" s="59"/>
      <c r="RTC259" s="59"/>
      <c r="RTD259" s="59"/>
      <c r="RTE259" s="59"/>
      <c r="RTF259" s="59"/>
      <c r="RTG259" s="59"/>
      <c r="RTH259" s="59"/>
      <c r="RTI259" s="59"/>
      <c r="RTJ259" s="59"/>
      <c r="RTK259" s="59"/>
      <c r="RTL259" s="59"/>
      <c r="RTM259" s="59"/>
      <c r="RTN259" s="59"/>
      <c r="RTO259" s="59"/>
      <c r="RTP259" s="59"/>
      <c r="RTQ259" s="59"/>
      <c r="RTR259" s="59"/>
      <c r="RTS259" s="59"/>
      <c r="RTT259" s="59"/>
      <c r="RTU259" s="59"/>
      <c r="RTV259" s="59"/>
      <c r="RTW259" s="59"/>
      <c r="RTX259" s="59"/>
      <c r="RTY259" s="59"/>
      <c r="RTZ259" s="59"/>
      <c r="RUA259" s="59"/>
      <c r="RUB259" s="59"/>
      <c r="RUC259" s="59"/>
      <c r="RUD259" s="59"/>
      <c r="RUE259" s="59"/>
      <c r="RUF259" s="59"/>
      <c r="RUG259" s="59"/>
      <c r="RUH259" s="59"/>
      <c r="RUI259" s="59"/>
      <c r="RUJ259" s="59"/>
      <c r="RUK259" s="59"/>
      <c r="RUL259" s="59"/>
      <c r="RUM259" s="59"/>
      <c r="RUN259" s="59"/>
      <c r="RUO259" s="59"/>
      <c r="RUP259" s="59"/>
      <c r="RUQ259" s="59"/>
      <c r="RUR259" s="59"/>
      <c r="RUS259" s="59"/>
      <c r="RUT259" s="59"/>
      <c r="RUU259" s="59"/>
      <c r="RUV259" s="59"/>
      <c r="RUW259" s="59"/>
      <c r="RUX259" s="59"/>
      <c r="RUY259" s="59"/>
      <c r="RUZ259" s="59"/>
      <c r="RVA259" s="59"/>
      <c r="RVB259" s="59"/>
      <c r="RVC259" s="59"/>
      <c r="RVD259" s="59"/>
      <c r="RVE259" s="59"/>
      <c r="RVF259" s="59"/>
      <c r="RVG259" s="59"/>
      <c r="RVH259" s="59"/>
      <c r="RVI259" s="59"/>
      <c r="RVJ259" s="59"/>
      <c r="RVK259" s="59"/>
      <c r="RVL259" s="59"/>
      <c r="RVM259" s="59"/>
      <c r="RVN259" s="59"/>
      <c r="RVO259" s="59"/>
      <c r="RVP259" s="59"/>
      <c r="RVQ259" s="59"/>
      <c r="RVR259" s="59"/>
      <c r="RVS259" s="59"/>
      <c r="RVT259" s="59"/>
      <c r="RVU259" s="59"/>
      <c r="RVV259" s="59"/>
      <c r="RVW259" s="59"/>
      <c r="RVX259" s="59"/>
      <c r="RVY259" s="59"/>
      <c r="RVZ259" s="59"/>
      <c r="RWA259" s="59"/>
      <c r="RWB259" s="59"/>
      <c r="RWC259" s="59"/>
      <c r="RWD259" s="59"/>
      <c r="RWE259" s="59"/>
      <c r="RWF259" s="59"/>
      <c r="RWG259" s="59"/>
      <c r="RWH259" s="59"/>
      <c r="RWI259" s="59"/>
      <c r="RWJ259" s="59"/>
      <c r="RWK259" s="59"/>
      <c r="RWL259" s="59"/>
      <c r="RWM259" s="59"/>
      <c r="RWN259" s="59"/>
      <c r="RWO259" s="59"/>
      <c r="RWP259" s="59"/>
      <c r="RWQ259" s="59"/>
      <c r="RWR259" s="59"/>
      <c r="RWS259" s="59"/>
      <c r="RWT259" s="59"/>
      <c r="RWU259" s="59"/>
      <c r="RWV259" s="59"/>
      <c r="RWW259" s="59"/>
      <c r="RWX259" s="59"/>
      <c r="RWY259" s="59"/>
      <c r="RWZ259" s="59"/>
      <c r="RXA259" s="59"/>
      <c r="RXB259" s="59"/>
      <c r="RXC259" s="59"/>
      <c r="RXD259" s="59"/>
      <c r="RXE259" s="59"/>
      <c r="RXF259" s="59"/>
      <c r="RXG259" s="59"/>
      <c r="RXH259" s="59"/>
      <c r="RXI259" s="59"/>
      <c r="RXJ259" s="59"/>
      <c r="RXK259" s="59"/>
      <c r="RXL259" s="59"/>
      <c r="RXM259" s="59"/>
      <c r="RXN259" s="59"/>
      <c r="RXO259" s="59"/>
      <c r="RXP259" s="59"/>
      <c r="RXQ259" s="59"/>
      <c r="RXR259" s="59"/>
      <c r="RXS259" s="59"/>
      <c r="RXT259" s="59"/>
      <c r="RXU259" s="59"/>
      <c r="RXV259" s="59"/>
      <c r="RXW259" s="59"/>
      <c r="RXX259" s="59"/>
      <c r="RXY259" s="59"/>
      <c r="RXZ259" s="59"/>
      <c r="RYA259" s="59"/>
      <c r="RYB259" s="59"/>
      <c r="RYC259" s="59"/>
      <c r="RYD259" s="59"/>
      <c r="RYE259" s="59"/>
      <c r="RYF259" s="59"/>
      <c r="RYG259" s="59"/>
      <c r="RYH259" s="59"/>
      <c r="RYI259" s="59"/>
      <c r="RYJ259" s="59"/>
      <c r="RYK259" s="59"/>
      <c r="RYL259" s="59"/>
      <c r="RYM259" s="59"/>
      <c r="RYN259" s="59"/>
      <c r="RYO259" s="59"/>
      <c r="RYP259" s="59"/>
      <c r="RYQ259" s="59"/>
      <c r="RYR259" s="59"/>
      <c r="RYS259" s="59"/>
      <c r="RYT259" s="59"/>
      <c r="RYU259" s="59"/>
      <c r="RYV259" s="59"/>
      <c r="RYW259" s="59"/>
      <c r="RYX259" s="59"/>
      <c r="RYY259" s="59"/>
      <c r="RYZ259" s="59"/>
      <c r="RZA259" s="59"/>
      <c r="RZB259" s="59"/>
      <c r="RZC259" s="59"/>
      <c r="RZD259" s="59"/>
      <c r="RZE259" s="59"/>
      <c r="RZF259" s="59"/>
      <c r="RZG259" s="59"/>
      <c r="RZH259" s="59"/>
      <c r="RZI259" s="59"/>
      <c r="RZJ259" s="59"/>
      <c r="RZK259" s="59"/>
      <c r="RZL259" s="59"/>
      <c r="RZM259" s="59"/>
      <c r="RZN259" s="59"/>
      <c r="RZO259" s="59"/>
      <c r="RZP259" s="59"/>
      <c r="RZQ259" s="59"/>
      <c r="RZR259" s="59"/>
      <c r="RZS259" s="59"/>
      <c r="RZT259" s="59"/>
      <c r="RZU259" s="59"/>
      <c r="RZV259" s="59"/>
      <c r="RZW259" s="59"/>
      <c r="RZX259" s="59"/>
      <c r="RZY259" s="59"/>
      <c r="RZZ259" s="59"/>
      <c r="SAA259" s="59"/>
      <c r="SAB259" s="59"/>
      <c r="SAC259" s="59"/>
      <c r="SAD259" s="59"/>
      <c r="SAE259" s="59"/>
      <c r="SAF259" s="59"/>
      <c r="SAG259" s="59"/>
      <c r="SAH259" s="59"/>
      <c r="SAI259" s="59"/>
      <c r="SAJ259" s="59"/>
      <c r="SAK259" s="59"/>
      <c r="SAL259" s="59"/>
      <c r="SAM259" s="59"/>
      <c r="SAN259" s="59"/>
      <c r="SAO259" s="59"/>
      <c r="SAP259" s="59"/>
      <c r="SAQ259" s="59"/>
      <c r="SAR259" s="59"/>
      <c r="SAS259" s="59"/>
      <c r="SAT259" s="59"/>
      <c r="SAU259" s="59"/>
      <c r="SAV259" s="59"/>
      <c r="SAW259" s="59"/>
      <c r="SAX259" s="59"/>
      <c r="SAY259" s="59"/>
      <c r="SAZ259" s="59"/>
      <c r="SBA259" s="59"/>
      <c r="SBB259" s="59"/>
      <c r="SBC259" s="59"/>
      <c r="SBD259" s="59"/>
      <c r="SBE259" s="59"/>
      <c r="SBF259" s="59"/>
      <c r="SBG259" s="59"/>
      <c r="SBH259" s="59"/>
      <c r="SBI259" s="59"/>
      <c r="SBJ259" s="59"/>
      <c r="SBK259" s="59"/>
      <c r="SBL259" s="59"/>
      <c r="SBM259" s="59"/>
      <c r="SBN259" s="59"/>
      <c r="SBO259" s="59"/>
      <c r="SBP259" s="59"/>
      <c r="SBQ259" s="59"/>
      <c r="SBR259" s="59"/>
      <c r="SBS259" s="59"/>
      <c r="SBT259" s="59"/>
      <c r="SBU259" s="59"/>
      <c r="SBV259" s="59"/>
      <c r="SBW259" s="59"/>
      <c r="SBX259" s="59"/>
      <c r="SBY259" s="59"/>
      <c r="SBZ259" s="59"/>
      <c r="SCA259" s="59"/>
      <c r="SCB259" s="59"/>
      <c r="SCC259" s="59"/>
      <c r="SCD259" s="59"/>
      <c r="SCE259" s="59"/>
      <c r="SCF259" s="59"/>
      <c r="SCG259" s="59"/>
      <c r="SCH259" s="59"/>
      <c r="SCI259" s="59"/>
      <c r="SCJ259" s="59"/>
      <c r="SCK259" s="59"/>
      <c r="SCL259" s="59"/>
      <c r="SCM259" s="59"/>
      <c r="SCN259" s="59"/>
      <c r="SCO259" s="59"/>
      <c r="SCP259" s="59"/>
      <c r="SCQ259" s="59"/>
      <c r="SCR259" s="59"/>
      <c r="SCS259" s="59"/>
      <c r="SCT259" s="59"/>
      <c r="SCU259" s="59"/>
      <c r="SCV259" s="59"/>
      <c r="SCW259" s="59"/>
      <c r="SCX259" s="59"/>
      <c r="SCY259" s="59"/>
      <c r="SCZ259" s="59"/>
      <c r="SDA259" s="59"/>
      <c r="SDB259" s="59"/>
      <c r="SDC259" s="59"/>
      <c r="SDD259" s="59"/>
      <c r="SDE259" s="59"/>
      <c r="SDF259" s="59"/>
      <c r="SDG259" s="59"/>
      <c r="SDH259" s="59"/>
      <c r="SDI259" s="59"/>
      <c r="SDJ259" s="59"/>
      <c r="SDK259" s="59"/>
      <c r="SDL259" s="59"/>
      <c r="SDM259" s="59"/>
      <c r="SDN259" s="59"/>
      <c r="SDO259" s="59"/>
      <c r="SDP259" s="59"/>
      <c r="SDQ259" s="59"/>
      <c r="SDR259" s="59"/>
      <c r="SDS259" s="59"/>
      <c r="SDT259" s="59"/>
      <c r="SDU259" s="59"/>
      <c r="SDV259" s="59"/>
      <c r="SDW259" s="59"/>
      <c r="SDX259" s="59"/>
      <c r="SDY259" s="59"/>
      <c r="SDZ259" s="59"/>
      <c r="SEA259" s="59"/>
      <c r="SEB259" s="59"/>
      <c r="SEC259" s="59"/>
      <c r="SED259" s="59"/>
      <c r="SEE259" s="59"/>
      <c r="SEF259" s="59"/>
      <c r="SEG259" s="59"/>
      <c r="SEH259" s="59"/>
      <c r="SEI259" s="59"/>
      <c r="SEJ259" s="59"/>
      <c r="SEK259" s="59"/>
      <c r="SEL259" s="59"/>
      <c r="SEM259" s="59"/>
      <c r="SEN259" s="59"/>
      <c r="SEO259" s="59"/>
      <c r="SEP259" s="59"/>
      <c r="SEQ259" s="59"/>
      <c r="SER259" s="59"/>
      <c r="SES259" s="59"/>
      <c r="SET259" s="59"/>
      <c r="SEU259" s="59"/>
      <c r="SEV259" s="59"/>
      <c r="SEW259" s="59"/>
      <c r="SEX259" s="59"/>
      <c r="SEY259" s="59"/>
      <c r="SEZ259" s="59"/>
      <c r="SFA259" s="59"/>
      <c r="SFB259" s="59"/>
      <c r="SFC259" s="59"/>
      <c r="SFD259" s="59"/>
      <c r="SFE259" s="59"/>
      <c r="SFF259" s="59"/>
      <c r="SFG259" s="59"/>
      <c r="SFH259" s="59"/>
      <c r="SFI259" s="59"/>
      <c r="SFJ259" s="59"/>
      <c r="SFK259" s="59"/>
      <c r="SFL259" s="59"/>
      <c r="SFM259" s="59"/>
      <c r="SFN259" s="59"/>
      <c r="SFO259" s="59"/>
      <c r="SFP259" s="59"/>
      <c r="SFQ259" s="59"/>
      <c r="SFR259" s="59"/>
      <c r="SFS259" s="59"/>
      <c r="SFT259" s="59"/>
      <c r="SFU259" s="59"/>
      <c r="SFV259" s="59"/>
      <c r="SFW259" s="59"/>
      <c r="SFX259" s="59"/>
      <c r="SFY259" s="59"/>
      <c r="SFZ259" s="59"/>
      <c r="SGA259" s="59"/>
      <c r="SGB259" s="59"/>
      <c r="SGC259" s="59"/>
      <c r="SGD259" s="59"/>
      <c r="SGE259" s="59"/>
      <c r="SGF259" s="59"/>
      <c r="SGG259" s="59"/>
      <c r="SGH259" s="59"/>
      <c r="SGI259" s="59"/>
      <c r="SGJ259" s="59"/>
      <c r="SGK259" s="59"/>
      <c r="SGL259" s="59"/>
      <c r="SGM259" s="59"/>
      <c r="SGN259" s="59"/>
      <c r="SGO259" s="59"/>
      <c r="SGP259" s="59"/>
      <c r="SGQ259" s="59"/>
      <c r="SGR259" s="59"/>
      <c r="SGS259" s="59"/>
      <c r="SGT259" s="59"/>
      <c r="SGU259" s="59"/>
      <c r="SGV259" s="59"/>
      <c r="SGW259" s="59"/>
      <c r="SGX259" s="59"/>
      <c r="SGY259" s="59"/>
      <c r="SGZ259" s="59"/>
      <c r="SHA259" s="59"/>
      <c r="SHB259" s="59"/>
      <c r="SHC259" s="59"/>
      <c r="SHD259" s="59"/>
      <c r="SHE259" s="59"/>
      <c r="SHF259" s="59"/>
      <c r="SHG259" s="59"/>
      <c r="SHH259" s="59"/>
      <c r="SHI259" s="59"/>
      <c r="SHJ259" s="59"/>
      <c r="SHK259" s="59"/>
      <c r="SHL259" s="59"/>
      <c r="SHM259" s="59"/>
      <c r="SHN259" s="59"/>
      <c r="SHO259" s="59"/>
      <c r="SHP259" s="59"/>
      <c r="SHQ259" s="59"/>
      <c r="SHR259" s="59"/>
      <c r="SHS259" s="59"/>
      <c r="SHT259" s="59"/>
      <c r="SHU259" s="59"/>
      <c r="SHV259" s="59"/>
      <c r="SHW259" s="59"/>
      <c r="SHX259" s="59"/>
      <c r="SHY259" s="59"/>
      <c r="SHZ259" s="59"/>
      <c r="SIA259" s="59"/>
      <c r="SIB259" s="59"/>
      <c r="SIC259" s="59"/>
      <c r="SID259" s="59"/>
      <c r="SIE259" s="59"/>
      <c r="SIF259" s="59"/>
      <c r="SIG259" s="59"/>
      <c r="SIH259" s="59"/>
      <c r="SII259" s="59"/>
      <c r="SIJ259" s="59"/>
      <c r="SIK259" s="59"/>
      <c r="SIL259" s="59"/>
      <c r="SIM259" s="59"/>
      <c r="SIN259" s="59"/>
      <c r="SIO259" s="59"/>
      <c r="SIP259" s="59"/>
      <c r="SIQ259" s="59"/>
      <c r="SIR259" s="59"/>
      <c r="SIS259" s="59"/>
      <c r="SIT259" s="59"/>
      <c r="SIU259" s="59"/>
      <c r="SIV259" s="59"/>
      <c r="SIW259" s="59"/>
      <c r="SIX259" s="59"/>
      <c r="SIY259" s="59"/>
      <c r="SIZ259" s="59"/>
      <c r="SJA259" s="59"/>
      <c r="SJB259" s="59"/>
      <c r="SJC259" s="59"/>
      <c r="SJD259" s="59"/>
      <c r="SJE259" s="59"/>
      <c r="SJF259" s="59"/>
      <c r="SJG259" s="59"/>
      <c r="SJH259" s="59"/>
      <c r="SJI259" s="59"/>
      <c r="SJJ259" s="59"/>
      <c r="SJK259" s="59"/>
      <c r="SJL259" s="59"/>
      <c r="SJM259" s="59"/>
      <c r="SJN259" s="59"/>
      <c r="SJO259" s="59"/>
      <c r="SJP259" s="59"/>
      <c r="SJQ259" s="59"/>
      <c r="SJR259" s="59"/>
      <c r="SJS259" s="59"/>
      <c r="SJT259" s="59"/>
      <c r="SJU259" s="59"/>
      <c r="SJV259" s="59"/>
      <c r="SJW259" s="59"/>
      <c r="SJX259" s="59"/>
      <c r="SJY259" s="59"/>
      <c r="SJZ259" s="59"/>
      <c r="SKA259" s="59"/>
      <c r="SKB259" s="59"/>
      <c r="SKC259" s="59"/>
      <c r="SKD259" s="59"/>
      <c r="SKE259" s="59"/>
      <c r="SKF259" s="59"/>
      <c r="SKG259" s="59"/>
      <c r="SKH259" s="59"/>
      <c r="SKI259" s="59"/>
      <c r="SKJ259" s="59"/>
      <c r="SKK259" s="59"/>
      <c r="SKL259" s="59"/>
      <c r="SKM259" s="59"/>
      <c r="SKN259" s="59"/>
      <c r="SKO259" s="59"/>
      <c r="SKP259" s="59"/>
      <c r="SKQ259" s="59"/>
      <c r="SKR259" s="59"/>
      <c r="SKS259" s="59"/>
      <c r="SKT259" s="59"/>
      <c r="SKU259" s="59"/>
      <c r="SKV259" s="59"/>
      <c r="SKW259" s="59"/>
      <c r="SKX259" s="59"/>
      <c r="SKY259" s="59"/>
      <c r="SKZ259" s="59"/>
      <c r="SLA259" s="59"/>
      <c r="SLB259" s="59"/>
      <c r="SLC259" s="59"/>
      <c r="SLD259" s="59"/>
      <c r="SLE259" s="59"/>
      <c r="SLF259" s="59"/>
      <c r="SLG259" s="59"/>
      <c r="SLH259" s="59"/>
      <c r="SLI259" s="59"/>
      <c r="SLJ259" s="59"/>
      <c r="SLK259" s="59"/>
      <c r="SLL259" s="59"/>
      <c r="SLM259" s="59"/>
      <c r="SLN259" s="59"/>
      <c r="SLO259" s="59"/>
      <c r="SLP259" s="59"/>
      <c r="SLQ259" s="59"/>
      <c r="SLR259" s="59"/>
      <c r="SLS259" s="59"/>
      <c r="SLT259" s="59"/>
      <c r="SLU259" s="59"/>
      <c r="SLV259" s="59"/>
      <c r="SLW259" s="59"/>
      <c r="SLX259" s="59"/>
      <c r="SLY259" s="59"/>
      <c r="SLZ259" s="59"/>
      <c r="SMA259" s="59"/>
      <c r="SMB259" s="59"/>
      <c r="SMC259" s="59"/>
      <c r="SMD259" s="59"/>
      <c r="SME259" s="59"/>
      <c r="SMF259" s="59"/>
      <c r="SMG259" s="59"/>
      <c r="SMH259" s="59"/>
      <c r="SMI259" s="59"/>
      <c r="SMJ259" s="59"/>
      <c r="SMK259" s="59"/>
      <c r="SML259" s="59"/>
      <c r="SMM259" s="59"/>
      <c r="SMN259" s="59"/>
      <c r="SMO259" s="59"/>
      <c r="SMP259" s="59"/>
      <c r="SMQ259" s="59"/>
      <c r="SMR259" s="59"/>
      <c r="SMS259" s="59"/>
      <c r="SMT259" s="59"/>
      <c r="SMU259" s="59"/>
      <c r="SMV259" s="59"/>
      <c r="SMW259" s="59"/>
      <c r="SMX259" s="59"/>
      <c r="SMY259" s="59"/>
      <c r="SMZ259" s="59"/>
      <c r="SNA259" s="59"/>
      <c r="SNB259" s="59"/>
      <c r="SNC259" s="59"/>
      <c r="SND259" s="59"/>
      <c r="SNE259" s="59"/>
      <c r="SNF259" s="59"/>
      <c r="SNG259" s="59"/>
      <c r="SNH259" s="59"/>
      <c r="SNI259" s="59"/>
      <c r="SNJ259" s="59"/>
      <c r="SNK259" s="59"/>
      <c r="SNL259" s="59"/>
      <c r="SNM259" s="59"/>
      <c r="SNN259" s="59"/>
      <c r="SNO259" s="59"/>
      <c r="SNP259" s="59"/>
      <c r="SNQ259" s="59"/>
      <c r="SNR259" s="59"/>
      <c r="SNS259" s="59"/>
      <c r="SNT259" s="59"/>
      <c r="SNU259" s="59"/>
      <c r="SNV259" s="59"/>
      <c r="SNW259" s="59"/>
      <c r="SNX259" s="59"/>
      <c r="SNY259" s="59"/>
      <c r="SNZ259" s="59"/>
      <c r="SOA259" s="59"/>
      <c r="SOB259" s="59"/>
      <c r="SOC259" s="59"/>
      <c r="SOD259" s="59"/>
      <c r="SOE259" s="59"/>
      <c r="SOF259" s="59"/>
      <c r="SOG259" s="59"/>
      <c r="SOH259" s="59"/>
      <c r="SOI259" s="59"/>
      <c r="SOJ259" s="59"/>
      <c r="SOK259" s="59"/>
      <c r="SOL259" s="59"/>
      <c r="SOM259" s="59"/>
      <c r="SON259" s="59"/>
      <c r="SOO259" s="59"/>
      <c r="SOP259" s="59"/>
      <c r="SOQ259" s="59"/>
      <c r="SOR259" s="59"/>
      <c r="SOS259" s="59"/>
      <c r="SOT259" s="59"/>
      <c r="SOU259" s="59"/>
      <c r="SOV259" s="59"/>
      <c r="SOW259" s="59"/>
      <c r="SOX259" s="59"/>
      <c r="SOY259" s="59"/>
      <c r="SOZ259" s="59"/>
      <c r="SPA259" s="59"/>
      <c r="SPB259" s="59"/>
      <c r="SPC259" s="59"/>
      <c r="SPD259" s="59"/>
      <c r="SPE259" s="59"/>
      <c r="SPF259" s="59"/>
      <c r="SPG259" s="59"/>
      <c r="SPH259" s="59"/>
      <c r="SPI259" s="59"/>
      <c r="SPJ259" s="59"/>
      <c r="SPK259" s="59"/>
      <c r="SPL259" s="59"/>
      <c r="SPM259" s="59"/>
      <c r="SPN259" s="59"/>
      <c r="SPO259" s="59"/>
      <c r="SPP259" s="59"/>
      <c r="SPQ259" s="59"/>
      <c r="SPR259" s="59"/>
      <c r="SPS259" s="59"/>
      <c r="SPT259" s="59"/>
      <c r="SPU259" s="59"/>
      <c r="SPV259" s="59"/>
      <c r="SPW259" s="59"/>
      <c r="SPX259" s="59"/>
      <c r="SPY259" s="59"/>
      <c r="SPZ259" s="59"/>
      <c r="SQA259" s="59"/>
      <c r="SQB259" s="59"/>
      <c r="SQC259" s="59"/>
      <c r="SQD259" s="59"/>
      <c r="SQE259" s="59"/>
      <c r="SQF259" s="59"/>
      <c r="SQG259" s="59"/>
      <c r="SQH259" s="59"/>
      <c r="SQI259" s="59"/>
      <c r="SQJ259" s="59"/>
      <c r="SQK259" s="59"/>
      <c r="SQL259" s="59"/>
      <c r="SQM259" s="59"/>
      <c r="SQN259" s="59"/>
      <c r="SQO259" s="59"/>
      <c r="SQP259" s="59"/>
      <c r="SQQ259" s="59"/>
      <c r="SQR259" s="59"/>
      <c r="SQS259" s="59"/>
      <c r="SQT259" s="59"/>
      <c r="SQU259" s="59"/>
      <c r="SQV259" s="59"/>
      <c r="SQW259" s="59"/>
      <c r="SQX259" s="59"/>
      <c r="SQY259" s="59"/>
      <c r="SQZ259" s="59"/>
      <c r="SRA259" s="59"/>
      <c r="SRB259" s="59"/>
      <c r="SRC259" s="59"/>
      <c r="SRD259" s="59"/>
      <c r="SRE259" s="59"/>
      <c r="SRF259" s="59"/>
      <c r="SRG259" s="59"/>
      <c r="SRH259" s="59"/>
      <c r="SRI259" s="59"/>
      <c r="SRJ259" s="59"/>
      <c r="SRK259" s="59"/>
      <c r="SRL259" s="59"/>
      <c r="SRM259" s="59"/>
      <c r="SRN259" s="59"/>
      <c r="SRO259" s="59"/>
      <c r="SRP259" s="59"/>
      <c r="SRQ259" s="59"/>
      <c r="SRR259" s="59"/>
      <c r="SRS259" s="59"/>
      <c r="SRT259" s="59"/>
      <c r="SRU259" s="59"/>
      <c r="SRV259" s="59"/>
      <c r="SRW259" s="59"/>
      <c r="SRX259" s="59"/>
      <c r="SRY259" s="59"/>
      <c r="SRZ259" s="59"/>
      <c r="SSA259" s="59"/>
      <c r="SSB259" s="59"/>
      <c r="SSC259" s="59"/>
      <c r="SSD259" s="59"/>
      <c r="SSE259" s="59"/>
      <c r="SSF259" s="59"/>
      <c r="SSG259" s="59"/>
      <c r="SSH259" s="59"/>
      <c r="SSI259" s="59"/>
      <c r="SSJ259" s="59"/>
      <c r="SSK259" s="59"/>
      <c r="SSL259" s="59"/>
      <c r="SSM259" s="59"/>
      <c r="SSN259" s="59"/>
      <c r="SSO259" s="59"/>
      <c r="SSP259" s="59"/>
      <c r="SSQ259" s="59"/>
      <c r="SSR259" s="59"/>
      <c r="SSS259" s="59"/>
      <c r="SST259" s="59"/>
      <c r="SSU259" s="59"/>
      <c r="SSV259" s="59"/>
      <c r="SSW259" s="59"/>
      <c r="SSX259" s="59"/>
      <c r="SSY259" s="59"/>
      <c r="SSZ259" s="59"/>
      <c r="STA259" s="59"/>
      <c r="STB259" s="59"/>
      <c r="STC259" s="59"/>
      <c r="STD259" s="59"/>
      <c r="STE259" s="59"/>
      <c r="STF259" s="59"/>
      <c r="STG259" s="59"/>
      <c r="STH259" s="59"/>
      <c r="STI259" s="59"/>
      <c r="STJ259" s="59"/>
      <c r="STK259" s="59"/>
      <c r="STL259" s="59"/>
      <c r="STM259" s="59"/>
      <c r="STN259" s="59"/>
      <c r="STO259" s="59"/>
      <c r="STP259" s="59"/>
      <c r="STQ259" s="59"/>
      <c r="STR259" s="59"/>
      <c r="STS259" s="59"/>
      <c r="STT259" s="59"/>
      <c r="STU259" s="59"/>
      <c r="STV259" s="59"/>
      <c r="STW259" s="59"/>
      <c r="STX259" s="59"/>
      <c r="STY259" s="59"/>
      <c r="STZ259" s="59"/>
      <c r="SUA259" s="59"/>
      <c r="SUB259" s="59"/>
      <c r="SUC259" s="59"/>
      <c r="SUD259" s="59"/>
      <c r="SUE259" s="59"/>
      <c r="SUF259" s="59"/>
      <c r="SUG259" s="59"/>
      <c r="SUH259" s="59"/>
      <c r="SUI259" s="59"/>
      <c r="SUJ259" s="59"/>
      <c r="SUK259" s="59"/>
      <c r="SUL259" s="59"/>
      <c r="SUM259" s="59"/>
      <c r="SUN259" s="59"/>
      <c r="SUO259" s="59"/>
      <c r="SUP259" s="59"/>
      <c r="SUQ259" s="59"/>
      <c r="SUR259" s="59"/>
      <c r="SUS259" s="59"/>
      <c r="SUT259" s="59"/>
      <c r="SUU259" s="59"/>
      <c r="SUV259" s="59"/>
      <c r="SUW259" s="59"/>
      <c r="SUX259" s="59"/>
      <c r="SUY259" s="59"/>
      <c r="SUZ259" s="59"/>
      <c r="SVA259" s="59"/>
      <c r="SVB259" s="59"/>
      <c r="SVC259" s="59"/>
      <c r="SVD259" s="59"/>
      <c r="SVE259" s="59"/>
      <c r="SVF259" s="59"/>
      <c r="SVG259" s="59"/>
      <c r="SVH259" s="59"/>
      <c r="SVI259" s="59"/>
      <c r="SVJ259" s="59"/>
      <c r="SVK259" s="59"/>
      <c r="SVL259" s="59"/>
      <c r="SVM259" s="59"/>
      <c r="SVN259" s="59"/>
      <c r="SVO259" s="59"/>
      <c r="SVP259" s="59"/>
      <c r="SVQ259" s="59"/>
      <c r="SVR259" s="59"/>
      <c r="SVS259" s="59"/>
      <c r="SVT259" s="59"/>
      <c r="SVU259" s="59"/>
      <c r="SVV259" s="59"/>
      <c r="SVW259" s="59"/>
      <c r="SVX259" s="59"/>
      <c r="SVY259" s="59"/>
      <c r="SVZ259" s="59"/>
      <c r="SWA259" s="59"/>
      <c r="SWB259" s="59"/>
      <c r="SWC259" s="59"/>
      <c r="SWD259" s="59"/>
      <c r="SWE259" s="59"/>
      <c r="SWF259" s="59"/>
      <c r="SWG259" s="59"/>
      <c r="SWH259" s="59"/>
      <c r="SWI259" s="59"/>
      <c r="SWJ259" s="59"/>
      <c r="SWK259" s="59"/>
      <c r="SWL259" s="59"/>
      <c r="SWM259" s="59"/>
      <c r="SWN259" s="59"/>
      <c r="SWO259" s="59"/>
      <c r="SWP259" s="59"/>
      <c r="SWQ259" s="59"/>
      <c r="SWR259" s="59"/>
      <c r="SWS259" s="59"/>
      <c r="SWT259" s="59"/>
      <c r="SWU259" s="59"/>
      <c r="SWV259" s="59"/>
      <c r="SWW259" s="59"/>
      <c r="SWX259" s="59"/>
      <c r="SWY259" s="59"/>
      <c r="SWZ259" s="59"/>
      <c r="SXA259" s="59"/>
      <c r="SXB259" s="59"/>
      <c r="SXC259" s="59"/>
      <c r="SXD259" s="59"/>
      <c r="SXE259" s="59"/>
      <c r="SXF259" s="59"/>
      <c r="SXG259" s="59"/>
      <c r="SXH259" s="59"/>
      <c r="SXI259" s="59"/>
      <c r="SXJ259" s="59"/>
      <c r="SXK259" s="59"/>
      <c r="SXL259" s="59"/>
      <c r="SXM259" s="59"/>
      <c r="SXN259" s="59"/>
      <c r="SXO259" s="59"/>
      <c r="SXP259" s="59"/>
      <c r="SXQ259" s="59"/>
      <c r="SXR259" s="59"/>
      <c r="SXS259" s="59"/>
      <c r="SXT259" s="59"/>
      <c r="SXU259" s="59"/>
      <c r="SXV259" s="59"/>
      <c r="SXW259" s="59"/>
      <c r="SXX259" s="59"/>
      <c r="SXY259" s="59"/>
      <c r="SXZ259" s="59"/>
      <c r="SYA259" s="59"/>
      <c r="SYB259" s="59"/>
      <c r="SYC259" s="59"/>
      <c r="SYD259" s="59"/>
      <c r="SYE259" s="59"/>
      <c r="SYF259" s="59"/>
      <c r="SYG259" s="59"/>
      <c r="SYH259" s="59"/>
      <c r="SYI259" s="59"/>
      <c r="SYJ259" s="59"/>
      <c r="SYK259" s="59"/>
      <c r="SYL259" s="59"/>
      <c r="SYM259" s="59"/>
      <c r="SYN259" s="59"/>
      <c r="SYO259" s="59"/>
      <c r="SYP259" s="59"/>
      <c r="SYQ259" s="59"/>
      <c r="SYR259" s="59"/>
      <c r="SYS259" s="59"/>
      <c r="SYT259" s="59"/>
      <c r="SYU259" s="59"/>
      <c r="SYV259" s="59"/>
      <c r="SYW259" s="59"/>
      <c r="SYX259" s="59"/>
      <c r="SYY259" s="59"/>
      <c r="SYZ259" s="59"/>
      <c r="SZA259" s="59"/>
      <c r="SZB259" s="59"/>
      <c r="SZC259" s="59"/>
      <c r="SZD259" s="59"/>
      <c r="SZE259" s="59"/>
      <c r="SZF259" s="59"/>
      <c r="SZG259" s="59"/>
      <c r="SZH259" s="59"/>
      <c r="SZI259" s="59"/>
      <c r="SZJ259" s="59"/>
      <c r="SZK259" s="59"/>
      <c r="SZL259" s="59"/>
      <c r="SZM259" s="59"/>
      <c r="SZN259" s="59"/>
      <c r="SZO259" s="59"/>
      <c r="SZP259" s="59"/>
      <c r="SZQ259" s="59"/>
      <c r="SZR259" s="59"/>
      <c r="SZS259" s="59"/>
      <c r="SZT259" s="59"/>
      <c r="SZU259" s="59"/>
      <c r="SZV259" s="59"/>
      <c r="SZW259" s="59"/>
      <c r="SZX259" s="59"/>
      <c r="SZY259" s="59"/>
      <c r="SZZ259" s="59"/>
      <c r="TAA259" s="59"/>
      <c r="TAB259" s="59"/>
      <c r="TAC259" s="59"/>
      <c r="TAD259" s="59"/>
      <c r="TAE259" s="59"/>
      <c r="TAF259" s="59"/>
      <c r="TAG259" s="59"/>
      <c r="TAH259" s="59"/>
      <c r="TAI259" s="59"/>
      <c r="TAJ259" s="59"/>
      <c r="TAK259" s="59"/>
      <c r="TAL259" s="59"/>
      <c r="TAM259" s="59"/>
      <c r="TAN259" s="59"/>
      <c r="TAO259" s="59"/>
      <c r="TAP259" s="59"/>
      <c r="TAQ259" s="59"/>
      <c r="TAR259" s="59"/>
      <c r="TAS259" s="59"/>
      <c r="TAT259" s="59"/>
      <c r="TAU259" s="59"/>
      <c r="TAV259" s="59"/>
      <c r="TAW259" s="59"/>
      <c r="TAX259" s="59"/>
      <c r="TAY259" s="59"/>
      <c r="TAZ259" s="59"/>
      <c r="TBA259" s="59"/>
      <c r="TBB259" s="59"/>
      <c r="TBC259" s="59"/>
      <c r="TBD259" s="59"/>
      <c r="TBE259" s="59"/>
      <c r="TBF259" s="59"/>
      <c r="TBG259" s="59"/>
      <c r="TBH259" s="59"/>
      <c r="TBI259" s="59"/>
      <c r="TBJ259" s="59"/>
      <c r="TBK259" s="59"/>
      <c r="TBL259" s="59"/>
      <c r="TBM259" s="59"/>
      <c r="TBN259" s="59"/>
      <c r="TBO259" s="59"/>
      <c r="TBP259" s="59"/>
      <c r="TBQ259" s="59"/>
      <c r="TBR259" s="59"/>
      <c r="TBS259" s="59"/>
      <c r="TBT259" s="59"/>
      <c r="TBU259" s="59"/>
      <c r="TBV259" s="59"/>
      <c r="TBW259" s="59"/>
      <c r="TBX259" s="59"/>
      <c r="TBY259" s="59"/>
      <c r="TBZ259" s="59"/>
      <c r="TCA259" s="59"/>
      <c r="TCB259" s="59"/>
      <c r="TCC259" s="59"/>
      <c r="TCD259" s="59"/>
      <c r="TCE259" s="59"/>
      <c r="TCF259" s="59"/>
      <c r="TCG259" s="59"/>
      <c r="TCH259" s="59"/>
      <c r="TCI259" s="59"/>
      <c r="TCJ259" s="59"/>
      <c r="TCK259" s="59"/>
      <c r="TCL259" s="59"/>
      <c r="TCM259" s="59"/>
      <c r="TCN259" s="59"/>
      <c r="TCO259" s="59"/>
      <c r="TCP259" s="59"/>
      <c r="TCQ259" s="59"/>
      <c r="TCR259" s="59"/>
      <c r="TCS259" s="59"/>
      <c r="TCT259" s="59"/>
      <c r="TCU259" s="59"/>
      <c r="TCV259" s="59"/>
      <c r="TCW259" s="59"/>
      <c r="TCX259" s="59"/>
      <c r="TCY259" s="59"/>
      <c r="TCZ259" s="59"/>
      <c r="TDA259" s="59"/>
      <c r="TDB259" s="59"/>
      <c r="TDC259" s="59"/>
      <c r="TDD259" s="59"/>
      <c r="TDE259" s="59"/>
      <c r="TDF259" s="59"/>
      <c r="TDG259" s="59"/>
      <c r="TDH259" s="59"/>
      <c r="TDI259" s="59"/>
      <c r="TDJ259" s="59"/>
      <c r="TDK259" s="59"/>
      <c r="TDL259" s="59"/>
      <c r="TDM259" s="59"/>
      <c r="TDN259" s="59"/>
      <c r="TDO259" s="59"/>
      <c r="TDP259" s="59"/>
      <c r="TDQ259" s="59"/>
      <c r="TDR259" s="59"/>
      <c r="TDS259" s="59"/>
      <c r="TDT259" s="59"/>
      <c r="TDU259" s="59"/>
      <c r="TDV259" s="59"/>
      <c r="TDW259" s="59"/>
      <c r="TDX259" s="59"/>
      <c r="TDY259" s="59"/>
      <c r="TDZ259" s="59"/>
      <c r="TEA259" s="59"/>
      <c r="TEB259" s="59"/>
      <c r="TEC259" s="59"/>
      <c r="TED259" s="59"/>
      <c r="TEE259" s="59"/>
      <c r="TEF259" s="59"/>
      <c r="TEG259" s="59"/>
      <c r="TEH259" s="59"/>
      <c r="TEI259" s="59"/>
      <c r="TEJ259" s="59"/>
      <c r="TEK259" s="59"/>
      <c r="TEL259" s="59"/>
      <c r="TEM259" s="59"/>
      <c r="TEN259" s="59"/>
      <c r="TEO259" s="59"/>
      <c r="TEP259" s="59"/>
      <c r="TEQ259" s="59"/>
      <c r="TER259" s="59"/>
      <c r="TES259" s="59"/>
      <c r="TET259" s="59"/>
      <c r="TEU259" s="59"/>
      <c r="TEV259" s="59"/>
      <c r="TEW259" s="59"/>
      <c r="TEX259" s="59"/>
      <c r="TEY259" s="59"/>
      <c r="TEZ259" s="59"/>
      <c r="TFA259" s="59"/>
      <c r="TFB259" s="59"/>
      <c r="TFC259" s="59"/>
      <c r="TFD259" s="59"/>
      <c r="TFE259" s="59"/>
      <c r="TFF259" s="59"/>
      <c r="TFG259" s="59"/>
      <c r="TFH259" s="59"/>
      <c r="TFI259" s="59"/>
      <c r="TFJ259" s="59"/>
      <c r="TFK259" s="59"/>
      <c r="TFL259" s="59"/>
      <c r="TFM259" s="59"/>
      <c r="TFN259" s="59"/>
      <c r="TFO259" s="59"/>
      <c r="TFP259" s="59"/>
      <c r="TFQ259" s="59"/>
      <c r="TFR259" s="59"/>
      <c r="TFS259" s="59"/>
      <c r="TFT259" s="59"/>
      <c r="TFU259" s="59"/>
      <c r="TFV259" s="59"/>
      <c r="TFW259" s="59"/>
      <c r="TFX259" s="59"/>
      <c r="TFY259" s="59"/>
      <c r="TFZ259" s="59"/>
      <c r="TGA259" s="59"/>
      <c r="TGB259" s="59"/>
      <c r="TGC259" s="59"/>
      <c r="TGD259" s="59"/>
      <c r="TGE259" s="59"/>
      <c r="TGF259" s="59"/>
      <c r="TGG259" s="59"/>
      <c r="TGH259" s="59"/>
      <c r="TGI259" s="59"/>
      <c r="TGJ259" s="59"/>
      <c r="TGK259" s="59"/>
      <c r="TGL259" s="59"/>
      <c r="TGM259" s="59"/>
      <c r="TGN259" s="59"/>
      <c r="TGO259" s="59"/>
      <c r="TGP259" s="59"/>
      <c r="TGQ259" s="59"/>
      <c r="TGR259" s="59"/>
      <c r="TGS259" s="59"/>
      <c r="TGT259" s="59"/>
      <c r="TGU259" s="59"/>
      <c r="TGV259" s="59"/>
      <c r="TGW259" s="59"/>
      <c r="TGX259" s="59"/>
      <c r="TGY259" s="59"/>
      <c r="TGZ259" s="59"/>
      <c r="THA259" s="59"/>
      <c r="THB259" s="59"/>
      <c r="THC259" s="59"/>
      <c r="THD259" s="59"/>
      <c r="THE259" s="59"/>
      <c r="THF259" s="59"/>
      <c r="THG259" s="59"/>
      <c r="THH259" s="59"/>
      <c r="THI259" s="59"/>
      <c r="THJ259" s="59"/>
      <c r="THK259" s="59"/>
      <c r="THL259" s="59"/>
      <c r="THM259" s="59"/>
      <c r="THN259" s="59"/>
      <c r="THO259" s="59"/>
      <c r="THP259" s="59"/>
      <c r="THQ259" s="59"/>
      <c r="THR259" s="59"/>
      <c r="THS259" s="59"/>
      <c r="THT259" s="59"/>
      <c r="THU259" s="59"/>
      <c r="THV259" s="59"/>
      <c r="THW259" s="59"/>
      <c r="THX259" s="59"/>
      <c r="THY259" s="59"/>
      <c r="THZ259" s="59"/>
      <c r="TIA259" s="59"/>
      <c r="TIB259" s="59"/>
      <c r="TIC259" s="59"/>
      <c r="TID259" s="59"/>
      <c r="TIE259" s="59"/>
      <c r="TIF259" s="59"/>
      <c r="TIG259" s="59"/>
      <c r="TIH259" s="59"/>
      <c r="TII259" s="59"/>
      <c r="TIJ259" s="59"/>
      <c r="TIK259" s="59"/>
      <c r="TIL259" s="59"/>
      <c r="TIM259" s="59"/>
      <c r="TIN259" s="59"/>
      <c r="TIO259" s="59"/>
      <c r="TIP259" s="59"/>
      <c r="TIQ259" s="59"/>
      <c r="TIR259" s="59"/>
      <c r="TIS259" s="59"/>
      <c r="TIT259" s="59"/>
      <c r="TIU259" s="59"/>
      <c r="TIV259" s="59"/>
      <c r="TIW259" s="59"/>
      <c r="TIX259" s="59"/>
      <c r="TIY259" s="59"/>
      <c r="TIZ259" s="59"/>
      <c r="TJA259" s="59"/>
      <c r="TJB259" s="59"/>
      <c r="TJC259" s="59"/>
      <c r="TJD259" s="59"/>
      <c r="TJE259" s="59"/>
      <c r="TJF259" s="59"/>
      <c r="TJG259" s="59"/>
      <c r="TJH259" s="59"/>
      <c r="TJI259" s="59"/>
      <c r="TJJ259" s="59"/>
      <c r="TJK259" s="59"/>
      <c r="TJL259" s="59"/>
      <c r="TJM259" s="59"/>
      <c r="TJN259" s="59"/>
      <c r="TJO259" s="59"/>
      <c r="TJP259" s="59"/>
      <c r="TJQ259" s="59"/>
      <c r="TJR259" s="59"/>
      <c r="TJS259" s="59"/>
      <c r="TJT259" s="59"/>
      <c r="TJU259" s="59"/>
      <c r="TJV259" s="59"/>
      <c r="TJW259" s="59"/>
      <c r="TJX259" s="59"/>
      <c r="TJY259" s="59"/>
      <c r="TJZ259" s="59"/>
      <c r="TKA259" s="59"/>
      <c r="TKB259" s="59"/>
      <c r="TKC259" s="59"/>
      <c r="TKD259" s="59"/>
      <c r="TKE259" s="59"/>
      <c r="TKF259" s="59"/>
      <c r="TKG259" s="59"/>
      <c r="TKH259" s="59"/>
      <c r="TKI259" s="59"/>
      <c r="TKJ259" s="59"/>
      <c r="TKK259" s="59"/>
      <c r="TKL259" s="59"/>
      <c r="TKM259" s="59"/>
      <c r="TKN259" s="59"/>
      <c r="TKO259" s="59"/>
      <c r="TKP259" s="59"/>
      <c r="TKQ259" s="59"/>
      <c r="TKR259" s="59"/>
      <c r="TKS259" s="59"/>
      <c r="TKT259" s="59"/>
      <c r="TKU259" s="59"/>
      <c r="TKV259" s="59"/>
      <c r="TKW259" s="59"/>
      <c r="TKX259" s="59"/>
      <c r="TKY259" s="59"/>
      <c r="TKZ259" s="59"/>
      <c r="TLA259" s="59"/>
      <c r="TLB259" s="59"/>
      <c r="TLC259" s="59"/>
      <c r="TLD259" s="59"/>
      <c r="TLE259" s="59"/>
      <c r="TLF259" s="59"/>
      <c r="TLG259" s="59"/>
      <c r="TLH259" s="59"/>
      <c r="TLI259" s="59"/>
      <c r="TLJ259" s="59"/>
      <c r="TLK259" s="59"/>
      <c r="TLL259" s="59"/>
      <c r="TLM259" s="59"/>
      <c r="TLN259" s="59"/>
      <c r="TLO259" s="59"/>
      <c r="TLP259" s="59"/>
      <c r="TLQ259" s="59"/>
      <c r="TLR259" s="59"/>
      <c r="TLS259" s="59"/>
      <c r="TLT259" s="59"/>
      <c r="TLU259" s="59"/>
      <c r="TLV259" s="59"/>
      <c r="TLW259" s="59"/>
      <c r="TLX259" s="59"/>
      <c r="TLY259" s="59"/>
      <c r="TLZ259" s="59"/>
      <c r="TMA259" s="59"/>
      <c r="TMB259" s="59"/>
      <c r="TMC259" s="59"/>
      <c r="TMD259" s="59"/>
      <c r="TME259" s="59"/>
      <c r="TMF259" s="59"/>
      <c r="TMG259" s="59"/>
      <c r="TMH259" s="59"/>
      <c r="TMI259" s="59"/>
      <c r="TMJ259" s="59"/>
      <c r="TMK259" s="59"/>
      <c r="TML259" s="59"/>
      <c r="TMM259" s="59"/>
      <c r="TMN259" s="59"/>
      <c r="TMO259" s="59"/>
      <c r="TMP259" s="59"/>
      <c r="TMQ259" s="59"/>
      <c r="TMR259" s="59"/>
      <c r="TMS259" s="59"/>
      <c r="TMT259" s="59"/>
      <c r="TMU259" s="59"/>
      <c r="TMV259" s="59"/>
      <c r="TMW259" s="59"/>
      <c r="TMX259" s="59"/>
      <c r="TMY259" s="59"/>
      <c r="TMZ259" s="59"/>
      <c r="TNA259" s="59"/>
      <c r="TNB259" s="59"/>
      <c r="TNC259" s="59"/>
      <c r="TND259" s="59"/>
      <c r="TNE259" s="59"/>
      <c r="TNF259" s="59"/>
      <c r="TNG259" s="59"/>
      <c r="TNH259" s="59"/>
      <c r="TNI259" s="59"/>
      <c r="TNJ259" s="59"/>
      <c r="TNK259" s="59"/>
      <c r="TNL259" s="59"/>
      <c r="TNM259" s="59"/>
      <c r="TNN259" s="59"/>
      <c r="TNO259" s="59"/>
      <c r="TNP259" s="59"/>
      <c r="TNQ259" s="59"/>
      <c r="TNR259" s="59"/>
      <c r="TNS259" s="59"/>
      <c r="TNT259" s="59"/>
      <c r="TNU259" s="59"/>
      <c r="TNV259" s="59"/>
      <c r="TNW259" s="59"/>
      <c r="TNX259" s="59"/>
      <c r="TNY259" s="59"/>
      <c r="TNZ259" s="59"/>
      <c r="TOA259" s="59"/>
      <c r="TOB259" s="59"/>
      <c r="TOC259" s="59"/>
      <c r="TOD259" s="59"/>
      <c r="TOE259" s="59"/>
      <c r="TOF259" s="59"/>
      <c r="TOG259" s="59"/>
      <c r="TOH259" s="59"/>
      <c r="TOI259" s="59"/>
      <c r="TOJ259" s="59"/>
      <c r="TOK259" s="59"/>
      <c r="TOL259" s="59"/>
      <c r="TOM259" s="59"/>
      <c r="TON259" s="59"/>
      <c r="TOO259" s="59"/>
      <c r="TOP259" s="59"/>
      <c r="TOQ259" s="59"/>
      <c r="TOR259" s="59"/>
      <c r="TOS259" s="59"/>
      <c r="TOT259" s="59"/>
      <c r="TOU259" s="59"/>
      <c r="TOV259" s="59"/>
      <c r="TOW259" s="59"/>
      <c r="TOX259" s="59"/>
      <c r="TOY259" s="59"/>
      <c r="TOZ259" s="59"/>
      <c r="TPA259" s="59"/>
      <c r="TPB259" s="59"/>
      <c r="TPC259" s="59"/>
      <c r="TPD259" s="59"/>
      <c r="TPE259" s="59"/>
      <c r="TPF259" s="59"/>
      <c r="TPG259" s="59"/>
      <c r="TPH259" s="59"/>
      <c r="TPI259" s="59"/>
      <c r="TPJ259" s="59"/>
      <c r="TPK259" s="59"/>
      <c r="TPL259" s="59"/>
      <c r="TPM259" s="59"/>
      <c r="TPN259" s="59"/>
      <c r="TPO259" s="59"/>
      <c r="TPP259" s="59"/>
      <c r="TPQ259" s="59"/>
      <c r="TPR259" s="59"/>
      <c r="TPS259" s="59"/>
      <c r="TPT259" s="59"/>
      <c r="TPU259" s="59"/>
      <c r="TPV259" s="59"/>
      <c r="TPW259" s="59"/>
      <c r="TPX259" s="59"/>
      <c r="TPY259" s="59"/>
      <c r="TPZ259" s="59"/>
      <c r="TQA259" s="59"/>
      <c r="TQB259" s="59"/>
      <c r="TQC259" s="59"/>
      <c r="TQD259" s="59"/>
      <c r="TQE259" s="59"/>
      <c r="TQF259" s="59"/>
      <c r="TQG259" s="59"/>
      <c r="TQH259" s="59"/>
      <c r="TQI259" s="59"/>
      <c r="TQJ259" s="59"/>
      <c r="TQK259" s="59"/>
      <c r="TQL259" s="59"/>
      <c r="TQM259" s="59"/>
      <c r="TQN259" s="59"/>
      <c r="TQO259" s="59"/>
      <c r="TQP259" s="59"/>
      <c r="TQQ259" s="59"/>
      <c r="TQR259" s="59"/>
      <c r="TQS259" s="59"/>
      <c r="TQT259" s="59"/>
      <c r="TQU259" s="59"/>
      <c r="TQV259" s="59"/>
      <c r="TQW259" s="59"/>
      <c r="TQX259" s="59"/>
      <c r="TQY259" s="59"/>
      <c r="TQZ259" s="59"/>
      <c r="TRA259" s="59"/>
      <c r="TRB259" s="59"/>
      <c r="TRC259" s="59"/>
      <c r="TRD259" s="59"/>
      <c r="TRE259" s="59"/>
      <c r="TRF259" s="59"/>
      <c r="TRG259" s="59"/>
      <c r="TRH259" s="59"/>
      <c r="TRI259" s="59"/>
      <c r="TRJ259" s="59"/>
      <c r="TRK259" s="59"/>
      <c r="TRL259" s="59"/>
      <c r="TRM259" s="59"/>
      <c r="TRN259" s="59"/>
      <c r="TRO259" s="59"/>
      <c r="TRP259" s="59"/>
      <c r="TRQ259" s="59"/>
      <c r="TRR259" s="59"/>
      <c r="TRS259" s="59"/>
      <c r="TRT259" s="59"/>
      <c r="TRU259" s="59"/>
      <c r="TRV259" s="59"/>
      <c r="TRW259" s="59"/>
      <c r="TRX259" s="59"/>
      <c r="TRY259" s="59"/>
      <c r="TRZ259" s="59"/>
      <c r="TSA259" s="59"/>
      <c r="TSB259" s="59"/>
      <c r="TSC259" s="59"/>
      <c r="TSD259" s="59"/>
      <c r="TSE259" s="59"/>
      <c r="TSF259" s="59"/>
      <c r="TSG259" s="59"/>
      <c r="TSH259" s="59"/>
      <c r="TSI259" s="59"/>
      <c r="TSJ259" s="59"/>
      <c r="TSK259" s="59"/>
      <c r="TSL259" s="59"/>
      <c r="TSM259" s="59"/>
      <c r="TSN259" s="59"/>
      <c r="TSO259" s="59"/>
      <c r="TSP259" s="59"/>
      <c r="TSQ259" s="59"/>
      <c r="TSR259" s="59"/>
      <c r="TSS259" s="59"/>
      <c r="TST259" s="59"/>
      <c r="TSU259" s="59"/>
      <c r="TSV259" s="59"/>
      <c r="TSW259" s="59"/>
      <c r="TSX259" s="59"/>
      <c r="TSY259" s="59"/>
      <c r="TSZ259" s="59"/>
      <c r="TTA259" s="59"/>
      <c r="TTB259" s="59"/>
      <c r="TTC259" s="59"/>
      <c r="TTD259" s="59"/>
      <c r="TTE259" s="59"/>
      <c r="TTF259" s="59"/>
      <c r="TTG259" s="59"/>
      <c r="TTH259" s="59"/>
      <c r="TTI259" s="59"/>
      <c r="TTJ259" s="59"/>
      <c r="TTK259" s="59"/>
      <c r="TTL259" s="59"/>
      <c r="TTM259" s="59"/>
      <c r="TTN259" s="59"/>
      <c r="TTO259" s="59"/>
      <c r="TTP259" s="59"/>
      <c r="TTQ259" s="59"/>
      <c r="TTR259" s="59"/>
      <c r="TTS259" s="59"/>
      <c r="TTT259" s="59"/>
      <c r="TTU259" s="59"/>
      <c r="TTV259" s="59"/>
      <c r="TTW259" s="59"/>
      <c r="TTX259" s="59"/>
      <c r="TTY259" s="59"/>
      <c r="TTZ259" s="59"/>
      <c r="TUA259" s="59"/>
      <c r="TUB259" s="59"/>
      <c r="TUC259" s="59"/>
      <c r="TUD259" s="59"/>
      <c r="TUE259" s="59"/>
      <c r="TUF259" s="59"/>
      <c r="TUG259" s="59"/>
      <c r="TUH259" s="59"/>
      <c r="TUI259" s="59"/>
      <c r="TUJ259" s="59"/>
      <c r="TUK259" s="59"/>
      <c r="TUL259" s="59"/>
      <c r="TUM259" s="59"/>
      <c r="TUN259" s="59"/>
      <c r="TUO259" s="59"/>
      <c r="TUP259" s="59"/>
      <c r="TUQ259" s="59"/>
      <c r="TUR259" s="59"/>
      <c r="TUS259" s="59"/>
      <c r="TUT259" s="59"/>
      <c r="TUU259" s="59"/>
      <c r="TUV259" s="59"/>
      <c r="TUW259" s="59"/>
      <c r="TUX259" s="59"/>
      <c r="TUY259" s="59"/>
      <c r="TUZ259" s="59"/>
      <c r="TVA259" s="59"/>
      <c r="TVB259" s="59"/>
      <c r="TVC259" s="59"/>
      <c r="TVD259" s="59"/>
      <c r="TVE259" s="59"/>
      <c r="TVF259" s="59"/>
      <c r="TVG259" s="59"/>
      <c r="TVH259" s="59"/>
      <c r="TVI259" s="59"/>
      <c r="TVJ259" s="59"/>
      <c r="TVK259" s="59"/>
      <c r="TVL259" s="59"/>
      <c r="TVM259" s="59"/>
      <c r="TVN259" s="59"/>
      <c r="TVO259" s="59"/>
      <c r="TVP259" s="59"/>
      <c r="TVQ259" s="59"/>
      <c r="TVR259" s="59"/>
      <c r="TVS259" s="59"/>
      <c r="TVT259" s="59"/>
      <c r="TVU259" s="59"/>
      <c r="TVV259" s="59"/>
      <c r="TVW259" s="59"/>
      <c r="TVX259" s="59"/>
      <c r="TVY259" s="59"/>
      <c r="TVZ259" s="59"/>
      <c r="TWA259" s="59"/>
      <c r="TWB259" s="59"/>
      <c r="TWC259" s="59"/>
      <c r="TWD259" s="59"/>
      <c r="TWE259" s="59"/>
      <c r="TWF259" s="59"/>
      <c r="TWG259" s="59"/>
      <c r="TWH259" s="59"/>
      <c r="TWI259" s="59"/>
      <c r="TWJ259" s="59"/>
      <c r="TWK259" s="59"/>
      <c r="TWL259" s="59"/>
      <c r="TWM259" s="59"/>
      <c r="TWN259" s="59"/>
      <c r="TWO259" s="59"/>
      <c r="TWP259" s="59"/>
      <c r="TWQ259" s="59"/>
      <c r="TWR259" s="59"/>
      <c r="TWS259" s="59"/>
      <c r="TWT259" s="59"/>
      <c r="TWU259" s="59"/>
      <c r="TWV259" s="59"/>
      <c r="TWW259" s="59"/>
      <c r="TWX259" s="59"/>
      <c r="TWY259" s="59"/>
      <c r="TWZ259" s="59"/>
      <c r="TXA259" s="59"/>
      <c r="TXB259" s="59"/>
      <c r="TXC259" s="59"/>
      <c r="TXD259" s="59"/>
      <c r="TXE259" s="59"/>
      <c r="TXF259" s="59"/>
      <c r="TXG259" s="59"/>
      <c r="TXH259" s="59"/>
      <c r="TXI259" s="59"/>
      <c r="TXJ259" s="59"/>
      <c r="TXK259" s="59"/>
      <c r="TXL259" s="59"/>
      <c r="TXM259" s="59"/>
      <c r="TXN259" s="59"/>
      <c r="TXO259" s="59"/>
      <c r="TXP259" s="59"/>
      <c r="TXQ259" s="59"/>
      <c r="TXR259" s="59"/>
      <c r="TXS259" s="59"/>
      <c r="TXT259" s="59"/>
      <c r="TXU259" s="59"/>
      <c r="TXV259" s="59"/>
      <c r="TXW259" s="59"/>
      <c r="TXX259" s="59"/>
      <c r="TXY259" s="59"/>
      <c r="TXZ259" s="59"/>
      <c r="TYA259" s="59"/>
      <c r="TYB259" s="59"/>
      <c r="TYC259" s="59"/>
      <c r="TYD259" s="59"/>
      <c r="TYE259" s="59"/>
      <c r="TYF259" s="59"/>
      <c r="TYG259" s="59"/>
      <c r="TYH259" s="59"/>
      <c r="TYI259" s="59"/>
      <c r="TYJ259" s="59"/>
      <c r="TYK259" s="59"/>
      <c r="TYL259" s="59"/>
      <c r="TYM259" s="59"/>
      <c r="TYN259" s="59"/>
      <c r="TYO259" s="59"/>
      <c r="TYP259" s="59"/>
      <c r="TYQ259" s="59"/>
      <c r="TYR259" s="59"/>
      <c r="TYS259" s="59"/>
      <c r="TYT259" s="59"/>
      <c r="TYU259" s="59"/>
      <c r="TYV259" s="59"/>
      <c r="TYW259" s="59"/>
      <c r="TYX259" s="59"/>
      <c r="TYY259" s="59"/>
      <c r="TYZ259" s="59"/>
      <c r="TZA259" s="59"/>
      <c r="TZB259" s="59"/>
      <c r="TZC259" s="59"/>
      <c r="TZD259" s="59"/>
      <c r="TZE259" s="59"/>
      <c r="TZF259" s="59"/>
      <c r="TZG259" s="59"/>
      <c r="TZH259" s="59"/>
      <c r="TZI259" s="59"/>
      <c r="TZJ259" s="59"/>
      <c r="TZK259" s="59"/>
      <c r="TZL259" s="59"/>
      <c r="TZM259" s="59"/>
      <c r="TZN259" s="59"/>
      <c r="TZO259" s="59"/>
      <c r="TZP259" s="59"/>
      <c r="TZQ259" s="59"/>
      <c r="TZR259" s="59"/>
      <c r="TZS259" s="59"/>
      <c r="TZT259" s="59"/>
      <c r="TZU259" s="59"/>
      <c r="TZV259" s="59"/>
      <c r="TZW259" s="59"/>
      <c r="TZX259" s="59"/>
      <c r="TZY259" s="59"/>
      <c r="TZZ259" s="59"/>
      <c r="UAA259" s="59"/>
      <c r="UAB259" s="59"/>
      <c r="UAC259" s="59"/>
      <c r="UAD259" s="59"/>
      <c r="UAE259" s="59"/>
      <c r="UAF259" s="59"/>
      <c r="UAG259" s="59"/>
      <c r="UAH259" s="59"/>
      <c r="UAI259" s="59"/>
      <c r="UAJ259" s="59"/>
      <c r="UAK259" s="59"/>
      <c r="UAL259" s="59"/>
      <c r="UAM259" s="59"/>
      <c r="UAN259" s="59"/>
      <c r="UAO259" s="59"/>
      <c r="UAP259" s="59"/>
      <c r="UAQ259" s="59"/>
      <c r="UAR259" s="59"/>
      <c r="UAS259" s="59"/>
      <c r="UAT259" s="59"/>
      <c r="UAU259" s="59"/>
      <c r="UAV259" s="59"/>
      <c r="UAW259" s="59"/>
      <c r="UAX259" s="59"/>
      <c r="UAY259" s="59"/>
      <c r="UAZ259" s="59"/>
      <c r="UBA259" s="59"/>
      <c r="UBB259" s="59"/>
      <c r="UBC259" s="59"/>
      <c r="UBD259" s="59"/>
      <c r="UBE259" s="59"/>
      <c r="UBF259" s="59"/>
      <c r="UBG259" s="59"/>
      <c r="UBH259" s="59"/>
      <c r="UBI259" s="59"/>
      <c r="UBJ259" s="59"/>
      <c r="UBK259" s="59"/>
      <c r="UBL259" s="59"/>
      <c r="UBM259" s="59"/>
      <c r="UBN259" s="59"/>
      <c r="UBO259" s="59"/>
      <c r="UBP259" s="59"/>
      <c r="UBQ259" s="59"/>
      <c r="UBR259" s="59"/>
      <c r="UBS259" s="59"/>
      <c r="UBT259" s="59"/>
      <c r="UBU259" s="59"/>
      <c r="UBV259" s="59"/>
      <c r="UBW259" s="59"/>
      <c r="UBX259" s="59"/>
      <c r="UBY259" s="59"/>
      <c r="UBZ259" s="59"/>
      <c r="UCA259" s="59"/>
      <c r="UCB259" s="59"/>
      <c r="UCC259" s="59"/>
      <c r="UCD259" s="59"/>
      <c r="UCE259" s="59"/>
      <c r="UCF259" s="59"/>
      <c r="UCG259" s="59"/>
      <c r="UCH259" s="59"/>
      <c r="UCI259" s="59"/>
      <c r="UCJ259" s="59"/>
      <c r="UCK259" s="59"/>
      <c r="UCL259" s="59"/>
      <c r="UCM259" s="59"/>
      <c r="UCN259" s="59"/>
      <c r="UCO259" s="59"/>
      <c r="UCP259" s="59"/>
      <c r="UCQ259" s="59"/>
      <c r="UCR259" s="59"/>
      <c r="UCS259" s="59"/>
      <c r="UCT259" s="59"/>
      <c r="UCU259" s="59"/>
      <c r="UCV259" s="59"/>
      <c r="UCW259" s="59"/>
      <c r="UCX259" s="59"/>
      <c r="UCY259" s="59"/>
      <c r="UCZ259" s="59"/>
      <c r="UDA259" s="59"/>
      <c r="UDB259" s="59"/>
      <c r="UDC259" s="59"/>
      <c r="UDD259" s="59"/>
      <c r="UDE259" s="59"/>
      <c r="UDF259" s="59"/>
      <c r="UDG259" s="59"/>
      <c r="UDH259" s="59"/>
      <c r="UDI259" s="59"/>
      <c r="UDJ259" s="59"/>
      <c r="UDK259" s="59"/>
      <c r="UDL259" s="59"/>
      <c r="UDM259" s="59"/>
      <c r="UDN259" s="59"/>
      <c r="UDO259" s="59"/>
      <c r="UDP259" s="59"/>
      <c r="UDQ259" s="59"/>
      <c r="UDR259" s="59"/>
      <c r="UDS259" s="59"/>
      <c r="UDT259" s="59"/>
      <c r="UDU259" s="59"/>
      <c r="UDV259" s="59"/>
      <c r="UDW259" s="59"/>
      <c r="UDX259" s="59"/>
      <c r="UDY259" s="59"/>
      <c r="UDZ259" s="59"/>
      <c r="UEA259" s="59"/>
      <c r="UEB259" s="59"/>
      <c r="UEC259" s="59"/>
      <c r="UED259" s="59"/>
      <c r="UEE259" s="59"/>
      <c r="UEF259" s="59"/>
      <c r="UEG259" s="59"/>
      <c r="UEH259" s="59"/>
      <c r="UEI259" s="59"/>
      <c r="UEJ259" s="59"/>
      <c r="UEK259" s="59"/>
      <c r="UEL259" s="59"/>
      <c r="UEM259" s="59"/>
      <c r="UEN259" s="59"/>
      <c r="UEO259" s="59"/>
      <c r="UEP259" s="59"/>
      <c r="UEQ259" s="59"/>
      <c r="UER259" s="59"/>
      <c r="UES259" s="59"/>
      <c r="UET259" s="59"/>
      <c r="UEU259" s="59"/>
      <c r="UEV259" s="59"/>
      <c r="UEW259" s="59"/>
      <c r="UEX259" s="59"/>
      <c r="UEY259" s="59"/>
      <c r="UEZ259" s="59"/>
      <c r="UFA259" s="59"/>
      <c r="UFB259" s="59"/>
      <c r="UFC259" s="59"/>
      <c r="UFD259" s="59"/>
      <c r="UFE259" s="59"/>
      <c r="UFF259" s="59"/>
      <c r="UFG259" s="59"/>
      <c r="UFH259" s="59"/>
      <c r="UFI259" s="59"/>
      <c r="UFJ259" s="59"/>
      <c r="UFK259" s="59"/>
      <c r="UFL259" s="59"/>
      <c r="UFM259" s="59"/>
      <c r="UFN259" s="59"/>
      <c r="UFO259" s="59"/>
      <c r="UFP259" s="59"/>
      <c r="UFQ259" s="59"/>
      <c r="UFR259" s="59"/>
      <c r="UFS259" s="59"/>
      <c r="UFT259" s="59"/>
      <c r="UFU259" s="59"/>
      <c r="UFV259" s="59"/>
      <c r="UFW259" s="59"/>
      <c r="UFX259" s="59"/>
      <c r="UFY259" s="59"/>
      <c r="UFZ259" s="59"/>
      <c r="UGA259" s="59"/>
      <c r="UGB259" s="59"/>
      <c r="UGC259" s="59"/>
      <c r="UGD259" s="59"/>
      <c r="UGE259" s="59"/>
      <c r="UGF259" s="59"/>
      <c r="UGG259" s="59"/>
      <c r="UGH259" s="59"/>
      <c r="UGI259" s="59"/>
      <c r="UGJ259" s="59"/>
      <c r="UGK259" s="59"/>
      <c r="UGL259" s="59"/>
      <c r="UGM259" s="59"/>
      <c r="UGN259" s="59"/>
      <c r="UGO259" s="59"/>
      <c r="UGP259" s="59"/>
      <c r="UGQ259" s="59"/>
      <c r="UGR259" s="59"/>
      <c r="UGS259" s="59"/>
      <c r="UGT259" s="59"/>
      <c r="UGU259" s="59"/>
      <c r="UGV259" s="59"/>
      <c r="UGW259" s="59"/>
      <c r="UGX259" s="59"/>
      <c r="UGY259" s="59"/>
      <c r="UGZ259" s="59"/>
      <c r="UHA259" s="59"/>
      <c r="UHB259" s="59"/>
      <c r="UHC259" s="59"/>
      <c r="UHD259" s="59"/>
      <c r="UHE259" s="59"/>
      <c r="UHF259" s="59"/>
      <c r="UHG259" s="59"/>
      <c r="UHH259" s="59"/>
      <c r="UHI259" s="59"/>
      <c r="UHJ259" s="59"/>
      <c r="UHK259" s="59"/>
      <c r="UHL259" s="59"/>
      <c r="UHM259" s="59"/>
      <c r="UHN259" s="59"/>
      <c r="UHO259" s="59"/>
      <c r="UHP259" s="59"/>
      <c r="UHQ259" s="59"/>
      <c r="UHR259" s="59"/>
      <c r="UHS259" s="59"/>
      <c r="UHT259" s="59"/>
      <c r="UHU259" s="59"/>
      <c r="UHV259" s="59"/>
      <c r="UHW259" s="59"/>
      <c r="UHX259" s="59"/>
      <c r="UHY259" s="59"/>
      <c r="UHZ259" s="59"/>
      <c r="UIA259" s="59"/>
      <c r="UIB259" s="59"/>
      <c r="UIC259" s="59"/>
      <c r="UID259" s="59"/>
      <c r="UIE259" s="59"/>
      <c r="UIF259" s="59"/>
      <c r="UIG259" s="59"/>
      <c r="UIH259" s="59"/>
      <c r="UII259" s="59"/>
      <c r="UIJ259" s="59"/>
      <c r="UIK259" s="59"/>
      <c r="UIL259" s="59"/>
      <c r="UIM259" s="59"/>
      <c r="UIN259" s="59"/>
      <c r="UIO259" s="59"/>
      <c r="UIP259" s="59"/>
      <c r="UIQ259" s="59"/>
      <c r="UIR259" s="59"/>
      <c r="UIS259" s="59"/>
      <c r="UIT259" s="59"/>
      <c r="UIU259" s="59"/>
      <c r="UIV259" s="59"/>
      <c r="UIW259" s="59"/>
      <c r="UIX259" s="59"/>
      <c r="UIY259" s="59"/>
      <c r="UIZ259" s="59"/>
      <c r="UJA259" s="59"/>
      <c r="UJB259" s="59"/>
      <c r="UJC259" s="59"/>
      <c r="UJD259" s="59"/>
      <c r="UJE259" s="59"/>
      <c r="UJF259" s="59"/>
      <c r="UJG259" s="59"/>
      <c r="UJH259" s="59"/>
      <c r="UJI259" s="59"/>
      <c r="UJJ259" s="59"/>
      <c r="UJK259" s="59"/>
      <c r="UJL259" s="59"/>
      <c r="UJM259" s="59"/>
      <c r="UJN259" s="59"/>
      <c r="UJO259" s="59"/>
      <c r="UJP259" s="59"/>
      <c r="UJQ259" s="59"/>
      <c r="UJR259" s="59"/>
      <c r="UJS259" s="59"/>
      <c r="UJT259" s="59"/>
      <c r="UJU259" s="59"/>
      <c r="UJV259" s="59"/>
      <c r="UJW259" s="59"/>
      <c r="UJX259" s="59"/>
      <c r="UJY259" s="59"/>
      <c r="UJZ259" s="59"/>
      <c r="UKA259" s="59"/>
      <c r="UKB259" s="59"/>
      <c r="UKC259" s="59"/>
      <c r="UKD259" s="59"/>
      <c r="UKE259" s="59"/>
      <c r="UKF259" s="59"/>
      <c r="UKG259" s="59"/>
      <c r="UKH259" s="59"/>
      <c r="UKI259" s="59"/>
      <c r="UKJ259" s="59"/>
      <c r="UKK259" s="59"/>
      <c r="UKL259" s="59"/>
      <c r="UKM259" s="59"/>
      <c r="UKN259" s="59"/>
      <c r="UKO259" s="59"/>
      <c r="UKP259" s="59"/>
      <c r="UKQ259" s="59"/>
      <c r="UKR259" s="59"/>
      <c r="UKS259" s="59"/>
      <c r="UKT259" s="59"/>
      <c r="UKU259" s="59"/>
      <c r="UKV259" s="59"/>
      <c r="UKW259" s="59"/>
      <c r="UKX259" s="59"/>
      <c r="UKY259" s="59"/>
      <c r="UKZ259" s="59"/>
      <c r="ULA259" s="59"/>
      <c r="ULB259" s="59"/>
      <c r="ULC259" s="59"/>
      <c r="ULD259" s="59"/>
      <c r="ULE259" s="59"/>
      <c r="ULF259" s="59"/>
      <c r="ULG259" s="59"/>
      <c r="ULH259" s="59"/>
      <c r="ULI259" s="59"/>
      <c r="ULJ259" s="59"/>
      <c r="ULK259" s="59"/>
      <c r="ULL259" s="59"/>
      <c r="ULM259" s="59"/>
      <c r="ULN259" s="59"/>
      <c r="ULO259" s="59"/>
      <c r="ULP259" s="59"/>
      <c r="ULQ259" s="59"/>
      <c r="ULR259" s="59"/>
      <c r="ULS259" s="59"/>
      <c r="ULT259" s="59"/>
      <c r="ULU259" s="59"/>
      <c r="ULV259" s="59"/>
      <c r="ULW259" s="59"/>
      <c r="ULX259" s="59"/>
      <c r="ULY259" s="59"/>
      <c r="ULZ259" s="59"/>
      <c r="UMA259" s="59"/>
      <c r="UMB259" s="59"/>
      <c r="UMC259" s="59"/>
      <c r="UMD259" s="59"/>
      <c r="UME259" s="59"/>
      <c r="UMF259" s="59"/>
      <c r="UMG259" s="59"/>
      <c r="UMH259" s="59"/>
      <c r="UMI259" s="59"/>
      <c r="UMJ259" s="59"/>
      <c r="UMK259" s="59"/>
      <c r="UML259" s="59"/>
      <c r="UMM259" s="59"/>
      <c r="UMN259" s="59"/>
      <c r="UMO259" s="59"/>
      <c r="UMP259" s="59"/>
      <c r="UMQ259" s="59"/>
      <c r="UMR259" s="59"/>
      <c r="UMS259" s="59"/>
      <c r="UMT259" s="59"/>
      <c r="UMU259" s="59"/>
      <c r="UMV259" s="59"/>
      <c r="UMW259" s="59"/>
      <c r="UMX259" s="59"/>
      <c r="UMY259" s="59"/>
      <c r="UMZ259" s="59"/>
      <c r="UNA259" s="59"/>
      <c r="UNB259" s="59"/>
      <c r="UNC259" s="59"/>
      <c r="UND259" s="59"/>
      <c r="UNE259" s="59"/>
      <c r="UNF259" s="59"/>
      <c r="UNG259" s="59"/>
      <c r="UNH259" s="59"/>
      <c r="UNI259" s="59"/>
      <c r="UNJ259" s="59"/>
      <c r="UNK259" s="59"/>
      <c r="UNL259" s="59"/>
      <c r="UNM259" s="59"/>
      <c r="UNN259" s="59"/>
      <c r="UNO259" s="59"/>
      <c r="UNP259" s="59"/>
      <c r="UNQ259" s="59"/>
      <c r="UNR259" s="59"/>
      <c r="UNS259" s="59"/>
      <c r="UNT259" s="59"/>
      <c r="UNU259" s="59"/>
      <c r="UNV259" s="59"/>
      <c r="UNW259" s="59"/>
      <c r="UNX259" s="59"/>
      <c r="UNY259" s="59"/>
      <c r="UNZ259" s="59"/>
      <c r="UOA259" s="59"/>
      <c r="UOB259" s="59"/>
      <c r="UOC259" s="59"/>
      <c r="UOD259" s="59"/>
      <c r="UOE259" s="59"/>
      <c r="UOF259" s="59"/>
      <c r="UOG259" s="59"/>
      <c r="UOH259" s="59"/>
      <c r="UOI259" s="59"/>
      <c r="UOJ259" s="59"/>
      <c r="UOK259" s="59"/>
      <c r="UOL259" s="59"/>
      <c r="UOM259" s="59"/>
      <c r="UON259" s="59"/>
      <c r="UOO259" s="59"/>
      <c r="UOP259" s="59"/>
      <c r="UOQ259" s="59"/>
      <c r="UOR259" s="59"/>
      <c r="UOS259" s="59"/>
      <c r="UOT259" s="59"/>
      <c r="UOU259" s="59"/>
      <c r="UOV259" s="59"/>
      <c r="UOW259" s="59"/>
      <c r="UOX259" s="59"/>
      <c r="UOY259" s="59"/>
      <c r="UOZ259" s="59"/>
      <c r="UPA259" s="59"/>
      <c r="UPB259" s="59"/>
      <c r="UPC259" s="59"/>
      <c r="UPD259" s="59"/>
      <c r="UPE259" s="59"/>
      <c r="UPF259" s="59"/>
      <c r="UPG259" s="59"/>
      <c r="UPH259" s="59"/>
      <c r="UPI259" s="59"/>
      <c r="UPJ259" s="59"/>
      <c r="UPK259" s="59"/>
      <c r="UPL259" s="59"/>
      <c r="UPM259" s="59"/>
      <c r="UPN259" s="59"/>
      <c r="UPO259" s="59"/>
      <c r="UPP259" s="59"/>
      <c r="UPQ259" s="59"/>
      <c r="UPR259" s="59"/>
      <c r="UPS259" s="59"/>
      <c r="UPT259" s="59"/>
      <c r="UPU259" s="59"/>
      <c r="UPV259" s="59"/>
      <c r="UPW259" s="59"/>
      <c r="UPX259" s="59"/>
      <c r="UPY259" s="59"/>
      <c r="UPZ259" s="59"/>
      <c r="UQA259" s="59"/>
      <c r="UQB259" s="59"/>
      <c r="UQC259" s="59"/>
      <c r="UQD259" s="59"/>
      <c r="UQE259" s="59"/>
      <c r="UQF259" s="59"/>
      <c r="UQG259" s="59"/>
      <c r="UQH259" s="59"/>
      <c r="UQI259" s="59"/>
      <c r="UQJ259" s="59"/>
      <c r="UQK259" s="59"/>
      <c r="UQL259" s="59"/>
      <c r="UQM259" s="59"/>
      <c r="UQN259" s="59"/>
      <c r="UQO259" s="59"/>
      <c r="UQP259" s="59"/>
      <c r="UQQ259" s="59"/>
      <c r="UQR259" s="59"/>
      <c r="UQS259" s="59"/>
      <c r="UQT259" s="59"/>
      <c r="UQU259" s="59"/>
      <c r="UQV259" s="59"/>
      <c r="UQW259" s="59"/>
      <c r="UQX259" s="59"/>
      <c r="UQY259" s="59"/>
      <c r="UQZ259" s="59"/>
      <c r="URA259" s="59"/>
      <c r="URB259" s="59"/>
      <c r="URC259" s="59"/>
      <c r="URD259" s="59"/>
      <c r="URE259" s="59"/>
      <c r="URF259" s="59"/>
      <c r="URG259" s="59"/>
      <c r="URH259" s="59"/>
      <c r="URI259" s="59"/>
      <c r="URJ259" s="59"/>
      <c r="URK259" s="59"/>
      <c r="URL259" s="59"/>
      <c r="URM259" s="59"/>
      <c r="URN259" s="59"/>
      <c r="URO259" s="59"/>
      <c r="URP259" s="59"/>
      <c r="URQ259" s="59"/>
      <c r="URR259" s="59"/>
      <c r="URS259" s="59"/>
      <c r="URT259" s="59"/>
      <c r="URU259" s="59"/>
      <c r="URV259" s="59"/>
      <c r="URW259" s="59"/>
      <c r="URX259" s="59"/>
      <c r="URY259" s="59"/>
      <c r="URZ259" s="59"/>
      <c r="USA259" s="59"/>
      <c r="USB259" s="59"/>
      <c r="USC259" s="59"/>
      <c r="USD259" s="59"/>
      <c r="USE259" s="59"/>
      <c r="USF259" s="59"/>
      <c r="USG259" s="59"/>
      <c r="USH259" s="59"/>
      <c r="USI259" s="59"/>
      <c r="USJ259" s="59"/>
      <c r="USK259" s="59"/>
      <c r="USL259" s="59"/>
      <c r="USM259" s="59"/>
      <c r="USN259" s="59"/>
      <c r="USO259" s="59"/>
      <c r="USP259" s="59"/>
      <c r="USQ259" s="59"/>
      <c r="USR259" s="59"/>
      <c r="USS259" s="59"/>
      <c r="UST259" s="59"/>
      <c r="USU259" s="59"/>
      <c r="USV259" s="59"/>
      <c r="USW259" s="59"/>
      <c r="USX259" s="59"/>
      <c r="USY259" s="59"/>
      <c r="USZ259" s="59"/>
      <c r="UTA259" s="59"/>
      <c r="UTB259" s="59"/>
      <c r="UTC259" s="59"/>
      <c r="UTD259" s="59"/>
      <c r="UTE259" s="59"/>
      <c r="UTF259" s="59"/>
      <c r="UTG259" s="59"/>
      <c r="UTH259" s="59"/>
      <c r="UTI259" s="59"/>
      <c r="UTJ259" s="59"/>
      <c r="UTK259" s="59"/>
      <c r="UTL259" s="59"/>
      <c r="UTM259" s="59"/>
      <c r="UTN259" s="59"/>
      <c r="UTO259" s="59"/>
      <c r="UTP259" s="59"/>
      <c r="UTQ259" s="59"/>
      <c r="UTR259" s="59"/>
      <c r="UTS259" s="59"/>
      <c r="UTT259" s="59"/>
      <c r="UTU259" s="59"/>
      <c r="UTV259" s="59"/>
      <c r="UTW259" s="59"/>
      <c r="UTX259" s="59"/>
      <c r="UTY259" s="59"/>
      <c r="UTZ259" s="59"/>
      <c r="UUA259" s="59"/>
      <c r="UUB259" s="59"/>
      <c r="UUC259" s="59"/>
      <c r="UUD259" s="59"/>
      <c r="UUE259" s="59"/>
      <c r="UUF259" s="59"/>
      <c r="UUG259" s="59"/>
      <c r="UUH259" s="59"/>
      <c r="UUI259" s="59"/>
      <c r="UUJ259" s="59"/>
      <c r="UUK259" s="59"/>
      <c r="UUL259" s="59"/>
      <c r="UUM259" s="59"/>
      <c r="UUN259" s="59"/>
      <c r="UUO259" s="59"/>
      <c r="UUP259" s="59"/>
      <c r="UUQ259" s="59"/>
      <c r="UUR259" s="59"/>
      <c r="UUS259" s="59"/>
      <c r="UUT259" s="59"/>
      <c r="UUU259" s="59"/>
      <c r="UUV259" s="59"/>
      <c r="UUW259" s="59"/>
      <c r="UUX259" s="59"/>
      <c r="UUY259" s="59"/>
      <c r="UUZ259" s="59"/>
      <c r="UVA259" s="59"/>
      <c r="UVB259" s="59"/>
      <c r="UVC259" s="59"/>
      <c r="UVD259" s="59"/>
      <c r="UVE259" s="59"/>
      <c r="UVF259" s="59"/>
      <c r="UVG259" s="59"/>
      <c r="UVH259" s="59"/>
      <c r="UVI259" s="59"/>
      <c r="UVJ259" s="59"/>
      <c r="UVK259" s="59"/>
      <c r="UVL259" s="59"/>
      <c r="UVM259" s="59"/>
      <c r="UVN259" s="59"/>
      <c r="UVO259" s="59"/>
      <c r="UVP259" s="59"/>
      <c r="UVQ259" s="59"/>
      <c r="UVR259" s="59"/>
      <c r="UVS259" s="59"/>
      <c r="UVT259" s="59"/>
      <c r="UVU259" s="59"/>
      <c r="UVV259" s="59"/>
      <c r="UVW259" s="59"/>
      <c r="UVX259" s="59"/>
      <c r="UVY259" s="59"/>
      <c r="UVZ259" s="59"/>
      <c r="UWA259" s="59"/>
      <c r="UWB259" s="59"/>
      <c r="UWC259" s="59"/>
      <c r="UWD259" s="59"/>
      <c r="UWE259" s="59"/>
      <c r="UWF259" s="59"/>
      <c r="UWG259" s="59"/>
      <c r="UWH259" s="59"/>
      <c r="UWI259" s="59"/>
      <c r="UWJ259" s="59"/>
      <c r="UWK259" s="59"/>
      <c r="UWL259" s="59"/>
      <c r="UWM259" s="59"/>
      <c r="UWN259" s="59"/>
      <c r="UWO259" s="59"/>
      <c r="UWP259" s="59"/>
      <c r="UWQ259" s="59"/>
      <c r="UWR259" s="59"/>
      <c r="UWS259" s="59"/>
      <c r="UWT259" s="59"/>
      <c r="UWU259" s="59"/>
      <c r="UWV259" s="59"/>
      <c r="UWW259" s="59"/>
      <c r="UWX259" s="59"/>
      <c r="UWY259" s="59"/>
      <c r="UWZ259" s="59"/>
      <c r="UXA259" s="59"/>
      <c r="UXB259" s="59"/>
      <c r="UXC259" s="59"/>
      <c r="UXD259" s="59"/>
      <c r="UXE259" s="59"/>
      <c r="UXF259" s="59"/>
      <c r="UXG259" s="59"/>
      <c r="UXH259" s="59"/>
      <c r="UXI259" s="59"/>
      <c r="UXJ259" s="59"/>
      <c r="UXK259" s="59"/>
      <c r="UXL259" s="59"/>
      <c r="UXM259" s="59"/>
      <c r="UXN259" s="59"/>
      <c r="UXO259" s="59"/>
      <c r="UXP259" s="59"/>
      <c r="UXQ259" s="59"/>
      <c r="UXR259" s="59"/>
      <c r="UXS259" s="59"/>
      <c r="UXT259" s="59"/>
      <c r="UXU259" s="59"/>
      <c r="UXV259" s="59"/>
      <c r="UXW259" s="59"/>
      <c r="UXX259" s="59"/>
      <c r="UXY259" s="59"/>
      <c r="UXZ259" s="59"/>
      <c r="UYA259" s="59"/>
      <c r="UYB259" s="59"/>
      <c r="UYC259" s="59"/>
      <c r="UYD259" s="59"/>
      <c r="UYE259" s="59"/>
      <c r="UYF259" s="59"/>
      <c r="UYG259" s="59"/>
      <c r="UYH259" s="59"/>
      <c r="UYI259" s="59"/>
      <c r="UYJ259" s="59"/>
      <c r="UYK259" s="59"/>
      <c r="UYL259" s="59"/>
      <c r="UYM259" s="59"/>
      <c r="UYN259" s="59"/>
      <c r="UYO259" s="59"/>
      <c r="UYP259" s="59"/>
      <c r="UYQ259" s="59"/>
      <c r="UYR259" s="59"/>
      <c r="UYS259" s="59"/>
      <c r="UYT259" s="59"/>
      <c r="UYU259" s="59"/>
      <c r="UYV259" s="59"/>
      <c r="UYW259" s="59"/>
      <c r="UYX259" s="59"/>
      <c r="UYY259" s="59"/>
      <c r="UYZ259" s="59"/>
      <c r="UZA259" s="59"/>
      <c r="UZB259" s="59"/>
      <c r="UZC259" s="59"/>
      <c r="UZD259" s="59"/>
      <c r="UZE259" s="59"/>
      <c r="UZF259" s="59"/>
      <c r="UZG259" s="59"/>
      <c r="UZH259" s="59"/>
      <c r="UZI259" s="59"/>
      <c r="UZJ259" s="59"/>
      <c r="UZK259" s="59"/>
      <c r="UZL259" s="59"/>
      <c r="UZM259" s="59"/>
      <c r="UZN259" s="59"/>
      <c r="UZO259" s="59"/>
      <c r="UZP259" s="59"/>
      <c r="UZQ259" s="59"/>
      <c r="UZR259" s="59"/>
      <c r="UZS259" s="59"/>
      <c r="UZT259" s="59"/>
      <c r="UZU259" s="59"/>
      <c r="UZV259" s="59"/>
      <c r="UZW259" s="59"/>
      <c r="UZX259" s="59"/>
      <c r="UZY259" s="59"/>
      <c r="UZZ259" s="59"/>
      <c r="VAA259" s="59"/>
      <c r="VAB259" s="59"/>
      <c r="VAC259" s="59"/>
      <c r="VAD259" s="59"/>
      <c r="VAE259" s="59"/>
      <c r="VAF259" s="59"/>
      <c r="VAG259" s="59"/>
      <c r="VAH259" s="59"/>
      <c r="VAI259" s="59"/>
      <c r="VAJ259" s="59"/>
      <c r="VAK259" s="59"/>
      <c r="VAL259" s="59"/>
      <c r="VAM259" s="59"/>
      <c r="VAN259" s="59"/>
      <c r="VAO259" s="59"/>
      <c r="VAP259" s="59"/>
      <c r="VAQ259" s="59"/>
      <c r="VAR259" s="59"/>
      <c r="VAS259" s="59"/>
      <c r="VAT259" s="59"/>
      <c r="VAU259" s="59"/>
      <c r="VAV259" s="59"/>
      <c r="VAW259" s="59"/>
      <c r="VAX259" s="59"/>
      <c r="VAY259" s="59"/>
      <c r="VAZ259" s="59"/>
      <c r="VBA259" s="59"/>
      <c r="VBB259" s="59"/>
      <c r="VBC259" s="59"/>
      <c r="VBD259" s="59"/>
      <c r="VBE259" s="59"/>
      <c r="VBF259" s="59"/>
      <c r="VBG259" s="59"/>
      <c r="VBH259" s="59"/>
      <c r="VBI259" s="59"/>
      <c r="VBJ259" s="59"/>
      <c r="VBK259" s="59"/>
      <c r="VBL259" s="59"/>
      <c r="VBM259" s="59"/>
      <c r="VBN259" s="59"/>
      <c r="VBO259" s="59"/>
      <c r="VBP259" s="59"/>
      <c r="VBQ259" s="59"/>
      <c r="VBR259" s="59"/>
      <c r="VBS259" s="59"/>
      <c r="VBT259" s="59"/>
      <c r="VBU259" s="59"/>
      <c r="VBV259" s="59"/>
      <c r="VBW259" s="59"/>
      <c r="VBX259" s="59"/>
      <c r="VBY259" s="59"/>
      <c r="VBZ259" s="59"/>
      <c r="VCA259" s="59"/>
      <c r="VCB259" s="59"/>
      <c r="VCC259" s="59"/>
      <c r="VCD259" s="59"/>
      <c r="VCE259" s="59"/>
      <c r="VCF259" s="59"/>
      <c r="VCG259" s="59"/>
      <c r="VCH259" s="59"/>
      <c r="VCI259" s="59"/>
      <c r="VCJ259" s="59"/>
      <c r="VCK259" s="59"/>
      <c r="VCL259" s="59"/>
      <c r="VCM259" s="59"/>
      <c r="VCN259" s="59"/>
      <c r="VCO259" s="59"/>
      <c r="VCP259" s="59"/>
      <c r="VCQ259" s="59"/>
      <c r="VCR259" s="59"/>
      <c r="VCS259" s="59"/>
      <c r="VCT259" s="59"/>
      <c r="VCU259" s="59"/>
      <c r="VCV259" s="59"/>
      <c r="VCW259" s="59"/>
      <c r="VCX259" s="59"/>
      <c r="VCY259" s="59"/>
      <c r="VCZ259" s="59"/>
      <c r="VDA259" s="59"/>
      <c r="VDB259" s="59"/>
      <c r="VDC259" s="59"/>
      <c r="VDD259" s="59"/>
      <c r="VDE259" s="59"/>
      <c r="VDF259" s="59"/>
      <c r="VDG259" s="59"/>
      <c r="VDH259" s="59"/>
      <c r="VDI259" s="59"/>
      <c r="VDJ259" s="59"/>
      <c r="VDK259" s="59"/>
      <c r="VDL259" s="59"/>
      <c r="VDM259" s="59"/>
      <c r="VDN259" s="59"/>
      <c r="VDO259" s="59"/>
      <c r="VDP259" s="59"/>
      <c r="VDQ259" s="59"/>
      <c r="VDR259" s="59"/>
      <c r="VDS259" s="59"/>
      <c r="VDT259" s="59"/>
      <c r="VDU259" s="59"/>
      <c r="VDV259" s="59"/>
      <c r="VDW259" s="59"/>
      <c r="VDX259" s="59"/>
      <c r="VDY259" s="59"/>
      <c r="VDZ259" s="59"/>
      <c r="VEA259" s="59"/>
      <c r="VEB259" s="59"/>
      <c r="VEC259" s="59"/>
      <c r="VED259" s="59"/>
      <c r="VEE259" s="59"/>
      <c r="VEF259" s="59"/>
      <c r="VEG259" s="59"/>
      <c r="VEH259" s="59"/>
      <c r="VEI259" s="59"/>
      <c r="VEJ259" s="59"/>
      <c r="VEK259" s="59"/>
      <c r="VEL259" s="59"/>
      <c r="VEM259" s="59"/>
      <c r="VEN259" s="59"/>
      <c r="VEO259" s="59"/>
      <c r="VEP259" s="59"/>
      <c r="VEQ259" s="59"/>
      <c r="VER259" s="59"/>
      <c r="VES259" s="59"/>
      <c r="VET259" s="59"/>
      <c r="VEU259" s="59"/>
      <c r="VEV259" s="59"/>
      <c r="VEW259" s="59"/>
      <c r="VEX259" s="59"/>
      <c r="VEY259" s="59"/>
      <c r="VEZ259" s="59"/>
      <c r="VFA259" s="59"/>
      <c r="VFB259" s="59"/>
      <c r="VFC259" s="59"/>
      <c r="VFD259" s="59"/>
      <c r="VFE259" s="59"/>
      <c r="VFF259" s="59"/>
      <c r="VFG259" s="59"/>
      <c r="VFH259" s="59"/>
      <c r="VFI259" s="59"/>
      <c r="VFJ259" s="59"/>
      <c r="VFK259" s="59"/>
      <c r="VFL259" s="59"/>
      <c r="VFM259" s="59"/>
      <c r="VFN259" s="59"/>
      <c r="VFO259" s="59"/>
      <c r="VFP259" s="59"/>
      <c r="VFQ259" s="59"/>
      <c r="VFR259" s="59"/>
      <c r="VFS259" s="59"/>
      <c r="VFT259" s="59"/>
      <c r="VFU259" s="59"/>
      <c r="VFV259" s="59"/>
      <c r="VFW259" s="59"/>
      <c r="VFX259" s="59"/>
      <c r="VFY259" s="59"/>
      <c r="VFZ259" s="59"/>
      <c r="VGA259" s="59"/>
      <c r="VGB259" s="59"/>
      <c r="VGC259" s="59"/>
      <c r="VGD259" s="59"/>
      <c r="VGE259" s="59"/>
      <c r="VGF259" s="59"/>
      <c r="VGG259" s="59"/>
      <c r="VGH259" s="59"/>
      <c r="VGI259" s="59"/>
      <c r="VGJ259" s="59"/>
      <c r="VGK259" s="59"/>
      <c r="VGL259" s="59"/>
      <c r="VGM259" s="59"/>
      <c r="VGN259" s="59"/>
      <c r="VGO259" s="59"/>
      <c r="VGP259" s="59"/>
      <c r="VGQ259" s="59"/>
      <c r="VGR259" s="59"/>
      <c r="VGS259" s="59"/>
      <c r="VGT259" s="59"/>
      <c r="VGU259" s="59"/>
      <c r="VGV259" s="59"/>
      <c r="VGW259" s="59"/>
      <c r="VGX259" s="59"/>
      <c r="VGY259" s="59"/>
      <c r="VGZ259" s="59"/>
      <c r="VHA259" s="59"/>
      <c r="VHB259" s="59"/>
      <c r="VHC259" s="59"/>
      <c r="VHD259" s="59"/>
      <c r="VHE259" s="59"/>
      <c r="VHF259" s="59"/>
      <c r="VHG259" s="59"/>
      <c r="VHH259" s="59"/>
      <c r="VHI259" s="59"/>
      <c r="VHJ259" s="59"/>
      <c r="VHK259" s="59"/>
      <c r="VHL259" s="59"/>
      <c r="VHM259" s="59"/>
      <c r="VHN259" s="59"/>
      <c r="VHO259" s="59"/>
      <c r="VHP259" s="59"/>
      <c r="VHQ259" s="59"/>
      <c r="VHR259" s="59"/>
      <c r="VHS259" s="59"/>
      <c r="VHT259" s="59"/>
      <c r="VHU259" s="59"/>
      <c r="VHV259" s="59"/>
      <c r="VHW259" s="59"/>
      <c r="VHX259" s="59"/>
      <c r="VHY259" s="59"/>
      <c r="VHZ259" s="59"/>
      <c r="VIA259" s="59"/>
      <c r="VIB259" s="59"/>
      <c r="VIC259" s="59"/>
      <c r="VID259" s="59"/>
      <c r="VIE259" s="59"/>
      <c r="VIF259" s="59"/>
      <c r="VIG259" s="59"/>
      <c r="VIH259" s="59"/>
      <c r="VII259" s="59"/>
      <c r="VIJ259" s="59"/>
      <c r="VIK259" s="59"/>
      <c r="VIL259" s="59"/>
      <c r="VIM259" s="59"/>
      <c r="VIN259" s="59"/>
      <c r="VIO259" s="59"/>
      <c r="VIP259" s="59"/>
      <c r="VIQ259" s="59"/>
      <c r="VIR259" s="59"/>
      <c r="VIS259" s="59"/>
      <c r="VIT259" s="59"/>
      <c r="VIU259" s="59"/>
      <c r="VIV259" s="59"/>
      <c r="VIW259" s="59"/>
      <c r="VIX259" s="59"/>
      <c r="VIY259" s="59"/>
      <c r="VIZ259" s="59"/>
      <c r="VJA259" s="59"/>
      <c r="VJB259" s="59"/>
      <c r="VJC259" s="59"/>
      <c r="VJD259" s="59"/>
      <c r="VJE259" s="59"/>
      <c r="VJF259" s="59"/>
      <c r="VJG259" s="59"/>
      <c r="VJH259" s="59"/>
      <c r="VJI259" s="59"/>
      <c r="VJJ259" s="59"/>
      <c r="VJK259" s="59"/>
      <c r="VJL259" s="59"/>
      <c r="VJM259" s="59"/>
      <c r="VJN259" s="59"/>
      <c r="VJO259" s="59"/>
      <c r="VJP259" s="59"/>
      <c r="VJQ259" s="59"/>
      <c r="VJR259" s="59"/>
      <c r="VJS259" s="59"/>
      <c r="VJT259" s="59"/>
      <c r="VJU259" s="59"/>
      <c r="VJV259" s="59"/>
      <c r="VJW259" s="59"/>
      <c r="VJX259" s="59"/>
      <c r="VJY259" s="59"/>
      <c r="VJZ259" s="59"/>
      <c r="VKA259" s="59"/>
      <c r="VKB259" s="59"/>
      <c r="VKC259" s="59"/>
      <c r="VKD259" s="59"/>
      <c r="VKE259" s="59"/>
      <c r="VKF259" s="59"/>
      <c r="VKG259" s="59"/>
      <c r="VKH259" s="59"/>
      <c r="VKI259" s="59"/>
      <c r="VKJ259" s="59"/>
      <c r="VKK259" s="59"/>
      <c r="VKL259" s="59"/>
      <c r="VKM259" s="59"/>
      <c r="VKN259" s="59"/>
      <c r="VKO259" s="59"/>
      <c r="VKP259" s="59"/>
      <c r="VKQ259" s="59"/>
      <c r="VKR259" s="59"/>
      <c r="VKS259" s="59"/>
      <c r="VKT259" s="59"/>
      <c r="VKU259" s="59"/>
      <c r="VKV259" s="59"/>
      <c r="VKW259" s="59"/>
      <c r="VKX259" s="59"/>
      <c r="VKY259" s="59"/>
      <c r="VKZ259" s="59"/>
      <c r="VLA259" s="59"/>
      <c r="VLB259" s="59"/>
      <c r="VLC259" s="59"/>
      <c r="VLD259" s="59"/>
      <c r="VLE259" s="59"/>
      <c r="VLF259" s="59"/>
      <c r="VLG259" s="59"/>
      <c r="VLH259" s="59"/>
      <c r="VLI259" s="59"/>
      <c r="VLJ259" s="59"/>
      <c r="VLK259" s="59"/>
      <c r="VLL259" s="59"/>
      <c r="VLM259" s="59"/>
      <c r="VLN259" s="59"/>
      <c r="VLO259" s="59"/>
      <c r="VLP259" s="59"/>
      <c r="VLQ259" s="59"/>
      <c r="VLR259" s="59"/>
      <c r="VLS259" s="59"/>
      <c r="VLT259" s="59"/>
      <c r="VLU259" s="59"/>
      <c r="VLV259" s="59"/>
      <c r="VLW259" s="59"/>
      <c r="VLX259" s="59"/>
      <c r="VLY259" s="59"/>
      <c r="VLZ259" s="59"/>
      <c r="VMA259" s="59"/>
      <c r="VMB259" s="59"/>
      <c r="VMC259" s="59"/>
      <c r="VMD259" s="59"/>
      <c r="VME259" s="59"/>
      <c r="VMF259" s="59"/>
      <c r="VMG259" s="59"/>
      <c r="VMH259" s="59"/>
      <c r="VMI259" s="59"/>
      <c r="VMJ259" s="59"/>
      <c r="VMK259" s="59"/>
      <c r="VML259" s="59"/>
      <c r="VMM259" s="59"/>
      <c r="VMN259" s="59"/>
      <c r="VMO259" s="59"/>
      <c r="VMP259" s="59"/>
      <c r="VMQ259" s="59"/>
      <c r="VMR259" s="59"/>
      <c r="VMS259" s="59"/>
      <c r="VMT259" s="59"/>
      <c r="VMU259" s="59"/>
      <c r="VMV259" s="59"/>
      <c r="VMW259" s="59"/>
      <c r="VMX259" s="59"/>
      <c r="VMY259" s="59"/>
      <c r="VMZ259" s="59"/>
      <c r="VNA259" s="59"/>
      <c r="VNB259" s="59"/>
      <c r="VNC259" s="59"/>
      <c r="VND259" s="59"/>
      <c r="VNE259" s="59"/>
      <c r="VNF259" s="59"/>
      <c r="VNG259" s="59"/>
      <c r="VNH259" s="59"/>
      <c r="VNI259" s="59"/>
      <c r="VNJ259" s="59"/>
      <c r="VNK259" s="59"/>
      <c r="VNL259" s="59"/>
      <c r="VNM259" s="59"/>
      <c r="VNN259" s="59"/>
      <c r="VNO259" s="59"/>
      <c r="VNP259" s="59"/>
      <c r="VNQ259" s="59"/>
      <c r="VNR259" s="59"/>
      <c r="VNS259" s="59"/>
      <c r="VNT259" s="59"/>
      <c r="VNU259" s="59"/>
      <c r="VNV259" s="59"/>
      <c r="VNW259" s="59"/>
      <c r="VNX259" s="59"/>
      <c r="VNY259" s="59"/>
      <c r="VNZ259" s="59"/>
      <c r="VOA259" s="59"/>
      <c r="VOB259" s="59"/>
      <c r="VOC259" s="59"/>
      <c r="VOD259" s="59"/>
      <c r="VOE259" s="59"/>
      <c r="VOF259" s="59"/>
      <c r="VOG259" s="59"/>
      <c r="VOH259" s="59"/>
      <c r="VOI259" s="59"/>
      <c r="VOJ259" s="59"/>
      <c r="VOK259" s="59"/>
      <c r="VOL259" s="59"/>
      <c r="VOM259" s="59"/>
      <c r="VON259" s="59"/>
      <c r="VOO259" s="59"/>
      <c r="VOP259" s="59"/>
      <c r="VOQ259" s="59"/>
      <c r="VOR259" s="59"/>
      <c r="VOS259" s="59"/>
      <c r="VOT259" s="59"/>
      <c r="VOU259" s="59"/>
      <c r="VOV259" s="59"/>
      <c r="VOW259" s="59"/>
      <c r="VOX259" s="59"/>
      <c r="VOY259" s="59"/>
      <c r="VOZ259" s="59"/>
      <c r="VPA259" s="59"/>
      <c r="VPB259" s="59"/>
      <c r="VPC259" s="59"/>
      <c r="VPD259" s="59"/>
      <c r="VPE259" s="59"/>
      <c r="VPF259" s="59"/>
      <c r="VPG259" s="59"/>
      <c r="VPH259" s="59"/>
      <c r="VPI259" s="59"/>
      <c r="VPJ259" s="59"/>
      <c r="VPK259" s="59"/>
      <c r="VPL259" s="59"/>
      <c r="VPM259" s="59"/>
      <c r="VPN259" s="59"/>
      <c r="VPO259" s="59"/>
      <c r="VPP259" s="59"/>
      <c r="VPQ259" s="59"/>
      <c r="VPR259" s="59"/>
      <c r="VPS259" s="59"/>
      <c r="VPT259" s="59"/>
      <c r="VPU259" s="59"/>
      <c r="VPV259" s="59"/>
      <c r="VPW259" s="59"/>
      <c r="VPX259" s="59"/>
      <c r="VPY259" s="59"/>
      <c r="VPZ259" s="59"/>
      <c r="VQA259" s="59"/>
      <c r="VQB259" s="59"/>
      <c r="VQC259" s="59"/>
      <c r="VQD259" s="59"/>
      <c r="VQE259" s="59"/>
      <c r="VQF259" s="59"/>
      <c r="VQG259" s="59"/>
      <c r="VQH259" s="59"/>
      <c r="VQI259" s="59"/>
      <c r="VQJ259" s="59"/>
      <c r="VQK259" s="59"/>
      <c r="VQL259" s="59"/>
      <c r="VQM259" s="59"/>
      <c r="VQN259" s="59"/>
      <c r="VQO259" s="59"/>
      <c r="VQP259" s="59"/>
      <c r="VQQ259" s="59"/>
      <c r="VQR259" s="59"/>
      <c r="VQS259" s="59"/>
      <c r="VQT259" s="59"/>
      <c r="VQU259" s="59"/>
      <c r="VQV259" s="59"/>
      <c r="VQW259" s="59"/>
      <c r="VQX259" s="59"/>
      <c r="VQY259" s="59"/>
      <c r="VQZ259" s="59"/>
      <c r="VRA259" s="59"/>
      <c r="VRB259" s="59"/>
      <c r="VRC259" s="59"/>
      <c r="VRD259" s="59"/>
      <c r="VRE259" s="59"/>
      <c r="VRF259" s="59"/>
      <c r="VRG259" s="59"/>
      <c r="VRH259" s="59"/>
      <c r="VRI259" s="59"/>
      <c r="VRJ259" s="59"/>
      <c r="VRK259" s="59"/>
      <c r="VRL259" s="59"/>
      <c r="VRM259" s="59"/>
      <c r="VRN259" s="59"/>
      <c r="VRO259" s="59"/>
      <c r="VRP259" s="59"/>
      <c r="VRQ259" s="59"/>
      <c r="VRR259" s="59"/>
      <c r="VRS259" s="59"/>
      <c r="VRT259" s="59"/>
      <c r="VRU259" s="59"/>
      <c r="VRV259" s="59"/>
      <c r="VRW259" s="59"/>
      <c r="VRX259" s="59"/>
      <c r="VRY259" s="59"/>
      <c r="VRZ259" s="59"/>
      <c r="VSA259" s="59"/>
      <c r="VSB259" s="59"/>
      <c r="VSC259" s="59"/>
      <c r="VSD259" s="59"/>
      <c r="VSE259" s="59"/>
      <c r="VSF259" s="59"/>
      <c r="VSG259" s="59"/>
      <c r="VSH259" s="59"/>
      <c r="VSI259" s="59"/>
      <c r="VSJ259" s="59"/>
      <c r="VSK259" s="59"/>
      <c r="VSL259" s="59"/>
      <c r="VSM259" s="59"/>
      <c r="VSN259" s="59"/>
      <c r="VSO259" s="59"/>
      <c r="VSP259" s="59"/>
      <c r="VSQ259" s="59"/>
      <c r="VSR259" s="59"/>
      <c r="VSS259" s="59"/>
      <c r="VST259" s="59"/>
      <c r="VSU259" s="59"/>
      <c r="VSV259" s="59"/>
      <c r="VSW259" s="59"/>
      <c r="VSX259" s="59"/>
      <c r="VSY259" s="59"/>
      <c r="VSZ259" s="59"/>
      <c r="VTA259" s="59"/>
      <c r="VTB259" s="59"/>
      <c r="VTC259" s="59"/>
      <c r="VTD259" s="59"/>
      <c r="VTE259" s="59"/>
      <c r="VTF259" s="59"/>
      <c r="VTG259" s="59"/>
      <c r="VTH259" s="59"/>
      <c r="VTI259" s="59"/>
      <c r="VTJ259" s="59"/>
      <c r="VTK259" s="59"/>
      <c r="VTL259" s="59"/>
      <c r="VTM259" s="59"/>
      <c r="VTN259" s="59"/>
      <c r="VTO259" s="59"/>
      <c r="VTP259" s="59"/>
      <c r="VTQ259" s="59"/>
      <c r="VTR259" s="59"/>
      <c r="VTS259" s="59"/>
      <c r="VTT259" s="59"/>
      <c r="VTU259" s="59"/>
      <c r="VTV259" s="59"/>
      <c r="VTW259" s="59"/>
      <c r="VTX259" s="59"/>
      <c r="VTY259" s="59"/>
      <c r="VTZ259" s="59"/>
      <c r="VUA259" s="59"/>
      <c r="VUB259" s="59"/>
      <c r="VUC259" s="59"/>
      <c r="VUD259" s="59"/>
      <c r="VUE259" s="59"/>
      <c r="VUF259" s="59"/>
      <c r="VUG259" s="59"/>
      <c r="VUH259" s="59"/>
      <c r="VUI259" s="59"/>
      <c r="VUJ259" s="59"/>
      <c r="VUK259" s="59"/>
      <c r="VUL259" s="59"/>
      <c r="VUM259" s="59"/>
      <c r="VUN259" s="59"/>
      <c r="VUO259" s="59"/>
      <c r="VUP259" s="59"/>
      <c r="VUQ259" s="59"/>
      <c r="VUR259" s="59"/>
      <c r="VUS259" s="59"/>
      <c r="VUT259" s="59"/>
      <c r="VUU259" s="59"/>
      <c r="VUV259" s="59"/>
      <c r="VUW259" s="59"/>
      <c r="VUX259" s="59"/>
      <c r="VUY259" s="59"/>
      <c r="VUZ259" s="59"/>
      <c r="VVA259" s="59"/>
      <c r="VVB259" s="59"/>
      <c r="VVC259" s="59"/>
      <c r="VVD259" s="59"/>
      <c r="VVE259" s="59"/>
      <c r="VVF259" s="59"/>
      <c r="VVG259" s="59"/>
      <c r="VVH259" s="59"/>
      <c r="VVI259" s="59"/>
      <c r="VVJ259" s="59"/>
      <c r="VVK259" s="59"/>
      <c r="VVL259" s="59"/>
      <c r="VVM259" s="59"/>
      <c r="VVN259" s="59"/>
      <c r="VVO259" s="59"/>
      <c r="VVP259" s="59"/>
      <c r="VVQ259" s="59"/>
      <c r="VVR259" s="59"/>
      <c r="VVS259" s="59"/>
      <c r="VVT259" s="59"/>
      <c r="VVU259" s="59"/>
      <c r="VVV259" s="59"/>
      <c r="VVW259" s="59"/>
      <c r="VVX259" s="59"/>
      <c r="VVY259" s="59"/>
      <c r="VVZ259" s="59"/>
      <c r="VWA259" s="59"/>
      <c r="VWB259" s="59"/>
      <c r="VWC259" s="59"/>
      <c r="VWD259" s="59"/>
      <c r="VWE259" s="59"/>
      <c r="VWF259" s="59"/>
      <c r="VWG259" s="59"/>
      <c r="VWH259" s="59"/>
      <c r="VWI259" s="59"/>
      <c r="VWJ259" s="59"/>
      <c r="VWK259" s="59"/>
      <c r="VWL259" s="59"/>
      <c r="VWM259" s="59"/>
      <c r="VWN259" s="59"/>
      <c r="VWO259" s="59"/>
      <c r="VWP259" s="59"/>
      <c r="VWQ259" s="59"/>
      <c r="VWR259" s="59"/>
      <c r="VWS259" s="59"/>
      <c r="VWT259" s="59"/>
      <c r="VWU259" s="59"/>
      <c r="VWV259" s="59"/>
      <c r="VWW259" s="59"/>
      <c r="VWX259" s="59"/>
      <c r="VWY259" s="59"/>
      <c r="VWZ259" s="59"/>
      <c r="VXA259" s="59"/>
      <c r="VXB259" s="59"/>
      <c r="VXC259" s="59"/>
      <c r="VXD259" s="59"/>
      <c r="VXE259" s="59"/>
      <c r="VXF259" s="59"/>
      <c r="VXG259" s="59"/>
      <c r="VXH259" s="59"/>
      <c r="VXI259" s="59"/>
      <c r="VXJ259" s="59"/>
      <c r="VXK259" s="59"/>
      <c r="VXL259" s="59"/>
      <c r="VXM259" s="59"/>
      <c r="VXN259" s="59"/>
      <c r="VXO259" s="59"/>
      <c r="VXP259" s="59"/>
      <c r="VXQ259" s="59"/>
      <c r="VXR259" s="59"/>
      <c r="VXS259" s="59"/>
      <c r="VXT259" s="59"/>
      <c r="VXU259" s="59"/>
      <c r="VXV259" s="59"/>
      <c r="VXW259" s="59"/>
      <c r="VXX259" s="59"/>
      <c r="VXY259" s="59"/>
      <c r="VXZ259" s="59"/>
      <c r="VYA259" s="59"/>
      <c r="VYB259" s="59"/>
      <c r="VYC259" s="59"/>
      <c r="VYD259" s="59"/>
      <c r="VYE259" s="59"/>
      <c r="VYF259" s="59"/>
      <c r="VYG259" s="59"/>
      <c r="VYH259" s="59"/>
      <c r="VYI259" s="59"/>
      <c r="VYJ259" s="59"/>
      <c r="VYK259" s="59"/>
      <c r="VYL259" s="59"/>
      <c r="VYM259" s="59"/>
      <c r="VYN259" s="59"/>
      <c r="VYO259" s="59"/>
      <c r="VYP259" s="59"/>
      <c r="VYQ259" s="59"/>
      <c r="VYR259" s="59"/>
      <c r="VYS259" s="59"/>
      <c r="VYT259" s="59"/>
      <c r="VYU259" s="59"/>
      <c r="VYV259" s="59"/>
      <c r="VYW259" s="59"/>
      <c r="VYX259" s="59"/>
      <c r="VYY259" s="59"/>
      <c r="VYZ259" s="59"/>
      <c r="VZA259" s="59"/>
      <c r="VZB259" s="59"/>
      <c r="VZC259" s="59"/>
      <c r="VZD259" s="59"/>
      <c r="VZE259" s="59"/>
      <c r="VZF259" s="59"/>
      <c r="VZG259" s="59"/>
      <c r="VZH259" s="59"/>
      <c r="VZI259" s="59"/>
      <c r="VZJ259" s="59"/>
      <c r="VZK259" s="59"/>
      <c r="VZL259" s="59"/>
      <c r="VZM259" s="59"/>
      <c r="VZN259" s="59"/>
      <c r="VZO259" s="59"/>
      <c r="VZP259" s="59"/>
      <c r="VZQ259" s="59"/>
      <c r="VZR259" s="59"/>
      <c r="VZS259" s="59"/>
      <c r="VZT259" s="59"/>
      <c r="VZU259" s="59"/>
      <c r="VZV259" s="59"/>
      <c r="VZW259" s="59"/>
      <c r="VZX259" s="59"/>
      <c r="VZY259" s="59"/>
      <c r="VZZ259" s="59"/>
      <c r="WAA259" s="59"/>
      <c r="WAB259" s="59"/>
      <c r="WAC259" s="59"/>
      <c r="WAD259" s="59"/>
      <c r="WAE259" s="59"/>
      <c r="WAF259" s="59"/>
      <c r="WAG259" s="59"/>
      <c r="WAH259" s="59"/>
      <c r="WAI259" s="59"/>
      <c r="WAJ259" s="59"/>
      <c r="WAK259" s="59"/>
      <c r="WAL259" s="59"/>
      <c r="WAM259" s="59"/>
      <c r="WAN259" s="59"/>
      <c r="WAO259" s="59"/>
      <c r="WAP259" s="59"/>
      <c r="WAQ259" s="59"/>
      <c r="WAR259" s="59"/>
      <c r="WAS259" s="59"/>
      <c r="WAT259" s="59"/>
      <c r="WAU259" s="59"/>
      <c r="WAV259" s="59"/>
      <c r="WAW259" s="59"/>
      <c r="WAX259" s="59"/>
      <c r="WAY259" s="59"/>
      <c r="WAZ259" s="59"/>
      <c r="WBA259" s="59"/>
      <c r="WBB259" s="59"/>
      <c r="WBC259" s="59"/>
      <c r="WBD259" s="59"/>
      <c r="WBE259" s="59"/>
      <c r="WBF259" s="59"/>
      <c r="WBG259" s="59"/>
      <c r="WBH259" s="59"/>
      <c r="WBI259" s="59"/>
      <c r="WBJ259" s="59"/>
      <c r="WBK259" s="59"/>
      <c r="WBL259" s="59"/>
      <c r="WBM259" s="59"/>
      <c r="WBN259" s="59"/>
      <c r="WBO259" s="59"/>
      <c r="WBP259" s="59"/>
      <c r="WBQ259" s="59"/>
      <c r="WBR259" s="59"/>
      <c r="WBS259" s="59"/>
      <c r="WBT259" s="59"/>
      <c r="WBU259" s="59"/>
      <c r="WBV259" s="59"/>
      <c r="WBW259" s="59"/>
      <c r="WBX259" s="59"/>
      <c r="WBY259" s="59"/>
      <c r="WBZ259" s="59"/>
      <c r="WCA259" s="59"/>
      <c r="WCB259" s="59"/>
      <c r="WCC259" s="59"/>
      <c r="WCD259" s="59"/>
      <c r="WCE259" s="59"/>
      <c r="WCF259" s="59"/>
      <c r="WCG259" s="59"/>
      <c r="WCH259" s="59"/>
      <c r="WCI259" s="59"/>
      <c r="WCJ259" s="59"/>
      <c r="WCK259" s="59"/>
      <c r="WCL259" s="59"/>
      <c r="WCM259" s="59"/>
      <c r="WCN259" s="59"/>
      <c r="WCO259" s="59"/>
      <c r="WCP259" s="59"/>
      <c r="WCQ259" s="59"/>
      <c r="WCR259" s="59"/>
      <c r="WCS259" s="59"/>
      <c r="WCT259" s="59"/>
      <c r="WCU259" s="59"/>
      <c r="WCV259" s="59"/>
      <c r="WCW259" s="59"/>
      <c r="WCX259" s="59"/>
      <c r="WCY259" s="59"/>
      <c r="WCZ259" s="59"/>
      <c r="WDA259" s="59"/>
      <c r="WDB259" s="59"/>
      <c r="WDC259" s="59"/>
      <c r="WDD259" s="59"/>
      <c r="WDE259" s="59"/>
      <c r="WDF259" s="59"/>
      <c r="WDG259" s="59"/>
      <c r="WDH259" s="59"/>
      <c r="WDI259" s="59"/>
      <c r="WDJ259" s="59"/>
      <c r="WDK259" s="59"/>
      <c r="WDL259" s="59"/>
      <c r="WDM259" s="59"/>
      <c r="WDN259" s="59"/>
      <c r="WDO259" s="59"/>
      <c r="WDP259" s="59"/>
      <c r="WDQ259" s="59"/>
      <c r="WDR259" s="59"/>
      <c r="WDS259" s="59"/>
      <c r="WDT259" s="59"/>
      <c r="WDU259" s="59"/>
      <c r="WDV259" s="59"/>
      <c r="WDW259" s="59"/>
      <c r="WDX259" s="59"/>
      <c r="WDY259" s="59"/>
      <c r="WDZ259" s="59"/>
      <c r="WEA259" s="59"/>
      <c r="WEB259" s="59"/>
      <c r="WEC259" s="59"/>
      <c r="WED259" s="59"/>
      <c r="WEE259" s="59"/>
      <c r="WEF259" s="59"/>
      <c r="WEG259" s="59"/>
      <c r="WEH259" s="59"/>
      <c r="WEI259" s="59"/>
      <c r="WEJ259" s="59"/>
      <c r="WEK259" s="59"/>
      <c r="WEL259" s="59"/>
      <c r="WEM259" s="59"/>
      <c r="WEN259" s="59"/>
      <c r="WEO259" s="59"/>
      <c r="WEP259" s="59"/>
      <c r="WEQ259" s="59"/>
      <c r="WER259" s="59"/>
      <c r="WES259" s="59"/>
      <c r="WET259" s="59"/>
      <c r="WEU259" s="59"/>
      <c r="WEV259" s="59"/>
      <c r="WEW259" s="59"/>
      <c r="WEX259" s="59"/>
      <c r="WEY259" s="59"/>
      <c r="WEZ259" s="59"/>
      <c r="WFA259" s="59"/>
      <c r="WFB259" s="59"/>
      <c r="WFC259" s="59"/>
      <c r="WFD259" s="59"/>
      <c r="WFE259" s="59"/>
      <c r="WFF259" s="59"/>
      <c r="WFG259" s="59"/>
      <c r="WFH259" s="59"/>
      <c r="WFI259" s="59"/>
      <c r="WFJ259" s="59"/>
      <c r="WFK259" s="59"/>
      <c r="WFL259" s="59"/>
      <c r="WFM259" s="59"/>
      <c r="WFN259" s="59"/>
      <c r="WFO259" s="59"/>
      <c r="WFP259" s="59"/>
      <c r="WFQ259" s="59"/>
      <c r="WFR259" s="59"/>
      <c r="WFS259" s="59"/>
      <c r="WFT259" s="59"/>
      <c r="WFU259" s="59"/>
      <c r="WFV259" s="59"/>
      <c r="WFW259" s="59"/>
      <c r="WFX259" s="59"/>
      <c r="WFY259" s="59"/>
      <c r="WFZ259" s="59"/>
      <c r="WGA259" s="59"/>
      <c r="WGB259" s="59"/>
      <c r="WGC259" s="59"/>
      <c r="WGD259" s="59"/>
      <c r="WGE259" s="59"/>
      <c r="WGF259" s="59"/>
      <c r="WGG259" s="59"/>
      <c r="WGH259" s="59"/>
      <c r="WGI259" s="59"/>
      <c r="WGJ259" s="59"/>
      <c r="WGK259" s="59"/>
      <c r="WGL259" s="59"/>
      <c r="WGM259" s="59"/>
      <c r="WGN259" s="59"/>
      <c r="WGO259" s="59"/>
      <c r="WGP259" s="59"/>
      <c r="WGQ259" s="59"/>
      <c r="WGR259" s="59"/>
      <c r="WGS259" s="59"/>
      <c r="WGT259" s="59"/>
      <c r="WGU259" s="59"/>
      <c r="WGV259" s="59"/>
      <c r="WGW259" s="59"/>
      <c r="WGX259" s="59"/>
      <c r="WGY259" s="59"/>
      <c r="WGZ259" s="59"/>
      <c r="WHA259" s="59"/>
      <c r="WHB259" s="59"/>
      <c r="WHC259" s="59"/>
      <c r="WHD259" s="59"/>
      <c r="WHE259" s="59"/>
      <c r="WHF259" s="59"/>
      <c r="WHG259" s="59"/>
      <c r="WHH259" s="59"/>
      <c r="WHI259" s="59"/>
      <c r="WHJ259" s="59"/>
      <c r="WHK259" s="59"/>
      <c r="WHL259" s="59"/>
      <c r="WHM259" s="59"/>
      <c r="WHN259" s="59"/>
      <c r="WHO259" s="59"/>
      <c r="WHP259" s="59"/>
      <c r="WHQ259" s="59"/>
      <c r="WHR259" s="59"/>
      <c r="WHS259" s="59"/>
      <c r="WHT259" s="59"/>
      <c r="WHU259" s="59"/>
      <c r="WHV259" s="59"/>
      <c r="WHW259" s="59"/>
      <c r="WHX259" s="59"/>
      <c r="WHY259" s="59"/>
      <c r="WHZ259" s="59"/>
      <c r="WIA259" s="59"/>
      <c r="WIB259" s="59"/>
      <c r="WIC259" s="59"/>
      <c r="WID259" s="59"/>
      <c r="WIE259" s="59"/>
      <c r="WIF259" s="59"/>
      <c r="WIG259" s="59"/>
      <c r="WIH259" s="59"/>
      <c r="WII259" s="59"/>
      <c r="WIJ259" s="59"/>
      <c r="WIK259" s="59"/>
      <c r="WIL259" s="59"/>
      <c r="WIM259" s="59"/>
      <c r="WIN259" s="59"/>
      <c r="WIO259" s="59"/>
      <c r="WIP259" s="59"/>
      <c r="WIQ259" s="59"/>
      <c r="WIR259" s="59"/>
      <c r="WIS259" s="59"/>
      <c r="WIT259" s="59"/>
      <c r="WIU259" s="59"/>
      <c r="WIV259" s="59"/>
      <c r="WIW259" s="59"/>
      <c r="WIX259" s="59"/>
      <c r="WIY259" s="59"/>
      <c r="WIZ259" s="59"/>
      <c r="WJA259" s="59"/>
      <c r="WJB259" s="59"/>
      <c r="WJC259" s="59"/>
      <c r="WJD259" s="59"/>
      <c r="WJE259" s="59"/>
      <c r="WJF259" s="59"/>
      <c r="WJG259" s="59"/>
      <c r="WJH259" s="59"/>
      <c r="WJI259" s="59"/>
      <c r="WJJ259" s="59"/>
      <c r="WJK259" s="59"/>
      <c r="WJL259" s="59"/>
      <c r="WJM259" s="59"/>
      <c r="WJN259" s="59"/>
      <c r="WJO259" s="59"/>
      <c r="WJP259" s="59"/>
      <c r="WJQ259" s="59"/>
      <c r="WJR259" s="59"/>
      <c r="WJS259" s="59"/>
      <c r="WJT259" s="59"/>
      <c r="WJU259" s="59"/>
      <c r="WJV259" s="59"/>
      <c r="WJW259" s="59"/>
      <c r="WJX259" s="59"/>
      <c r="WJY259" s="59"/>
      <c r="WJZ259" s="59"/>
      <c r="WKA259" s="59"/>
      <c r="WKB259" s="59"/>
      <c r="WKC259" s="59"/>
      <c r="WKD259" s="59"/>
      <c r="WKE259" s="59"/>
      <c r="WKF259" s="59"/>
      <c r="WKG259" s="59"/>
      <c r="WKH259" s="59"/>
      <c r="WKI259" s="59"/>
      <c r="WKJ259" s="59"/>
      <c r="WKK259" s="59"/>
      <c r="WKL259" s="59"/>
      <c r="WKM259" s="59"/>
      <c r="WKN259" s="59"/>
      <c r="WKO259" s="59"/>
      <c r="WKP259" s="59"/>
      <c r="WKQ259" s="59"/>
      <c r="WKR259" s="59"/>
      <c r="WKS259" s="59"/>
      <c r="WKT259" s="59"/>
      <c r="WKU259" s="59"/>
      <c r="WKV259" s="59"/>
      <c r="WKW259" s="59"/>
      <c r="WKX259" s="59"/>
      <c r="WKY259" s="59"/>
      <c r="WKZ259" s="59"/>
      <c r="WLA259" s="59"/>
      <c r="WLB259" s="59"/>
      <c r="WLC259" s="59"/>
      <c r="WLD259" s="59"/>
      <c r="WLE259" s="59"/>
      <c r="WLF259" s="59"/>
      <c r="WLG259" s="59"/>
      <c r="WLH259" s="59"/>
      <c r="WLI259" s="59"/>
      <c r="WLJ259" s="59"/>
      <c r="WLK259" s="59"/>
      <c r="WLL259" s="59"/>
      <c r="WLM259" s="59"/>
      <c r="WLN259" s="59"/>
      <c r="WLO259" s="59"/>
      <c r="WLP259" s="59"/>
      <c r="WLQ259" s="59"/>
      <c r="WLR259" s="59"/>
      <c r="WLS259" s="59"/>
      <c r="WLT259" s="59"/>
      <c r="WLU259" s="59"/>
      <c r="WLV259" s="59"/>
      <c r="WLW259" s="59"/>
      <c r="WLX259" s="59"/>
      <c r="WLY259" s="59"/>
      <c r="WLZ259" s="59"/>
      <c r="WMA259" s="59"/>
      <c r="WMB259" s="59"/>
      <c r="WMC259" s="59"/>
      <c r="WMD259" s="59"/>
      <c r="WME259" s="59"/>
      <c r="WMF259" s="59"/>
      <c r="WMG259" s="59"/>
      <c r="WMH259" s="59"/>
      <c r="WMI259" s="59"/>
      <c r="WMJ259" s="59"/>
      <c r="WMK259" s="59"/>
      <c r="WML259" s="59"/>
      <c r="WMM259" s="59"/>
      <c r="WMN259" s="59"/>
      <c r="WMO259" s="59"/>
      <c r="WMP259" s="59"/>
      <c r="WMQ259" s="59"/>
      <c r="WMR259" s="59"/>
      <c r="WMS259" s="59"/>
      <c r="WMT259" s="59"/>
      <c r="WMU259" s="59"/>
      <c r="WMV259" s="59"/>
      <c r="WMW259" s="59"/>
      <c r="WMX259" s="59"/>
      <c r="WMY259" s="59"/>
      <c r="WMZ259" s="59"/>
      <c r="WNA259" s="59"/>
      <c r="WNB259" s="59"/>
      <c r="WNC259" s="59"/>
      <c r="WND259" s="59"/>
      <c r="WNE259" s="59"/>
      <c r="WNF259" s="59"/>
      <c r="WNG259" s="59"/>
      <c r="WNH259" s="59"/>
      <c r="WNI259" s="59"/>
      <c r="WNJ259" s="59"/>
      <c r="WNK259" s="59"/>
      <c r="WNL259" s="59"/>
      <c r="WNM259" s="59"/>
      <c r="WNN259" s="59"/>
      <c r="WNO259" s="59"/>
      <c r="WNP259" s="59"/>
      <c r="WNQ259" s="59"/>
      <c r="WNR259" s="59"/>
      <c r="WNS259" s="59"/>
      <c r="WNT259" s="59"/>
      <c r="WNU259" s="59"/>
      <c r="WNV259" s="59"/>
      <c r="WNW259" s="59"/>
      <c r="WNX259" s="59"/>
      <c r="WNY259" s="59"/>
      <c r="WNZ259" s="59"/>
      <c r="WOA259" s="59"/>
      <c r="WOB259" s="59"/>
      <c r="WOC259" s="59"/>
      <c r="WOD259" s="59"/>
      <c r="WOE259" s="59"/>
      <c r="WOF259" s="59"/>
      <c r="WOG259" s="59"/>
      <c r="WOH259" s="59"/>
      <c r="WOI259" s="59"/>
      <c r="WOJ259" s="59"/>
      <c r="WOK259" s="59"/>
      <c r="WOL259" s="59"/>
      <c r="WOM259" s="59"/>
      <c r="WON259" s="59"/>
      <c r="WOO259" s="59"/>
      <c r="WOP259" s="59"/>
      <c r="WOQ259" s="59"/>
      <c r="WOR259" s="59"/>
      <c r="WOS259" s="59"/>
      <c r="WOT259" s="59"/>
      <c r="WOU259" s="59"/>
      <c r="WOV259" s="59"/>
      <c r="WOW259" s="59"/>
      <c r="WOX259" s="59"/>
      <c r="WOY259" s="59"/>
      <c r="WOZ259" s="59"/>
      <c r="WPA259" s="59"/>
      <c r="WPB259" s="59"/>
      <c r="WPC259" s="59"/>
      <c r="WPD259" s="59"/>
      <c r="WPE259" s="59"/>
      <c r="WPF259" s="59"/>
      <c r="WPG259" s="59"/>
      <c r="WPH259" s="59"/>
      <c r="WPI259" s="59"/>
      <c r="WPJ259" s="59"/>
      <c r="WPK259" s="59"/>
      <c r="WPL259" s="59"/>
      <c r="WPM259" s="59"/>
      <c r="WPN259" s="59"/>
      <c r="WPO259" s="59"/>
      <c r="WPP259" s="59"/>
      <c r="WPQ259" s="59"/>
      <c r="WPR259" s="59"/>
      <c r="WPS259" s="59"/>
      <c r="WPT259" s="59"/>
      <c r="WPU259" s="59"/>
      <c r="WPV259" s="59"/>
      <c r="WPW259" s="59"/>
      <c r="WPX259" s="59"/>
      <c r="WPY259" s="59"/>
      <c r="WPZ259" s="59"/>
      <c r="WQA259" s="59"/>
      <c r="WQB259" s="59"/>
      <c r="WQC259" s="59"/>
      <c r="WQD259" s="59"/>
      <c r="WQE259" s="59"/>
      <c r="WQF259" s="59"/>
      <c r="WQG259" s="59"/>
      <c r="WQH259" s="59"/>
      <c r="WQI259" s="59"/>
      <c r="WQJ259" s="59"/>
      <c r="WQK259" s="59"/>
      <c r="WQL259" s="59"/>
      <c r="WQM259" s="59"/>
      <c r="WQN259" s="59"/>
      <c r="WQO259" s="59"/>
      <c r="WQP259" s="59"/>
      <c r="WQQ259" s="59"/>
      <c r="WQR259" s="59"/>
      <c r="WQS259" s="59"/>
      <c r="WQT259" s="59"/>
      <c r="WQU259" s="59"/>
      <c r="WQV259" s="59"/>
      <c r="WQW259" s="59"/>
      <c r="WQX259" s="59"/>
      <c r="WQY259" s="59"/>
      <c r="WQZ259" s="59"/>
      <c r="WRA259" s="59"/>
      <c r="WRB259" s="59"/>
      <c r="WRC259" s="59"/>
      <c r="WRD259" s="59"/>
      <c r="WRE259" s="59"/>
      <c r="WRF259" s="59"/>
      <c r="WRG259" s="59"/>
      <c r="WRH259" s="59"/>
      <c r="WRI259" s="59"/>
      <c r="WRJ259" s="59"/>
      <c r="WRK259" s="59"/>
      <c r="WRL259" s="59"/>
      <c r="WRM259" s="59"/>
      <c r="WRN259" s="59"/>
      <c r="WRO259" s="59"/>
      <c r="WRP259" s="59"/>
      <c r="WRQ259" s="59"/>
      <c r="WRR259" s="59"/>
      <c r="WRS259" s="59"/>
      <c r="WRT259" s="59"/>
      <c r="WRU259" s="59"/>
      <c r="WRV259" s="59"/>
      <c r="WRW259" s="59"/>
      <c r="WRX259" s="59"/>
      <c r="WRY259" s="59"/>
      <c r="WRZ259" s="59"/>
      <c r="WSA259" s="59"/>
      <c r="WSB259" s="59"/>
      <c r="WSC259" s="59"/>
      <c r="WSD259" s="59"/>
      <c r="WSE259" s="59"/>
      <c r="WSF259" s="59"/>
      <c r="WSG259" s="59"/>
      <c r="WSH259" s="59"/>
      <c r="WSI259" s="59"/>
      <c r="WSJ259" s="59"/>
      <c r="WSK259" s="59"/>
      <c r="WSL259" s="59"/>
      <c r="WSM259" s="59"/>
      <c r="WSN259" s="59"/>
      <c r="WSO259" s="59"/>
      <c r="WSP259" s="59"/>
      <c r="WSQ259" s="59"/>
      <c r="WSR259" s="59"/>
      <c r="WSS259" s="59"/>
      <c r="WST259" s="59"/>
      <c r="WSU259" s="59"/>
      <c r="WSV259" s="59"/>
      <c r="WSW259" s="59"/>
      <c r="WSX259" s="59"/>
      <c r="WSY259" s="59"/>
      <c r="WSZ259" s="59"/>
      <c r="WTA259" s="59"/>
      <c r="WTB259" s="59"/>
      <c r="WTC259" s="59"/>
      <c r="WTD259" s="59"/>
      <c r="WTE259" s="59"/>
      <c r="WTF259" s="59"/>
      <c r="WTG259" s="59"/>
      <c r="WTH259" s="59"/>
      <c r="WTI259" s="59"/>
      <c r="WTJ259" s="59"/>
      <c r="WTK259" s="59"/>
      <c r="WTL259" s="59"/>
      <c r="WTM259" s="59"/>
      <c r="WTN259" s="59"/>
      <c r="WTO259" s="59"/>
      <c r="WTP259" s="59"/>
      <c r="WTQ259" s="59"/>
      <c r="WTR259" s="59"/>
      <c r="WTS259" s="59"/>
      <c r="WTT259" s="59"/>
      <c r="WTU259" s="59"/>
      <c r="WTV259" s="59"/>
      <c r="WTW259" s="59"/>
      <c r="WTX259" s="59"/>
      <c r="WTY259" s="59"/>
      <c r="WTZ259" s="59"/>
      <c r="WUA259" s="59"/>
      <c r="WUB259" s="59"/>
      <c r="WUC259" s="59"/>
      <c r="WUD259" s="59"/>
      <c r="WUE259" s="59"/>
      <c r="WUF259" s="59"/>
      <c r="WUG259" s="59"/>
      <c r="WUH259" s="59"/>
      <c r="WUI259" s="59"/>
      <c r="WUJ259" s="59"/>
      <c r="WUK259" s="59"/>
      <c r="WUL259" s="59"/>
      <c r="WUM259" s="59"/>
      <c r="WUN259" s="59"/>
      <c r="WUO259" s="59"/>
      <c r="WUP259" s="59"/>
      <c r="WUQ259" s="59"/>
      <c r="WUR259" s="59"/>
      <c r="WUS259" s="59"/>
      <c r="WUT259" s="59"/>
      <c r="WUU259" s="59"/>
      <c r="WUV259" s="59"/>
      <c r="WUW259" s="59"/>
      <c r="WUX259" s="59"/>
      <c r="WUY259" s="59"/>
      <c r="WUZ259" s="59"/>
      <c r="WVA259" s="59"/>
      <c r="WVB259" s="59"/>
      <c r="WVC259" s="59"/>
      <c r="WVD259" s="59"/>
      <c r="WVE259" s="59"/>
      <c r="WVF259" s="59"/>
      <c r="WVG259" s="59"/>
      <c r="WVH259" s="59"/>
      <c r="WVI259" s="59"/>
      <c r="WVJ259" s="59"/>
      <c r="WVK259" s="59"/>
      <c r="WVL259" s="59"/>
      <c r="WVM259" s="59"/>
      <c r="WVN259" s="59"/>
      <c r="WVO259" s="59"/>
      <c r="WVP259" s="59"/>
      <c r="WVQ259" s="59"/>
      <c r="WVR259" s="59"/>
      <c r="WVS259" s="59"/>
      <c r="WVT259" s="59"/>
      <c r="WVU259" s="59"/>
      <c r="WVV259" s="59"/>
      <c r="WVW259" s="59"/>
      <c r="WVX259" s="59"/>
      <c r="WVY259" s="59"/>
      <c r="WVZ259" s="59"/>
      <c r="WWA259" s="59"/>
      <c r="WWB259" s="59"/>
      <c r="WWC259" s="59"/>
      <c r="WWD259" s="59"/>
      <c r="WWE259" s="59"/>
      <c r="WWF259" s="59"/>
      <c r="WWG259" s="59"/>
      <c r="WWH259" s="59"/>
      <c r="WWI259" s="59"/>
      <c r="WWJ259" s="59"/>
      <c r="WWK259" s="59"/>
      <c r="WWL259" s="59"/>
      <c r="WWM259" s="59"/>
      <c r="WWN259" s="59"/>
      <c r="WWO259" s="59"/>
      <c r="WWP259" s="59"/>
      <c r="WWQ259" s="59"/>
      <c r="WWR259" s="59"/>
      <c r="WWS259" s="59"/>
      <c r="WWT259" s="59"/>
      <c r="WWU259" s="59"/>
      <c r="WWV259" s="59"/>
      <c r="WWW259" s="59"/>
      <c r="WWX259" s="59"/>
      <c r="WWY259" s="59"/>
      <c r="WWZ259" s="59"/>
      <c r="WXA259" s="59"/>
      <c r="WXB259" s="59"/>
      <c r="WXC259" s="59"/>
      <c r="WXD259" s="59"/>
      <c r="WXE259" s="59"/>
      <c r="WXF259" s="59"/>
      <c r="WXG259" s="59"/>
      <c r="WXH259" s="59"/>
      <c r="WXI259" s="59"/>
      <c r="WXJ259" s="59"/>
      <c r="WXK259" s="59"/>
      <c r="WXL259" s="59"/>
      <c r="WXM259" s="59"/>
      <c r="WXN259" s="59"/>
      <c r="WXO259" s="59"/>
      <c r="WXP259" s="59"/>
      <c r="WXQ259" s="59"/>
      <c r="WXR259" s="59"/>
      <c r="WXS259" s="59"/>
      <c r="WXT259" s="59"/>
      <c r="WXU259" s="59"/>
      <c r="WXV259" s="59"/>
      <c r="WXW259" s="59"/>
      <c r="WXX259" s="59"/>
      <c r="WXY259" s="59"/>
      <c r="WXZ259" s="59"/>
      <c r="WYA259" s="59"/>
      <c r="WYB259" s="59"/>
      <c r="WYC259" s="59"/>
      <c r="WYD259" s="59"/>
      <c r="WYE259" s="59"/>
      <c r="WYF259" s="59"/>
      <c r="WYG259" s="59"/>
      <c r="WYH259" s="59"/>
      <c r="WYI259" s="59"/>
      <c r="WYJ259" s="59"/>
      <c r="WYK259" s="59"/>
      <c r="WYL259" s="59"/>
      <c r="WYM259" s="59"/>
      <c r="WYN259" s="59"/>
      <c r="WYO259" s="59"/>
      <c r="WYP259" s="59"/>
      <c r="WYQ259" s="59"/>
      <c r="WYR259" s="59"/>
      <c r="WYS259" s="59"/>
      <c r="WYT259" s="59"/>
      <c r="WYU259" s="59"/>
      <c r="WYV259" s="59"/>
      <c r="WYW259" s="59"/>
      <c r="WYX259" s="59"/>
      <c r="WYY259" s="59"/>
      <c r="WYZ259" s="59"/>
      <c r="WZA259" s="59"/>
      <c r="WZB259" s="59"/>
      <c r="WZC259" s="59"/>
      <c r="WZD259" s="59"/>
      <c r="WZE259" s="59"/>
      <c r="WZF259" s="59"/>
      <c r="WZG259" s="59"/>
      <c r="WZH259" s="59"/>
      <c r="WZI259" s="59"/>
      <c r="WZJ259" s="59"/>
      <c r="WZK259" s="59"/>
      <c r="WZL259" s="59"/>
      <c r="WZM259" s="59"/>
      <c r="WZN259" s="59"/>
      <c r="WZO259" s="59"/>
      <c r="WZP259" s="59"/>
      <c r="WZQ259" s="59"/>
      <c r="WZR259" s="59"/>
      <c r="WZS259" s="59"/>
      <c r="WZT259" s="59"/>
      <c r="WZU259" s="59"/>
      <c r="WZV259" s="59"/>
      <c r="WZW259" s="59"/>
      <c r="WZX259" s="59"/>
      <c r="WZY259" s="59"/>
      <c r="WZZ259" s="59"/>
      <c r="XAA259" s="59"/>
      <c r="XAB259" s="59"/>
      <c r="XAC259" s="59"/>
      <c r="XAD259" s="59"/>
      <c r="XAE259" s="59"/>
      <c r="XAF259" s="59"/>
      <c r="XAG259" s="59"/>
      <c r="XAH259" s="59"/>
      <c r="XAI259" s="59"/>
      <c r="XAJ259" s="59"/>
      <c r="XAK259" s="59"/>
      <c r="XAL259" s="59"/>
      <c r="XAM259" s="59"/>
      <c r="XAN259" s="59"/>
      <c r="XAO259" s="59"/>
      <c r="XAP259" s="59"/>
      <c r="XAQ259" s="59"/>
      <c r="XAR259" s="59"/>
      <c r="XAS259" s="59"/>
      <c r="XAT259" s="59"/>
      <c r="XAU259" s="59"/>
      <c r="XAV259" s="59"/>
      <c r="XAW259" s="59"/>
      <c r="XAX259" s="59"/>
      <c r="XAY259" s="59"/>
      <c r="XAZ259" s="59"/>
      <c r="XBA259" s="59"/>
      <c r="XBB259" s="59"/>
      <c r="XBC259" s="59"/>
      <c r="XBD259" s="59"/>
      <c r="XBE259" s="59"/>
      <c r="XBF259" s="59"/>
      <c r="XBG259" s="59"/>
      <c r="XBH259" s="59"/>
      <c r="XBI259" s="59"/>
      <c r="XBJ259" s="59"/>
      <c r="XBK259" s="59"/>
      <c r="XBL259" s="59"/>
      <c r="XBM259" s="59"/>
      <c r="XBN259" s="59"/>
      <c r="XBO259" s="59"/>
      <c r="XBP259" s="59"/>
      <c r="XBQ259" s="59"/>
      <c r="XBR259" s="59"/>
      <c r="XBS259" s="59"/>
      <c r="XBT259" s="59"/>
      <c r="XBU259" s="59"/>
      <c r="XBV259" s="59"/>
      <c r="XBW259" s="59"/>
      <c r="XBX259" s="59"/>
      <c r="XBY259" s="59"/>
      <c r="XBZ259" s="59"/>
      <c r="XCA259" s="59"/>
      <c r="XCB259" s="59"/>
      <c r="XCC259" s="59"/>
      <c r="XCD259" s="59"/>
      <c r="XCE259" s="59"/>
      <c r="XCF259" s="59"/>
      <c r="XCG259" s="59"/>
      <c r="XCH259" s="59"/>
      <c r="XCI259" s="59"/>
      <c r="XCJ259" s="59"/>
      <c r="XCK259" s="59"/>
      <c r="XCL259" s="59"/>
      <c r="XCM259" s="59"/>
      <c r="XCN259" s="59"/>
      <c r="XCO259" s="59"/>
      <c r="XCP259" s="59"/>
      <c r="XCQ259" s="59"/>
      <c r="XCR259" s="59"/>
      <c r="XCS259" s="59"/>
      <c r="XCT259" s="59"/>
      <c r="XCU259" s="59"/>
      <c r="XCV259" s="59"/>
      <c r="XCW259" s="59"/>
      <c r="XCX259" s="59"/>
      <c r="XCY259" s="59"/>
      <c r="XCZ259" s="59"/>
      <c r="XDA259" s="59"/>
      <c r="XDB259" s="59"/>
      <c r="XDC259" s="59"/>
      <c r="XDD259" s="59"/>
      <c r="XDE259" s="59"/>
      <c r="XDF259" s="59"/>
      <c r="XDG259" s="59"/>
      <c r="XDH259" s="59"/>
      <c r="XDI259" s="59"/>
      <c r="XDJ259" s="59"/>
      <c r="XDK259" s="59"/>
      <c r="XDL259" s="59"/>
      <c r="XDM259" s="59"/>
      <c r="XDN259" s="59"/>
      <c r="XDO259" s="59"/>
      <c r="XDP259" s="59"/>
      <c r="XDQ259" s="59"/>
      <c r="XDR259" s="59"/>
      <c r="XDS259" s="59"/>
      <c r="XDT259" s="59"/>
      <c r="XDU259" s="59"/>
      <c r="XDV259" s="59"/>
      <c r="XDW259" s="59"/>
      <c r="XDX259" s="59"/>
      <c r="XDY259" s="59"/>
      <c r="XDZ259" s="59"/>
      <c r="XEA259" s="59"/>
      <c r="XEB259" s="59"/>
      <c r="XEC259" s="59"/>
      <c r="XED259" s="59"/>
      <c r="XEE259" s="59"/>
      <c r="XEF259" s="59"/>
      <c r="XEG259" s="59"/>
      <c r="XEH259" s="59"/>
      <c r="XEI259" s="59"/>
      <c r="XEJ259" s="59"/>
      <c r="XEK259" s="59"/>
      <c r="XEL259" s="59"/>
      <c r="XEM259" s="59"/>
      <c r="XEN259" s="59"/>
      <c r="XEO259" s="59"/>
      <c r="XEP259" s="59"/>
    </row>
    <row r="260" spans="1:16370" s="97" customFormat="1" ht="31.5" x14ac:dyDescent="0.2">
      <c r="A260" s="72" t="s">
        <v>239</v>
      </c>
      <c r="B260" s="44">
        <v>912</v>
      </c>
      <c r="C260" s="73" t="s">
        <v>51</v>
      </c>
      <c r="D260" s="73" t="s">
        <v>71</v>
      </c>
      <c r="E260" s="93" t="s">
        <v>540</v>
      </c>
      <c r="F260" s="104"/>
      <c r="G260" s="1">
        <f>G261+G265+G269+G273</f>
        <v>23154</v>
      </c>
    </row>
    <row r="261" spans="1:16370" s="97" customFormat="1" ht="31.5" x14ac:dyDescent="0.2">
      <c r="A261" s="76" t="s">
        <v>47</v>
      </c>
      <c r="B261" s="77">
        <v>912</v>
      </c>
      <c r="C261" s="78" t="s">
        <v>51</v>
      </c>
      <c r="D261" s="78" t="s">
        <v>71</v>
      </c>
      <c r="E261" s="94" t="s">
        <v>544</v>
      </c>
      <c r="F261" s="78"/>
      <c r="G261" s="10">
        <f t="shared" ref="G261:G263" si="29">G262</f>
        <v>4761</v>
      </c>
    </row>
    <row r="262" spans="1:16370" s="97" customFormat="1" ht="31.5" x14ac:dyDescent="0.2">
      <c r="A262" s="108" t="s">
        <v>22</v>
      </c>
      <c r="B262" s="84">
        <v>912</v>
      </c>
      <c r="C262" s="60" t="s">
        <v>51</v>
      </c>
      <c r="D262" s="201" t="s">
        <v>71</v>
      </c>
      <c r="E262" s="96" t="s">
        <v>544</v>
      </c>
      <c r="F262" s="201" t="s">
        <v>15</v>
      </c>
      <c r="G262" s="9">
        <f t="shared" si="29"/>
        <v>4761</v>
      </c>
    </row>
    <row r="263" spans="1:16370" s="97" customFormat="1" ht="31.5" x14ac:dyDescent="0.2">
      <c r="A263" s="108" t="s">
        <v>17</v>
      </c>
      <c r="B263" s="84">
        <v>912</v>
      </c>
      <c r="C263" s="201" t="s">
        <v>62</v>
      </c>
      <c r="D263" s="201" t="s">
        <v>71</v>
      </c>
      <c r="E263" s="96" t="s">
        <v>544</v>
      </c>
      <c r="F263" s="201" t="s">
        <v>16</v>
      </c>
      <c r="G263" s="9">
        <f t="shared" si="29"/>
        <v>4761</v>
      </c>
    </row>
    <row r="264" spans="1:16370" s="97" customFormat="1" x14ac:dyDescent="0.2">
      <c r="A264" s="79" t="s">
        <v>934</v>
      </c>
      <c r="B264" s="202">
        <v>912</v>
      </c>
      <c r="C264" s="201" t="s">
        <v>62</v>
      </c>
      <c r="D264" s="201" t="s">
        <v>71</v>
      </c>
      <c r="E264" s="96" t="s">
        <v>544</v>
      </c>
      <c r="F264" s="201" t="s">
        <v>128</v>
      </c>
      <c r="G264" s="9">
        <f>1483+370+3000-92</f>
        <v>4761</v>
      </c>
    </row>
    <row r="265" spans="1:16370" s="97" customFormat="1" ht="31.5" x14ac:dyDescent="0.2">
      <c r="A265" s="76" t="s">
        <v>543</v>
      </c>
      <c r="B265" s="77">
        <v>912</v>
      </c>
      <c r="C265" s="78" t="s">
        <v>62</v>
      </c>
      <c r="D265" s="78" t="s">
        <v>71</v>
      </c>
      <c r="E265" s="94" t="s">
        <v>545</v>
      </c>
      <c r="F265" s="201"/>
      <c r="G265" s="9">
        <f t="shared" ref="G265:G267" si="30">G266</f>
        <v>2393</v>
      </c>
    </row>
    <row r="266" spans="1:16370" s="97" customFormat="1" ht="31.5" x14ac:dyDescent="0.2">
      <c r="A266" s="108" t="s">
        <v>22</v>
      </c>
      <c r="B266" s="202">
        <v>912</v>
      </c>
      <c r="C266" s="201" t="s">
        <v>62</v>
      </c>
      <c r="D266" s="201" t="s">
        <v>71</v>
      </c>
      <c r="E266" s="96" t="s">
        <v>545</v>
      </c>
      <c r="F266" s="201" t="s">
        <v>15</v>
      </c>
      <c r="G266" s="9">
        <f t="shared" si="30"/>
        <v>2393</v>
      </c>
    </row>
    <row r="267" spans="1:16370" s="97" customFormat="1" ht="31.5" x14ac:dyDescent="0.2">
      <c r="A267" s="108" t="s">
        <v>17</v>
      </c>
      <c r="B267" s="84">
        <v>912</v>
      </c>
      <c r="C267" s="60" t="s">
        <v>51</v>
      </c>
      <c r="D267" s="201" t="s">
        <v>71</v>
      </c>
      <c r="E267" s="96" t="s">
        <v>545</v>
      </c>
      <c r="F267" s="201" t="s">
        <v>16</v>
      </c>
      <c r="G267" s="9">
        <f t="shared" si="30"/>
        <v>2393</v>
      </c>
    </row>
    <row r="268" spans="1:16370" s="97" customFormat="1" x14ac:dyDescent="0.2">
      <c r="A268" s="79" t="s">
        <v>934</v>
      </c>
      <c r="B268" s="84">
        <v>912</v>
      </c>
      <c r="C268" s="201" t="s">
        <v>62</v>
      </c>
      <c r="D268" s="201" t="s">
        <v>71</v>
      </c>
      <c r="E268" s="96" t="s">
        <v>545</v>
      </c>
      <c r="F268" s="201" t="s">
        <v>128</v>
      </c>
      <c r="G268" s="9">
        <f>750+443+1200</f>
        <v>2393</v>
      </c>
    </row>
    <row r="269" spans="1:16370" s="97" customFormat="1" x14ac:dyDescent="0.2">
      <c r="A269" s="76" t="s">
        <v>658</v>
      </c>
      <c r="B269" s="77">
        <v>912</v>
      </c>
      <c r="C269" s="78" t="s">
        <v>62</v>
      </c>
      <c r="D269" s="78" t="s">
        <v>71</v>
      </c>
      <c r="E269" s="94" t="s">
        <v>659</v>
      </c>
      <c r="F269" s="78"/>
      <c r="G269" s="10">
        <f t="shared" ref="G269:G271" si="31">G270</f>
        <v>2000</v>
      </c>
    </row>
    <row r="270" spans="1:16370" s="97" customFormat="1" ht="31.5" x14ac:dyDescent="0.2">
      <c r="A270" s="108" t="s">
        <v>22</v>
      </c>
      <c r="B270" s="84">
        <v>912</v>
      </c>
      <c r="C270" s="201" t="s">
        <v>62</v>
      </c>
      <c r="D270" s="201" t="s">
        <v>71</v>
      </c>
      <c r="E270" s="96" t="s">
        <v>659</v>
      </c>
      <c r="F270" s="201" t="s">
        <v>15</v>
      </c>
      <c r="G270" s="9">
        <f t="shared" si="31"/>
        <v>2000</v>
      </c>
    </row>
    <row r="271" spans="1:16370" s="97" customFormat="1" ht="31.5" x14ac:dyDescent="0.2">
      <c r="A271" s="108" t="s">
        <v>17</v>
      </c>
      <c r="B271" s="84">
        <v>912</v>
      </c>
      <c r="C271" s="60" t="s">
        <v>51</v>
      </c>
      <c r="D271" s="201" t="s">
        <v>71</v>
      </c>
      <c r="E271" s="96" t="s">
        <v>659</v>
      </c>
      <c r="F271" s="201" t="s">
        <v>16</v>
      </c>
      <c r="G271" s="9">
        <f t="shared" si="31"/>
        <v>2000</v>
      </c>
    </row>
    <row r="272" spans="1:16370" s="97" customFormat="1" x14ac:dyDescent="0.2">
      <c r="A272" s="79" t="s">
        <v>934</v>
      </c>
      <c r="B272" s="84">
        <v>912</v>
      </c>
      <c r="C272" s="201" t="s">
        <v>62</v>
      </c>
      <c r="D272" s="201" t="s">
        <v>71</v>
      </c>
      <c r="E272" s="96" t="s">
        <v>659</v>
      </c>
      <c r="F272" s="201" t="s">
        <v>128</v>
      </c>
      <c r="G272" s="9">
        <f>2000</f>
        <v>2000</v>
      </c>
    </row>
    <row r="273" spans="1:7" s="97" customFormat="1" ht="53.25" customHeight="1" x14ac:dyDescent="0.2">
      <c r="A273" s="195" t="s">
        <v>409</v>
      </c>
      <c r="B273" s="77">
        <v>912</v>
      </c>
      <c r="C273" s="78" t="s">
        <v>51</v>
      </c>
      <c r="D273" s="78" t="s">
        <v>71</v>
      </c>
      <c r="E273" s="78" t="s">
        <v>546</v>
      </c>
      <c r="F273" s="78"/>
      <c r="G273" s="10">
        <f t="shared" ref="G273:G274" si="32">G274</f>
        <v>14000</v>
      </c>
    </row>
    <row r="274" spans="1:7" s="97" customFormat="1" x14ac:dyDescent="0.2">
      <c r="A274" s="81" t="s">
        <v>13</v>
      </c>
      <c r="B274" s="84">
        <v>912</v>
      </c>
      <c r="C274" s="201" t="s">
        <v>62</v>
      </c>
      <c r="D274" s="201" t="s">
        <v>71</v>
      </c>
      <c r="E274" s="201" t="s">
        <v>546</v>
      </c>
      <c r="F274" s="201">
        <v>800</v>
      </c>
      <c r="G274" s="9">
        <f t="shared" si="32"/>
        <v>14000</v>
      </c>
    </row>
    <row r="275" spans="1:7" s="97" customFormat="1" x14ac:dyDescent="0.2">
      <c r="A275" s="81" t="s">
        <v>34</v>
      </c>
      <c r="B275" s="84">
        <v>912</v>
      </c>
      <c r="C275" s="60" t="s">
        <v>51</v>
      </c>
      <c r="D275" s="201" t="s">
        <v>71</v>
      </c>
      <c r="E275" s="201" t="s">
        <v>546</v>
      </c>
      <c r="F275" s="201">
        <v>850</v>
      </c>
      <c r="G275" s="9">
        <f>G276</f>
        <v>14000</v>
      </c>
    </row>
    <row r="276" spans="1:7" s="97" customFormat="1" x14ac:dyDescent="0.2">
      <c r="A276" s="79" t="s">
        <v>134</v>
      </c>
      <c r="B276" s="202">
        <v>912</v>
      </c>
      <c r="C276" s="201" t="s">
        <v>62</v>
      </c>
      <c r="D276" s="201" t="s">
        <v>71</v>
      </c>
      <c r="E276" s="201" t="s">
        <v>546</v>
      </c>
      <c r="F276" s="201" t="s">
        <v>135</v>
      </c>
      <c r="G276" s="9">
        <v>14000</v>
      </c>
    </row>
    <row r="277" spans="1:7" s="97" customFormat="1" ht="47.25" x14ac:dyDescent="0.2">
      <c r="A277" s="72" t="s">
        <v>863</v>
      </c>
      <c r="B277" s="44">
        <v>912</v>
      </c>
      <c r="C277" s="73" t="s">
        <v>51</v>
      </c>
      <c r="D277" s="73" t="s">
        <v>71</v>
      </c>
      <c r="E277" s="73" t="s">
        <v>530</v>
      </c>
      <c r="F277" s="201"/>
      <c r="G277" s="12">
        <f t="shared" ref="G277" si="33">G278</f>
        <v>180302</v>
      </c>
    </row>
    <row r="278" spans="1:7" s="114" customFormat="1" ht="47.25" x14ac:dyDescent="0.2">
      <c r="A278" s="199" t="s">
        <v>890</v>
      </c>
      <c r="B278" s="43">
        <v>912</v>
      </c>
      <c r="C278" s="200" t="s">
        <v>62</v>
      </c>
      <c r="D278" s="200" t="s">
        <v>71</v>
      </c>
      <c r="E278" s="200" t="s">
        <v>564</v>
      </c>
      <c r="F278" s="78"/>
      <c r="G278" s="13">
        <f>G279+G315</f>
        <v>180302</v>
      </c>
    </row>
    <row r="279" spans="1:7" s="75" customFormat="1" ht="47.25" x14ac:dyDescent="0.2">
      <c r="A279" s="72" t="s">
        <v>721</v>
      </c>
      <c r="B279" s="44">
        <v>912</v>
      </c>
      <c r="C279" s="73" t="s">
        <v>51</v>
      </c>
      <c r="D279" s="73" t="s">
        <v>71</v>
      </c>
      <c r="E279" s="93" t="s">
        <v>551</v>
      </c>
      <c r="F279" s="104"/>
      <c r="G279" s="12">
        <f>G280+G310</f>
        <v>178702</v>
      </c>
    </row>
    <row r="280" spans="1:7" s="88" customFormat="1" ht="31.5" x14ac:dyDescent="0.2">
      <c r="A280" s="76" t="s">
        <v>46</v>
      </c>
      <c r="B280" s="77">
        <v>912</v>
      </c>
      <c r="C280" s="78" t="s">
        <v>51</v>
      </c>
      <c r="D280" s="78" t="s">
        <v>71</v>
      </c>
      <c r="E280" s="94" t="s">
        <v>552</v>
      </c>
      <c r="F280" s="78"/>
      <c r="G280" s="10">
        <f>G281+G286+G292+G305+G300</f>
        <v>171545</v>
      </c>
    </row>
    <row r="281" spans="1:7" s="75" customFormat="1" x14ac:dyDescent="0.2">
      <c r="A281" s="79" t="s">
        <v>558</v>
      </c>
      <c r="B281" s="202">
        <v>912</v>
      </c>
      <c r="C281" s="78" t="s">
        <v>62</v>
      </c>
      <c r="D281" s="78" t="s">
        <v>71</v>
      </c>
      <c r="E281" s="94" t="s">
        <v>553</v>
      </c>
      <c r="F281" s="78"/>
      <c r="G281" s="10">
        <f t="shared" ref="G281:G282" si="34">G282</f>
        <v>23180</v>
      </c>
    </row>
    <row r="282" spans="1:7" s="75" customFormat="1" ht="63" x14ac:dyDescent="0.2">
      <c r="A282" s="108" t="s">
        <v>29</v>
      </c>
      <c r="B282" s="202">
        <v>912</v>
      </c>
      <c r="C282" s="201" t="s">
        <v>51</v>
      </c>
      <c r="D282" s="201" t="s">
        <v>71</v>
      </c>
      <c r="E282" s="201" t="s">
        <v>553</v>
      </c>
      <c r="F282" s="201" t="s">
        <v>30</v>
      </c>
      <c r="G282" s="9">
        <f t="shared" si="34"/>
        <v>23180</v>
      </c>
    </row>
    <row r="283" spans="1:7" s="75" customFormat="1" x14ac:dyDescent="0.2">
      <c r="A283" s="108" t="s">
        <v>32</v>
      </c>
      <c r="B283" s="202">
        <v>912</v>
      </c>
      <c r="C283" s="201" t="s">
        <v>51</v>
      </c>
      <c r="D283" s="201" t="s">
        <v>71</v>
      </c>
      <c r="E283" s="201" t="s">
        <v>553</v>
      </c>
      <c r="F283" s="201" t="s">
        <v>31</v>
      </c>
      <c r="G283" s="9">
        <f>G284+G285</f>
        <v>23180</v>
      </c>
    </row>
    <row r="284" spans="1:7" s="75" customFormat="1" x14ac:dyDescent="0.2">
      <c r="A284" s="79" t="s">
        <v>218</v>
      </c>
      <c r="B284" s="202">
        <v>912</v>
      </c>
      <c r="C284" s="201" t="s">
        <v>51</v>
      </c>
      <c r="D284" s="201" t="s">
        <v>71</v>
      </c>
      <c r="E284" s="201" t="s">
        <v>553</v>
      </c>
      <c r="F284" s="201" t="s">
        <v>132</v>
      </c>
      <c r="G284" s="9">
        <f>20685+143-3025</f>
        <v>17803</v>
      </c>
    </row>
    <row r="285" spans="1:7" s="75" customFormat="1" ht="47.25" x14ac:dyDescent="0.2">
      <c r="A285" s="79" t="s">
        <v>222</v>
      </c>
      <c r="B285" s="202">
        <v>912</v>
      </c>
      <c r="C285" s="201" t="s">
        <v>51</v>
      </c>
      <c r="D285" s="201" t="s">
        <v>71</v>
      </c>
      <c r="E285" s="201" t="s">
        <v>553</v>
      </c>
      <c r="F285" s="201" t="s">
        <v>233</v>
      </c>
      <c r="G285" s="9">
        <f>6247+44-914</f>
        <v>5377</v>
      </c>
    </row>
    <row r="286" spans="1:7" s="75" customFormat="1" x14ac:dyDescent="0.2">
      <c r="A286" s="76" t="s">
        <v>559</v>
      </c>
      <c r="B286" s="202">
        <v>912</v>
      </c>
      <c r="C286" s="78" t="s">
        <v>51</v>
      </c>
      <c r="D286" s="78" t="s">
        <v>71</v>
      </c>
      <c r="E286" s="94" t="s">
        <v>554</v>
      </c>
      <c r="F286" s="78"/>
      <c r="G286" s="10">
        <f t="shared" ref="G286:G287" si="35">G287</f>
        <v>114948</v>
      </c>
    </row>
    <row r="287" spans="1:7" s="75" customFormat="1" ht="63" x14ac:dyDescent="0.2">
      <c r="A287" s="108" t="s">
        <v>29</v>
      </c>
      <c r="B287" s="77">
        <v>912</v>
      </c>
      <c r="C287" s="201" t="s">
        <v>51</v>
      </c>
      <c r="D287" s="201" t="s">
        <v>71</v>
      </c>
      <c r="E287" s="201" t="s">
        <v>554</v>
      </c>
      <c r="F287" s="201" t="s">
        <v>30</v>
      </c>
      <c r="G287" s="9">
        <f t="shared" si="35"/>
        <v>114948</v>
      </c>
    </row>
    <row r="288" spans="1:7" s="75" customFormat="1" x14ac:dyDescent="0.2">
      <c r="A288" s="108" t="s">
        <v>32</v>
      </c>
      <c r="B288" s="202">
        <v>912</v>
      </c>
      <c r="C288" s="201" t="s">
        <v>51</v>
      </c>
      <c r="D288" s="201" t="s">
        <v>71</v>
      </c>
      <c r="E288" s="201" t="s">
        <v>554</v>
      </c>
      <c r="F288" s="201" t="s">
        <v>31</v>
      </c>
      <c r="G288" s="9">
        <f>G289+G290+G291</f>
        <v>114948</v>
      </c>
    </row>
    <row r="289" spans="1:7" s="75" customFormat="1" x14ac:dyDescent="0.2">
      <c r="A289" s="79" t="s">
        <v>218</v>
      </c>
      <c r="B289" s="202">
        <v>912</v>
      </c>
      <c r="C289" s="201" t="s">
        <v>51</v>
      </c>
      <c r="D289" s="201" t="s">
        <v>71</v>
      </c>
      <c r="E289" s="201" t="s">
        <v>554</v>
      </c>
      <c r="F289" s="201" t="s">
        <v>132</v>
      </c>
      <c r="G289" s="9">
        <f>83781+1293+3023</f>
        <v>88097</v>
      </c>
    </row>
    <row r="290" spans="1:7" s="75" customFormat="1" ht="31.5" x14ac:dyDescent="0.2">
      <c r="A290" s="79" t="s">
        <v>131</v>
      </c>
      <c r="B290" s="202">
        <v>912</v>
      </c>
      <c r="C290" s="201" t="s">
        <v>51</v>
      </c>
      <c r="D290" s="201" t="s">
        <v>71</v>
      </c>
      <c r="E290" s="201" t="s">
        <v>554</v>
      </c>
      <c r="F290" s="106" t="s">
        <v>133</v>
      </c>
      <c r="G290" s="9">
        <v>246</v>
      </c>
    </row>
    <row r="291" spans="1:7" s="75" customFormat="1" ht="47.25" x14ac:dyDescent="0.2">
      <c r="A291" s="79" t="s">
        <v>222</v>
      </c>
      <c r="B291" s="202">
        <v>912</v>
      </c>
      <c r="C291" s="201" t="s">
        <v>51</v>
      </c>
      <c r="D291" s="201" t="s">
        <v>71</v>
      </c>
      <c r="E291" s="201" t="s">
        <v>554</v>
      </c>
      <c r="F291" s="106" t="s">
        <v>233</v>
      </c>
      <c r="G291" s="9">
        <f>25299+390+916</f>
        <v>26605</v>
      </c>
    </row>
    <row r="292" spans="1:7" s="75" customFormat="1" x14ac:dyDescent="0.2">
      <c r="A292" s="76" t="s">
        <v>560</v>
      </c>
      <c r="B292" s="202">
        <v>912</v>
      </c>
      <c r="C292" s="78" t="s">
        <v>51</v>
      </c>
      <c r="D292" s="78" t="s">
        <v>71</v>
      </c>
      <c r="E292" s="94" t="s">
        <v>555</v>
      </c>
      <c r="F292" s="78"/>
      <c r="G292" s="10">
        <f>G293+G297</f>
        <v>26820</v>
      </c>
    </row>
    <row r="293" spans="1:7" s="75" customFormat="1" ht="31.5" x14ac:dyDescent="0.2">
      <c r="A293" s="79" t="s">
        <v>557</v>
      </c>
      <c r="B293" s="77">
        <v>912</v>
      </c>
      <c r="C293" s="201" t="s">
        <v>51</v>
      </c>
      <c r="D293" s="201" t="s">
        <v>71</v>
      </c>
      <c r="E293" s="201" t="s">
        <v>555</v>
      </c>
      <c r="F293" s="201" t="s">
        <v>15</v>
      </c>
      <c r="G293" s="9">
        <f>G294</f>
        <v>25775</v>
      </c>
    </row>
    <row r="294" spans="1:7" s="75" customFormat="1" ht="31.5" x14ac:dyDescent="0.2">
      <c r="A294" s="79" t="s">
        <v>17</v>
      </c>
      <c r="B294" s="202">
        <v>912</v>
      </c>
      <c r="C294" s="201" t="s">
        <v>51</v>
      </c>
      <c r="D294" s="201" t="s">
        <v>71</v>
      </c>
      <c r="E294" s="201" t="s">
        <v>555</v>
      </c>
      <c r="F294" s="201" t="s">
        <v>16</v>
      </c>
      <c r="G294" s="9">
        <f>G295+G296</f>
        <v>25775</v>
      </c>
    </row>
    <row r="295" spans="1:7" s="75" customFormat="1" ht="31.5" x14ac:dyDescent="0.2">
      <c r="A295" s="79" t="s">
        <v>556</v>
      </c>
      <c r="B295" s="202">
        <v>912</v>
      </c>
      <c r="C295" s="201" t="s">
        <v>51</v>
      </c>
      <c r="D295" s="201" t="s">
        <v>71</v>
      </c>
      <c r="E295" s="201" t="s">
        <v>555</v>
      </c>
      <c r="F295" s="106" t="s">
        <v>482</v>
      </c>
      <c r="G295" s="9">
        <v>9315</v>
      </c>
    </row>
    <row r="296" spans="1:7" s="75" customFormat="1" x14ac:dyDescent="0.2">
      <c r="A296" s="79" t="s">
        <v>934</v>
      </c>
      <c r="B296" s="202">
        <v>912</v>
      </c>
      <c r="C296" s="201" t="s">
        <v>51</v>
      </c>
      <c r="D296" s="201" t="s">
        <v>71</v>
      </c>
      <c r="E296" s="201" t="s">
        <v>555</v>
      </c>
      <c r="F296" s="106" t="s">
        <v>128</v>
      </c>
      <c r="G296" s="9">
        <f>19615-3155</f>
        <v>16460</v>
      </c>
    </row>
    <row r="297" spans="1:7" s="75" customFormat="1" x14ac:dyDescent="0.2">
      <c r="A297" s="79" t="s">
        <v>13</v>
      </c>
      <c r="B297" s="202">
        <v>912</v>
      </c>
      <c r="C297" s="201" t="s">
        <v>51</v>
      </c>
      <c r="D297" s="201" t="s">
        <v>71</v>
      </c>
      <c r="E297" s="201" t="s">
        <v>555</v>
      </c>
      <c r="F297" s="106" t="s">
        <v>14</v>
      </c>
      <c r="G297" s="9">
        <f t="shared" ref="G297:G298" si="36">G298</f>
        <v>1045</v>
      </c>
    </row>
    <row r="298" spans="1:7" s="75" customFormat="1" x14ac:dyDescent="0.2">
      <c r="A298" s="108" t="s">
        <v>34</v>
      </c>
      <c r="B298" s="202">
        <v>912</v>
      </c>
      <c r="C298" s="201" t="s">
        <v>51</v>
      </c>
      <c r="D298" s="201" t="s">
        <v>71</v>
      </c>
      <c r="E298" s="201" t="s">
        <v>555</v>
      </c>
      <c r="F298" s="106" t="s">
        <v>33</v>
      </c>
      <c r="G298" s="9">
        <f t="shared" si="36"/>
        <v>1045</v>
      </c>
    </row>
    <row r="299" spans="1:7" s="75" customFormat="1" x14ac:dyDescent="0.2">
      <c r="A299" s="79" t="s">
        <v>125</v>
      </c>
      <c r="B299" s="202">
        <v>912</v>
      </c>
      <c r="C299" s="201" t="s">
        <v>51</v>
      </c>
      <c r="D299" s="201" t="s">
        <v>71</v>
      </c>
      <c r="E299" s="201" t="s">
        <v>555</v>
      </c>
      <c r="F299" s="106" t="s">
        <v>129</v>
      </c>
      <c r="G299" s="9">
        <v>1045</v>
      </c>
    </row>
    <row r="300" spans="1:7" s="75" customFormat="1" ht="78.75" x14ac:dyDescent="0.2">
      <c r="A300" s="76" t="s">
        <v>1187</v>
      </c>
      <c r="B300" s="77">
        <v>912</v>
      </c>
      <c r="C300" s="78" t="s">
        <v>62</v>
      </c>
      <c r="D300" s="78" t="s">
        <v>71</v>
      </c>
      <c r="E300" s="78" t="s">
        <v>977</v>
      </c>
      <c r="F300" s="117"/>
      <c r="G300" s="10">
        <f>G301</f>
        <v>71</v>
      </c>
    </row>
    <row r="301" spans="1:7" s="75" customFormat="1" ht="63" x14ac:dyDescent="0.2">
      <c r="A301" s="108" t="s">
        <v>29</v>
      </c>
      <c r="B301" s="202">
        <v>912</v>
      </c>
      <c r="C301" s="201" t="s">
        <v>51</v>
      </c>
      <c r="D301" s="201" t="s">
        <v>71</v>
      </c>
      <c r="E301" s="201" t="s">
        <v>977</v>
      </c>
      <c r="F301" s="201" t="s">
        <v>30</v>
      </c>
      <c r="G301" s="9">
        <f t="shared" ref="G301" si="37">G302</f>
        <v>71</v>
      </c>
    </row>
    <row r="302" spans="1:7" s="75" customFormat="1" x14ac:dyDescent="0.2">
      <c r="A302" s="108" t="s">
        <v>32</v>
      </c>
      <c r="B302" s="202">
        <v>912</v>
      </c>
      <c r="C302" s="201" t="s">
        <v>51</v>
      </c>
      <c r="D302" s="201" t="s">
        <v>71</v>
      </c>
      <c r="E302" s="201" t="s">
        <v>977</v>
      </c>
      <c r="F302" s="201" t="s">
        <v>31</v>
      </c>
      <c r="G302" s="9">
        <f>G303+G304</f>
        <v>71</v>
      </c>
    </row>
    <row r="303" spans="1:7" s="75" customFormat="1" x14ac:dyDescent="0.2">
      <c r="A303" s="79" t="s">
        <v>218</v>
      </c>
      <c r="B303" s="202">
        <v>912</v>
      </c>
      <c r="C303" s="201" t="s">
        <v>51</v>
      </c>
      <c r="D303" s="201" t="s">
        <v>71</v>
      </c>
      <c r="E303" s="201" t="s">
        <v>977</v>
      </c>
      <c r="F303" s="201" t="s">
        <v>132</v>
      </c>
      <c r="G303" s="9">
        <v>54.53</v>
      </c>
    </row>
    <row r="304" spans="1:7" s="75" customFormat="1" ht="47.25" x14ac:dyDescent="0.2">
      <c r="A304" s="79" t="s">
        <v>222</v>
      </c>
      <c r="B304" s="202">
        <v>912</v>
      </c>
      <c r="C304" s="201" t="s">
        <v>51</v>
      </c>
      <c r="D304" s="201" t="s">
        <v>71</v>
      </c>
      <c r="E304" s="201" t="s">
        <v>977</v>
      </c>
      <c r="F304" s="201" t="s">
        <v>233</v>
      </c>
      <c r="G304" s="9">
        <v>16.47</v>
      </c>
    </row>
    <row r="305" spans="1:7" s="75" customFormat="1" ht="47.25" x14ac:dyDescent="0.2">
      <c r="A305" s="76" t="s">
        <v>993</v>
      </c>
      <c r="B305" s="77">
        <v>912</v>
      </c>
      <c r="C305" s="78" t="s">
        <v>62</v>
      </c>
      <c r="D305" s="78" t="s">
        <v>71</v>
      </c>
      <c r="E305" s="78" t="s">
        <v>1005</v>
      </c>
      <c r="F305" s="117"/>
      <c r="G305" s="10">
        <f>G306</f>
        <v>6526</v>
      </c>
    </row>
    <row r="306" spans="1:7" s="75" customFormat="1" ht="63" x14ac:dyDescent="0.2">
      <c r="A306" s="108" t="s">
        <v>29</v>
      </c>
      <c r="B306" s="202">
        <v>912</v>
      </c>
      <c r="C306" s="201" t="s">
        <v>51</v>
      </c>
      <c r="D306" s="201" t="s">
        <v>71</v>
      </c>
      <c r="E306" s="201" t="s">
        <v>1005</v>
      </c>
      <c r="F306" s="201" t="s">
        <v>30</v>
      </c>
      <c r="G306" s="9">
        <f t="shared" ref="G306" si="38">G307</f>
        <v>6526</v>
      </c>
    </row>
    <row r="307" spans="1:7" s="75" customFormat="1" x14ac:dyDescent="0.2">
      <c r="A307" s="108" t="s">
        <v>32</v>
      </c>
      <c r="B307" s="202">
        <v>912</v>
      </c>
      <c r="C307" s="201" t="s">
        <v>51</v>
      </c>
      <c r="D307" s="201" t="s">
        <v>71</v>
      </c>
      <c r="E307" s="201" t="s">
        <v>1005</v>
      </c>
      <c r="F307" s="201" t="s">
        <v>31</v>
      </c>
      <c r="G307" s="9">
        <f>G308+G309</f>
        <v>6526</v>
      </c>
    </row>
    <row r="308" spans="1:7" s="75" customFormat="1" x14ac:dyDescent="0.2">
      <c r="A308" s="79" t="s">
        <v>218</v>
      </c>
      <c r="B308" s="202">
        <v>912</v>
      </c>
      <c r="C308" s="201" t="s">
        <v>51</v>
      </c>
      <c r="D308" s="201" t="s">
        <v>71</v>
      </c>
      <c r="E308" s="201" t="s">
        <v>1005</v>
      </c>
      <c r="F308" s="201" t="s">
        <v>132</v>
      </c>
      <c r="G308" s="9">
        <v>5012</v>
      </c>
    </row>
    <row r="309" spans="1:7" s="75" customFormat="1" ht="47.25" x14ac:dyDescent="0.2">
      <c r="A309" s="79" t="s">
        <v>222</v>
      </c>
      <c r="B309" s="202">
        <v>912</v>
      </c>
      <c r="C309" s="201" t="s">
        <v>51</v>
      </c>
      <c r="D309" s="201" t="s">
        <v>71</v>
      </c>
      <c r="E309" s="201" t="s">
        <v>1005</v>
      </c>
      <c r="F309" s="201" t="s">
        <v>233</v>
      </c>
      <c r="G309" s="9">
        <v>1514</v>
      </c>
    </row>
    <row r="310" spans="1:7" s="88" customFormat="1" ht="83.25" customHeight="1" x14ac:dyDescent="0.2">
      <c r="A310" s="76" t="s">
        <v>1188</v>
      </c>
      <c r="B310" s="77">
        <v>912</v>
      </c>
      <c r="C310" s="78" t="s">
        <v>62</v>
      </c>
      <c r="D310" s="78" t="s">
        <v>71</v>
      </c>
      <c r="E310" s="78" t="s">
        <v>965</v>
      </c>
      <c r="F310" s="117"/>
      <c r="G310" s="10">
        <f>G311</f>
        <v>7157</v>
      </c>
    </row>
    <row r="311" spans="1:7" s="75" customFormat="1" ht="72" customHeight="1" x14ac:dyDescent="0.2">
      <c r="A311" s="108" t="s">
        <v>29</v>
      </c>
      <c r="B311" s="202">
        <v>912</v>
      </c>
      <c r="C311" s="201" t="s">
        <v>51</v>
      </c>
      <c r="D311" s="201" t="s">
        <v>71</v>
      </c>
      <c r="E311" s="201" t="s">
        <v>965</v>
      </c>
      <c r="F311" s="201" t="s">
        <v>30</v>
      </c>
      <c r="G311" s="9">
        <f t="shared" ref="G311" si="39">G312</f>
        <v>7157</v>
      </c>
    </row>
    <row r="312" spans="1:7" s="75" customFormat="1" x14ac:dyDescent="0.2">
      <c r="A312" s="108" t="s">
        <v>32</v>
      </c>
      <c r="B312" s="202">
        <v>912</v>
      </c>
      <c r="C312" s="201" t="s">
        <v>51</v>
      </c>
      <c r="D312" s="201" t="s">
        <v>71</v>
      </c>
      <c r="E312" s="201" t="s">
        <v>965</v>
      </c>
      <c r="F312" s="201" t="s">
        <v>31</v>
      </c>
      <c r="G312" s="9">
        <f>G313+G314</f>
        <v>7157</v>
      </c>
    </row>
    <row r="313" spans="1:7" s="75" customFormat="1" x14ac:dyDescent="0.2">
      <c r="A313" s="79" t="s">
        <v>218</v>
      </c>
      <c r="B313" s="202">
        <v>912</v>
      </c>
      <c r="C313" s="201" t="s">
        <v>51</v>
      </c>
      <c r="D313" s="201" t="s">
        <v>71</v>
      </c>
      <c r="E313" s="201" t="s">
        <v>965</v>
      </c>
      <c r="F313" s="201" t="s">
        <v>132</v>
      </c>
      <c r="G313" s="9">
        <v>5496.93</v>
      </c>
    </row>
    <row r="314" spans="1:7" s="75" customFormat="1" ht="47.25" x14ac:dyDescent="0.2">
      <c r="A314" s="79" t="s">
        <v>222</v>
      </c>
      <c r="B314" s="202">
        <v>912</v>
      </c>
      <c r="C314" s="201" t="s">
        <v>51</v>
      </c>
      <c r="D314" s="201" t="s">
        <v>71</v>
      </c>
      <c r="E314" s="201" t="s">
        <v>965</v>
      </c>
      <c r="F314" s="201" t="s">
        <v>233</v>
      </c>
      <c r="G314" s="9">
        <v>1660.07</v>
      </c>
    </row>
    <row r="315" spans="1:7" s="75" customFormat="1" ht="63" x14ac:dyDescent="0.2">
      <c r="A315" s="72" t="s">
        <v>962</v>
      </c>
      <c r="B315" s="44">
        <v>912</v>
      </c>
      <c r="C315" s="73" t="s">
        <v>51</v>
      </c>
      <c r="D315" s="73" t="s">
        <v>71</v>
      </c>
      <c r="E315" s="73" t="s">
        <v>963</v>
      </c>
      <c r="F315" s="104"/>
      <c r="G315" s="12">
        <f>G316+G320</f>
        <v>1600</v>
      </c>
    </row>
    <row r="316" spans="1:7" s="75" customFormat="1" ht="78.75" x14ac:dyDescent="0.2">
      <c r="A316" s="76" t="s">
        <v>1167</v>
      </c>
      <c r="B316" s="77">
        <v>912</v>
      </c>
      <c r="C316" s="78" t="s">
        <v>62</v>
      </c>
      <c r="D316" s="78" t="s">
        <v>71</v>
      </c>
      <c r="E316" s="78" t="s">
        <v>1006</v>
      </c>
      <c r="F316" s="117"/>
      <c r="G316" s="10">
        <f>G317</f>
        <v>611</v>
      </c>
    </row>
    <row r="317" spans="1:7" s="75" customFormat="1" ht="31.5" x14ac:dyDescent="0.2">
      <c r="A317" s="79" t="s">
        <v>557</v>
      </c>
      <c r="B317" s="202">
        <v>912</v>
      </c>
      <c r="C317" s="201" t="s">
        <v>51</v>
      </c>
      <c r="D317" s="201" t="s">
        <v>71</v>
      </c>
      <c r="E317" s="201" t="s">
        <v>1006</v>
      </c>
      <c r="F317" s="201" t="s">
        <v>15</v>
      </c>
      <c r="G317" s="9">
        <f>G318</f>
        <v>611</v>
      </c>
    </row>
    <row r="318" spans="1:7" s="75" customFormat="1" ht="31.5" x14ac:dyDescent="0.2">
      <c r="A318" s="79" t="s">
        <v>17</v>
      </c>
      <c r="B318" s="202">
        <v>912</v>
      </c>
      <c r="C318" s="201" t="s">
        <v>51</v>
      </c>
      <c r="D318" s="201" t="s">
        <v>71</v>
      </c>
      <c r="E318" s="201" t="s">
        <v>1006</v>
      </c>
      <c r="F318" s="201" t="s">
        <v>16</v>
      </c>
      <c r="G318" s="9">
        <f>G319</f>
        <v>611</v>
      </c>
    </row>
    <row r="319" spans="1:7" s="75" customFormat="1" ht="31.5" x14ac:dyDescent="0.25">
      <c r="A319" s="275" t="s">
        <v>556</v>
      </c>
      <c r="B319" s="202">
        <v>912</v>
      </c>
      <c r="C319" s="201" t="s">
        <v>51</v>
      </c>
      <c r="D319" s="201" t="s">
        <v>71</v>
      </c>
      <c r="E319" s="201" t="s">
        <v>1006</v>
      </c>
      <c r="F319" s="106" t="s">
        <v>482</v>
      </c>
      <c r="G319" s="9">
        <v>611</v>
      </c>
    </row>
    <row r="320" spans="1:7" s="75" customFormat="1" ht="78.75" x14ac:dyDescent="0.2">
      <c r="A320" s="76" t="s">
        <v>1168</v>
      </c>
      <c r="B320" s="77">
        <v>912</v>
      </c>
      <c r="C320" s="78" t="s">
        <v>62</v>
      </c>
      <c r="D320" s="78" t="s">
        <v>71</v>
      </c>
      <c r="E320" s="78" t="s">
        <v>964</v>
      </c>
      <c r="F320" s="117"/>
      <c r="G320" s="10">
        <f>G321</f>
        <v>989</v>
      </c>
    </row>
    <row r="321" spans="1:7" s="75" customFormat="1" ht="31.5" x14ac:dyDescent="0.2">
      <c r="A321" s="79" t="s">
        <v>557</v>
      </c>
      <c r="B321" s="202">
        <v>912</v>
      </c>
      <c r="C321" s="201" t="s">
        <v>51</v>
      </c>
      <c r="D321" s="201" t="s">
        <v>71</v>
      </c>
      <c r="E321" s="201" t="s">
        <v>964</v>
      </c>
      <c r="F321" s="201" t="s">
        <v>15</v>
      </c>
      <c r="G321" s="9">
        <f>G322</f>
        <v>989</v>
      </c>
    </row>
    <row r="322" spans="1:7" s="75" customFormat="1" ht="31.5" x14ac:dyDescent="0.2">
      <c r="A322" s="79" t="s">
        <v>17</v>
      </c>
      <c r="B322" s="202">
        <v>912</v>
      </c>
      <c r="C322" s="201" t="s">
        <v>51</v>
      </c>
      <c r="D322" s="201" t="s">
        <v>71</v>
      </c>
      <c r="E322" s="201" t="s">
        <v>964</v>
      </c>
      <c r="F322" s="201" t="s">
        <v>16</v>
      </c>
      <c r="G322" s="9">
        <f>G323</f>
        <v>989</v>
      </c>
    </row>
    <row r="323" spans="1:7" s="75" customFormat="1" ht="31.5" x14ac:dyDescent="0.25">
      <c r="A323" s="275" t="s">
        <v>556</v>
      </c>
      <c r="B323" s="202">
        <v>912</v>
      </c>
      <c r="C323" s="201" t="s">
        <v>51</v>
      </c>
      <c r="D323" s="201" t="s">
        <v>71</v>
      </c>
      <c r="E323" s="201" t="s">
        <v>964</v>
      </c>
      <c r="F323" s="106" t="s">
        <v>482</v>
      </c>
      <c r="G323" s="9">
        <v>989</v>
      </c>
    </row>
    <row r="324" spans="1:7" s="59" customFormat="1" x14ac:dyDescent="0.2">
      <c r="A324" s="74" t="s">
        <v>86</v>
      </c>
      <c r="B324" s="44">
        <v>912</v>
      </c>
      <c r="C324" s="73" t="s">
        <v>62</v>
      </c>
      <c r="D324" s="73" t="s">
        <v>71</v>
      </c>
      <c r="E324" s="73" t="s">
        <v>215</v>
      </c>
      <c r="F324" s="73"/>
      <c r="G324" s="1">
        <f>G325</f>
        <v>6373.7</v>
      </c>
    </row>
    <row r="325" spans="1:7" s="59" customFormat="1" x14ac:dyDescent="0.2">
      <c r="A325" s="76" t="s">
        <v>648</v>
      </c>
      <c r="B325" s="77">
        <v>912</v>
      </c>
      <c r="C325" s="78" t="s">
        <v>62</v>
      </c>
      <c r="D325" s="78" t="s">
        <v>71</v>
      </c>
      <c r="E325" s="78" t="s">
        <v>671</v>
      </c>
      <c r="F325" s="78"/>
      <c r="G325" s="10">
        <f>G326</f>
        <v>6373.7</v>
      </c>
    </row>
    <row r="326" spans="1:7" s="59" customFormat="1" x14ac:dyDescent="0.2">
      <c r="A326" s="81" t="s">
        <v>13</v>
      </c>
      <c r="B326" s="202">
        <v>912</v>
      </c>
      <c r="C326" s="201" t="s">
        <v>62</v>
      </c>
      <c r="D326" s="201" t="s">
        <v>71</v>
      </c>
      <c r="E326" s="201" t="s">
        <v>671</v>
      </c>
      <c r="F326" s="201" t="s">
        <v>14</v>
      </c>
      <c r="G326" s="9">
        <f>G327</f>
        <v>6373.7</v>
      </c>
    </row>
    <row r="327" spans="1:7" s="59" customFormat="1" x14ac:dyDescent="0.2">
      <c r="A327" s="79" t="s">
        <v>649</v>
      </c>
      <c r="B327" s="202">
        <v>912</v>
      </c>
      <c r="C327" s="201" t="s">
        <v>62</v>
      </c>
      <c r="D327" s="201" t="s">
        <v>71</v>
      </c>
      <c r="E327" s="201" t="s">
        <v>671</v>
      </c>
      <c r="F327" s="201" t="s">
        <v>651</v>
      </c>
      <c r="G327" s="9">
        <f>G328</f>
        <v>6373.7</v>
      </c>
    </row>
    <row r="328" spans="1:7" s="59" customFormat="1" x14ac:dyDescent="0.25">
      <c r="A328" s="79" t="s">
        <v>650</v>
      </c>
      <c r="B328" s="202">
        <v>912</v>
      </c>
      <c r="C328" s="201" t="s">
        <v>62</v>
      </c>
      <c r="D328" s="201" t="s">
        <v>71</v>
      </c>
      <c r="E328" s="201" t="s">
        <v>671</v>
      </c>
      <c r="F328" s="201" t="s">
        <v>652</v>
      </c>
      <c r="G328" s="188">
        <f>5203.4+840.3+330</f>
        <v>6373.7</v>
      </c>
    </row>
    <row r="329" spans="1:7" s="59" customFormat="1" x14ac:dyDescent="0.2">
      <c r="A329" s="74" t="s">
        <v>73</v>
      </c>
      <c r="B329" s="44">
        <v>912</v>
      </c>
      <c r="C329" s="73" t="s">
        <v>52</v>
      </c>
      <c r="D329" s="73"/>
      <c r="E329" s="73"/>
      <c r="F329" s="73"/>
      <c r="G329" s="1">
        <f>G330</f>
        <v>167</v>
      </c>
    </row>
    <row r="330" spans="1:7" s="59" customFormat="1" x14ac:dyDescent="0.2">
      <c r="A330" s="74" t="s">
        <v>74</v>
      </c>
      <c r="B330" s="44">
        <v>912</v>
      </c>
      <c r="C330" s="73" t="s">
        <v>52</v>
      </c>
      <c r="D330" s="73" t="s">
        <v>56</v>
      </c>
      <c r="E330" s="73"/>
      <c r="F330" s="73"/>
      <c r="G330" s="1">
        <f>G332</f>
        <v>167</v>
      </c>
    </row>
    <row r="331" spans="1:7" s="59" customFormat="1" x14ac:dyDescent="0.2">
      <c r="A331" s="74" t="s">
        <v>86</v>
      </c>
      <c r="B331" s="44">
        <v>912</v>
      </c>
      <c r="C331" s="73" t="s">
        <v>52</v>
      </c>
      <c r="D331" s="73" t="s">
        <v>56</v>
      </c>
      <c r="E331" s="73" t="s">
        <v>215</v>
      </c>
      <c r="F331" s="73"/>
      <c r="G331" s="1">
        <f>G332</f>
        <v>167</v>
      </c>
    </row>
    <row r="332" spans="1:7" s="59" customFormat="1" x14ac:dyDescent="0.2">
      <c r="A332" s="76" t="s">
        <v>41</v>
      </c>
      <c r="B332" s="77">
        <v>912</v>
      </c>
      <c r="C332" s="77" t="s">
        <v>52</v>
      </c>
      <c r="D332" s="77" t="s">
        <v>56</v>
      </c>
      <c r="E332" s="78" t="s">
        <v>241</v>
      </c>
      <c r="F332" s="202"/>
      <c r="G332" s="2">
        <f t="shared" ref="G332:G334" si="40">G333</f>
        <v>167</v>
      </c>
    </row>
    <row r="333" spans="1:7" s="59" customFormat="1" ht="31.5" x14ac:dyDescent="0.2">
      <c r="A333" s="79" t="s">
        <v>22</v>
      </c>
      <c r="B333" s="202">
        <v>912</v>
      </c>
      <c r="C333" s="201" t="s">
        <v>52</v>
      </c>
      <c r="D333" s="201" t="s">
        <v>56</v>
      </c>
      <c r="E333" s="201" t="s">
        <v>241</v>
      </c>
      <c r="F333" s="201" t="s">
        <v>15</v>
      </c>
      <c r="G333" s="3">
        <f t="shared" si="40"/>
        <v>167</v>
      </c>
    </row>
    <row r="334" spans="1:7" s="59" customFormat="1" ht="31.5" x14ac:dyDescent="0.2">
      <c r="A334" s="79" t="s">
        <v>17</v>
      </c>
      <c r="B334" s="202">
        <v>912</v>
      </c>
      <c r="C334" s="201" t="s">
        <v>52</v>
      </c>
      <c r="D334" s="201" t="s">
        <v>56</v>
      </c>
      <c r="E334" s="201" t="s">
        <v>241</v>
      </c>
      <c r="F334" s="201" t="s">
        <v>16</v>
      </c>
      <c r="G334" s="3">
        <f t="shared" si="40"/>
        <v>167</v>
      </c>
    </row>
    <row r="335" spans="1:7" s="59" customFormat="1" x14ac:dyDescent="0.2">
      <c r="A335" s="79" t="s">
        <v>934</v>
      </c>
      <c r="B335" s="202">
        <v>912</v>
      </c>
      <c r="C335" s="201" t="s">
        <v>52</v>
      </c>
      <c r="D335" s="201" t="s">
        <v>56</v>
      </c>
      <c r="E335" s="201" t="s">
        <v>241</v>
      </c>
      <c r="F335" s="201" t="s">
        <v>128</v>
      </c>
      <c r="G335" s="3">
        <f>170-3</f>
        <v>167</v>
      </c>
    </row>
    <row r="336" spans="1:7" s="97" customFormat="1" ht="18.75" x14ac:dyDescent="0.2">
      <c r="A336" s="118" t="s">
        <v>188</v>
      </c>
      <c r="B336" s="89">
        <v>912</v>
      </c>
      <c r="C336" s="48" t="s">
        <v>55</v>
      </c>
      <c r="D336" s="48"/>
      <c r="E336" s="48"/>
      <c r="F336" s="48"/>
      <c r="G336" s="14">
        <f>G337+G391</f>
        <v>150553</v>
      </c>
    </row>
    <row r="337" spans="1:7" s="107" customFormat="1" ht="47.25" customHeight="1" x14ac:dyDescent="0.2">
      <c r="A337" s="74" t="s">
        <v>288</v>
      </c>
      <c r="B337" s="44">
        <v>912</v>
      </c>
      <c r="C337" s="73" t="s">
        <v>55</v>
      </c>
      <c r="D337" s="73" t="s">
        <v>75</v>
      </c>
      <c r="E337" s="201"/>
      <c r="F337" s="201"/>
      <c r="G337" s="1">
        <f>G338</f>
        <v>94489</v>
      </c>
    </row>
    <row r="338" spans="1:7" s="97" customFormat="1" ht="56.25" x14ac:dyDescent="0.2">
      <c r="A338" s="119" t="s">
        <v>680</v>
      </c>
      <c r="B338" s="89">
        <v>912</v>
      </c>
      <c r="C338" s="73" t="s">
        <v>55</v>
      </c>
      <c r="D338" s="73" t="s">
        <v>75</v>
      </c>
      <c r="E338" s="90" t="s">
        <v>289</v>
      </c>
      <c r="F338" s="90"/>
      <c r="G338" s="15">
        <f>G339+G373+G385</f>
        <v>94489</v>
      </c>
    </row>
    <row r="339" spans="1:7" s="114" customFormat="1" ht="31.5" x14ac:dyDescent="0.2">
      <c r="A339" s="199" t="s">
        <v>566</v>
      </c>
      <c r="B339" s="113">
        <v>912</v>
      </c>
      <c r="C339" s="200" t="s">
        <v>55</v>
      </c>
      <c r="D339" s="200" t="s">
        <v>75</v>
      </c>
      <c r="E339" s="102" t="s">
        <v>290</v>
      </c>
      <c r="F339" s="103"/>
      <c r="G339" s="13">
        <f>G340+G348+G357</f>
        <v>77319</v>
      </c>
    </row>
    <row r="340" spans="1:7" s="97" customFormat="1" ht="47.25" x14ac:dyDescent="0.2">
      <c r="A340" s="87" t="s">
        <v>567</v>
      </c>
      <c r="B340" s="89">
        <v>912</v>
      </c>
      <c r="C340" s="73" t="s">
        <v>55</v>
      </c>
      <c r="D340" s="73" t="s">
        <v>75</v>
      </c>
      <c r="E340" s="73" t="s">
        <v>291</v>
      </c>
      <c r="F340" s="73"/>
      <c r="G340" s="12">
        <f>G341</f>
        <v>2683</v>
      </c>
    </row>
    <row r="341" spans="1:7" s="97" customFormat="1" ht="18.75" x14ac:dyDescent="0.2">
      <c r="A341" s="99" t="s">
        <v>195</v>
      </c>
      <c r="B341" s="115">
        <v>912</v>
      </c>
      <c r="C341" s="78" t="s">
        <v>55</v>
      </c>
      <c r="D341" s="78" t="s">
        <v>75</v>
      </c>
      <c r="E341" s="78" t="s">
        <v>292</v>
      </c>
      <c r="F341" s="78"/>
      <c r="G341" s="10">
        <f>G342+G345</f>
        <v>2683</v>
      </c>
    </row>
    <row r="342" spans="1:7" s="97" customFormat="1" ht="31.5" x14ac:dyDescent="0.2">
      <c r="A342" s="82" t="s">
        <v>22</v>
      </c>
      <c r="B342" s="110">
        <v>912</v>
      </c>
      <c r="C342" s="201" t="s">
        <v>55</v>
      </c>
      <c r="D342" s="201" t="s">
        <v>75</v>
      </c>
      <c r="E342" s="201" t="s">
        <v>292</v>
      </c>
      <c r="F342" s="201">
        <v>200</v>
      </c>
      <c r="G342" s="9">
        <f>G343</f>
        <v>2470</v>
      </c>
    </row>
    <row r="343" spans="1:7" s="97" customFormat="1" ht="31.5" x14ac:dyDescent="0.2">
      <c r="A343" s="82" t="s">
        <v>17</v>
      </c>
      <c r="B343" s="110">
        <v>912</v>
      </c>
      <c r="C343" s="201" t="s">
        <v>55</v>
      </c>
      <c r="D343" s="201" t="s">
        <v>75</v>
      </c>
      <c r="E343" s="201" t="s">
        <v>292</v>
      </c>
      <c r="F343" s="201">
        <v>240</v>
      </c>
      <c r="G343" s="9">
        <f>G344</f>
        <v>2470</v>
      </c>
    </row>
    <row r="344" spans="1:7" s="97" customFormat="1" ht="18.75" x14ac:dyDescent="0.2">
      <c r="A344" s="82" t="s">
        <v>935</v>
      </c>
      <c r="B344" s="110">
        <v>912</v>
      </c>
      <c r="C344" s="201" t="s">
        <v>55</v>
      </c>
      <c r="D344" s="201" t="s">
        <v>75</v>
      </c>
      <c r="E344" s="201" t="s">
        <v>292</v>
      </c>
      <c r="F344" s="201" t="s">
        <v>128</v>
      </c>
      <c r="G344" s="9">
        <v>2470</v>
      </c>
    </row>
    <row r="345" spans="1:7" s="97" customFormat="1" ht="31.5" x14ac:dyDescent="0.2">
      <c r="A345" s="109" t="s">
        <v>18</v>
      </c>
      <c r="B345" s="110">
        <v>912</v>
      </c>
      <c r="C345" s="201" t="s">
        <v>55</v>
      </c>
      <c r="D345" s="201" t="s">
        <v>75</v>
      </c>
      <c r="E345" s="201" t="s">
        <v>292</v>
      </c>
      <c r="F345" s="201" t="s">
        <v>20</v>
      </c>
      <c r="G345" s="9">
        <f>G346</f>
        <v>213</v>
      </c>
    </row>
    <row r="346" spans="1:7" s="97" customFormat="1" ht="18.75" x14ac:dyDescent="0.2">
      <c r="A346" s="109" t="s">
        <v>19</v>
      </c>
      <c r="B346" s="110">
        <v>912</v>
      </c>
      <c r="C346" s="201" t="s">
        <v>55</v>
      </c>
      <c r="D346" s="201" t="s">
        <v>75</v>
      </c>
      <c r="E346" s="201" t="s">
        <v>292</v>
      </c>
      <c r="F346" s="201" t="s">
        <v>21</v>
      </c>
      <c r="G346" s="9">
        <f>G347</f>
        <v>213</v>
      </c>
    </row>
    <row r="347" spans="1:7" s="97" customFormat="1" ht="18.75" x14ac:dyDescent="0.2">
      <c r="A347" s="109" t="s">
        <v>149</v>
      </c>
      <c r="B347" s="110">
        <v>912</v>
      </c>
      <c r="C347" s="201" t="s">
        <v>55</v>
      </c>
      <c r="D347" s="201" t="s">
        <v>75</v>
      </c>
      <c r="E347" s="201" t="s">
        <v>292</v>
      </c>
      <c r="F347" s="201" t="s">
        <v>150</v>
      </c>
      <c r="G347" s="9">
        <v>213</v>
      </c>
    </row>
    <row r="348" spans="1:7" s="97" customFormat="1" ht="31.5" x14ac:dyDescent="0.2">
      <c r="A348" s="87" t="s">
        <v>568</v>
      </c>
      <c r="B348" s="89">
        <v>912</v>
      </c>
      <c r="C348" s="73" t="s">
        <v>55</v>
      </c>
      <c r="D348" s="73" t="s">
        <v>75</v>
      </c>
      <c r="E348" s="73" t="s">
        <v>294</v>
      </c>
      <c r="F348" s="73"/>
      <c r="G348" s="12">
        <f>G349+G353</f>
        <v>8091</v>
      </c>
    </row>
    <row r="349" spans="1:7" s="97" customFormat="1" ht="18.75" x14ac:dyDescent="0.2">
      <c r="A349" s="99" t="s">
        <v>569</v>
      </c>
      <c r="B349" s="115">
        <v>912</v>
      </c>
      <c r="C349" s="78" t="s">
        <v>55</v>
      </c>
      <c r="D349" s="78" t="s">
        <v>75</v>
      </c>
      <c r="E349" s="78" t="s">
        <v>418</v>
      </c>
      <c r="F349" s="78"/>
      <c r="G349" s="10">
        <f>G350</f>
        <v>700</v>
      </c>
    </row>
    <row r="350" spans="1:7" s="97" customFormat="1" ht="31.5" x14ac:dyDescent="0.2">
      <c r="A350" s="82" t="s">
        <v>22</v>
      </c>
      <c r="B350" s="110">
        <v>912</v>
      </c>
      <c r="C350" s="201" t="s">
        <v>55</v>
      </c>
      <c r="D350" s="201" t="s">
        <v>75</v>
      </c>
      <c r="E350" s="201" t="s">
        <v>418</v>
      </c>
      <c r="F350" s="201" t="s">
        <v>15</v>
      </c>
      <c r="G350" s="9">
        <f>G351</f>
        <v>700</v>
      </c>
    </row>
    <row r="351" spans="1:7" s="97" customFormat="1" ht="31.5" x14ac:dyDescent="0.2">
      <c r="A351" s="82" t="s">
        <v>17</v>
      </c>
      <c r="B351" s="110">
        <v>912</v>
      </c>
      <c r="C351" s="201" t="s">
        <v>55</v>
      </c>
      <c r="D351" s="201" t="s">
        <v>75</v>
      </c>
      <c r="E351" s="201" t="s">
        <v>418</v>
      </c>
      <c r="F351" s="201" t="s">
        <v>16</v>
      </c>
      <c r="G351" s="9">
        <f>G352</f>
        <v>700</v>
      </c>
    </row>
    <row r="352" spans="1:7" s="97" customFormat="1" ht="18.75" x14ac:dyDescent="0.2">
      <c r="A352" s="82" t="s">
        <v>935</v>
      </c>
      <c r="B352" s="110">
        <v>912</v>
      </c>
      <c r="C352" s="201" t="s">
        <v>55</v>
      </c>
      <c r="D352" s="201" t="s">
        <v>75</v>
      </c>
      <c r="E352" s="201" t="s">
        <v>418</v>
      </c>
      <c r="F352" s="201" t="s">
        <v>128</v>
      </c>
      <c r="G352" s="9">
        <v>700</v>
      </c>
    </row>
    <row r="353" spans="1:7" s="97" customFormat="1" ht="31.5" x14ac:dyDescent="0.2">
      <c r="A353" s="99" t="s">
        <v>570</v>
      </c>
      <c r="B353" s="115">
        <v>912</v>
      </c>
      <c r="C353" s="78" t="s">
        <v>55</v>
      </c>
      <c r="D353" s="78" t="s">
        <v>75</v>
      </c>
      <c r="E353" s="78" t="s">
        <v>571</v>
      </c>
      <c r="F353" s="78"/>
      <c r="G353" s="10">
        <f>G354</f>
        <v>7391</v>
      </c>
    </row>
    <row r="354" spans="1:7" s="97" customFormat="1" ht="31.5" x14ac:dyDescent="0.2">
      <c r="A354" s="82" t="s">
        <v>22</v>
      </c>
      <c r="B354" s="110">
        <v>912</v>
      </c>
      <c r="C354" s="201" t="s">
        <v>55</v>
      </c>
      <c r="D354" s="201" t="s">
        <v>75</v>
      </c>
      <c r="E354" s="201" t="s">
        <v>571</v>
      </c>
      <c r="F354" s="201" t="s">
        <v>15</v>
      </c>
      <c r="G354" s="9">
        <f>G355</f>
        <v>7391</v>
      </c>
    </row>
    <row r="355" spans="1:7" s="97" customFormat="1" ht="31.5" x14ac:dyDescent="0.2">
      <c r="A355" s="82" t="s">
        <v>17</v>
      </c>
      <c r="B355" s="110">
        <v>912</v>
      </c>
      <c r="C355" s="201" t="s">
        <v>55</v>
      </c>
      <c r="D355" s="201" t="s">
        <v>75</v>
      </c>
      <c r="E355" s="201" t="s">
        <v>571</v>
      </c>
      <c r="F355" s="201" t="s">
        <v>16</v>
      </c>
      <c r="G355" s="9">
        <f>G356</f>
        <v>7391</v>
      </c>
    </row>
    <row r="356" spans="1:7" s="97" customFormat="1" ht="18.75" x14ac:dyDescent="0.2">
      <c r="A356" s="82" t="s">
        <v>935</v>
      </c>
      <c r="B356" s="110">
        <v>912</v>
      </c>
      <c r="C356" s="201" t="s">
        <v>55</v>
      </c>
      <c r="D356" s="201" t="s">
        <v>75</v>
      </c>
      <c r="E356" s="201" t="s">
        <v>571</v>
      </c>
      <c r="F356" s="201" t="s">
        <v>128</v>
      </c>
      <c r="G356" s="9">
        <v>7391</v>
      </c>
    </row>
    <row r="357" spans="1:7" s="97" customFormat="1" ht="47.25" x14ac:dyDescent="0.2">
      <c r="A357" s="72" t="s">
        <v>572</v>
      </c>
      <c r="B357" s="89">
        <v>912</v>
      </c>
      <c r="C357" s="73" t="s">
        <v>55</v>
      </c>
      <c r="D357" s="73" t="s">
        <v>75</v>
      </c>
      <c r="E357" s="93" t="s">
        <v>297</v>
      </c>
      <c r="F357" s="104"/>
      <c r="G357" s="12">
        <f>G358</f>
        <v>66545</v>
      </c>
    </row>
    <row r="358" spans="1:7" s="97" customFormat="1" ht="18.75" x14ac:dyDescent="0.2">
      <c r="A358" s="99" t="s">
        <v>295</v>
      </c>
      <c r="B358" s="115">
        <v>912</v>
      </c>
      <c r="C358" s="78" t="s">
        <v>55</v>
      </c>
      <c r="D358" s="78" t="s">
        <v>75</v>
      </c>
      <c r="E358" s="78" t="s">
        <v>573</v>
      </c>
      <c r="F358" s="78"/>
      <c r="G358" s="10">
        <f>G359+G364+G368</f>
        <v>66545</v>
      </c>
    </row>
    <row r="359" spans="1:7" s="97" customFormat="1" ht="63" x14ac:dyDescent="0.2">
      <c r="A359" s="82" t="s">
        <v>269</v>
      </c>
      <c r="B359" s="110">
        <v>912</v>
      </c>
      <c r="C359" s="201" t="s">
        <v>55</v>
      </c>
      <c r="D359" s="201" t="s">
        <v>75</v>
      </c>
      <c r="E359" s="201" t="s">
        <v>573</v>
      </c>
      <c r="F359" s="201">
        <v>100</v>
      </c>
      <c r="G359" s="9">
        <f>G360</f>
        <v>55966</v>
      </c>
    </row>
    <row r="360" spans="1:7" s="97" customFormat="1" ht="18.75" x14ac:dyDescent="0.2">
      <c r="A360" s="82" t="s">
        <v>32</v>
      </c>
      <c r="B360" s="110">
        <v>912</v>
      </c>
      <c r="C360" s="201" t="s">
        <v>55</v>
      </c>
      <c r="D360" s="201" t="s">
        <v>75</v>
      </c>
      <c r="E360" s="201" t="s">
        <v>573</v>
      </c>
      <c r="F360" s="201" t="s">
        <v>31</v>
      </c>
      <c r="G360" s="9">
        <f>G361+G362+G363</f>
        <v>55966</v>
      </c>
    </row>
    <row r="361" spans="1:7" s="97" customFormat="1" ht="18.75" x14ac:dyDescent="0.2">
      <c r="A361" s="82" t="s">
        <v>296</v>
      </c>
      <c r="B361" s="110">
        <v>912</v>
      </c>
      <c r="C361" s="201" t="s">
        <v>55</v>
      </c>
      <c r="D361" s="201" t="s">
        <v>75</v>
      </c>
      <c r="E361" s="201" t="s">
        <v>573</v>
      </c>
      <c r="F361" s="201" t="s">
        <v>132</v>
      </c>
      <c r="G361" s="9">
        <f>34217+366</f>
        <v>34583</v>
      </c>
    </row>
    <row r="362" spans="1:7" s="97" customFormat="1" ht="31.5" x14ac:dyDescent="0.2">
      <c r="A362" s="82" t="s">
        <v>131</v>
      </c>
      <c r="B362" s="110">
        <v>912</v>
      </c>
      <c r="C362" s="201" t="s">
        <v>55</v>
      </c>
      <c r="D362" s="201" t="s">
        <v>75</v>
      </c>
      <c r="E362" s="201" t="s">
        <v>573</v>
      </c>
      <c r="F362" s="201" t="s">
        <v>133</v>
      </c>
      <c r="G362" s="9">
        <v>8402</v>
      </c>
    </row>
    <row r="363" spans="1:7" s="97" customFormat="1" ht="47.25" x14ac:dyDescent="0.2">
      <c r="A363" s="82" t="s">
        <v>222</v>
      </c>
      <c r="B363" s="110">
        <v>912</v>
      </c>
      <c r="C363" s="201" t="s">
        <v>55</v>
      </c>
      <c r="D363" s="201" t="s">
        <v>75</v>
      </c>
      <c r="E363" s="201" t="s">
        <v>573</v>
      </c>
      <c r="F363" s="201" t="s">
        <v>233</v>
      </c>
      <c r="G363" s="9">
        <f>12871+110</f>
        <v>12981</v>
      </c>
    </row>
    <row r="364" spans="1:7" s="97" customFormat="1" ht="31.5" x14ac:dyDescent="0.2">
      <c r="A364" s="82" t="s">
        <v>22</v>
      </c>
      <c r="B364" s="110">
        <v>912</v>
      </c>
      <c r="C364" s="201" t="s">
        <v>55</v>
      </c>
      <c r="D364" s="201" t="s">
        <v>75</v>
      </c>
      <c r="E364" s="201" t="s">
        <v>573</v>
      </c>
      <c r="F364" s="201" t="s">
        <v>15</v>
      </c>
      <c r="G364" s="9">
        <f>G365</f>
        <v>10484</v>
      </c>
    </row>
    <row r="365" spans="1:7" s="97" customFormat="1" ht="31.5" x14ac:dyDescent="0.2">
      <c r="A365" s="82" t="s">
        <v>17</v>
      </c>
      <c r="B365" s="110">
        <v>912</v>
      </c>
      <c r="C365" s="201" t="s">
        <v>55</v>
      </c>
      <c r="D365" s="201" t="s">
        <v>75</v>
      </c>
      <c r="E365" s="201" t="s">
        <v>573</v>
      </c>
      <c r="F365" s="201" t="s">
        <v>16</v>
      </c>
      <c r="G365" s="9">
        <f>G366+G367</f>
        <v>10484</v>
      </c>
    </row>
    <row r="366" spans="1:7" s="97" customFormat="1" ht="31.5" x14ac:dyDescent="0.2">
      <c r="A366" s="82" t="s">
        <v>556</v>
      </c>
      <c r="B366" s="110">
        <v>912</v>
      </c>
      <c r="C366" s="201" t="s">
        <v>55</v>
      </c>
      <c r="D366" s="201" t="s">
        <v>75</v>
      </c>
      <c r="E366" s="201" t="s">
        <v>573</v>
      </c>
      <c r="F366" s="201" t="s">
        <v>482</v>
      </c>
      <c r="G366" s="9">
        <v>1326</v>
      </c>
    </row>
    <row r="367" spans="1:7" s="97" customFormat="1" ht="18.75" x14ac:dyDescent="0.2">
      <c r="A367" s="82" t="s">
        <v>935</v>
      </c>
      <c r="B367" s="110">
        <v>912</v>
      </c>
      <c r="C367" s="201" t="s">
        <v>55</v>
      </c>
      <c r="D367" s="201" t="s">
        <v>75</v>
      </c>
      <c r="E367" s="201" t="s">
        <v>573</v>
      </c>
      <c r="F367" s="201" t="s">
        <v>128</v>
      </c>
      <c r="G367" s="9">
        <v>9158</v>
      </c>
    </row>
    <row r="368" spans="1:7" s="97" customFormat="1" ht="18.75" x14ac:dyDescent="0.2">
      <c r="A368" s="82" t="s">
        <v>13</v>
      </c>
      <c r="B368" s="110">
        <v>912</v>
      </c>
      <c r="C368" s="201" t="s">
        <v>55</v>
      </c>
      <c r="D368" s="201" t="s">
        <v>75</v>
      </c>
      <c r="E368" s="201" t="s">
        <v>573</v>
      </c>
      <c r="F368" s="201">
        <v>800</v>
      </c>
      <c r="G368" s="9">
        <f>G369</f>
        <v>95</v>
      </c>
    </row>
    <row r="369" spans="1:7" s="97" customFormat="1" ht="18.75" x14ac:dyDescent="0.2">
      <c r="A369" s="82" t="s">
        <v>34</v>
      </c>
      <c r="B369" s="110">
        <v>912</v>
      </c>
      <c r="C369" s="201" t="s">
        <v>55</v>
      </c>
      <c r="D369" s="201" t="s">
        <v>75</v>
      </c>
      <c r="E369" s="201" t="s">
        <v>573</v>
      </c>
      <c r="F369" s="201">
        <v>850</v>
      </c>
      <c r="G369" s="9">
        <f>G370+G371+G372</f>
        <v>95</v>
      </c>
    </row>
    <row r="370" spans="1:7" s="97" customFormat="1" ht="18.75" x14ac:dyDescent="0.2">
      <c r="A370" s="82" t="s">
        <v>125</v>
      </c>
      <c r="B370" s="110">
        <v>912</v>
      </c>
      <c r="C370" s="201" t="s">
        <v>55</v>
      </c>
      <c r="D370" s="201" t="s">
        <v>75</v>
      </c>
      <c r="E370" s="201" t="s">
        <v>573</v>
      </c>
      <c r="F370" s="201" t="s">
        <v>129</v>
      </c>
      <c r="G370" s="9">
        <v>85</v>
      </c>
    </row>
    <row r="371" spans="1:7" s="97" customFormat="1" ht="18.75" x14ac:dyDescent="0.2">
      <c r="A371" s="82" t="s">
        <v>134</v>
      </c>
      <c r="B371" s="110">
        <v>912</v>
      </c>
      <c r="C371" s="201" t="s">
        <v>55</v>
      </c>
      <c r="D371" s="201" t="s">
        <v>75</v>
      </c>
      <c r="E371" s="201" t="s">
        <v>573</v>
      </c>
      <c r="F371" s="201" t="s">
        <v>135</v>
      </c>
      <c r="G371" s="9">
        <v>5</v>
      </c>
    </row>
    <row r="372" spans="1:7" s="97" customFormat="1" ht="18.75" x14ac:dyDescent="0.2">
      <c r="A372" s="82" t="s">
        <v>440</v>
      </c>
      <c r="B372" s="89">
        <v>912</v>
      </c>
      <c r="C372" s="201" t="s">
        <v>55</v>
      </c>
      <c r="D372" s="201" t="s">
        <v>75</v>
      </c>
      <c r="E372" s="201" t="s">
        <v>573</v>
      </c>
      <c r="F372" s="201" t="s">
        <v>439</v>
      </c>
      <c r="G372" s="9">
        <v>5</v>
      </c>
    </row>
    <row r="373" spans="1:7" s="114" customFormat="1" ht="31.5" x14ac:dyDescent="0.2">
      <c r="A373" s="199" t="s">
        <v>574</v>
      </c>
      <c r="B373" s="113">
        <v>912</v>
      </c>
      <c r="C373" s="200" t="s">
        <v>55</v>
      </c>
      <c r="D373" s="200" t="s">
        <v>75</v>
      </c>
      <c r="E373" s="102" t="s">
        <v>575</v>
      </c>
      <c r="F373" s="103"/>
      <c r="G373" s="13">
        <f>G374+G380</f>
        <v>10615</v>
      </c>
    </row>
    <row r="374" spans="1:7" s="97" customFormat="1" ht="47.25" x14ac:dyDescent="0.2">
      <c r="A374" s="72" t="s">
        <v>576</v>
      </c>
      <c r="B374" s="89">
        <v>912</v>
      </c>
      <c r="C374" s="73" t="s">
        <v>55</v>
      </c>
      <c r="D374" s="73" t="s">
        <v>75</v>
      </c>
      <c r="E374" s="73" t="s">
        <v>577</v>
      </c>
      <c r="F374" s="73"/>
      <c r="G374" s="12">
        <f>G375</f>
        <v>7527</v>
      </c>
    </row>
    <row r="375" spans="1:7" s="97" customFormat="1" ht="31.5" x14ac:dyDescent="0.2">
      <c r="A375" s="76" t="s">
        <v>578</v>
      </c>
      <c r="B375" s="115">
        <v>912</v>
      </c>
      <c r="C375" s="78" t="s">
        <v>55</v>
      </c>
      <c r="D375" s="78" t="s">
        <v>75</v>
      </c>
      <c r="E375" s="78" t="s">
        <v>579</v>
      </c>
      <c r="F375" s="78"/>
      <c r="G375" s="10">
        <f>G376</f>
        <v>7527</v>
      </c>
    </row>
    <row r="376" spans="1:7" s="97" customFormat="1" ht="31.5" x14ac:dyDescent="0.2">
      <c r="A376" s="9" t="s">
        <v>22</v>
      </c>
      <c r="B376" s="110">
        <v>912</v>
      </c>
      <c r="C376" s="201" t="s">
        <v>55</v>
      </c>
      <c r="D376" s="201" t="s">
        <v>75</v>
      </c>
      <c r="E376" s="201" t="s">
        <v>579</v>
      </c>
      <c r="F376" s="60" t="s">
        <v>15</v>
      </c>
      <c r="G376" s="9">
        <f>G377</f>
        <v>7527</v>
      </c>
    </row>
    <row r="377" spans="1:7" s="97" customFormat="1" ht="31.5" x14ac:dyDescent="0.2">
      <c r="A377" s="109" t="s">
        <v>17</v>
      </c>
      <c r="B377" s="110">
        <v>912</v>
      </c>
      <c r="C377" s="201" t="s">
        <v>55</v>
      </c>
      <c r="D377" s="201" t="s">
        <v>75</v>
      </c>
      <c r="E377" s="201" t="s">
        <v>579</v>
      </c>
      <c r="F377" s="60" t="s">
        <v>16</v>
      </c>
      <c r="G377" s="9">
        <f>G379+G378</f>
        <v>7527</v>
      </c>
    </row>
    <row r="378" spans="1:7" s="97" customFormat="1" ht="31.5" x14ac:dyDescent="0.2">
      <c r="A378" s="109" t="s">
        <v>556</v>
      </c>
      <c r="B378" s="110">
        <v>912</v>
      </c>
      <c r="C378" s="201" t="s">
        <v>55</v>
      </c>
      <c r="D378" s="201" t="s">
        <v>75</v>
      </c>
      <c r="E378" s="201" t="s">
        <v>579</v>
      </c>
      <c r="F378" s="201" t="s">
        <v>482</v>
      </c>
      <c r="G378" s="9">
        <v>4795</v>
      </c>
    </row>
    <row r="379" spans="1:7" s="97" customFormat="1" ht="18.75" x14ac:dyDescent="0.2">
      <c r="A379" s="82" t="s">
        <v>935</v>
      </c>
      <c r="B379" s="110">
        <v>912</v>
      </c>
      <c r="C379" s="201" t="s">
        <v>55</v>
      </c>
      <c r="D379" s="201" t="s">
        <v>75</v>
      </c>
      <c r="E379" s="201" t="s">
        <v>579</v>
      </c>
      <c r="F379" s="60" t="s">
        <v>128</v>
      </c>
      <c r="G379" s="9">
        <v>2732</v>
      </c>
    </row>
    <row r="380" spans="1:7" s="97" customFormat="1" ht="31.5" x14ac:dyDescent="0.2">
      <c r="A380" s="72" t="s">
        <v>580</v>
      </c>
      <c r="B380" s="89">
        <v>912</v>
      </c>
      <c r="C380" s="73" t="s">
        <v>55</v>
      </c>
      <c r="D380" s="73" t="s">
        <v>75</v>
      </c>
      <c r="E380" s="73" t="s">
        <v>581</v>
      </c>
      <c r="F380" s="73"/>
      <c r="G380" s="12">
        <f>G381</f>
        <v>3088</v>
      </c>
    </row>
    <row r="381" spans="1:7" s="97" customFormat="1" ht="31.5" x14ac:dyDescent="0.2">
      <c r="A381" s="99" t="s">
        <v>582</v>
      </c>
      <c r="B381" s="115">
        <v>912</v>
      </c>
      <c r="C381" s="78" t="s">
        <v>55</v>
      </c>
      <c r="D381" s="78" t="s">
        <v>75</v>
      </c>
      <c r="E381" s="78" t="s">
        <v>583</v>
      </c>
      <c r="F381" s="78"/>
      <c r="G381" s="10">
        <f>G382</f>
        <v>3088</v>
      </c>
    </row>
    <row r="382" spans="1:7" s="97" customFormat="1" ht="31.5" x14ac:dyDescent="0.2">
      <c r="A382" s="9" t="s">
        <v>22</v>
      </c>
      <c r="B382" s="110">
        <v>912</v>
      </c>
      <c r="C382" s="201" t="s">
        <v>55</v>
      </c>
      <c r="D382" s="201" t="s">
        <v>75</v>
      </c>
      <c r="E382" s="201" t="s">
        <v>583</v>
      </c>
      <c r="F382" s="60" t="s">
        <v>15</v>
      </c>
      <c r="G382" s="9">
        <f>G383</f>
        <v>3088</v>
      </c>
    </row>
    <row r="383" spans="1:7" s="97" customFormat="1" ht="31.5" x14ac:dyDescent="0.2">
      <c r="A383" s="109" t="s">
        <v>17</v>
      </c>
      <c r="B383" s="110">
        <v>912</v>
      </c>
      <c r="C383" s="201" t="s">
        <v>55</v>
      </c>
      <c r="D383" s="201" t="s">
        <v>75</v>
      </c>
      <c r="E383" s="201" t="s">
        <v>583</v>
      </c>
      <c r="F383" s="60" t="s">
        <v>16</v>
      </c>
      <c r="G383" s="9">
        <f>G384</f>
        <v>3088</v>
      </c>
    </row>
    <row r="384" spans="1:7" s="97" customFormat="1" ht="18.75" x14ac:dyDescent="0.2">
      <c r="A384" s="82" t="s">
        <v>935</v>
      </c>
      <c r="B384" s="110">
        <v>912</v>
      </c>
      <c r="C384" s="201" t="s">
        <v>55</v>
      </c>
      <c r="D384" s="201" t="s">
        <v>75</v>
      </c>
      <c r="E384" s="201" t="s">
        <v>583</v>
      </c>
      <c r="F384" s="60" t="s">
        <v>128</v>
      </c>
      <c r="G384" s="9">
        <v>3088</v>
      </c>
    </row>
    <row r="385" spans="1:7" s="114" customFormat="1" ht="31.5" x14ac:dyDescent="0.2">
      <c r="A385" s="199" t="s">
        <v>586</v>
      </c>
      <c r="B385" s="113">
        <v>912</v>
      </c>
      <c r="C385" s="200" t="s">
        <v>55</v>
      </c>
      <c r="D385" s="200" t="s">
        <v>75</v>
      </c>
      <c r="E385" s="102" t="s">
        <v>587</v>
      </c>
      <c r="F385" s="103"/>
      <c r="G385" s="13">
        <f>G386</f>
        <v>6555</v>
      </c>
    </row>
    <row r="386" spans="1:7" s="97" customFormat="1" ht="31.5" x14ac:dyDescent="0.2">
      <c r="A386" s="72" t="s">
        <v>588</v>
      </c>
      <c r="B386" s="89">
        <v>912</v>
      </c>
      <c r="C386" s="73" t="s">
        <v>55</v>
      </c>
      <c r="D386" s="73" t="s">
        <v>75</v>
      </c>
      <c r="E386" s="93" t="s">
        <v>589</v>
      </c>
      <c r="F386" s="120"/>
      <c r="G386" s="16">
        <f>G387</f>
        <v>6555</v>
      </c>
    </row>
    <row r="387" spans="1:7" s="97" customFormat="1" ht="18.75" x14ac:dyDescent="0.2">
      <c r="A387" s="17" t="s">
        <v>590</v>
      </c>
      <c r="B387" s="115">
        <v>912</v>
      </c>
      <c r="C387" s="78" t="s">
        <v>55</v>
      </c>
      <c r="D387" s="78" t="s">
        <v>75</v>
      </c>
      <c r="E387" s="94" t="s">
        <v>589</v>
      </c>
      <c r="F387" s="120"/>
      <c r="G387" s="17">
        <f>G388</f>
        <v>6555</v>
      </c>
    </row>
    <row r="388" spans="1:7" s="97" customFormat="1" ht="31.5" x14ac:dyDescent="0.2">
      <c r="A388" s="9" t="s">
        <v>22</v>
      </c>
      <c r="B388" s="110">
        <v>912</v>
      </c>
      <c r="C388" s="201" t="s">
        <v>55</v>
      </c>
      <c r="D388" s="201" t="s">
        <v>75</v>
      </c>
      <c r="E388" s="96" t="s">
        <v>589</v>
      </c>
      <c r="F388" s="121">
        <v>200</v>
      </c>
      <c r="G388" s="18">
        <f>G389</f>
        <v>6555</v>
      </c>
    </row>
    <row r="389" spans="1:7" s="97" customFormat="1" ht="31.5" x14ac:dyDescent="0.2">
      <c r="A389" s="109" t="s">
        <v>17</v>
      </c>
      <c r="B389" s="110">
        <v>912</v>
      </c>
      <c r="C389" s="201" t="s">
        <v>55</v>
      </c>
      <c r="D389" s="201" t="s">
        <v>75</v>
      </c>
      <c r="E389" s="96" t="s">
        <v>589</v>
      </c>
      <c r="F389" s="121">
        <v>240</v>
      </c>
      <c r="G389" s="18">
        <f>G390</f>
        <v>6555</v>
      </c>
    </row>
    <row r="390" spans="1:7" s="97" customFormat="1" ht="18.75" x14ac:dyDescent="0.2">
      <c r="A390" s="82" t="s">
        <v>935</v>
      </c>
      <c r="B390" s="110">
        <v>912</v>
      </c>
      <c r="C390" s="201" t="s">
        <v>55</v>
      </c>
      <c r="D390" s="201" t="s">
        <v>75</v>
      </c>
      <c r="E390" s="96" t="s">
        <v>589</v>
      </c>
      <c r="F390" s="121">
        <v>244</v>
      </c>
      <c r="G390" s="18">
        <v>6555</v>
      </c>
    </row>
    <row r="391" spans="1:7" s="107" customFormat="1" ht="47.25" customHeight="1" x14ac:dyDescent="0.2">
      <c r="A391" s="74" t="s">
        <v>152</v>
      </c>
      <c r="B391" s="44">
        <v>912</v>
      </c>
      <c r="C391" s="73" t="s">
        <v>55</v>
      </c>
      <c r="D391" s="73" t="s">
        <v>76</v>
      </c>
      <c r="E391" s="201"/>
      <c r="F391" s="201"/>
      <c r="G391" s="1">
        <f>G392</f>
        <v>56064</v>
      </c>
    </row>
    <row r="392" spans="1:7" s="97" customFormat="1" ht="56.25" x14ac:dyDescent="0.2">
      <c r="A392" s="119" t="s">
        <v>680</v>
      </c>
      <c r="B392" s="89">
        <v>912</v>
      </c>
      <c r="C392" s="73" t="s">
        <v>55</v>
      </c>
      <c r="D392" s="73" t="s">
        <v>76</v>
      </c>
      <c r="E392" s="90" t="s">
        <v>289</v>
      </c>
      <c r="F392" s="90"/>
      <c r="G392" s="15">
        <f>G393+G422</f>
        <v>56064</v>
      </c>
    </row>
    <row r="393" spans="1:7" s="114" customFormat="1" ht="31.5" x14ac:dyDescent="0.2">
      <c r="A393" s="98" t="s">
        <v>298</v>
      </c>
      <c r="B393" s="113">
        <v>912</v>
      </c>
      <c r="C393" s="200" t="s">
        <v>55</v>
      </c>
      <c r="D393" s="200" t="s">
        <v>76</v>
      </c>
      <c r="E393" s="200" t="s">
        <v>591</v>
      </c>
      <c r="F393" s="122"/>
      <c r="G393" s="13">
        <f>G394+G399+G404+G409+G417</f>
        <v>47853</v>
      </c>
    </row>
    <row r="394" spans="1:7" s="97" customFormat="1" ht="31.5" x14ac:dyDescent="0.2">
      <c r="A394" s="87" t="s">
        <v>299</v>
      </c>
      <c r="B394" s="89">
        <v>912</v>
      </c>
      <c r="C394" s="73" t="s">
        <v>55</v>
      </c>
      <c r="D394" s="73" t="s">
        <v>76</v>
      </c>
      <c r="E394" s="73" t="s">
        <v>300</v>
      </c>
      <c r="F394" s="48"/>
      <c r="G394" s="12">
        <f>G395</f>
        <v>42875</v>
      </c>
    </row>
    <row r="395" spans="1:7" s="97" customFormat="1" ht="31.5" x14ac:dyDescent="0.2">
      <c r="A395" s="99" t="s">
        <v>301</v>
      </c>
      <c r="B395" s="115">
        <v>912</v>
      </c>
      <c r="C395" s="78" t="s">
        <v>55</v>
      </c>
      <c r="D395" s="78" t="s">
        <v>76</v>
      </c>
      <c r="E395" s="78" t="s">
        <v>302</v>
      </c>
      <c r="F395" s="49"/>
      <c r="G395" s="10">
        <f>G396</f>
        <v>42875</v>
      </c>
    </row>
    <row r="396" spans="1:7" s="97" customFormat="1" ht="31.5" x14ac:dyDescent="0.2">
      <c r="A396" s="82" t="s">
        <v>22</v>
      </c>
      <c r="B396" s="110">
        <v>912</v>
      </c>
      <c r="C396" s="201" t="s">
        <v>55</v>
      </c>
      <c r="D396" s="201" t="s">
        <v>76</v>
      </c>
      <c r="E396" s="201" t="s">
        <v>302</v>
      </c>
      <c r="F396" s="50" t="s">
        <v>15</v>
      </c>
      <c r="G396" s="9">
        <f>G397</f>
        <v>42875</v>
      </c>
    </row>
    <row r="397" spans="1:7" s="97" customFormat="1" ht="31.5" x14ac:dyDescent="0.2">
      <c r="A397" s="82" t="s">
        <v>17</v>
      </c>
      <c r="B397" s="110">
        <v>912</v>
      </c>
      <c r="C397" s="201" t="s">
        <v>55</v>
      </c>
      <c r="D397" s="201" t="s">
        <v>76</v>
      </c>
      <c r="E397" s="201" t="s">
        <v>302</v>
      </c>
      <c r="F397" s="95" t="s">
        <v>16</v>
      </c>
      <c r="G397" s="9">
        <f>G398</f>
        <v>42875</v>
      </c>
    </row>
    <row r="398" spans="1:7" s="97" customFormat="1" ht="18.75" x14ac:dyDescent="0.2">
      <c r="A398" s="82" t="s">
        <v>935</v>
      </c>
      <c r="B398" s="110">
        <v>912</v>
      </c>
      <c r="C398" s="201" t="s">
        <v>55</v>
      </c>
      <c r="D398" s="201" t="s">
        <v>76</v>
      </c>
      <c r="E398" s="201" t="s">
        <v>302</v>
      </c>
      <c r="F398" s="95" t="s">
        <v>128</v>
      </c>
      <c r="G398" s="9">
        <f>36275+6600</f>
        <v>42875</v>
      </c>
    </row>
    <row r="399" spans="1:7" s="97" customFormat="1" ht="31.5" x14ac:dyDescent="0.2">
      <c r="A399" s="87" t="s">
        <v>506</v>
      </c>
      <c r="B399" s="89">
        <v>912</v>
      </c>
      <c r="C399" s="73" t="s">
        <v>55</v>
      </c>
      <c r="D399" s="73" t="s">
        <v>76</v>
      </c>
      <c r="E399" s="73" t="s">
        <v>508</v>
      </c>
      <c r="F399" s="95"/>
      <c r="G399" s="12">
        <f>G400</f>
        <v>220</v>
      </c>
    </row>
    <row r="400" spans="1:7" s="97" customFormat="1" ht="31.5" x14ac:dyDescent="0.2">
      <c r="A400" s="99" t="s">
        <v>507</v>
      </c>
      <c r="B400" s="115">
        <v>912</v>
      </c>
      <c r="C400" s="78" t="s">
        <v>55</v>
      </c>
      <c r="D400" s="78" t="s">
        <v>76</v>
      </c>
      <c r="E400" s="78" t="s">
        <v>509</v>
      </c>
      <c r="F400" s="95"/>
      <c r="G400" s="10">
        <f>G401</f>
        <v>220</v>
      </c>
    </row>
    <row r="401" spans="1:7" s="97" customFormat="1" ht="31.5" x14ac:dyDescent="0.2">
      <c r="A401" s="82" t="s">
        <v>22</v>
      </c>
      <c r="B401" s="110">
        <v>912</v>
      </c>
      <c r="C401" s="201" t="s">
        <v>55</v>
      </c>
      <c r="D401" s="201" t="s">
        <v>76</v>
      </c>
      <c r="E401" s="201" t="s">
        <v>509</v>
      </c>
      <c r="F401" s="50" t="s">
        <v>15</v>
      </c>
      <c r="G401" s="9">
        <f>G402</f>
        <v>220</v>
      </c>
    </row>
    <row r="402" spans="1:7" s="97" customFormat="1" ht="31.5" x14ac:dyDescent="0.2">
      <c r="A402" s="82" t="s">
        <v>17</v>
      </c>
      <c r="B402" s="110">
        <v>912</v>
      </c>
      <c r="C402" s="201" t="s">
        <v>55</v>
      </c>
      <c r="D402" s="201" t="s">
        <v>76</v>
      </c>
      <c r="E402" s="201" t="s">
        <v>509</v>
      </c>
      <c r="F402" s="95" t="s">
        <v>16</v>
      </c>
      <c r="G402" s="9">
        <f>G403</f>
        <v>220</v>
      </c>
    </row>
    <row r="403" spans="1:7" s="97" customFormat="1" ht="18.75" x14ac:dyDescent="0.2">
      <c r="A403" s="82" t="s">
        <v>935</v>
      </c>
      <c r="B403" s="110">
        <v>912</v>
      </c>
      <c r="C403" s="201" t="s">
        <v>55</v>
      </c>
      <c r="D403" s="201" t="s">
        <v>76</v>
      </c>
      <c r="E403" s="201" t="s">
        <v>509</v>
      </c>
      <c r="F403" s="95" t="s">
        <v>128</v>
      </c>
      <c r="G403" s="9">
        <f>220</f>
        <v>220</v>
      </c>
    </row>
    <row r="404" spans="1:7" s="97" customFormat="1" ht="47.25" x14ac:dyDescent="0.2">
      <c r="A404" s="87" t="s">
        <v>303</v>
      </c>
      <c r="B404" s="89">
        <v>912</v>
      </c>
      <c r="C404" s="73" t="s">
        <v>55</v>
      </c>
      <c r="D404" s="73" t="s">
        <v>76</v>
      </c>
      <c r="E404" s="73" t="s">
        <v>304</v>
      </c>
      <c r="F404" s="73"/>
      <c r="G404" s="12">
        <f>G405</f>
        <v>415</v>
      </c>
    </row>
    <row r="405" spans="1:7" s="97" customFormat="1" ht="31.5" x14ac:dyDescent="0.2">
      <c r="A405" s="99" t="s">
        <v>305</v>
      </c>
      <c r="B405" s="115">
        <v>912</v>
      </c>
      <c r="C405" s="78" t="s">
        <v>55</v>
      </c>
      <c r="D405" s="78" t="s">
        <v>76</v>
      </c>
      <c r="E405" s="78" t="s">
        <v>306</v>
      </c>
      <c r="F405" s="78"/>
      <c r="G405" s="10">
        <f>G406</f>
        <v>415</v>
      </c>
    </row>
    <row r="406" spans="1:7" s="97" customFormat="1" ht="31.5" x14ac:dyDescent="0.2">
      <c r="A406" s="82" t="s">
        <v>22</v>
      </c>
      <c r="B406" s="110">
        <v>912</v>
      </c>
      <c r="C406" s="201" t="s">
        <v>55</v>
      </c>
      <c r="D406" s="201" t="s">
        <v>76</v>
      </c>
      <c r="E406" s="201" t="s">
        <v>306</v>
      </c>
      <c r="F406" s="201">
        <v>200</v>
      </c>
      <c r="G406" s="9">
        <f>G407</f>
        <v>415</v>
      </c>
    </row>
    <row r="407" spans="1:7" s="97" customFormat="1" ht="31.5" x14ac:dyDescent="0.2">
      <c r="A407" s="82" t="s">
        <v>17</v>
      </c>
      <c r="B407" s="110">
        <v>912</v>
      </c>
      <c r="C407" s="201" t="s">
        <v>55</v>
      </c>
      <c r="D407" s="201" t="s">
        <v>76</v>
      </c>
      <c r="E407" s="201" t="s">
        <v>306</v>
      </c>
      <c r="F407" s="201">
        <v>240</v>
      </c>
      <c r="G407" s="9">
        <f>G408</f>
        <v>415</v>
      </c>
    </row>
    <row r="408" spans="1:7" s="97" customFormat="1" ht="18.75" x14ac:dyDescent="0.2">
      <c r="A408" s="82" t="s">
        <v>935</v>
      </c>
      <c r="B408" s="110">
        <v>912</v>
      </c>
      <c r="C408" s="201" t="s">
        <v>55</v>
      </c>
      <c r="D408" s="201" t="s">
        <v>76</v>
      </c>
      <c r="E408" s="201" t="s">
        <v>306</v>
      </c>
      <c r="F408" s="201" t="s">
        <v>128</v>
      </c>
      <c r="G408" s="9">
        <f>425-10</f>
        <v>415</v>
      </c>
    </row>
    <row r="409" spans="1:7" s="97" customFormat="1" ht="31.5" x14ac:dyDescent="0.2">
      <c r="A409" s="87" t="s">
        <v>405</v>
      </c>
      <c r="B409" s="89">
        <v>912</v>
      </c>
      <c r="C409" s="73" t="s">
        <v>55</v>
      </c>
      <c r="D409" s="73" t="s">
        <v>76</v>
      </c>
      <c r="E409" s="73" t="s">
        <v>313</v>
      </c>
      <c r="F409" s="73"/>
      <c r="G409" s="12">
        <f>G410</f>
        <v>3843</v>
      </c>
    </row>
    <row r="410" spans="1:7" s="97" customFormat="1" ht="31.5" x14ac:dyDescent="0.2">
      <c r="A410" s="99" t="s">
        <v>314</v>
      </c>
      <c r="B410" s="115">
        <v>912</v>
      </c>
      <c r="C410" s="78" t="s">
        <v>55</v>
      </c>
      <c r="D410" s="78" t="s">
        <v>76</v>
      </c>
      <c r="E410" s="78" t="s">
        <v>315</v>
      </c>
      <c r="F410" s="78"/>
      <c r="G410" s="10">
        <f>G414+G411</f>
        <v>3843</v>
      </c>
    </row>
    <row r="411" spans="1:7" s="97" customFormat="1" ht="31.5" x14ac:dyDescent="0.2">
      <c r="A411" s="9" t="s">
        <v>22</v>
      </c>
      <c r="B411" s="110">
        <v>912</v>
      </c>
      <c r="C411" s="201" t="s">
        <v>55</v>
      </c>
      <c r="D411" s="201" t="s">
        <v>76</v>
      </c>
      <c r="E411" s="201" t="s">
        <v>515</v>
      </c>
      <c r="F411" s="60" t="s">
        <v>15</v>
      </c>
      <c r="G411" s="9">
        <f>G412</f>
        <v>1743</v>
      </c>
    </row>
    <row r="412" spans="1:7" s="97" customFormat="1" ht="31.5" x14ac:dyDescent="0.2">
      <c r="A412" s="109" t="s">
        <v>17</v>
      </c>
      <c r="B412" s="110">
        <v>912</v>
      </c>
      <c r="C412" s="201" t="s">
        <v>55</v>
      </c>
      <c r="D412" s="201" t="s">
        <v>76</v>
      </c>
      <c r="E412" s="201" t="s">
        <v>515</v>
      </c>
      <c r="F412" s="60" t="s">
        <v>16</v>
      </c>
      <c r="G412" s="9">
        <f>G413</f>
        <v>1743</v>
      </c>
    </row>
    <row r="413" spans="1:7" s="97" customFormat="1" ht="20.25" customHeight="1" x14ac:dyDescent="0.2">
      <c r="A413" s="82" t="s">
        <v>935</v>
      </c>
      <c r="B413" s="110">
        <v>912</v>
      </c>
      <c r="C413" s="201" t="s">
        <v>55</v>
      </c>
      <c r="D413" s="201" t="s">
        <v>76</v>
      </c>
      <c r="E413" s="201" t="s">
        <v>515</v>
      </c>
      <c r="F413" s="60" t="s">
        <v>128</v>
      </c>
      <c r="G413" s="9">
        <v>1743</v>
      </c>
    </row>
    <row r="414" spans="1:7" s="97" customFormat="1" ht="31.5" x14ac:dyDescent="0.2">
      <c r="A414" s="82" t="s">
        <v>18</v>
      </c>
      <c r="B414" s="110">
        <v>912</v>
      </c>
      <c r="C414" s="201" t="s">
        <v>55</v>
      </c>
      <c r="D414" s="201" t="s">
        <v>76</v>
      </c>
      <c r="E414" s="201" t="s">
        <v>315</v>
      </c>
      <c r="F414" s="201" t="s">
        <v>20</v>
      </c>
      <c r="G414" s="9">
        <f>G415</f>
        <v>2100</v>
      </c>
    </row>
    <row r="415" spans="1:7" s="97" customFormat="1" ht="18.75" x14ac:dyDescent="0.2">
      <c r="A415" s="82" t="s">
        <v>187</v>
      </c>
      <c r="B415" s="110">
        <v>912</v>
      </c>
      <c r="C415" s="201" t="s">
        <v>55</v>
      </c>
      <c r="D415" s="201" t="s">
        <v>76</v>
      </c>
      <c r="E415" s="201" t="s">
        <v>315</v>
      </c>
      <c r="F415" s="201" t="s">
        <v>21</v>
      </c>
      <c r="G415" s="9">
        <f>G416</f>
        <v>2100</v>
      </c>
    </row>
    <row r="416" spans="1:7" s="97" customFormat="1" ht="18.75" x14ac:dyDescent="0.2">
      <c r="A416" s="82" t="s">
        <v>149</v>
      </c>
      <c r="B416" s="110">
        <v>912</v>
      </c>
      <c r="C416" s="201" t="s">
        <v>55</v>
      </c>
      <c r="D416" s="201" t="s">
        <v>76</v>
      </c>
      <c r="E416" s="201" t="s">
        <v>315</v>
      </c>
      <c r="F416" s="201" t="s">
        <v>150</v>
      </c>
      <c r="G416" s="9">
        <v>2100</v>
      </c>
    </row>
    <row r="417" spans="1:7" s="97" customFormat="1" ht="47.25" x14ac:dyDescent="0.2">
      <c r="A417" s="87" t="s">
        <v>783</v>
      </c>
      <c r="B417" s="89">
        <v>912</v>
      </c>
      <c r="C417" s="73" t="s">
        <v>55</v>
      </c>
      <c r="D417" s="73" t="s">
        <v>76</v>
      </c>
      <c r="E417" s="73" t="s">
        <v>785</v>
      </c>
      <c r="F417" s="73"/>
      <c r="G417" s="12">
        <f>G418</f>
        <v>500</v>
      </c>
    </row>
    <row r="418" spans="1:7" s="97" customFormat="1" ht="31.5" x14ac:dyDescent="0.2">
      <c r="A418" s="99" t="s">
        <v>784</v>
      </c>
      <c r="B418" s="115">
        <v>912</v>
      </c>
      <c r="C418" s="78" t="s">
        <v>55</v>
      </c>
      <c r="D418" s="78" t="s">
        <v>76</v>
      </c>
      <c r="E418" s="78" t="s">
        <v>785</v>
      </c>
      <c r="F418" s="78"/>
      <c r="G418" s="10">
        <f>G419</f>
        <v>500</v>
      </c>
    </row>
    <row r="419" spans="1:7" s="97" customFormat="1" ht="31.5" x14ac:dyDescent="0.2">
      <c r="A419" s="109" t="s">
        <v>18</v>
      </c>
      <c r="B419" s="110">
        <v>912</v>
      </c>
      <c r="C419" s="201" t="s">
        <v>55</v>
      </c>
      <c r="D419" s="201" t="s">
        <v>76</v>
      </c>
      <c r="E419" s="201" t="s">
        <v>785</v>
      </c>
      <c r="F419" s="201" t="s">
        <v>20</v>
      </c>
      <c r="G419" s="9">
        <f>G420</f>
        <v>500</v>
      </c>
    </row>
    <row r="420" spans="1:7" s="97" customFormat="1" ht="31.5" x14ac:dyDescent="0.2">
      <c r="A420" s="109" t="s">
        <v>27</v>
      </c>
      <c r="B420" s="110">
        <v>912</v>
      </c>
      <c r="C420" s="201" t="s">
        <v>55</v>
      </c>
      <c r="D420" s="201" t="s">
        <v>76</v>
      </c>
      <c r="E420" s="201" t="s">
        <v>785</v>
      </c>
      <c r="F420" s="201" t="s">
        <v>0</v>
      </c>
      <c r="G420" s="9">
        <f>G421</f>
        <v>500</v>
      </c>
    </row>
    <row r="421" spans="1:7" s="97" customFormat="1" ht="94.5" x14ac:dyDescent="0.2">
      <c r="A421" s="108" t="s">
        <v>701</v>
      </c>
      <c r="B421" s="110">
        <v>912</v>
      </c>
      <c r="C421" s="201" t="s">
        <v>55</v>
      </c>
      <c r="D421" s="201" t="s">
        <v>76</v>
      </c>
      <c r="E421" s="201" t="s">
        <v>785</v>
      </c>
      <c r="F421" s="201" t="s">
        <v>705</v>
      </c>
      <c r="G421" s="9">
        <v>500</v>
      </c>
    </row>
    <row r="422" spans="1:7" s="114" customFormat="1" ht="19.5" x14ac:dyDescent="0.2">
      <c r="A422" s="199" t="s">
        <v>510</v>
      </c>
      <c r="B422" s="113">
        <v>912</v>
      </c>
      <c r="C422" s="200" t="s">
        <v>55</v>
      </c>
      <c r="D422" s="200" t="s">
        <v>76</v>
      </c>
      <c r="E422" s="102" t="s">
        <v>513</v>
      </c>
      <c r="F422" s="103"/>
      <c r="G422" s="13">
        <f>G423</f>
        <v>8211</v>
      </c>
    </row>
    <row r="423" spans="1:7" s="97" customFormat="1" ht="18.75" x14ac:dyDescent="0.2">
      <c r="A423" s="72" t="s">
        <v>511</v>
      </c>
      <c r="B423" s="89">
        <v>912</v>
      </c>
      <c r="C423" s="73" t="s">
        <v>55</v>
      </c>
      <c r="D423" s="73" t="s">
        <v>76</v>
      </c>
      <c r="E423" s="73" t="s">
        <v>514</v>
      </c>
      <c r="F423" s="60"/>
      <c r="G423" s="12">
        <f>G424+G431</f>
        <v>8211</v>
      </c>
    </row>
    <row r="424" spans="1:7" s="97" customFormat="1" ht="18.75" x14ac:dyDescent="0.2">
      <c r="A424" s="99" t="s">
        <v>512</v>
      </c>
      <c r="B424" s="115">
        <v>912</v>
      </c>
      <c r="C424" s="78" t="s">
        <v>55</v>
      </c>
      <c r="D424" s="78" t="s">
        <v>76</v>
      </c>
      <c r="E424" s="78" t="s">
        <v>515</v>
      </c>
      <c r="F424" s="78"/>
      <c r="G424" s="10">
        <f>G425+G428</f>
        <v>7261</v>
      </c>
    </row>
    <row r="425" spans="1:7" s="97" customFormat="1" ht="31.5" x14ac:dyDescent="0.2">
      <c r="A425" s="9" t="s">
        <v>22</v>
      </c>
      <c r="B425" s="110">
        <v>912</v>
      </c>
      <c r="C425" s="201" t="s">
        <v>55</v>
      </c>
      <c r="D425" s="201" t="s">
        <v>76</v>
      </c>
      <c r="E425" s="201" t="s">
        <v>515</v>
      </c>
      <c r="F425" s="60" t="s">
        <v>15</v>
      </c>
      <c r="G425" s="9">
        <f>G426</f>
        <v>7010</v>
      </c>
    </row>
    <row r="426" spans="1:7" s="97" customFormat="1" ht="31.5" x14ac:dyDescent="0.2">
      <c r="A426" s="109" t="s">
        <v>17</v>
      </c>
      <c r="B426" s="110">
        <v>912</v>
      </c>
      <c r="C426" s="201" t="s">
        <v>55</v>
      </c>
      <c r="D426" s="201" t="s">
        <v>76</v>
      </c>
      <c r="E426" s="201" t="s">
        <v>515</v>
      </c>
      <c r="F426" s="60" t="s">
        <v>16</v>
      </c>
      <c r="G426" s="9">
        <f>G427</f>
        <v>7010</v>
      </c>
    </row>
    <row r="427" spans="1:7" s="97" customFormat="1" ht="18.75" x14ac:dyDescent="0.2">
      <c r="A427" s="82" t="s">
        <v>935</v>
      </c>
      <c r="B427" s="110">
        <v>912</v>
      </c>
      <c r="C427" s="201" t="s">
        <v>55</v>
      </c>
      <c r="D427" s="201" t="s">
        <v>76</v>
      </c>
      <c r="E427" s="201" t="s">
        <v>515</v>
      </c>
      <c r="F427" s="60" t="s">
        <v>128</v>
      </c>
      <c r="G427" s="9">
        <v>7010</v>
      </c>
    </row>
    <row r="428" spans="1:7" s="97" customFormat="1" ht="31.5" x14ac:dyDescent="0.2">
      <c r="A428" s="82" t="s">
        <v>18</v>
      </c>
      <c r="B428" s="110">
        <v>912</v>
      </c>
      <c r="C428" s="201" t="s">
        <v>55</v>
      </c>
      <c r="D428" s="201" t="s">
        <v>76</v>
      </c>
      <c r="E428" s="201" t="s">
        <v>515</v>
      </c>
      <c r="F428" s="201" t="s">
        <v>20</v>
      </c>
      <c r="G428" s="9">
        <f>G429</f>
        <v>251</v>
      </c>
    </row>
    <row r="429" spans="1:7" s="97" customFormat="1" ht="18.75" x14ac:dyDescent="0.2">
      <c r="A429" s="82" t="s">
        <v>187</v>
      </c>
      <c r="B429" s="110">
        <v>912</v>
      </c>
      <c r="C429" s="201" t="s">
        <v>55</v>
      </c>
      <c r="D429" s="201" t="s">
        <v>76</v>
      </c>
      <c r="E429" s="201" t="s">
        <v>515</v>
      </c>
      <c r="F429" s="201" t="s">
        <v>21</v>
      </c>
      <c r="G429" s="9">
        <f>G430</f>
        <v>251</v>
      </c>
    </row>
    <row r="430" spans="1:7" s="97" customFormat="1" ht="18.75" x14ac:dyDescent="0.2">
      <c r="A430" s="82" t="s">
        <v>149</v>
      </c>
      <c r="B430" s="110">
        <v>912</v>
      </c>
      <c r="C430" s="201" t="s">
        <v>55</v>
      </c>
      <c r="D430" s="201" t="s">
        <v>76</v>
      </c>
      <c r="E430" s="201" t="s">
        <v>515</v>
      </c>
      <c r="F430" s="201" t="s">
        <v>150</v>
      </c>
      <c r="G430" s="9">
        <f>121+130</f>
        <v>251</v>
      </c>
    </row>
    <row r="431" spans="1:7" s="97" customFormat="1" ht="18.75" x14ac:dyDescent="0.2">
      <c r="A431" s="76" t="s">
        <v>584</v>
      </c>
      <c r="B431" s="115">
        <v>912</v>
      </c>
      <c r="C431" s="78" t="s">
        <v>55</v>
      </c>
      <c r="D431" s="78" t="s">
        <v>76</v>
      </c>
      <c r="E431" s="78" t="s">
        <v>585</v>
      </c>
      <c r="F431" s="78"/>
      <c r="G431" s="10">
        <f>G432</f>
        <v>950</v>
      </c>
    </row>
    <row r="432" spans="1:7" s="97" customFormat="1" ht="31.5" x14ac:dyDescent="0.2">
      <c r="A432" s="109" t="s">
        <v>18</v>
      </c>
      <c r="B432" s="110">
        <v>912</v>
      </c>
      <c r="C432" s="201" t="s">
        <v>55</v>
      </c>
      <c r="D432" s="201" t="s">
        <v>76</v>
      </c>
      <c r="E432" s="201" t="s">
        <v>585</v>
      </c>
      <c r="F432" s="95" t="s">
        <v>20</v>
      </c>
      <c r="G432" s="9">
        <f>G433</f>
        <v>950</v>
      </c>
    </row>
    <row r="433" spans="1:7" s="97" customFormat="1" ht="31.5" x14ac:dyDescent="0.2">
      <c r="A433" s="109" t="s">
        <v>27</v>
      </c>
      <c r="B433" s="110">
        <v>912</v>
      </c>
      <c r="C433" s="201" t="s">
        <v>55</v>
      </c>
      <c r="D433" s="201" t="s">
        <v>76</v>
      </c>
      <c r="E433" s="201" t="s">
        <v>585</v>
      </c>
      <c r="F433" s="95" t="s">
        <v>0</v>
      </c>
      <c r="G433" s="9">
        <f>G434</f>
        <v>950</v>
      </c>
    </row>
    <row r="434" spans="1:7" s="97" customFormat="1" ht="94.5" x14ac:dyDescent="0.2">
      <c r="A434" s="108" t="s">
        <v>701</v>
      </c>
      <c r="B434" s="110">
        <v>912</v>
      </c>
      <c r="C434" s="201" t="s">
        <v>55</v>
      </c>
      <c r="D434" s="201" t="s">
        <v>76</v>
      </c>
      <c r="E434" s="201" t="s">
        <v>585</v>
      </c>
      <c r="F434" s="95" t="s">
        <v>705</v>
      </c>
      <c r="G434" s="9">
        <v>950</v>
      </c>
    </row>
    <row r="435" spans="1:7" s="97" customFormat="1" ht="18.75" x14ac:dyDescent="0.2">
      <c r="A435" s="118" t="s">
        <v>77</v>
      </c>
      <c r="B435" s="89">
        <v>912</v>
      </c>
      <c r="C435" s="48" t="s">
        <v>56</v>
      </c>
      <c r="D435" s="48"/>
      <c r="E435" s="48"/>
      <c r="F435" s="48"/>
      <c r="G435" s="19">
        <f>G436+G451+G521</f>
        <v>846196.3</v>
      </c>
    </row>
    <row r="436" spans="1:7" s="97" customFormat="1" ht="18.75" x14ac:dyDescent="0.2">
      <c r="A436" s="74" t="s">
        <v>79</v>
      </c>
      <c r="B436" s="89">
        <v>912</v>
      </c>
      <c r="C436" s="73" t="s">
        <v>56</v>
      </c>
      <c r="D436" s="73" t="s">
        <v>61</v>
      </c>
      <c r="E436" s="73"/>
      <c r="F436" s="73"/>
      <c r="G436" s="12">
        <f>G437</f>
        <v>49653</v>
      </c>
    </row>
    <row r="437" spans="1:7" s="97" customFormat="1" ht="56.25" x14ac:dyDescent="0.2">
      <c r="A437" s="105" t="s">
        <v>681</v>
      </c>
      <c r="B437" s="89">
        <v>912</v>
      </c>
      <c r="C437" s="73" t="s">
        <v>56</v>
      </c>
      <c r="D437" s="73" t="s">
        <v>61</v>
      </c>
      <c r="E437" s="48" t="s">
        <v>242</v>
      </c>
      <c r="F437" s="50"/>
      <c r="G437" s="14">
        <f>G438</f>
        <v>49653</v>
      </c>
    </row>
    <row r="438" spans="1:7" s="97" customFormat="1" ht="31.5" x14ac:dyDescent="0.2">
      <c r="A438" s="72" t="s">
        <v>798</v>
      </c>
      <c r="B438" s="89">
        <v>912</v>
      </c>
      <c r="C438" s="73" t="s">
        <v>56</v>
      </c>
      <c r="D438" s="73" t="s">
        <v>61</v>
      </c>
      <c r="E438" s="44" t="s">
        <v>247</v>
      </c>
      <c r="F438" s="72"/>
      <c r="G438" s="12">
        <f>G439+G443+G447</f>
        <v>49653</v>
      </c>
    </row>
    <row r="439" spans="1:7" s="97" customFormat="1" ht="39.75" customHeight="1" x14ac:dyDescent="0.2">
      <c r="A439" s="76" t="s">
        <v>248</v>
      </c>
      <c r="B439" s="115">
        <v>912</v>
      </c>
      <c r="C439" s="78" t="s">
        <v>56</v>
      </c>
      <c r="D439" s="78" t="s">
        <v>61</v>
      </c>
      <c r="E439" s="78" t="s">
        <v>249</v>
      </c>
      <c r="F439" s="77"/>
      <c r="G439" s="10">
        <f>G440</f>
        <v>35853</v>
      </c>
    </row>
    <row r="440" spans="1:7" s="97" customFormat="1" ht="31.5" x14ac:dyDescent="0.2">
      <c r="A440" s="108" t="s">
        <v>22</v>
      </c>
      <c r="B440" s="110">
        <v>912</v>
      </c>
      <c r="C440" s="201" t="s">
        <v>56</v>
      </c>
      <c r="D440" s="201" t="s">
        <v>61</v>
      </c>
      <c r="E440" s="201" t="s">
        <v>249</v>
      </c>
      <c r="F440" s="202">
        <v>200</v>
      </c>
      <c r="G440" s="9">
        <f>G441</f>
        <v>35853</v>
      </c>
    </row>
    <row r="441" spans="1:7" s="97" customFormat="1" ht="31.5" x14ac:dyDescent="0.2">
      <c r="A441" s="108" t="s">
        <v>17</v>
      </c>
      <c r="B441" s="110">
        <v>912</v>
      </c>
      <c r="C441" s="201" t="s">
        <v>56</v>
      </c>
      <c r="D441" s="201" t="s">
        <v>61</v>
      </c>
      <c r="E441" s="201" t="s">
        <v>249</v>
      </c>
      <c r="F441" s="202">
        <v>240</v>
      </c>
      <c r="G441" s="9">
        <f>G442</f>
        <v>35853</v>
      </c>
    </row>
    <row r="442" spans="1:7" s="97" customFormat="1" ht="18.75" x14ac:dyDescent="0.2">
      <c r="A442" s="79" t="s">
        <v>934</v>
      </c>
      <c r="B442" s="110">
        <v>912</v>
      </c>
      <c r="C442" s="201" t="s">
        <v>56</v>
      </c>
      <c r="D442" s="201" t="s">
        <v>61</v>
      </c>
      <c r="E442" s="201" t="s">
        <v>249</v>
      </c>
      <c r="F442" s="202">
        <v>244</v>
      </c>
      <c r="G442" s="9">
        <v>35853</v>
      </c>
    </row>
    <row r="443" spans="1:7" s="97" customFormat="1" ht="47.25" x14ac:dyDescent="0.2">
      <c r="A443" s="76" t="s">
        <v>250</v>
      </c>
      <c r="B443" s="115">
        <v>912</v>
      </c>
      <c r="C443" s="78" t="s">
        <v>56</v>
      </c>
      <c r="D443" s="78" t="s">
        <v>61</v>
      </c>
      <c r="E443" s="78" t="s">
        <v>251</v>
      </c>
      <c r="F443" s="77"/>
      <c r="G443" s="10">
        <f>G444</f>
        <v>1600</v>
      </c>
    </row>
    <row r="444" spans="1:7" s="97" customFormat="1" ht="31.5" x14ac:dyDescent="0.2">
      <c r="A444" s="108" t="s">
        <v>22</v>
      </c>
      <c r="B444" s="110">
        <v>912</v>
      </c>
      <c r="C444" s="201" t="s">
        <v>56</v>
      </c>
      <c r="D444" s="201" t="s">
        <v>61</v>
      </c>
      <c r="E444" s="201" t="s">
        <v>251</v>
      </c>
      <c r="F444" s="202">
        <v>200</v>
      </c>
      <c r="G444" s="9">
        <f>G445</f>
        <v>1600</v>
      </c>
    </row>
    <row r="445" spans="1:7" s="97" customFormat="1" ht="31.5" x14ac:dyDescent="0.2">
      <c r="A445" s="108" t="s">
        <v>17</v>
      </c>
      <c r="B445" s="110">
        <v>912</v>
      </c>
      <c r="C445" s="201" t="s">
        <v>56</v>
      </c>
      <c r="D445" s="201" t="s">
        <v>61</v>
      </c>
      <c r="E445" s="201" t="s">
        <v>251</v>
      </c>
      <c r="F445" s="202">
        <v>240</v>
      </c>
      <c r="G445" s="9">
        <f>G446</f>
        <v>1600</v>
      </c>
    </row>
    <row r="446" spans="1:7" s="97" customFormat="1" ht="18.75" x14ac:dyDescent="0.2">
      <c r="A446" s="79" t="s">
        <v>934</v>
      </c>
      <c r="B446" s="110">
        <v>912</v>
      </c>
      <c r="C446" s="201" t="s">
        <v>56</v>
      </c>
      <c r="D446" s="201" t="s">
        <v>61</v>
      </c>
      <c r="E446" s="201" t="s">
        <v>251</v>
      </c>
      <c r="F446" s="202">
        <v>244</v>
      </c>
      <c r="G446" s="9">
        <v>1600</v>
      </c>
    </row>
    <row r="447" spans="1:7" s="97" customFormat="1" ht="18.75" x14ac:dyDescent="0.2">
      <c r="A447" s="76" t="s">
        <v>252</v>
      </c>
      <c r="B447" s="115">
        <v>912</v>
      </c>
      <c r="C447" s="78" t="s">
        <v>56</v>
      </c>
      <c r="D447" s="78" t="s">
        <v>61</v>
      </c>
      <c r="E447" s="78" t="s">
        <v>253</v>
      </c>
      <c r="F447" s="77"/>
      <c r="G447" s="10">
        <f>G448</f>
        <v>12200</v>
      </c>
    </row>
    <row r="448" spans="1:7" s="97" customFormat="1" ht="31.5" x14ac:dyDescent="0.2">
      <c r="A448" s="108" t="s">
        <v>22</v>
      </c>
      <c r="B448" s="110">
        <v>912</v>
      </c>
      <c r="C448" s="201" t="s">
        <v>56</v>
      </c>
      <c r="D448" s="201" t="s">
        <v>61</v>
      </c>
      <c r="E448" s="201" t="s">
        <v>253</v>
      </c>
      <c r="F448" s="202">
        <v>200</v>
      </c>
      <c r="G448" s="9">
        <f>G449</f>
        <v>12200</v>
      </c>
    </row>
    <row r="449" spans="1:7" s="97" customFormat="1" ht="31.5" x14ac:dyDescent="0.2">
      <c r="A449" s="108" t="s">
        <v>17</v>
      </c>
      <c r="B449" s="110">
        <v>912</v>
      </c>
      <c r="C449" s="201" t="s">
        <v>56</v>
      </c>
      <c r="D449" s="201" t="s">
        <v>61</v>
      </c>
      <c r="E449" s="201" t="s">
        <v>253</v>
      </c>
      <c r="F449" s="202">
        <v>240</v>
      </c>
      <c r="G449" s="9">
        <f>G450</f>
        <v>12200</v>
      </c>
    </row>
    <row r="450" spans="1:7" s="97" customFormat="1" ht="18.75" x14ac:dyDescent="0.2">
      <c r="A450" s="79" t="s">
        <v>934</v>
      </c>
      <c r="B450" s="110">
        <v>912</v>
      </c>
      <c r="C450" s="201" t="s">
        <v>56</v>
      </c>
      <c r="D450" s="201" t="s">
        <v>61</v>
      </c>
      <c r="E450" s="201" t="s">
        <v>253</v>
      </c>
      <c r="F450" s="202">
        <v>244</v>
      </c>
      <c r="G450" s="9">
        <f>10000+2200</f>
        <v>12200</v>
      </c>
    </row>
    <row r="451" spans="1:7" s="97" customFormat="1" ht="18.75" x14ac:dyDescent="0.2">
      <c r="A451" s="123" t="s">
        <v>254</v>
      </c>
      <c r="B451" s="89">
        <v>912</v>
      </c>
      <c r="C451" s="73" t="s">
        <v>56</v>
      </c>
      <c r="D451" s="73" t="s">
        <v>75</v>
      </c>
      <c r="E451" s="201"/>
      <c r="F451" s="201"/>
      <c r="G451" s="12">
        <f>G452+G515</f>
        <v>706372.3</v>
      </c>
    </row>
    <row r="452" spans="1:7" s="97" customFormat="1" ht="56.25" x14ac:dyDescent="0.2">
      <c r="A452" s="105" t="s">
        <v>681</v>
      </c>
      <c r="B452" s="89">
        <v>912</v>
      </c>
      <c r="C452" s="73" t="s">
        <v>56</v>
      </c>
      <c r="D452" s="73" t="s">
        <v>75</v>
      </c>
      <c r="E452" s="48" t="s">
        <v>242</v>
      </c>
      <c r="F452" s="201"/>
      <c r="G452" s="12">
        <f>G453+G506</f>
        <v>681666</v>
      </c>
    </row>
    <row r="453" spans="1:7" s="97" customFormat="1" ht="47.25" x14ac:dyDescent="0.2">
      <c r="A453" s="72" t="s">
        <v>799</v>
      </c>
      <c r="B453" s="89">
        <v>912</v>
      </c>
      <c r="C453" s="73" t="s">
        <v>56</v>
      </c>
      <c r="D453" s="73" t="s">
        <v>75</v>
      </c>
      <c r="E453" s="73" t="s">
        <v>255</v>
      </c>
      <c r="F453" s="44"/>
      <c r="G453" s="12">
        <f>G454+G458+G466+G462+G470+G474+G478+G482+G486+G490+G494+G498+G502</f>
        <v>663921</v>
      </c>
    </row>
    <row r="454" spans="1:7" s="97" customFormat="1" ht="18.75" x14ac:dyDescent="0.2">
      <c r="A454" s="124" t="s">
        <v>171</v>
      </c>
      <c r="B454" s="115">
        <v>912</v>
      </c>
      <c r="C454" s="78" t="s">
        <v>56</v>
      </c>
      <c r="D454" s="78" t="s">
        <v>75</v>
      </c>
      <c r="E454" s="78" t="s">
        <v>256</v>
      </c>
      <c r="F454" s="77"/>
      <c r="G454" s="10">
        <f>G455</f>
        <v>146676</v>
      </c>
    </row>
    <row r="455" spans="1:7" s="97" customFormat="1" ht="31.5" x14ac:dyDescent="0.2">
      <c r="A455" s="108" t="s">
        <v>22</v>
      </c>
      <c r="B455" s="110">
        <v>912</v>
      </c>
      <c r="C455" s="201" t="s">
        <v>56</v>
      </c>
      <c r="D455" s="201" t="s">
        <v>75</v>
      </c>
      <c r="E455" s="201" t="s">
        <v>256</v>
      </c>
      <c r="F455" s="202">
        <v>200</v>
      </c>
      <c r="G455" s="9">
        <f>G456</f>
        <v>146676</v>
      </c>
    </row>
    <row r="456" spans="1:7" s="97" customFormat="1" ht="31.5" x14ac:dyDescent="0.2">
      <c r="A456" s="108" t="s">
        <v>17</v>
      </c>
      <c r="B456" s="110">
        <v>912</v>
      </c>
      <c r="C456" s="201" t="s">
        <v>56</v>
      </c>
      <c r="D456" s="201" t="s">
        <v>75</v>
      </c>
      <c r="E456" s="201" t="s">
        <v>256</v>
      </c>
      <c r="F456" s="202">
        <v>240</v>
      </c>
      <c r="G456" s="9">
        <f>G457</f>
        <v>146676</v>
      </c>
    </row>
    <row r="457" spans="1:7" s="97" customFormat="1" ht="18.75" x14ac:dyDescent="0.2">
      <c r="A457" s="79" t="s">
        <v>934</v>
      </c>
      <c r="B457" s="110">
        <v>912</v>
      </c>
      <c r="C457" s="201" t="s">
        <v>56</v>
      </c>
      <c r="D457" s="201" t="s">
        <v>75</v>
      </c>
      <c r="E457" s="201" t="s">
        <v>256</v>
      </c>
      <c r="F457" s="202">
        <v>244</v>
      </c>
      <c r="G457" s="9">
        <f>196732-42799-1152-6105</f>
        <v>146676</v>
      </c>
    </row>
    <row r="458" spans="1:7" s="97" customFormat="1" ht="18.75" x14ac:dyDescent="0.2">
      <c r="A458" s="124" t="s">
        <v>258</v>
      </c>
      <c r="B458" s="115">
        <v>912</v>
      </c>
      <c r="C458" s="78" t="s">
        <v>56</v>
      </c>
      <c r="D458" s="78" t="s">
        <v>75</v>
      </c>
      <c r="E458" s="78" t="s">
        <v>259</v>
      </c>
      <c r="F458" s="202"/>
      <c r="G458" s="9">
        <f>G459</f>
        <v>44560</v>
      </c>
    </row>
    <row r="459" spans="1:7" s="97" customFormat="1" ht="31.5" x14ac:dyDescent="0.2">
      <c r="A459" s="108" t="s">
        <v>22</v>
      </c>
      <c r="B459" s="110">
        <v>912</v>
      </c>
      <c r="C459" s="201" t="s">
        <v>56</v>
      </c>
      <c r="D459" s="201" t="s">
        <v>75</v>
      </c>
      <c r="E459" s="201" t="s">
        <v>259</v>
      </c>
      <c r="F459" s="202">
        <v>200</v>
      </c>
      <c r="G459" s="9">
        <f>G460</f>
        <v>44560</v>
      </c>
    </row>
    <row r="460" spans="1:7" s="97" customFormat="1" ht="31.5" x14ac:dyDescent="0.2">
      <c r="A460" s="108" t="s">
        <v>17</v>
      </c>
      <c r="B460" s="110">
        <v>912</v>
      </c>
      <c r="C460" s="201" t="s">
        <v>56</v>
      </c>
      <c r="D460" s="201" t="s">
        <v>75</v>
      </c>
      <c r="E460" s="201" t="s">
        <v>259</v>
      </c>
      <c r="F460" s="202">
        <v>240</v>
      </c>
      <c r="G460" s="9">
        <f>G461</f>
        <v>44560</v>
      </c>
    </row>
    <row r="461" spans="1:7" s="97" customFormat="1" ht="18.75" x14ac:dyDescent="0.2">
      <c r="A461" s="79" t="s">
        <v>934</v>
      </c>
      <c r="B461" s="110">
        <v>912</v>
      </c>
      <c r="C461" s="201" t="s">
        <v>56</v>
      </c>
      <c r="D461" s="201" t="s">
        <v>75</v>
      </c>
      <c r="E461" s="201" t="s">
        <v>259</v>
      </c>
      <c r="F461" s="202">
        <v>244</v>
      </c>
      <c r="G461" s="9">
        <f>59560-15000</f>
        <v>44560</v>
      </c>
    </row>
    <row r="462" spans="1:7" s="97" customFormat="1" ht="18.75" x14ac:dyDescent="0.2">
      <c r="A462" s="76" t="s">
        <v>800</v>
      </c>
      <c r="B462" s="115">
        <v>912</v>
      </c>
      <c r="C462" s="78" t="s">
        <v>56</v>
      </c>
      <c r="D462" s="78" t="s">
        <v>75</v>
      </c>
      <c r="E462" s="78" t="s">
        <v>592</v>
      </c>
      <c r="F462" s="77"/>
      <c r="G462" s="10">
        <f>G463</f>
        <v>6800</v>
      </c>
    </row>
    <row r="463" spans="1:7" s="97" customFormat="1" ht="31.5" x14ac:dyDescent="0.2">
      <c r="A463" s="108" t="s">
        <v>22</v>
      </c>
      <c r="B463" s="110">
        <v>912</v>
      </c>
      <c r="C463" s="201" t="s">
        <v>56</v>
      </c>
      <c r="D463" s="201" t="s">
        <v>75</v>
      </c>
      <c r="E463" s="201" t="s">
        <v>592</v>
      </c>
      <c r="F463" s="202">
        <v>200</v>
      </c>
      <c r="G463" s="9">
        <f>G464</f>
        <v>6800</v>
      </c>
    </row>
    <row r="464" spans="1:7" s="97" customFormat="1" ht="31.5" x14ac:dyDescent="0.2">
      <c r="A464" s="108" t="s">
        <v>17</v>
      </c>
      <c r="B464" s="110">
        <v>912</v>
      </c>
      <c r="C464" s="201" t="s">
        <v>56</v>
      </c>
      <c r="D464" s="201" t="s">
        <v>75</v>
      </c>
      <c r="E464" s="201" t="s">
        <v>592</v>
      </c>
      <c r="F464" s="202">
        <v>240</v>
      </c>
      <c r="G464" s="9">
        <f>G465</f>
        <v>6800</v>
      </c>
    </row>
    <row r="465" spans="1:7" s="97" customFormat="1" ht="18.75" x14ac:dyDescent="0.2">
      <c r="A465" s="79" t="s">
        <v>934</v>
      </c>
      <c r="B465" s="110">
        <v>912</v>
      </c>
      <c r="C465" s="201" t="s">
        <v>56</v>
      </c>
      <c r="D465" s="201" t="s">
        <v>75</v>
      </c>
      <c r="E465" s="201" t="s">
        <v>592</v>
      </c>
      <c r="F465" s="202">
        <v>244</v>
      </c>
      <c r="G465" s="9">
        <v>6800</v>
      </c>
    </row>
    <row r="466" spans="1:7" s="97" customFormat="1" ht="18.75" x14ac:dyDescent="0.2">
      <c r="A466" s="76" t="s">
        <v>414</v>
      </c>
      <c r="B466" s="115">
        <v>912</v>
      </c>
      <c r="C466" s="78" t="s">
        <v>56</v>
      </c>
      <c r="D466" s="78" t="s">
        <v>75</v>
      </c>
      <c r="E466" s="78" t="s">
        <v>415</v>
      </c>
      <c r="F466" s="78"/>
      <c r="G466" s="10">
        <f>G467</f>
        <v>4398</v>
      </c>
    </row>
    <row r="467" spans="1:7" s="97" customFormat="1" ht="31.5" x14ac:dyDescent="0.2">
      <c r="A467" s="108" t="s">
        <v>22</v>
      </c>
      <c r="B467" s="110">
        <v>912</v>
      </c>
      <c r="C467" s="201" t="s">
        <v>56</v>
      </c>
      <c r="D467" s="201" t="s">
        <v>75</v>
      </c>
      <c r="E467" s="201" t="s">
        <v>415</v>
      </c>
      <c r="F467" s="202">
        <v>200</v>
      </c>
      <c r="G467" s="9">
        <f>G468</f>
        <v>4398</v>
      </c>
    </row>
    <row r="468" spans="1:7" s="97" customFormat="1" ht="31.5" x14ac:dyDescent="0.2">
      <c r="A468" s="108" t="s">
        <v>17</v>
      </c>
      <c r="B468" s="110">
        <v>912</v>
      </c>
      <c r="C468" s="201" t="s">
        <v>56</v>
      </c>
      <c r="D468" s="201" t="s">
        <v>75</v>
      </c>
      <c r="E468" s="201" t="s">
        <v>415</v>
      </c>
      <c r="F468" s="202">
        <v>240</v>
      </c>
      <c r="G468" s="9">
        <f>G469</f>
        <v>4398</v>
      </c>
    </row>
    <row r="469" spans="1:7" s="97" customFormat="1" ht="18.75" x14ac:dyDescent="0.2">
      <c r="A469" s="79" t="s">
        <v>934</v>
      </c>
      <c r="B469" s="110">
        <v>912</v>
      </c>
      <c r="C469" s="201" t="s">
        <v>56</v>
      </c>
      <c r="D469" s="201" t="s">
        <v>75</v>
      </c>
      <c r="E469" s="201" t="s">
        <v>415</v>
      </c>
      <c r="F469" s="202">
        <v>244</v>
      </c>
      <c r="G469" s="9">
        <f>14580-10182</f>
        <v>4398</v>
      </c>
    </row>
    <row r="470" spans="1:7" s="97" customFormat="1" ht="31.5" x14ac:dyDescent="0.2">
      <c r="A470" s="76" t="s">
        <v>801</v>
      </c>
      <c r="B470" s="115">
        <v>912</v>
      </c>
      <c r="C470" s="78" t="s">
        <v>56</v>
      </c>
      <c r="D470" s="78" t="s">
        <v>75</v>
      </c>
      <c r="E470" s="78" t="s">
        <v>809</v>
      </c>
      <c r="F470" s="77"/>
      <c r="G470" s="10">
        <f>G471</f>
        <v>20000</v>
      </c>
    </row>
    <row r="471" spans="1:7" s="97" customFormat="1" ht="31.5" x14ac:dyDescent="0.2">
      <c r="A471" s="125" t="s">
        <v>423</v>
      </c>
      <c r="B471" s="110">
        <v>912</v>
      </c>
      <c r="C471" s="201" t="s">
        <v>56</v>
      </c>
      <c r="D471" s="201" t="s">
        <v>75</v>
      </c>
      <c r="E471" s="201" t="s">
        <v>809</v>
      </c>
      <c r="F471" s="202">
        <v>400</v>
      </c>
      <c r="G471" s="9">
        <f>G472</f>
        <v>20000</v>
      </c>
    </row>
    <row r="472" spans="1:7" s="97" customFormat="1" ht="18.75" x14ac:dyDescent="0.2">
      <c r="A472" s="109" t="s">
        <v>35</v>
      </c>
      <c r="B472" s="110">
        <v>912</v>
      </c>
      <c r="C472" s="201" t="s">
        <v>56</v>
      </c>
      <c r="D472" s="201" t="s">
        <v>75</v>
      </c>
      <c r="E472" s="201" t="s">
        <v>809</v>
      </c>
      <c r="F472" s="202">
        <v>410</v>
      </c>
      <c r="G472" s="9">
        <f>G473</f>
        <v>20000</v>
      </c>
    </row>
    <row r="473" spans="1:7" s="97" customFormat="1" ht="31.5" x14ac:dyDescent="0.2">
      <c r="A473" s="109" t="s">
        <v>136</v>
      </c>
      <c r="B473" s="110">
        <v>912</v>
      </c>
      <c r="C473" s="201" t="s">
        <v>56</v>
      </c>
      <c r="D473" s="201" t="s">
        <v>75</v>
      </c>
      <c r="E473" s="201" t="s">
        <v>809</v>
      </c>
      <c r="F473" s="202">
        <v>414</v>
      </c>
      <c r="G473" s="9">
        <f>20000</f>
        <v>20000</v>
      </c>
    </row>
    <row r="474" spans="1:7" s="97" customFormat="1" ht="31.5" x14ac:dyDescent="0.2">
      <c r="A474" s="76" t="s">
        <v>802</v>
      </c>
      <c r="B474" s="115">
        <v>912</v>
      </c>
      <c r="C474" s="78" t="s">
        <v>56</v>
      </c>
      <c r="D474" s="78" t="s">
        <v>75</v>
      </c>
      <c r="E474" s="78" t="s">
        <v>810</v>
      </c>
      <c r="F474" s="77"/>
      <c r="G474" s="10">
        <f>G475</f>
        <v>94442</v>
      </c>
    </row>
    <row r="475" spans="1:7" s="97" customFormat="1" ht="31.5" x14ac:dyDescent="0.2">
      <c r="A475" s="125" t="s">
        <v>423</v>
      </c>
      <c r="B475" s="110">
        <v>912</v>
      </c>
      <c r="C475" s="201" t="s">
        <v>56</v>
      </c>
      <c r="D475" s="201" t="s">
        <v>75</v>
      </c>
      <c r="E475" s="201" t="s">
        <v>810</v>
      </c>
      <c r="F475" s="202">
        <v>400</v>
      </c>
      <c r="G475" s="9">
        <f>G476</f>
        <v>94442</v>
      </c>
    </row>
    <row r="476" spans="1:7" s="97" customFormat="1" ht="18.75" x14ac:dyDescent="0.2">
      <c r="A476" s="109" t="s">
        <v>35</v>
      </c>
      <c r="B476" s="110">
        <v>912</v>
      </c>
      <c r="C476" s="201" t="s">
        <v>56</v>
      </c>
      <c r="D476" s="201" t="s">
        <v>75</v>
      </c>
      <c r="E476" s="201" t="s">
        <v>810</v>
      </c>
      <c r="F476" s="202">
        <v>410</v>
      </c>
      <c r="G476" s="9">
        <f>G477</f>
        <v>94442</v>
      </c>
    </row>
    <row r="477" spans="1:7" s="97" customFormat="1" ht="31.5" x14ac:dyDescent="0.2">
      <c r="A477" s="109" t="s">
        <v>136</v>
      </c>
      <c r="B477" s="110">
        <v>912</v>
      </c>
      <c r="C477" s="201" t="s">
        <v>56</v>
      </c>
      <c r="D477" s="201" t="s">
        <v>75</v>
      </c>
      <c r="E477" s="201" t="s">
        <v>810</v>
      </c>
      <c r="F477" s="202">
        <v>414</v>
      </c>
      <c r="G477" s="9">
        <v>94442</v>
      </c>
    </row>
    <row r="478" spans="1:7" s="97" customFormat="1" ht="31.5" x14ac:dyDescent="0.2">
      <c r="A478" s="76" t="s">
        <v>803</v>
      </c>
      <c r="B478" s="115">
        <v>912</v>
      </c>
      <c r="C478" s="78" t="s">
        <v>56</v>
      </c>
      <c r="D478" s="78" t="s">
        <v>75</v>
      </c>
      <c r="E478" s="78" t="s">
        <v>811</v>
      </c>
      <c r="F478" s="77"/>
      <c r="G478" s="10">
        <f>G479</f>
        <v>107165</v>
      </c>
    </row>
    <row r="479" spans="1:7" s="97" customFormat="1" ht="31.5" x14ac:dyDescent="0.2">
      <c r="A479" s="82" t="s">
        <v>18</v>
      </c>
      <c r="B479" s="110">
        <v>912</v>
      </c>
      <c r="C479" s="201" t="s">
        <v>56</v>
      </c>
      <c r="D479" s="201" t="s">
        <v>75</v>
      </c>
      <c r="E479" s="201" t="s">
        <v>811</v>
      </c>
      <c r="F479" s="202">
        <v>600</v>
      </c>
      <c r="G479" s="9">
        <f>G480</f>
        <v>107165</v>
      </c>
    </row>
    <row r="480" spans="1:7" s="97" customFormat="1" ht="18.75" x14ac:dyDescent="0.2">
      <c r="A480" s="109" t="s">
        <v>25</v>
      </c>
      <c r="B480" s="110">
        <v>912</v>
      </c>
      <c r="C480" s="201" t="s">
        <v>56</v>
      </c>
      <c r="D480" s="201" t="s">
        <v>75</v>
      </c>
      <c r="E480" s="201" t="s">
        <v>811</v>
      </c>
      <c r="F480" s="202">
        <v>610</v>
      </c>
      <c r="G480" s="9">
        <f>G481</f>
        <v>107165</v>
      </c>
    </row>
    <row r="481" spans="1:7" s="97" customFormat="1" ht="47.25" x14ac:dyDescent="0.2">
      <c r="A481" s="82" t="s">
        <v>144</v>
      </c>
      <c r="B481" s="110">
        <v>912</v>
      </c>
      <c r="C481" s="201" t="s">
        <v>56</v>
      </c>
      <c r="D481" s="201" t="s">
        <v>75</v>
      </c>
      <c r="E481" s="201" t="s">
        <v>811</v>
      </c>
      <c r="F481" s="202">
        <v>611</v>
      </c>
      <c r="G481" s="9">
        <v>107165</v>
      </c>
    </row>
    <row r="482" spans="1:7" s="97" customFormat="1" ht="31.5" x14ac:dyDescent="0.2">
      <c r="A482" s="76" t="s">
        <v>804</v>
      </c>
      <c r="B482" s="115">
        <v>912</v>
      </c>
      <c r="C482" s="78" t="s">
        <v>56</v>
      </c>
      <c r="D482" s="78" t="s">
        <v>75</v>
      </c>
      <c r="E482" s="78" t="s">
        <v>812</v>
      </c>
      <c r="F482" s="77"/>
      <c r="G482" s="10">
        <f>G483</f>
        <v>2000</v>
      </c>
    </row>
    <row r="483" spans="1:7" s="97" customFormat="1" ht="31.5" x14ac:dyDescent="0.2">
      <c r="A483" s="82" t="s">
        <v>18</v>
      </c>
      <c r="B483" s="110">
        <v>912</v>
      </c>
      <c r="C483" s="201" t="s">
        <v>56</v>
      </c>
      <c r="D483" s="201" t="s">
        <v>75</v>
      </c>
      <c r="E483" s="201" t="s">
        <v>812</v>
      </c>
      <c r="F483" s="202">
        <v>600</v>
      </c>
      <c r="G483" s="9">
        <f>G484</f>
        <v>2000</v>
      </c>
    </row>
    <row r="484" spans="1:7" s="97" customFormat="1" ht="18.75" x14ac:dyDescent="0.2">
      <c r="A484" s="109" t="s">
        <v>25</v>
      </c>
      <c r="B484" s="110">
        <v>912</v>
      </c>
      <c r="C484" s="201" t="s">
        <v>56</v>
      </c>
      <c r="D484" s="201" t="s">
        <v>75</v>
      </c>
      <c r="E484" s="201" t="s">
        <v>812</v>
      </c>
      <c r="F484" s="202">
        <v>610</v>
      </c>
      <c r="G484" s="9">
        <f>G485</f>
        <v>2000</v>
      </c>
    </row>
    <row r="485" spans="1:7" s="97" customFormat="1" ht="18.75" x14ac:dyDescent="0.2">
      <c r="A485" s="109" t="s">
        <v>138</v>
      </c>
      <c r="B485" s="110">
        <v>912</v>
      </c>
      <c r="C485" s="201" t="s">
        <v>56</v>
      </c>
      <c r="D485" s="201" t="s">
        <v>75</v>
      </c>
      <c r="E485" s="201" t="s">
        <v>812</v>
      </c>
      <c r="F485" s="202">
        <v>612</v>
      </c>
      <c r="G485" s="9">
        <v>2000</v>
      </c>
    </row>
    <row r="486" spans="1:7" s="97" customFormat="1" ht="18.75" x14ac:dyDescent="0.2">
      <c r="A486" s="76" t="s">
        <v>805</v>
      </c>
      <c r="B486" s="115">
        <v>912</v>
      </c>
      <c r="C486" s="78" t="s">
        <v>56</v>
      </c>
      <c r="D486" s="78" t="s">
        <v>75</v>
      </c>
      <c r="E486" s="78" t="s">
        <v>813</v>
      </c>
      <c r="F486" s="77"/>
      <c r="G486" s="10">
        <f>G487</f>
        <v>11412</v>
      </c>
    </row>
    <row r="487" spans="1:7" s="97" customFormat="1" ht="31.5" x14ac:dyDescent="0.2">
      <c r="A487" s="82" t="s">
        <v>18</v>
      </c>
      <c r="B487" s="110">
        <v>912</v>
      </c>
      <c r="C487" s="201" t="s">
        <v>56</v>
      </c>
      <c r="D487" s="201" t="s">
        <v>75</v>
      </c>
      <c r="E487" s="201" t="s">
        <v>813</v>
      </c>
      <c r="F487" s="202">
        <v>600</v>
      </c>
      <c r="G487" s="9">
        <f>G488</f>
        <v>11412</v>
      </c>
    </row>
    <row r="488" spans="1:7" s="97" customFormat="1" ht="18.75" x14ac:dyDescent="0.2">
      <c r="A488" s="109" t="s">
        <v>25</v>
      </c>
      <c r="B488" s="110">
        <v>912</v>
      </c>
      <c r="C488" s="201" t="s">
        <v>56</v>
      </c>
      <c r="D488" s="201" t="s">
        <v>75</v>
      </c>
      <c r="E488" s="201" t="s">
        <v>813</v>
      </c>
      <c r="F488" s="202">
        <v>610</v>
      </c>
      <c r="G488" s="9">
        <f>G489</f>
        <v>11412</v>
      </c>
    </row>
    <row r="489" spans="1:7" s="97" customFormat="1" ht="18.75" x14ac:dyDescent="0.2">
      <c r="A489" s="109" t="s">
        <v>138</v>
      </c>
      <c r="B489" s="110">
        <v>912</v>
      </c>
      <c r="C489" s="201" t="s">
        <v>56</v>
      </c>
      <c r="D489" s="201" t="s">
        <v>75</v>
      </c>
      <c r="E489" s="201" t="s">
        <v>813</v>
      </c>
      <c r="F489" s="202">
        <v>612</v>
      </c>
      <c r="G489" s="9">
        <v>11412</v>
      </c>
    </row>
    <row r="490" spans="1:7" s="97" customFormat="1" ht="63" x14ac:dyDescent="0.2">
      <c r="A490" s="99" t="s">
        <v>806</v>
      </c>
      <c r="B490" s="115">
        <v>912</v>
      </c>
      <c r="C490" s="78" t="s">
        <v>56</v>
      </c>
      <c r="D490" s="78" t="s">
        <v>75</v>
      </c>
      <c r="E490" s="78" t="s">
        <v>814</v>
      </c>
      <c r="F490" s="77"/>
      <c r="G490" s="10">
        <f>G491</f>
        <v>9850</v>
      </c>
    </row>
    <row r="491" spans="1:7" s="97" customFormat="1" ht="31.5" x14ac:dyDescent="0.2">
      <c r="A491" s="82" t="s">
        <v>18</v>
      </c>
      <c r="B491" s="110">
        <v>912</v>
      </c>
      <c r="C491" s="201" t="s">
        <v>56</v>
      </c>
      <c r="D491" s="201" t="s">
        <v>75</v>
      </c>
      <c r="E491" s="201" t="s">
        <v>814</v>
      </c>
      <c r="F491" s="202">
        <v>600</v>
      </c>
      <c r="G491" s="9">
        <f>G492</f>
        <v>9850</v>
      </c>
    </row>
    <row r="492" spans="1:7" s="97" customFormat="1" ht="18.75" x14ac:dyDescent="0.2">
      <c r="A492" s="109" t="s">
        <v>25</v>
      </c>
      <c r="B492" s="110">
        <v>912</v>
      </c>
      <c r="C492" s="201" t="s">
        <v>56</v>
      </c>
      <c r="D492" s="201" t="s">
        <v>75</v>
      </c>
      <c r="E492" s="201" t="s">
        <v>814</v>
      </c>
      <c r="F492" s="202">
        <v>610</v>
      </c>
      <c r="G492" s="9">
        <f>G493</f>
        <v>9850</v>
      </c>
    </row>
    <row r="493" spans="1:7" s="97" customFormat="1" ht="18.75" x14ac:dyDescent="0.2">
      <c r="A493" s="109" t="s">
        <v>138</v>
      </c>
      <c r="B493" s="110">
        <v>912</v>
      </c>
      <c r="C493" s="201" t="s">
        <v>56</v>
      </c>
      <c r="D493" s="201" t="s">
        <v>75</v>
      </c>
      <c r="E493" s="201" t="s">
        <v>814</v>
      </c>
      <c r="F493" s="202">
        <v>612</v>
      </c>
      <c r="G493" s="9">
        <v>9850</v>
      </c>
    </row>
    <row r="494" spans="1:7" s="97" customFormat="1" ht="31.5" x14ac:dyDescent="0.2">
      <c r="A494" s="99" t="s">
        <v>807</v>
      </c>
      <c r="B494" s="115">
        <v>912</v>
      </c>
      <c r="C494" s="78" t="s">
        <v>56</v>
      </c>
      <c r="D494" s="78" t="s">
        <v>75</v>
      </c>
      <c r="E494" s="78" t="s">
        <v>815</v>
      </c>
      <c r="F494" s="77"/>
      <c r="G494" s="10">
        <f>G495</f>
        <v>8738</v>
      </c>
    </row>
    <row r="495" spans="1:7" s="97" customFormat="1" ht="31.5" x14ac:dyDescent="0.2">
      <c r="A495" s="82" t="s">
        <v>18</v>
      </c>
      <c r="B495" s="110">
        <v>912</v>
      </c>
      <c r="C495" s="201" t="s">
        <v>56</v>
      </c>
      <c r="D495" s="201" t="s">
        <v>75</v>
      </c>
      <c r="E495" s="201" t="s">
        <v>815</v>
      </c>
      <c r="F495" s="202">
        <v>600</v>
      </c>
      <c r="G495" s="9">
        <f>G496</f>
        <v>8738</v>
      </c>
    </row>
    <row r="496" spans="1:7" s="97" customFormat="1" ht="18.75" x14ac:dyDescent="0.2">
      <c r="A496" s="109" t="s">
        <v>25</v>
      </c>
      <c r="B496" s="110">
        <v>912</v>
      </c>
      <c r="C496" s="201" t="s">
        <v>56</v>
      </c>
      <c r="D496" s="201" t="s">
        <v>75</v>
      </c>
      <c r="E496" s="201" t="s">
        <v>815</v>
      </c>
      <c r="F496" s="202">
        <v>610</v>
      </c>
      <c r="G496" s="9">
        <f>G497</f>
        <v>8738</v>
      </c>
    </row>
    <row r="497" spans="1:7" s="97" customFormat="1" ht="18.75" x14ac:dyDescent="0.2">
      <c r="A497" s="109" t="s">
        <v>138</v>
      </c>
      <c r="B497" s="110">
        <v>912</v>
      </c>
      <c r="C497" s="201" t="s">
        <v>56</v>
      </c>
      <c r="D497" s="201" t="s">
        <v>75</v>
      </c>
      <c r="E497" s="201" t="s">
        <v>815</v>
      </c>
      <c r="F497" s="202">
        <v>612</v>
      </c>
      <c r="G497" s="9">
        <v>8738</v>
      </c>
    </row>
    <row r="498" spans="1:7" s="97" customFormat="1" ht="18.75" x14ac:dyDescent="0.25">
      <c r="A498" s="189" t="s">
        <v>970</v>
      </c>
      <c r="B498" s="115">
        <v>912</v>
      </c>
      <c r="C498" s="78" t="s">
        <v>56</v>
      </c>
      <c r="D498" s="78" t="s">
        <v>75</v>
      </c>
      <c r="E498" s="78" t="s">
        <v>971</v>
      </c>
      <c r="F498" s="77"/>
      <c r="G498" s="10">
        <f>G499</f>
        <v>15380</v>
      </c>
    </row>
    <row r="499" spans="1:7" s="97" customFormat="1" ht="31.5" x14ac:dyDescent="0.25">
      <c r="A499" s="179" t="s">
        <v>18</v>
      </c>
      <c r="B499" s="110">
        <v>912</v>
      </c>
      <c r="C499" s="201" t="s">
        <v>56</v>
      </c>
      <c r="D499" s="201" t="s">
        <v>75</v>
      </c>
      <c r="E499" s="201" t="s">
        <v>971</v>
      </c>
      <c r="F499" s="202">
        <v>600</v>
      </c>
      <c r="G499" s="9">
        <f>G500</f>
        <v>15380</v>
      </c>
    </row>
    <row r="500" spans="1:7" s="97" customFormat="1" ht="18.75" x14ac:dyDescent="0.25">
      <c r="A500" s="275" t="s">
        <v>25</v>
      </c>
      <c r="B500" s="110">
        <v>912</v>
      </c>
      <c r="C500" s="201" t="s">
        <v>56</v>
      </c>
      <c r="D500" s="201" t="s">
        <v>75</v>
      </c>
      <c r="E500" s="201" t="s">
        <v>971</v>
      </c>
      <c r="F500" s="202">
        <v>610</v>
      </c>
      <c r="G500" s="9">
        <f>G501</f>
        <v>15380</v>
      </c>
    </row>
    <row r="501" spans="1:7" s="97" customFormat="1" ht="18.75" x14ac:dyDescent="0.25">
      <c r="A501" s="275" t="s">
        <v>138</v>
      </c>
      <c r="B501" s="110">
        <v>912</v>
      </c>
      <c r="C501" s="201" t="s">
        <v>56</v>
      </c>
      <c r="D501" s="201" t="s">
        <v>75</v>
      </c>
      <c r="E501" s="201" t="s">
        <v>971</v>
      </c>
      <c r="F501" s="202">
        <v>612</v>
      </c>
      <c r="G501" s="9">
        <v>15380</v>
      </c>
    </row>
    <row r="502" spans="1:7" s="97" customFormat="1" ht="31.5" x14ac:dyDescent="0.25">
      <c r="A502" s="189" t="s">
        <v>984</v>
      </c>
      <c r="B502" s="115">
        <v>912</v>
      </c>
      <c r="C502" s="78" t="s">
        <v>56</v>
      </c>
      <c r="D502" s="78" t="s">
        <v>75</v>
      </c>
      <c r="E502" s="205" t="s">
        <v>985</v>
      </c>
      <c r="F502" s="209"/>
      <c r="G502" s="188">
        <f>G503</f>
        <v>192500</v>
      </c>
    </row>
    <row r="503" spans="1:7" s="97" customFormat="1" ht="31.5" x14ac:dyDescent="0.25">
      <c r="A503" s="174" t="s">
        <v>22</v>
      </c>
      <c r="B503" s="110">
        <v>912</v>
      </c>
      <c r="C503" s="201" t="s">
        <v>56</v>
      </c>
      <c r="D503" s="201" t="s">
        <v>75</v>
      </c>
      <c r="E503" s="182" t="s">
        <v>985</v>
      </c>
      <c r="F503" s="209">
        <v>200</v>
      </c>
      <c r="G503" s="188">
        <f>G504</f>
        <v>192500</v>
      </c>
    </row>
    <row r="504" spans="1:7" s="97" customFormat="1" ht="31.5" x14ac:dyDescent="0.25">
      <c r="A504" s="174" t="s">
        <v>17</v>
      </c>
      <c r="B504" s="110">
        <v>912</v>
      </c>
      <c r="C504" s="201" t="s">
        <v>56</v>
      </c>
      <c r="D504" s="201" t="s">
        <v>75</v>
      </c>
      <c r="E504" s="182" t="s">
        <v>985</v>
      </c>
      <c r="F504" s="209">
        <v>240</v>
      </c>
      <c r="G504" s="188">
        <f>G505</f>
        <v>192500</v>
      </c>
    </row>
    <row r="505" spans="1:7" s="97" customFormat="1" ht="18.75" x14ac:dyDescent="0.25">
      <c r="A505" s="197" t="s">
        <v>934</v>
      </c>
      <c r="B505" s="110">
        <v>912</v>
      </c>
      <c r="C505" s="201" t="s">
        <v>56</v>
      </c>
      <c r="D505" s="201" t="s">
        <v>75</v>
      </c>
      <c r="E505" s="182" t="s">
        <v>985</v>
      </c>
      <c r="F505" s="209">
        <v>244</v>
      </c>
      <c r="G505" s="188">
        <v>192500</v>
      </c>
    </row>
    <row r="506" spans="1:7" s="97" customFormat="1" ht="47.25" x14ac:dyDescent="0.2">
      <c r="A506" s="72" t="s">
        <v>808</v>
      </c>
      <c r="B506" s="89">
        <v>912</v>
      </c>
      <c r="C506" s="73" t="s">
        <v>56</v>
      </c>
      <c r="D506" s="73" t="s">
        <v>75</v>
      </c>
      <c r="E506" s="73" t="s">
        <v>243</v>
      </c>
      <c r="F506" s="73"/>
      <c r="G506" s="12">
        <f>G507+G511</f>
        <v>17745</v>
      </c>
    </row>
    <row r="507" spans="1:7" s="97" customFormat="1" ht="31.5" x14ac:dyDescent="0.2">
      <c r="A507" s="76" t="s">
        <v>410</v>
      </c>
      <c r="B507" s="115">
        <v>912</v>
      </c>
      <c r="C507" s="78" t="s">
        <v>56</v>
      </c>
      <c r="D507" s="78" t="s">
        <v>75</v>
      </c>
      <c r="E507" s="78" t="s">
        <v>244</v>
      </c>
      <c r="F507" s="78"/>
      <c r="G507" s="10">
        <f>G508</f>
        <v>1200</v>
      </c>
    </row>
    <row r="508" spans="1:7" s="97" customFormat="1" ht="31.5" x14ac:dyDescent="0.2">
      <c r="A508" s="108" t="s">
        <v>22</v>
      </c>
      <c r="B508" s="110">
        <v>912</v>
      </c>
      <c r="C508" s="201" t="s">
        <v>56</v>
      </c>
      <c r="D508" s="201" t="s">
        <v>75</v>
      </c>
      <c r="E508" s="201" t="s">
        <v>244</v>
      </c>
      <c r="F508" s="201" t="s">
        <v>15</v>
      </c>
      <c r="G508" s="9">
        <f>G509</f>
        <v>1200</v>
      </c>
    </row>
    <row r="509" spans="1:7" s="97" customFormat="1" ht="31.5" x14ac:dyDescent="0.2">
      <c r="A509" s="108" t="s">
        <v>17</v>
      </c>
      <c r="B509" s="110">
        <v>912</v>
      </c>
      <c r="C509" s="201" t="s">
        <v>56</v>
      </c>
      <c r="D509" s="201" t="s">
        <v>75</v>
      </c>
      <c r="E509" s="201" t="s">
        <v>244</v>
      </c>
      <c r="F509" s="201" t="s">
        <v>16</v>
      </c>
      <c r="G509" s="9">
        <f>G510</f>
        <v>1200</v>
      </c>
    </row>
    <row r="510" spans="1:7" s="97" customFormat="1" ht="18.75" x14ac:dyDescent="0.2">
      <c r="A510" s="79" t="s">
        <v>934</v>
      </c>
      <c r="B510" s="110">
        <v>912</v>
      </c>
      <c r="C510" s="201" t="s">
        <v>56</v>
      </c>
      <c r="D510" s="201" t="s">
        <v>75</v>
      </c>
      <c r="E510" s="201" t="s">
        <v>244</v>
      </c>
      <c r="F510" s="201" t="s">
        <v>128</v>
      </c>
      <c r="G510" s="9">
        <v>1200</v>
      </c>
    </row>
    <row r="511" spans="1:7" s="97" customFormat="1" ht="18.75" x14ac:dyDescent="0.2">
      <c r="A511" s="76" t="s">
        <v>245</v>
      </c>
      <c r="B511" s="115">
        <v>912</v>
      </c>
      <c r="C511" s="78" t="s">
        <v>56</v>
      </c>
      <c r="D511" s="78" t="s">
        <v>75</v>
      </c>
      <c r="E511" s="78" t="s">
        <v>246</v>
      </c>
      <c r="F511" s="78"/>
      <c r="G511" s="10">
        <f>G512</f>
        <v>16545</v>
      </c>
    </row>
    <row r="512" spans="1:7" s="97" customFormat="1" ht="31.5" x14ac:dyDescent="0.2">
      <c r="A512" s="108" t="s">
        <v>22</v>
      </c>
      <c r="B512" s="110">
        <v>912</v>
      </c>
      <c r="C512" s="201" t="s">
        <v>56</v>
      </c>
      <c r="D512" s="201" t="s">
        <v>75</v>
      </c>
      <c r="E512" s="201" t="s">
        <v>246</v>
      </c>
      <c r="F512" s="201" t="s">
        <v>15</v>
      </c>
      <c r="G512" s="9">
        <f>G513</f>
        <v>16545</v>
      </c>
    </row>
    <row r="513" spans="1:7" s="97" customFormat="1" ht="31.5" x14ac:dyDescent="0.2">
      <c r="A513" s="108" t="s">
        <v>17</v>
      </c>
      <c r="B513" s="110">
        <v>912</v>
      </c>
      <c r="C513" s="201" t="s">
        <v>56</v>
      </c>
      <c r="D513" s="201" t="s">
        <v>75</v>
      </c>
      <c r="E513" s="201" t="s">
        <v>246</v>
      </c>
      <c r="F513" s="201" t="s">
        <v>16</v>
      </c>
      <c r="G513" s="9">
        <f>G514</f>
        <v>16545</v>
      </c>
    </row>
    <row r="514" spans="1:7" s="97" customFormat="1" ht="18.75" x14ac:dyDescent="0.2">
      <c r="A514" s="79" t="s">
        <v>934</v>
      </c>
      <c r="B514" s="110">
        <v>912</v>
      </c>
      <c r="C514" s="201" t="s">
        <v>56</v>
      </c>
      <c r="D514" s="201" t="s">
        <v>75</v>
      </c>
      <c r="E514" s="201" t="s">
        <v>246</v>
      </c>
      <c r="F514" s="201" t="s">
        <v>128</v>
      </c>
      <c r="G514" s="9">
        <f>15345+1200</f>
        <v>16545</v>
      </c>
    </row>
    <row r="515" spans="1:7" s="97" customFormat="1" ht="31.5" x14ac:dyDescent="0.25">
      <c r="A515" s="181" t="s">
        <v>1047</v>
      </c>
      <c r="B515" s="47">
        <v>912</v>
      </c>
      <c r="C515" s="252" t="s">
        <v>56</v>
      </c>
      <c r="D515" s="252" t="s">
        <v>75</v>
      </c>
      <c r="E515" s="309" t="s">
        <v>1049</v>
      </c>
      <c r="F515" s="252"/>
      <c r="G515" s="185">
        <f>G516</f>
        <v>24706.3</v>
      </c>
    </row>
    <row r="516" spans="1:7" s="97" customFormat="1" ht="31.5" x14ac:dyDescent="0.25">
      <c r="A516" s="308" t="s">
        <v>1065</v>
      </c>
      <c r="B516" s="47">
        <v>912</v>
      </c>
      <c r="C516" s="252" t="s">
        <v>56</v>
      </c>
      <c r="D516" s="252" t="s">
        <v>75</v>
      </c>
      <c r="E516" s="73" t="s">
        <v>1070</v>
      </c>
      <c r="F516" s="73"/>
      <c r="G516" s="198">
        <f>G517</f>
        <v>24706.3</v>
      </c>
    </row>
    <row r="517" spans="1:7" s="97" customFormat="1" ht="31.5" x14ac:dyDescent="0.25">
      <c r="A517" s="189" t="s">
        <v>1140</v>
      </c>
      <c r="B517" s="115">
        <v>912</v>
      </c>
      <c r="C517" s="205" t="s">
        <v>56</v>
      </c>
      <c r="D517" s="205" t="s">
        <v>75</v>
      </c>
      <c r="E517" s="78" t="s">
        <v>1141</v>
      </c>
      <c r="F517" s="78"/>
      <c r="G517" s="259">
        <f>G518</f>
        <v>24706.3</v>
      </c>
    </row>
    <row r="518" spans="1:7" s="97" customFormat="1" ht="31.5" x14ac:dyDescent="0.25">
      <c r="A518" s="174" t="s">
        <v>22</v>
      </c>
      <c r="B518" s="110">
        <v>912</v>
      </c>
      <c r="C518" s="182" t="s">
        <v>56</v>
      </c>
      <c r="D518" s="182" t="s">
        <v>75</v>
      </c>
      <c r="E518" s="201" t="s">
        <v>1141</v>
      </c>
      <c r="F518" s="145" t="s">
        <v>15</v>
      </c>
      <c r="G518" s="258">
        <f>G519</f>
        <v>24706.3</v>
      </c>
    </row>
    <row r="519" spans="1:7" s="97" customFormat="1" ht="31.5" x14ac:dyDescent="0.25">
      <c r="A519" s="174" t="s">
        <v>17</v>
      </c>
      <c r="B519" s="110">
        <v>912</v>
      </c>
      <c r="C519" s="182" t="s">
        <v>56</v>
      </c>
      <c r="D519" s="182" t="s">
        <v>75</v>
      </c>
      <c r="E519" s="201" t="s">
        <v>1141</v>
      </c>
      <c r="F519" s="145" t="s">
        <v>16</v>
      </c>
      <c r="G519" s="258">
        <f>G520</f>
        <v>24706.3</v>
      </c>
    </row>
    <row r="520" spans="1:7" s="97" customFormat="1" ht="18.75" x14ac:dyDescent="0.25">
      <c r="A520" s="197" t="s">
        <v>934</v>
      </c>
      <c r="B520" s="110">
        <v>912</v>
      </c>
      <c r="C520" s="182" t="s">
        <v>56</v>
      </c>
      <c r="D520" s="182" t="s">
        <v>75</v>
      </c>
      <c r="E520" s="201" t="s">
        <v>1141</v>
      </c>
      <c r="F520" s="145" t="s">
        <v>128</v>
      </c>
      <c r="G520" s="258">
        <f>14524.3+10182</f>
        <v>24706.3</v>
      </c>
    </row>
    <row r="521" spans="1:7" s="97" customFormat="1" x14ac:dyDescent="0.2">
      <c r="A521" s="85" t="s">
        <v>193</v>
      </c>
      <c r="B521" s="44">
        <v>912</v>
      </c>
      <c r="C521" s="73" t="s">
        <v>56</v>
      </c>
      <c r="D521" s="73" t="s">
        <v>78</v>
      </c>
      <c r="E521" s="86"/>
      <c r="F521" s="60"/>
      <c r="G521" s="1">
        <f>G522+G549+G556</f>
        <v>90171</v>
      </c>
    </row>
    <row r="522" spans="1:7" s="59" customFormat="1" ht="47.25" x14ac:dyDescent="0.2">
      <c r="A522" s="87" t="s">
        <v>897</v>
      </c>
      <c r="B522" s="44">
        <v>912</v>
      </c>
      <c r="C522" s="73" t="s">
        <v>56</v>
      </c>
      <c r="D522" s="73" t="s">
        <v>78</v>
      </c>
      <c r="E522" s="73" t="s">
        <v>260</v>
      </c>
      <c r="F522" s="73"/>
      <c r="G522" s="12">
        <f>G523+G536</f>
        <v>10190</v>
      </c>
    </row>
    <row r="523" spans="1:7" s="59" customFormat="1" ht="63" x14ac:dyDescent="0.2">
      <c r="A523" s="72" t="s">
        <v>492</v>
      </c>
      <c r="B523" s="44">
        <v>912</v>
      </c>
      <c r="C523" s="73" t="s">
        <v>56</v>
      </c>
      <c r="D523" s="73" t="s">
        <v>78</v>
      </c>
      <c r="E523" s="73" t="s">
        <v>261</v>
      </c>
      <c r="F523" s="73"/>
      <c r="G523" s="12">
        <f>G524+G532</f>
        <v>1800</v>
      </c>
    </row>
    <row r="524" spans="1:7" s="114" customFormat="1" ht="47.25" x14ac:dyDescent="0.2">
      <c r="A524" s="99" t="s">
        <v>120</v>
      </c>
      <c r="B524" s="77">
        <v>912</v>
      </c>
      <c r="C524" s="78" t="s">
        <v>56</v>
      </c>
      <c r="D524" s="78" t="s">
        <v>78</v>
      </c>
      <c r="E524" s="78" t="s">
        <v>262</v>
      </c>
      <c r="F524" s="78"/>
      <c r="G524" s="10">
        <f>G525+G529</f>
        <v>1400</v>
      </c>
    </row>
    <row r="525" spans="1:7" s="59" customFormat="1" ht="31.5" x14ac:dyDescent="0.2">
      <c r="A525" s="82" t="s">
        <v>18</v>
      </c>
      <c r="B525" s="202">
        <v>912</v>
      </c>
      <c r="C525" s="201" t="s">
        <v>56</v>
      </c>
      <c r="D525" s="202" t="s">
        <v>78</v>
      </c>
      <c r="E525" s="201" t="s">
        <v>262</v>
      </c>
      <c r="F525" s="201" t="s">
        <v>20</v>
      </c>
      <c r="G525" s="9">
        <f>G526</f>
        <v>680</v>
      </c>
    </row>
    <row r="526" spans="1:7" s="59" customFormat="1" ht="33" customHeight="1" x14ac:dyDescent="0.2">
      <c r="A526" s="82" t="s">
        <v>27</v>
      </c>
      <c r="B526" s="202">
        <v>912</v>
      </c>
      <c r="C526" s="201" t="s">
        <v>56</v>
      </c>
      <c r="D526" s="202" t="s">
        <v>78</v>
      </c>
      <c r="E526" s="201" t="s">
        <v>262</v>
      </c>
      <c r="F526" s="201" t="s">
        <v>0</v>
      </c>
      <c r="G526" s="9">
        <f>G527+G528</f>
        <v>680</v>
      </c>
    </row>
    <row r="527" spans="1:7" s="59" customFormat="1" ht="47.25" x14ac:dyDescent="0.2">
      <c r="A527" s="82" t="s">
        <v>700</v>
      </c>
      <c r="B527" s="110">
        <v>912</v>
      </c>
      <c r="C527" s="201" t="s">
        <v>56</v>
      </c>
      <c r="D527" s="202" t="s">
        <v>78</v>
      </c>
      <c r="E527" s="201" t="s">
        <v>262</v>
      </c>
      <c r="F527" s="201" t="s">
        <v>704</v>
      </c>
      <c r="G527" s="9">
        <f>300+300</f>
        <v>600</v>
      </c>
    </row>
    <row r="528" spans="1:7" s="59" customFormat="1" ht="94.5" x14ac:dyDescent="0.2">
      <c r="A528" s="82" t="s">
        <v>701</v>
      </c>
      <c r="B528" s="202">
        <v>912</v>
      </c>
      <c r="C528" s="201" t="s">
        <v>56</v>
      </c>
      <c r="D528" s="202" t="s">
        <v>78</v>
      </c>
      <c r="E528" s="201" t="s">
        <v>262</v>
      </c>
      <c r="F528" s="201" t="s">
        <v>705</v>
      </c>
      <c r="G528" s="9">
        <f>380-300</f>
        <v>80</v>
      </c>
    </row>
    <row r="529" spans="1:7" s="59" customFormat="1" x14ac:dyDescent="0.2">
      <c r="A529" s="82" t="s">
        <v>13</v>
      </c>
      <c r="B529" s="202">
        <v>912</v>
      </c>
      <c r="C529" s="201" t="s">
        <v>56</v>
      </c>
      <c r="D529" s="202" t="s">
        <v>78</v>
      </c>
      <c r="E529" s="201" t="s">
        <v>262</v>
      </c>
      <c r="F529" s="201" t="s">
        <v>14</v>
      </c>
      <c r="G529" s="9">
        <f t="shared" ref="G529:G530" si="41">G530</f>
        <v>720</v>
      </c>
    </row>
    <row r="530" spans="1:7" s="59" customFormat="1" ht="47.25" x14ac:dyDescent="0.2">
      <c r="A530" s="81" t="s">
        <v>424</v>
      </c>
      <c r="B530" s="202">
        <v>912</v>
      </c>
      <c r="C530" s="201" t="s">
        <v>56</v>
      </c>
      <c r="D530" s="202" t="s">
        <v>78</v>
      </c>
      <c r="E530" s="201" t="s">
        <v>262</v>
      </c>
      <c r="F530" s="201" t="s">
        <v>12</v>
      </c>
      <c r="G530" s="9">
        <f t="shared" si="41"/>
        <v>720</v>
      </c>
    </row>
    <row r="531" spans="1:7" s="59" customFormat="1" ht="94.5" x14ac:dyDescent="0.2">
      <c r="A531" s="81" t="s">
        <v>702</v>
      </c>
      <c r="B531" s="202">
        <v>912</v>
      </c>
      <c r="C531" s="201" t="s">
        <v>56</v>
      </c>
      <c r="D531" s="202" t="s">
        <v>78</v>
      </c>
      <c r="E531" s="201" t="s">
        <v>262</v>
      </c>
      <c r="F531" s="201" t="s">
        <v>706</v>
      </c>
      <c r="G531" s="9">
        <v>720</v>
      </c>
    </row>
    <row r="532" spans="1:7" s="59" customFormat="1" ht="47.25" x14ac:dyDescent="0.2">
      <c r="A532" s="99" t="s">
        <v>43</v>
      </c>
      <c r="B532" s="77">
        <v>912</v>
      </c>
      <c r="C532" s="78" t="s">
        <v>56</v>
      </c>
      <c r="D532" s="77" t="s">
        <v>78</v>
      </c>
      <c r="E532" s="78" t="s">
        <v>493</v>
      </c>
      <c r="F532" s="78"/>
      <c r="G532" s="10">
        <f t="shared" ref="G532:G534" si="42">G533</f>
        <v>400</v>
      </c>
    </row>
    <row r="533" spans="1:7" s="59" customFormat="1" ht="31.5" x14ac:dyDescent="0.2">
      <c r="A533" s="79" t="s">
        <v>18</v>
      </c>
      <c r="B533" s="202">
        <v>912</v>
      </c>
      <c r="C533" s="201" t="s">
        <v>56</v>
      </c>
      <c r="D533" s="202" t="s">
        <v>78</v>
      </c>
      <c r="E533" s="201" t="s">
        <v>493</v>
      </c>
      <c r="F533" s="201" t="s">
        <v>20</v>
      </c>
      <c r="G533" s="9">
        <f t="shared" si="42"/>
        <v>400</v>
      </c>
    </row>
    <row r="534" spans="1:7" s="59" customFormat="1" ht="31.5" x14ac:dyDescent="0.2">
      <c r="A534" s="79" t="s">
        <v>27</v>
      </c>
      <c r="B534" s="202">
        <v>912</v>
      </c>
      <c r="C534" s="201" t="s">
        <v>56</v>
      </c>
      <c r="D534" s="202" t="s">
        <v>78</v>
      </c>
      <c r="E534" s="201" t="s">
        <v>493</v>
      </c>
      <c r="F534" s="201" t="s">
        <v>0</v>
      </c>
      <c r="G534" s="9">
        <f t="shared" si="42"/>
        <v>400</v>
      </c>
    </row>
    <row r="535" spans="1:7" s="59" customFormat="1" ht="94.5" x14ac:dyDescent="0.2">
      <c r="A535" s="82" t="s">
        <v>701</v>
      </c>
      <c r="B535" s="202">
        <v>912</v>
      </c>
      <c r="C535" s="201" t="s">
        <v>56</v>
      </c>
      <c r="D535" s="202" t="s">
        <v>78</v>
      </c>
      <c r="E535" s="201" t="s">
        <v>493</v>
      </c>
      <c r="F535" s="201" t="s">
        <v>705</v>
      </c>
      <c r="G535" s="9">
        <v>400</v>
      </c>
    </row>
    <row r="536" spans="1:7" s="59" customFormat="1" ht="47.25" x14ac:dyDescent="0.2">
      <c r="A536" s="72" t="s">
        <v>494</v>
      </c>
      <c r="B536" s="44">
        <v>912</v>
      </c>
      <c r="C536" s="73" t="s">
        <v>56</v>
      </c>
      <c r="D536" s="44" t="s">
        <v>78</v>
      </c>
      <c r="E536" s="93" t="s">
        <v>263</v>
      </c>
      <c r="F536" s="104"/>
      <c r="G536" s="12">
        <f>G537+G541+G545</f>
        <v>8390</v>
      </c>
    </row>
    <row r="537" spans="1:7" s="59" customFormat="1" ht="31.5" x14ac:dyDescent="0.2">
      <c r="A537" s="99" t="s">
        <v>264</v>
      </c>
      <c r="B537" s="77">
        <v>912</v>
      </c>
      <c r="C537" s="78" t="s">
        <v>56</v>
      </c>
      <c r="D537" s="77" t="s">
        <v>78</v>
      </c>
      <c r="E537" s="78" t="s">
        <v>495</v>
      </c>
      <c r="F537" s="78"/>
      <c r="G537" s="10">
        <f t="shared" ref="G537:G539" si="43">G538</f>
        <v>7900</v>
      </c>
    </row>
    <row r="538" spans="1:7" s="59" customFormat="1" x14ac:dyDescent="0.2">
      <c r="A538" s="82" t="s">
        <v>13</v>
      </c>
      <c r="B538" s="202">
        <v>912</v>
      </c>
      <c r="C538" s="201" t="s">
        <v>56</v>
      </c>
      <c r="D538" s="202" t="s">
        <v>78</v>
      </c>
      <c r="E538" s="201" t="s">
        <v>495</v>
      </c>
      <c r="F538" s="201" t="s">
        <v>14</v>
      </c>
      <c r="G538" s="9">
        <f t="shared" si="43"/>
        <v>7900</v>
      </c>
    </row>
    <row r="539" spans="1:7" s="59" customFormat="1" ht="47.25" x14ac:dyDescent="0.2">
      <c r="A539" s="81" t="s">
        <v>424</v>
      </c>
      <c r="B539" s="202">
        <v>912</v>
      </c>
      <c r="C539" s="201" t="s">
        <v>56</v>
      </c>
      <c r="D539" s="202" t="s">
        <v>78</v>
      </c>
      <c r="E539" s="201" t="s">
        <v>495</v>
      </c>
      <c r="F539" s="201" t="s">
        <v>12</v>
      </c>
      <c r="G539" s="9">
        <f t="shared" si="43"/>
        <v>7900</v>
      </c>
    </row>
    <row r="540" spans="1:7" s="59" customFormat="1" ht="63" x14ac:dyDescent="0.2">
      <c r="A540" s="81" t="s">
        <v>703</v>
      </c>
      <c r="B540" s="110">
        <v>912</v>
      </c>
      <c r="C540" s="201" t="s">
        <v>56</v>
      </c>
      <c r="D540" s="202" t="s">
        <v>78</v>
      </c>
      <c r="E540" s="201" t="s">
        <v>495</v>
      </c>
      <c r="F540" s="201" t="s">
        <v>707</v>
      </c>
      <c r="G540" s="9">
        <v>7900</v>
      </c>
    </row>
    <row r="541" spans="1:7" s="59" customFormat="1" ht="31.5" x14ac:dyDescent="0.2">
      <c r="A541" s="76" t="s">
        <v>266</v>
      </c>
      <c r="B541" s="77">
        <v>912</v>
      </c>
      <c r="C541" s="78" t="s">
        <v>56</v>
      </c>
      <c r="D541" s="77" t="s">
        <v>78</v>
      </c>
      <c r="E541" s="78" t="s">
        <v>265</v>
      </c>
      <c r="F541" s="78"/>
      <c r="G541" s="10">
        <f t="shared" ref="G541:G543" si="44">G542</f>
        <v>140</v>
      </c>
    </row>
    <row r="542" spans="1:7" s="59" customFormat="1" ht="31.5" x14ac:dyDescent="0.2">
      <c r="A542" s="79" t="s">
        <v>18</v>
      </c>
      <c r="B542" s="202">
        <v>912</v>
      </c>
      <c r="C542" s="201" t="s">
        <v>56</v>
      </c>
      <c r="D542" s="202" t="s">
        <v>78</v>
      </c>
      <c r="E542" s="201" t="s">
        <v>265</v>
      </c>
      <c r="F542" s="201" t="s">
        <v>20</v>
      </c>
      <c r="G542" s="9">
        <f t="shared" si="44"/>
        <v>140</v>
      </c>
    </row>
    <row r="543" spans="1:7" s="59" customFormat="1" ht="31.5" x14ac:dyDescent="0.2">
      <c r="A543" s="79" t="s">
        <v>27</v>
      </c>
      <c r="B543" s="202">
        <v>912</v>
      </c>
      <c r="C543" s="201" t="s">
        <v>56</v>
      </c>
      <c r="D543" s="202" t="s">
        <v>78</v>
      </c>
      <c r="E543" s="201" t="s">
        <v>265</v>
      </c>
      <c r="F543" s="201" t="s">
        <v>0</v>
      </c>
      <c r="G543" s="9">
        <f t="shared" si="44"/>
        <v>140</v>
      </c>
    </row>
    <row r="544" spans="1:7" s="59" customFormat="1" ht="94.5" x14ac:dyDescent="0.2">
      <c r="A544" s="82" t="s">
        <v>701</v>
      </c>
      <c r="B544" s="202">
        <v>912</v>
      </c>
      <c r="C544" s="201" t="s">
        <v>56</v>
      </c>
      <c r="D544" s="202" t="s">
        <v>78</v>
      </c>
      <c r="E544" s="201" t="s">
        <v>265</v>
      </c>
      <c r="F544" s="201" t="s">
        <v>705</v>
      </c>
      <c r="G544" s="9">
        <v>140</v>
      </c>
    </row>
    <row r="545" spans="1:7" s="59" customFormat="1" ht="31.5" x14ac:dyDescent="0.2">
      <c r="A545" s="76" t="s">
        <v>496</v>
      </c>
      <c r="B545" s="77">
        <v>912</v>
      </c>
      <c r="C545" s="78" t="s">
        <v>56</v>
      </c>
      <c r="D545" s="77" t="s">
        <v>78</v>
      </c>
      <c r="E545" s="78" t="s">
        <v>267</v>
      </c>
      <c r="F545" s="78"/>
      <c r="G545" s="10">
        <f t="shared" ref="G545:G547" si="45">G546</f>
        <v>350</v>
      </c>
    </row>
    <row r="546" spans="1:7" s="59" customFormat="1" ht="31.5" x14ac:dyDescent="0.2">
      <c r="A546" s="79" t="s">
        <v>18</v>
      </c>
      <c r="B546" s="202">
        <v>912</v>
      </c>
      <c r="C546" s="201" t="s">
        <v>56</v>
      </c>
      <c r="D546" s="202" t="s">
        <v>78</v>
      </c>
      <c r="E546" s="201" t="s">
        <v>267</v>
      </c>
      <c r="F546" s="201" t="s">
        <v>20</v>
      </c>
      <c r="G546" s="9">
        <f t="shared" si="45"/>
        <v>350</v>
      </c>
    </row>
    <row r="547" spans="1:7" s="59" customFormat="1" ht="31.5" x14ac:dyDescent="0.2">
      <c r="A547" s="79" t="s">
        <v>27</v>
      </c>
      <c r="B547" s="202">
        <v>912</v>
      </c>
      <c r="C547" s="201" t="s">
        <v>56</v>
      </c>
      <c r="D547" s="202" t="s">
        <v>78</v>
      </c>
      <c r="E547" s="201" t="s">
        <v>267</v>
      </c>
      <c r="F547" s="201" t="s">
        <v>0</v>
      </c>
      <c r="G547" s="9">
        <f t="shared" si="45"/>
        <v>350</v>
      </c>
    </row>
    <row r="548" spans="1:7" s="59" customFormat="1" ht="94.5" x14ac:dyDescent="0.2">
      <c r="A548" s="82" t="s">
        <v>701</v>
      </c>
      <c r="B548" s="202">
        <v>912</v>
      </c>
      <c r="C548" s="201" t="s">
        <v>56</v>
      </c>
      <c r="D548" s="202" t="s">
        <v>78</v>
      </c>
      <c r="E548" s="201" t="s">
        <v>267</v>
      </c>
      <c r="F548" s="201" t="s">
        <v>705</v>
      </c>
      <c r="G548" s="9">
        <v>350</v>
      </c>
    </row>
    <row r="549" spans="1:7" s="59" customFormat="1" ht="47.25" x14ac:dyDescent="0.2">
      <c r="A549" s="72" t="s">
        <v>733</v>
      </c>
      <c r="B549" s="44">
        <v>912</v>
      </c>
      <c r="C549" s="73" t="s">
        <v>56</v>
      </c>
      <c r="D549" s="73" t="s">
        <v>78</v>
      </c>
      <c r="E549" s="73" t="s">
        <v>308</v>
      </c>
      <c r="F549" s="73"/>
      <c r="G549" s="1">
        <f t="shared" ref="G549:G553" si="46">G550</f>
        <v>40859</v>
      </c>
    </row>
    <row r="550" spans="1:7" s="59" customFormat="1" ht="31.5" x14ac:dyDescent="0.2">
      <c r="A550" s="199" t="s">
        <v>148</v>
      </c>
      <c r="B550" s="43">
        <v>912</v>
      </c>
      <c r="C550" s="200" t="s">
        <v>56</v>
      </c>
      <c r="D550" s="200" t="s">
        <v>78</v>
      </c>
      <c r="E550" s="102" t="s">
        <v>539</v>
      </c>
      <c r="F550" s="200"/>
      <c r="G550" s="8">
        <f t="shared" si="46"/>
        <v>40859</v>
      </c>
    </row>
    <row r="551" spans="1:7" s="59" customFormat="1" ht="31.5" x14ac:dyDescent="0.2">
      <c r="A551" s="72" t="s">
        <v>239</v>
      </c>
      <c r="B551" s="44">
        <v>912</v>
      </c>
      <c r="C551" s="73" t="s">
        <v>56</v>
      </c>
      <c r="D551" s="73" t="s">
        <v>78</v>
      </c>
      <c r="E551" s="93" t="s">
        <v>540</v>
      </c>
      <c r="F551" s="200"/>
      <c r="G551" s="8">
        <f t="shared" si="46"/>
        <v>40859</v>
      </c>
    </row>
    <row r="552" spans="1:7" s="59" customFormat="1" ht="31.5" x14ac:dyDescent="0.2">
      <c r="A552" s="76" t="s">
        <v>198</v>
      </c>
      <c r="B552" s="77">
        <v>912</v>
      </c>
      <c r="C552" s="78" t="s">
        <v>56</v>
      </c>
      <c r="D552" s="78" t="s">
        <v>78</v>
      </c>
      <c r="E552" s="78" t="s">
        <v>547</v>
      </c>
      <c r="F552" s="78"/>
      <c r="G552" s="2">
        <f t="shared" si="46"/>
        <v>40859</v>
      </c>
    </row>
    <row r="553" spans="1:7" s="59" customFormat="1" ht="31.5" x14ac:dyDescent="0.2">
      <c r="A553" s="79" t="s">
        <v>22</v>
      </c>
      <c r="B553" s="202">
        <v>912</v>
      </c>
      <c r="C553" s="201" t="s">
        <v>56</v>
      </c>
      <c r="D553" s="201" t="s">
        <v>78</v>
      </c>
      <c r="E553" s="201" t="s">
        <v>547</v>
      </c>
      <c r="F553" s="201" t="s">
        <v>15</v>
      </c>
      <c r="G553" s="3">
        <f t="shared" si="46"/>
        <v>40859</v>
      </c>
    </row>
    <row r="554" spans="1:7" s="59" customFormat="1" ht="31.5" x14ac:dyDescent="0.2">
      <c r="A554" s="79" t="s">
        <v>17</v>
      </c>
      <c r="B554" s="202">
        <v>912</v>
      </c>
      <c r="C554" s="201" t="s">
        <v>56</v>
      </c>
      <c r="D554" s="201" t="s">
        <v>78</v>
      </c>
      <c r="E554" s="201" t="s">
        <v>547</v>
      </c>
      <c r="F554" s="201" t="s">
        <v>16</v>
      </c>
      <c r="G554" s="3">
        <f>G555</f>
        <v>40859</v>
      </c>
    </row>
    <row r="555" spans="1:7" s="59" customFormat="1" x14ac:dyDescent="0.2">
      <c r="A555" s="79" t="s">
        <v>934</v>
      </c>
      <c r="B555" s="202">
        <v>912</v>
      </c>
      <c r="C555" s="201" t="s">
        <v>56</v>
      </c>
      <c r="D555" s="201" t="s">
        <v>78</v>
      </c>
      <c r="E555" s="201" t="s">
        <v>547</v>
      </c>
      <c r="F555" s="201" t="s">
        <v>128</v>
      </c>
      <c r="G555" s="9">
        <f>5632+227+35000</f>
        <v>40859</v>
      </c>
    </row>
    <row r="556" spans="1:7" s="97" customFormat="1" ht="31.5" x14ac:dyDescent="0.2">
      <c r="A556" s="72" t="s">
        <v>708</v>
      </c>
      <c r="B556" s="44">
        <v>912</v>
      </c>
      <c r="C556" s="73" t="s">
        <v>56</v>
      </c>
      <c r="D556" s="73" t="s">
        <v>78</v>
      </c>
      <c r="E556" s="73" t="s">
        <v>549</v>
      </c>
      <c r="F556" s="73"/>
      <c r="G556" s="1">
        <f>G557+G562</f>
        <v>39122</v>
      </c>
    </row>
    <row r="557" spans="1:7" s="97" customFormat="1" ht="31.5" x14ac:dyDescent="0.2">
      <c r="A557" s="72" t="s">
        <v>666</v>
      </c>
      <c r="B557" s="44">
        <v>912</v>
      </c>
      <c r="C557" s="73" t="s">
        <v>56</v>
      </c>
      <c r="D557" s="73" t="s">
        <v>78</v>
      </c>
      <c r="E557" s="73" t="s">
        <v>668</v>
      </c>
      <c r="F557" s="73"/>
      <c r="G557" s="12">
        <f t="shared" ref="G557:G560" si="47">G558</f>
        <v>1645</v>
      </c>
    </row>
    <row r="558" spans="1:7" s="97" customFormat="1" ht="31.5" x14ac:dyDescent="0.2">
      <c r="A558" s="76" t="s">
        <v>667</v>
      </c>
      <c r="B558" s="77">
        <v>912</v>
      </c>
      <c r="C558" s="78" t="s">
        <v>56</v>
      </c>
      <c r="D558" s="78" t="s">
        <v>78</v>
      </c>
      <c r="E558" s="78" t="s">
        <v>710</v>
      </c>
      <c r="F558" s="78"/>
      <c r="G558" s="10">
        <f t="shared" si="47"/>
        <v>1645</v>
      </c>
    </row>
    <row r="559" spans="1:7" s="97" customFormat="1" ht="31.5" x14ac:dyDescent="0.2">
      <c r="A559" s="108" t="s">
        <v>22</v>
      </c>
      <c r="B559" s="84">
        <v>912</v>
      </c>
      <c r="C559" s="201" t="s">
        <v>56</v>
      </c>
      <c r="D559" s="201" t="s">
        <v>78</v>
      </c>
      <c r="E559" s="201" t="s">
        <v>710</v>
      </c>
      <c r="F559" s="201" t="s">
        <v>15</v>
      </c>
      <c r="G559" s="9">
        <f t="shared" si="47"/>
        <v>1645</v>
      </c>
    </row>
    <row r="560" spans="1:7" s="97" customFormat="1" ht="31.5" x14ac:dyDescent="0.2">
      <c r="A560" s="108" t="s">
        <v>17</v>
      </c>
      <c r="B560" s="202">
        <v>912</v>
      </c>
      <c r="C560" s="201" t="s">
        <v>56</v>
      </c>
      <c r="D560" s="201" t="s">
        <v>78</v>
      </c>
      <c r="E560" s="201" t="s">
        <v>710</v>
      </c>
      <c r="F560" s="201" t="s">
        <v>16</v>
      </c>
      <c r="G560" s="9">
        <f t="shared" si="47"/>
        <v>1645</v>
      </c>
    </row>
    <row r="561" spans="1:7" s="97" customFormat="1" x14ac:dyDescent="0.2">
      <c r="A561" s="79" t="s">
        <v>934</v>
      </c>
      <c r="B561" s="202">
        <v>912</v>
      </c>
      <c r="C561" s="201" t="s">
        <v>56</v>
      </c>
      <c r="D561" s="201" t="s">
        <v>78</v>
      </c>
      <c r="E561" s="201" t="s">
        <v>710</v>
      </c>
      <c r="F561" s="201" t="s">
        <v>128</v>
      </c>
      <c r="G561" s="9">
        <f>1936-291</f>
        <v>1645</v>
      </c>
    </row>
    <row r="562" spans="1:7" s="97" customFormat="1" ht="47.25" x14ac:dyDescent="0.2">
      <c r="A562" s="72" t="s">
        <v>709</v>
      </c>
      <c r="B562" s="44">
        <v>912</v>
      </c>
      <c r="C562" s="73" t="s">
        <v>56</v>
      </c>
      <c r="D562" s="73" t="s">
        <v>78</v>
      </c>
      <c r="E562" s="73" t="s">
        <v>565</v>
      </c>
      <c r="F562" s="73"/>
      <c r="G562" s="1">
        <f>G563</f>
        <v>37477</v>
      </c>
    </row>
    <row r="563" spans="1:7" s="97" customFormat="1" ht="31.5" x14ac:dyDescent="0.2">
      <c r="A563" s="76" t="s">
        <v>930</v>
      </c>
      <c r="B563" s="77">
        <v>912</v>
      </c>
      <c r="C563" s="78" t="s">
        <v>56</v>
      </c>
      <c r="D563" s="78" t="s">
        <v>78</v>
      </c>
      <c r="E563" s="78" t="s">
        <v>626</v>
      </c>
      <c r="F563" s="78"/>
      <c r="G563" s="2">
        <f t="shared" ref="G563:G565" si="48">G564</f>
        <v>37477</v>
      </c>
    </row>
    <row r="564" spans="1:7" s="97" customFormat="1" ht="31.5" x14ac:dyDescent="0.2">
      <c r="A564" s="108" t="s">
        <v>22</v>
      </c>
      <c r="B564" s="84">
        <v>912</v>
      </c>
      <c r="C564" s="201" t="s">
        <v>56</v>
      </c>
      <c r="D564" s="201" t="s">
        <v>78</v>
      </c>
      <c r="E564" s="201" t="s">
        <v>626</v>
      </c>
      <c r="F564" s="201" t="s">
        <v>15</v>
      </c>
      <c r="G564" s="3">
        <f t="shared" si="48"/>
        <v>37477</v>
      </c>
    </row>
    <row r="565" spans="1:7" s="97" customFormat="1" ht="31.5" x14ac:dyDescent="0.2">
      <c r="A565" s="108" t="s">
        <v>17</v>
      </c>
      <c r="B565" s="202">
        <v>912</v>
      </c>
      <c r="C565" s="201" t="s">
        <v>56</v>
      </c>
      <c r="D565" s="201" t="s">
        <v>78</v>
      </c>
      <c r="E565" s="201" t="s">
        <v>626</v>
      </c>
      <c r="F565" s="201" t="s">
        <v>16</v>
      </c>
      <c r="G565" s="3">
        <f t="shared" si="48"/>
        <v>37477</v>
      </c>
    </row>
    <row r="566" spans="1:7" s="97" customFormat="1" x14ac:dyDescent="0.2">
      <c r="A566" s="79" t="s">
        <v>934</v>
      </c>
      <c r="B566" s="202">
        <v>912</v>
      </c>
      <c r="C566" s="201" t="s">
        <v>56</v>
      </c>
      <c r="D566" s="201" t="s">
        <v>78</v>
      </c>
      <c r="E566" s="201" t="s">
        <v>626</v>
      </c>
      <c r="F566" s="201" t="s">
        <v>128</v>
      </c>
      <c r="G566" s="3">
        <f>54592+291-17406</f>
        <v>37477</v>
      </c>
    </row>
    <row r="567" spans="1:7" s="97" customFormat="1" ht="18.75" x14ac:dyDescent="0.2">
      <c r="A567" s="118" t="s">
        <v>80</v>
      </c>
      <c r="B567" s="44">
        <v>912</v>
      </c>
      <c r="C567" s="48" t="s">
        <v>81</v>
      </c>
      <c r="D567" s="48"/>
      <c r="E567" s="48"/>
      <c r="F567" s="48"/>
      <c r="G567" s="243">
        <f>G568+G616+G744+G944</f>
        <v>5206062.8900000006</v>
      </c>
    </row>
    <row r="568" spans="1:7" s="97" customFormat="1" x14ac:dyDescent="0.2">
      <c r="A568" s="74" t="s">
        <v>82</v>
      </c>
      <c r="B568" s="44">
        <v>912</v>
      </c>
      <c r="C568" s="73" t="s">
        <v>81</v>
      </c>
      <c r="D568" s="73" t="s">
        <v>62</v>
      </c>
      <c r="E568" s="73"/>
      <c r="F568" s="73"/>
      <c r="G568" s="244">
        <f>G576+G587+G569+G598</f>
        <v>113672</v>
      </c>
    </row>
    <row r="569" spans="1:7" s="97" customFormat="1" ht="75" x14ac:dyDescent="0.3">
      <c r="A569" s="227" t="s">
        <v>995</v>
      </c>
      <c r="B569" s="44">
        <v>912</v>
      </c>
      <c r="C569" s="73" t="s">
        <v>81</v>
      </c>
      <c r="D569" s="73" t="s">
        <v>62</v>
      </c>
      <c r="E569" s="228" t="s">
        <v>996</v>
      </c>
      <c r="F569" s="73"/>
      <c r="G569" s="245">
        <f t="shared" ref="G569:G574" si="49">G570</f>
        <v>2000</v>
      </c>
    </row>
    <row r="570" spans="1:7" s="97" customFormat="1" ht="31.5" x14ac:dyDescent="0.25">
      <c r="A570" s="181" t="s">
        <v>1169</v>
      </c>
      <c r="B570" s="44">
        <v>912</v>
      </c>
      <c r="C570" s="73" t="s">
        <v>81</v>
      </c>
      <c r="D570" s="73" t="s">
        <v>62</v>
      </c>
      <c r="E570" s="93" t="s">
        <v>997</v>
      </c>
      <c r="F570" s="73"/>
      <c r="G570" s="245">
        <f t="shared" si="49"/>
        <v>2000</v>
      </c>
    </row>
    <row r="571" spans="1:7" s="97" customFormat="1" ht="47.25" x14ac:dyDescent="0.25">
      <c r="A571" s="181" t="s">
        <v>1170</v>
      </c>
      <c r="B571" s="44">
        <v>912</v>
      </c>
      <c r="C571" s="73" t="s">
        <v>81</v>
      </c>
      <c r="D571" s="73" t="s">
        <v>62</v>
      </c>
      <c r="E571" s="93" t="s">
        <v>998</v>
      </c>
      <c r="F571" s="145"/>
      <c r="G571" s="245">
        <f t="shared" si="49"/>
        <v>2000</v>
      </c>
    </row>
    <row r="572" spans="1:7" s="97" customFormat="1" ht="47.25" x14ac:dyDescent="0.25">
      <c r="A572" s="189" t="s">
        <v>1000</v>
      </c>
      <c r="B572" s="77">
        <v>912</v>
      </c>
      <c r="C572" s="78" t="s">
        <v>81</v>
      </c>
      <c r="D572" s="78" t="s">
        <v>62</v>
      </c>
      <c r="E572" s="78" t="s">
        <v>1002</v>
      </c>
      <c r="F572" s="143"/>
      <c r="G572" s="223">
        <f t="shared" si="49"/>
        <v>2000</v>
      </c>
    </row>
    <row r="573" spans="1:7" s="97" customFormat="1" ht="31.5" x14ac:dyDescent="0.25">
      <c r="A573" s="224" t="s">
        <v>22</v>
      </c>
      <c r="B573" s="202">
        <v>912</v>
      </c>
      <c r="C573" s="201" t="s">
        <v>81</v>
      </c>
      <c r="D573" s="201" t="s">
        <v>62</v>
      </c>
      <c r="E573" s="201" t="s">
        <v>1002</v>
      </c>
      <c r="F573" s="201" t="s">
        <v>15</v>
      </c>
      <c r="G573" s="147">
        <f t="shared" si="49"/>
        <v>2000</v>
      </c>
    </row>
    <row r="574" spans="1:7" s="97" customFormat="1" ht="31.5" x14ac:dyDescent="0.25">
      <c r="A574" s="224" t="s">
        <v>17</v>
      </c>
      <c r="B574" s="202">
        <v>912</v>
      </c>
      <c r="C574" s="201" t="s">
        <v>81</v>
      </c>
      <c r="D574" s="201" t="s">
        <v>62</v>
      </c>
      <c r="E574" s="201" t="s">
        <v>1002</v>
      </c>
      <c r="F574" s="201" t="s">
        <v>16</v>
      </c>
      <c r="G574" s="147">
        <f t="shared" si="49"/>
        <v>2000</v>
      </c>
    </row>
    <row r="575" spans="1:7" s="97" customFormat="1" x14ac:dyDescent="0.25">
      <c r="A575" s="224" t="s">
        <v>935</v>
      </c>
      <c r="B575" s="202">
        <v>912</v>
      </c>
      <c r="C575" s="201" t="s">
        <v>81</v>
      </c>
      <c r="D575" s="201" t="s">
        <v>62</v>
      </c>
      <c r="E575" s="201" t="s">
        <v>1002</v>
      </c>
      <c r="F575" s="201" t="s">
        <v>128</v>
      </c>
      <c r="G575" s="147">
        <v>2000</v>
      </c>
    </row>
    <row r="576" spans="1:7" s="59" customFormat="1" ht="47.25" x14ac:dyDescent="0.2">
      <c r="A576" s="72" t="s">
        <v>733</v>
      </c>
      <c r="B576" s="73" t="s">
        <v>113</v>
      </c>
      <c r="C576" s="73" t="s">
        <v>81</v>
      </c>
      <c r="D576" s="73" t="s">
        <v>62</v>
      </c>
      <c r="E576" s="73" t="s">
        <v>308</v>
      </c>
      <c r="F576" s="73"/>
      <c r="G576" s="1">
        <f t="shared" ref="G576:G577" si="50">G577</f>
        <v>42442</v>
      </c>
    </row>
    <row r="577" spans="1:7" s="59" customFormat="1" ht="31.5" x14ac:dyDescent="0.2">
      <c r="A577" s="199" t="s">
        <v>148</v>
      </c>
      <c r="B577" s="43" t="s">
        <v>113</v>
      </c>
      <c r="C577" s="200" t="s">
        <v>81</v>
      </c>
      <c r="D577" s="200" t="s">
        <v>62</v>
      </c>
      <c r="E577" s="102" t="s">
        <v>539</v>
      </c>
      <c r="F577" s="200"/>
      <c r="G577" s="8">
        <f t="shared" si="50"/>
        <v>42442</v>
      </c>
    </row>
    <row r="578" spans="1:7" s="59" customFormat="1" ht="31.5" x14ac:dyDescent="0.2">
      <c r="A578" s="72" t="s">
        <v>239</v>
      </c>
      <c r="B578" s="73" t="s">
        <v>113</v>
      </c>
      <c r="C578" s="73" t="s">
        <v>81</v>
      </c>
      <c r="D578" s="73" t="s">
        <v>62</v>
      </c>
      <c r="E578" s="93" t="s">
        <v>540</v>
      </c>
      <c r="F578" s="201"/>
      <c r="G578" s="3">
        <f>G579+G583</f>
        <v>42442</v>
      </c>
    </row>
    <row r="579" spans="1:7" s="59" customFormat="1" ht="31.5" x14ac:dyDescent="0.2">
      <c r="A579" s="76" t="s">
        <v>538</v>
      </c>
      <c r="B579" s="78" t="s">
        <v>113</v>
      </c>
      <c r="C579" s="78" t="s">
        <v>81</v>
      </c>
      <c r="D579" s="78" t="s">
        <v>62</v>
      </c>
      <c r="E579" s="94" t="s">
        <v>541</v>
      </c>
      <c r="F579" s="201"/>
      <c r="G579" s="9">
        <f t="shared" ref="G579:G581" si="51">G580</f>
        <v>4442</v>
      </c>
    </row>
    <row r="580" spans="1:7" s="59" customFormat="1" ht="31.5" x14ac:dyDescent="0.2">
      <c r="A580" s="79" t="s">
        <v>22</v>
      </c>
      <c r="B580" s="201" t="s">
        <v>113</v>
      </c>
      <c r="C580" s="201" t="s">
        <v>81</v>
      </c>
      <c r="D580" s="201" t="s">
        <v>62</v>
      </c>
      <c r="E580" s="96" t="s">
        <v>541</v>
      </c>
      <c r="F580" s="201" t="s">
        <v>15</v>
      </c>
      <c r="G580" s="9">
        <f t="shared" si="51"/>
        <v>4442</v>
      </c>
    </row>
    <row r="581" spans="1:7" s="59" customFormat="1" ht="31.5" x14ac:dyDescent="0.2">
      <c r="A581" s="79" t="s">
        <v>17</v>
      </c>
      <c r="B581" s="201" t="s">
        <v>113</v>
      </c>
      <c r="C581" s="201" t="s">
        <v>81</v>
      </c>
      <c r="D581" s="201" t="s">
        <v>62</v>
      </c>
      <c r="E581" s="96" t="s">
        <v>541</v>
      </c>
      <c r="F581" s="201" t="s">
        <v>16</v>
      </c>
      <c r="G581" s="9">
        <f t="shared" si="51"/>
        <v>4442</v>
      </c>
    </row>
    <row r="582" spans="1:7" s="59" customFormat="1" x14ac:dyDescent="0.2">
      <c r="A582" s="79" t="s">
        <v>934</v>
      </c>
      <c r="B582" s="201" t="s">
        <v>113</v>
      </c>
      <c r="C582" s="201" t="s">
        <v>81</v>
      </c>
      <c r="D582" s="201" t="s">
        <v>62</v>
      </c>
      <c r="E582" s="96" t="s">
        <v>541</v>
      </c>
      <c r="F582" s="201" t="s">
        <v>128</v>
      </c>
      <c r="G582" s="9">
        <f>1350+3000+92</f>
        <v>4442</v>
      </c>
    </row>
    <row r="583" spans="1:7" s="59" customFormat="1" ht="31.5" x14ac:dyDescent="0.2">
      <c r="A583" s="76" t="s">
        <v>646</v>
      </c>
      <c r="B583" s="78" t="s">
        <v>113</v>
      </c>
      <c r="C583" s="78" t="s">
        <v>81</v>
      </c>
      <c r="D583" s="78" t="s">
        <v>62</v>
      </c>
      <c r="E583" s="94" t="s">
        <v>542</v>
      </c>
      <c r="F583" s="78"/>
      <c r="G583" s="10">
        <f t="shared" ref="G583:G585" si="52">G584</f>
        <v>38000</v>
      </c>
    </row>
    <row r="584" spans="1:7" s="59" customFormat="1" ht="31.5" x14ac:dyDescent="0.2">
      <c r="A584" s="79" t="s">
        <v>22</v>
      </c>
      <c r="B584" s="201" t="s">
        <v>113</v>
      </c>
      <c r="C584" s="201" t="s">
        <v>81</v>
      </c>
      <c r="D584" s="201" t="s">
        <v>62</v>
      </c>
      <c r="E584" s="96" t="s">
        <v>542</v>
      </c>
      <c r="F584" s="201" t="s">
        <v>15</v>
      </c>
      <c r="G584" s="9">
        <f t="shared" si="52"/>
        <v>38000</v>
      </c>
    </row>
    <row r="585" spans="1:7" s="59" customFormat="1" ht="31.5" x14ac:dyDescent="0.2">
      <c r="A585" s="79" t="s">
        <v>17</v>
      </c>
      <c r="B585" s="201" t="s">
        <v>113</v>
      </c>
      <c r="C585" s="201" t="s">
        <v>81</v>
      </c>
      <c r="D585" s="201" t="s">
        <v>62</v>
      </c>
      <c r="E585" s="96" t="s">
        <v>542</v>
      </c>
      <c r="F585" s="201" t="s">
        <v>16</v>
      </c>
      <c r="G585" s="9">
        <f t="shared" si="52"/>
        <v>38000</v>
      </c>
    </row>
    <row r="586" spans="1:7" s="59" customFormat="1" x14ac:dyDescent="0.2">
      <c r="A586" s="79" t="s">
        <v>934</v>
      </c>
      <c r="B586" s="201" t="s">
        <v>113</v>
      </c>
      <c r="C586" s="201" t="s">
        <v>81</v>
      </c>
      <c r="D586" s="201" t="s">
        <v>62</v>
      </c>
      <c r="E586" s="96" t="s">
        <v>542</v>
      </c>
      <c r="F586" s="201" t="s">
        <v>128</v>
      </c>
      <c r="G586" s="9">
        <v>38000</v>
      </c>
    </row>
    <row r="587" spans="1:7" s="97" customFormat="1" ht="37.5" x14ac:dyDescent="0.2">
      <c r="A587" s="105" t="s">
        <v>914</v>
      </c>
      <c r="B587" s="73" t="s">
        <v>113</v>
      </c>
      <c r="C587" s="73" t="s">
        <v>81</v>
      </c>
      <c r="D587" s="73" t="s">
        <v>62</v>
      </c>
      <c r="E587" s="48" t="s">
        <v>373</v>
      </c>
      <c r="F587" s="201"/>
      <c r="G587" s="1">
        <f>G588</f>
        <v>0</v>
      </c>
    </row>
    <row r="588" spans="1:7" s="114" customFormat="1" ht="47.25" x14ac:dyDescent="0.2">
      <c r="A588" s="199" t="s">
        <v>653</v>
      </c>
      <c r="B588" s="200" t="s">
        <v>113</v>
      </c>
      <c r="C588" s="200" t="s">
        <v>81</v>
      </c>
      <c r="D588" s="200" t="s">
        <v>62</v>
      </c>
      <c r="E588" s="102" t="s">
        <v>655</v>
      </c>
      <c r="F588" s="78"/>
      <c r="G588" s="8">
        <f>G589</f>
        <v>0</v>
      </c>
    </row>
    <row r="589" spans="1:7" s="97" customFormat="1" x14ac:dyDescent="0.2">
      <c r="A589" s="72" t="s">
        <v>654</v>
      </c>
      <c r="B589" s="73" t="s">
        <v>113</v>
      </c>
      <c r="C589" s="73" t="s">
        <v>81</v>
      </c>
      <c r="D589" s="73" t="s">
        <v>62</v>
      </c>
      <c r="E589" s="93" t="s">
        <v>656</v>
      </c>
      <c r="F589" s="201"/>
      <c r="G589" s="1">
        <f>G590+G594</f>
        <v>0</v>
      </c>
    </row>
    <row r="590" spans="1:7" s="97" customFormat="1" ht="31.5" x14ac:dyDescent="0.2">
      <c r="A590" s="98" t="s">
        <v>773</v>
      </c>
      <c r="B590" s="201" t="s">
        <v>113</v>
      </c>
      <c r="C590" s="201" t="s">
        <v>81</v>
      </c>
      <c r="D590" s="201" t="s">
        <v>62</v>
      </c>
      <c r="E590" s="94" t="s">
        <v>761</v>
      </c>
      <c r="F590" s="60"/>
      <c r="G590" s="9">
        <f t="shared" ref="G590:G592" si="53">G591</f>
        <v>0</v>
      </c>
    </row>
    <row r="591" spans="1:7" s="97" customFormat="1" ht="31.5" x14ac:dyDescent="0.2">
      <c r="A591" s="125" t="s">
        <v>430</v>
      </c>
      <c r="B591" s="201" t="s">
        <v>113</v>
      </c>
      <c r="C591" s="201" t="s">
        <v>81</v>
      </c>
      <c r="D591" s="201" t="s">
        <v>62</v>
      </c>
      <c r="E591" s="201" t="s">
        <v>761</v>
      </c>
      <c r="F591" s="60" t="s">
        <v>36</v>
      </c>
      <c r="G591" s="9">
        <f t="shared" si="53"/>
        <v>0</v>
      </c>
    </row>
    <row r="592" spans="1:7" s="97" customFormat="1" x14ac:dyDescent="0.2">
      <c r="A592" s="109" t="s">
        <v>35</v>
      </c>
      <c r="B592" s="201" t="s">
        <v>113</v>
      </c>
      <c r="C592" s="201" t="s">
        <v>81</v>
      </c>
      <c r="D592" s="201" t="s">
        <v>62</v>
      </c>
      <c r="E592" s="201" t="s">
        <v>761</v>
      </c>
      <c r="F592" s="60">
        <v>410</v>
      </c>
      <c r="G592" s="9">
        <f t="shared" si="53"/>
        <v>0</v>
      </c>
    </row>
    <row r="593" spans="1:7" s="97" customFormat="1" ht="31.5" x14ac:dyDescent="0.2">
      <c r="A593" s="109" t="s">
        <v>136</v>
      </c>
      <c r="B593" s="201" t="s">
        <v>113</v>
      </c>
      <c r="C593" s="201" t="s">
        <v>81</v>
      </c>
      <c r="D593" s="201" t="s">
        <v>62</v>
      </c>
      <c r="E593" s="201" t="s">
        <v>761</v>
      </c>
      <c r="F593" s="60" t="s">
        <v>137</v>
      </c>
      <c r="G593" s="9">
        <f>38718.32-38718.32</f>
        <v>0</v>
      </c>
    </row>
    <row r="594" spans="1:7" s="97" customFormat="1" ht="31.5" x14ac:dyDescent="0.2">
      <c r="A594" s="98" t="s">
        <v>774</v>
      </c>
      <c r="B594" s="201" t="s">
        <v>113</v>
      </c>
      <c r="C594" s="201" t="s">
        <v>81</v>
      </c>
      <c r="D594" s="201" t="s">
        <v>62</v>
      </c>
      <c r="E594" s="94" t="s">
        <v>775</v>
      </c>
      <c r="F594" s="60"/>
      <c r="G594" s="9">
        <f t="shared" ref="G594:G596" si="54">G595</f>
        <v>0</v>
      </c>
    </row>
    <row r="595" spans="1:7" s="97" customFormat="1" ht="31.5" x14ac:dyDescent="0.2">
      <c r="A595" s="125" t="s">
        <v>430</v>
      </c>
      <c r="B595" s="201" t="s">
        <v>113</v>
      </c>
      <c r="C595" s="201" t="s">
        <v>81</v>
      </c>
      <c r="D595" s="201" t="s">
        <v>62</v>
      </c>
      <c r="E595" s="201" t="s">
        <v>775</v>
      </c>
      <c r="F595" s="60" t="s">
        <v>36</v>
      </c>
      <c r="G595" s="9">
        <f t="shared" si="54"/>
        <v>0</v>
      </c>
    </row>
    <row r="596" spans="1:7" s="97" customFormat="1" x14ac:dyDescent="0.2">
      <c r="A596" s="109" t="s">
        <v>35</v>
      </c>
      <c r="B596" s="201" t="s">
        <v>113</v>
      </c>
      <c r="C596" s="201" t="s">
        <v>81</v>
      </c>
      <c r="D596" s="201" t="s">
        <v>62</v>
      </c>
      <c r="E596" s="201" t="s">
        <v>775</v>
      </c>
      <c r="F596" s="60">
        <v>410</v>
      </c>
      <c r="G596" s="9">
        <f t="shared" si="54"/>
        <v>0</v>
      </c>
    </row>
    <row r="597" spans="1:7" s="97" customFormat="1" ht="31.5" x14ac:dyDescent="0.2">
      <c r="A597" s="109" t="s">
        <v>136</v>
      </c>
      <c r="B597" s="201" t="s">
        <v>113</v>
      </c>
      <c r="C597" s="201" t="s">
        <v>81</v>
      </c>
      <c r="D597" s="201" t="s">
        <v>62</v>
      </c>
      <c r="E597" s="201" t="s">
        <v>775</v>
      </c>
      <c r="F597" s="60" t="s">
        <v>137</v>
      </c>
      <c r="G597" s="9">
        <f>14773-14773</f>
        <v>0</v>
      </c>
    </row>
    <row r="598" spans="1:7" s="97" customFormat="1" ht="56.25" x14ac:dyDescent="0.3">
      <c r="A598" s="230" t="s">
        <v>1047</v>
      </c>
      <c r="B598" s="73" t="s">
        <v>113</v>
      </c>
      <c r="C598" s="48" t="s">
        <v>81</v>
      </c>
      <c r="D598" s="48" t="s">
        <v>62</v>
      </c>
      <c r="E598" s="247" t="s">
        <v>1049</v>
      </c>
      <c r="F598" s="60"/>
      <c r="G598" s="251">
        <f>G599</f>
        <v>69230</v>
      </c>
    </row>
    <row r="599" spans="1:7" s="97" customFormat="1" ht="31.5" x14ac:dyDescent="0.25">
      <c r="A599" s="181" t="s">
        <v>1052</v>
      </c>
      <c r="B599" s="73" t="s">
        <v>113</v>
      </c>
      <c r="C599" s="73" t="s">
        <v>81</v>
      </c>
      <c r="D599" s="73" t="s">
        <v>62</v>
      </c>
      <c r="E599" s="73" t="s">
        <v>1056</v>
      </c>
      <c r="F599" s="253"/>
      <c r="G599" s="198">
        <f>G600+G604+G608+G612</f>
        <v>69230</v>
      </c>
    </row>
    <row r="600" spans="1:7" s="97" customFormat="1" x14ac:dyDescent="0.25">
      <c r="A600" s="203" t="s">
        <v>1171</v>
      </c>
      <c r="B600" s="78" t="s">
        <v>113</v>
      </c>
      <c r="C600" s="78" t="s">
        <v>81</v>
      </c>
      <c r="D600" s="78" t="s">
        <v>62</v>
      </c>
      <c r="E600" s="78" t="s">
        <v>1057</v>
      </c>
      <c r="F600" s="254"/>
      <c r="G600" s="255">
        <f>G601</f>
        <v>31716</v>
      </c>
    </row>
    <row r="601" spans="1:7" s="97" customFormat="1" x14ac:dyDescent="0.25">
      <c r="A601" s="179" t="s">
        <v>13</v>
      </c>
      <c r="B601" s="201" t="s">
        <v>113</v>
      </c>
      <c r="C601" s="201" t="s">
        <v>81</v>
      </c>
      <c r="D601" s="201" t="s">
        <v>62</v>
      </c>
      <c r="E601" s="201" t="s">
        <v>1057</v>
      </c>
      <c r="F601" s="201" t="s">
        <v>14</v>
      </c>
      <c r="G601" s="180">
        <f>G602</f>
        <v>31716</v>
      </c>
    </row>
    <row r="602" spans="1:7" s="97" customFormat="1" ht="47.25" x14ac:dyDescent="0.25">
      <c r="A602" s="213" t="s">
        <v>424</v>
      </c>
      <c r="B602" s="201" t="s">
        <v>113</v>
      </c>
      <c r="C602" s="201" t="s">
        <v>81</v>
      </c>
      <c r="D602" s="201" t="s">
        <v>62</v>
      </c>
      <c r="E602" s="201" t="s">
        <v>1057</v>
      </c>
      <c r="F602" s="201" t="s">
        <v>12</v>
      </c>
      <c r="G602" s="180">
        <f>G603</f>
        <v>31716</v>
      </c>
    </row>
    <row r="603" spans="1:7" s="97" customFormat="1" ht="47.25" x14ac:dyDescent="0.25">
      <c r="A603" s="249" t="s">
        <v>700</v>
      </c>
      <c r="B603" s="201" t="s">
        <v>113</v>
      </c>
      <c r="C603" s="201" t="s">
        <v>81</v>
      </c>
      <c r="D603" s="201" t="s">
        <v>62</v>
      </c>
      <c r="E603" s="201" t="s">
        <v>1057</v>
      </c>
      <c r="F603" s="201" t="s">
        <v>707</v>
      </c>
      <c r="G603" s="180">
        <v>31716</v>
      </c>
    </row>
    <row r="604" spans="1:7" s="97" customFormat="1" x14ac:dyDescent="0.25">
      <c r="A604" s="203" t="s">
        <v>1053</v>
      </c>
      <c r="B604" s="78" t="s">
        <v>113</v>
      </c>
      <c r="C604" s="78" t="s">
        <v>81</v>
      </c>
      <c r="D604" s="78" t="s">
        <v>62</v>
      </c>
      <c r="E604" s="78" t="s">
        <v>1058</v>
      </c>
      <c r="F604" s="143"/>
      <c r="G604" s="255">
        <f>G605</f>
        <v>28284</v>
      </c>
    </row>
    <row r="605" spans="1:7" s="97" customFormat="1" x14ac:dyDescent="0.25">
      <c r="A605" s="179" t="s">
        <v>13</v>
      </c>
      <c r="B605" s="201" t="s">
        <v>113</v>
      </c>
      <c r="C605" s="201" t="s">
        <v>81</v>
      </c>
      <c r="D605" s="201" t="s">
        <v>62</v>
      </c>
      <c r="E605" s="201" t="s">
        <v>1058</v>
      </c>
      <c r="F605" s="201" t="s">
        <v>14</v>
      </c>
      <c r="G605" s="180">
        <f>G606</f>
        <v>28284</v>
      </c>
    </row>
    <row r="606" spans="1:7" s="97" customFormat="1" ht="47.25" x14ac:dyDescent="0.25">
      <c r="A606" s="213" t="s">
        <v>424</v>
      </c>
      <c r="B606" s="201" t="s">
        <v>113</v>
      </c>
      <c r="C606" s="201" t="s">
        <v>81</v>
      </c>
      <c r="D606" s="201" t="s">
        <v>62</v>
      </c>
      <c r="E606" s="201" t="s">
        <v>1058</v>
      </c>
      <c r="F606" s="201" t="s">
        <v>12</v>
      </c>
      <c r="G606" s="180">
        <f>G607</f>
        <v>28284</v>
      </c>
    </row>
    <row r="607" spans="1:7" s="97" customFormat="1" ht="94.5" x14ac:dyDescent="0.25">
      <c r="A607" s="213" t="s">
        <v>1054</v>
      </c>
      <c r="B607" s="201" t="s">
        <v>113</v>
      </c>
      <c r="C607" s="201" t="s">
        <v>81</v>
      </c>
      <c r="D607" s="201" t="s">
        <v>62</v>
      </c>
      <c r="E607" s="201" t="s">
        <v>1058</v>
      </c>
      <c r="F607" s="201" t="s">
        <v>706</v>
      </c>
      <c r="G607" s="180">
        <v>28284</v>
      </c>
    </row>
    <row r="608" spans="1:7" s="97" customFormat="1" ht="31.5" x14ac:dyDescent="0.25">
      <c r="A608" s="203" t="s">
        <v>1172</v>
      </c>
      <c r="B608" s="78" t="s">
        <v>113</v>
      </c>
      <c r="C608" s="78" t="s">
        <v>81</v>
      </c>
      <c r="D608" s="78" t="s">
        <v>62</v>
      </c>
      <c r="E608" s="78" t="s">
        <v>1059</v>
      </c>
      <c r="F608" s="143"/>
      <c r="G608" s="255">
        <f>G609</f>
        <v>2000</v>
      </c>
    </row>
    <row r="609" spans="1:7" s="97" customFormat="1" ht="31.5" x14ac:dyDescent="0.2">
      <c r="A609" s="79" t="s">
        <v>557</v>
      </c>
      <c r="B609" s="201" t="s">
        <v>113</v>
      </c>
      <c r="C609" s="201" t="s">
        <v>81</v>
      </c>
      <c r="D609" s="201" t="s">
        <v>62</v>
      </c>
      <c r="E609" s="201" t="s">
        <v>1059</v>
      </c>
      <c r="F609" s="145" t="s">
        <v>15</v>
      </c>
      <c r="G609" s="180">
        <f>G610</f>
        <v>2000</v>
      </c>
    </row>
    <row r="610" spans="1:7" s="97" customFormat="1" ht="31.5" x14ac:dyDescent="0.2">
      <c r="A610" s="79" t="s">
        <v>17</v>
      </c>
      <c r="B610" s="201" t="s">
        <v>113</v>
      </c>
      <c r="C610" s="201" t="s">
        <v>81</v>
      </c>
      <c r="D610" s="201" t="s">
        <v>62</v>
      </c>
      <c r="E610" s="201" t="s">
        <v>1059</v>
      </c>
      <c r="F610" s="145" t="s">
        <v>16</v>
      </c>
      <c r="G610" s="180">
        <f>G611</f>
        <v>2000</v>
      </c>
    </row>
    <row r="611" spans="1:7" s="97" customFormat="1" x14ac:dyDescent="0.2">
      <c r="A611" s="79" t="s">
        <v>934</v>
      </c>
      <c r="B611" s="201" t="s">
        <v>113</v>
      </c>
      <c r="C611" s="201" t="s">
        <v>81</v>
      </c>
      <c r="D611" s="201" t="s">
        <v>62</v>
      </c>
      <c r="E611" s="201" t="s">
        <v>1059</v>
      </c>
      <c r="F611" s="201" t="s">
        <v>128</v>
      </c>
      <c r="G611" s="196">
        <v>2000</v>
      </c>
    </row>
    <row r="612" spans="1:7" s="97" customFormat="1" ht="31.5" x14ac:dyDescent="0.25">
      <c r="A612" s="203" t="s">
        <v>1055</v>
      </c>
      <c r="B612" s="78" t="s">
        <v>113</v>
      </c>
      <c r="C612" s="78" t="s">
        <v>81</v>
      </c>
      <c r="D612" s="78" t="s">
        <v>62</v>
      </c>
      <c r="E612" s="78" t="s">
        <v>1060</v>
      </c>
      <c r="F612" s="143"/>
      <c r="G612" s="255">
        <f>G613</f>
        <v>7230</v>
      </c>
    </row>
    <row r="613" spans="1:7" s="97" customFormat="1" x14ac:dyDescent="0.25">
      <c r="A613" s="179" t="s">
        <v>13</v>
      </c>
      <c r="B613" s="201" t="s">
        <v>113</v>
      </c>
      <c r="C613" s="201" t="s">
        <v>81</v>
      </c>
      <c r="D613" s="201" t="s">
        <v>62</v>
      </c>
      <c r="E613" s="201" t="s">
        <v>1060</v>
      </c>
      <c r="F613" s="201" t="s">
        <v>14</v>
      </c>
      <c r="G613" s="180">
        <f>G614</f>
        <v>7230</v>
      </c>
    </row>
    <row r="614" spans="1:7" s="97" customFormat="1" ht="47.25" x14ac:dyDescent="0.25">
      <c r="A614" s="213" t="s">
        <v>424</v>
      </c>
      <c r="B614" s="201" t="s">
        <v>113</v>
      </c>
      <c r="C614" s="201" t="s">
        <v>81</v>
      </c>
      <c r="D614" s="201" t="s">
        <v>62</v>
      </c>
      <c r="E614" s="201" t="s">
        <v>1060</v>
      </c>
      <c r="F614" s="201" t="s">
        <v>12</v>
      </c>
      <c r="G614" s="180">
        <f>G615</f>
        <v>7230</v>
      </c>
    </row>
    <row r="615" spans="1:7" s="97" customFormat="1" ht="47.25" x14ac:dyDescent="0.25">
      <c r="A615" s="249" t="s">
        <v>700</v>
      </c>
      <c r="B615" s="201" t="s">
        <v>113</v>
      </c>
      <c r="C615" s="201" t="s">
        <v>81</v>
      </c>
      <c r="D615" s="201" t="s">
        <v>62</v>
      </c>
      <c r="E615" s="201" t="s">
        <v>1060</v>
      </c>
      <c r="F615" s="201" t="s">
        <v>707</v>
      </c>
      <c r="G615" s="180">
        <v>7230</v>
      </c>
    </row>
    <row r="616" spans="1:7" s="97" customFormat="1" x14ac:dyDescent="0.2">
      <c r="A616" s="74" t="s">
        <v>83</v>
      </c>
      <c r="B616" s="44">
        <v>912</v>
      </c>
      <c r="C616" s="73" t="s">
        <v>81</v>
      </c>
      <c r="D616" s="73" t="s">
        <v>52</v>
      </c>
      <c r="E616" s="73"/>
      <c r="F616" s="73"/>
      <c r="G616" s="1">
        <f>G731+G617+G738</f>
        <v>2745247.58</v>
      </c>
    </row>
    <row r="617" spans="1:7" s="97" customFormat="1" ht="75" x14ac:dyDescent="0.3">
      <c r="A617" s="227" t="s">
        <v>995</v>
      </c>
      <c r="B617" s="44">
        <v>912</v>
      </c>
      <c r="C617" s="73" t="s">
        <v>81</v>
      </c>
      <c r="D617" s="73" t="s">
        <v>52</v>
      </c>
      <c r="E617" s="228" t="s">
        <v>996</v>
      </c>
      <c r="F617" s="145"/>
      <c r="G617" s="240">
        <f>G618+G636+G646</f>
        <v>2739282.58</v>
      </c>
    </row>
    <row r="618" spans="1:7" s="97" customFormat="1" x14ac:dyDescent="0.25">
      <c r="A618" s="181" t="s">
        <v>1009</v>
      </c>
      <c r="B618" s="44">
        <v>912</v>
      </c>
      <c r="C618" s="73" t="s">
        <v>81</v>
      </c>
      <c r="D618" s="73" t="s">
        <v>52</v>
      </c>
      <c r="E618" s="93" t="s">
        <v>1011</v>
      </c>
      <c r="F618" s="145"/>
      <c r="G618" s="240">
        <f>G619</f>
        <v>171021.2</v>
      </c>
    </row>
    <row r="619" spans="1:7" s="97" customFormat="1" ht="47.25" x14ac:dyDescent="0.25">
      <c r="A619" s="181" t="s">
        <v>1010</v>
      </c>
      <c r="B619" s="44">
        <v>912</v>
      </c>
      <c r="C619" s="73" t="s">
        <v>81</v>
      </c>
      <c r="D619" s="73" t="s">
        <v>52</v>
      </c>
      <c r="E619" s="93" t="s">
        <v>1012</v>
      </c>
      <c r="F619" s="145"/>
      <c r="G619" s="240">
        <f>G620+G624+G632+G628</f>
        <v>171021.2</v>
      </c>
    </row>
    <row r="620" spans="1:7" s="114" customFormat="1" ht="31.5" x14ac:dyDescent="0.2">
      <c r="A620" s="99" t="s">
        <v>1151</v>
      </c>
      <c r="B620" s="77">
        <v>912</v>
      </c>
      <c r="C620" s="78" t="s">
        <v>81</v>
      </c>
      <c r="D620" s="78" t="s">
        <v>52</v>
      </c>
      <c r="E620" s="94" t="s">
        <v>1013</v>
      </c>
      <c r="F620" s="143"/>
      <c r="G620" s="144">
        <f>G621</f>
        <v>1600</v>
      </c>
    </row>
    <row r="621" spans="1:7" s="97" customFormat="1" ht="31.5" x14ac:dyDescent="0.25">
      <c r="A621" s="174" t="s">
        <v>22</v>
      </c>
      <c r="B621" s="202">
        <v>912</v>
      </c>
      <c r="C621" s="201" t="s">
        <v>81</v>
      </c>
      <c r="D621" s="201" t="s">
        <v>52</v>
      </c>
      <c r="E621" s="96" t="s">
        <v>1013</v>
      </c>
      <c r="F621" s="60" t="s">
        <v>15</v>
      </c>
      <c r="G621" s="146">
        <f>G622</f>
        <v>1600</v>
      </c>
    </row>
    <row r="622" spans="1:7" s="97" customFormat="1" ht="31.5" x14ac:dyDescent="0.25">
      <c r="A622" s="174" t="s">
        <v>17</v>
      </c>
      <c r="B622" s="202">
        <v>912</v>
      </c>
      <c r="C622" s="201" t="s">
        <v>81</v>
      </c>
      <c r="D622" s="201" t="s">
        <v>52</v>
      </c>
      <c r="E622" s="96" t="s">
        <v>1013</v>
      </c>
      <c r="F622" s="60" t="s">
        <v>16</v>
      </c>
      <c r="G622" s="146">
        <f>G623</f>
        <v>1600</v>
      </c>
    </row>
    <row r="623" spans="1:7" s="97" customFormat="1" ht="31.5" x14ac:dyDescent="0.25">
      <c r="A623" s="174" t="s">
        <v>786</v>
      </c>
      <c r="B623" s="202">
        <v>912</v>
      </c>
      <c r="C623" s="201" t="s">
        <v>81</v>
      </c>
      <c r="D623" s="201" t="s">
        <v>52</v>
      </c>
      <c r="E623" s="96" t="s">
        <v>1013</v>
      </c>
      <c r="F623" s="60" t="s">
        <v>630</v>
      </c>
      <c r="G623" s="146">
        <v>1600</v>
      </c>
    </row>
    <row r="624" spans="1:7" s="114" customFormat="1" ht="31.5" x14ac:dyDescent="0.25">
      <c r="A624" s="189" t="s">
        <v>1159</v>
      </c>
      <c r="B624" s="77">
        <v>912</v>
      </c>
      <c r="C624" s="78" t="s">
        <v>81</v>
      </c>
      <c r="D624" s="78" t="s">
        <v>52</v>
      </c>
      <c r="E624" s="78" t="s">
        <v>1014</v>
      </c>
      <c r="F624" s="143"/>
      <c r="G624" s="144">
        <f>G625</f>
        <v>6221.2000000000007</v>
      </c>
    </row>
    <row r="625" spans="1:7" s="97" customFormat="1" ht="31.5" x14ac:dyDescent="0.25">
      <c r="A625" s="236" t="s">
        <v>423</v>
      </c>
      <c r="B625" s="202">
        <v>912</v>
      </c>
      <c r="C625" s="201" t="s">
        <v>81</v>
      </c>
      <c r="D625" s="201" t="s">
        <v>52</v>
      </c>
      <c r="E625" s="201" t="s">
        <v>1014</v>
      </c>
      <c r="F625" s="238" t="s">
        <v>36</v>
      </c>
      <c r="G625" s="146">
        <f>G626</f>
        <v>6221.2000000000007</v>
      </c>
    </row>
    <row r="626" spans="1:7" s="97" customFormat="1" x14ac:dyDescent="0.25">
      <c r="A626" s="237" t="s">
        <v>35</v>
      </c>
      <c r="B626" s="202">
        <v>912</v>
      </c>
      <c r="C626" s="201" t="s">
        <v>81</v>
      </c>
      <c r="D626" s="201" t="s">
        <v>52</v>
      </c>
      <c r="E626" s="201" t="s">
        <v>1014</v>
      </c>
      <c r="F626" s="238" t="s">
        <v>164</v>
      </c>
      <c r="G626" s="146">
        <f>G627</f>
        <v>6221.2000000000007</v>
      </c>
    </row>
    <row r="627" spans="1:7" s="97" customFormat="1" ht="31.5" x14ac:dyDescent="0.25">
      <c r="A627" s="237" t="s">
        <v>136</v>
      </c>
      <c r="B627" s="202">
        <v>912</v>
      </c>
      <c r="C627" s="201" t="s">
        <v>81</v>
      </c>
      <c r="D627" s="201" t="s">
        <v>52</v>
      </c>
      <c r="E627" s="201" t="s">
        <v>1014</v>
      </c>
      <c r="F627" s="238" t="s">
        <v>137</v>
      </c>
      <c r="G627" s="146">
        <f>5397.1+824.1</f>
        <v>6221.2000000000007</v>
      </c>
    </row>
    <row r="628" spans="1:7" s="97" customFormat="1" x14ac:dyDescent="0.25">
      <c r="A628" s="239" t="s">
        <v>1173</v>
      </c>
      <c r="B628" s="77">
        <v>912</v>
      </c>
      <c r="C628" s="78" t="s">
        <v>81</v>
      </c>
      <c r="D628" s="78" t="s">
        <v>52</v>
      </c>
      <c r="E628" s="78" t="s">
        <v>1142</v>
      </c>
      <c r="F628" s="282"/>
      <c r="G628" s="144">
        <f>G629</f>
        <v>4800</v>
      </c>
    </row>
    <row r="629" spans="1:7" s="97" customFormat="1" ht="31.5" x14ac:dyDescent="0.25">
      <c r="A629" s="224" t="s">
        <v>22</v>
      </c>
      <c r="B629" s="202">
        <v>912</v>
      </c>
      <c r="C629" s="201" t="s">
        <v>81</v>
      </c>
      <c r="D629" s="201" t="s">
        <v>52</v>
      </c>
      <c r="E629" s="201" t="s">
        <v>1142</v>
      </c>
      <c r="F629" s="201" t="s">
        <v>15</v>
      </c>
      <c r="G629" s="146">
        <f>G630</f>
        <v>4800</v>
      </c>
    </row>
    <row r="630" spans="1:7" s="97" customFormat="1" ht="31.5" x14ac:dyDescent="0.25">
      <c r="A630" s="224" t="s">
        <v>17</v>
      </c>
      <c r="B630" s="202">
        <v>912</v>
      </c>
      <c r="C630" s="201" t="s">
        <v>81</v>
      </c>
      <c r="D630" s="201" t="s">
        <v>52</v>
      </c>
      <c r="E630" s="201" t="s">
        <v>1142</v>
      </c>
      <c r="F630" s="201" t="s">
        <v>16</v>
      </c>
      <c r="G630" s="146">
        <f>G631</f>
        <v>4800</v>
      </c>
    </row>
    <row r="631" spans="1:7" s="97" customFormat="1" ht="31.5" x14ac:dyDescent="0.25">
      <c r="A631" s="174" t="s">
        <v>786</v>
      </c>
      <c r="B631" s="202">
        <v>912</v>
      </c>
      <c r="C631" s="78" t="s">
        <v>81</v>
      </c>
      <c r="D631" s="78" t="s">
        <v>52</v>
      </c>
      <c r="E631" s="201" t="s">
        <v>1142</v>
      </c>
      <c r="F631" s="60" t="s">
        <v>630</v>
      </c>
      <c r="G631" s="146">
        <f>4313+487</f>
        <v>4800</v>
      </c>
    </row>
    <row r="632" spans="1:7" s="114" customFormat="1" ht="31.5" x14ac:dyDescent="0.25">
      <c r="A632" s="189" t="s">
        <v>1152</v>
      </c>
      <c r="B632" s="77">
        <v>912</v>
      </c>
      <c r="C632" s="78" t="s">
        <v>81</v>
      </c>
      <c r="D632" s="78" t="s">
        <v>52</v>
      </c>
      <c r="E632" s="78" t="s">
        <v>1015</v>
      </c>
      <c r="F632" s="143"/>
      <c r="G632" s="144">
        <f>G633</f>
        <v>158400</v>
      </c>
    </row>
    <row r="633" spans="1:7" s="97" customFormat="1" ht="31.5" x14ac:dyDescent="0.25">
      <c r="A633" s="174" t="s">
        <v>22</v>
      </c>
      <c r="B633" s="202">
        <v>912</v>
      </c>
      <c r="C633" s="201" t="s">
        <v>81</v>
      </c>
      <c r="D633" s="201" t="s">
        <v>52</v>
      </c>
      <c r="E633" s="201" t="s">
        <v>1015</v>
      </c>
      <c r="F633" s="60" t="s">
        <v>15</v>
      </c>
      <c r="G633" s="146">
        <f>G634</f>
        <v>158400</v>
      </c>
    </row>
    <row r="634" spans="1:7" s="97" customFormat="1" ht="31.5" x14ac:dyDescent="0.25">
      <c r="A634" s="174" t="s">
        <v>17</v>
      </c>
      <c r="B634" s="202">
        <v>912</v>
      </c>
      <c r="C634" s="201" t="s">
        <v>81</v>
      </c>
      <c r="D634" s="201" t="s">
        <v>52</v>
      </c>
      <c r="E634" s="201" t="s">
        <v>1015</v>
      </c>
      <c r="F634" s="60" t="s">
        <v>16</v>
      </c>
      <c r="G634" s="146">
        <f>G635</f>
        <v>158400</v>
      </c>
    </row>
    <row r="635" spans="1:7" s="97" customFormat="1" ht="31.5" x14ac:dyDescent="0.25">
      <c r="A635" s="174" t="s">
        <v>786</v>
      </c>
      <c r="B635" s="202">
        <v>912</v>
      </c>
      <c r="C635" s="201" t="s">
        <v>81</v>
      </c>
      <c r="D635" s="201" t="s">
        <v>52</v>
      </c>
      <c r="E635" s="201" t="s">
        <v>1015</v>
      </c>
      <c r="F635" s="60" t="s">
        <v>630</v>
      </c>
      <c r="G635" s="146">
        <v>158400</v>
      </c>
    </row>
    <row r="636" spans="1:7" s="59" customFormat="1" x14ac:dyDescent="0.25">
      <c r="A636" s="181" t="s">
        <v>1016</v>
      </c>
      <c r="B636" s="44">
        <v>912</v>
      </c>
      <c r="C636" s="73" t="s">
        <v>81</v>
      </c>
      <c r="D636" s="73" t="s">
        <v>52</v>
      </c>
      <c r="E636" s="93" t="s">
        <v>1017</v>
      </c>
      <c r="F636" s="231"/>
      <c r="G636" s="240">
        <f>G637</f>
        <v>800000</v>
      </c>
    </row>
    <row r="637" spans="1:7" s="59" customFormat="1" ht="47.25" x14ac:dyDescent="0.25">
      <c r="A637" s="181" t="s">
        <v>1018</v>
      </c>
      <c r="B637" s="44">
        <v>912</v>
      </c>
      <c r="C637" s="73" t="s">
        <v>81</v>
      </c>
      <c r="D637" s="73" t="s">
        <v>52</v>
      </c>
      <c r="E637" s="93" t="s">
        <v>1019</v>
      </c>
      <c r="F637" s="231"/>
      <c r="G637" s="240">
        <f>G638+G642</f>
        <v>800000</v>
      </c>
    </row>
    <row r="638" spans="1:7" s="114" customFormat="1" ht="78.75" x14ac:dyDescent="0.2">
      <c r="A638" s="99" t="s">
        <v>1174</v>
      </c>
      <c r="B638" s="77">
        <v>912</v>
      </c>
      <c r="C638" s="78" t="s">
        <v>81</v>
      </c>
      <c r="D638" s="78" t="s">
        <v>52</v>
      </c>
      <c r="E638" s="94" t="s">
        <v>1020</v>
      </c>
      <c r="F638" s="143"/>
      <c r="G638" s="144">
        <f>G639</f>
        <v>312000</v>
      </c>
    </row>
    <row r="639" spans="1:7" s="97" customFormat="1" ht="31.5" x14ac:dyDescent="0.25">
      <c r="A639" s="236" t="s">
        <v>423</v>
      </c>
      <c r="B639" s="202">
        <v>912</v>
      </c>
      <c r="C639" s="201" t="s">
        <v>81</v>
      </c>
      <c r="D639" s="201" t="s">
        <v>52</v>
      </c>
      <c r="E639" s="96" t="s">
        <v>1020</v>
      </c>
      <c r="F639" s="238" t="s">
        <v>36</v>
      </c>
      <c r="G639" s="146">
        <f>G640</f>
        <v>312000</v>
      </c>
    </row>
    <row r="640" spans="1:7" s="97" customFormat="1" x14ac:dyDescent="0.25">
      <c r="A640" s="237" t="s">
        <v>35</v>
      </c>
      <c r="B640" s="202">
        <v>912</v>
      </c>
      <c r="C640" s="201" t="s">
        <v>81</v>
      </c>
      <c r="D640" s="201" t="s">
        <v>52</v>
      </c>
      <c r="E640" s="96" t="s">
        <v>1020</v>
      </c>
      <c r="F640" s="238" t="s">
        <v>164</v>
      </c>
      <c r="G640" s="146">
        <f>G641</f>
        <v>312000</v>
      </c>
    </row>
    <row r="641" spans="1:7" s="97" customFormat="1" ht="31.5" x14ac:dyDescent="0.25">
      <c r="A641" s="237" t="s">
        <v>136</v>
      </c>
      <c r="B641" s="202">
        <v>912</v>
      </c>
      <c r="C641" s="201" t="s">
        <v>81</v>
      </c>
      <c r="D641" s="201" t="s">
        <v>52</v>
      </c>
      <c r="E641" s="96" t="s">
        <v>1020</v>
      </c>
      <c r="F641" s="238" t="s">
        <v>137</v>
      </c>
      <c r="G641" s="146">
        <v>312000</v>
      </c>
    </row>
    <row r="642" spans="1:7" s="114" customFormat="1" ht="94.5" x14ac:dyDescent="0.2">
      <c r="A642" s="99" t="s">
        <v>1175</v>
      </c>
      <c r="B642" s="77">
        <v>912</v>
      </c>
      <c r="C642" s="78" t="s">
        <v>81</v>
      </c>
      <c r="D642" s="78" t="s">
        <v>52</v>
      </c>
      <c r="E642" s="78" t="s">
        <v>1021</v>
      </c>
      <c r="F642" s="143"/>
      <c r="G642" s="144">
        <f>G643</f>
        <v>488000</v>
      </c>
    </row>
    <row r="643" spans="1:7" s="97" customFormat="1" ht="31.5" x14ac:dyDescent="0.25">
      <c r="A643" s="236" t="s">
        <v>423</v>
      </c>
      <c r="B643" s="202">
        <v>912</v>
      </c>
      <c r="C643" s="201" t="s">
        <v>81</v>
      </c>
      <c r="D643" s="201" t="s">
        <v>52</v>
      </c>
      <c r="E643" s="201" t="s">
        <v>1021</v>
      </c>
      <c r="F643" s="238" t="s">
        <v>36</v>
      </c>
      <c r="G643" s="146">
        <f>G644</f>
        <v>488000</v>
      </c>
    </row>
    <row r="644" spans="1:7" s="97" customFormat="1" x14ac:dyDescent="0.25">
      <c r="A644" s="237" t="s">
        <v>35</v>
      </c>
      <c r="B644" s="202">
        <v>912</v>
      </c>
      <c r="C644" s="201" t="s">
        <v>81</v>
      </c>
      <c r="D644" s="201" t="s">
        <v>52</v>
      </c>
      <c r="E644" s="201" t="s">
        <v>1021</v>
      </c>
      <c r="F644" s="238" t="s">
        <v>164</v>
      </c>
      <c r="G644" s="146">
        <f>G645</f>
        <v>488000</v>
      </c>
    </row>
    <row r="645" spans="1:7" s="97" customFormat="1" ht="31.5" x14ac:dyDescent="0.25">
      <c r="A645" s="237" t="s">
        <v>136</v>
      </c>
      <c r="B645" s="202">
        <v>912</v>
      </c>
      <c r="C645" s="201" t="s">
        <v>81</v>
      </c>
      <c r="D645" s="201" t="s">
        <v>52</v>
      </c>
      <c r="E645" s="201" t="s">
        <v>1021</v>
      </c>
      <c r="F645" s="238" t="s">
        <v>137</v>
      </c>
      <c r="G645" s="146">
        <v>488000</v>
      </c>
    </row>
    <row r="646" spans="1:7" s="97" customFormat="1" ht="31.5" x14ac:dyDescent="0.25">
      <c r="A646" s="181" t="s">
        <v>1022</v>
      </c>
      <c r="B646" s="44">
        <v>912</v>
      </c>
      <c r="C646" s="73" t="s">
        <v>81</v>
      </c>
      <c r="D646" s="73" t="s">
        <v>52</v>
      </c>
      <c r="E646" s="93" t="s">
        <v>1031</v>
      </c>
      <c r="F646" s="145"/>
      <c r="G646" s="240">
        <f>G647</f>
        <v>1768261.38</v>
      </c>
    </row>
    <row r="647" spans="1:7" s="97" customFormat="1" ht="31.5" x14ac:dyDescent="0.25">
      <c r="A647" s="181" t="s">
        <v>1023</v>
      </c>
      <c r="B647" s="44">
        <v>912</v>
      </c>
      <c r="C647" s="73" t="s">
        <v>81</v>
      </c>
      <c r="D647" s="73" t="s">
        <v>52</v>
      </c>
      <c r="E647" s="93" t="s">
        <v>1032</v>
      </c>
      <c r="F647" s="145"/>
      <c r="G647" s="240">
        <f>G648+G652+G656+G660+G667+G671+G675+G679+G683+G687+G719+G723+G727+G691+G695+G699+G707+G711+G715+G703</f>
        <v>1768261.38</v>
      </c>
    </row>
    <row r="648" spans="1:7" s="114" customFormat="1" x14ac:dyDescent="0.2">
      <c r="A648" s="99" t="s">
        <v>1024</v>
      </c>
      <c r="B648" s="77">
        <v>912</v>
      </c>
      <c r="C648" s="78" t="s">
        <v>81</v>
      </c>
      <c r="D648" s="78" t="s">
        <v>52</v>
      </c>
      <c r="E648" s="94" t="s">
        <v>1033</v>
      </c>
      <c r="F648" s="143"/>
      <c r="G648" s="144">
        <f>G649</f>
        <v>70000</v>
      </c>
    </row>
    <row r="649" spans="1:7" s="97" customFormat="1" x14ac:dyDescent="0.25">
      <c r="A649" s="179" t="s">
        <v>13</v>
      </c>
      <c r="B649" s="202">
        <v>912</v>
      </c>
      <c r="C649" s="201" t="s">
        <v>81</v>
      </c>
      <c r="D649" s="201" t="s">
        <v>52</v>
      </c>
      <c r="E649" s="96" t="s">
        <v>1033</v>
      </c>
      <c r="F649" s="201" t="s">
        <v>14</v>
      </c>
      <c r="G649" s="146">
        <f>G650</f>
        <v>70000</v>
      </c>
    </row>
    <row r="650" spans="1:7" s="97" customFormat="1" ht="47.25" x14ac:dyDescent="0.25">
      <c r="A650" s="197" t="s">
        <v>908</v>
      </c>
      <c r="B650" s="202">
        <v>912</v>
      </c>
      <c r="C650" s="201" t="s">
        <v>81</v>
      </c>
      <c r="D650" s="201" t="s">
        <v>52</v>
      </c>
      <c r="E650" s="96" t="s">
        <v>1033</v>
      </c>
      <c r="F650" s="201" t="s">
        <v>788</v>
      </c>
      <c r="G650" s="146">
        <f>G651</f>
        <v>70000</v>
      </c>
    </row>
    <row r="651" spans="1:7" s="97" customFormat="1" x14ac:dyDescent="0.25">
      <c r="A651" s="197" t="s">
        <v>789</v>
      </c>
      <c r="B651" s="202">
        <v>912</v>
      </c>
      <c r="C651" s="201" t="s">
        <v>81</v>
      </c>
      <c r="D651" s="201" t="s">
        <v>52</v>
      </c>
      <c r="E651" s="96" t="s">
        <v>1033</v>
      </c>
      <c r="F651" s="201" t="s">
        <v>790</v>
      </c>
      <c r="G651" s="146">
        <v>70000</v>
      </c>
    </row>
    <row r="652" spans="1:7" s="114" customFormat="1" x14ac:dyDescent="0.25">
      <c r="A652" s="189" t="s">
        <v>548</v>
      </c>
      <c r="B652" s="77">
        <v>912</v>
      </c>
      <c r="C652" s="78" t="s">
        <v>81</v>
      </c>
      <c r="D652" s="78" t="s">
        <v>52</v>
      </c>
      <c r="E652" s="78" t="s">
        <v>1034</v>
      </c>
      <c r="F652" s="143"/>
      <c r="G652" s="144">
        <f>G653</f>
        <v>5000</v>
      </c>
    </row>
    <row r="653" spans="1:7" s="97" customFormat="1" ht="31.5" x14ac:dyDescent="0.25">
      <c r="A653" s="224" t="s">
        <v>22</v>
      </c>
      <c r="B653" s="202">
        <v>912</v>
      </c>
      <c r="C653" s="201" t="s">
        <v>81</v>
      </c>
      <c r="D653" s="201" t="s">
        <v>52</v>
      </c>
      <c r="E653" s="201" t="s">
        <v>1034</v>
      </c>
      <c r="F653" s="201" t="s">
        <v>15</v>
      </c>
      <c r="G653" s="146">
        <f>G654</f>
        <v>5000</v>
      </c>
    </row>
    <row r="654" spans="1:7" s="97" customFormat="1" ht="31.5" x14ac:dyDescent="0.25">
      <c r="A654" s="224" t="s">
        <v>17</v>
      </c>
      <c r="B654" s="202">
        <v>912</v>
      </c>
      <c r="C654" s="201" t="s">
        <v>81</v>
      </c>
      <c r="D654" s="201" t="s">
        <v>52</v>
      </c>
      <c r="E654" s="201" t="s">
        <v>1034</v>
      </c>
      <c r="F654" s="201" t="s">
        <v>16</v>
      </c>
      <c r="G654" s="146">
        <f>G655</f>
        <v>5000</v>
      </c>
    </row>
    <row r="655" spans="1:7" s="97" customFormat="1" x14ac:dyDescent="0.25">
      <c r="A655" s="224" t="s">
        <v>935</v>
      </c>
      <c r="B655" s="202">
        <v>912</v>
      </c>
      <c r="C655" s="201" t="s">
        <v>81</v>
      </c>
      <c r="D655" s="201" t="s">
        <v>52</v>
      </c>
      <c r="E655" s="201" t="s">
        <v>1034</v>
      </c>
      <c r="F655" s="201" t="s">
        <v>128</v>
      </c>
      <c r="G655" s="146">
        <v>5000</v>
      </c>
    </row>
    <row r="656" spans="1:7" s="114" customFormat="1" x14ac:dyDescent="0.25">
      <c r="A656" s="239" t="s">
        <v>1025</v>
      </c>
      <c r="B656" s="77">
        <v>912</v>
      </c>
      <c r="C656" s="78" t="s">
        <v>81</v>
      </c>
      <c r="D656" s="78" t="s">
        <v>52</v>
      </c>
      <c r="E656" s="78" t="s">
        <v>1035</v>
      </c>
      <c r="F656" s="78"/>
      <c r="G656" s="144">
        <f>G657</f>
        <v>6000</v>
      </c>
    </row>
    <row r="657" spans="1:7" s="97" customFormat="1" ht="31.5" x14ac:dyDescent="0.25">
      <c r="A657" s="224" t="s">
        <v>22</v>
      </c>
      <c r="B657" s="202">
        <v>912</v>
      </c>
      <c r="C657" s="201" t="s">
        <v>81</v>
      </c>
      <c r="D657" s="201" t="s">
        <v>52</v>
      </c>
      <c r="E657" s="201" t="s">
        <v>1035</v>
      </c>
      <c r="F657" s="201" t="s">
        <v>15</v>
      </c>
      <c r="G657" s="146">
        <f>G658</f>
        <v>6000</v>
      </c>
    </row>
    <row r="658" spans="1:7" s="97" customFormat="1" ht="31.5" x14ac:dyDescent="0.25">
      <c r="A658" s="224" t="s">
        <v>17</v>
      </c>
      <c r="B658" s="202">
        <v>912</v>
      </c>
      <c r="C658" s="201" t="s">
        <v>81</v>
      </c>
      <c r="D658" s="201" t="s">
        <v>52</v>
      </c>
      <c r="E658" s="201" t="s">
        <v>1035</v>
      </c>
      <c r="F658" s="201" t="s">
        <v>16</v>
      </c>
      <c r="G658" s="146">
        <f>G659</f>
        <v>6000</v>
      </c>
    </row>
    <row r="659" spans="1:7" s="97" customFormat="1" x14ac:dyDescent="0.25">
      <c r="A659" s="224" t="s">
        <v>935</v>
      </c>
      <c r="B659" s="202">
        <v>912</v>
      </c>
      <c r="C659" s="201" t="s">
        <v>81</v>
      </c>
      <c r="D659" s="201" t="s">
        <v>52</v>
      </c>
      <c r="E659" s="201" t="s">
        <v>1035</v>
      </c>
      <c r="F659" s="201" t="s">
        <v>128</v>
      </c>
      <c r="G659" s="146">
        <v>6000</v>
      </c>
    </row>
    <row r="660" spans="1:7" s="114" customFormat="1" ht="47.25" x14ac:dyDescent="0.25">
      <c r="A660" s="239" t="s">
        <v>1026</v>
      </c>
      <c r="B660" s="77">
        <v>912</v>
      </c>
      <c r="C660" s="78" t="s">
        <v>81</v>
      </c>
      <c r="D660" s="78" t="s">
        <v>52</v>
      </c>
      <c r="E660" s="78" t="s">
        <v>1036</v>
      </c>
      <c r="F660" s="78"/>
      <c r="G660" s="144">
        <f>G661+G664</f>
        <v>142234.95000000001</v>
      </c>
    </row>
    <row r="661" spans="1:7" s="97" customFormat="1" ht="31.5" x14ac:dyDescent="0.25">
      <c r="A661" s="224" t="s">
        <v>22</v>
      </c>
      <c r="B661" s="202">
        <v>912</v>
      </c>
      <c r="C661" s="201" t="s">
        <v>81</v>
      </c>
      <c r="D661" s="201" t="s">
        <v>52</v>
      </c>
      <c r="E661" s="201" t="s">
        <v>1036</v>
      </c>
      <c r="F661" s="201" t="s">
        <v>15</v>
      </c>
      <c r="G661" s="146">
        <f>G662</f>
        <v>500</v>
      </c>
    </row>
    <row r="662" spans="1:7" s="97" customFormat="1" ht="31.5" x14ac:dyDescent="0.25">
      <c r="A662" s="224" t="s">
        <v>17</v>
      </c>
      <c r="B662" s="202">
        <v>912</v>
      </c>
      <c r="C662" s="201" t="s">
        <v>81</v>
      </c>
      <c r="D662" s="201" t="s">
        <v>52</v>
      </c>
      <c r="E662" s="201" t="s">
        <v>1036</v>
      </c>
      <c r="F662" s="201" t="s">
        <v>16</v>
      </c>
      <c r="G662" s="146">
        <f>G663</f>
        <v>500</v>
      </c>
    </row>
    <row r="663" spans="1:7" s="97" customFormat="1" x14ac:dyDescent="0.25">
      <c r="A663" s="224" t="s">
        <v>935</v>
      </c>
      <c r="B663" s="202">
        <v>912</v>
      </c>
      <c r="C663" s="201" t="s">
        <v>81</v>
      </c>
      <c r="D663" s="201" t="s">
        <v>52</v>
      </c>
      <c r="E663" s="201" t="s">
        <v>1036</v>
      </c>
      <c r="F663" s="201" t="s">
        <v>128</v>
      </c>
      <c r="G663" s="146">
        <v>500</v>
      </c>
    </row>
    <row r="664" spans="1:7" s="97" customFormat="1" ht="31.5" x14ac:dyDescent="0.25">
      <c r="A664" s="236" t="s">
        <v>423</v>
      </c>
      <c r="B664" s="202">
        <v>912</v>
      </c>
      <c r="C664" s="201" t="s">
        <v>81</v>
      </c>
      <c r="D664" s="201" t="s">
        <v>52</v>
      </c>
      <c r="E664" s="201" t="s">
        <v>1036</v>
      </c>
      <c r="F664" s="238" t="s">
        <v>36</v>
      </c>
      <c r="G664" s="146">
        <f>G665</f>
        <v>141734.95000000001</v>
      </c>
    </row>
    <row r="665" spans="1:7" s="97" customFormat="1" x14ac:dyDescent="0.25">
      <c r="A665" s="237" t="s">
        <v>35</v>
      </c>
      <c r="B665" s="202">
        <v>912</v>
      </c>
      <c r="C665" s="201" t="s">
        <v>81</v>
      </c>
      <c r="D665" s="201" t="s">
        <v>52</v>
      </c>
      <c r="E665" s="201" t="s">
        <v>1036</v>
      </c>
      <c r="F665" s="238" t="s">
        <v>164</v>
      </c>
      <c r="G665" s="146">
        <f>G666</f>
        <v>141734.95000000001</v>
      </c>
    </row>
    <row r="666" spans="1:7" s="97" customFormat="1" ht="31.5" x14ac:dyDescent="0.25">
      <c r="A666" s="237" t="s">
        <v>136</v>
      </c>
      <c r="B666" s="202">
        <v>912</v>
      </c>
      <c r="C666" s="201" t="s">
        <v>81</v>
      </c>
      <c r="D666" s="201" t="s">
        <v>52</v>
      </c>
      <c r="E666" s="201" t="s">
        <v>1036</v>
      </c>
      <c r="F666" s="238" t="s">
        <v>137</v>
      </c>
      <c r="G666" s="146">
        <f>142288.95-67-487</f>
        <v>141734.95000000001</v>
      </c>
    </row>
    <row r="667" spans="1:7" s="114" customFormat="1" ht="63" x14ac:dyDescent="0.25">
      <c r="A667" s="239" t="s">
        <v>1196</v>
      </c>
      <c r="B667" s="77">
        <v>912</v>
      </c>
      <c r="C667" s="78" t="s">
        <v>81</v>
      </c>
      <c r="D667" s="78" t="s">
        <v>52</v>
      </c>
      <c r="E667" s="78" t="s">
        <v>1037</v>
      </c>
      <c r="F667" s="78"/>
      <c r="G667" s="144">
        <f>G668</f>
        <v>522.35</v>
      </c>
    </row>
    <row r="668" spans="1:7" s="97" customFormat="1" ht="31.5" x14ac:dyDescent="0.25">
      <c r="A668" s="236" t="s">
        <v>423</v>
      </c>
      <c r="B668" s="202">
        <v>912</v>
      </c>
      <c r="C668" s="201" t="s">
        <v>81</v>
      </c>
      <c r="D668" s="201" t="s">
        <v>52</v>
      </c>
      <c r="E668" s="201" t="s">
        <v>1037</v>
      </c>
      <c r="F668" s="238" t="s">
        <v>36</v>
      </c>
      <c r="G668" s="146">
        <f>G669</f>
        <v>522.35</v>
      </c>
    </row>
    <row r="669" spans="1:7" s="97" customFormat="1" x14ac:dyDescent="0.25">
      <c r="A669" s="237" t="s">
        <v>35</v>
      </c>
      <c r="B669" s="202">
        <v>912</v>
      </c>
      <c r="C669" s="201" t="s">
        <v>81</v>
      </c>
      <c r="D669" s="201" t="s">
        <v>52</v>
      </c>
      <c r="E669" s="201" t="s">
        <v>1037</v>
      </c>
      <c r="F669" s="238" t="s">
        <v>164</v>
      </c>
      <c r="G669" s="146">
        <f>G670</f>
        <v>522.35</v>
      </c>
    </row>
    <row r="670" spans="1:7" s="97" customFormat="1" ht="31.5" x14ac:dyDescent="0.25">
      <c r="A670" s="237" t="s">
        <v>136</v>
      </c>
      <c r="B670" s="202">
        <v>912</v>
      </c>
      <c r="C670" s="201" t="s">
        <v>81</v>
      </c>
      <c r="D670" s="201" t="s">
        <v>52</v>
      </c>
      <c r="E670" s="201" t="s">
        <v>1037</v>
      </c>
      <c r="F670" s="238" t="s">
        <v>137</v>
      </c>
      <c r="G670" s="146">
        <f>271.49+95.88+154.98</f>
        <v>522.35</v>
      </c>
    </row>
    <row r="671" spans="1:7" s="114" customFormat="1" ht="47.25" x14ac:dyDescent="0.25">
      <c r="A671" s="189" t="s">
        <v>1027</v>
      </c>
      <c r="B671" s="77">
        <v>912</v>
      </c>
      <c r="C671" s="78" t="s">
        <v>81</v>
      </c>
      <c r="D671" s="78" t="s">
        <v>52</v>
      </c>
      <c r="E671" s="78" t="s">
        <v>1038</v>
      </c>
      <c r="F671" s="143"/>
      <c r="G671" s="144">
        <f>G672</f>
        <v>8002.93</v>
      </c>
    </row>
    <row r="672" spans="1:7" s="97" customFormat="1" ht="31.5" x14ac:dyDescent="0.25">
      <c r="A672" s="236" t="s">
        <v>423</v>
      </c>
      <c r="B672" s="202">
        <v>912</v>
      </c>
      <c r="C672" s="201" t="s">
        <v>81</v>
      </c>
      <c r="D672" s="201" t="s">
        <v>52</v>
      </c>
      <c r="E672" s="201" t="s">
        <v>1038</v>
      </c>
      <c r="F672" s="238" t="s">
        <v>36</v>
      </c>
      <c r="G672" s="146">
        <f>G673</f>
        <v>8002.93</v>
      </c>
    </row>
    <row r="673" spans="1:7" s="97" customFormat="1" x14ac:dyDescent="0.25">
      <c r="A673" s="237" t="s">
        <v>35</v>
      </c>
      <c r="B673" s="202">
        <v>912</v>
      </c>
      <c r="C673" s="201" t="s">
        <v>81</v>
      </c>
      <c r="D673" s="201" t="s">
        <v>52</v>
      </c>
      <c r="E673" s="201" t="s">
        <v>1038</v>
      </c>
      <c r="F673" s="238" t="s">
        <v>164</v>
      </c>
      <c r="G673" s="146">
        <f>G674</f>
        <v>8002.93</v>
      </c>
    </row>
    <row r="674" spans="1:7" s="97" customFormat="1" ht="31.5" x14ac:dyDescent="0.25">
      <c r="A674" s="237" t="s">
        <v>136</v>
      </c>
      <c r="B674" s="202">
        <v>912</v>
      </c>
      <c r="C674" s="201" t="s">
        <v>81</v>
      </c>
      <c r="D674" s="201" t="s">
        <v>52</v>
      </c>
      <c r="E674" s="201" t="s">
        <v>1038</v>
      </c>
      <c r="F674" s="238" t="s">
        <v>137</v>
      </c>
      <c r="G674" s="146">
        <v>8002.93</v>
      </c>
    </row>
    <row r="675" spans="1:7" s="114" customFormat="1" ht="63" x14ac:dyDescent="0.25">
      <c r="A675" s="189" t="s">
        <v>1160</v>
      </c>
      <c r="B675" s="77">
        <v>912</v>
      </c>
      <c r="C675" s="78" t="s">
        <v>81</v>
      </c>
      <c r="D675" s="78" t="s">
        <v>52</v>
      </c>
      <c r="E675" s="78" t="s">
        <v>1039</v>
      </c>
      <c r="F675" s="143"/>
      <c r="G675" s="144">
        <f>G676</f>
        <v>3537.43</v>
      </c>
    </row>
    <row r="676" spans="1:7" s="97" customFormat="1" ht="31.5" x14ac:dyDescent="0.25">
      <c r="A676" s="236" t="s">
        <v>423</v>
      </c>
      <c r="B676" s="202">
        <v>912</v>
      </c>
      <c r="C676" s="201" t="s">
        <v>81</v>
      </c>
      <c r="D676" s="201" t="s">
        <v>52</v>
      </c>
      <c r="E676" s="201" t="s">
        <v>1039</v>
      </c>
      <c r="F676" s="238" t="s">
        <v>36</v>
      </c>
      <c r="G676" s="146">
        <f>G677</f>
        <v>3537.43</v>
      </c>
    </row>
    <row r="677" spans="1:7" s="97" customFormat="1" x14ac:dyDescent="0.25">
      <c r="A677" s="237" t="s">
        <v>35</v>
      </c>
      <c r="B677" s="202">
        <v>912</v>
      </c>
      <c r="C677" s="201" t="s">
        <v>81</v>
      </c>
      <c r="D677" s="201" t="s">
        <v>52</v>
      </c>
      <c r="E677" s="201" t="s">
        <v>1039</v>
      </c>
      <c r="F677" s="238" t="s">
        <v>164</v>
      </c>
      <c r="G677" s="146">
        <f>G678</f>
        <v>3537.43</v>
      </c>
    </row>
    <row r="678" spans="1:7" s="97" customFormat="1" ht="31.5" x14ac:dyDescent="0.25">
      <c r="A678" s="237" t="s">
        <v>136</v>
      </c>
      <c r="B678" s="202">
        <v>912</v>
      </c>
      <c r="C678" s="201" t="s">
        <v>81</v>
      </c>
      <c r="D678" s="201" t="s">
        <v>52</v>
      </c>
      <c r="E678" s="201" t="s">
        <v>1039</v>
      </c>
      <c r="F678" s="238" t="s">
        <v>137</v>
      </c>
      <c r="G678" s="146">
        <f>3470.43+67</f>
        <v>3537.43</v>
      </c>
    </row>
    <row r="679" spans="1:7" s="114" customFormat="1" ht="47.25" x14ac:dyDescent="0.25">
      <c r="A679" s="189" t="s">
        <v>1197</v>
      </c>
      <c r="B679" s="77">
        <v>912</v>
      </c>
      <c r="C679" s="78" t="s">
        <v>81</v>
      </c>
      <c r="D679" s="78" t="s">
        <v>52</v>
      </c>
      <c r="E679" s="78" t="s">
        <v>1040</v>
      </c>
      <c r="F679" s="143"/>
      <c r="G679" s="144">
        <f>G680</f>
        <v>6050.5</v>
      </c>
    </row>
    <row r="680" spans="1:7" s="97" customFormat="1" ht="31.5" x14ac:dyDescent="0.25">
      <c r="A680" s="236" t="s">
        <v>423</v>
      </c>
      <c r="B680" s="202">
        <v>912</v>
      </c>
      <c r="C680" s="201" t="s">
        <v>81</v>
      </c>
      <c r="D680" s="201" t="s">
        <v>52</v>
      </c>
      <c r="E680" s="201" t="s">
        <v>1040</v>
      </c>
      <c r="F680" s="238" t="s">
        <v>36</v>
      </c>
      <c r="G680" s="146">
        <f>G681</f>
        <v>6050.5</v>
      </c>
    </row>
    <row r="681" spans="1:7" s="97" customFormat="1" x14ac:dyDescent="0.25">
      <c r="A681" s="237" t="s">
        <v>35</v>
      </c>
      <c r="B681" s="202">
        <v>912</v>
      </c>
      <c r="C681" s="201" t="s">
        <v>81</v>
      </c>
      <c r="D681" s="201" t="s">
        <v>52</v>
      </c>
      <c r="E681" s="201" t="s">
        <v>1040</v>
      </c>
      <c r="F681" s="238" t="s">
        <v>164</v>
      </c>
      <c r="G681" s="146">
        <f>G682</f>
        <v>6050.5</v>
      </c>
    </row>
    <row r="682" spans="1:7" s="97" customFormat="1" ht="31.5" x14ac:dyDescent="0.25">
      <c r="A682" s="237" t="s">
        <v>136</v>
      </c>
      <c r="B682" s="202">
        <v>912</v>
      </c>
      <c r="C682" s="201" t="s">
        <v>81</v>
      </c>
      <c r="D682" s="201" t="s">
        <v>52</v>
      </c>
      <c r="E682" s="201" t="s">
        <v>1040</v>
      </c>
      <c r="F682" s="238" t="s">
        <v>137</v>
      </c>
      <c r="G682" s="146">
        <v>6050.5</v>
      </c>
    </row>
    <row r="683" spans="1:7" s="114" customFormat="1" ht="47.25" x14ac:dyDescent="0.25">
      <c r="A683" s="189" t="s">
        <v>1198</v>
      </c>
      <c r="B683" s="77">
        <v>912</v>
      </c>
      <c r="C683" s="78" t="s">
        <v>81</v>
      </c>
      <c r="D683" s="78" t="s">
        <v>52</v>
      </c>
      <c r="E683" s="78" t="s">
        <v>1041</v>
      </c>
      <c r="F683" s="143"/>
      <c r="G683" s="144">
        <f>G684</f>
        <v>8036.3</v>
      </c>
    </row>
    <row r="684" spans="1:7" s="97" customFormat="1" ht="31.5" x14ac:dyDescent="0.25">
      <c r="A684" s="236" t="s">
        <v>423</v>
      </c>
      <c r="B684" s="202">
        <v>912</v>
      </c>
      <c r="C684" s="201" t="s">
        <v>81</v>
      </c>
      <c r="D684" s="201" t="s">
        <v>52</v>
      </c>
      <c r="E684" s="201" t="s">
        <v>1041</v>
      </c>
      <c r="F684" s="238" t="s">
        <v>36</v>
      </c>
      <c r="G684" s="146">
        <f>G685</f>
        <v>8036.3</v>
      </c>
    </row>
    <row r="685" spans="1:7" s="97" customFormat="1" x14ac:dyDescent="0.25">
      <c r="A685" s="237" t="s">
        <v>35</v>
      </c>
      <c r="B685" s="202">
        <v>912</v>
      </c>
      <c r="C685" s="201" t="s">
        <v>81</v>
      </c>
      <c r="D685" s="201" t="s">
        <v>52</v>
      </c>
      <c r="E685" s="201" t="s">
        <v>1041</v>
      </c>
      <c r="F685" s="238" t="s">
        <v>164</v>
      </c>
      <c r="G685" s="146">
        <f>G686</f>
        <v>8036.3</v>
      </c>
    </row>
    <row r="686" spans="1:7" s="97" customFormat="1" ht="31.5" x14ac:dyDescent="0.25">
      <c r="A686" s="237" t="s">
        <v>136</v>
      </c>
      <c r="B686" s="202">
        <v>912</v>
      </c>
      <c r="C686" s="201" t="s">
        <v>81</v>
      </c>
      <c r="D686" s="201" t="s">
        <v>52</v>
      </c>
      <c r="E686" s="201" t="s">
        <v>1041</v>
      </c>
      <c r="F686" s="238" t="s">
        <v>137</v>
      </c>
      <c r="G686" s="146">
        <v>8036.3</v>
      </c>
    </row>
    <row r="687" spans="1:7" s="114" customFormat="1" ht="31.5" x14ac:dyDescent="0.25">
      <c r="A687" s="189" t="s">
        <v>1176</v>
      </c>
      <c r="B687" s="77">
        <v>912</v>
      </c>
      <c r="C687" s="78" t="s">
        <v>81</v>
      </c>
      <c r="D687" s="78" t="s">
        <v>52</v>
      </c>
      <c r="E687" s="78" t="s">
        <v>1042</v>
      </c>
      <c r="F687" s="143"/>
      <c r="G687" s="144">
        <f>G688</f>
        <v>80</v>
      </c>
    </row>
    <row r="688" spans="1:7" s="97" customFormat="1" ht="31.5" x14ac:dyDescent="0.25">
      <c r="A688" s="224" t="s">
        <v>22</v>
      </c>
      <c r="B688" s="202">
        <v>912</v>
      </c>
      <c r="C688" s="182" t="s">
        <v>81</v>
      </c>
      <c r="D688" s="182" t="s">
        <v>52</v>
      </c>
      <c r="E688" s="201" t="s">
        <v>1042</v>
      </c>
      <c r="F688" s="201" t="s">
        <v>15</v>
      </c>
      <c r="G688" s="146">
        <f>G689</f>
        <v>80</v>
      </c>
    </row>
    <row r="689" spans="1:7" s="97" customFormat="1" ht="31.5" x14ac:dyDescent="0.25">
      <c r="A689" s="224" t="s">
        <v>17</v>
      </c>
      <c r="B689" s="202">
        <v>912</v>
      </c>
      <c r="C689" s="182" t="s">
        <v>81</v>
      </c>
      <c r="D689" s="182" t="s">
        <v>52</v>
      </c>
      <c r="E689" s="201" t="s">
        <v>1042</v>
      </c>
      <c r="F689" s="201" t="s">
        <v>16</v>
      </c>
      <c r="G689" s="146">
        <f>G690</f>
        <v>80</v>
      </c>
    </row>
    <row r="690" spans="1:7" s="97" customFormat="1" ht="31.5" x14ac:dyDescent="0.25">
      <c r="A690" s="174" t="s">
        <v>786</v>
      </c>
      <c r="B690" s="202">
        <v>912</v>
      </c>
      <c r="C690" s="182" t="s">
        <v>81</v>
      </c>
      <c r="D690" s="182" t="s">
        <v>52</v>
      </c>
      <c r="E690" s="201" t="s">
        <v>1042</v>
      </c>
      <c r="F690" s="60" t="s">
        <v>630</v>
      </c>
      <c r="G690" s="146">
        <f>904.1-824.1</f>
        <v>80</v>
      </c>
    </row>
    <row r="691" spans="1:7" s="114" customFormat="1" ht="31.5" x14ac:dyDescent="0.25">
      <c r="A691" s="189" t="s">
        <v>787</v>
      </c>
      <c r="B691" s="77">
        <v>912</v>
      </c>
      <c r="C691" s="78" t="s">
        <v>81</v>
      </c>
      <c r="D691" s="78" t="s">
        <v>52</v>
      </c>
      <c r="E691" s="78" t="s">
        <v>1043</v>
      </c>
      <c r="F691" s="143"/>
      <c r="G691" s="144">
        <f>G692</f>
        <v>5000</v>
      </c>
    </row>
    <row r="692" spans="1:7" s="97" customFormat="1" ht="31.5" x14ac:dyDescent="0.25">
      <c r="A692" s="236" t="s">
        <v>423</v>
      </c>
      <c r="B692" s="202">
        <v>912</v>
      </c>
      <c r="C692" s="201" t="s">
        <v>81</v>
      </c>
      <c r="D692" s="201" t="s">
        <v>52</v>
      </c>
      <c r="E692" s="201" t="s">
        <v>1043</v>
      </c>
      <c r="F692" s="238" t="s">
        <v>36</v>
      </c>
      <c r="G692" s="146">
        <f>G693</f>
        <v>5000</v>
      </c>
    </row>
    <row r="693" spans="1:7" s="97" customFormat="1" x14ac:dyDescent="0.25">
      <c r="A693" s="237" t="s">
        <v>35</v>
      </c>
      <c r="B693" s="202">
        <v>912</v>
      </c>
      <c r="C693" s="201" t="s">
        <v>81</v>
      </c>
      <c r="D693" s="201" t="s">
        <v>52</v>
      </c>
      <c r="E693" s="201" t="s">
        <v>1043</v>
      </c>
      <c r="F693" s="238" t="s">
        <v>164</v>
      </c>
      <c r="G693" s="146">
        <f>G694</f>
        <v>5000</v>
      </c>
    </row>
    <row r="694" spans="1:7" s="97" customFormat="1" ht="31.5" x14ac:dyDescent="0.25">
      <c r="A694" s="237" t="s">
        <v>136</v>
      </c>
      <c r="B694" s="202">
        <v>912</v>
      </c>
      <c r="C694" s="201" t="s">
        <v>81</v>
      </c>
      <c r="D694" s="201" t="s">
        <v>52</v>
      </c>
      <c r="E694" s="201" t="s">
        <v>1043</v>
      </c>
      <c r="F694" s="238" t="s">
        <v>137</v>
      </c>
      <c r="G694" s="146">
        <v>5000</v>
      </c>
    </row>
    <row r="695" spans="1:7" s="97" customFormat="1" ht="31.5" x14ac:dyDescent="0.25">
      <c r="A695" s="239" t="s">
        <v>1109</v>
      </c>
      <c r="B695" s="202">
        <v>912</v>
      </c>
      <c r="C695" s="201" t="s">
        <v>81</v>
      </c>
      <c r="D695" s="201" t="s">
        <v>52</v>
      </c>
      <c r="E695" s="78" t="s">
        <v>1111</v>
      </c>
      <c r="F695" s="282"/>
      <c r="G695" s="144">
        <f>G696</f>
        <v>500</v>
      </c>
    </row>
    <row r="696" spans="1:7" s="97" customFormat="1" ht="31.5" x14ac:dyDescent="0.25">
      <c r="A696" s="224" t="s">
        <v>22</v>
      </c>
      <c r="B696" s="202">
        <v>912</v>
      </c>
      <c r="C696" s="201" t="s">
        <v>81</v>
      </c>
      <c r="D696" s="201" t="s">
        <v>52</v>
      </c>
      <c r="E696" s="201" t="s">
        <v>1111</v>
      </c>
      <c r="F696" s="201" t="s">
        <v>15</v>
      </c>
      <c r="G696" s="146">
        <f>G697</f>
        <v>500</v>
      </c>
    </row>
    <row r="697" spans="1:7" s="97" customFormat="1" ht="31.5" x14ac:dyDescent="0.25">
      <c r="A697" s="224" t="s">
        <v>17</v>
      </c>
      <c r="B697" s="202">
        <v>912</v>
      </c>
      <c r="C697" s="201" t="s">
        <v>81</v>
      </c>
      <c r="D697" s="201" t="s">
        <v>52</v>
      </c>
      <c r="E697" s="201" t="s">
        <v>1111</v>
      </c>
      <c r="F697" s="201" t="s">
        <v>16</v>
      </c>
      <c r="G697" s="146">
        <f>G698</f>
        <v>500</v>
      </c>
    </row>
    <row r="698" spans="1:7" s="97" customFormat="1" ht="31.5" x14ac:dyDescent="0.25">
      <c r="A698" s="174" t="s">
        <v>786</v>
      </c>
      <c r="B698" s="202">
        <v>912</v>
      </c>
      <c r="C698" s="201" t="s">
        <v>81</v>
      </c>
      <c r="D698" s="201" t="s">
        <v>52</v>
      </c>
      <c r="E698" s="201" t="s">
        <v>1111</v>
      </c>
      <c r="F698" s="60" t="s">
        <v>630</v>
      </c>
      <c r="G698" s="146">
        <v>500</v>
      </c>
    </row>
    <row r="699" spans="1:7" s="97" customFormat="1" ht="31.5" x14ac:dyDescent="0.25">
      <c r="A699" s="239" t="s">
        <v>1110</v>
      </c>
      <c r="B699" s="202">
        <v>912</v>
      </c>
      <c r="C699" s="201" t="s">
        <v>81</v>
      </c>
      <c r="D699" s="201" t="s">
        <v>52</v>
      </c>
      <c r="E699" s="78" t="s">
        <v>1112</v>
      </c>
      <c r="F699" s="282"/>
      <c r="G699" s="144">
        <f>G700</f>
        <v>500</v>
      </c>
    </row>
    <row r="700" spans="1:7" s="97" customFormat="1" ht="31.5" x14ac:dyDescent="0.25">
      <c r="A700" s="224" t="s">
        <v>22</v>
      </c>
      <c r="B700" s="202">
        <v>912</v>
      </c>
      <c r="C700" s="201" t="s">
        <v>81</v>
      </c>
      <c r="D700" s="201" t="s">
        <v>52</v>
      </c>
      <c r="E700" s="201" t="s">
        <v>1112</v>
      </c>
      <c r="F700" s="201" t="s">
        <v>15</v>
      </c>
      <c r="G700" s="146">
        <f>G701</f>
        <v>500</v>
      </c>
    </row>
    <row r="701" spans="1:7" s="97" customFormat="1" ht="31.5" x14ac:dyDescent="0.25">
      <c r="A701" s="224" t="s">
        <v>17</v>
      </c>
      <c r="B701" s="202">
        <v>912</v>
      </c>
      <c r="C701" s="201" t="s">
        <v>81</v>
      </c>
      <c r="D701" s="201" t="s">
        <v>52</v>
      </c>
      <c r="E701" s="201" t="s">
        <v>1112</v>
      </c>
      <c r="F701" s="201" t="s">
        <v>16</v>
      </c>
      <c r="G701" s="146">
        <f>G702</f>
        <v>500</v>
      </c>
    </row>
    <row r="702" spans="1:7" s="97" customFormat="1" ht="31.5" x14ac:dyDescent="0.25">
      <c r="A702" s="174" t="s">
        <v>786</v>
      </c>
      <c r="B702" s="202">
        <v>912</v>
      </c>
      <c r="C702" s="201" t="s">
        <v>81</v>
      </c>
      <c r="D702" s="201" t="s">
        <v>52</v>
      </c>
      <c r="E702" s="201" t="s">
        <v>1112</v>
      </c>
      <c r="F702" s="60" t="s">
        <v>630</v>
      </c>
      <c r="G702" s="146">
        <v>500</v>
      </c>
    </row>
    <row r="703" spans="1:7" s="97" customFormat="1" ht="31.5" x14ac:dyDescent="0.25">
      <c r="A703" s="239" t="s">
        <v>1189</v>
      </c>
      <c r="B703" s="77">
        <v>912</v>
      </c>
      <c r="C703" s="201" t="s">
        <v>81</v>
      </c>
      <c r="D703" s="201" t="s">
        <v>52</v>
      </c>
      <c r="E703" s="78" t="s">
        <v>1113</v>
      </c>
      <c r="F703" s="282"/>
      <c r="G703" s="144">
        <f>G704</f>
        <v>215000</v>
      </c>
    </row>
    <row r="704" spans="1:7" s="97" customFormat="1" ht="31.5" x14ac:dyDescent="0.25">
      <c r="A704" s="236" t="s">
        <v>423</v>
      </c>
      <c r="B704" s="202">
        <v>912</v>
      </c>
      <c r="C704" s="201" t="s">
        <v>81</v>
      </c>
      <c r="D704" s="201" t="s">
        <v>52</v>
      </c>
      <c r="E704" s="201" t="s">
        <v>1113</v>
      </c>
      <c r="F704" s="238" t="s">
        <v>36</v>
      </c>
      <c r="G704" s="146">
        <f>G705</f>
        <v>215000</v>
      </c>
    </row>
    <row r="705" spans="1:7" s="97" customFormat="1" x14ac:dyDescent="0.25">
      <c r="A705" s="237" t="s">
        <v>1190</v>
      </c>
      <c r="B705" s="202">
        <v>912</v>
      </c>
      <c r="C705" s="201" t="s">
        <v>81</v>
      </c>
      <c r="D705" s="201" t="s">
        <v>52</v>
      </c>
      <c r="E705" s="201" t="s">
        <v>1113</v>
      </c>
      <c r="F705" s="238" t="s">
        <v>1192</v>
      </c>
      <c r="G705" s="146">
        <f>G706</f>
        <v>215000</v>
      </c>
    </row>
    <row r="706" spans="1:7" s="97" customFormat="1" ht="31.5" x14ac:dyDescent="0.25">
      <c r="A706" s="237" t="s">
        <v>1191</v>
      </c>
      <c r="B706" s="202">
        <v>912</v>
      </c>
      <c r="C706" s="201" t="s">
        <v>81</v>
      </c>
      <c r="D706" s="201" t="s">
        <v>52</v>
      </c>
      <c r="E706" s="201" t="s">
        <v>1113</v>
      </c>
      <c r="F706" s="238" t="s">
        <v>1193</v>
      </c>
      <c r="G706" s="146">
        <v>215000</v>
      </c>
    </row>
    <row r="707" spans="1:7" s="97" customFormat="1" ht="47.25" x14ac:dyDescent="0.25">
      <c r="A707" s="239" t="s">
        <v>1177</v>
      </c>
      <c r="B707" s="202">
        <v>912</v>
      </c>
      <c r="C707" s="201" t="s">
        <v>81</v>
      </c>
      <c r="D707" s="201" t="s">
        <v>52</v>
      </c>
      <c r="E707" s="78" t="s">
        <v>1115</v>
      </c>
      <c r="F707" s="282"/>
      <c r="G707" s="144">
        <f>G708</f>
        <v>4227</v>
      </c>
    </row>
    <row r="708" spans="1:7" s="97" customFormat="1" ht="31.5" x14ac:dyDescent="0.25">
      <c r="A708" s="179" t="s">
        <v>22</v>
      </c>
      <c r="B708" s="202">
        <v>912</v>
      </c>
      <c r="C708" s="201" t="s">
        <v>81</v>
      </c>
      <c r="D708" s="201" t="s">
        <v>52</v>
      </c>
      <c r="E708" s="201" t="s">
        <v>1115</v>
      </c>
      <c r="F708" s="145" t="s">
        <v>15</v>
      </c>
      <c r="G708" s="146">
        <f>G709</f>
        <v>4227</v>
      </c>
    </row>
    <row r="709" spans="1:7" s="97" customFormat="1" ht="31.5" x14ac:dyDescent="0.25">
      <c r="A709" s="275" t="s">
        <v>17</v>
      </c>
      <c r="B709" s="202">
        <v>912</v>
      </c>
      <c r="C709" s="201" t="s">
        <v>81</v>
      </c>
      <c r="D709" s="201" t="s">
        <v>52</v>
      </c>
      <c r="E709" s="201" t="s">
        <v>1115</v>
      </c>
      <c r="F709" s="145" t="s">
        <v>16</v>
      </c>
      <c r="G709" s="146">
        <f>G710</f>
        <v>4227</v>
      </c>
    </row>
    <row r="710" spans="1:7" s="97" customFormat="1" x14ac:dyDescent="0.25">
      <c r="A710" s="224" t="s">
        <v>935</v>
      </c>
      <c r="B710" s="202">
        <v>912</v>
      </c>
      <c r="C710" s="201" t="s">
        <v>81</v>
      </c>
      <c r="D710" s="201" t="s">
        <v>52</v>
      </c>
      <c r="E710" s="201" t="s">
        <v>1115</v>
      </c>
      <c r="F710" s="145" t="s">
        <v>128</v>
      </c>
      <c r="G710" s="146">
        <v>4227</v>
      </c>
    </row>
    <row r="711" spans="1:7" s="97" customFormat="1" ht="31.5" x14ac:dyDescent="0.25">
      <c r="A711" s="239" t="s">
        <v>1178</v>
      </c>
      <c r="B711" s="202">
        <v>912</v>
      </c>
      <c r="C711" s="201" t="s">
        <v>81</v>
      </c>
      <c r="D711" s="201" t="s">
        <v>52</v>
      </c>
      <c r="E711" s="78" t="s">
        <v>1116</v>
      </c>
      <c r="F711" s="282"/>
      <c r="G711" s="144">
        <f>G712</f>
        <v>20000</v>
      </c>
    </row>
    <row r="712" spans="1:7" s="97" customFormat="1" ht="31.5" x14ac:dyDescent="0.25">
      <c r="A712" s="236" t="s">
        <v>423</v>
      </c>
      <c r="B712" s="202">
        <v>912</v>
      </c>
      <c r="C712" s="201" t="s">
        <v>81</v>
      </c>
      <c r="D712" s="201" t="s">
        <v>52</v>
      </c>
      <c r="E712" s="78" t="s">
        <v>1116</v>
      </c>
      <c r="F712" s="238" t="s">
        <v>36</v>
      </c>
      <c r="G712" s="146">
        <f>G713</f>
        <v>20000</v>
      </c>
    </row>
    <row r="713" spans="1:7" s="97" customFormat="1" x14ac:dyDescent="0.25">
      <c r="A713" s="237" t="s">
        <v>35</v>
      </c>
      <c r="B713" s="202">
        <v>912</v>
      </c>
      <c r="C713" s="201" t="s">
        <v>81</v>
      </c>
      <c r="D713" s="201" t="s">
        <v>52</v>
      </c>
      <c r="E713" s="78" t="s">
        <v>1116</v>
      </c>
      <c r="F713" s="238" t="s">
        <v>164</v>
      </c>
      <c r="G713" s="146">
        <f>G714</f>
        <v>20000</v>
      </c>
    </row>
    <row r="714" spans="1:7" s="97" customFormat="1" ht="31.5" x14ac:dyDescent="0.25">
      <c r="A714" s="237" t="s">
        <v>136</v>
      </c>
      <c r="B714" s="202">
        <v>912</v>
      </c>
      <c r="C714" s="201" t="s">
        <v>81</v>
      </c>
      <c r="D714" s="201" t="s">
        <v>52</v>
      </c>
      <c r="E714" s="78" t="s">
        <v>1116</v>
      </c>
      <c r="F714" s="238" t="s">
        <v>137</v>
      </c>
      <c r="G714" s="146">
        <v>20000</v>
      </c>
    </row>
    <row r="715" spans="1:7" s="97" customFormat="1" ht="31.5" x14ac:dyDescent="0.25">
      <c r="A715" s="239" t="s">
        <v>1179</v>
      </c>
      <c r="B715" s="202">
        <v>912</v>
      </c>
      <c r="C715" s="201" t="s">
        <v>81</v>
      </c>
      <c r="D715" s="201" t="s">
        <v>52</v>
      </c>
      <c r="E715" s="78" t="s">
        <v>1117</v>
      </c>
      <c r="F715" s="282"/>
      <c r="G715" s="144">
        <f>G716</f>
        <v>8000</v>
      </c>
    </row>
    <row r="716" spans="1:7" s="97" customFormat="1" ht="31.5" x14ac:dyDescent="0.25">
      <c r="A716" s="236" t="s">
        <v>423</v>
      </c>
      <c r="B716" s="202">
        <v>912</v>
      </c>
      <c r="C716" s="201" t="s">
        <v>81</v>
      </c>
      <c r="D716" s="201" t="s">
        <v>52</v>
      </c>
      <c r="E716" s="201" t="s">
        <v>1117</v>
      </c>
      <c r="F716" s="238" t="s">
        <v>36</v>
      </c>
      <c r="G716" s="146">
        <f>G717</f>
        <v>8000</v>
      </c>
    </row>
    <row r="717" spans="1:7" s="97" customFormat="1" x14ac:dyDescent="0.25">
      <c r="A717" s="237" t="s">
        <v>35</v>
      </c>
      <c r="B717" s="202">
        <v>912</v>
      </c>
      <c r="C717" s="201" t="s">
        <v>81</v>
      </c>
      <c r="D717" s="201" t="s">
        <v>52</v>
      </c>
      <c r="E717" s="201" t="s">
        <v>1117</v>
      </c>
      <c r="F717" s="238" t="s">
        <v>164</v>
      </c>
      <c r="G717" s="146">
        <f>G718</f>
        <v>8000</v>
      </c>
    </row>
    <row r="718" spans="1:7" s="97" customFormat="1" ht="31.5" x14ac:dyDescent="0.25">
      <c r="A718" s="237" t="s">
        <v>136</v>
      </c>
      <c r="B718" s="202">
        <v>912</v>
      </c>
      <c r="C718" s="201" t="s">
        <v>81</v>
      </c>
      <c r="D718" s="201" t="s">
        <v>52</v>
      </c>
      <c r="E718" s="201" t="s">
        <v>1117</v>
      </c>
      <c r="F718" s="238" t="s">
        <v>137</v>
      </c>
      <c r="G718" s="146">
        <v>8000</v>
      </c>
    </row>
    <row r="719" spans="1:7" s="114" customFormat="1" ht="47.25" x14ac:dyDescent="0.25">
      <c r="A719" s="189" t="s">
        <v>1028</v>
      </c>
      <c r="B719" s="77">
        <v>912</v>
      </c>
      <c r="C719" s="78" t="s">
        <v>81</v>
      </c>
      <c r="D719" s="78" t="s">
        <v>52</v>
      </c>
      <c r="E719" s="78" t="s">
        <v>1044</v>
      </c>
      <c r="F719" s="143"/>
      <c r="G719" s="144">
        <f>G720</f>
        <v>3762</v>
      </c>
    </row>
    <row r="720" spans="1:7" s="97" customFormat="1" ht="31.5" x14ac:dyDescent="0.25">
      <c r="A720" s="224" t="s">
        <v>22</v>
      </c>
      <c r="B720" s="202">
        <v>912</v>
      </c>
      <c r="C720" s="182" t="s">
        <v>81</v>
      </c>
      <c r="D720" s="182" t="s">
        <v>52</v>
      </c>
      <c r="E720" s="201" t="s">
        <v>1044</v>
      </c>
      <c r="F720" s="201" t="s">
        <v>15</v>
      </c>
      <c r="G720" s="146">
        <f>G721</f>
        <v>3762</v>
      </c>
    </row>
    <row r="721" spans="1:16370" s="97" customFormat="1" ht="31.5" x14ac:dyDescent="0.25">
      <c r="A721" s="224" t="s">
        <v>17</v>
      </c>
      <c r="B721" s="202">
        <v>912</v>
      </c>
      <c r="C721" s="182" t="s">
        <v>81</v>
      </c>
      <c r="D721" s="182" t="s">
        <v>52</v>
      </c>
      <c r="E721" s="201" t="s">
        <v>1044</v>
      </c>
      <c r="F721" s="201" t="s">
        <v>16</v>
      </c>
      <c r="G721" s="146">
        <f>G722</f>
        <v>3762</v>
      </c>
    </row>
    <row r="722" spans="1:16370" s="97" customFormat="1" ht="31.5" x14ac:dyDescent="0.25">
      <c r="A722" s="174" t="s">
        <v>786</v>
      </c>
      <c r="B722" s="202">
        <v>912</v>
      </c>
      <c r="C722" s="182" t="s">
        <v>81</v>
      </c>
      <c r="D722" s="182" t="s">
        <v>52</v>
      </c>
      <c r="E722" s="201" t="s">
        <v>1044</v>
      </c>
      <c r="F722" s="60" t="s">
        <v>630</v>
      </c>
      <c r="G722" s="146">
        <v>3762</v>
      </c>
    </row>
    <row r="723" spans="1:16370" s="114" customFormat="1" ht="63" x14ac:dyDescent="0.25">
      <c r="A723" s="189" t="s">
        <v>1029</v>
      </c>
      <c r="B723" s="77">
        <v>912</v>
      </c>
      <c r="C723" s="78" t="s">
        <v>81</v>
      </c>
      <c r="D723" s="78" t="s">
        <v>52</v>
      </c>
      <c r="E723" s="78" t="s">
        <v>1045</v>
      </c>
      <c r="F723" s="143"/>
      <c r="G723" s="144">
        <f>G724</f>
        <v>74250</v>
      </c>
    </row>
    <row r="724" spans="1:16370" s="97" customFormat="1" ht="31.5" x14ac:dyDescent="0.25">
      <c r="A724" s="236" t="s">
        <v>423</v>
      </c>
      <c r="B724" s="202">
        <v>912</v>
      </c>
      <c r="C724" s="201" t="s">
        <v>81</v>
      </c>
      <c r="D724" s="201" t="s">
        <v>52</v>
      </c>
      <c r="E724" s="201" t="s">
        <v>1045</v>
      </c>
      <c r="F724" s="238" t="s">
        <v>36</v>
      </c>
      <c r="G724" s="146">
        <f>G725</f>
        <v>74250</v>
      </c>
    </row>
    <row r="725" spans="1:16370" s="97" customFormat="1" x14ac:dyDescent="0.25">
      <c r="A725" s="237" t="s">
        <v>35</v>
      </c>
      <c r="B725" s="202">
        <v>912</v>
      </c>
      <c r="C725" s="201" t="s">
        <v>81</v>
      </c>
      <c r="D725" s="201" t="s">
        <v>52</v>
      </c>
      <c r="E725" s="201" t="s">
        <v>1045</v>
      </c>
      <c r="F725" s="238" t="s">
        <v>164</v>
      </c>
      <c r="G725" s="146">
        <f>G726</f>
        <v>74250</v>
      </c>
    </row>
    <row r="726" spans="1:16370" s="97" customFormat="1" ht="31.5" x14ac:dyDescent="0.25">
      <c r="A726" s="237" t="s">
        <v>136</v>
      </c>
      <c r="B726" s="202">
        <v>912</v>
      </c>
      <c r="C726" s="201" t="s">
        <v>81</v>
      </c>
      <c r="D726" s="201" t="s">
        <v>52</v>
      </c>
      <c r="E726" s="201" t="s">
        <v>1045</v>
      </c>
      <c r="F726" s="238" t="s">
        <v>137</v>
      </c>
      <c r="G726" s="146">
        <v>74250</v>
      </c>
    </row>
    <row r="727" spans="1:16370" s="114" customFormat="1" ht="47.25" x14ac:dyDescent="0.25">
      <c r="A727" s="189" t="s">
        <v>1030</v>
      </c>
      <c r="B727" s="77">
        <v>912</v>
      </c>
      <c r="C727" s="78" t="s">
        <v>81</v>
      </c>
      <c r="D727" s="78" t="s">
        <v>52</v>
      </c>
      <c r="E727" s="78" t="s">
        <v>1046</v>
      </c>
      <c r="F727" s="143"/>
      <c r="G727" s="144">
        <f>G728</f>
        <v>1187557.92</v>
      </c>
    </row>
    <row r="728" spans="1:16370" s="97" customFormat="1" ht="31.5" x14ac:dyDescent="0.25">
      <c r="A728" s="236" t="s">
        <v>423</v>
      </c>
      <c r="B728" s="202">
        <v>912</v>
      </c>
      <c r="C728" s="201" t="s">
        <v>81</v>
      </c>
      <c r="D728" s="201" t="s">
        <v>52</v>
      </c>
      <c r="E728" s="201" t="s">
        <v>1046</v>
      </c>
      <c r="F728" s="238" t="s">
        <v>36</v>
      </c>
      <c r="G728" s="146">
        <f>G729</f>
        <v>1187557.92</v>
      </c>
    </row>
    <row r="729" spans="1:16370" s="97" customFormat="1" x14ac:dyDescent="0.25">
      <c r="A729" s="237" t="s">
        <v>35</v>
      </c>
      <c r="B729" s="202">
        <v>912</v>
      </c>
      <c r="C729" s="201" t="s">
        <v>81</v>
      </c>
      <c r="D729" s="201" t="s">
        <v>52</v>
      </c>
      <c r="E729" s="201" t="s">
        <v>1046</v>
      </c>
      <c r="F729" s="238" t="s">
        <v>164</v>
      </c>
      <c r="G729" s="146">
        <f>G730</f>
        <v>1187557.92</v>
      </c>
    </row>
    <row r="730" spans="1:16370" s="97" customFormat="1" ht="31.5" x14ac:dyDescent="0.25">
      <c r="A730" s="237" t="s">
        <v>136</v>
      </c>
      <c r="B730" s="202">
        <v>912</v>
      </c>
      <c r="C730" s="201" t="s">
        <v>81</v>
      </c>
      <c r="D730" s="201" t="s">
        <v>52</v>
      </c>
      <c r="E730" s="201" t="s">
        <v>1046</v>
      </c>
      <c r="F730" s="238" t="s">
        <v>137</v>
      </c>
      <c r="G730" s="146">
        <v>1187557.92</v>
      </c>
    </row>
    <row r="731" spans="1:16370" ht="47.25" x14ac:dyDescent="0.2">
      <c r="A731" s="72" t="s">
        <v>733</v>
      </c>
      <c r="B731" s="202">
        <v>912</v>
      </c>
      <c r="C731" s="73" t="s">
        <v>81</v>
      </c>
      <c r="D731" s="73" t="s">
        <v>52</v>
      </c>
      <c r="E731" s="73" t="s">
        <v>308</v>
      </c>
      <c r="F731" s="60"/>
      <c r="G731" s="9">
        <f>G732</f>
        <v>2029</v>
      </c>
    </row>
    <row r="732" spans="1:16370" ht="31.5" x14ac:dyDescent="0.2">
      <c r="A732" s="199" t="s">
        <v>148</v>
      </c>
      <c r="B732" s="43">
        <v>912</v>
      </c>
      <c r="C732" s="200" t="s">
        <v>81</v>
      </c>
      <c r="D732" s="200" t="s">
        <v>52</v>
      </c>
      <c r="E732" s="102" t="s">
        <v>539</v>
      </c>
      <c r="F732" s="200"/>
      <c r="G732" s="8">
        <f t="shared" ref="G732:G736" si="55">G733</f>
        <v>2029</v>
      </c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59"/>
      <c r="AK732" s="59"/>
      <c r="AL732" s="59"/>
      <c r="AM732" s="59"/>
      <c r="AN732" s="59"/>
      <c r="AO732" s="59"/>
      <c r="AP732" s="59"/>
      <c r="AQ732" s="59"/>
      <c r="AR732" s="59"/>
      <c r="AS732" s="59"/>
      <c r="AT732" s="59"/>
      <c r="AU732" s="59"/>
      <c r="AV732" s="59"/>
      <c r="AW732" s="59"/>
      <c r="AX732" s="59"/>
      <c r="AY732" s="59"/>
      <c r="AZ732" s="59"/>
      <c r="BA732" s="59"/>
      <c r="BB732" s="59"/>
      <c r="BC732" s="59"/>
      <c r="BD732" s="59"/>
      <c r="BE732" s="59"/>
      <c r="BF732" s="59"/>
      <c r="BG732" s="59"/>
      <c r="BH732" s="59"/>
      <c r="BI732" s="59"/>
      <c r="BJ732" s="59"/>
      <c r="BK732" s="59"/>
      <c r="BL732" s="59"/>
      <c r="BM732" s="59"/>
      <c r="BN732" s="59"/>
      <c r="BO732" s="59"/>
      <c r="BP732" s="59"/>
      <c r="BQ732" s="59"/>
      <c r="BR732" s="59"/>
      <c r="BS732" s="59"/>
      <c r="BT732" s="59"/>
      <c r="BU732" s="59"/>
      <c r="BV732" s="59"/>
      <c r="BW732" s="59"/>
      <c r="BX732" s="59"/>
      <c r="BY732" s="59"/>
      <c r="BZ732" s="59"/>
      <c r="CA732" s="59"/>
      <c r="CB732" s="59"/>
      <c r="CC732" s="59"/>
      <c r="CD732" s="59"/>
      <c r="CE732" s="59"/>
      <c r="CF732" s="59"/>
      <c r="CG732" s="59"/>
      <c r="CH732" s="59"/>
      <c r="CI732" s="59"/>
      <c r="CJ732" s="59"/>
      <c r="CK732" s="59"/>
      <c r="CL732" s="59"/>
      <c r="CM732" s="59"/>
      <c r="CN732" s="59"/>
      <c r="CO732" s="59"/>
      <c r="CP732" s="59"/>
      <c r="CQ732" s="59"/>
      <c r="CR732" s="59"/>
      <c r="CS732" s="59"/>
      <c r="CT732" s="59"/>
      <c r="CU732" s="59"/>
      <c r="CV732" s="59"/>
      <c r="CW732" s="59"/>
      <c r="CX732" s="59"/>
      <c r="CY732" s="59"/>
      <c r="CZ732" s="59"/>
      <c r="DA732" s="59"/>
      <c r="DB732" s="59"/>
      <c r="DC732" s="59"/>
      <c r="DD732" s="59"/>
      <c r="DE732" s="59"/>
      <c r="DF732" s="59"/>
      <c r="DG732" s="59"/>
      <c r="DH732" s="59"/>
      <c r="DI732" s="59"/>
      <c r="DJ732" s="59"/>
      <c r="DK732" s="59"/>
      <c r="DL732" s="59"/>
      <c r="DM732" s="59"/>
      <c r="DN732" s="59"/>
      <c r="DO732" s="59"/>
      <c r="DP732" s="59"/>
      <c r="DQ732" s="59"/>
      <c r="DR732" s="59"/>
      <c r="DS732" s="59"/>
      <c r="DT732" s="59"/>
      <c r="DU732" s="59"/>
      <c r="DV732" s="59"/>
      <c r="DW732" s="59"/>
      <c r="DX732" s="59"/>
      <c r="DY732" s="59"/>
      <c r="DZ732" s="59"/>
      <c r="EA732" s="59"/>
      <c r="EB732" s="59"/>
      <c r="EC732" s="59"/>
      <c r="ED732" s="59"/>
      <c r="EE732" s="59"/>
      <c r="EF732" s="59"/>
      <c r="EG732" s="59"/>
      <c r="EH732" s="59"/>
      <c r="EI732" s="59"/>
      <c r="EJ732" s="59"/>
      <c r="EK732" s="59"/>
      <c r="EL732" s="59"/>
      <c r="EM732" s="59"/>
      <c r="EN732" s="59"/>
      <c r="EO732" s="59"/>
      <c r="EP732" s="59"/>
      <c r="EQ732" s="59"/>
      <c r="ER732" s="59"/>
      <c r="ES732" s="59"/>
      <c r="ET732" s="59"/>
      <c r="EU732" s="59"/>
      <c r="EV732" s="59"/>
      <c r="EW732" s="59"/>
      <c r="EX732" s="59"/>
      <c r="EY732" s="59"/>
      <c r="EZ732" s="59"/>
      <c r="FA732" s="59"/>
      <c r="FB732" s="59"/>
      <c r="FC732" s="59"/>
      <c r="FD732" s="59"/>
      <c r="FE732" s="59"/>
      <c r="FF732" s="59"/>
      <c r="FG732" s="59"/>
      <c r="FH732" s="59"/>
      <c r="FI732" s="59"/>
      <c r="FJ732" s="59"/>
      <c r="FK732" s="59"/>
      <c r="FL732" s="59"/>
      <c r="FM732" s="59"/>
      <c r="FN732" s="59"/>
      <c r="FO732" s="59"/>
      <c r="FP732" s="59"/>
      <c r="FQ732" s="59"/>
      <c r="FR732" s="59"/>
      <c r="FS732" s="59"/>
      <c r="FT732" s="59"/>
      <c r="FU732" s="59"/>
      <c r="FV732" s="59"/>
      <c r="FW732" s="59"/>
      <c r="FX732" s="59"/>
      <c r="FY732" s="59"/>
      <c r="FZ732" s="59"/>
      <c r="GA732" s="59"/>
      <c r="GB732" s="59"/>
      <c r="GC732" s="59"/>
      <c r="GD732" s="59"/>
      <c r="GE732" s="59"/>
      <c r="GF732" s="59"/>
      <c r="GG732" s="59"/>
      <c r="GH732" s="59"/>
      <c r="GI732" s="59"/>
      <c r="GJ732" s="59"/>
      <c r="GK732" s="59"/>
      <c r="GL732" s="59"/>
      <c r="GM732" s="59"/>
      <c r="GN732" s="59"/>
      <c r="GO732" s="59"/>
      <c r="GP732" s="59"/>
      <c r="GQ732" s="59"/>
      <c r="GR732" s="59"/>
      <c r="GS732" s="59"/>
      <c r="GT732" s="59"/>
      <c r="GU732" s="59"/>
      <c r="GV732" s="59"/>
      <c r="GW732" s="59"/>
      <c r="GX732" s="59"/>
      <c r="GY732" s="59"/>
      <c r="GZ732" s="59"/>
      <c r="HA732" s="59"/>
      <c r="HB732" s="59"/>
      <c r="HC732" s="59"/>
      <c r="HD732" s="59"/>
      <c r="HE732" s="59"/>
      <c r="HF732" s="59"/>
      <c r="HG732" s="59"/>
      <c r="HH732" s="59"/>
      <c r="HI732" s="59"/>
      <c r="HJ732" s="59"/>
      <c r="HK732" s="59"/>
      <c r="HL732" s="59"/>
      <c r="HM732" s="59"/>
      <c r="HN732" s="59"/>
      <c r="HO732" s="59"/>
      <c r="HP732" s="59"/>
      <c r="HQ732" s="59"/>
      <c r="HR732" s="59"/>
      <c r="HS732" s="59"/>
      <c r="HT732" s="59"/>
      <c r="HU732" s="59"/>
      <c r="HV732" s="59"/>
      <c r="HW732" s="59"/>
      <c r="HX732" s="59"/>
      <c r="HY732" s="59"/>
      <c r="HZ732" s="59"/>
      <c r="IA732" s="59"/>
      <c r="IB732" s="59"/>
      <c r="IC732" s="59"/>
      <c r="ID732" s="59"/>
      <c r="IE732" s="59"/>
      <c r="IF732" s="59"/>
      <c r="IG732" s="59"/>
      <c r="IH732" s="59"/>
      <c r="II732" s="59"/>
      <c r="IJ732" s="59"/>
      <c r="IK732" s="59"/>
      <c r="IL732" s="59"/>
      <c r="IM732" s="59"/>
      <c r="IN732" s="59"/>
      <c r="IO732" s="59"/>
      <c r="IP732" s="59"/>
      <c r="IQ732" s="59"/>
      <c r="IR732" s="59"/>
      <c r="IS732" s="59"/>
      <c r="IT732" s="59"/>
      <c r="IU732" s="59"/>
      <c r="IV732" s="59"/>
      <c r="IW732" s="59"/>
      <c r="IX732" s="59"/>
      <c r="IY732" s="59"/>
      <c r="IZ732" s="59"/>
      <c r="JA732" s="59"/>
      <c r="JB732" s="59"/>
      <c r="JC732" s="59"/>
      <c r="JD732" s="59"/>
      <c r="JE732" s="59"/>
      <c r="JF732" s="59"/>
      <c r="JG732" s="59"/>
      <c r="JH732" s="59"/>
      <c r="JI732" s="59"/>
      <c r="JJ732" s="59"/>
      <c r="JK732" s="59"/>
      <c r="JL732" s="59"/>
      <c r="JM732" s="59"/>
      <c r="JN732" s="59"/>
      <c r="JO732" s="59"/>
      <c r="JP732" s="59"/>
      <c r="JQ732" s="59"/>
      <c r="JR732" s="59"/>
      <c r="JS732" s="59"/>
      <c r="JT732" s="59"/>
      <c r="JU732" s="59"/>
      <c r="JV732" s="59"/>
      <c r="JW732" s="59"/>
      <c r="JX732" s="59"/>
      <c r="JY732" s="59"/>
      <c r="JZ732" s="59"/>
      <c r="KA732" s="59"/>
      <c r="KB732" s="59"/>
      <c r="KC732" s="59"/>
      <c r="KD732" s="59"/>
      <c r="KE732" s="59"/>
      <c r="KF732" s="59"/>
      <c r="KG732" s="59"/>
      <c r="KH732" s="59"/>
      <c r="KI732" s="59"/>
      <c r="KJ732" s="59"/>
      <c r="KK732" s="59"/>
      <c r="KL732" s="59"/>
      <c r="KM732" s="59"/>
      <c r="KN732" s="59"/>
      <c r="KO732" s="59"/>
      <c r="KP732" s="59"/>
      <c r="KQ732" s="59"/>
      <c r="KR732" s="59"/>
      <c r="KS732" s="59"/>
      <c r="KT732" s="59"/>
      <c r="KU732" s="59"/>
      <c r="KV732" s="59"/>
      <c r="KW732" s="59"/>
      <c r="KX732" s="59"/>
      <c r="KY732" s="59"/>
      <c r="KZ732" s="59"/>
      <c r="LA732" s="59"/>
      <c r="LB732" s="59"/>
      <c r="LC732" s="59"/>
      <c r="LD732" s="59"/>
      <c r="LE732" s="59"/>
      <c r="LF732" s="59"/>
      <c r="LG732" s="59"/>
      <c r="LH732" s="59"/>
      <c r="LI732" s="59"/>
      <c r="LJ732" s="59"/>
      <c r="LK732" s="59"/>
      <c r="LL732" s="59"/>
      <c r="LM732" s="59"/>
      <c r="LN732" s="59"/>
      <c r="LO732" s="59"/>
      <c r="LP732" s="59"/>
      <c r="LQ732" s="59"/>
      <c r="LR732" s="59"/>
      <c r="LS732" s="59"/>
      <c r="LT732" s="59"/>
      <c r="LU732" s="59"/>
      <c r="LV732" s="59"/>
      <c r="LW732" s="59"/>
      <c r="LX732" s="59"/>
      <c r="LY732" s="59"/>
      <c r="LZ732" s="59"/>
      <c r="MA732" s="59"/>
      <c r="MB732" s="59"/>
      <c r="MC732" s="59"/>
      <c r="MD732" s="59"/>
      <c r="ME732" s="59"/>
      <c r="MF732" s="59"/>
      <c r="MG732" s="59"/>
      <c r="MH732" s="59"/>
      <c r="MI732" s="59"/>
      <c r="MJ732" s="59"/>
      <c r="MK732" s="59"/>
      <c r="ML732" s="59"/>
      <c r="MM732" s="59"/>
      <c r="MN732" s="59"/>
      <c r="MO732" s="59"/>
      <c r="MP732" s="59"/>
      <c r="MQ732" s="59"/>
      <c r="MR732" s="59"/>
      <c r="MS732" s="59"/>
      <c r="MT732" s="59"/>
      <c r="MU732" s="59"/>
      <c r="MV732" s="59"/>
      <c r="MW732" s="59"/>
      <c r="MX732" s="59"/>
      <c r="MY732" s="59"/>
      <c r="MZ732" s="59"/>
      <c r="NA732" s="59"/>
      <c r="NB732" s="59"/>
      <c r="NC732" s="59"/>
      <c r="ND732" s="59"/>
      <c r="NE732" s="59"/>
      <c r="NF732" s="59"/>
      <c r="NG732" s="59"/>
      <c r="NH732" s="59"/>
      <c r="NI732" s="59"/>
      <c r="NJ732" s="59"/>
      <c r="NK732" s="59"/>
      <c r="NL732" s="59"/>
      <c r="NM732" s="59"/>
      <c r="NN732" s="59"/>
      <c r="NO732" s="59"/>
      <c r="NP732" s="59"/>
      <c r="NQ732" s="59"/>
      <c r="NR732" s="59"/>
      <c r="NS732" s="59"/>
      <c r="NT732" s="59"/>
      <c r="NU732" s="59"/>
      <c r="NV732" s="59"/>
      <c r="NW732" s="59"/>
      <c r="NX732" s="59"/>
      <c r="NY732" s="59"/>
      <c r="NZ732" s="59"/>
      <c r="OA732" s="59"/>
      <c r="OB732" s="59"/>
      <c r="OC732" s="59"/>
      <c r="OD732" s="59"/>
      <c r="OE732" s="59"/>
      <c r="OF732" s="59"/>
      <c r="OG732" s="59"/>
      <c r="OH732" s="59"/>
      <c r="OI732" s="59"/>
      <c r="OJ732" s="59"/>
      <c r="OK732" s="59"/>
      <c r="OL732" s="59"/>
      <c r="OM732" s="59"/>
      <c r="ON732" s="59"/>
      <c r="OO732" s="59"/>
      <c r="OP732" s="59"/>
      <c r="OQ732" s="59"/>
      <c r="OR732" s="59"/>
      <c r="OS732" s="59"/>
      <c r="OT732" s="59"/>
      <c r="OU732" s="59"/>
      <c r="OV732" s="59"/>
      <c r="OW732" s="59"/>
      <c r="OX732" s="59"/>
      <c r="OY732" s="59"/>
      <c r="OZ732" s="59"/>
      <c r="PA732" s="59"/>
      <c r="PB732" s="59"/>
      <c r="PC732" s="59"/>
      <c r="PD732" s="59"/>
      <c r="PE732" s="59"/>
      <c r="PF732" s="59"/>
      <c r="PG732" s="59"/>
      <c r="PH732" s="59"/>
      <c r="PI732" s="59"/>
      <c r="PJ732" s="59"/>
      <c r="PK732" s="59"/>
      <c r="PL732" s="59"/>
      <c r="PM732" s="59"/>
      <c r="PN732" s="59"/>
      <c r="PO732" s="59"/>
      <c r="PP732" s="59"/>
      <c r="PQ732" s="59"/>
      <c r="PR732" s="59"/>
      <c r="PS732" s="59"/>
      <c r="PT732" s="59"/>
      <c r="PU732" s="59"/>
      <c r="PV732" s="59"/>
      <c r="PW732" s="59"/>
      <c r="PX732" s="59"/>
      <c r="PY732" s="59"/>
      <c r="PZ732" s="59"/>
      <c r="QA732" s="59"/>
      <c r="QB732" s="59"/>
      <c r="QC732" s="59"/>
      <c r="QD732" s="59"/>
      <c r="QE732" s="59"/>
      <c r="QF732" s="59"/>
      <c r="QG732" s="59"/>
      <c r="QH732" s="59"/>
      <c r="QI732" s="59"/>
      <c r="QJ732" s="59"/>
      <c r="QK732" s="59"/>
      <c r="QL732" s="59"/>
      <c r="QM732" s="59"/>
      <c r="QN732" s="59"/>
      <c r="QO732" s="59"/>
      <c r="QP732" s="59"/>
      <c r="QQ732" s="59"/>
      <c r="QR732" s="59"/>
      <c r="QS732" s="59"/>
      <c r="QT732" s="59"/>
      <c r="QU732" s="59"/>
      <c r="QV732" s="59"/>
      <c r="QW732" s="59"/>
      <c r="QX732" s="59"/>
      <c r="QY732" s="59"/>
      <c r="QZ732" s="59"/>
      <c r="RA732" s="59"/>
      <c r="RB732" s="59"/>
      <c r="RC732" s="59"/>
      <c r="RD732" s="59"/>
      <c r="RE732" s="59"/>
      <c r="RF732" s="59"/>
      <c r="RG732" s="59"/>
      <c r="RH732" s="59"/>
      <c r="RI732" s="59"/>
      <c r="RJ732" s="59"/>
      <c r="RK732" s="59"/>
      <c r="RL732" s="59"/>
      <c r="RM732" s="59"/>
      <c r="RN732" s="59"/>
      <c r="RO732" s="59"/>
      <c r="RP732" s="59"/>
      <c r="RQ732" s="59"/>
      <c r="RR732" s="59"/>
      <c r="RS732" s="59"/>
      <c r="RT732" s="59"/>
      <c r="RU732" s="59"/>
      <c r="RV732" s="59"/>
      <c r="RW732" s="59"/>
      <c r="RX732" s="59"/>
      <c r="RY732" s="59"/>
      <c r="RZ732" s="59"/>
      <c r="SA732" s="59"/>
      <c r="SB732" s="59"/>
      <c r="SC732" s="59"/>
      <c r="SD732" s="59"/>
      <c r="SE732" s="59"/>
      <c r="SF732" s="59"/>
      <c r="SG732" s="59"/>
      <c r="SH732" s="59"/>
      <c r="SI732" s="59"/>
      <c r="SJ732" s="59"/>
      <c r="SK732" s="59"/>
      <c r="SL732" s="59"/>
      <c r="SM732" s="59"/>
      <c r="SN732" s="59"/>
      <c r="SO732" s="59"/>
      <c r="SP732" s="59"/>
      <c r="SQ732" s="59"/>
      <c r="SR732" s="59"/>
      <c r="SS732" s="59"/>
      <c r="ST732" s="59"/>
      <c r="SU732" s="59"/>
      <c r="SV732" s="59"/>
      <c r="SW732" s="59"/>
      <c r="SX732" s="59"/>
      <c r="SY732" s="59"/>
      <c r="SZ732" s="59"/>
      <c r="TA732" s="59"/>
      <c r="TB732" s="59"/>
      <c r="TC732" s="59"/>
      <c r="TD732" s="59"/>
      <c r="TE732" s="59"/>
      <c r="TF732" s="59"/>
      <c r="TG732" s="59"/>
      <c r="TH732" s="59"/>
      <c r="TI732" s="59"/>
      <c r="TJ732" s="59"/>
      <c r="TK732" s="59"/>
      <c r="TL732" s="59"/>
      <c r="TM732" s="59"/>
      <c r="TN732" s="59"/>
      <c r="TO732" s="59"/>
      <c r="TP732" s="59"/>
      <c r="TQ732" s="59"/>
      <c r="TR732" s="59"/>
      <c r="TS732" s="59"/>
      <c r="TT732" s="59"/>
      <c r="TU732" s="59"/>
      <c r="TV732" s="59"/>
      <c r="TW732" s="59"/>
      <c r="TX732" s="59"/>
      <c r="TY732" s="59"/>
      <c r="TZ732" s="59"/>
      <c r="UA732" s="59"/>
      <c r="UB732" s="59"/>
      <c r="UC732" s="59"/>
      <c r="UD732" s="59"/>
      <c r="UE732" s="59"/>
      <c r="UF732" s="59"/>
      <c r="UG732" s="59"/>
      <c r="UH732" s="59"/>
      <c r="UI732" s="59"/>
      <c r="UJ732" s="59"/>
      <c r="UK732" s="59"/>
      <c r="UL732" s="59"/>
      <c r="UM732" s="59"/>
      <c r="UN732" s="59"/>
      <c r="UO732" s="59"/>
      <c r="UP732" s="59"/>
      <c r="UQ732" s="59"/>
      <c r="UR732" s="59"/>
      <c r="US732" s="59"/>
      <c r="UT732" s="59"/>
      <c r="UU732" s="59"/>
      <c r="UV732" s="59"/>
      <c r="UW732" s="59"/>
      <c r="UX732" s="59"/>
      <c r="UY732" s="59"/>
      <c r="UZ732" s="59"/>
      <c r="VA732" s="59"/>
      <c r="VB732" s="59"/>
      <c r="VC732" s="59"/>
      <c r="VD732" s="59"/>
      <c r="VE732" s="59"/>
      <c r="VF732" s="59"/>
      <c r="VG732" s="59"/>
      <c r="VH732" s="59"/>
      <c r="VI732" s="59"/>
      <c r="VJ732" s="59"/>
      <c r="VK732" s="59"/>
      <c r="VL732" s="59"/>
      <c r="VM732" s="59"/>
      <c r="VN732" s="59"/>
      <c r="VO732" s="59"/>
      <c r="VP732" s="59"/>
      <c r="VQ732" s="59"/>
      <c r="VR732" s="59"/>
      <c r="VS732" s="59"/>
      <c r="VT732" s="59"/>
      <c r="VU732" s="59"/>
      <c r="VV732" s="59"/>
      <c r="VW732" s="59"/>
      <c r="VX732" s="59"/>
      <c r="VY732" s="59"/>
      <c r="VZ732" s="59"/>
      <c r="WA732" s="59"/>
      <c r="WB732" s="59"/>
      <c r="WC732" s="59"/>
      <c r="WD732" s="59"/>
      <c r="WE732" s="59"/>
      <c r="WF732" s="59"/>
      <c r="WG732" s="59"/>
      <c r="WH732" s="59"/>
      <c r="WI732" s="59"/>
      <c r="WJ732" s="59"/>
      <c r="WK732" s="59"/>
      <c r="WL732" s="59"/>
      <c r="WM732" s="59"/>
      <c r="WN732" s="59"/>
      <c r="WO732" s="59"/>
      <c r="WP732" s="59"/>
      <c r="WQ732" s="59"/>
      <c r="WR732" s="59"/>
      <c r="WS732" s="59"/>
      <c r="WT732" s="59"/>
      <c r="WU732" s="59"/>
      <c r="WV732" s="59"/>
      <c r="WW732" s="59"/>
      <c r="WX732" s="59"/>
      <c r="WY732" s="59"/>
      <c r="WZ732" s="59"/>
      <c r="XA732" s="59"/>
      <c r="XB732" s="59"/>
      <c r="XC732" s="59"/>
      <c r="XD732" s="59"/>
      <c r="XE732" s="59"/>
      <c r="XF732" s="59"/>
      <c r="XG732" s="59"/>
      <c r="XH732" s="59"/>
      <c r="XI732" s="59"/>
      <c r="XJ732" s="59"/>
      <c r="XK732" s="59"/>
      <c r="XL732" s="59"/>
      <c r="XM732" s="59"/>
      <c r="XN732" s="59"/>
      <c r="XO732" s="59"/>
      <c r="XP732" s="59"/>
      <c r="XQ732" s="59"/>
      <c r="XR732" s="59"/>
      <c r="XS732" s="59"/>
      <c r="XT732" s="59"/>
      <c r="XU732" s="59"/>
      <c r="XV732" s="59"/>
      <c r="XW732" s="59"/>
      <c r="XX732" s="59"/>
      <c r="XY732" s="59"/>
      <c r="XZ732" s="59"/>
      <c r="YA732" s="59"/>
      <c r="YB732" s="59"/>
      <c r="YC732" s="59"/>
      <c r="YD732" s="59"/>
      <c r="YE732" s="59"/>
      <c r="YF732" s="59"/>
      <c r="YG732" s="59"/>
      <c r="YH732" s="59"/>
      <c r="YI732" s="59"/>
      <c r="YJ732" s="59"/>
      <c r="YK732" s="59"/>
      <c r="YL732" s="59"/>
      <c r="YM732" s="59"/>
      <c r="YN732" s="59"/>
      <c r="YO732" s="59"/>
      <c r="YP732" s="59"/>
      <c r="YQ732" s="59"/>
      <c r="YR732" s="59"/>
      <c r="YS732" s="59"/>
      <c r="YT732" s="59"/>
      <c r="YU732" s="59"/>
      <c r="YV732" s="59"/>
      <c r="YW732" s="59"/>
      <c r="YX732" s="59"/>
      <c r="YY732" s="59"/>
      <c r="YZ732" s="59"/>
      <c r="ZA732" s="59"/>
      <c r="ZB732" s="59"/>
      <c r="ZC732" s="59"/>
      <c r="ZD732" s="59"/>
      <c r="ZE732" s="59"/>
      <c r="ZF732" s="59"/>
      <c r="ZG732" s="59"/>
      <c r="ZH732" s="59"/>
      <c r="ZI732" s="59"/>
      <c r="ZJ732" s="59"/>
      <c r="ZK732" s="59"/>
      <c r="ZL732" s="59"/>
      <c r="ZM732" s="59"/>
      <c r="ZN732" s="59"/>
      <c r="ZO732" s="59"/>
      <c r="ZP732" s="59"/>
      <c r="ZQ732" s="59"/>
      <c r="ZR732" s="59"/>
      <c r="ZS732" s="59"/>
      <c r="ZT732" s="59"/>
      <c r="ZU732" s="59"/>
      <c r="ZV732" s="59"/>
      <c r="ZW732" s="59"/>
      <c r="ZX732" s="59"/>
      <c r="ZY732" s="59"/>
      <c r="ZZ732" s="59"/>
      <c r="AAA732" s="59"/>
      <c r="AAB732" s="59"/>
      <c r="AAC732" s="59"/>
      <c r="AAD732" s="59"/>
      <c r="AAE732" s="59"/>
      <c r="AAF732" s="59"/>
      <c r="AAG732" s="59"/>
      <c r="AAH732" s="59"/>
      <c r="AAI732" s="59"/>
      <c r="AAJ732" s="59"/>
      <c r="AAK732" s="59"/>
      <c r="AAL732" s="59"/>
      <c r="AAM732" s="59"/>
      <c r="AAN732" s="59"/>
      <c r="AAO732" s="59"/>
      <c r="AAP732" s="59"/>
      <c r="AAQ732" s="59"/>
      <c r="AAR732" s="59"/>
      <c r="AAS732" s="59"/>
      <c r="AAT732" s="59"/>
      <c r="AAU732" s="59"/>
      <c r="AAV732" s="59"/>
      <c r="AAW732" s="59"/>
      <c r="AAX732" s="59"/>
      <c r="AAY732" s="59"/>
      <c r="AAZ732" s="59"/>
      <c r="ABA732" s="59"/>
      <c r="ABB732" s="59"/>
      <c r="ABC732" s="59"/>
      <c r="ABD732" s="59"/>
      <c r="ABE732" s="59"/>
      <c r="ABF732" s="59"/>
      <c r="ABG732" s="59"/>
      <c r="ABH732" s="59"/>
      <c r="ABI732" s="59"/>
      <c r="ABJ732" s="59"/>
      <c r="ABK732" s="59"/>
      <c r="ABL732" s="59"/>
      <c r="ABM732" s="59"/>
      <c r="ABN732" s="59"/>
      <c r="ABO732" s="59"/>
      <c r="ABP732" s="59"/>
      <c r="ABQ732" s="59"/>
      <c r="ABR732" s="59"/>
      <c r="ABS732" s="59"/>
      <c r="ABT732" s="59"/>
      <c r="ABU732" s="59"/>
      <c r="ABV732" s="59"/>
      <c r="ABW732" s="59"/>
      <c r="ABX732" s="59"/>
      <c r="ABY732" s="59"/>
      <c r="ABZ732" s="59"/>
      <c r="ACA732" s="59"/>
      <c r="ACB732" s="59"/>
      <c r="ACC732" s="59"/>
      <c r="ACD732" s="59"/>
      <c r="ACE732" s="59"/>
      <c r="ACF732" s="59"/>
      <c r="ACG732" s="59"/>
      <c r="ACH732" s="59"/>
      <c r="ACI732" s="59"/>
      <c r="ACJ732" s="59"/>
      <c r="ACK732" s="59"/>
      <c r="ACL732" s="59"/>
      <c r="ACM732" s="59"/>
      <c r="ACN732" s="59"/>
      <c r="ACO732" s="59"/>
      <c r="ACP732" s="59"/>
      <c r="ACQ732" s="59"/>
      <c r="ACR732" s="59"/>
      <c r="ACS732" s="59"/>
      <c r="ACT732" s="59"/>
      <c r="ACU732" s="59"/>
      <c r="ACV732" s="59"/>
      <c r="ACW732" s="59"/>
      <c r="ACX732" s="59"/>
      <c r="ACY732" s="59"/>
      <c r="ACZ732" s="59"/>
      <c r="ADA732" s="59"/>
      <c r="ADB732" s="59"/>
      <c r="ADC732" s="59"/>
      <c r="ADD732" s="59"/>
      <c r="ADE732" s="59"/>
      <c r="ADF732" s="59"/>
      <c r="ADG732" s="59"/>
      <c r="ADH732" s="59"/>
      <c r="ADI732" s="59"/>
      <c r="ADJ732" s="59"/>
      <c r="ADK732" s="59"/>
      <c r="ADL732" s="59"/>
      <c r="ADM732" s="59"/>
      <c r="ADN732" s="59"/>
      <c r="ADO732" s="59"/>
      <c r="ADP732" s="59"/>
      <c r="ADQ732" s="59"/>
      <c r="ADR732" s="59"/>
      <c r="ADS732" s="59"/>
      <c r="ADT732" s="59"/>
      <c r="ADU732" s="59"/>
      <c r="ADV732" s="59"/>
      <c r="ADW732" s="59"/>
      <c r="ADX732" s="59"/>
      <c r="ADY732" s="59"/>
      <c r="ADZ732" s="59"/>
      <c r="AEA732" s="59"/>
      <c r="AEB732" s="59"/>
      <c r="AEC732" s="59"/>
      <c r="AED732" s="59"/>
      <c r="AEE732" s="59"/>
      <c r="AEF732" s="59"/>
      <c r="AEG732" s="59"/>
      <c r="AEH732" s="59"/>
      <c r="AEI732" s="59"/>
      <c r="AEJ732" s="59"/>
      <c r="AEK732" s="59"/>
      <c r="AEL732" s="59"/>
      <c r="AEM732" s="59"/>
      <c r="AEN732" s="59"/>
      <c r="AEO732" s="59"/>
      <c r="AEP732" s="59"/>
      <c r="AEQ732" s="59"/>
      <c r="AER732" s="59"/>
      <c r="AES732" s="59"/>
      <c r="AET732" s="59"/>
      <c r="AEU732" s="59"/>
      <c r="AEV732" s="59"/>
      <c r="AEW732" s="59"/>
      <c r="AEX732" s="59"/>
      <c r="AEY732" s="59"/>
      <c r="AEZ732" s="59"/>
      <c r="AFA732" s="59"/>
      <c r="AFB732" s="59"/>
      <c r="AFC732" s="59"/>
      <c r="AFD732" s="59"/>
      <c r="AFE732" s="59"/>
      <c r="AFF732" s="59"/>
      <c r="AFG732" s="59"/>
      <c r="AFH732" s="59"/>
      <c r="AFI732" s="59"/>
      <c r="AFJ732" s="59"/>
      <c r="AFK732" s="59"/>
      <c r="AFL732" s="59"/>
      <c r="AFM732" s="59"/>
      <c r="AFN732" s="59"/>
      <c r="AFO732" s="59"/>
      <c r="AFP732" s="59"/>
      <c r="AFQ732" s="59"/>
      <c r="AFR732" s="59"/>
      <c r="AFS732" s="59"/>
      <c r="AFT732" s="59"/>
      <c r="AFU732" s="59"/>
      <c r="AFV732" s="59"/>
      <c r="AFW732" s="59"/>
      <c r="AFX732" s="59"/>
      <c r="AFY732" s="59"/>
      <c r="AFZ732" s="59"/>
      <c r="AGA732" s="59"/>
      <c r="AGB732" s="59"/>
      <c r="AGC732" s="59"/>
      <c r="AGD732" s="59"/>
      <c r="AGE732" s="59"/>
      <c r="AGF732" s="59"/>
      <c r="AGG732" s="59"/>
      <c r="AGH732" s="59"/>
      <c r="AGI732" s="59"/>
      <c r="AGJ732" s="59"/>
      <c r="AGK732" s="59"/>
      <c r="AGL732" s="59"/>
      <c r="AGM732" s="59"/>
      <c r="AGN732" s="59"/>
      <c r="AGO732" s="59"/>
      <c r="AGP732" s="59"/>
      <c r="AGQ732" s="59"/>
      <c r="AGR732" s="59"/>
      <c r="AGS732" s="59"/>
      <c r="AGT732" s="59"/>
      <c r="AGU732" s="59"/>
      <c r="AGV732" s="59"/>
      <c r="AGW732" s="59"/>
      <c r="AGX732" s="59"/>
      <c r="AGY732" s="59"/>
      <c r="AGZ732" s="59"/>
      <c r="AHA732" s="59"/>
      <c r="AHB732" s="59"/>
      <c r="AHC732" s="59"/>
      <c r="AHD732" s="59"/>
      <c r="AHE732" s="59"/>
      <c r="AHF732" s="59"/>
      <c r="AHG732" s="59"/>
      <c r="AHH732" s="59"/>
      <c r="AHI732" s="59"/>
      <c r="AHJ732" s="59"/>
      <c r="AHK732" s="59"/>
      <c r="AHL732" s="59"/>
      <c r="AHM732" s="59"/>
      <c r="AHN732" s="59"/>
      <c r="AHO732" s="59"/>
      <c r="AHP732" s="59"/>
      <c r="AHQ732" s="59"/>
      <c r="AHR732" s="59"/>
      <c r="AHS732" s="59"/>
      <c r="AHT732" s="59"/>
      <c r="AHU732" s="59"/>
      <c r="AHV732" s="59"/>
      <c r="AHW732" s="59"/>
      <c r="AHX732" s="59"/>
      <c r="AHY732" s="59"/>
      <c r="AHZ732" s="59"/>
      <c r="AIA732" s="59"/>
      <c r="AIB732" s="59"/>
      <c r="AIC732" s="59"/>
      <c r="AID732" s="59"/>
      <c r="AIE732" s="59"/>
      <c r="AIF732" s="59"/>
      <c r="AIG732" s="59"/>
      <c r="AIH732" s="59"/>
      <c r="AII732" s="59"/>
      <c r="AIJ732" s="59"/>
      <c r="AIK732" s="59"/>
      <c r="AIL732" s="59"/>
      <c r="AIM732" s="59"/>
      <c r="AIN732" s="59"/>
      <c r="AIO732" s="59"/>
      <c r="AIP732" s="59"/>
      <c r="AIQ732" s="59"/>
      <c r="AIR732" s="59"/>
      <c r="AIS732" s="59"/>
      <c r="AIT732" s="59"/>
      <c r="AIU732" s="59"/>
      <c r="AIV732" s="59"/>
      <c r="AIW732" s="59"/>
      <c r="AIX732" s="59"/>
      <c r="AIY732" s="59"/>
      <c r="AIZ732" s="59"/>
      <c r="AJA732" s="59"/>
      <c r="AJB732" s="59"/>
      <c r="AJC732" s="59"/>
      <c r="AJD732" s="59"/>
      <c r="AJE732" s="59"/>
      <c r="AJF732" s="59"/>
      <c r="AJG732" s="59"/>
      <c r="AJH732" s="59"/>
      <c r="AJI732" s="59"/>
      <c r="AJJ732" s="59"/>
      <c r="AJK732" s="59"/>
      <c r="AJL732" s="59"/>
      <c r="AJM732" s="59"/>
      <c r="AJN732" s="59"/>
      <c r="AJO732" s="59"/>
      <c r="AJP732" s="59"/>
      <c r="AJQ732" s="59"/>
      <c r="AJR732" s="59"/>
      <c r="AJS732" s="59"/>
      <c r="AJT732" s="59"/>
      <c r="AJU732" s="59"/>
      <c r="AJV732" s="59"/>
      <c r="AJW732" s="59"/>
      <c r="AJX732" s="59"/>
      <c r="AJY732" s="59"/>
      <c r="AJZ732" s="59"/>
      <c r="AKA732" s="59"/>
      <c r="AKB732" s="59"/>
      <c r="AKC732" s="59"/>
      <c r="AKD732" s="59"/>
      <c r="AKE732" s="59"/>
      <c r="AKF732" s="59"/>
      <c r="AKG732" s="59"/>
      <c r="AKH732" s="59"/>
      <c r="AKI732" s="59"/>
      <c r="AKJ732" s="59"/>
      <c r="AKK732" s="59"/>
      <c r="AKL732" s="59"/>
      <c r="AKM732" s="59"/>
      <c r="AKN732" s="59"/>
      <c r="AKO732" s="59"/>
      <c r="AKP732" s="59"/>
      <c r="AKQ732" s="59"/>
      <c r="AKR732" s="59"/>
      <c r="AKS732" s="59"/>
      <c r="AKT732" s="59"/>
      <c r="AKU732" s="59"/>
      <c r="AKV732" s="59"/>
      <c r="AKW732" s="59"/>
      <c r="AKX732" s="59"/>
      <c r="AKY732" s="59"/>
      <c r="AKZ732" s="59"/>
      <c r="ALA732" s="59"/>
      <c r="ALB732" s="59"/>
      <c r="ALC732" s="59"/>
      <c r="ALD732" s="59"/>
      <c r="ALE732" s="59"/>
      <c r="ALF732" s="59"/>
      <c r="ALG732" s="59"/>
      <c r="ALH732" s="59"/>
      <c r="ALI732" s="59"/>
      <c r="ALJ732" s="59"/>
      <c r="ALK732" s="59"/>
      <c r="ALL732" s="59"/>
      <c r="ALM732" s="59"/>
      <c r="ALN732" s="59"/>
      <c r="ALO732" s="59"/>
      <c r="ALP732" s="59"/>
      <c r="ALQ732" s="59"/>
      <c r="ALR732" s="59"/>
      <c r="ALS732" s="59"/>
      <c r="ALT732" s="59"/>
      <c r="ALU732" s="59"/>
      <c r="ALV732" s="59"/>
      <c r="ALW732" s="59"/>
      <c r="ALX732" s="59"/>
      <c r="ALY732" s="59"/>
      <c r="ALZ732" s="59"/>
      <c r="AMA732" s="59"/>
      <c r="AMB732" s="59"/>
      <c r="AMC732" s="59"/>
      <c r="AMD732" s="59"/>
      <c r="AME732" s="59"/>
      <c r="AMF732" s="59"/>
      <c r="AMG732" s="59"/>
      <c r="AMH732" s="59"/>
      <c r="AMI732" s="59"/>
      <c r="AMJ732" s="59"/>
      <c r="AMK732" s="59"/>
      <c r="AML732" s="59"/>
      <c r="AMM732" s="59"/>
      <c r="AMN732" s="59"/>
      <c r="AMO732" s="59"/>
      <c r="AMP732" s="59"/>
      <c r="AMQ732" s="59"/>
      <c r="AMR732" s="59"/>
      <c r="AMS732" s="59"/>
      <c r="AMT732" s="59"/>
      <c r="AMU732" s="59"/>
      <c r="AMV732" s="59"/>
      <c r="AMW732" s="59"/>
      <c r="AMX732" s="59"/>
      <c r="AMY732" s="59"/>
      <c r="AMZ732" s="59"/>
      <c r="ANA732" s="59"/>
      <c r="ANB732" s="59"/>
      <c r="ANC732" s="59"/>
      <c r="AND732" s="59"/>
      <c r="ANE732" s="59"/>
      <c r="ANF732" s="59"/>
      <c r="ANG732" s="59"/>
      <c r="ANH732" s="59"/>
      <c r="ANI732" s="59"/>
      <c r="ANJ732" s="59"/>
      <c r="ANK732" s="59"/>
      <c r="ANL732" s="59"/>
      <c r="ANM732" s="59"/>
      <c r="ANN732" s="59"/>
      <c r="ANO732" s="59"/>
      <c r="ANP732" s="59"/>
      <c r="ANQ732" s="59"/>
      <c r="ANR732" s="59"/>
      <c r="ANS732" s="59"/>
      <c r="ANT732" s="59"/>
      <c r="ANU732" s="59"/>
      <c r="ANV732" s="59"/>
      <c r="ANW732" s="59"/>
      <c r="ANX732" s="59"/>
      <c r="ANY732" s="59"/>
      <c r="ANZ732" s="59"/>
      <c r="AOA732" s="59"/>
      <c r="AOB732" s="59"/>
      <c r="AOC732" s="59"/>
      <c r="AOD732" s="59"/>
      <c r="AOE732" s="59"/>
      <c r="AOF732" s="59"/>
      <c r="AOG732" s="59"/>
      <c r="AOH732" s="59"/>
      <c r="AOI732" s="59"/>
      <c r="AOJ732" s="59"/>
      <c r="AOK732" s="59"/>
      <c r="AOL732" s="59"/>
      <c r="AOM732" s="59"/>
      <c r="AON732" s="59"/>
      <c r="AOO732" s="59"/>
      <c r="AOP732" s="59"/>
      <c r="AOQ732" s="59"/>
      <c r="AOR732" s="59"/>
      <c r="AOS732" s="59"/>
      <c r="AOT732" s="59"/>
      <c r="AOU732" s="59"/>
      <c r="AOV732" s="59"/>
      <c r="AOW732" s="59"/>
      <c r="AOX732" s="59"/>
      <c r="AOY732" s="59"/>
      <c r="AOZ732" s="59"/>
      <c r="APA732" s="59"/>
      <c r="APB732" s="59"/>
      <c r="APC732" s="59"/>
      <c r="APD732" s="59"/>
      <c r="APE732" s="59"/>
      <c r="APF732" s="59"/>
      <c r="APG732" s="59"/>
      <c r="APH732" s="59"/>
      <c r="API732" s="59"/>
      <c r="APJ732" s="59"/>
      <c r="APK732" s="59"/>
      <c r="APL732" s="59"/>
      <c r="APM732" s="59"/>
      <c r="APN732" s="59"/>
      <c r="APO732" s="59"/>
      <c r="APP732" s="59"/>
      <c r="APQ732" s="59"/>
      <c r="APR732" s="59"/>
      <c r="APS732" s="59"/>
      <c r="APT732" s="59"/>
      <c r="APU732" s="59"/>
      <c r="APV732" s="59"/>
      <c r="APW732" s="59"/>
      <c r="APX732" s="59"/>
      <c r="APY732" s="59"/>
      <c r="APZ732" s="59"/>
      <c r="AQA732" s="59"/>
      <c r="AQB732" s="59"/>
      <c r="AQC732" s="59"/>
      <c r="AQD732" s="59"/>
      <c r="AQE732" s="59"/>
      <c r="AQF732" s="59"/>
      <c r="AQG732" s="59"/>
      <c r="AQH732" s="59"/>
      <c r="AQI732" s="59"/>
      <c r="AQJ732" s="59"/>
      <c r="AQK732" s="59"/>
      <c r="AQL732" s="59"/>
      <c r="AQM732" s="59"/>
      <c r="AQN732" s="59"/>
      <c r="AQO732" s="59"/>
      <c r="AQP732" s="59"/>
      <c r="AQQ732" s="59"/>
      <c r="AQR732" s="59"/>
      <c r="AQS732" s="59"/>
      <c r="AQT732" s="59"/>
      <c r="AQU732" s="59"/>
      <c r="AQV732" s="59"/>
      <c r="AQW732" s="59"/>
      <c r="AQX732" s="59"/>
      <c r="AQY732" s="59"/>
      <c r="AQZ732" s="59"/>
      <c r="ARA732" s="59"/>
      <c r="ARB732" s="59"/>
      <c r="ARC732" s="59"/>
      <c r="ARD732" s="59"/>
      <c r="ARE732" s="59"/>
      <c r="ARF732" s="59"/>
      <c r="ARG732" s="59"/>
      <c r="ARH732" s="59"/>
      <c r="ARI732" s="59"/>
      <c r="ARJ732" s="59"/>
      <c r="ARK732" s="59"/>
      <c r="ARL732" s="59"/>
      <c r="ARM732" s="59"/>
      <c r="ARN732" s="59"/>
      <c r="ARO732" s="59"/>
      <c r="ARP732" s="59"/>
      <c r="ARQ732" s="59"/>
      <c r="ARR732" s="59"/>
      <c r="ARS732" s="59"/>
      <c r="ART732" s="59"/>
      <c r="ARU732" s="59"/>
      <c r="ARV732" s="59"/>
      <c r="ARW732" s="59"/>
      <c r="ARX732" s="59"/>
      <c r="ARY732" s="59"/>
      <c r="ARZ732" s="59"/>
      <c r="ASA732" s="59"/>
      <c r="ASB732" s="59"/>
      <c r="ASC732" s="59"/>
      <c r="ASD732" s="59"/>
      <c r="ASE732" s="59"/>
      <c r="ASF732" s="59"/>
      <c r="ASG732" s="59"/>
      <c r="ASH732" s="59"/>
      <c r="ASI732" s="59"/>
      <c r="ASJ732" s="59"/>
      <c r="ASK732" s="59"/>
      <c r="ASL732" s="59"/>
      <c r="ASM732" s="59"/>
      <c r="ASN732" s="59"/>
      <c r="ASO732" s="59"/>
      <c r="ASP732" s="59"/>
      <c r="ASQ732" s="59"/>
      <c r="ASR732" s="59"/>
      <c r="ASS732" s="59"/>
      <c r="AST732" s="59"/>
      <c r="ASU732" s="59"/>
      <c r="ASV732" s="59"/>
      <c r="ASW732" s="59"/>
      <c r="ASX732" s="59"/>
      <c r="ASY732" s="59"/>
      <c r="ASZ732" s="59"/>
      <c r="ATA732" s="59"/>
      <c r="ATB732" s="59"/>
      <c r="ATC732" s="59"/>
      <c r="ATD732" s="59"/>
      <c r="ATE732" s="59"/>
      <c r="ATF732" s="59"/>
      <c r="ATG732" s="59"/>
      <c r="ATH732" s="59"/>
      <c r="ATI732" s="59"/>
      <c r="ATJ732" s="59"/>
      <c r="ATK732" s="59"/>
      <c r="ATL732" s="59"/>
      <c r="ATM732" s="59"/>
      <c r="ATN732" s="59"/>
      <c r="ATO732" s="59"/>
      <c r="ATP732" s="59"/>
      <c r="ATQ732" s="59"/>
      <c r="ATR732" s="59"/>
      <c r="ATS732" s="59"/>
      <c r="ATT732" s="59"/>
      <c r="ATU732" s="59"/>
      <c r="ATV732" s="59"/>
      <c r="ATW732" s="59"/>
      <c r="ATX732" s="59"/>
      <c r="ATY732" s="59"/>
      <c r="ATZ732" s="59"/>
      <c r="AUA732" s="59"/>
      <c r="AUB732" s="59"/>
      <c r="AUC732" s="59"/>
      <c r="AUD732" s="59"/>
      <c r="AUE732" s="59"/>
      <c r="AUF732" s="59"/>
      <c r="AUG732" s="59"/>
      <c r="AUH732" s="59"/>
      <c r="AUI732" s="59"/>
      <c r="AUJ732" s="59"/>
      <c r="AUK732" s="59"/>
      <c r="AUL732" s="59"/>
      <c r="AUM732" s="59"/>
      <c r="AUN732" s="59"/>
      <c r="AUO732" s="59"/>
      <c r="AUP732" s="59"/>
      <c r="AUQ732" s="59"/>
      <c r="AUR732" s="59"/>
      <c r="AUS732" s="59"/>
      <c r="AUT732" s="59"/>
      <c r="AUU732" s="59"/>
      <c r="AUV732" s="59"/>
      <c r="AUW732" s="59"/>
      <c r="AUX732" s="59"/>
      <c r="AUY732" s="59"/>
      <c r="AUZ732" s="59"/>
      <c r="AVA732" s="59"/>
      <c r="AVB732" s="59"/>
      <c r="AVC732" s="59"/>
      <c r="AVD732" s="59"/>
      <c r="AVE732" s="59"/>
      <c r="AVF732" s="59"/>
      <c r="AVG732" s="59"/>
      <c r="AVH732" s="59"/>
      <c r="AVI732" s="59"/>
      <c r="AVJ732" s="59"/>
      <c r="AVK732" s="59"/>
      <c r="AVL732" s="59"/>
      <c r="AVM732" s="59"/>
      <c r="AVN732" s="59"/>
      <c r="AVO732" s="59"/>
      <c r="AVP732" s="59"/>
      <c r="AVQ732" s="59"/>
      <c r="AVR732" s="59"/>
      <c r="AVS732" s="59"/>
      <c r="AVT732" s="59"/>
      <c r="AVU732" s="59"/>
      <c r="AVV732" s="59"/>
      <c r="AVW732" s="59"/>
      <c r="AVX732" s="59"/>
      <c r="AVY732" s="59"/>
      <c r="AVZ732" s="59"/>
      <c r="AWA732" s="59"/>
      <c r="AWB732" s="59"/>
      <c r="AWC732" s="59"/>
      <c r="AWD732" s="59"/>
      <c r="AWE732" s="59"/>
      <c r="AWF732" s="59"/>
      <c r="AWG732" s="59"/>
      <c r="AWH732" s="59"/>
      <c r="AWI732" s="59"/>
      <c r="AWJ732" s="59"/>
      <c r="AWK732" s="59"/>
      <c r="AWL732" s="59"/>
      <c r="AWM732" s="59"/>
      <c r="AWN732" s="59"/>
      <c r="AWO732" s="59"/>
      <c r="AWP732" s="59"/>
      <c r="AWQ732" s="59"/>
      <c r="AWR732" s="59"/>
      <c r="AWS732" s="59"/>
      <c r="AWT732" s="59"/>
      <c r="AWU732" s="59"/>
      <c r="AWV732" s="59"/>
      <c r="AWW732" s="59"/>
      <c r="AWX732" s="59"/>
      <c r="AWY732" s="59"/>
      <c r="AWZ732" s="59"/>
      <c r="AXA732" s="59"/>
      <c r="AXB732" s="59"/>
      <c r="AXC732" s="59"/>
      <c r="AXD732" s="59"/>
      <c r="AXE732" s="59"/>
      <c r="AXF732" s="59"/>
      <c r="AXG732" s="59"/>
      <c r="AXH732" s="59"/>
      <c r="AXI732" s="59"/>
      <c r="AXJ732" s="59"/>
      <c r="AXK732" s="59"/>
      <c r="AXL732" s="59"/>
      <c r="AXM732" s="59"/>
      <c r="AXN732" s="59"/>
      <c r="AXO732" s="59"/>
      <c r="AXP732" s="59"/>
      <c r="AXQ732" s="59"/>
      <c r="AXR732" s="59"/>
      <c r="AXS732" s="59"/>
      <c r="AXT732" s="59"/>
      <c r="AXU732" s="59"/>
      <c r="AXV732" s="59"/>
      <c r="AXW732" s="59"/>
      <c r="AXX732" s="59"/>
      <c r="AXY732" s="59"/>
      <c r="AXZ732" s="59"/>
      <c r="AYA732" s="59"/>
      <c r="AYB732" s="59"/>
      <c r="AYC732" s="59"/>
      <c r="AYD732" s="59"/>
      <c r="AYE732" s="59"/>
      <c r="AYF732" s="59"/>
      <c r="AYG732" s="59"/>
      <c r="AYH732" s="59"/>
      <c r="AYI732" s="59"/>
      <c r="AYJ732" s="59"/>
      <c r="AYK732" s="59"/>
      <c r="AYL732" s="59"/>
      <c r="AYM732" s="59"/>
      <c r="AYN732" s="59"/>
      <c r="AYO732" s="59"/>
      <c r="AYP732" s="59"/>
      <c r="AYQ732" s="59"/>
      <c r="AYR732" s="59"/>
      <c r="AYS732" s="59"/>
      <c r="AYT732" s="59"/>
      <c r="AYU732" s="59"/>
      <c r="AYV732" s="59"/>
      <c r="AYW732" s="59"/>
      <c r="AYX732" s="59"/>
      <c r="AYY732" s="59"/>
      <c r="AYZ732" s="59"/>
      <c r="AZA732" s="59"/>
      <c r="AZB732" s="59"/>
      <c r="AZC732" s="59"/>
      <c r="AZD732" s="59"/>
      <c r="AZE732" s="59"/>
      <c r="AZF732" s="59"/>
      <c r="AZG732" s="59"/>
      <c r="AZH732" s="59"/>
      <c r="AZI732" s="59"/>
      <c r="AZJ732" s="59"/>
      <c r="AZK732" s="59"/>
      <c r="AZL732" s="59"/>
      <c r="AZM732" s="59"/>
      <c r="AZN732" s="59"/>
      <c r="AZO732" s="59"/>
      <c r="AZP732" s="59"/>
      <c r="AZQ732" s="59"/>
      <c r="AZR732" s="59"/>
      <c r="AZS732" s="59"/>
      <c r="AZT732" s="59"/>
      <c r="AZU732" s="59"/>
      <c r="AZV732" s="59"/>
      <c r="AZW732" s="59"/>
      <c r="AZX732" s="59"/>
      <c r="AZY732" s="59"/>
      <c r="AZZ732" s="59"/>
      <c r="BAA732" s="59"/>
      <c r="BAB732" s="59"/>
      <c r="BAC732" s="59"/>
      <c r="BAD732" s="59"/>
      <c r="BAE732" s="59"/>
      <c r="BAF732" s="59"/>
      <c r="BAG732" s="59"/>
      <c r="BAH732" s="59"/>
      <c r="BAI732" s="59"/>
      <c r="BAJ732" s="59"/>
      <c r="BAK732" s="59"/>
      <c r="BAL732" s="59"/>
      <c r="BAM732" s="59"/>
      <c r="BAN732" s="59"/>
      <c r="BAO732" s="59"/>
      <c r="BAP732" s="59"/>
      <c r="BAQ732" s="59"/>
      <c r="BAR732" s="59"/>
      <c r="BAS732" s="59"/>
      <c r="BAT732" s="59"/>
      <c r="BAU732" s="59"/>
      <c r="BAV732" s="59"/>
      <c r="BAW732" s="59"/>
      <c r="BAX732" s="59"/>
      <c r="BAY732" s="59"/>
      <c r="BAZ732" s="59"/>
      <c r="BBA732" s="59"/>
      <c r="BBB732" s="59"/>
      <c r="BBC732" s="59"/>
      <c r="BBD732" s="59"/>
      <c r="BBE732" s="59"/>
      <c r="BBF732" s="59"/>
      <c r="BBG732" s="59"/>
      <c r="BBH732" s="59"/>
      <c r="BBI732" s="59"/>
      <c r="BBJ732" s="59"/>
      <c r="BBK732" s="59"/>
      <c r="BBL732" s="59"/>
      <c r="BBM732" s="59"/>
      <c r="BBN732" s="59"/>
      <c r="BBO732" s="59"/>
      <c r="BBP732" s="59"/>
      <c r="BBQ732" s="59"/>
      <c r="BBR732" s="59"/>
      <c r="BBS732" s="59"/>
      <c r="BBT732" s="59"/>
      <c r="BBU732" s="59"/>
      <c r="BBV732" s="59"/>
      <c r="BBW732" s="59"/>
      <c r="BBX732" s="59"/>
      <c r="BBY732" s="59"/>
      <c r="BBZ732" s="59"/>
      <c r="BCA732" s="59"/>
      <c r="BCB732" s="59"/>
      <c r="BCC732" s="59"/>
      <c r="BCD732" s="59"/>
      <c r="BCE732" s="59"/>
      <c r="BCF732" s="59"/>
      <c r="BCG732" s="59"/>
      <c r="BCH732" s="59"/>
      <c r="BCI732" s="59"/>
      <c r="BCJ732" s="59"/>
      <c r="BCK732" s="59"/>
      <c r="BCL732" s="59"/>
      <c r="BCM732" s="59"/>
      <c r="BCN732" s="59"/>
      <c r="BCO732" s="59"/>
      <c r="BCP732" s="59"/>
      <c r="BCQ732" s="59"/>
      <c r="BCR732" s="59"/>
      <c r="BCS732" s="59"/>
      <c r="BCT732" s="59"/>
      <c r="BCU732" s="59"/>
      <c r="BCV732" s="59"/>
      <c r="BCW732" s="59"/>
      <c r="BCX732" s="59"/>
      <c r="BCY732" s="59"/>
      <c r="BCZ732" s="59"/>
      <c r="BDA732" s="59"/>
      <c r="BDB732" s="59"/>
      <c r="BDC732" s="59"/>
      <c r="BDD732" s="59"/>
      <c r="BDE732" s="59"/>
      <c r="BDF732" s="59"/>
      <c r="BDG732" s="59"/>
      <c r="BDH732" s="59"/>
      <c r="BDI732" s="59"/>
      <c r="BDJ732" s="59"/>
      <c r="BDK732" s="59"/>
      <c r="BDL732" s="59"/>
      <c r="BDM732" s="59"/>
      <c r="BDN732" s="59"/>
      <c r="BDO732" s="59"/>
      <c r="BDP732" s="59"/>
      <c r="BDQ732" s="59"/>
      <c r="BDR732" s="59"/>
      <c r="BDS732" s="59"/>
      <c r="BDT732" s="59"/>
      <c r="BDU732" s="59"/>
      <c r="BDV732" s="59"/>
      <c r="BDW732" s="59"/>
      <c r="BDX732" s="59"/>
      <c r="BDY732" s="59"/>
      <c r="BDZ732" s="59"/>
      <c r="BEA732" s="59"/>
      <c r="BEB732" s="59"/>
      <c r="BEC732" s="59"/>
      <c r="BED732" s="59"/>
      <c r="BEE732" s="59"/>
      <c r="BEF732" s="59"/>
      <c r="BEG732" s="59"/>
      <c r="BEH732" s="59"/>
      <c r="BEI732" s="59"/>
      <c r="BEJ732" s="59"/>
      <c r="BEK732" s="59"/>
      <c r="BEL732" s="59"/>
      <c r="BEM732" s="59"/>
      <c r="BEN732" s="59"/>
      <c r="BEO732" s="59"/>
      <c r="BEP732" s="59"/>
      <c r="BEQ732" s="59"/>
      <c r="BER732" s="59"/>
      <c r="BES732" s="59"/>
      <c r="BET732" s="59"/>
      <c r="BEU732" s="59"/>
      <c r="BEV732" s="59"/>
      <c r="BEW732" s="59"/>
      <c r="BEX732" s="59"/>
      <c r="BEY732" s="59"/>
      <c r="BEZ732" s="59"/>
      <c r="BFA732" s="59"/>
      <c r="BFB732" s="59"/>
      <c r="BFC732" s="59"/>
      <c r="BFD732" s="59"/>
      <c r="BFE732" s="59"/>
      <c r="BFF732" s="59"/>
      <c r="BFG732" s="59"/>
      <c r="BFH732" s="59"/>
      <c r="BFI732" s="59"/>
      <c r="BFJ732" s="59"/>
      <c r="BFK732" s="59"/>
      <c r="BFL732" s="59"/>
      <c r="BFM732" s="59"/>
      <c r="BFN732" s="59"/>
      <c r="BFO732" s="59"/>
      <c r="BFP732" s="59"/>
      <c r="BFQ732" s="59"/>
      <c r="BFR732" s="59"/>
      <c r="BFS732" s="59"/>
      <c r="BFT732" s="59"/>
      <c r="BFU732" s="59"/>
      <c r="BFV732" s="59"/>
      <c r="BFW732" s="59"/>
      <c r="BFX732" s="59"/>
      <c r="BFY732" s="59"/>
      <c r="BFZ732" s="59"/>
      <c r="BGA732" s="59"/>
      <c r="BGB732" s="59"/>
      <c r="BGC732" s="59"/>
      <c r="BGD732" s="59"/>
      <c r="BGE732" s="59"/>
      <c r="BGF732" s="59"/>
      <c r="BGG732" s="59"/>
      <c r="BGH732" s="59"/>
      <c r="BGI732" s="59"/>
      <c r="BGJ732" s="59"/>
      <c r="BGK732" s="59"/>
      <c r="BGL732" s="59"/>
      <c r="BGM732" s="59"/>
      <c r="BGN732" s="59"/>
      <c r="BGO732" s="59"/>
      <c r="BGP732" s="59"/>
      <c r="BGQ732" s="59"/>
      <c r="BGR732" s="59"/>
      <c r="BGS732" s="59"/>
      <c r="BGT732" s="59"/>
      <c r="BGU732" s="59"/>
      <c r="BGV732" s="59"/>
      <c r="BGW732" s="59"/>
      <c r="BGX732" s="59"/>
      <c r="BGY732" s="59"/>
      <c r="BGZ732" s="59"/>
      <c r="BHA732" s="59"/>
      <c r="BHB732" s="59"/>
      <c r="BHC732" s="59"/>
      <c r="BHD732" s="59"/>
      <c r="BHE732" s="59"/>
      <c r="BHF732" s="59"/>
      <c r="BHG732" s="59"/>
      <c r="BHH732" s="59"/>
      <c r="BHI732" s="59"/>
      <c r="BHJ732" s="59"/>
      <c r="BHK732" s="59"/>
      <c r="BHL732" s="59"/>
      <c r="BHM732" s="59"/>
      <c r="BHN732" s="59"/>
      <c r="BHO732" s="59"/>
      <c r="BHP732" s="59"/>
      <c r="BHQ732" s="59"/>
      <c r="BHR732" s="59"/>
      <c r="BHS732" s="59"/>
      <c r="BHT732" s="59"/>
      <c r="BHU732" s="59"/>
      <c r="BHV732" s="59"/>
      <c r="BHW732" s="59"/>
      <c r="BHX732" s="59"/>
      <c r="BHY732" s="59"/>
      <c r="BHZ732" s="59"/>
      <c r="BIA732" s="59"/>
      <c r="BIB732" s="59"/>
      <c r="BIC732" s="59"/>
      <c r="BID732" s="59"/>
      <c r="BIE732" s="59"/>
      <c r="BIF732" s="59"/>
      <c r="BIG732" s="59"/>
      <c r="BIH732" s="59"/>
      <c r="BII732" s="59"/>
      <c r="BIJ732" s="59"/>
      <c r="BIK732" s="59"/>
      <c r="BIL732" s="59"/>
      <c r="BIM732" s="59"/>
      <c r="BIN732" s="59"/>
      <c r="BIO732" s="59"/>
      <c r="BIP732" s="59"/>
      <c r="BIQ732" s="59"/>
      <c r="BIR732" s="59"/>
      <c r="BIS732" s="59"/>
      <c r="BIT732" s="59"/>
      <c r="BIU732" s="59"/>
      <c r="BIV732" s="59"/>
      <c r="BIW732" s="59"/>
      <c r="BIX732" s="59"/>
      <c r="BIY732" s="59"/>
      <c r="BIZ732" s="59"/>
      <c r="BJA732" s="59"/>
      <c r="BJB732" s="59"/>
      <c r="BJC732" s="59"/>
      <c r="BJD732" s="59"/>
      <c r="BJE732" s="59"/>
      <c r="BJF732" s="59"/>
      <c r="BJG732" s="59"/>
      <c r="BJH732" s="59"/>
      <c r="BJI732" s="59"/>
      <c r="BJJ732" s="59"/>
      <c r="BJK732" s="59"/>
      <c r="BJL732" s="59"/>
      <c r="BJM732" s="59"/>
      <c r="BJN732" s="59"/>
      <c r="BJO732" s="59"/>
      <c r="BJP732" s="59"/>
      <c r="BJQ732" s="59"/>
      <c r="BJR732" s="59"/>
      <c r="BJS732" s="59"/>
      <c r="BJT732" s="59"/>
      <c r="BJU732" s="59"/>
      <c r="BJV732" s="59"/>
      <c r="BJW732" s="59"/>
      <c r="BJX732" s="59"/>
      <c r="BJY732" s="59"/>
      <c r="BJZ732" s="59"/>
      <c r="BKA732" s="59"/>
      <c r="BKB732" s="59"/>
      <c r="BKC732" s="59"/>
      <c r="BKD732" s="59"/>
      <c r="BKE732" s="59"/>
      <c r="BKF732" s="59"/>
      <c r="BKG732" s="59"/>
      <c r="BKH732" s="59"/>
      <c r="BKI732" s="59"/>
      <c r="BKJ732" s="59"/>
      <c r="BKK732" s="59"/>
      <c r="BKL732" s="59"/>
      <c r="BKM732" s="59"/>
      <c r="BKN732" s="59"/>
      <c r="BKO732" s="59"/>
      <c r="BKP732" s="59"/>
      <c r="BKQ732" s="59"/>
      <c r="BKR732" s="59"/>
      <c r="BKS732" s="59"/>
      <c r="BKT732" s="59"/>
      <c r="BKU732" s="59"/>
      <c r="BKV732" s="59"/>
      <c r="BKW732" s="59"/>
      <c r="BKX732" s="59"/>
      <c r="BKY732" s="59"/>
      <c r="BKZ732" s="59"/>
      <c r="BLA732" s="59"/>
      <c r="BLB732" s="59"/>
      <c r="BLC732" s="59"/>
      <c r="BLD732" s="59"/>
      <c r="BLE732" s="59"/>
      <c r="BLF732" s="59"/>
      <c r="BLG732" s="59"/>
      <c r="BLH732" s="59"/>
      <c r="BLI732" s="59"/>
      <c r="BLJ732" s="59"/>
      <c r="BLK732" s="59"/>
      <c r="BLL732" s="59"/>
      <c r="BLM732" s="59"/>
      <c r="BLN732" s="59"/>
      <c r="BLO732" s="59"/>
      <c r="BLP732" s="59"/>
      <c r="BLQ732" s="59"/>
      <c r="BLR732" s="59"/>
      <c r="BLS732" s="59"/>
      <c r="BLT732" s="59"/>
      <c r="BLU732" s="59"/>
      <c r="BLV732" s="59"/>
      <c r="BLW732" s="59"/>
      <c r="BLX732" s="59"/>
      <c r="BLY732" s="59"/>
      <c r="BLZ732" s="59"/>
      <c r="BMA732" s="59"/>
      <c r="BMB732" s="59"/>
      <c r="BMC732" s="59"/>
      <c r="BMD732" s="59"/>
      <c r="BME732" s="59"/>
      <c r="BMF732" s="59"/>
      <c r="BMG732" s="59"/>
      <c r="BMH732" s="59"/>
      <c r="BMI732" s="59"/>
      <c r="BMJ732" s="59"/>
      <c r="BMK732" s="59"/>
      <c r="BML732" s="59"/>
      <c r="BMM732" s="59"/>
      <c r="BMN732" s="59"/>
      <c r="BMO732" s="59"/>
      <c r="BMP732" s="59"/>
      <c r="BMQ732" s="59"/>
      <c r="BMR732" s="59"/>
      <c r="BMS732" s="59"/>
      <c r="BMT732" s="59"/>
      <c r="BMU732" s="59"/>
      <c r="BMV732" s="59"/>
      <c r="BMW732" s="59"/>
      <c r="BMX732" s="59"/>
      <c r="BMY732" s="59"/>
      <c r="BMZ732" s="59"/>
      <c r="BNA732" s="59"/>
      <c r="BNB732" s="59"/>
      <c r="BNC732" s="59"/>
      <c r="BND732" s="59"/>
      <c r="BNE732" s="59"/>
      <c r="BNF732" s="59"/>
      <c r="BNG732" s="59"/>
      <c r="BNH732" s="59"/>
      <c r="BNI732" s="59"/>
      <c r="BNJ732" s="59"/>
      <c r="BNK732" s="59"/>
      <c r="BNL732" s="59"/>
      <c r="BNM732" s="59"/>
      <c r="BNN732" s="59"/>
      <c r="BNO732" s="59"/>
      <c r="BNP732" s="59"/>
      <c r="BNQ732" s="59"/>
      <c r="BNR732" s="59"/>
      <c r="BNS732" s="59"/>
      <c r="BNT732" s="59"/>
      <c r="BNU732" s="59"/>
      <c r="BNV732" s="59"/>
      <c r="BNW732" s="59"/>
      <c r="BNX732" s="59"/>
      <c r="BNY732" s="59"/>
      <c r="BNZ732" s="59"/>
      <c r="BOA732" s="59"/>
      <c r="BOB732" s="59"/>
      <c r="BOC732" s="59"/>
      <c r="BOD732" s="59"/>
      <c r="BOE732" s="59"/>
      <c r="BOF732" s="59"/>
      <c r="BOG732" s="59"/>
      <c r="BOH732" s="59"/>
      <c r="BOI732" s="59"/>
      <c r="BOJ732" s="59"/>
      <c r="BOK732" s="59"/>
      <c r="BOL732" s="59"/>
      <c r="BOM732" s="59"/>
      <c r="BON732" s="59"/>
      <c r="BOO732" s="59"/>
      <c r="BOP732" s="59"/>
      <c r="BOQ732" s="59"/>
      <c r="BOR732" s="59"/>
      <c r="BOS732" s="59"/>
      <c r="BOT732" s="59"/>
      <c r="BOU732" s="59"/>
      <c r="BOV732" s="59"/>
      <c r="BOW732" s="59"/>
      <c r="BOX732" s="59"/>
      <c r="BOY732" s="59"/>
      <c r="BOZ732" s="59"/>
      <c r="BPA732" s="59"/>
      <c r="BPB732" s="59"/>
      <c r="BPC732" s="59"/>
      <c r="BPD732" s="59"/>
      <c r="BPE732" s="59"/>
      <c r="BPF732" s="59"/>
      <c r="BPG732" s="59"/>
      <c r="BPH732" s="59"/>
      <c r="BPI732" s="59"/>
      <c r="BPJ732" s="59"/>
      <c r="BPK732" s="59"/>
      <c r="BPL732" s="59"/>
      <c r="BPM732" s="59"/>
      <c r="BPN732" s="59"/>
      <c r="BPO732" s="59"/>
      <c r="BPP732" s="59"/>
      <c r="BPQ732" s="59"/>
      <c r="BPR732" s="59"/>
      <c r="BPS732" s="59"/>
      <c r="BPT732" s="59"/>
      <c r="BPU732" s="59"/>
      <c r="BPV732" s="59"/>
      <c r="BPW732" s="59"/>
      <c r="BPX732" s="59"/>
      <c r="BPY732" s="59"/>
      <c r="BPZ732" s="59"/>
      <c r="BQA732" s="59"/>
      <c r="BQB732" s="59"/>
      <c r="BQC732" s="59"/>
      <c r="BQD732" s="59"/>
      <c r="BQE732" s="59"/>
      <c r="BQF732" s="59"/>
      <c r="BQG732" s="59"/>
      <c r="BQH732" s="59"/>
      <c r="BQI732" s="59"/>
      <c r="BQJ732" s="59"/>
      <c r="BQK732" s="59"/>
      <c r="BQL732" s="59"/>
      <c r="BQM732" s="59"/>
      <c r="BQN732" s="59"/>
      <c r="BQO732" s="59"/>
      <c r="BQP732" s="59"/>
      <c r="BQQ732" s="59"/>
      <c r="BQR732" s="59"/>
      <c r="BQS732" s="59"/>
      <c r="BQT732" s="59"/>
      <c r="BQU732" s="59"/>
      <c r="BQV732" s="59"/>
      <c r="BQW732" s="59"/>
      <c r="BQX732" s="59"/>
      <c r="BQY732" s="59"/>
      <c r="BQZ732" s="59"/>
      <c r="BRA732" s="59"/>
      <c r="BRB732" s="59"/>
      <c r="BRC732" s="59"/>
      <c r="BRD732" s="59"/>
      <c r="BRE732" s="59"/>
      <c r="BRF732" s="59"/>
      <c r="BRG732" s="59"/>
      <c r="BRH732" s="59"/>
      <c r="BRI732" s="59"/>
      <c r="BRJ732" s="59"/>
      <c r="BRK732" s="59"/>
      <c r="BRL732" s="59"/>
      <c r="BRM732" s="59"/>
      <c r="BRN732" s="59"/>
      <c r="BRO732" s="59"/>
      <c r="BRP732" s="59"/>
      <c r="BRQ732" s="59"/>
      <c r="BRR732" s="59"/>
      <c r="BRS732" s="59"/>
      <c r="BRT732" s="59"/>
      <c r="BRU732" s="59"/>
      <c r="BRV732" s="59"/>
      <c r="BRW732" s="59"/>
      <c r="BRX732" s="59"/>
      <c r="BRY732" s="59"/>
      <c r="BRZ732" s="59"/>
      <c r="BSA732" s="59"/>
      <c r="BSB732" s="59"/>
      <c r="BSC732" s="59"/>
      <c r="BSD732" s="59"/>
      <c r="BSE732" s="59"/>
      <c r="BSF732" s="59"/>
      <c r="BSG732" s="59"/>
      <c r="BSH732" s="59"/>
      <c r="BSI732" s="59"/>
      <c r="BSJ732" s="59"/>
      <c r="BSK732" s="59"/>
      <c r="BSL732" s="59"/>
      <c r="BSM732" s="59"/>
      <c r="BSN732" s="59"/>
      <c r="BSO732" s="59"/>
      <c r="BSP732" s="59"/>
      <c r="BSQ732" s="59"/>
      <c r="BSR732" s="59"/>
      <c r="BSS732" s="59"/>
      <c r="BST732" s="59"/>
      <c r="BSU732" s="59"/>
      <c r="BSV732" s="59"/>
      <c r="BSW732" s="59"/>
      <c r="BSX732" s="59"/>
      <c r="BSY732" s="59"/>
      <c r="BSZ732" s="59"/>
      <c r="BTA732" s="59"/>
      <c r="BTB732" s="59"/>
      <c r="BTC732" s="59"/>
      <c r="BTD732" s="59"/>
      <c r="BTE732" s="59"/>
      <c r="BTF732" s="59"/>
      <c r="BTG732" s="59"/>
      <c r="BTH732" s="59"/>
      <c r="BTI732" s="59"/>
      <c r="BTJ732" s="59"/>
      <c r="BTK732" s="59"/>
      <c r="BTL732" s="59"/>
      <c r="BTM732" s="59"/>
      <c r="BTN732" s="59"/>
      <c r="BTO732" s="59"/>
      <c r="BTP732" s="59"/>
      <c r="BTQ732" s="59"/>
      <c r="BTR732" s="59"/>
      <c r="BTS732" s="59"/>
      <c r="BTT732" s="59"/>
      <c r="BTU732" s="59"/>
      <c r="BTV732" s="59"/>
      <c r="BTW732" s="59"/>
      <c r="BTX732" s="59"/>
      <c r="BTY732" s="59"/>
      <c r="BTZ732" s="59"/>
      <c r="BUA732" s="59"/>
      <c r="BUB732" s="59"/>
      <c r="BUC732" s="59"/>
      <c r="BUD732" s="59"/>
      <c r="BUE732" s="59"/>
      <c r="BUF732" s="59"/>
      <c r="BUG732" s="59"/>
      <c r="BUH732" s="59"/>
      <c r="BUI732" s="59"/>
      <c r="BUJ732" s="59"/>
      <c r="BUK732" s="59"/>
      <c r="BUL732" s="59"/>
      <c r="BUM732" s="59"/>
      <c r="BUN732" s="59"/>
      <c r="BUO732" s="59"/>
      <c r="BUP732" s="59"/>
      <c r="BUQ732" s="59"/>
      <c r="BUR732" s="59"/>
      <c r="BUS732" s="59"/>
      <c r="BUT732" s="59"/>
      <c r="BUU732" s="59"/>
      <c r="BUV732" s="59"/>
      <c r="BUW732" s="59"/>
      <c r="BUX732" s="59"/>
      <c r="BUY732" s="59"/>
      <c r="BUZ732" s="59"/>
      <c r="BVA732" s="59"/>
      <c r="BVB732" s="59"/>
      <c r="BVC732" s="59"/>
      <c r="BVD732" s="59"/>
      <c r="BVE732" s="59"/>
      <c r="BVF732" s="59"/>
      <c r="BVG732" s="59"/>
      <c r="BVH732" s="59"/>
      <c r="BVI732" s="59"/>
      <c r="BVJ732" s="59"/>
      <c r="BVK732" s="59"/>
      <c r="BVL732" s="59"/>
      <c r="BVM732" s="59"/>
      <c r="BVN732" s="59"/>
      <c r="BVO732" s="59"/>
      <c r="BVP732" s="59"/>
      <c r="BVQ732" s="59"/>
      <c r="BVR732" s="59"/>
      <c r="BVS732" s="59"/>
      <c r="BVT732" s="59"/>
      <c r="BVU732" s="59"/>
      <c r="BVV732" s="59"/>
      <c r="BVW732" s="59"/>
      <c r="BVX732" s="59"/>
      <c r="BVY732" s="59"/>
      <c r="BVZ732" s="59"/>
      <c r="BWA732" s="59"/>
      <c r="BWB732" s="59"/>
      <c r="BWC732" s="59"/>
      <c r="BWD732" s="59"/>
      <c r="BWE732" s="59"/>
      <c r="BWF732" s="59"/>
      <c r="BWG732" s="59"/>
      <c r="BWH732" s="59"/>
      <c r="BWI732" s="59"/>
      <c r="BWJ732" s="59"/>
      <c r="BWK732" s="59"/>
      <c r="BWL732" s="59"/>
      <c r="BWM732" s="59"/>
      <c r="BWN732" s="59"/>
      <c r="BWO732" s="59"/>
      <c r="BWP732" s="59"/>
      <c r="BWQ732" s="59"/>
      <c r="BWR732" s="59"/>
      <c r="BWS732" s="59"/>
      <c r="BWT732" s="59"/>
      <c r="BWU732" s="59"/>
      <c r="BWV732" s="59"/>
      <c r="BWW732" s="59"/>
      <c r="BWX732" s="59"/>
      <c r="BWY732" s="59"/>
      <c r="BWZ732" s="59"/>
      <c r="BXA732" s="59"/>
      <c r="BXB732" s="59"/>
      <c r="BXC732" s="59"/>
      <c r="BXD732" s="59"/>
      <c r="BXE732" s="59"/>
      <c r="BXF732" s="59"/>
      <c r="BXG732" s="59"/>
      <c r="BXH732" s="59"/>
      <c r="BXI732" s="59"/>
      <c r="BXJ732" s="59"/>
      <c r="BXK732" s="59"/>
      <c r="BXL732" s="59"/>
      <c r="BXM732" s="59"/>
      <c r="BXN732" s="59"/>
      <c r="BXO732" s="59"/>
      <c r="BXP732" s="59"/>
      <c r="BXQ732" s="59"/>
      <c r="BXR732" s="59"/>
      <c r="BXS732" s="59"/>
      <c r="BXT732" s="59"/>
      <c r="BXU732" s="59"/>
      <c r="BXV732" s="59"/>
      <c r="BXW732" s="59"/>
      <c r="BXX732" s="59"/>
      <c r="BXY732" s="59"/>
      <c r="BXZ732" s="59"/>
      <c r="BYA732" s="59"/>
      <c r="BYB732" s="59"/>
      <c r="BYC732" s="59"/>
      <c r="BYD732" s="59"/>
      <c r="BYE732" s="59"/>
      <c r="BYF732" s="59"/>
      <c r="BYG732" s="59"/>
      <c r="BYH732" s="59"/>
      <c r="BYI732" s="59"/>
      <c r="BYJ732" s="59"/>
      <c r="BYK732" s="59"/>
      <c r="BYL732" s="59"/>
      <c r="BYM732" s="59"/>
      <c r="BYN732" s="59"/>
      <c r="BYO732" s="59"/>
      <c r="BYP732" s="59"/>
      <c r="BYQ732" s="59"/>
      <c r="BYR732" s="59"/>
      <c r="BYS732" s="59"/>
      <c r="BYT732" s="59"/>
      <c r="BYU732" s="59"/>
      <c r="BYV732" s="59"/>
      <c r="BYW732" s="59"/>
      <c r="BYX732" s="59"/>
      <c r="BYY732" s="59"/>
      <c r="BYZ732" s="59"/>
      <c r="BZA732" s="59"/>
      <c r="BZB732" s="59"/>
      <c r="BZC732" s="59"/>
      <c r="BZD732" s="59"/>
      <c r="BZE732" s="59"/>
      <c r="BZF732" s="59"/>
      <c r="BZG732" s="59"/>
      <c r="BZH732" s="59"/>
      <c r="BZI732" s="59"/>
      <c r="BZJ732" s="59"/>
      <c r="BZK732" s="59"/>
      <c r="BZL732" s="59"/>
      <c r="BZM732" s="59"/>
      <c r="BZN732" s="59"/>
      <c r="BZO732" s="59"/>
      <c r="BZP732" s="59"/>
      <c r="BZQ732" s="59"/>
      <c r="BZR732" s="59"/>
      <c r="BZS732" s="59"/>
      <c r="BZT732" s="59"/>
      <c r="BZU732" s="59"/>
      <c r="BZV732" s="59"/>
      <c r="BZW732" s="59"/>
      <c r="BZX732" s="59"/>
      <c r="BZY732" s="59"/>
      <c r="BZZ732" s="59"/>
      <c r="CAA732" s="59"/>
      <c r="CAB732" s="59"/>
      <c r="CAC732" s="59"/>
      <c r="CAD732" s="59"/>
      <c r="CAE732" s="59"/>
      <c r="CAF732" s="59"/>
      <c r="CAG732" s="59"/>
      <c r="CAH732" s="59"/>
      <c r="CAI732" s="59"/>
      <c r="CAJ732" s="59"/>
      <c r="CAK732" s="59"/>
      <c r="CAL732" s="59"/>
      <c r="CAM732" s="59"/>
      <c r="CAN732" s="59"/>
      <c r="CAO732" s="59"/>
      <c r="CAP732" s="59"/>
      <c r="CAQ732" s="59"/>
      <c r="CAR732" s="59"/>
      <c r="CAS732" s="59"/>
      <c r="CAT732" s="59"/>
      <c r="CAU732" s="59"/>
      <c r="CAV732" s="59"/>
      <c r="CAW732" s="59"/>
      <c r="CAX732" s="59"/>
      <c r="CAY732" s="59"/>
      <c r="CAZ732" s="59"/>
      <c r="CBA732" s="59"/>
      <c r="CBB732" s="59"/>
      <c r="CBC732" s="59"/>
      <c r="CBD732" s="59"/>
      <c r="CBE732" s="59"/>
      <c r="CBF732" s="59"/>
      <c r="CBG732" s="59"/>
      <c r="CBH732" s="59"/>
      <c r="CBI732" s="59"/>
      <c r="CBJ732" s="59"/>
      <c r="CBK732" s="59"/>
      <c r="CBL732" s="59"/>
      <c r="CBM732" s="59"/>
      <c r="CBN732" s="59"/>
      <c r="CBO732" s="59"/>
      <c r="CBP732" s="59"/>
      <c r="CBQ732" s="59"/>
      <c r="CBR732" s="59"/>
      <c r="CBS732" s="59"/>
      <c r="CBT732" s="59"/>
      <c r="CBU732" s="59"/>
      <c r="CBV732" s="59"/>
      <c r="CBW732" s="59"/>
      <c r="CBX732" s="59"/>
      <c r="CBY732" s="59"/>
      <c r="CBZ732" s="59"/>
      <c r="CCA732" s="59"/>
      <c r="CCB732" s="59"/>
      <c r="CCC732" s="59"/>
      <c r="CCD732" s="59"/>
      <c r="CCE732" s="59"/>
      <c r="CCF732" s="59"/>
      <c r="CCG732" s="59"/>
      <c r="CCH732" s="59"/>
      <c r="CCI732" s="59"/>
      <c r="CCJ732" s="59"/>
      <c r="CCK732" s="59"/>
      <c r="CCL732" s="59"/>
      <c r="CCM732" s="59"/>
      <c r="CCN732" s="59"/>
      <c r="CCO732" s="59"/>
      <c r="CCP732" s="59"/>
      <c r="CCQ732" s="59"/>
      <c r="CCR732" s="59"/>
      <c r="CCS732" s="59"/>
      <c r="CCT732" s="59"/>
      <c r="CCU732" s="59"/>
      <c r="CCV732" s="59"/>
      <c r="CCW732" s="59"/>
      <c r="CCX732" s="59"/>
      <c r="CCY732" s="59"/>
      <c r="CCZ732" s="59"/>
      <c r="CDA732" s="59"/>
      <c r="CDB732" s="59"/>
      <c r="CDC732" s="59"/>
      <c r="CDD732" s="59"/>
      <c r="CDE732" s="59"/>
      <c r="CDF732" s="59"/>
      <c r="CDG732" s="59"/>
      <c r="CDH732" s="59"/>
      <c r="CDI732" s="59"/>
      <c r="CDJ732" s="59"/>
      <c r="CDK732" s="59"/>
      <c r="CDL732" s="59"/>
      <c r="CDM732" s="59"/>
      <c r="CDN732" s="59"/>
      <c r="CDO732" s="59"/>
      <c r="CDP732" s="59"/>
      <c r="CDQ732" s="59"/>
      <c r="CDR732" s="59"/>
      <c r="CDS732" s="59"/>
      <c r="CDT732" s="59"/>
      <c r="CDU732" s="59"/>
      <c r="CDV732" s="59"/>
      <c r="CDW732" s="59"/>
      <c r="CDX732" s="59"/>
      <c r="CDY732" s="59"/>
      <c r="CDZ732" s="59"/>
      <c r="CEA732" s="59"/>
      <c r="CEB732" s="59"/>
      <c r="CEC732" s="59"/>
      <c r="CED732" s="59"/>
      <c r="CEE732" s="59"/>
      <c r="CEF732" s="59"/>
      <c r="CEG732" s="59"/>
      <c r="CEH732" s="59"/>
      <c r="CEI732" s="59"/>
      <c r="CEJ732" s="59"/>
      <c r="CEK732" s="59"/>
      <c r="CEL732" s="59"/>
      <c r="CEM732" s="59"/>
      <c r="CEN732" s="59"/>
      <c r="CEO732" s="59"/>
      <c r="CEP732" s="59"/>
      <c r="CEQ732" s="59"/>
      <c r="CER732" s="59"/>
      <c r="CES732" s="59"/>
      <c r="CET732" s="59"/>
      <c r="CEU732" s="59"/>
      <c r="CEV732" s="59"/>
      <c r="CEW732" s="59"/>
      <c r="CEX732" s="59"/>
      <c r="CEY732" s="59"/>
      <c r="CEZ732" s="59"/>
      <c r="CFA732" s="59"/>
      <c r="CFB732" s="59"/>
      <c r="CFC732" s="59"/>
      <c r="CFD732" s="59"/>
      <c r="CFE732" s="59"/>
      <c r="CFF732" s="59"/>
      <c r="CFG732" s="59"/>
      <c r="CFH732" s="59"/>
      <c r="CFI732" s="59"/>
      <c r="CFJ732" s="59"/>
      <c r="CFK732" s="59"/>
      <c r="CFL732" s="59"/>
      <c r="CFM732" s="59"/>
      <c r="CFN732" s="59"/>
      <c r="CFO732" s="59"/>
      <c r="CFP732" s="59"/>
      <c r="CFQ732" s="59"/>
      <c r="CFR732" s="59"/>
      <c r="CFS732" s="59"/>
      <c r="CFT732" s="59"/>
      <c r="CFU732" s="59"/>
      <c r="CFV732" s="59"/>
      <c r="CFW732" s="59"/>
      <c r="CFX732" s="59"/>
      <c r="CFY732" s="59"/>
      <c r="CFZ732" s="59"/>
      <c r="CGA732" s="59"/>
      <c r="CGB732" s="59"/>
      <c r="CGC732" s="59"/>
      <c r="CGD732" s="59"/>
      <c r="CGE732" s="59"/>
      <c r="CGF732" s="59"/>
      <c r="CGG732" s="59"/>
      <c r="CGH732" s="59"/>
      <c r="CGI732" s="59"/>
      <c r="CGJ732" s="59"/>
      <c r="CGK732" s="59"/>
      <c r="CGL732" s="59"/>
      <c r="CGM732" s="59"/>
      <c r="CGN732" s="59"/>
      <c r="CGO732" s="59"/>
      <c r="CGP732" s="59"/>
      <c r="CGQ732" s="59"/>
      <c r="CGR732" s="59"/>
      <c r="CGS732" s="59"/>
      <c r="CGT732" s="59"/>
      <c r="CGU732" s="59"/>
      <c r="CGV732" s="59"/>
      <c r="CGW732" s="59"/>
      <c r="CGX732" s="59"/>
      <c r="CGY732" s="59"/>
      <c r="CGZ732" s="59"/>
      <c r="CHA732" s="59"/>
      <c r="CHB732" s="59"/>
      <c r="CHC732" s="59"/>
      <c r="CHD732" s="59"/>
      <c r="CHE732" s="59"/>
      <c r="CHF732" s="59"/>
      <c r="CHG732" s="59"/>
      <c r="CHH732" s="59"/>
      <c r="CHI732" s="59"/>
      <c r="CHJ732" s="59"/>
      <c r="CHK732" s="59"/>
      <c r="CHL732" s="59"/>
      <c r="CHM732" s="59"/>
      <c r="CHN732" s="59"/>
      <c r="CHO732" s="59"/>
      <c r="CHP732" s="59"/>
      <c r="CHQ732" s="59"/>
      <c r="CHR732" s="59"/>
      <c r="CHS732" s="59"/>
      <c r="CHT732" s="59"/>
      <c r="CHU732" s="59"/>
      <c r="CHV732" s="59"/>
      <c r="CHW732" s="59"/>
      <c r="CHX732" s="59"/>
      <c r="CHY732" s="59"/>
      <c r="CHZ732" s="59"/>
      <c r="CIA732" s="59"/>
      <c r="CIB732" s="59"/>
      <c r="CIC732" s="59"/>
      <c r="CID732" s="59"/>
      <c r="CIE732" s="59"/>
      <c r="CIF732" s="59"/>
      <c r="CIG732" s="59"/>
      <c r="CIH732" s="59"/>
      <c r="CII732" s="59"/>
      <c r="CIJ732" s="59"/>
      <c r="CIK732" s="59"/>
      <c r="CIL732" s="59"/>
      <c r="CIM732" s="59"/>
      <c r="CIN732" s="59"/>
      <c r="CIO732" s="59"/>
      <c r="CIP732" s="59"/>
      <c r="CIQ732" s="59"/>
      <c r="CIR732" s="59"/>
      <c r="CIS732" s="59"/>
      <c r="CIT732" s="59"/>
      <c r="CIU732" s="59"/>
      <c r="CIV732" s="59"/>
      <c r="CIW732" s="59"/>
      <c r="CIX732" s="59"/>
      <c r="CIY732" s="59"/>
      <c r="CIZ732" s="59"/>
      <c r="CJA732" s="59"/>
      <c r="CJB732" s="59"/>
      <c r="CJC732" s="59"/>
      <c r="CJD732" s="59"/>
      <c r="CJE732" s="59"/>
      <c r="CJF732" s="59"/>
      <c r="CJG732" s="59"/>
      <c r="CJH732" s="59"/>
      <c r="CJI732" s="59"/>
      <c r="CJJ732" s="59"/>
      <c r="CJK732" s="59"/>
      <c r="CJL732" s="59"/>
      <c r="CJM732" s="59"/>
      <c r="CJN732" s="59"/>
      <c r="CJO732" s="59"/>
      <c r="CJP732" s="59"/>
      <c r="CJQ732" s="59"/>
      <c r="CJR732" s="59"/>
      <c r="CJS732" s="59"/>
      <c r="CJT732" s="59"/>
      <c r="CJU732" s="59"/>
      <c r="CJV732" s="59"/>
      <c r="CJW732" s="59"/>
      <c r="CJX732" s="59"/>
      <c r="CJY732" s="59"/>
      <c r="CJZ732" s="59"/>
      <c r="CKA732" s="59"/>
      <c r="CKB732" s="59"/>
      <c r="CKC732" s="59"/>
      <c r="CKD732" s="59"/>
      <c r="CKE732" s="59"/>
      <c r="CKF732" s="59"/>
      <c r="CKG732" s="59"/>
      <c r="CKH732" s="59"/>
      <c r="CKI732" s="59"/>
      <c r="CKJ732" s="59"/>
      <c r="CKK732" s="59"/>
      <c r="CKL732" s="59"/>
      <c r="CKM732" s="59"/>
      <c r="CKN732" s="59"/>
      <c r="CKO732" s="59"/>
      <c r="CKP732" s="59"/>
      <c r="CKQ732" s="59"/>
      <c r="CKR732" s="59"/>
      <c r="CKS732" s="59"/>
      <c r="CKT732" s="59"/>
      <c r="CKU732" s="59"/>
      <c r="CKV732" s="59"/>
      <c r="CKW732" s="59"/>
      <c r="CKX732" s="59"/>
      <c r="CKY732" s="59"/>
      <c r="CKZ732" s="59"/>
      <c r="CLA732" s="59"/>
      <c r="CLB732" s="59"/>
      <c r="CLC732" s="59"/>
      <c r="CLD732" s="59"/>
      <c r="CLE732" s="59"/>
      <c r="CLF732" s="59"/>
      <c r="CLG732" s="59"/>
      <c r="CLH732" s="59"/>
      <c r="CLI732" s="59"/>
      <c r="CLJ732" s="59"/>
      <c r="CLK732" s="59"/>
      <c r="CLL732" s="59"/>
      <c r="CLM732" s="59"/>
      <c r="CLN732" s="59"/>
      <c r="CLO732" s="59"/>
      <c r="CLP732" s="59"/>
      <c r="CLQ732" s="59"/>
      <c r="CLR732" s="59"/>
      <c r="CLS732" s="59"/>
      <c r="CLT732" s="59"/>
      <c r="CLU732" s="59"/>
      <c r="CLV732" s="59"/>
      <c r="CLW732" s="59"/>
      <c r="CLX732" s="59"/>
      <c r="CLY732" s="59"/>
      <c r="CLZ732" s="59"/>
      <c r="CMA732" s="59"/>
      <c r="CMB732" s="59"/>
      <c r="CMC732" s="59"/>
      <c r="CMD732" s="59"/>
      <c r="CME732" s="59"/>
      <c r="CMF732" s="59"/>
      <c r="CMG732" s="59"/>
      <c r="CMH732" s="59"/>
      <c r="CMI732" s="59"/>
      <c r="CMJ732" s="59"/>
      <c r="CMK732" s="59"/>
      <c r="CML732" s="59"/>
      <c r="CMM732" s="59"/>
      <c r="CMN732" s="59"/>
      <c r="CMO732" s="59"/>
      <c r="CMP732" s="59"/>
      <c r="CMQ732" s="59"/>
      <c r="CMR732" s="59"/>
      <c r="CMS732" s="59"/>
      <c r="CMT732" s="59"/>
      <c r="CMU732" s="59"/>
      <c r="CMV732" s="59"/>
      <c r="CMW732" s="59"/>
      <c r="CMX732" s="59"/>
      <c r="CMY732" s="59"/>
      <c r="CMZ732" s="59"/>
      <c r="CNA732" s="59"/>
      <c r="CNB732" s="59"/>
      <c r="CNC732" s="59"/>
      <c r="CND732" s="59"/>
      <c r="CNE732" s="59"/>
      <c r="CNF732" s="59"/>
      <c r="CNG732" s="59"/>
      <c r="CNH732" s="59"/>
      <c r="CNI732" s="59"/>
      <c r="CNJ732" s="59"/>
      <c r="CNK732" s="59"/>
      <c r="CNL732" s="59"/>
      <c r="CNM732" s="59"/>
      <c r="CNN732" s="59"/>
      <c r="CNO732" s="59"/>
      <c r="CNP732" s="59"/>
      <c r="CNQ732" s="59"/>
      <c r="CNR732" s="59"/>
      <c r="CNS732" s="59"/>
      <c r="CNT732" s="59"/>
      <c r="CNU732" s="59"/>
      <c r="CNV732" s="59"/>
      <c r="CNW732" s="59"/>
      <c r="CNX732" s="59"/>
      <c r="CNY732" s="59"/>
      <c r="CNZ732" s="59"/>
      <c r="COA732" s="59"/>
      <c r="COB732" s="59"/>
      <c r="COC732" s="59"/>
      <c r="COD732" s="59"/>
      <c r="COE732" s="59"/>
      <c r="COF732" s="59"/>
      <c r="COG732" s="59"/>
      <c r="COH732" s="59"/>
      <c r="COI732" s="59"/>
      <c r="COJ732" s="59"/>
      <c r="COK732" s="59"/>
      <c r="COL732" s="59"/>
      <c r="COM732" s="59"/>
      <c r="CON732" s="59"/>
      <c r="COO732" s="59"/>
      <c r="COP732" s="59"/>
      <c r="COQ732" s="59"/>
      <c r="COR732" s="59"/>
      <c r="COS732" s="59"/>
      <c r="COT732" s="59"/>
      <c r="COU732" s="59"/>
      <c r="COV732" s="59"/>
      <c r="COW732" s="59"/>
      <c r="COX732" s="59"/>
      <c r="COY732" s="59"/>
      <c r="COZ732" s="59"/>
      <c r="CPA732" s="59"/>
      <c r="CPB732" s="59"/>
      <c r="CPC732" s="59"/>
      <c r="CPD732" s="59"/>
      <c r="CPE732" s="59"/>
      <c r="CPF732" s="59"/>
      <c r="CPG732" s="59"/>
      <c r="CPH732" s="59"/>
      <c r="CPI732" s="59"/>
      <c r="CPJ732" s="59"/>
      <c r="CPK732" s="59"/>
      <c r="CPL732" s="59"/>
      <c r="CPM732" s="59"/>
      <c r="CPN732" s="59"/>
      <c r="CPO732" s="59"/>
      <c r="CPP732" s="59"/>
      <c r="CPQ732" s="59"/>
      <c r="CPR732" s="59"/>
      <c r="CPS732" s="59"/>
      <c r="CPT732" s="59"/>
      <c r="CPU732" s="59"/>
      <c r="CPV732" s="59"/>
      <c r="CPW732" s="59"/>
      <c r="CPX732" s="59"/>
      <c r="CPY732" s="59"/>
      <c r="CPZ732" s="59"/>
      <c r="CQA732" s="59"/>
      <c r="CQB732" s="59"/>
      <c r="CQC732" s="59"/>
      <c r="CQD732" s="59"/>
      <c r="CQE732" s="59"/>
      <c r="CQF732" s="59"/>
      <c r="CQG732" s="59"/>
      <c r="CQH732" s="59"/>
      <c r="CQI732" s="59"/>
      <c r="CQJ732" s="59"/>
      <c r="CQK732" s="59"/>
      <c r="CQL732" s="59"/>
      <c r="CQM732" s="59"/>
      <c r="CQN732" s="59"/>
      <c r="CQO732" s="59"/>
      <c r="CQP732" s="59"/>
      <c r="CQQ732" s="59"/>
      <c r="CQR732" s="59"/>
      <c r="CQS732" s="59"/>
      <c r="CQT732" s="59"/>
      <c r="CQU732" s="59"/>
      <c r="CQV732" s="59"/>
      <c r="CQW732" s="59"/>
      <c r="CQX732" s="59"/>
      <c r="CQY732" s="59"/>
      <c r="CQZ732" s="59"/>
      <c r="CRA732" s="59"/>
      <c r="CRB732" s="59"/>
      <c r="CRC732" s="59"/>
      <c r="CRD732" s="59"/>
      <c r="CRE732" s="59"/>
      <c r="CRF732" s="59"/>
      <c r="CRG732" s="59"/>
      <c r="CRH732" s="59"/>
      <c r="CRI732" s="59"/>
      <c r="CRJ732" s="59"/>
      <c r="CRK732" s="59"/>
      <c r="CRL732" s="59"/>
      <c r="CRM732" s="59"/>
      <c r="CRN732" s="59"/>
      <c r="CRO732" s="59"/>
      <c r="CRP732" s="59"/>
      <c r="CRQ732" s="59"/>
      <c r="CRR732" s="59"/>
      <c r="CRS732" s="59"/>
      <c r="CRT732" s="59"/>
      <c r="CRU732" s="59"/>
      <c r="CRV732" s="59"/>
      <c r="CRW732" s="59"/>
      <c r="CRX732" s="59"/>
      <c r="CRY732" s="59"/>
      <c r="CRZ732" s="59"/>
      <c r="CSA732" s="59"/>
      <c r="CSB732" s="59"/>
      <c r="CSC732" s="59"/>
      <c r="CSD732" s="59"/>
      <c r="CSE732" s="59"/>
      <c r="CSF732" s="59"/>
      <c r="CSG732" s="59"/>
      <c r="CSH732" s="59"/>
      <c r="CSI732" s="59"/>
      <c r="CSJ732" s="59"/>
      <c r="CSK732" s="59"/>
      <c r="CSL732" s="59"/>
      <c r="CSM732" s="59"/>
      <c r="CSN732" s="59"/>
      <c r="CSO732" s="59"/>
      <c r="CSP732" s="59"/>
      <c r="CSQ732" s="59"/>
      <c r="CSR732" s="59"/>
      <c r="CSS732" s="59"/>
      <c r="CST732" s="59"/>
      <c r="CSU732" s="59"/>
      <c r="CSV732" s="59"/>
      <c r="CSW732" s="59"/>
      <c r="CSX732" s="59"/>
      <c r="CSY732" s="59"/>
      <c r="CSZ732" s="59"/>
      <c r="CTA732" s="59"/>
      <c r="CTB732" s="59"/>
      <c r="CTC732" s="59"/>
      <c r="CTD732" s="59"/>
      <c r="CTE732" s="59"/>
      <c r="CTF732" s="59"/>
      <c r="CTG732" s="59"/>
      <c r="CTH732" s="59"/>
      <c r="CTI732" s="59"/>
      <c r="CTJ732" s="59"/>
      <c r="CTK732" s="59"/>
      <c r="CTL732" s="59"/>
      <c r="CTM732" s="59"/>
      <c r="CTN732" s="59"/>
      <c r="CTO732" s="59"/>
      <c r="CTP732" s="59"/>
      <c r="CTQ732" s="59"/>
      <c r="CTR732" s="59"/>
      <c r="CTS732" s="59"/>
      <c r="CTT732" s="59"/>
      <c r="CTU732" s="59"/>
      <c r="CTV732" s="59"/>
      <c r="CTW732" s="59"/>
      <c r="CTX732" s="59"/>
      <c r="CTY732" s="59"/>
      <c r="CTZ732" s="59"/>
      <c r="CUA732" s="59"/>
      <c r="CUB732" s="59"/>
      <c r="CUC732" s="59"/>
      <c r="CUD732" s="59"/>
      <c r="CUE732" s="59"/>
      <c r="CUF732" s="59"/>
      <c r="CUG732" s="59"/>
      <c r="CUH732" s="59"/>
      <c r="CUI732" s="59"/>
      <c r="CUJ732" s="59"/>
      <c r="CUK732" s="59"/>
      <c r="CUL732" s="59"/>
      <c r="CUM732" s="59"/>
      <c r="CUN732" s="59"/>
      <c r="CUO732" s="59"/>
      <c r="CUP732" s="59"/>
      <c r="CUQ732" s="59"/>
      <c r="CUR732" s="59"/>
      <c r="CUS732" s="59"/>
      <c r="CUT732" s="59"/>
      <c r="CUU732" s="59"/>
      <c r="CUV732" s="59"/>
      <c r="CUW732" s="59"/>
      <c r="CUX732" s="59"/>
      <c r="CUY732" s="59"/>
      <c r="CUZ732" s="59"/>
      <c r="CVA732" s="59"/>
      <c r="CVB732" s="59"/>
      <c r="CVC732" s="59"/>
      <c r="CVD732" s="59"/>
      <c r="CVE732" s="59"/>
      <c r="CVF732" s="59"/>
      <c r="CVG732" s="59"/>
      <c r="CVH732" s="59"/>
      <c r="CVI732" s="59"/>
      <c r="CVJ732" s="59"/>
      <c r="CVK732" s="59"/>
      <c r="CVL732" s="59"/>
      <c r="CVM732" s="59"/>
      <c r="CVN732" s="59"/>
      <c r="CVO732" s="59"/>
      <c r="CVP732" s="59"/>
      <c r="CVQ732" s="59"/>
      <c r="CVR732" s="59"/>
      <c r="CVS732" s="59"/>
      <c r="CVT732" s="59"/>
      <c r="CVU732" s="59"/>
      <c r="CVV732" s="59"/>
      <c r="CVW732" s="59"/>
      <c r="CVX732" s="59"/>
      <c r="CVY732" s="59"/>
      <c r="CVZ732" s="59"/>
      <c r="CWA732" s="59"/>
      <c r="CWB732" s="59"/>
      <c r="CWC732" s="59"/>
      <c r="CWD732" s="59"/>
      <c r="CWE732" s="59"/>
      <c r="CWF732" s="59"/>
      <c r="CWG732" s="59"/>
      <c r="CWH732" s="59"/>
      <c r="CWI732" s="59"/>
      <c r="CWJ732" s="59"/>
      <c r="CWK732" s="59"/>
      <c r="CWL732" s="59"/>
      <c r="CWM732" s="59"/>
      <c r="CWN732" s="59"/>
      <c r="CWO732" s="59"/>
      <c r="CWP732" s="59"/>
      <c r="CWQ732" s="59"/>
      <c r="CWR732" s="59"/>
      <c r="CWS732" s="59"/>
      <c r="CWT732" s="59"/>
      <c r="CWU732" s="59"/>
      <c r="CWV732" s="59"/>
      <c r="CWW732" s="59"/>
      <c r="CWX732" s="59"/>
      <c r="CWY732" s="59"/>
      <c r="CWZ732" s="59"/>
      <c r="CXA732" s="59"/>
      <c r="CXB732" s="59"/>
      <c r="CXC732" s="59"/>
      <c r="CXD732" s="59"/>
      <c r="CXE732" s="59"/>
      <c r="CXF732" s="59"/>
      <c r="CXG732" s="59"/>
      <c r="CXH732" s="59"/>
      <c r="CXI732" s="59"/>
      <c r="CXJ732" s="59"/>
      <c r="CXK732" s="59"/>
      <c r="CXL732" s="59"/>
      <c r="CXM732" s="59"/>
      <c r="CXN732" s="59"/>
      <c r="CXO732" s="59"/>
      <c r="CXP732" s="59"/>
      <c r="CXQ732" s="59"/>
      <c r="CXR732" s="59"/>
      <c r="CXS732" s="59"/>
      <c r="CXT732" s="59"/>
      <c r="CXU732" s="59"/>
      <c r="CXV732" s="59"/>
      <c r="CXW732" s="59"/>
      <c r="CXX732" s="59"/>
      <c r="CXY732" s="59"/>
      <c r="CXZ732" s="59"/>
      <c r="CYA732" s="59"/>
      <c r="CYB732" s="59"/>
      <c r="CYC732" s="59"/>
      <c r="CYD732" s="59"/>
      <c r="CYE732" s="59"/>
      <c r="CYF732" s="59"/>
      <c r="CYG732" s="59"/>
      <c r="CYH732" s="59"/>
      <c r="CYI732" s="59"/>
      <c r="CYJ732" s="59"/>
      <c r="CYK732" s="59"/>
      <c r="CYL732" s="59"/>
      <c r="CYM732" s="59"/>
      <c r="CYN732" s="59"/>
      <c r="CYO732" s="59"/>
      <c r="CYP732" s="59"/>
      <c r="CYQ732" s="59"/>
      <c r="CYR732" s="59"/>
      <c r="CYS732" s="59"/>
      <c r="CYT732" s="59"/>
      <c r="CYU732" s="59"/>
      <c r="CYV732" s="59"/>
      <c r="CYW732" s="59"/>
      <c r="CYX732" s="59"/>
      <c r="CYY732" s="59"/>
      <c r="CYZ732" s="59"/>
      <c r="CZA732" s="59"/>
      <c r="CZB732" s="59"/>
      <c r="CZC732" s="59"/>
      <c r="CZD732" s="59"/>
      <c r="CZE732" s="59"/>
      <c r="CZF732" s="59"/>
      <c r="CZG732" s="59"/>
      <c r="CZH732" s="59"/>
      <c r="CZI732" s="59"/>
      <c r="CZJ732" s="59"/>
      <c r="CZK732" s="59"/>
      <c r="CZL732" s="59"/>
      <c r="CZM732" s="59"/>
      <c r="CZN732" s="59"/>
      <c r="CZO732" s="59"/>
      <c r="CZP732" s="59"/>
      <c r="CZQ732" s="59"/>
      <c r="CZR732" s="59"/>
      <c r="CZS732" s="59"/>
      <c r="CZT732" s="59"/>
      <c r="CZU732" s="59"/>
      <c r="CZV732" s="59"/>
      <c r="CZW732" s="59"/>
      <c r="CZX732" s="59"/>
      <c r="CZY732" s="59"/>
      <c r="CZZ732" s="59"/>
      <c r="DAA732" s="59"/>
      <c r="DAB732" s="59"/>
      <c r="DAC732" s="59"/>
      <c r="DAD732" s="59"/>
      <c r="DAE732" s="59"/>
      <c r="DAF732" s="59"/>
      <c r="DAG732" s="59"/>
      <c r="DAH732" s="59"/>
      <c r="DAI732" s="59"/>
      <c r="DAJ732" s="59"/>
      <c r="DAK732" s="59"/>
      <c r="DAL732" s="59"/>
      <c r="DAM732" s="59"/>
      <c r="DAN732" s="59"/>
      <c r="DAO732" s="59"/>
      <c r="DAP732" s="59"/>
      <c r="DAQ732" s="59"/>
      <c r="DAR732" s="59"/>
      <c r="DAS732" s="59"/>
      <c r="DAT732" s="59"/>
      <c r="DAU732" s="59"/>
      <c r="DAV732" s="59"/>
      <c r="DAW732" s="59"/>
      <c r="DAX732" s="59"/>
      <c r="DAY732" s="59"/>
      <c r="DAZ732" s="59"/>
      <c r="DBA732" s="59"/>
      <c r="DBB732" s="59"/>
      <c r="DBC732" s="59"/>
      <c r="DBD732" s="59"/>
      <c r="DBE732" s="59"/>
      <c r="DBF732" s="59"/>
      <c r="DBG732" s="59"/>
      <c r="DBH732" s="59"/>
      <c r="DBI732" s="59"/>
      <c r="DBJ732" s="59"/>
      <c r="DBK732" s="59"/>
      <c r="DBL732" s="59"/>
      <c r="DBM732" s="59"/>
      <c r="DBN732" s="59"/>
      <c r="DBO732" s="59"/>
      <c r="DBP732" s="59"/>
      <c r="DBQ732" s="59"/>
      <c r="DBR732" s="59"/>
      <c r="DBS732" s="59"/>
      <c r="DBT732" s="59"/>
      <c r="DBU732" s="59"/>
      <c r="DBV732" s="59"/>
      <c r="DBW732" s="59"/>
      <c r="DBX732" s="59"/>
      <c r="DBY732" s="59"/>
      <c r="DBZ732" s="59"/>
      <c r="DCA732" s="59"/>
      <c r="DCB732" s="59"/>
      <c r="DCC732" s="59"/>
      <c r="DCD732" s="59"/>
      <c r="DCE732" s="59"/>
      <c r="DCF732" s="59"/>
      <c r="DCG732" s="59"/>
      <c r="DCH732" s="59"/>
      <c r="DCI732" s="59"/>
      <c r="DCJ732" s="59"/>
      <c r="DCK732" s="59"/>
      <c r="DCL732" s="59"/>
      <c r="DCM732" s="59"/>
      <c r="DCN732" s="59"/>
      <c r="DCO732" s="59"/>
      <c r="DCP732" s="59"/>
      <c r="DCQ732" s="59"/>
      <c r="DCR732" s="59"/>
      <c r="DCS732" s="59"/>
      <c r="DCT732" s="59"/>
      <c r="DCU732" s="59"/>
      <c r="DCV732" s="59"/>
      <c r="DCW732" s="59"/>
      <c r="DCX732" s="59"/>
      <c r="DCY732" s="59"/>
      <c r="DCZ732" s="59"/>
      <c r="DDA732" s="59"/>
      <c r="DDB732" s="59"/>
      <c r="DDC732" s="59"/>
      <c r="DDD732" s="59"/>
      <c r="DDE732" s="59"/>
      <c r="DDF732" s="59"/>
      <c r="DDG732" s="59"/>
      <c r="DDH732" s="59"/>
      <c r="DDI732" s="59"/>
      <c r="DDJ732" s="59"/>
      <c r="DDK732" s="59"/>
      <c r="DDL732" s="59"/>
      <c r="DDM732" s="59"/>
      <c r="DDN732" s="59"/>
      <c r="DDO732" s="59"/>
      <c r="DDP732" s="59"/>
      <c r="DDQ732" s="59"/>
      <c r="DDR732" s="59"/>
      <c r="DDS732" s="59"/>
      <c r="DDT732" s="59"/>
      <c r="DDU732" s="59"/>
      <c r="DDV732" s="59"/>
      <c r="DDW732" s="59"/>
      <c r="DDX732" s="59"/>
      <c r="DDY732" s="59"/>
      <c r="DDZ732" s="59"/>
      <c r="DEA732" s="59"/>
      <c r="DEB732" s="59"/>
      <c r="DEC732" s="59"/>
      <c r="DED732" s="59"/>
      <c r="DEE732" s="59"/>
      <c r="DEF732" s="59"/>
      <c r="DEG732" s="59"/>
      <c r="DEH732" s="59"/>
      <c r="DEI732" s="59"/>
      <c r="DEJ732" s="59"/>
      <c r="DEK732" s="59"/>
      <c r="DEL732" s="59"/>
      <c r="DEM732" s="59"/>
      <c r="DEN732" s="59"/>
      <c r="DEO732" s="59"/>
      <c r="DEP732" s="59"/>
      <c r="DEQ732" s="59"/>
      <c r="DER732" s="59"/>
      <c r="DES732" s="59"/>
      <c r="DET732" s="59"/>
      <c r="DEU732" s="59"/>
      <c r="DEV732" s="59"/>
      <c r="DEW732" s="59"/>
      <c r="DEX732" s="59"/>
      <c r="DEY732" s="59"/>
      <c r="DEZ732" s="59"/>
      <c r="DFA732" s="59"/>
      <c r="DFB732" s="59"/>
      <c r="DFC732" s="59"/>
      <c r="DFD732" s="59"/>
      <c r="DFE732" s="59"/>
      <c r="DFF732" s="59"/>
      <c r="DFG732" s="59"/>
      <c r="DFH732" s="59"/>
      <c r="DFI732" s="59"/>
      <c r="DFJ732" s="59"/>
      <c r="DFK732" s="59"/>
      <c r="DFL732" s="59"/>
      <c r="DFM732" s="59"/>
      <c r="DFN732" s="59"/>
      <c r="DFO732" s="59"/>
      <c r="DFP732" s="59"/>
      <c r="DFQ732" s="59"/>
      <c r="DFR732" s="59"/>
      <c r="DFS732" s="59"/>
      <c r="DFT732" s="59"/>
      <c r="DFU732" s="59"/>
      <c r="DFV732" s="59"/>
      <c r="DFW732" s="59"/>
      <c r="DFX732" s="59"/>
      <c r="DFY732" s="59"/>
      <c r="DFZ732" s="59"/>
      <c r="DGA732" s="59"/>
      <c r="DGB732" s="59"/>
      <c r="DGC732" s="59"/>
      <c r="DGD732" s="59"/>
      <c r="DGE732" s="59"/>
      <c r="DGF732" s="59"/>
      <c r="DGG732" s="59"/>
      <c r="DGH732" s="59"/>
      <c r="DGI732" s="59"/>
      <c r="DGJ732" s="59"/>
      <c r="DGK732" s="59"/>
      <c r="DGL732" s="59"/>
      <c r="DGM732" s="59"/>
      <c r="DGN732" s="59"/>
      <c r="DGO732" s="59"/>
      <c r="DGP732" s="59"/>
      <c r="DGQ732" s="59"/>
      <c r="DGR732" s="59"/>
      <c r="DGS732" s="59"/>
      <c r="DGT732" s="59"/>
      <c r="DGU732" s="59"/>
      <c r="DGV732" s="59"/>
      <c r="DGW732" s="59"/>
      <c r="DGX732" s="59"/>
      <c r="DGY732" s="59"/>
      <c r="DGZ732" s="59"/>
      <c r="DHA732" s="59"/>
      <c r="DHB732" s="59"/>
      <c r="DHC732" s="59"/>
      <c r="DHD732" s="59"/>
      <c r="DHE732" s="59"/>
      <c r="DHF732" s="59"/>
      <c r="DHG732" s="59"/>
      <c r="DHH732" s="59"/>
      <c r="DHI732" s="59"/>
      <c r="DHJ732" s="59"/>
      <c r="DHK732" s="59"/>
      <c r="DHL732" s="59"/>
      <c r="DHM732" s="59"/>
      <c r="DHN732" s="59"/>
      <c r="DHO732" s="59"/>
      <c r="DHP732" s="59"/>
      <c r="DHQ732" s="59"/>
      <c r="DHR732" s="59"/>
      <c r="DHS732" s="59"/>
      <c r="DHT732" s="59"/>
      <c r="DHU732" s="59"/>
      <c r="DHV732" s="59"/>
      <c r="DHW732" s="59"/>
      <c r="DHX732" s="59"/>
      <c r="DHY732" s="59"/>
      <c r="DHZ732" s="59"/>
      <c r="DIA732" s="59"/>
      <c r="DIB732" s="59"/>
      <c r="DIC732" s="59"/>
      <c r="DID732" s="59"/>
      <c r="DIE732" s="59"/>
      <c r="DIF732" s="59"/>
      <c r="DIG732" s="59"/>
      <c r="DIH732" s="59"/>
      <c r="DII732" s="59"/>
      <c r="DIJ732" s="59"/>
      <c r="DIK732" s="59"/>
      <c r="DIL732" s="59"/>
      <c r="DIM732" s="59"/>
      <c r="DIN732" s="59"/>
      <c r="DIO732" s="59"/>
      <c r="DIP732" s="59"/>
      <c r="DIQ732" s="59"/>
      <c r="DIR732" s="59"/>
      <c r="DIS732" s="59"/>
      <c r="DIT732" s="59"/>
      <c r="DIU732" s="59"/>
      <c r="DIV732" s="59"/>
      <c r="DIW732" s="59"/>
      <c r="DIX732" s="59"/>
      <c r="DIY732" s="59"/>
      <c r="DIZ732" s="59"/>
      <c r="DJA732" s="59"/>
      <c r="DJB732" s="59"/>
      <c r="DJC732" s="59"/>
      <c r="DJD732" s="59"/>
      <c r="DJE732" s="59"/>
      <c r="DJF732" s="59"/>
      <c r="DJG732" s="59"/>
      <c r="DJH732" s="59"/>
      <c r="DJI732" s="59"/>
      <c r="DJJ732" s="59"/>
      <c r="DJK732" s="59"/>
      <c r="DJL732" s="59"/>
      <c r="DJM732" s="59"/>
      <c r="DJN732" s="59"/>
      <c r="DJO732" s="59"/>
      <c r="DJP732" s="59"/>
      <c r="DJQ732" s="59"/>
      <c r="DJR732" s="59"/>
      <c r="DJS732" s="59"/>
      <c r="DJT732" s="59"/>
      <c r="DJU732" s="59"/>
      <c r="DJV732" s="59"/>
      <c r="DJW732" s="59"/>
      <c r="DJX732" s="59"/>
      <c r="DJY732" s="59"/>
      <c r="DJZ732" s="59"/>
      <c r="DKA732" s="59"/>
      <c r="DKB732" s="59"/>
      <c r="DKC732" s="59"/>
      <c r="DKD732" s="59"/>
      <c r="DKE732" s="59"/>
      <c r="DKF732" s="59"/>
      <c r="DKG732" s="59"/>
      <c r="DKH732" s="59"/>
      <c r="DKI732" s="59"/>
      <c r="DKJ732" s="59"/>
      <c r="DKK732" s="59"/>
      <c r="DKL732" s="59"/>
      <c r="DKM732" s="59"/>
      <c r="DKN732" s="59"/>
      <c r="DKO732" s="59"/>
      <c r="DKP732" s="59"/>
      <c r="DKQ732" s="59"/>
      <c r="DKR732" s="59"/>
      <c r="DKS732" s="59"/>
      <c r="DKT732" s="59"/>
      <c r="DKU732" s="59"/>
      <c r="DKV732" s="59"/>
      <c r="DKW732" s="59"/>
      <c r="DKX732" s="59"/>
      <c r="DKY732" s="59"/>
      <c r="DKZ732" s="59"/>
      <c r="DLA732" s="59"/>
      <c r="DLB732" s="59"/>
      <c r="DLC732" s="59"/>
      <c r="DLD732" s="59"/>
      <c r="DLE732" s="59"/>
      <c r="DLF732" s="59"/>
      <c r="DLG732" s="59"/>
      <c r="DLH732" s="59"/>
      <c r="DLI732" s="59"/>
      <c r="DLJ732" s="59"/>
      <c r="DLK732" s="59"/>
      <c r="DLL732" s="59"/>
      <c r="DLM732" s="59"/>
      <c r="DLN732" s="59"/>
      <c r="DLO732" s="59"/>
      <c r="DLP732" s="59"/>
      <c r="DLQ732" s="59"/>
      <c r="DLR732" s="59"/>
      <c r="DLS732" s="59"/>
      <c r="DLT732" s="59"/>
      <c r="DLU732" s="59"/>
      <c r="DLV732" s="59"/>
      <c r="DLW732" s="59"/>
      <c r="DLX732" s="59"/>
      <c r="DLY732" s="59"/>
      <c r="DLZ732" s="59"/>
      <c r="DMA732" s="59"/>
      <c r="DMB732" s="59"/>
      <c r="DMC732" s="59"/>
      <c r="DMD732" s="59"/>
      <c r="DME732" s="59"/>
      <c r="DMF732" s="59"/>
      <c r="DMG732" s="59"/>
      <c r="DMH732" s="59"/>
      <c r="DMI732" s="59"/>
      <c r="DMJ732" s="59"/>
      <c r="DMK732" s="59"/>
      <c r="DML732" s="59"/>
      <c r="DMM732" s="59"/>
      <c r="DMN732" s="59"/>
      <c r="DMO732" s="59"/>
      <c r="DMP732" s="59"/>
      <c r="DMQ732" s="59"/>
      <c r="DMR732" s="59"/>
      <c r="DMS732" s="59"/>
      <c r="DMT732" s="59"/>
      <c r="DMU732" s="59"/>
      <c r="DMV732" s="59"/>
      <c r="DMW732" s="59"/>
      <c r="DMX732" s="59"/>
      <c r="DMY732" s="59"/>
      <c r="DMZ732" s="59"/>
      <c r="DNA732" s="59"/>
      <c r="DNB732" s="59"/>
      <c r="DNC732" s="59"/>
      <c r="DND732" s="59"/>
      <c r="DNE732" s="59"/>
      <c r="DNF732" s="59"/>
      <c r="DNG732" s="59"/>
      <c r="DNH732" s="59"/>
      <c r="DNI732" s="59"/>
      <c r="DNJ732" s="59"/>
      <c r="DNK732" s="59"/>
      <c r="DNL732" s="59"/>
      <c r="DNM732" s="59"/>
      <c r="DNN732" s="59"/>
      <c r="DNO732" s="59"/>
      <c r="DNP732" s="59"/>
      <c r="DNQ732" s="59"/>
      <c r="DNR732" s="59"/>
      <c r="DNS732" s="59"/>
      <c r="DNT732" s="59"/>
      <c r="DNU732" s="59"/>
      <c r="DNV732" s="59"/>
      <c r="DNW732" s="59"/>
      <c r="DNX732" s="59"/>
      <c r="DNY732" s="59"/>
      <c r="DNZ732" s="59"/>
      <c r="DOA732" s="59"/>
      <c r="DOB732" s="59"/>
      <c r="DOC732" s="59"/>
      <c r="DOD732" s="59"/>
      <c r="DOE732" s="59"/>
      <c r="DOF732" s="59"/>
      <c r="DOG732" s="59"/>
      <c r="DOH732" s="59"/>
      <c r="DOI732" s="59"/>
      <c r="DOJ732" s="59"/>
      <c r="DOK732" s="59"/>
      <c r="DOL732" s="59"/>
      <c r="DOM732" s="59"/>
      <c r="DON732" s="59"/>
      <c r="DOO732" s="59"/>
      <c r="DOP732" s="59"/>
      <c r="DOQ732" s="59"/>
      <c r="DOR732" s="59"/>
      <c r="DOS732" s="59"/>
      <c r="DOT732" s="59"/>
      <c r="DOU732" s="59"/>
      <c r="DOV732" s="59"/>
      <c r="DOW732" s="59"/>
      <c r="DOX732" s="59"/>
      <c r="DOY732" s="59"/>
      <c r="DOZ732" s="59"/>
      <c r="DPA732" s="59"/>
      <c r="DPB732" s="59"/>
      <c r="DPC732" s="59"/>
      <c r="DPD732" s="59"/>
      <c r="DPE732" s="59"/>
      <c r="DPF732" s="59"/>
      <c r="DPG732" s="59"/>
      <c r="DPH732" s="59"/>
      <c r="DPI732" s="59"/>
      <c r="DPJ732" s="59"/>
      <c r="DPK732" s="59"/>
      <c r="DPL732" s="59"/>
      <c r="DPM732" s="59"/>
      <c r="DPN732" s="59"/>
      <c r="DPO732" s="59"/>
      <c r="DPP732" s="59"/>
      <c r="DPQ732" s="59"/>
      <c r="DPR732" s="59"/>
      <c r="DPS732" s="59"/>
      <c r="DPT732" s="59"/>
      <c r="DPU732" s="59"/>
      <c r="DPV732" s="59"/>
      <c r="DPW732" s="59"/>
      <c r="DPX732" s="59"/>
      <c r="DPY732" s="59"/>
      <c r="DPZ732" s="59"/>
      <c r="DQA732" s="59"/>
      <c r="DQB732" s="59"/>
      <c r="DQC732" s="59"/>
      <c r="DQD732" s="59"/>
      <c r="DQE732" s="59"/>
      <c r="DQF732" s="59"/>
      <c r="DQG732" s="59"/>
      <c r="DQH732" s="59"/>
      <c r="DQI732" s="59"/>
      <c r="DQJ732" s="59"/>
      <c r="DQK732" s="59"/>
      <c r="DQL732" s="59"/>
      <c r="DQM732" s="59"/>
      <c r="DQN732" s="59"/>
      <c r="DQO732" s="59"/>
      <c r="DQP732" s="59"/>
      <c r="DQQ732" s="59"/>
      <c r="DQR732" s="59"/>
      <c r="DQS732" s="59"/>
      <c r="DQT732" s="59"/>
      <c r="DQU732" s="59"/>
      <c r="DQV732" s="59"/>
      <c r="DQW732" s="59"/>
      <c r="DQX732" s="59"/>
      <c r="DQY732" s="59"/>
      <c r="DQZ732" s="59"/>
      <c r="DRA732" s="59"/>
      <c r="DRB732" s="59"/>
      <c r="DRC732" s="59"/>
      <c r="DRD732" s="59"/>
      <c r="DRE732" s="59"/>
      <c r="DRF732" s="59"/>
      <c r="DRG732" s="59"/>
      <c r="DRH732" s="59"/>
      <c r="DRI732" s="59"/>
      <c r="DRJ732" s="59"/>
      <c r="DRK732" s="59"/>
      <c r="DRL732" s="59"/>
      <c r="DRM732" s="59"/>
      <c r="DRN732" s="59"/>
      <c r="DRO732" s="59"/>
      <c r="DRP732" s="59"/>
      <c r="DRQ732" s="59"/>
      <c r="DRR732" s="59"/>
      <c r="DRS732" s="59"/>
      <c r="DRT732" s="59"/>
      <c r="DRU732" s="59"/>
      <c r="DRV732" s="59"/>
      <c r="DRW732" s="59"/>
      <c r="DRX732" s="59"/>
      <c r="DRY732" s="59"/>
      <c r="DRZ732" s="59"/>
      <c r="DSA732" s="59"/>
      <c r="DSB732" s="59"/>
      <c r="DSC732" s="59"/>
      <c r="DSD732" s="59"/>
      <c r="DSE732" s="59"/>
      <c r="DSF732" s="59"/>
      <c r="DSG732" s="59"/>
      <c r="DSH732" s="59"/>
      <c r="DSI732" s="59"/>
      <c r="DSJ732" s="59"/>
      <c r="DSK732" s="59"/>
      <c r="DSL732" s="59"/>
      <c r="DSM732" s="59"/>
      <c r="DSN732" s="59"/>
      <c r="DSO732" s="59"/>
      <c r="DSP732" s="59"/>
      <c r="DSQ732" s="59"/>
      <c r="DSR732" s="59"/>
      <c r="DSS732" s="59"/>
      <c r="DST732" s="59"/>
      <c r="DSU732" s="59"/>
      <c r="DSV732" s="59"/>
      <c r="DSW732" s="59"/>
      <c r="DSX732" s="59"/>
      <c r="DSY732" s="59"/>
      <c r="DSZ732" s="59"/>
      <c r="DTA732" s="59"/>
      <c r="DTB732" s="59"/>
      <c r="DTC732" s="59"/>
      <c r="DTD732" s="59"/>
      <c r="DTE732" s="59"/>
      <c r="DTF732" s="59"/>
      <c r="DTG732" s="59"/>
      <c r="DTH732" s="59"/>
      <c r="DTI732" s="59"/>
      <c r="DTJ732" s="59"/>
      <c r="DTK732" s="59"/>
      <c r="DTL732" s="59"/>
      <c r="DTM732" s="59"/>
      <c r="DTN732" s="59"/>
      <c r="DTO732" s="59"/>
      <c r="DTP732" s="59"/>
      <c r="DTQ732" s="59"/>
      <c r="DTR732" s="59"/>
      <c r="DTS732" s="59"/>
      <c r="DTT732" s="59"/>
      <c r="DTU732" s="59"/>
      <c r="DTV732" s="59"/>
      <c r="DTW732" s="59"/>
      <c r="DTX732" s="59"/>
      <c r="DTY732" s="59"/>
      <c r="DTZ732" s="59"/>
      <c r="DUA732" s="59"/>
      <c r="DUB732" s="59"/>
      <c r="DUC732" s="59"/>
      <c r="DUD732" s="59"/>
      <c r="DUE732" s="59"/>
      <c r="DUF732" s="59"/>
      <c r="DUG732" s="59"/>
      <c r="DUH732" s="59"/>
      <c r="DUI732" s="59"/>
      <c r="DUJ732" s="59"/>
      <c r="DUK732" s="59"/>
      <c r="DUL732" s="59"/>
      <c r="DUM732" s="59"/>
      <c r="DUN732" s="59"/>
      <c r="DUO732" s="59"/>
      <c r="DUP732" s="59"/>
      <c r="DUQ732" s="59"/>
      <c r="DUR732" s="59"/>
      <c r="DUS732" s="59"/>
      <c r="DUT732" s="59"/>
      <c r="DUU732" s="59"/>
      <c r="DUV732" s="59"/>
      <c r="DUW732" s="59"/>
      <c r="DUX732" s="59"/>
      <c r="DUY732" s="59"/>
      <c r="DUZ732" s="59"/>
      <c r="DVA732" s="59"/>
      <c r="DVB732" s="59"/>
      <c r="DVC732" s="59"/>
      <c r="DVD732" s="59"/>
      <c r="DVE732" s="59"/>
      <c r="DVF732" s="59"/>
      <c r="DVG732" s="59"/>
      <c r="DVH732" s="59"/>
      <c r="DVI732" s="59"/>
      <c r="DVJ732" s="59"/>
      <c r="DVK732" s="59"/>
      <c r="DVL732" s="59"/>
      <c r="DVM732" s="59"/>
      <c r="DVN732" s="59"/>
      <c r="DVO732" s="59"/>
      <c r="DVP732" s="59"/>
      <c r="DVQ732" s="59"/>
      <c r="DVR732" s="59"/>
      <c r="DVS732" s="59"/>
      <c r="DVT732" s="59"/>
      <c r="DVU732" s="59"/>
      <c r="DVV732" s="59"/>
      <c r="DVW732" s="59"/>
      <c r="DVX732" s="59"/>
      <c r="DVY732" s="59"/>
      <c r="DVZ732" s="59"/>
      <c r="DWA732" s="59"/>
      <c r="DWB732" s="59"/>
      <c r="DWC732" s="59"/>
      <c r="DWD732" s="59"/>
      <c r="DWE732" s="59"/>
      <c r="DWF732" s="59"/>
      <c r="DWG732" s="59"/>
      <c r="DWH732" s="59"/>
      <c r="DWI732" s="59"/>
      <c r="DWJ732" s="59"/>
      <c r="DWK732" s="59"/>
      <c r="DWL732" s="59"/>
      <c r="DWM732" s="59"/>
      <c r="DWN732" s="59"/>
      <c r="DWO732" s="59"/>
      <c r="DWP732" s="59"/>
      <c r="DWQ732" s="59"/>
      <c r="DWR732" s="59"/>
      <c r="DWS732" s="59"/>
      <c r="DWT732" s="59"/>
      <c r="DWU732" s="59"/>
      <c r="DWV732" s="59"/>
      <c r="DWW732" s="59"/>
      <c r="DWX732" s="59"/>
      <c r="DWY732" s="59"/>
      <c r="DWZ732" s="59"/>
      <c r="DXA732" s="59"/>
      <c r="DXB732" s="59"/>
      <c r="DXC732" s="59"/>
      <c r="DXD732" s="59"/>
      <c r="DXE732" s="59"/>
      <c r="DXF732" s="59"/>
      <c r="DXG732" s="59"/>
      <c r="DXH732" s="59"/>
      <c r="DXI732" s="59"/>
      <c r="DXJ732" s="59"/>
      <c r="DXK732" s="59"/>
      <c r="DXL732" s="59"/>
      <c r="DXM732" s="59"/>
      <c r="DXN732" s="59"/>
      <c r="DXO732" s="59"/>
      <c r="DXP732" s="59"/>
      <c r="DXQ732" s="59"/>
      <c r="DXR732" s="59"/>
      <c r="DXS732" s="59"/>
      <c r="DXT732" s="59"/>
      <c r="DXU732" s="59"/>
      <c r="DXV732" s="59"/>
      <c r="DXW732" s="59"/>
      <c r="DXX732" s="59"/>
      <c r="DXY732" s="59"/>
      <c r="DXZ732" s="59"/>
      <c r="DYA732" s="59"/>
      <c r="DYB732" s="59"/>
      <c r="DYC732" s="59"/>
      <c r="DYD732" s="59"/>
      <c r="DYE732" s="59"/>
      <c r="DYF732" s="59"/>
      <c r="DYG732" s="59"/>
      <c r="DYH732" s="59"/>
      <c r="DYI732" s="59"/>
      <c r="DYJ732" s="59"/>
      <c r="DYK732" s="59"/>
      <c r="DYL732" s="59"/>
      <c r="DYM732" s="59"/>
      <c r="DYN732" s="59"/>
      <c r="DYO732" s="59"/>
      <c r="DYP732" s="59"/>
      <c r="DYQ732" s="59"/>
      <c r="DYR732" s="59"/>
      <c r="DYS732" s="59"/>
      <c r="DYT732" s="59"/>
      <c r="DYU732" s="59"/>
      <c r="DYV732" s="59"/>
      <c r="DYW732" s="59"/>
      <c r="DYX732" s="59"/>
      <c r="DYY732" s="59"/>
      <c r="DYZ732" s="59"/>
      <c r="DZA732" s="59"/>
      <c r="DZB732" s="59"/>
      <c r="DZC732" s="59"/>
      <c r="DZD732" s="59"/>
      <c r="DZE732" s="59"/>
      <c r="DZF732" s="59"/>
      <c r="DZG732" s="59"/>
      <c r="DZH732" s="59"/>
      <c r="DZI732" s="59"/>
      <c r="DZJ732" s="59"/>
      <c r="DZK732" s="59"/>
      <c r="DZL732" s="59"/>
      <c r="DZM732" s="59"/>
      <c r="DZN732" s="59"/>
      <c r="DZO732" s="59"/>
      <c r="DZP732" s="59"/>
      <c r="DZQ732" s="59"/>
      <c r="DZR732" s="59"/>
      <c r="DZS732" s="59"/>
      <c r="DZT732" s="59"/>
      <c r="DZU732" s="59"/>
      <c r="DZV732" s="59"/>
      <c r="DZW732" s="59"/>
      <c r="DZX732" s="59"/>
      <c r="DZY732" s="59"/>
      <c r="DZZ732" s="59"/>
      <c r="EAA732" s="59"/>
      <c r="EAB732" s="59"/>
      <c r="EAC732" s="59"/>
      <c r="EAD732" s="59"/>
      <c r="EAE732" s="59"/>
      <c r="EAF732" s="59"/>
      <c r="EAG732" s="59"/>
      <c r="EAH732" s="59"/>
      <c r="EAI732" s="59"/>
      <c r="EAJ732" s="59"/>
      <c r="EAK732" s="59"/>
      <c r="EAL732" s="59"/>
      <c r="EAM732" s="59"/>
      <c r="EAN732" s="59"/>
      <c r="EAO732" s="59"/>
      <c r="EAP732" s="59"/>
      <c r="EAQ732" s="59"/>
      <c r="EAR732" s="59"/>
      <c r="EAS732" s="59"/>
      <c r="EAT732" s="59"/>
      <c r="EAU732" s="59"/>
      <c r="EAV732" s="59"/>
      <c r="EAW732" s="59"/>
      <c r="EAX732" s="59"/>
      <c r="EAY732" s="59"/>
      <c r="EAZ732" s="59"/>
      <c r="EBA732" s="59"/>
      <c r="EBB732" s="59"/>
      <c r="EBC732" s="59"/>
      <c r="EBD732" s="59"/>
      <c r="EBE732" s="59"/>
      <c r="EBF732" s="59"/>
      <c r="EBG732" s="59"/>
      <c r="EBH732" s="59"/>
      <c r="EBI732" s="59"/>
      <c r="EBJ732" s="59"/>
      <c r="EBK732" s="59"/>
      <c r="EBL732" s="59"/>
      <c r="EBM732" s="59"/>
      <c r="EBN732" s="59"/>
      <c r="EBO732" s="59"/>
      <c r="EBP732" s="59"/>
      <c r="EBQ732" s="59"/>
      <c r="EBR732" s="59"/>
      <c r="EBS732" s="59"/>
      <c r="EBT732" s="59"/>
      <c r="EBU732" s="59"/>
      <c r="EBV732" s="59"/>
      <c r="EBW732" s="59"/>
      <c r="EBX732" s="59"/>
      <c r="EBY732" s="59"/>
      <c r="EBZ732" s="59"/>
      <c r="ECA732" s="59"/>
      <c r="ECB732" s="59"/>
      <c r="ECC732" s="59"/>
      <c r="ECD732" s="59"/>
      <c r="ECE732" s="59"/>
      <c r="ECF732" s="59"/>
      <c r="ECG732" s="59"/>
      <c r="ECH732" s="59"/>
      <c r="ECI732" s="59"/>
      <c r="ECJ732" s="59"/>
      <c r="ECK732" s="59"/>
      <c r="ECL732" s="59"/>
      <c r="ECM732" s="59"/>
      <c r="ECN732" s="59"/>
      <c r="ECO732" s="59"/>
      <c r="ECP732" s="59"/>
      <c r="ECQ732" s="59"/>
      <c r="ECR732" s="59"/>
      <c r="ECS732" s="59"/>
      <c r="ECT732" s="59"/>
      <c r="ECU732" s="59"/>
      <c r="ECV732" s="59"/>
      <c r="ECW732" s="59"/>
      <c r="ECX732" s="59"/>
      <c r="ECY732" s="59"/>
      <c r="ECZ732" s="59"/>
      <c r="EDA732" s="59"/>
      <c r="EDB732" s="59"/>
      <c r="EDC732" s="59"/>
      <c r="EDD732" s="59"/>
      <c r="EDE732" s="59"/>
      <c r="EDF732" s="59"/>
      <c r="EDG732" s="59"/>
      <c r="EDH732" s="59"/>
      <c r="EDI732" s="59"/>
      <c r="EDJ732" s="59"/>
      <c r="EDK732" s="59"/>
      <c r="EDL732" s="59"/>
      <c r="EDM732" s="59"/>
      <c r="EDN732" s="59"/>
      <c r="EDO732" s="59"/>
      <c r="EDP732" s="59"/>
      <c r="EDQ732" s="59"/>
      <c r="EDR732" s="59"/>
      <c r="EDS732" s="59"/>
      <c r="EDT732" s="59"/>
      <c r="EDU732" s="59"/>
      <c r="EDV732" s="59"/>
      <c r="EDW732" s="59"/>
      <c r="EDX732" s="59"/>
      <c r="EDY732" s="59"/>
      <c r="EDZ732" s="59"/>
      <c r="EEA732" s="59"/>
      <c r="EEB732" s="59"/>
      <c r="EEC732" s="59"/>
      <c r="EED732" s="59"/>
      <c r="EEE732" s="59"/>
      <c r="EEF732" s="59"/>
      <c r="EEG732" s="59"/>
      <c r="EEH732" s="59"/>
      <c r="EEI732" s="59"/>
      <c r="EEJ732" s="59"/>
      <c r="EEK732" s="59"/>
      <c r="EEL732" s="59"/>
      <c r="EEM732" s="59"/>
      <c r="EEN732" s="59"/>
      <c r="EEO732" s="59"/>
      <c r="EEP732" s="59"/>
      <c r="EEQ732" s="59"/>
      <c r="EER732" s="59"/>
      <c r="EES732" s="59"/>
      <c r="EET732" s="59"/>
      <c r="EEU732" s="59"/>
      <c r="EEV732" s="59"/>
      <c r="EEW732" s="59"/>
      <c r="EEX732" s="59"/>
      <c r="EEY732" s="59"/>
      <c r="EEZ732" s="59"/>
      <c r="EFA732" s="59"/>
      <c r="EFB732" s="59"/>
      <c r="EFC732" s="59"/>
      <c r="EFD732" s="59"/>
      <c r="EFE732" s="59"/>
      <c r="EFF732" s="59"/>
      <c r="EFG732" s="59"/>
      <c r="EFH732" s="59"/>
      <c r="EFI732" s="59"/>
      <c r="EFJ732" s="59"/>
      <c r="EFK732" s="59"/>
      <c r="EFL732" s="59"/>
      <c r="EFM732" s="59"/>
      <c r="EFN732" s="59"/>
      <c r="EFO732" s="59"/>
      <c r="EFP732" s="59"/>
      <c r="EFQ732" s="59"/>
      <c r="EFR732" s="59"/>
      <c r="EFS732" s="59"/>
      <c r="EFT732" s="59"/>
      <c r="EFU732" s="59"/>
      <c r="EFV732" s="59"/>
      <c r="EFW732" s="59"/>
      <c r="EFX732" s="59"/>
      <c r="EFY732" s="59"/>
      <c r="EFZ732" s="59"/>
      <c r="EGA732" s="59"/>
      <c r="EGB732" s="59"/>
      <c r="EGC732" s="59"/>
      <c r="EGD732" s="59"/>
      <c r="EGE732" s="59"/>
      <c r="EGF732" s="59"/>
      <c r="EGG732" s="59"/>
      <c r="EGH732" s="59"/>
      <c r="EGI732" s="59"/>
      <c r="EGJ732" s="59"/>
      <c r="EGK732" s="59"/>
      <c r="EGL732" s="59"/>
      <c r="EGM732" s="59"/>
      <c r="EGN732" s="59"/>
      <c r="EGO732" s="59"/>
      <c r="EGP732" s="59"/>
      <c r="EGQ732" s="59"/>
      <c r="EGR732" s="59"/>
      <c r="EGS732" s="59"/>
      <c r="EGT732" s="59"/>
      <c r="EGU732" s="59"/>
      <c r="EGV732" s="59"/>
      <c r="EGW732" s="59"/>
      <c r="EGX732" s="59"/>
      <c r="EGY732" s="59"/>
      <c r="EGZ732" s="59"/>
      <c r="EHA732" s="59"/>
      <c r="EHB732" s="59"/>
      <c r="EHC732" s="59"/>
      <c r="EHD732" s="59"/>
      <c r="EHE732" s="59"/>
      <c r="EHF732" s="59"/>
      <c r="EHG732" s="59"/>
      <c r="EHH732" s="59"/>
      <c r="EHI732" s="59"/>
      <c r="EHJ732" s="59"/>
      <c r="EHK732" s="59"/>
      <c r="EHL732" s="59"/>
      <c r="EHM732" s="59"/>
      <c r="EHN732" s="59"/>
      <c r="EHO732" s="59"/>
      <c r="EHP732" s="59"/>
      <c r="EHQ732" s="59"/>
      <c r="EHR732" s="59"/>
      <c r="EHS732" s="59"/>
      <c r="EHT732" s="59"/>
      <c r="EHU732" s="59"/>
      <c r="EHV732" s="59"/>
      <c r="EHW732" s="59"/>
      <c r="EHX732" s="59"/>
      <c r="EHY732" s="59"/>
      <c r="EHZ732" s="59"/>
      <c r="EIA732" s="59"/>
      <c r="EIB732" s="59"/>
      <c r="EIC732" s="59"/>
      <c r="EID732" s="59"/>
      <c r="EIE732" s="59"/>
      <c r="EIF732" s="59"/>
      <c r="EIG732" s="59"/>
      <c r="EIH732" s="59"/>
      <c r="EII732" s="59"/>
      <c r="EIJ732" s="59"/>
      <c r="EIK732" s="59"/>
      <c r="EIL732" s="59"/>
      <c r="EIM732" s="59"/>
      <c r="EIN732" s="59"/>
      <c r="EIO732" s="59"/>
      <c r="EIP732" s="59"/>
      <c r="EIQ732" s="59"/>
      <c r="EIR732" s="59"/>
      <c r="EIS732" s="59"/>
      <c r="EIT732" s="59"/>
      <c r="EIU732" s="59"/>
      <c r="EIV732" s="59"/>
      <c r="EIW732" s="59"/>
      <c r="EIX732" s="59"/>
      <c r="EIY732" s="59"/>
      <c r="EIZ732" s="59"/>
      <c r="EJA732" s="59"/>
      <c r="EJB732" s="59"/>
      <c r="EJC732" s="59"/>
      <c r="EJD732" s="59"/>
      <c r="EJE732" s="59"/>
      <c r="EJF732" s="59"/>
      <c r="EJG732" s="59"/>
      <c r="EJH732" s="59"/>
      <c r="EJI732" s="59"/>
      <c r="EJJ732" s="59"/>
      <c r="EJK732" s="59"/>
      <c r="EJL732" s="59"/>
      <c r="EJM732" s="59"/>
      <c r="EJN732" s="59"/>
      <c r="EJO732" s="59"/>
      <c r="EJP732" s="59"/>
      <c r="EJQ732" s="59"/>
      <c r="EJR732" s="59"/>
      <c r="EJS732" s="59"/>
      <c r="EJT732" s="59"/>
      <c r="EJU732" s="59"/>
      <c r="EJV732" s="59"/>
      <c r="EJW732" s="59"/>
      <c r="EJX732" s="59"/>
      <c r="EJY732" s="59"/>
      <c r="EJZ732" s="59"/>
      <c r="EKA732" s="59"/>
      <c r="EKB732" s="59"/>
      <c r="EKC732" s="59"/>
      <c r="EKD732" s="59"/>
      <c r="EKE732" s="59"/>
      <c r="EKF732" s="59"/>
      <c r="EKG732" s="59"/>
      <c r="EKH732" s="59"/>
      <c r="EKI732" s="59"/>
      <c r="EKJ732" s="59"/>
      <c r="EKK732" s="59"/>
      <c r="EKL732" s="59"/>
      <c r="EKM732" s="59"/>
      <c r="EKN732" s="59"/>
      <c r="EKO732" s="59"/>
      <c r="EKP732" s="59"/>
      <c r="EKQ732" s="59"/>
      <c r="EKR732" s="59"/>
      <c r="EKS732" s="59"/>
      <c r="EKT732" s="59"/>
      <c r="EKU732" s="59"/>
      <c r="EKV732" s="59"/>
      <c r="EKW732" s="59"/>
      <c r="EKX732" s="59"/>
      <c r="EKY732" s="59"/>
      <c r="EKZ732" s="59"/>
      <c r="ELA732" s="59"/>
      <c r="ELB732" s="59"/>
      <c r="ELC732" s="59"/>
      <c r="ELD732" s="59"/>
      <c r="ELE732" s="59"/>
      <c r="ELF732" s="59"/>
      <c r="ELG732" s="59"/>
      <c r="ELH732" s="59"/>
      <c r="ELI732" s="59"/>
      <c r="ELJ732" s="59"/>
      <c r="ELK732" s="59"/>
      <c r="ELL732" s="59"/>
      <c r="ELM732" s="59"/>
      <c r="ELN732" s="59"/>
      <c r="ELO732" s="59"/>
      <c r="ELP732" s="59"/>
      <c r="ELQ732" s="59"/>
      <c r="ELR732" s="59"/>
      <c r="ELS732" s="59"/>
      <c r="ELT732" s="59"/>
      <c r="ELU732" s="59"/>
      <c r="ELV732" s="59"/>
      <c r="ELW732" s="59"/>
      <c r="ELX732" s="59"/>
      <c r="ELY732" s="59"/>
      <c r="ELZ732" s="59"/>
      <c r="EMA732" s="59"/>
      <c r="EMB732" s="59"/>
      <c r="EMC732" s="59"/>
      <c r="EMD732" s="59"/>
      <c r="EME732" s="59"/>
      <c r="EMF732" s="59"/>
      <c r="EMG732" s="59"/>
      <c r="EMH732" s="59"/>
      <c r="EMI732" s="59"/>
      <c r="EMJ732" s="59"/>
      <c r="EMK732" s="59"/>
      <c r="EML732" s="59"/>
      <c r="EMM732" s="59"/>
      <c r="EMN732" s="59"/>
      <c r="EMO732" s="59"/>
      <c r="EMP732" s="59"/>
      <c r="EMQ732" s="59"/>
      <c r="EMR732" s="59"/>
      <c r="EMS732" s="59"/>
      <c r="EMT732" s="59"/>
      <c r="EMU732" s="59"/>
      <c r="EMV732" s="59"/>
      <c r="EMW732" s="59"/>
      <c r="EMX732" s="59"/>
      <c r="EMY732" s="59"/>
      <c r="EMZ732" s="59"/>
      <c r="ENA732" s="59"/>
      <c r="ENB732" s="59"/>
      <c r="ENC732" s="59"/>
      <c r="END732" s="59"/>
      <c r="ENE732" s="59"/>
      <c r="ENF732" s="59"/>
      <c r="ENG732" s="59"/>
      <c r="ENH732" s="59"/>
      <c r="ENI732" s="59"/>
      <c r="ENJ732" s="59"/>
      <c r="ENK732" s="59"/>
      <c r="ENL732" s="59"/>
      <c r="ENM732" s="59"/>
      <c r="ENN732" s="59"/>
      <c r="ENO732" s="59"/>
      <c r="ENP732" s="59"/>
      <c r="ENQ732" s="59"/>
      <c r="ENR732" s="59"/>
      <c r="ENS732" s="59"/>
      <c r="ENT732" s="59"/>
      <c r="ENU732" s="59"/>
      <c r="ENV732" s="59"/>
      <c r="ENW732" s="59"/>
      <c r="ENX732" s="59"/>
      <c r="ENY732" s="59"/>
      <c r="ENZ732" s="59"/>
      <c r="EOA732" s="59"/>
      <c r="EOB732" s="59"/>
      <c r="EOC732" s="59"/>
      <c r="EOD732" s="59"/>
      <c r="EOE732" s="59"/>
      <c r="EOF732" s="59"/>
      <c r="EOG732" s="59"/>
      <c r="EOH732" s="59"/>
      <c r="EOI732" s="59"/>
      <c r="EOJ732" s="59"/>
      <c r="EOK732" s="59"/>
      <c r="EOL732" s="59"/>
      <c r="EOM732" s="59"/>
      <c r="EON732" s="59"/>
      <c r="EOO732" s="59"/>
      <c r="EOP732" s="59"/>
      <c r="EOQ732" s="59"/>
      <c r="EOR732" s="59"/>
      <c r="EOS732" s="59"/>
      <c r="EOT732" s="59"/>
      <c r="EOU732" s="59"/>
      <c r="EOV732" s="59"/>
      <c r="EOW732" s="59"/>
      <c r="EOX732" s="59"/>
      <c r="EOY732" s="59"/>
      <c r="EOZ732" s="59"/>
      <c r="EPA732" s="59"/>
      <c r="EPB732" s="59"/>
      <c r="EPC732" s="59"/>
      <c r="EPD732" s="59"/>
      <c r="EPE732" s="59"/>
      <c r="EPF732" s="59"/>
      <c r="EPG732" s="59"/>
      <c r="EPH732" s="59"/>
      <c r="EPI732" s="59"/>
      <c r="EPJ732" s="59"/>
      <c r="EPK732" s="59"/>
      <c r="EPL732" s="59"/>
      <c r="EPM732" s="59"/>
      <c r="EPN732" s="59"/>
      <c r="EPO732" s="59"/>
      <c r="EPP732" s="59"/>
      <c r="EPQ732" s="59"/>
      <c r="EPR732" s="59"/>
      <c r="EPS732" s="59"/>
      <c r="EPT732" s="59"/>
      <c r="EPU732" s="59"/>
      <c r="EPV732" s="59"/>
      <c r="EPW732" s="59"/>
      <c r="EPX732" s="59"/>
      <c r="EPY732" s="59"/>
      <c r="EPZ732" s="59"/>
      <c r="EQA732" s="59"/>
      <c r="EQB732" s="59"/>
      <c r="EQC732" s="59"/>
      <c r="EQD732" s="59"/>
      <c r="EQE732" s="59"/>
      <c r="EQF732" s="59"/>
      <c r="EQG732" s="59"/>
      <c r="EQH732" s="59"/>
      <c r="EQI732" s="59"/>
      <c r="EQJ732" s="59"/>
      <c r="EQK732" s="59"/>
      <c r="EQL732" s="59"/>
      <c r="EQM732" s="59"/>
      <c r="EQN732" s="59"/>
      <c r="EQO732" s="59"/>
      <c r="EQP732" s="59"/>
      <c r="EQQ732" s="59"/>
      <c r="EQR732" s="59"/>
      <c r="EQS732" s="59"/>
      <c r="EQT732" s="59"/>
      <c r="EQU732" s="59"/>
      <c r="EQV732" s="59"/>
      <c r="EQW732" s="59"/>
      <c r="EQX732" s="59"/>
      <c r="EQY732" s="59"/>
      <c r="EQZ732" s="59"/>
      <c r="ERA732" s="59"/>
      <c r="ERB732" s="59"/>
      <c r="ERC732" s="59"/>
      <c r="ERD732" s="59"/>
      <c r="ERE732" s="59"/>
      <c r="ERF732" s="59"/>
      <c r="ERG732" s="59"/>
      <c r="ERH732" s="59"/>
      <c r="ERI732" s="59"/>
      <c r="ERJ732" s="59"/>
      <c r="ERK732" s="59"/>
      <c r="ERL732" s="59"/>
      <c r="ERM732" s="59"/>
      <c r="ERN732" s="59"/>
      <c r="ERO732" s="59"/>
      <c r="ERP732" s="59"/>
      <c r="ERQ732" s="59"/>
      <c r="ERR732" s="59"/>
      <c r="ERS732" s="59"/>
      <c r="ERT732" s="59"/>
      <c r="ERU732" s="59"/>
      <c r="ERV732" s="59"/>
      <c r="ERW732" s="59"/>
      <c r="ERX732" s="59"/>
      <c r="ERY732" s="59"/>
      <c r="ERZ732" s="59"/>
      <c r="ESA732" s="59"/>
      <c r="ESB732" s="59"/>
      <c r="ESC732" s="59"/>
      <c r="ESD732" s="59"/>
      <c r="ESE732" s="59"/>
      <c r="ESF732" s="59"/>
      <c r="ESG732" s="59"/>
      <c r="ESH732" s="59"/>
      <c r="ESI732" s="59"/>
      <c r="ESJ732" s="59"/>
      <c r="ESK732" s="59"/>
      <c r="ESL732" s="59"/>
      <c r="ESM732" s="59"/>
      <c r="ESN732" s="59"/>
      <c r="ESO732" s="59"/>
      <c r="ESP732" s="59"/>
      <c r="ESQ732" s="59"/>
      <c r="ESR732" s="59"/>
      <c r="ESS732" s="59"/>
      <c r="EST732" s="59"/>
      <c r="ESU732" s="59"/>
      <c r="ESV732" s="59"/>
      <c r="ESW732" s="59"/>
      <c r="ESX732" s="59"/>
      <c r="ESY732" s="59"/>
      <c r="ESZ732" s="59"/>
      <c r="ETA732" s="59"/>
      <c r="ETB732" s="59"/>
      <c r="ETC732" s="59"/>
      <c r="ETD732" s="59"/>
      <c r="ETE732" s="59"/>
      <c r="ETF732" s="59"/>
      <c r="ETG732" s="59"/>
      <c r="ETH732" s="59"/>
      <c r="ETI732" s="59"/>
      <c r="ETJ732" s="59"/>
      <c r="ETK732" s="59"/>
      <c r="ETL732" s="59"/>
      <c r="ETM732" s="59"/>
      <c r="ETN732" s="59"/>
      <c r="ETO732" s="59"/>
      <c r="ETP732" s="59"/>
      <c r="ETQ732" s="59"/>
      <c r="ETR732" s="59"/>
      <c r="ETS732" s="59"/>
      <c r="ETT732" s="59"/>
      <c r="ETU732" s="59"/>
      <c r="ETV732" s="59"/>
      <c r="ETW732" s="59"/>
      <c r="ETX732" s="59"/>
      <c r="ETY732" s="59"/>
      <c r="ETZ732" s="59"/>
      <c r="EUA732" s="59"/>
      <c r="EUB732" s="59"/>
      <c r="EUC732" s="59"/>
      <c r="EUD732" s="59"/>
      <c r="EUE732" s="59"/>
      <c r="EUF732" s="59"/>
      <c r="EUG732" s="59"/>
      <c r="EUH732" s="59"/>
      <c r="EUI732" s="59"/>
      <c r="EUJ732" s="59"/>
      <c r="EUK732" s="59"/>
      <c r="EUL732" s="59"/>
      <c r="EUM732" s="59"/>
      <c r="EUN732" s="59"/>
      <c r="EUO732" s="59"/>
      <c r="EUP732" s="59"/>
      <c r="EUQ732" s="59"/>
      <c r="EUR732" s="59"/>
      <c r="EUS732" s="59"/>
      <c r="EUT732" s="59"/>
      <c r="EUU732" s="59"/>
      <c r="EUV732" s="59"/>
      <c r="EUW732" s="59"/>
      <c r="EUX732" s="59"/>
      <c r="EUY732" s="59"/>
      <c r="EUZ732" s="59"/>
      <c r="EVA732" s="59"/>
      <c r="EVB732" s="59"/>
      <c r="EVC732" s="59"/>
      <c r="EVD732" s="59"/>
      <c r="EVE732" s="59"/>
      <c r="EVF732" s="59"/>
      <c r="EVG732" s="59"/>
      <c r="EVH732" s="59"/>
      <c r="EVI732" s="59"/>
      <c r="EVJ732" s="59"/>
      <c r="EVK732" s="59"/>
      <c r="EVL732" s="59"/>
      <c r="EVM732" s="59"/>
      <c r="EVN732" s="59"/>
      <c r="EVO732" s="59"/>
      <c r="EVP732" s="59"/>
      <c r="EVQ732" s="59"/>
      <c r="EVR732" s="59"/>
      <c r="EVS732" s="59"/>
      <c r="EVT732" s="59"/>
      <c r="EVU732" s="59"/>
      <c r="EVV732" s="59"/>
      <c r="EVW732" s="59"/>
      <c r="EVX732" s="59"/>
      <c r="EVY732" s="59"/>
      <c r="EVZ732" s="59"/>
      <c r="EWA732" s="59"/>
      <c r="EWB732" s="59"/>
      <c r="EWC732" s="59"/>
      <c r="EWD732" s="59"/>
      <c r="EWE732" s="59"/>
      <c r="EWF732" s="59"/>
      <c r="EWG732" s="59"/>
      <c r="EWH732" s="59"/>
      <c r="EWI732" s="59"/>
      <c r="EWJ732" s="59"/>
      <c r="EWK732" s="59"/>
      <c r="EWL732" s="59"/>
      <c r="EWM732" s="59"/>
      <c r="EWN732" s="59"/>
      <c r="EWO732" s="59"/>
      <c r="EWP732" s="59"/>
      <c r="EWQ732" s="59"/>
      <c r="EWR732" s="59"/>
      <c r="EWS732" s="59"/>
      <c r="EWT732" s="59"/>
      <c r="EWU732" s="59"/>
      <c r="EWV732" s="59"/>
      <c r="EWW732" s="59"/>
      <c r="EWX732" s="59"/>
      <c r="EWY732" s="59"/>
      <c r="EWZ732" s="59"/>
      <c r="EXA732" s="59"/>
      <c r="EXB732" s="59"/>
      <c r="EXC732" s="59"/>
      <c r="EXD732" s="59"/>
      <c r="EXE732" s="59"/>
      <c r="EXF732" s="59"/>
      <c r="EXG732" s="59"/>
      <c r="EXH732" s="59"/>
      <c r="EXI732" s="59"/>
      <c r="EXJ732" s="59"/>
      <c r="EXK732" s="59"/>
      <c r="EXL732" s="59"/>
      <c r="EXM732" s="59"/>
      <c r="EXN732" s="59"/>
      <c r="EXO732" s="59"/>
      <c r="EXP732" s="59"/>
      <c r="EXQ732" s="59"/>
      <c r="EXR732" s="59"/>
      <c r="EXS732" s="59"/>
      <c r="EXT732" s="59"/>
      <c r="EXU732" s="59"/>
      <c r="EXV732" s="59"/>
      <c r="EXW732" s="59"/>
      <c r="EXX732" s="59"/>
      <c r="EXY732" s="59"/>
      <c r="EXZ732" s="59"/>
      <c r="EYA732" s="59"/>
      <c r="EYB732" s="59"/>
      <c r="EYC732" s="59"/>
      <c r="EYD732" s="59"/>
      <c r="EYE732" s="59"/>
      <c r="EYF732" s="59"/>
      <c r="EYG732" s="59"/>
      <c r="EYH732" s="59"/>
      <c r="EYI732" s="59"/>
      <c r="EYJ732" s="59"/>
      <c r="EYK732" s="59"/>
      <c r="EYL732" s="59"/>
      <c r="EYM732" s="59"/>
      <c r="EYN732" s="59"/>
      <c r="EYO732" s="59"/>
      <c r="EYP732" s="59"/>
      <c r="EYQ732" s="59"/>
      <c r="EYR732" s="59"/>
      <c r="EYS732" s="59"/>
      <c r="EYT732" s="59"/>
      <c r="EYU732" s="59"/>
      <c r="EYV732" s="59"/>
      <c r="EYW732" s="59"/>
      <c r="EYX732" s="59"/>
      <c r="EYY732" s="59"/>
      <c r="EYZ732" s="59"/>
      <c r="EZA732" s="59"/>
      <c r="EZB732" s="59"/>
      <c r="EZC732" s="59"/>
      <c r="EZD732" s="59"/>
      <c r="EZE732" s="59"/>
      <c r="EZF732" s="59"/>
      <c r="EZG732" s="59"/>
      <c r="EZH732" s="59"/>
      <c r="EZI732" s="59"/>
      <c r="EZJ732" s="59"/>
      <c r="EZK732" s="59"/>
      <c r="EZL732" s="59"/>
      <c r="EZM732" s="59"/>
      <c r="EZN732" s="59"/>
      <c r="EZO732" s="59"/>
      <c r="EZP732" s="59"/>
      <c r="EZQ732" s="59"/>
      <c r="EZR732" s="59"/>
      <c r="EZS732" s="59"/>
      <c r="EZT732" s="59"/>
      <c r="EZU732" s="59"/>
      <c r="EZV732" s="59"/>
      <c r="EZW732" s="59"/>
      <c r="EZX732" s="59"/>
      <c r="EZY732" s="59"/>
      <c r="EZZ732" s="59"/>
      <c r="FAA732" s="59"/>
      <c r="FAB732" s="59"/>
      <c r="FAC732" s="59"/>
      <c r="FAD732" s="59"/>
      <c r="FAE732" s="59"/>
      <c r="FAF732" s="59"/>
      <c r="FAG732" s="59"/>
      <c r="FAH732" s="59"/>
      <c r="FAI732" s="59"/>
      <c r="FAJ732" s="59"/>
      <c r="FAK732" s="59"/>
      <c r="FAL732" s="59"/>
      <c r="FAM732" s="59"/>
      <c r="FAN732" s="59"/>
      <c r="FAO732" s="59"/>
      <c r="FAP732" s="59"/>
      <c r="FAQ732" s="59"/>
      <c r="FAR732" s="59"/>
      <c r="FAS732" s="59"/>
      <c r="FAT732" s="59"/>
      <c r="FAU732" s="59"/>
      <c r="FAV732" s="59"/>
      <c r="FAW732" s="59"/>
      <c r="FAX732" s="59"/>
      <c r="FAY732" s="59"/>
      <c r="FAZ732" s="59"/>
      <c r="FBA732" s="59"/>
      <c r="FBB732" s="59"/>
      <c r="FBC732" s="59"/>
      <c r="FBD732" s="59"/>
      <c r="FBE732" s="59"/>
      <c r="FBF732" s="59"/>
      <c r="FBG732" s="59"/>
      <c r="FBH732" s="59"/>
      <c r="FBI732" s="59"/>
      <c r="FBJ732" s="59"/>
      <c r="FBK732" s="59"/>
      <c r="FBL732" s="59"/>
      <c r="FBM732" s="59"/>
      <c r="FBN732" s="59"/>
      <c r="FBO732" s="59"/>
      <c r="FBP732" s="59"/>
      <c r="FBQ732" s="59"/>
      <c r="FBR732" s="59"/>
      <c r="FBS732" s="59"/>
      <c r="FBT732" s="59"/>
      <c r="FBU732" s="59"/>
      <c r="FBV732" s="59"/>
      <c r="FBW732" s="59"/>
      <c r="FBX732" s="59"/>
      <c r="FBY732" s="59"/>
      <c r="FBZ732" s="59"/>
      <c r="FCA732" s="59"/>
      <c r="FCB732" s="59"/>
      <c r="FCC732" s="59"/>
      <c r="FCD732" s="59"/>
      <c r="FCE732" s="59"/>
      <c r="FCF732" s="59"/>
      <c r="FCG732" s="59"/>
      <c r="FCH732" s="59"/>
      <c r="FCI732" s="59"/>
      <c r="FCJ732" s="59"/>
      <c r="FCK732" s="59"/>
      <c r="FCL732" s="59"/>
      <c r="FCM732" s="59"/>
      <c r="FCN732" s="59"/>
      <c r="FCO732" s="59"/>
      <c r="FCP732" s="59"/>
      <c r="FCQ732" s="59"/>
      <c r="FCR732" s="59"/>
      <c r="FCS732" s="59"/>
      <c r="FCT732" s="59"/>
      <c r="FCU732" s="59"/>
      <c r="FCV732" s="59"/>
      <c r="FCW732" s="59"/>
      <c r="FCX732" s="59"/>
      <c r="FCY732" s="59"/>
      <c r="FCZ732" s="59"/>
      <c r="FDA732" s="59"/>
      <c r="FDB732" s="59"/>
      <c r="FDC732" s="59"/>
      <c r="FDD732" s="59"/>
      <c r="FDE732" s="59"/>
      <c r="FDF732" s="59"/>
      <c r="FDG732" s="59"/>
      <c r="FDH732" s="59"/>
      <c r="FDI732" s="59"/>
      <c r="FDJ732" s="59"/>
      <c r="FDK732" s="59"/>
      <c r="FDL732" s="59"/>
      <c r="FDM732" s="59"/>
      <c r="FDN732" s="59"/>
      <c r="FDO732" s="59"/>
      <c r="FDP732" s="59"/>
      <c r="FDQ732" s="59"/>
      <c r="FDR732" s="59"/>
      <c r="FDS732" s="59"/>
      <c r="FDT732" s="59"/>
      <c r="FDU732" s="59"/>
      <c r="FDV732" s="59"/>
      <c r="FDW732" s="59"/>
      <c r="FDX732" s="59"/>
      <c r="FDY732" s="59"/>
      <c r="FDZ732" s="59"/>
      <c r="FEA732" s="59"/>
      <c r="FEB732" s="59"/>
      <c r="FEC732" s="59"/>
      <c r="FED732" s="59"/>
      <c r="FEE732" s="59"/>
      <c r="FEF732" s="59"/>
      <c r="FEG732" s="59"/>
      <c r="FEH732" s="59"/>
      <c r="FEI732" s="59"/>
      <c r="FEJ732" s="59"/>
      <c r="FEK732" s="59"/>
      <c r="FEL732" s="59"/>
      <c r="FEM732" s="59"/>
      <c r="FEN732" s="59"/>
      <c r="FEO732" s="59"/>
      <c r="FEP732" s="59"/>
      <c r="FEQ732" s="59"/>
      <c r="FER732" s="59"/>
      <c r="FES732" s="59"/>
      <c r="FET732" s="59"/>
      <c r="FEU732" s="59"/>
      <c r="FEV732" s="59"/>
      <c r="FEW732" s="59"/>
      <c r="FEX732" s="59"/>
      <c r="FEY732" s="59"/>
      <c r="FEZ732" s="59"/>
      <c r="FFA732" s="59"/>
      <c r="FFB732" s="59"/>
      <c r="FFC732" s="59"/>
      <c r="FFD732" s="59"/>
      <c r="FFE732" s="59"/>
      <c r="FFF732" s="59"/>
      <c r="FFG732" s="59"/>
      <c r="FFH732" s="59"/>
      <c r="FFI732" s="59"/>
      <c r="FFJ732" s="59"/>
      <c r="FFK732" s="59"/>
      <c r="FFL732" s="59"/>
      <c r="FFM732" s="59"/>
      <c r="FFN732" s="59"/>
      <c r="FFO732" s="59"/>
      <c r="FFP732" s="59"/>
      <c r="FFQ732" s="59"/>
      <c r="FFR732" s="59"/>
      <c r="FFS732" s="59"/>
      <c r="FFT732" s="59"/>
      <c r="FFU732" s="59"/>
      <c r="FFV732" s="59"/>
      <c r="FFW732" s="59"/>
      <c r="FFX732" s="59"/>
      <c r="FFY732" s="59"/>
      <c r="FFZ732" s="59"/>
      <c r="FGA732" s="59"/>
      <c r="FGB732" s="59"/>
      <c r="FGC732" s="59"/>
      <c r="FGD732" s="59"/>
      <c r="FGE732" s="59"/>
      <c r="FGF732" s="59"/>
      <c r="FGG732" s="59"/>
      <c r="FGH732" s="59"/>
      <c r="FGI732" s="59"/>
      <c r="FGJ732" s="59"/>
      <c r="FGK732" s="59"/>
      <c r="FGL732" s="59"/>
      <c r="FGM732" s="59"/>
      <c r="FGN732" s="59"/>
      <c r="FGO732" s="59"/>
      <c r="FGP732" s="59"/>
      <c r="FGQ732" s="59"/>
      <c r="FGR732" s="59"/>
      <c r="FGS732" s="59"/>
      <c r="FGT732" s="59"/>
      <c r="FGU732" s="59"/>
      <c r="FGV732" s="59"/>
      <c r="FGW732" s="59"/>
      <c r="FGX732" s="59"/>
      <c r="FGY732" s="59"/>
      <c r="FGZ732" s="59"/>
      <c r="FHA732" s="59"/>
      <c r="FHB732" s="59"/>
      <c r="FHC732" s="59"/>
      <c r="FHD732" s="59"/>
      <c r="FHE732" s="59"/>
      <c r="FHF732" s="59"/>
      <c r="FHG732" s="59"/>
      <c r="FHH732" s="59"/>
      <c r="FHI732" s="59"/>
      <c r="FHJ732" s="59"/>
      <c r="FHK732" s="59"/>
      <c r="FHL732" s="59"/>
      <c r="FHM732" s="59"/>
      <c r="FHN732" s="59"/>
      <c r="FHO732" s="59"/>
      <c r="FHP732" s="59"/>
      <c r="FHQ732" s="59"/>
      <c r="FHR732" s="59"/>
      <c r="FHS732" s="59"/>
      <c r="FHT732" s="59"/>
      <c r="FHU732" s="59"/>
      <c r="FHV732" s="59"/>
      <c r="FHW732" s="59"/>
      <c r="FHX732" s="59"/>
      <c r="FHY732" s="59"/>
      <c r="FHZ732" s="59"/>
      <c r="FIA732" s="59"/>
      <c r="FIB732" s="59"/>
      <c r="FIC732" s="59"/>
      <c r="FID732" s="59"/>
      <c r="FIE732" s="59"/>
      <c r="FIF732" s="59"/>
      <c r="FIG732" s="59"/>
      <c r="FIH732" s="59"/>
      <c r="FII732" s="59"/>
      <c r="FIJ732" s="59"/>
      <c r="FIK732" s="59"/>
      <c r="FIL732" s="59"/>
      <c r="FIM732" s="59"/>
      <c r="FIN732" s="59"/>
      <c r="FIO732" s="59"/>
      <c r="FIP732" s="59"/>
      <c r="FIQ732" s="59"/>
      <c r="FIR732" s="59"/>
      <c r="FIS732" s="59"/>
      <c r="FIT732" s="59"/>
      <c r="FIU732" s="59"/>
      <c r="FIV732" s="59"/>
      <c r="FIW732" s="59"/>
      <c r="FIX732" s="59"/>
      <c r="FIY732" s="59"/>
      <c r="FIZ732" s="59"/>
      <c r="FJA732" s="59"/>
      <c r="FJB732" s="59"/>
      <c r="FJC732" s="59"/>
      <c r="FJD732" s="59"/>
      <c r="FJE732" s="59"/>
      <c r="FJF732" s="59"/>
      <c r="FJG732" s="59"/>
      <c r="FJH732" s="59"/>
      <c r="FJI732" s="59"/>
      <c r="FJJ732" s="59"/>
      <c r="FJK732" s="59"/>
      <c r="FJL732" s="59"/>
      <c r="FJM732" s="59"/>
      <c r="FJN732" s="59"/>
      <c r="FJO732" s="59"/>
      <c r="FJP732" s="59"/>
      <c r="FJQ732" s="59"/>
      <c r="FJR732" s="59"/>
      <c r="FJS732" s="59"/>
      <c r="FJT732" s="59"/>
      <c r="FJU732" s="59"/>
      <c r="FJV732" s="59"/>
      <c r="FJW732" s="59"/>
      <c r="FJX732" s="59"/>
      <c r="FJY732" s="59"/>
      <c r="FJZ732" s="59"/>
      <c r="FKA732" s="59"/>
      <c r="FKB732" s="59"/>
      <c r="FKC732" s="59"/>
      <c r="FKD732" s="59"/>
      <c r="FKE732" s="59"/>
      <c r="FKF732" s="59"/>
      <c r="FKG732" s="59"/>
      <c r="FKH732" s="59"/>
      <c r="FKI732" s="59"/>
      <c r="FKJ732" s="59"/>
      <c r="FKK732" s="59"/>
      <c r="FKL732" s="59"/>
      <c r="FKM732" s="59"/>
      <c r="FKN732" s="59"/>
      <c r="FKO732" s="59"/>
      <c r="FKP732" s="59"/>
      <c r="FKQ732" s="59"/>
      <c r="FKR732" s="59"/>
      <c r="FKS732" s="59"/>
      <c r="FKT732" s="59"/>
      <c r="FKU732" s="59"/>
      <c r="FKV732" s="59"/>
      <c r="FKW732" s="59"/>
      <c r="FKX732" s="59"/>
      <c r="FKY732" s="59"/>
      <c r="FKZ732" s="59"/>
      <c r="FLA732" s="59"/>
      <c r="FLB732" s="59"/>
      <c r="FLC732" s="59"/>
      <c r="FLD732" s="59"/>
      <c r="FLE732" s="59"/>
      <c r="FLF732" s="59"/>
      <c r="FLG732" s="59"/>
      <c r="FLH732" s="59"/>
      <c r="FLI732" s="59"/>
      <c r="FLJ732" s="59"/>
      <c r="FLK732" s="59"/>
      <c r="FLL732" s="59"/>
      <c r="FLM732" s="59"/>
      <c r="FLN732" s="59"/>
      <c r="FLO732" s="59"/>
      <c r="FLP732" s="59"/>
      <c r="FLQ732" s="59"/>
      <c r="FLR732" s="59"/>
      <c r="FLS732" s="59"/>
      <c r="FLT732" s="59"/>
      <c r="FLU732" s="59"/>
      <c r="FLV732" s="59"/>
      <c r="FLW732" s="59"/>
      <c r="FLX732" s="59"/>
      <c r="FLY732" s="59"/>
      <c r="FLZ732" s="59"/>
      <c r="FMA732" s="59"/>
      <c r="FMB732" s="59"/>
      <c r="FMC732" s="59"/>
      <c r="FMD732" s="59"/>
      <c r="FME732" s="59"/>
      <c r="FMF732" s="59"/>
      <c r="FMG732" s="59"/>
      <c r="FMH732" s="59"/>
      <c r="FMI732" s="59"/>
      <c r="FMJ732" s="59"/>
      <c r="FMK732" s="59"/>
      <c r="FML732" s="59"/>
      <c r="FMM732" s="59"/>
      <c r="FMN732" s="59"/>
      <c r="FMO732" s="59"/>
      <c r="FMP732" s="59"/>
      <c r="FMQ732" s="59"/>
      <c r="FMR732" s="59"/>
      <c r="FMS732" s="59"/>
      <c r="FMT732" s="59"/>
      <c r="FMU732" s="59"/>
      <c r="FMV732" s="59"/>
      <c r="FMW732" s="59"/>
      <c r="FMX732" s="59"/>
      <c r="FMY732" s="59"/>
      <c r="FMZ732" s="59"/>
      <c r="FNA732" s="59"/>
      <c r="FNB732" s="59"/>
      <c r="FNC732" s="59"/>
      <c r="FND732" s="59"/>
      <c r="FNE732" s="59"/>
      <c r="FNF732" s="59"/>
      <c r="FNG732" s="59"/>
      <c r="FNH732" s="59"/>
      <c r="FNI732" s="59"/>
      <c r="FNJ732" s="59"/>
      <c r="FNK732" s="59"/>
      <c r="FNL732" s="59"/>
      <c r="FNM732" s="59"/>
      <c r="FNN732" s="59"/>
      <c r="FNO732" s="59"/>
      <c r="FNP732" s="59"/>
      <c r="FNQ732" s="59"/>
      <c r="FNR732" s="59"/>
      <c r="FNS732" s="59"/>
      <c r="FNT732" s="59"/>
      <c r="FNU732" s="59"/>
      <c r="FNV732" s="59"/>
      <c r="FNW732" s="59"/>
      <c r="FNX732" s="59"/>
      <c r="FNY732" s="59"/>
      <c r="FNZ732" s="59"/>
      <c r="FOA732" s="59"/>
      <c r="FOB732" s="59"/>
      <c r="FOC732" s="59"/>
      <c r="FOD732" s="59"/>
      <c r="FOE732" s="59"/>
      <c r="FOF732" s="59"/>
      <c r="FOG732" s="59"/>
      <c r="FOH732" s="59"/>
      <c r="FOI732" s="59"/>
      <c r="FOJ732" s="59"/>
      <c r="FOK732" s="59"/>
      <c r="FOL732" s="59"/>
      <c r="FOM732" s="59"/>
      <c r="FON732" s="59"/>
      <c r="FOO732" s="59"/>
      <c r="FOP732" s="59"/>
      <c r="FOQ732" s="59"/>
      <c r="FOR732" s="59"/>
      <c r="FOS732" s="59"/>
      <c r="FOT732" s="59"/>
      <c r="FOU732" s="59"/>
      <c r="FOV732" s="59"/>
      <c r="FOW732" s="59"/>
      <c r="FOX732" s="59"/>
      <c r="FOY732" s="59"/>
      <c r="FOZ732" s="59"/>
      <c r="FPA732" s="59"/>
      <c r="FPB732" s="59"/>
      <c r="FPC732" s="59"/>
      <c r="FPD732" s="59"/>
      <c r="FPE732" s="59"/>
      <c r="FPF732" s="59"/>
      <c r="FPG732" s="59"/>
      <c r="FPH732" s="59"/>
      <c r="FPI732" s="59"/>
      <c r="FPJ732" s="59"/>
      <c r="FPK732" s="59"/>
      <c r="FPL732" s="59"/>
      <c r="FPM732" s="59"/>
      <c r="FPN732" s="59"/>
      <c r="FPO732" s="59"/>
      <c r="FPP732" s="59"/>
      <c r="FPQ732" s="59"/>
      <c r="FPR732" s="59"/>
      <c r="FPS732" s="59"/>
      <c r="FPT732" s="59"/>
      <c r="FPU732" s="59"/>
      <c r="FPV732" s="59"/>
      <c r="FPW732" s="59"/>
      <c r="FPX732" s="59"/>
      <c r="FPY732" s="59"/>
      <c r="FPZ732" s="59"/>
      <c r="FQA732" s="59"/>
      <c r="FQB732" s="59"/>
      <c r="FQC732" s="59"/>
      <c r="FQD732" s="59"/>
      <c r="FQE732" s="59"/>
      <c r="FQF732" s="59"/>
      <c r="FQG732" s="59"/>
      <c r="FQH732" s="59"/>
      <c r="FQI732" s="59"/>
      <c r="FQJ732" s="59"/>
      <c r="FQK732" s="59"/>
      <c r="FQL732" s="59"/>
      <c r="FQM732" s="59"/>
      <c r="FQN732" s="59"/>
      <c r="FQO732" s="59"/>
      <c r="FQP732" s="59"/>
      <c r="FQQ732" s="59"/>
      <c r="FQR732" s="59"/>
      <c r="FQS732" s="59"/>
      <c r="FQT732" s="59"/>
      <c r="FQU732" s="59"/>
      <c r="FQV732" s="59"/>
      <c r="FQW732" s="59"/>
      <c r="FQX732" s="59"/>
      <c r="FQY732" s="59"/>
      <c r="FQZ732" s="59"/>
      <c r="FRA732" s="59"/>
      <c r="FRB732" s="59"/>
      <c r="FRC732" s="59"/>
      <c r="FRD732" s="59"/>
      <c r="FRE732" s="59"/>
      <c r="FRF732" s="59"/>
      <c r="FRG732" s="59"/>
      <c r="FRH732" s="59"/>
      <c r="FRI732" s="59"/>
      <c r="FRJ732" s="59"/>
      <c r="FRK732" s="59"/>
      <c r="FRL732" s="59"/>
      <c r="FRM732" s="59"/>
      <c r="FRN732" s="59"/>
      <c r="FRO732" s="59"/>
      <c r="FRP732" s="59"/>
      <c r="FRQ732" s="59"/>
      <c r="FRR732" s="59"/>
      <c r="FRS732" s="59"/>
      <c r="FRT732" s="59"/>
      <c r="FRU732" s="59"/>
      <c r="FRV732" s="59"/>
      <c r="FRW732" s="59"/>
      <c r="FRX732" s="59"/>
      <c r="FRY732" s="59"/>
      <c r="FRZ732" s="59"/>
      <c r="FSA732" s="59"/>
      <c r="FSB732" s="59"/>
      <c r="FSC732" s="59"/>
      <c r="FSD732" s="59"/>
      <c r="FSE732" s="59"/>
      <c r="FSF732" s="59"/>
      <c r="FSG732" s="59"/>
      <c r="FSH732" s="59"/>
      <c r="FSI732" s="59"/>
      <c r="FSJ732" s="59"/>
      <c r="FSK732" s="59"/>
      <c r="FSL732" s="59"/>
      <c r="FSM732" s="59"/>
      <c r="FSN732" s="59"/>
      <c r="FSO732" s="59"/>
      <c r="FSP732" s="59"/>
      <c r="FSQ732" s="59"/>
      <c r="FSR732" s="59"/>
      <c r="FSS732" s="59"/>
      <c r="FST732" s="59"/>
      <c r="FSU732" s="59"/>
      <c r="FSV732" s="59"/>
      <c r="FSW732" s="59"/>
      <c r="FSX732" s="59"/>
      <c r="FSY732" s="59"/>
      <c r="FSZ732" s="59"/>
      <c r="FTA732" s="59"/>
      <c r="FTB732" s="59"/>
      <c r="FTC732" s="59"/>
      <c r="FTD732" s="59"/>
      <c r="FTE732" s="59"/>
      <c r="FTF732" s="59"/>
      <c r="FTG732" s="59"/>
      <c r="FTH732" s="59"/>
      <c r="FTI732" s="59"/>
      <c r="FTJ732" s="59"/>
      <c r="FTK732" s="59"/>
      <c r="FTL732" s="59"/>
      <c r="FTM732" s="59"/>
      <c r="FTN732" s="59"/>
      <c r="FTO732" s="59"/>
      <c r="FTP732" s="59"/>
      <c r="FTQ732" s="59"/>
      <c r="FTR732" s="59"/>
      <c r="FTS732" s="59"/>
      <c r="FTT732" s="59"/>
      <c r="FTU732" s="59"/>
      <c r="FTV732" s="59"/>
      <c r="FTW732" s="59"/>
      <c r="FTX732" s="59"/>
      <c r="FTY732" s="59"/>
      <c r="FTZ732" s="59"/>
      <c r="FUA732" s="59"/>
      <c r="FUB732" s="59"/>
      <c r="FUC732" s="59"/>
      <c r="FUD732" s="59"/>
      <c r="FUE732" s="59"/>
      <c r="FUF732" s="59"/>
      <c r="FUG732" s="59"/>
      <c r="FUH732" s="59"/>
      <c r="FUI732" s="59"/>
      <c r="FUJ732" s="59"/>
      <c r="FUK732" s="59"/>
      <c r="FUL732" s="59"/>
      <c r="FUM732" s="59"/>
      <c r="FUN732" s="59"/>
      <c r="FUO732" s="59"/>
      <c r="FUP732" s="59"/>
      <c r="FUQ732" s="59"/>
      <c r="FUR732" s="59"/>
      <c r="FUS732" s="59"/>
      <c r="FUT732" s="59"/>
      <c r="FUU732" s="59"/>
      <c r="FUV732" s="59"/>
      <c r="FUW732" s="59"/>
      <c r="FUX732" s="59"/>
      <c r="FUY732" s="59"/>
      <c r="FUZ732" s="59"/>
      <c r="FVA732" s="59"/>
      <c r="FVB732" s="59"/>
      <c r="FVC732" s="59"/>
      <c r="FVD732" s="59"/>
      <c r="FVE732" s="59"/>
      <c r="FVF732" s="59"/>
      <c r="FVG732" s="59"/>
      <c r="FVH732" s="59"/>
      <c r="FVI732" s="59"/>
      <c r="FVJ732" s="59"/>
      <c r="FVK732" s="59"/>
      <c r="FVL732" s="59"/>
      <c r="FVM732" s="59"/>
      <c r="FVN732" s="59"/>
      <c r="FVO732" s="59"/>
      <c r="FVP732" s="59"/>
      <c r="FVQ732" s="59"/>
      <c r="FVR732" s="59"/>
      <c r="FVS732" s="59"/>
      <c r="FVT732" s="59"/>
      <c r="FVU732" s="59"/>
      <c r="FVV732" s="59"/>
      <c r="FVW732" s="59"/>
      <c r="FVX732" s="59"/>
      <c r="FVY732" s="59"/>
      <c r="FVZ732" s="59"/>
      <c r="FWA732" s="59"/>
      <c r="FWB732" s="59"/>
      <c r="FWC732" s="59"/>
      <c r="FWD732" s="59"/>
      <c r="FWE732" s="59"/>
      <c r="FWF732" s="59"/>
      <c r="FWG732" s="59"/>
      <c r="FWH732" s="59"/>
      <c r="FWI732" s="59"/>
      <c r="FWJ732" s="59"/>
      <c r="FWK732" s="59"/>
      <c r="FWL732" s="59"/>
      <c r="FWM732" s="59"/>
      <c r="FWN732" s="59"/>
      <c r="FWO732" s="59"/>
      <c r="FWP732" s="59"/>
      <c r="FWQ732" s="59"/>
      <c r="FWR732" s="59"/>
      <c r="FWS732" s="59"/>
      <c r="FWT732" s="59"/>
      <c r="FWU732" s="59"/>
      <c r="FWV732" s="59"/>
      <c r="FWW732" s="59"/>
      <c r="FWX732" s="59"/>
      <c r="FWY732" s="59"/>
      <c r="FWZ732" s="59"/>
      <c r="FXA732" s="59"/>
      <c r="FXB732" s="59"/>
      <c r="FXC732" s="59"/>
      <c r="FXD732" s="59"/>
      <c r="FXE732" s="59"/>
      <c r="FXF732" s="59"/>
      <c r="FXG732" s="59"/>
      <c r="FXH732" s="59"/>
      <c r="FXI732" s="59"/>
      <c r="FXJ732" s="59"/>
      <c r="FXK732" s="59"/>
      <c r="FXL732" s="59"/>
      <c r="FXM732" s="59"/>
      <c r="FXN732" s="59"/>
      <c r="FXO732" s="59"/>
      <c r="FXP732" s="59"/>
      <c r="FXQ732" s="59"/>
      <c r="FXR732" s="59"/>
      <c r="FXS732" s="59"/>
      <c r="FXT732" s="59"/>
      <c r="FXU732" s="59"/>
      <c r="FXV732" s="59"/>
      <c r="FXW732" s="59"/>
      <c r="FXX732" s="59"/>
      <c r="FXY732" s="59"/>
      <c r="FXZ732" s="59"/>
      <c r="FYA732" s="59"/>
      <c r="FYB732" s="59"/>
      <c r="FYC732" s="59"/>
      <c r="FYD732" s="59"/>
      <c r="FYE732" s="59"/>
      <c r="FYF732" s="59"/>
      <c r="FYG732" s="59"/>
      <c r="FYH732" s="59"/>
      <c r="FYI732" s="59"/>
      <c r="FYJ732" s="59"/>
      <c r="FYK732" s="59"/>
      <c r="FYL732" s="59"/>
      <c r="FYM732" s="59"/>
      <c r="FYN732" s="59"/>
      <c r="FYO732" s="59"/>
      <c r="FYP732" s="59"/>
      <c r="FYQ732" s="59"/>
      <c r="FYR732" s="59"/>
      <c r="FYS732" s="59"/>
      <c r="FYT732" s="59"/>
      <c r="FYU732" s="59"/>
      <c r="FYV732" s="59"/>
      <c r="FYW732" s="59"/>
      <c r="FYX732" s="59"/>
      <c r="FYY732" s="59"/>
      <c r="FYZ732" s="59"/>
      <c r="FZA732" s="59"/>
      <c r="FZB732" s="59"/>
      <c r="FZC732" s="59"/>
      <c r="FZD732" s="59"/>
      <c r="FZE732" s="59"/>
      <c r="FZF732" s="59"/>
      <c r="FZG732" s="59"/>
      <c r="FZH732" s="59"/>
      <c r="FZI732" s="59"/>
      <c r="FZJ732" s="59"/>
      <c r="FZK732" s="59"/>
      <c r="FZL732" s="59"/>
      <c r="FZM732" s="59"/>
      <c r="FZN732" s="59"/>
      <c r="FZO732" s="59"/>
      <c r="FZP732" s="59"/>
      <c r="FZQ732" s="59"/>
      <c r="FZR732" s="59"/>
      <c r="FZS732" s="59"/>
      <c r="FZT732" s="59"/>
      <c r="FZU732" s="59"/>
      <c r="FZV732" s="59"/>
      <c r="FZW732" s="59"/>
      <c r="FZX732" s="59"/>
      <c r="FZY732" s="59"/>
      <c r="FZZ732" s="59"/>
      <c r="GAA732" s="59"/>
      <c r="GAB732" s="59"/>
      <c r="GAC732" s="59"/>
      <c r="GAD732" s="59"/>
      <c r="GAE732" s="59"/>
      <c r="GAF732" s="59"/>
      <c r="GAG732" s="59"/>
      <c r="GAH732" s="59"/>
      <c r="GAI732" s="59"/>
      <c r="GAJ732" s="59"/>
      <c r="GAK732" s="59"/>
      <c r="GAL732" s="59"/>
      <c r="GAM732" s="59"/>
      <c r="GAN732" s="59"/>
      <c r="GAO732" s="59"/>
      <c r="GAP732" s="59"/>
      <c r="GAQ732" s="59"/>
      <c r="GAR732" s="59"/>
      <c r="GAS732" s="59"/>
      <c r="GAT732" s="59"/>
      <c r="GAU732" s="59"/>
      <c r="GAV732" s="59"/>
      <c r="GAW732" s="59"/>
      <c r="GAX732" s="59"/>
      <c r="GAY732" s="59"/>
      <c r="GAZ732" s="59"/>
      <c r="GBA732" s="59"/>
      <c r="GBB732" s="59"/>
      <c r="GBC732" s="59"/>
      <c r="GBD732" s="59"/>
      <c r="GBE732" s="59"/>
      <c r="GBF732" s="59"/>
      <c r="GBG732" s="59"/>
      <c r="GBH732" s="59"/>
      <c r="GBI732" s="59"/>
      <c r="GBJ732" s="59"/>
      <c r="GBK732" s="59"/>
      <c r="GBL732" s="59"/>
      <c r="GBM732" s="59"/>
      <c r="GBN732" s="59"/>
      <c r="GBO732" s="59"/>
      <c r="GBP732" s="59"/>
      <c r="GBQ732" s="59"/>
      <c r="GBR732" s="59"/>
      <c r="GBS732" s="59"/>
      <c r="GBT732" s="59"/>
      <c r="GBU732" s="59"/>
      <c r="GBV732" s="59"/>
      <c r="GBW732" s="59"/>
      <c r="GBX732" s="59"/>
      <c r="GBY732" s="59"/>
      <c r="GBZ732" s="59"/>
      <c r="GCA732" s="59"/>
      <c r="GCB732" s="59"/>
      <c r="GCC732" s="59"/>
      <c r="GCD732" s="59"/>
      <c r="GCE732" s="59"/>
      <c r="GCF732" s="59"/>
      <c r="GCG732" s="59"/>
      <c r="GCH732" s="59"/>
      <c r="GCI732" s="59"/>
      <c r="GCJ732" s="59"/>
      <c r="GCK732" s="59"/>
      <c r="GCL732" s="59"/>
      <c r="GCM732" s="59"/>
      <c r="GCN732" s="59"/>
      <c r="GCO732" s="59"/>
      <c r="GCP732" s="59"/>
      <c r="GCQ732" s="59"/>
      <c r="GCR732" s="59"/>
      <c r="GCS732" s="59"/>
      <c r="GCT732" s="59"/>
      <c r="GCU732" s="59"/>
      <c r="GCV732" s="59"/>
      <c r="GCW732" s="59"/>
      <c r="GCX732" s="59"/>
      <c r="GCY732" s="59"/>
      <c r="GCZ732" s="59"/>
      <c r="GDA732" s="59"/>
      <c r="GDB732" s="59"/>
      <c r="GDC732" s="59"/>
      <c r="GDD732" s="59"/>
      <c r="GDE732" s="59"/>
      <c r="GDF732" s="59"/>
      <c r="GDG732" s="59"/>
      <c r="GDH732" s="59"/>
      <c r="GDI732" s="59"/>
      <c r="GDJ732" s="59"/>
      <c r="GDK732" s="59"/>
      <c r="GDL732" s="59"/>
      <c r="GDM732" s="59"/>
      <c r="GDN732" s="59"/>
      <c r="GDO732" s="59"/>
      <c r="GDP732" s="59"/>
      <c r="GDQ732" s="59"/>
      <c r="GDR732" s="59"/>
      <c r="GDS732" s="59"/>
      <c r="GDT732" s="59"/>
      <c r="GDU732" s="59"/>
      <c r="GDV732" s="59"/>
      <c r="GDW732" s="59"/>
      <c r="GDX732" s="59"/>
      <c r="GDY732" s="59"/>
      <c r="GDZ732" s="59"/>
      <c r="GEA732" s="59"/>
      <c r="GEB732" s="59"/>
      <c r="GEC732" s="59"/>
      <c r="GED732" s="59"/>
      <c r="GEE732" s="59"/>
      <c r="GEF732" s="59"/>
      <c r="GEG732" s="59"/>
      <c r="GEH732" s="59"/>
      <c r="GEI732" s="59"/>
      <c r="GEJ732" s="59"/>
      <c r="GEK732" s="59"/>
      <c r="GEL732" s="59"/>
      <c r="GEM732" s="59"/>
      <c r="GEN732" s="59"/>
      <c r="GEO732" s="59"/>
      <c r="GEP732" s="59"/>
      <c r="GEQ732" s="59"/>
      <c r="GER732" s="59"/>
      <c r="GES732" s="59"/>
      <c r="GET732" s="59"/>
      <c r="GEU732" s="59"/>
      <c r="GEV732" s="59"/>
      <c r="GEW732" s="59"/>
      <c r="GEX732" s="59"/>
      <c r="GEY732" s="59"/>
      <c r="GEZ732" s="59"/>
      <c r="GFA732" s="59"/>
      <c r="GFB732" s="59"/>
      <c r="GFC732" s="59"/>
      <c r="GFD732" s="59"/>
      <c r="GFE732" s="59"/>
      <c r="GFF732" s="59"/>
      <c r="GFG732" s="59"/>
      <c r="GFH732" s="59"/>
      <c r="GFI732" s="59"/>
      <c r="GFJ732" s="59"/>
      <c r="GFK732" s="59"/>
      <c r="GFL732" s="59"/>
      <c r="GFM732" s="59"/>
      <c r="GFN732" s="59"/>
      <c r="GFO732" s="59"/>
      <c r="GFP732" s="59"/>
      <c r="GFQ732" s="59"/>
      <c r="GFR732" s="59"/>
      <c r="GFS732" s="59"/>
      <c r="GFT732" s="59"/>
      <c r="GFU732" s="59"/>
      <c r="GFV732" s="59"/>
      <c r="GFW732" s="59"/>
      <c r="GFX732" s="59"/>
      <c r="GFY732" s="59"/>
      <c r="GFZ732" s="59"/>
      <c r="GGA732" s="59"/>
      <c r="GGB732" s="59"/>
      <c r="GGC732" s="59"/>
      <c r="GGD732" s="59"/>
      <c r="GGE732" s="59"/>
      <c r="GGF732" s="59"/>
      <c r="GGG732" s="59"/>
      <c r="GGH732" s="59"/>
      <c r="GGI732" s="59"/>
      <c r="GGJ732" s="59"/>
      <c r="GGK732" s="59"/>
      <c r="GGL732" s="59"/>
      <c r="GGM732" s="59"/>
      <c r="GGN732" s="59"/>
      <c r="GGO732" s="59"/>
      <c r="GGP732" s="59"/>
      <c r="GGQ732" s="59"/>
      <c r="GGR732" s="59"/>
      <c r="GGS732" s="59"/>
      <c r="GGT732" s="59"/>
      <c r="GGU732" s="59"/>
      <c r="GGV732" s="59"/>
      <c r="GGW732" s="59"/>
      <c r="GGX732" s="59"/>
      <c r="GGY732" s="59"/>
      <c r="GGZ732" s="59"/>
      <c r="GHA732" s="59"/>
      <c r="GHB732" s="59"/>
      <c r="GHC732" s="59"/>
      <c r="GHD732" s="59"/>
      <c r="GHE732" s="59"/>
      <c r="GHF732" s="59"/>
      <c r="GHG732" s="59"/>
      <c r="GHH732" s="59"/>
      <c r="GHI732" s="59"/>
      <c r="GHJ732" s="59"/>
      <c r="GHK732" s="59"/>
      <c r="GHL732" s="59"/>
      <c r="GHM732" s="59"/>
      <c r="GHN732" s="59"/>
      <c r="GHO732" s="59"/>
      <c r="GHP732" s="59"/>
      <c r="GHQ732" s="59"/>
      <c r="GHR732" s="59"/>
      <c r="GHS732" s="59"/>
      <c r="GHT732" s="59"/>
      <c r="GHU732" s="59"/>
      <c r="GHV732" s="59"/>
      <c r="GHW732" s="59"/>
      <c r="GHX732" s="59"/>
      <c r="GHY732" s="59"/>
      <c r="GHZ732" s="59"/>
      <c r="GIA732" s="59"/>
      <c r="GIB732" s="59"/>
      <c r="GIC732" s="59"/>
      <c r="GID732" s="59"/>
      <c r="GIE732" s="59"/>
      <c r="GIF732" s="59"/>
      <c r="GIG732" s="59"/>
      <c r="GIH732" s="59"/>
      <c r="GII732" s="59"/>
      <c r="GIJ732" s="59"/>
      <c r="GIK732" s="59"/>
      <c r="GIL732" s="59"/>
      <c r="GIM732" s="59"/>
      <c r="GIN732" s="59"/>
      <c r="GIO732" s="59"/>
      <c r="GIP732" s="59"/>
      <c r="GIQ732" s="59"/>
      <c r="GIR732" s="59"/>
      <c r="GIS732" s="59"/>
      <c r="GIT732" s="59"/>
      <c r="GIU732" s="59"/>
      <c r="GIV732" s="59"/>
      <c r="GIW732" s="59"/>
      <c r="GIX732" s="59"/>
      <c r="GIY732" s="59"/>
      <c r="GIZ732" s="59"/>
      <c r="GJA732" s="59"/>
      <c r="GJB732" s="59"/>
      <c r="GJC732" s="59"/>
      <c r="GJD732" s="59"/>
      <c r="GJE732" s="59"/>
      <c r="GJF732" s="59"/>
      <c r="GJG732" s="59"/>
      <c r="GJH732" s="59"/>
      <c r="GJI732" s="59"/>
      <c r="GJJ732" s="59"/>
      <c r="GJK732" s="59"/>
      <c r="GJL732" s="59"/>
      <c r="GJM732" s="59"/>
      <c r="GJN732" s="59"/>
      <c r="GJO732" s="59"/>
      <c r="GJP732" s="59"/>
      <c r="GJQ732" s="59"/>
      <c r="GJR732" s="59"/>
      <c r="GJS732" s="59"/>
      <c r="GJT732" s="59"/>
      <c r="GJU732" s="59"/>
      <c r="GJV732" s="59"/>
      <c r="GJW732" s="59"/>
      <c r="GJX732" s="59"/>
      <c r="GJY732" s="59"/>
      <c r="GJZ732" s="59"/>
      <c r="GKA732" s="59"/>
      <c r="GKB732" s="59"/>
      <c r="GKC732" s="59"/>
      <c r="GKD732" s="59"/>
      <c r="GKE732" s="59"/>
      <c r="GKF732" s="59"/>
      <c r="GKG732" s="59"/>
      <c r="GKH732" s="59"/>
      <c r="GKI732" s="59"/>
      <c r="GKJ732" s="59"/>
      <c r="GKK732" s="59"/>
      <c r="GKL732" s="59"/>
      <c r="GKM732" s="59"/>
      <c r="GKN732" s="59"/>
      <c r="GKO732" s="59"/>
      <c r="GKP732" s="59"/>
      <c r="GKQ732" s="59"/>
      <c r="GKR732" s="59"/>
      <c r="GKS732" s="59"/>
      <c r="GKT732" s="59"/>
      <c r="GKU732" s="59"/>
      <c r="GKV732" s="59"/>
      <c r="GKW732" s="59"/>
      <c r="GKX732" s="59"/>
      <c r="GKY732" s="59"/>
      <c r="GKZ732" s="59"/>
      <c r="GLA732" s="59"/>
      <c r="GLB732" s="59"/>
      <c r="GLC732" s="59"/>
      <c r="GLD732" s="59"/>
      <c r="GLE732" s="59"/>
      <c r="GLF732" s="59"/>
      <c r="GLG732" s="59"/>
      <c r="GLH732" s="59"/>
      <c r="GLI732" s="59"/>
      <c r="GLJ732" s="59"/>
      <c r="GLK732" s="59"/>
      <c r="GLL732" s="59"/>
      <c r="GLM732" s="59"/>
      <c r="GLN732" s="59"/>
      <c r="GLO732" s="59"/>
      <c r="GLP732" s="59"/>
      <c r="GLQ732" s="59"/>
      <c r="GLR732" s="59"/>
      <c r="GLS732" s="59"/>
      <c r="GLT732" s="59"/>
      <c r="GLU732" s="59"/>
      <c r="GLV732" s="59"/>
      <c r="GLW732" s="59"/>
      <c r="GLX732" s="59"/>
      <c r="GLY732" s="59"/>
      <c r="GLZ732" s="59"/>
      <c r="GMA732" s="59"/>
      <c r="GMB732" s="59"/>
      <c r="GMC732" s="59"/>
      <c r="GMD732" s="59"/>
      <c r="GME732" s="59"/>
      <c r="GMF732" s="59"/>
      <c r="GMG732" s="59"/>
      <c r="GMH732" s="59"/>
      <c r="GMI732" s="59"/>
      <c r="GMJ732" s="59"/>
      <c r="GMK732" s="59"/>
      <c r="GML732" s="59"/>
      <c r="GMM732" s="59"/>
      <c r="GMN732" s="59"/>
      <c r="GMO732" s="59"/>
      <c r="GMP732" s="59"/>
      <c r="GMQ732" s="59"/>
      <c r="GMR732" s="59"/>
      <c r="GMS732" s="59"/>
      <c r="GMT732" s="59"/>
      <c r="GMU732" s="59"/>
      <c r="GMV732" s="59"/>
      <c r="GMW732" s="59"/>
      <c r="GMX732" s="59"/>
      <c r="GMY732" s="59"/>
      <c r="GMZ732" s="59"/>
      <c r="GNA732" s="59"/>
      <c r="GNB732" s="59"/>
      <c r="GNC732" s="59"/>
      <c r="GND732" s="59"/>
      <c r="GNE732" s="59"/>
      <c r="GNF732" s="59"/>
      <c r="GNG732" s="59"/>
      <c r="GNH732" s="59"/>
      <c r="GNI732" s="59"/>
      <c r="GNJ732" s="59"/>
      <c r="GNK732" s="59"/>
      <c r="GNL732" s="59"/>
      <c r="GNM732" s="59"/>
      <c r="GNN732" s="59"/>
      <c r="GNO732" s="59"/>
      <c r="GNP732" s="59"/>
      <c r="GNQ732" s="59"/>
      <c r="GNR732" s="59"/>
      <c r="GNS732" s="59"/>
      <c r="GNT732" s="59"/>
      <c r="GNU732" s="59"/>
      <c r="GNV732" s="59"/>
      <c r="GNW732" s="59"/>
      <c r="GNX732" s="59"/>
      <c r="GNY732" s="59"/>
      <c r="GNZ732" s="59"/>
      <c r="GOA732" s="59"/>
      <c r="GOB732" s="59"/>
      <c r="GOC732" s="59"/>
      <c r="GOD732" s="59"/>
      <c r="GOE732" s="59"/>
      <c r="GOF732" s="59"/>
      <c r="GOG732" s="59"/>
      <c r="GOH732" s="59"/>
      <c r="GOI732" s="59"/>
      <c r="GOJ732" s="59"/>
      <c r="GOK732" s="59"/>
      <c r="GOL732" s="59"/>
      <c r="GOM732" s="59"/>
      <c r="GON732" s="59"/>
      <c r="GOO732" s="59"/>
      <c r="GOP732" s="59"/>
      <c r="GOQ732" s="59"/>
      <c r="GOR732" s="59"/>
      <c r="GOS732" s="59"/>
      <c r="GOT732" s="59"/>
      <c r="GOU732" s="59"/>
      <c r="GOV732" s="59"/>
      <c r="GOW732" s="59"/>
      <c r="GOX732" s="59"/>
      <c r="GOY732" s="59"/>
      <c r="GOZ732" s="59"/>
      <c r="GPA732" s="59"/>
      <c r="GPB732" s="59"/>
      <c r="GPC732" s="59"/>
      <c r="GPD732" s="59"/>
      <c r="GPE732" s="59"/>
      <c r="GPF732" s="59"/>
      <c r="GPG732" s="59"/>
      <c r="GPH732" s="59"/>
      <c r="GPI732" s="59"/>
      <c r="GPJ732" s="59"/>
      <c r="GPK732" s="59"/>
      <c r="GPL732" s="59"/>
      <c r="GPM732" s="59"/>
      <c r="GPN732" s="59"/>
      <c r="GPO732" s="59"/>
      <c r="GPP732" s="59"/>
      <c r="GPQ732" s="59"/>
      <c r="GPR732" s="59"/>
      <c r="GPS732" s="59"/>
      <c r="GPT732" s="59"/>
      <c r="GPU732" s="59"/>
      <c r="GPV732" s="59"/>
      <c r="GPW732" s="59"/>
      <c r="GPX732" s="59"/>
      <c r="GPY732" s="59"/>
      <c r="GPZ732" s="59"/>
      <c r="GQA732" s="59"/>
      <c r="GQB732" s="59"/>
      <c r="GQC732" s="59"/>
      <c r="GQD732" s="59"/>
      <c r="GQE732" s="59"/>
      <c r="GQF732" s="59"/>
      <c r="GQG732" s="59"/>
      <c r="GQH732" s="59"/>
      <c r="GQI732" s="59"/>
      <c r="GQJ732" s="59"/>
      <c r="GQK732" s="59"/>
      <c r="GQL732" s="59"/>
      <c r="GQM732" s="59"/>
      <c r="GQN732" s="59"/>
      <c r="GQO732" s="59"/>
      <c r="GQP732" s="59"/>
      <c r="GQQ732" s="59"/>
      <c r="GQR732" s="59"/>
      <c r="GQS732" s="59"/>
      <c r="GQT732" s="59"/>
      <c r="GQU732" s="59"/>
      <c r="GQV732" s="59"/>
      <c r="GQW732" s="59"/>
      <c r="GQX732" s="59"/>
      <c r="GQY732" s="59"/>
      <c r="GQZ732" s="59"/>
      <c r="GRA732" s="59"/>
      <c r="GRB732" s="59"/>
      <c r="GRC732" s="59"/>
      <c r="GRD732" s="59"/>
      <c r="GRE732" s="59"/>
      <c r="GRF732" s="59"/>
      <c r="GRG732" s="59"/>
      <c r="GRH732" s="59"/>
      <c r="GRI732" s="59"/>
      <c r="GRJ732" s="59"/>
      <c r="GRK732" s="59"/>
      <c r="GRL732" s="59"/>
      <c r="GRM732" s="59"/>
      <c r="GRN732" s="59"/>
      <c r="GRO732" s="59"/>
      <c r="GRP732" s="59"/>
      <c r="GRQ732" s="59"/>
      <c r="GRR732" s="59"/>
      <c r="GRS732" s="59"/>
      <c r="GRT732" s="59"/>
      <c r="GRU732" s="59"/>
      <c r="GRV732" s="59"/>
      <c r="GRW732" s="59"/>
      <c r="GRX732" s="59"/>
      <c r="GRY732" s="59"/>
      <c r="GRZ732" s="59"/>
      <c r="GSA732" s="59"/>
      <c r="GSB732" s="59"/>
      <c r="GSC732" s="59"/>
      <c r="GSD732" s="59"/>
      <c r="GSE732" s="59"/>
      <c r="GSF732" s="59"/>
      <c r="GSG732" s="59"/>
      <c r="GSH732" s="59"/>
      <c r="GSI732" s="59"/>
      <c r="GSJ732" s="59"/>
      <c r="GSK732" s="59"/>
      <c r="GSL732" s="59"/>
      <c r="GSM732" s="59"/>
      <c r="GSN732" s="59"/>
      <c r="GSO732" s="59"/>
      <c r="GSP732" s="59"/>
      <c r="GSQ732" s="59"/>
      <c r="GSR732" s="59"/>
      <c r="GSS732" s="59"/>
      <c r="GST732" s="59"/>
      <c r="GSU732" s="59"/>
      <c r="GSV732" s="59"/>
      <c r="GSW732" s="59"/>
      <c r="GSX732" s="59"/>
      <c r="GSY732" s="59"/>
      <c r="GSZ732" s="59"/>
      <c r="GTA732" s="59"/>
      <c r="GTB732" s="59"/>
      <c r="GTC732" s="59"/>
      <c r="GTD732" s="59"/>
      <c r="GTE732" s="59"/>
      <c r="GTF732" s="59"/>
      <c r="GTG732" s="59"/>
      <c r="GTH732" s="59"/>
      <c r="GTI732" s="59"/>
      <c r="GTJ732" s="59"/>
      <c r="GTK732" s="59"/>
      <c r="GTL732" s="59"/>
      <c r="GTM732" s="59"/>
      <c r="GTN732" s="59"/>
      <c r="GTO732" s="59"/>
      <c r="GTP732" s="59"/>
      <c r="GTQ732" s="59"/>
      <c r="GTR732" s="59"/>
      <c r="GTS732" s="59"/>
      <c r="GTT732" s="59"/>
      <c r="GTU732" s="59"/>
      <c r="GTV732" s="59"/>
      <c r="GTW732" s="59"/>
      <c r="GTX732" s="59"/>
      <c r="GTY732" s="59"/>
      <c r="GTZ732" s="59"/>
      <c r="GUA732" s="59"/>
      <c r="GUB732" s="59"/>
      <c r="GUC732" s="59"/>
      <c r="GUD732" s="59"/>
      <c r="GUE732" s="59"/>
      <c r="GUF732" s="59"/>
      <c r="GUG732" s="59"/>
      <c r="GUH732" s="59"/>
      <c r="GUI732" s="59"/>
      <c r="GUJ732" s="59"/>
      <c r="GUK732" s="59"/>
      <c r="GUL732" s="59"/>
      <c r="GUM732" s="59"/>
      <c r="GUN732" s="59"/>
      <c r="GUO732" s="59"/>
      <c r="GUP732" s="59"/>
      <c r="GUQ732" s="59"/>
      <c r="GUR732" s="59"/>
      <c r="GUS732" s="59"/>
      <c r="GUT732" s="59"/>
      <c r="GUU732" s="59"/>
      <c r="GUV732" s="59"/>
      <c r="GUW732" s="59"/>
      <c r="GUX732" s="59"/>
      <c r="GUY732" s="59"/>
      <c r="GUZ732" s="59"/>
      <c r="GVA732" s="59"/>
      <c r="GVB732" s="59"/>
      <c r="GVC732" s="59"/>
      <c r="GVD732" s="59"/>
      <c r="GVE732" s="59"/>
      <c r="GVF732" s="59"/>
      <c r="GVG732" s="59"/>
      <c r="GVH732" s="59"/>
      <c r="GVI732" s="59"/>
      <c r="GVJ732" s="59"/>
      <c r="GVK732" s="59"/>
      <c r="GVL732" s="59"/>
      <c r="GVM732" s="59"/>
      <c r="GVN732" s="59"/>
      <c r="GVO732" s="59"/>
      <c r="GVP732" s="59"/>
      <c r="GVQ732" s="59"/>
      <c r="GVR732" s="59"/>
      <c r="GVS732" s="59"/>
      <c r="GVT732" s="59"/>
      <c r="GVU732" s="59"/>
      <c r="GVV732" s="59"/>
      <c r="GVW732" s="59"/>
      <c r="GVX732" s="59"/>
      <c r="GVY732" s="59"/>
      <c r="GVZ732" s="59"/>
      <c r="GWA732" s="59"/>
      <c r="GWB732" s="59"/>
      <c r="GWC732" s="59"/>
      <c r="GWD732" s="59"/>
      <c r="GWE732" s="59"/>
      <c r="GWF732" s="59"/>
      <c r="GWG732" s="59"/>
      <c r="GWH732" s="59"/>
      <c r="GWI732" s="59"/>
      <c r="GWJ732" s="59"/>
      <c r="GWK732" s="59"/>
      <c r="GWL732" s="59"/>
      <c r="GWM732" s="59"/>
      <c r="GWN732" s="59"/>
      <c r="GWO732" s="59"/>
      <c r="GWP732" s="59"/>
      <c r="GWQ732" s="59"/>
      <c r="GWR732" s="59"/>
      <c r="GWS732" s="59"/>
      <c r="GWT732" s="59"/>
      <c r="GWU732" s="59"/>
      <c r="GWV732" s="59"/>
      <c r="GWW732" s="59"/>
      <c r="GWX732" s="59"/>
      <c r="GWY732" s="59"/>
      <c r="GWZ732" s="59"/>
      <c r="GXA732" s="59"/>
      <c r="GXB732" s="59"/>
      <c r="GXC732" s="59"/>
      <c r="GXD732" s="59"/>
      <c r="GXE732" s="59"/>
      <c r="GXF732" s="59"/>
      <c r="GXG732" s="59"/>
      <c r="GXH732" s="59"/>
      <c r="GXI732" s="59"/>
      <c r="GXJ732" s="59"/>
      <c r="GXK732" s="59"/>
      <c r="GXL732" s="59"/>
      <c r="GXM732" s="59"/>
      <c r="GXN732" s="59"/>
      <c r="GXO732" s="59"/>
      <c r="GXP732" s="59"/>
      <c r="GXQ732" s="59"/>
      <c r="GXR732" s="59"/>
      <c r="GXS732" s="59"/>
      <c r="GXT732" s="59"/>
      <c r="GXU732" s="59"/>
      <c r="GXV732" s="59"/>
      <c r="GXW732" s="59"/>
      <c r="GXX732" s="59"/>
      <c r="GXY732" s="59"/>
      <c r="GXZ732" s="59"/>
      <c r="GYA732" s="59"/>
      <c r="GYB732" s="59"/>
      <c r="GYC732" s="59"/>
      <c r="GYD732" s="59"/>
      <c r="GYE732" s="59"/>
      <c r="GYF732" s="59"/>
      <c r="GYG732" s="59"/>
      <c r="GYH732" s="59"/>
      <c r="GYI732" s="59"/>
      <c r="GYJ732" s="59"/>
      <c r="GYK732" s="59"/>
      <c r="GYL732" s="59"/>
      <c r="GYM732" s="59"/>
      <c r="GYN732" s="59"/>
      <c r="GYO732" s="59"/>
      <c r="GYP732" s="59"/>
      <c r="GYQ732" s="59"/>
      <c r="GYR732" s="59"/>
      <c r="GYS732" s="59"/>
      <c r="GYT732" s="59"/>
      <c r="GYU732" s="59"/>
      <c r="GYV732" s="59"/>
      <c r="GYW732" s="59"/>
      <c r="GYX732" s="59"/>
      <c r="GYY732" s="59"/>
      <c r="GYZ732" s="59"/>
      <c r="GZA732" s="59"/>
      <c r="GZB732" s="59"/>
      <c r="GZC732" s="59"/>
      <c r="GZD732" s="59"/>
      <c r="GZE732" s="59"/>
      <c r="GZF732" s="59"/>
      <c r="GZG732" s="59"/>
      <c r="GZH732" s="59"/>
      <c r="GZI732" s="59"/>
      <c r="GZJ732" s="59"/>
      <c r="GZK732" s="59"/>
      <c r="GZL732" s="59"/>
      <c r="GZM732" s="59"/>
      <c r="GZN732" s="59"/>
      <c r="GZO732" s="59"/>
      <c r="GZP732" s="59"/>
      <c r="GZQ732" s="59"/>
      <c r="GZR732" s="59"/>
      <c r="GZS732" s="59"/>
      <c r="GZT732" s="59"/>
      <c r="GZU732" s="59"/>
      <c r="GZV732" s="59"/>
      <c r="GZW732" s="59"/>
      <c r="GZX732" s="59"/>
      <c r="GZY732" s="59"/>
      <c r="GZZ732" s="59"/>
      <c r="HAA732" s="59"/>
      <c r="HAB732" s="59"/>
      <c r="HAC732" s="59"/>
      <c r="HAD732" s="59"/>
      <c r="HAE732" s="59"/>
      <c r="HAF732" s="59"/>
      <c r="HAG732" s="59"/>
      <c r="HAH732" s="59"/>
      <c r="HAI732" s="59"/>
      <c r="HAJ732" s="59"/>
      <c r="HAK732" s="59"/>
      <c r="HAL732" s="59"/>
      <c r="HAM732" s="59"/>
      <c r="HAN732" s="59"/>
      <c r="HAO732" s="59"/>
      <c r="HAP732" s="59"/>
      <c r="HAQ732" s="59"/>
      <c r="HAR732" s="59"/>
      <c r="HAS732" s="59"/>
      <c r="HAT732" s="59"/>
      <c r="HAU732" s="59"/>
      <c r="HAV732" s="59"/>
      <c r="HAW732" s="59"/>
      <c r="HAX732" s="59"/>
      <c r="HAY732" s="59"/>
      <c r="HAZ732" s="59"/>
      <c r="HBA732" s="59"/>
      <c r="HBB732" s="59"/>
      <c r="HBC732" s="59"/>
      <c r="HBD732" s="59"/>
      <c r="HBE732" s="59"/>
      <c r="HBF732" s="59"/>
      <c r="HBG732" s="59"/>
      <c r="HBH732" s="59"/>
      <c r="HBI732" s="59"/>
      <c r="HBJ732" s="59"/>
      <c r="HBK732" s="59"/>
      <c r="HBL732" s="59"/>
      <c r="HBM732" s="59"/>
      <c r="HBN732" s="59"/>
      <c r="HBO732" s="59"/>
      <c r="HBP732" s="59"/>
      <c r="HBQ732" s="59"/>
      <c r="HBR732" s="59"/>
      <c r="HBS732" s="59"/>
      <c r="HBT732" s="59"/>
      <c r="HBU732" s="59"/>
      <c r="HBV732" s="59"/>
      <c r="HBW732" s="59"/>
      <c r="HBX732" s="59"/>
      <c r="HBY732" s="59"/>
      <c r="HBZ732" s="59"/>
      <c r="HCA732" s="59"/>
      <c r="HCB732" s="59"/>
      <c r="HCC732" s="59"/>
      <c r="HCD732" s="59"/>
      <c r="HCE732" s="59"/>
      <c r="HCF732" s="59"/>
      <c r="HCG732" s="59"/>
      <c r="HCH732" s="59"/>
      <c r="HCI732" s="59"/>
      <c r="HCJ732" s="59"/>
      <c r="HCK732" s="59"/>
      <c r="HCL732" s="59"/>
      <c r="HCM732" s="59"/>
      <c r="HCN732" s="59"/>
      <c r="HCO732" s="59"/>
      <c r="HCP732" s="59"/>
      <c r="HCQ732" s="59"/>
      <c r="HCR732" s="59"/>
      <c r="HCS732" s="59"/>
      <c r="HCT732" s="59"/>
      <c r="HCU732" s="59"/>
      <c r="HCV732" s="59"/>
      <c r="HCW732" s="59"/>
      <c r="HCX732" s="59"/>
      <c r="HCY732" s="59"/>
      <c r="HCZ732" s="59"/>
      <c r="HDA732" s="59"/>
      <c r="HDB732" s="59"/>
      <c r="HDC732" s="59"/>
      <c r="HDD732" s="59"/>
      <c r="HDE732" s="59"/>
      <c r="HDF732" s="59"/>
      <c r="HDG732" s="59"/>
      <c r="HDH732" s="59"/>
      <c r="HDI732" s="59"/>
      <c r="HDJ732" s="59"/>
      <c r="HDK732" s="59"/>
      <c r="HDL732" s="59"/>
      <c r="HDM732" s="59"/>
      <c r="HDN732" s="59"/>
      <c r="HDO732" s="59"/>
      <c r="HDP732" s="59"/>
      <c r="HDQ732" s="59"/>
      <c r="HDR732" s="59"/>
      <c r="HDS732" s="59"/>
      <c r="HDT732" s="59"/>
      <c r="HDU732" s="59"/>
      <c r="HDV732" s="59"/>
      <c r="HDW732" s="59"/>
      <c r="HDX732" s="59"/>
      <c r="HDY732" s="59"/>
      <c r="HDZ732" s="59"/>
      <c r="HEA732" s="59"/>
      <c r="HEB732" s="59"/>
      <c r="HEC732" s="59"/>
      <c r="HED732" s="59"/>
      <c r="HEE732" s="59"/>
      <c r="HEF732" s="59"/>
      <c r="HEG732" s="59"/>
      <c r="HEH732" s="59"/>
      <c r="HEI732" s="59"/>
      <c r="HEJ732" s="59"/>
      <c r="HEK732" s="59"/>
      <c r="HEL732" s="59"/>
      <c r="HEM732" s="59"/>
      <c r="HEN732" s="59"/>
      <c r="HEO732" s="59"/>
      <c r="HEP732" s="59"/>
      <c r="HEQ732" s="59"/>
      <c r="HER732" s="59"/>
      <c r="HES732" s="59"/>
      <c r="HET732" s="59"/>
      <c r="HEU732" s="59"/>
      <c r="HEV732" s="59"/>
      <c r="HEW732" s="59"/>
      <c r="HEX732" s="59"/>
      <c r="HEY732" s="59"/>
      <c r="HEZ732" s="59"/>
      <c r="HFA732" s="59"/>
      <c r="HFB732" s="59"/>
      <c r="HFC732" s="59"/>
      <c r="HFD732" s="59"/>
      <c r="HFE732" s="59"/>
      <c r="HFF732" s="59"/>
      <c r="HFG732" s="59"/>
      <c r="HFH732" s="59"/>
      <c r="HFI732" s="59"/>
      <c r="HFJ732" s="59"/>
      <c r="HFK732" s="59"/>
      <c r="HFL732" s="59"/>
      <c r="HFM732" s="59"/>
      <c r="HFN732" s="59"/>
      <c r="HFO732" s="59"/>
      <c r="HFP732" s="59"/>
      <c r="HFQ732" s="59"/>
      <c r="HFR732" s="59"/>
      <c r="HFS732" s="59"/>
      <c r="HFT732" s="59"/>
      <c r="HFU732" s="59"/>
      <c r="HFV732" s="59"/>
      <c r="HFW732" s="59"/>
      <c r="HFX732" s="59"/>
      <c r="HFY732" s="59"/>
      <c r="HFZ732" s="59"/>
      <c r="HGA732" s="59"/>
      <c r="HGB732" s="59"/>
      <c r="HGC732" s="59"/>
      <c r="HGD732" s="59"/>
      <c r="HGE732" s="59"/>
      <c r="HGF732" s="59"/>
      <c r="HGG732" s="59"/>
      <c r="HGH732" s="59"/>
      <c r="HGI732" s="59"/>
      <c r="HGJ732" s="59"/>
      <c r="HGK732" s="59"/>
      <c r="HGL732" s="59"/>
      <c r="HGM732" s="59"/>
      <c r="HGN732" s="59"/>
      <c r="HGO732" s="59"/>
      <c r="HGP732" s="59"/>
      <c r="HGQ732" s="59"/>
      <c r="HGR732" s="59"/>
      <c r="HGS732" s="59"/>
      <c r="HGT732" s="59"/>
      <c r="HGU732" s="59"/>
      <c r="HGV732" s="59"/>
      <c r="HGW732" s="59"/>
      <c r="HGX732" s="59"/>
      <c r="HGY732" s="59"/>
      <c r="HGZ732" s="59"/>
      <c r="HHA732" s="59"/>
      <c r="HHB732" s="59"/>
      <c r="HHC732" s="59"/>
      <c r="HHD732" s="59"/>
      <c r="HHE732" s="59"/>
      <c r="HHF732" s="59"/>
      <c r="HHG732" s="59"/>
      <c r="HHH732" s="59"/>
      <c r="HHI732" s="59"/>
      <c r="HHJ732" s="59"/>
      <c r="HHK732" s="59"/>
      <c r="HHL732" s="59"/>
      <c r="HHM732" s="59"/>
      <c r="HHN732" s="59"/>
      <c r="HHO732" s="59"/>
      <c r="HHP732" s="59"/>
      <c r="HHQ732" s="59"/>
      <c r="HHR732" s="59"/>
      <c r="HHS732" s="59"/>
      <c r="HHT732" s="59"/>
      <c r="HHU732" s="59"/>
      <c r="HHV732" s="59"/>
      <c r="HHW732" s="59"/>
      <c r="HHX732" s="59"/>
      <c r="HHY732" s="59"/>
      <c r="HHZ732" s="59"/>
      <c r="HIA732" s="59"/>
      <c r="HIB732" s="59"/>
      <c r="HIC732" s="59"/>
      <c r="HID732" s="59"/>
      <c r="HIE732" s="59"/>
      <c r="HIF732" s="59"/>
      <c r="HIG732" s="59"/>
      <c r="HIH732" s="59"/>
      <c r="HII732" s="59"/>
      <c r="HIJ732" s="59"/>
      <c r="HIK732" s="59"/>
      <c r="HIL732" s="59"/>
      <c r="HIM732" s="59"/>
      <c r="HIN732" s="59"/>
      <c r="HIO732" s="59"/>
      <c r="HIP732" s="59"/>
      <c r="HIQ732" s="59"/>
      <c r="HIR732" s="59"/>
      <c r="HIS732" s="59"/>
      <c r="HIT732" s="59"/>
      <c r="HIU732" s="59"/>
      <c r="HIV732" s="59"/>
      <c r="HIW732" s="59"/>
      <c r="HIX732" s="59"/>
      <c r="HIY732" s="59"/>
      <c r="HIZ732" s="59"/>
      <c r="HJA732" s="59"/>
      <c r="HJB732" s="59"/>
      <c r="HJC732" s="59"/>
      <c r="HJD732" s="59"/>
      <c r="HJE732" s="59"/>
      <c r="HJF732" s="59"/>
      <c r="HJG732" s="59"/>
      <c r="HJH732" s="59"/>
      <c r="HJI732" s="59"/>
      <c r="HJJ732" s="59"/>
      <c r="HJK732" s="59"/>
      <c r="HJL732" s="59"/>
      <c r="HJM732" s="59"/>
      <c r="HJN732" s="59"/>
      <c r="HJO732" s="59"/>
      <c r="HJP732" s="59"/>
      <c r="HJQ732" s="59"/>
      <c r="HJR732" s="59"/>
      <c r="HJS732" s="59"/>
      <c r="HJT732" s="59"/>
      <c r="HJU732" s="59"/>
      <c r="HJV732" s="59"/>
      <c r="HJW732" s="59"/>
      <c r="HJX732" s="59"/>
      <c r="HJY732" s="59"/>
      <c r="HJZ732" s="59"/>
      <c r="HKA732" s="59"/>
      <c r="HKB732" s="59"/>
      <c r="HKC732" s="59"/>
      <c r="HKD732" s="59"/>
      <c r="HKE732" s="59"/>
      <c r="HKF732" s="59"/>
      <c r="HKG732" s="59"/>
      <c r="HKH732" s="59"/>
      <c r="HKI732" s="59"/>
      <c r="HKJ732" s="59"/>
      <c r="HKK732" s="59"/>
      <c r="HKL732" s="59"/>
      <c r="HKM732" s="59"/>
      <c r="HKN732" s="59"/>
      <c r="HKO732" s="59"/>
      <c r="HKP732" s="59"/>
      <c r="HKQ732" s="59"/>
      <c r="HKR732" s="59"/>
      <c r="HKS732" s="59"/>
      <c r="HKT732" s="59"/>
      <c r="HKU732" s="59"/>
      <c r="HKV732" s="59"/>
      <c r="HKW732" s="59"/>
      <c r="HKX732" s="59"/>
      <c r="HKY732" s="59"/>
      <c r="HKZ732" s="59"/>
      <c r="HLA732" s="59"/>
      <c r="HLB732" s="59"/>
      <c r="HLC732" s="59"/>
      <c r="HLD732" s="59"/>
      <c r="HLE732" s="59"/>
      <c r="HLF732" s="59"/>
      <c r="HLG732" s="59"/>
      <c r="HLH732" s="59"/>
      <c r="HLI732" s="59"/>
      <c r="HLJ732" s="59"/>
      <c r="HLK732" s="59"/>
      <c r="HLL732" s="59"/>
      <c r="HLM732" s="59"/>
      <c r="HLN732" s="59"/>
      <c r="HLO732" s="59"/>
      <c r="HLP732" s="59"/>
      <c r="HLQ732" s="59"/>
      <c r="HLR732" s="59"/>
      <c r="HLS732" s="59"/>
      <c r="HLT732" s="59"/>
      <c r="HLU732" s="59"/>
      <c r="HLV732" s="59"/>
      <c r="HLW732" s="59"/>
      <c r="HLX732" s="59"/>
      <c r="HLY732" s="59"/>
      <c r="HLZ732" s="59"/>
      <c r="HMA732" s="59"/>
      <c r="HMB732" s="59"/>
      <c r="HMC732" s="59"/>
      <c r="HMD732" s="59"/>
      <c r="HME732" s="59"/>
      <c r="HMF732" s="59"/>
      <c r="HMG732" s="59"/>
      <c r="HMH732" s="59"/>
      <c r="HMI732" s="59"/>
      <c r="HMJ732" s="59"/>
      <c r="HMK732" s="59"/>
      <c r="HML732" s="59"/>
      <c r="HMM732" s="59"/>
      <c r="HMN732" s="59"/>
      <c r="HMO732" s="59"/>
      <c r="HMP732" s="59"/>
      <c r="HMQ732" s="59"/>
      <c r="HMR732" s="59"/>
      <c r="HMS732" s="59"/>
      <c r="HMT732" s="59"/>
      <c r="HMU732" s="59"/>
      <c r="HMV732" s="59"/>
      <c r="HMW732" s="59"/>
      <c r="HMX732" s="59"/>
      <c r="HMY732" s="59"/>
      <c r="HMZ732" s="59"/>
      <c r="HNA732" s="59"/>
      <c r="HNB732" s="59"/>
      <c r="HNC732" s="59"/>
      <c r="HND732" s="59"/>
      <c r="HNE732" s="59"/>
      <c r="HNF732" s="59"/>
      <c r="HNG732" s="59"/>
      <c r="HNH732" s="59"/>
      <c r="HNI732" s="59"/>
      <c r="HNJ732" s="59"/>
      <c r="HNK732" s="59"/>
      <c r="HNL732" s="59"/>
      <c r="HNM732" s="59"/>
      <c r="HNN732" s="59"/>
      <c r="HNO732" s="59"/>
      <c r="HNP732" s="59"/>
      <c r="HNQ732" s="59"/>
      <c r="HNR732" s="59"/>
      <c r="HNS732" s="59"/>
      <c r="HNT732" s="59"/>
      <c r="HNU732" s="59"/>
      <c r="HNV732" s="59"/>
      <c r="HNW732" s="59"/>
      <c r="HNX732" s="59"/>
      <c r="HNY732" s="59"/>
      <c r="HNZ732" s="59"/>
      <c r="HOA732" s="59"/>
      <c r="HOB732" s="59"/>
      <c r="HOC732" s="59"/>
      <c r="HOD732" s="59"/>
      <c r="HOE732" s="59"/>
      <c r="HOF732" s="59"/>
      <c r="HOG732" s="59"/>
      <c r="HOH732" s="59"/>
      <c r="HOI732" s="59"/>
      <c r="HOJ732" s="59"/>
      <c r="HOK732" s="59"/>
      <c r="HOL732" s="59"/>
      <c r="HOM732" s="59"/>
      <c r="HON732" s="59"/>
      <c r="HOO732" s="59"/>
      <c r="HOP732" s="59"/>
      <c r="HOQ732" s="59"/>
      <c r="HOR732" s="59"/>
      <c r="HOS732" s="59"/>
      <c r="HOT732" s="59"/>
      <c r="HOU732" s="59"/>
      <c r="HOV732" s="59"/>
      <c r="HOW732" s="59"/>
      <c r="HOX732" s="59"/>
      <c r="HOY732" s="59"/>
      <c r="HOZ732" s="59"/>
      <c r="HPA732" s="59"/>
      <c r="HPB732" s="59"/>
      <c r="HPC732" s="59"/>
      <c r="HPD732" s="59"/>
      <c r="HPE732" s="59"/>
      <c r="HPF732" s="59"/>
      <c r="HPG732" s="59"/>
      <c r="HPH732" s="59"/>
      <c r="HPI732" s="59"/>
      <c r="HPJ732" s="59"/>
      <c r="HPK732" s="59"/>
      <c r="HPL732" s="59"/>
      <c r="HPM732" s="59"/>
      <c r="HPN732" s="59"/>
      <c r="HPO732" s="59"/>
      <c r="HPP732" s="59"/>
      <c r="HPQ732" s="59"/>
      <c r="HPR732" s="59"/>
      <c r="HPS732" s="59"/>
      <c r="HPT732" s="59"/>
      <c r="HPU732" s="59"/>
      <c r="HPV732" s="59"/>
      <c r="HPW732" s="59"/>
      <c r="HPX732" s="59"/>
      <c r="HPY732" s="59"/>
      <c r="HPZ732" s="59"/>
      <c r="HQA732" s="59"/>
      <c r="HQB732" s="59"/>
      <c r="HQC732" s="59"/>
      <c r="HQD732" s="59"/>
      <c r="HQE732" s="59"/>
      <c r="HQF732" s="59"/>
      <c r="HQG732" s="59"/>
      <c r="HQH732" s="59"/>
      <c r="HQI732" s="59"/>
      <c r="HQJ732" s="59"/>
      <c r="HQK732" s="59"/>
      <c r="HQL732" s="59"/>
      <c r="HQM732" s="59"/>
      <c r="HQN732" s="59"/>
      <c r="HQO732" s="59"/>
      <c r="HQP732" s="59"/>
      <c r="HQQ732" s="59"/>
      <c r="HQR732" s="59"/>
      <c r="HQS732" s="59"/>
      <c r="HQT732" s="59"/>
      <c r="HQU732" s="59"/>
      <c r="HQV732" s="59"/>
      <c r="HQW732" s="59"/>
      <c r="HQX732" s="59"/>
      <c r="HQY732" s="59"/>
      <c r="HQZ732" s="59"/>
      <c r="HRA732" s="59"/>
      <c r="HRB732" s="59"/>
      <c r="HRC732" s="59"/>
      <c r="HRD732" s="59"/>
      <c r="HRE732" s="59"/>
      <c r="HRF732" s="59"/>
      <c r="HRG732" s="59"/>
      <c r="HRH732" s="59"/>
      <c r="HRI732" s="59"/>
      <c r="HRJ732" s="59"/>
      <c r="HRK732" s="59"/>
      <c r="HRL732" s="59"/>
      <c r="HRM732" s="59"/>
      <c r="HRN732" s="59"/>
      <c r="HRO732" s="59"/>
      <c r="HRP732" s="59"/>
      <c r="HRQ732" s="59"/>
      <c r="HRR732" s="59"/>
      <c r="HRS732" s="59"/>
      <c r="HRT732" s="59"/>
      <c r="HRU732" s="59"/>
      <c r="HRV732" s="59"/>
      <c r="HRW732" s="59"/>
      <c r="HRX732" s="59"/>
      <c r="HRY732" s="59"/>
      <c r="HRZ732" s="59"/>
      <c r="HSA732" s="59"/>
      <c r="HSB732" s="59"/>
      <c r="HSC732" s="59"/>
      <c r="HSD732" s="59"/>
      <c r="HSE732" s="59"/>
      <c r="HSF732" s="59"/>
      <c r="HSG732" s="59"/>
      <c r="HSH732" s="59"/>
      <c r="HSI732" s="59"/>
      <c r="HSJ732" s="59"/>
      <c r="HSK732" s="59"/>
      <c r="HSL732" s="59"/>
      <c r="HSM732" s="59"/>
      <c r="HSN732" s="59"/>
      <c r="HSO732" s="59"/>
      <c r="HSP732" s="59"/>
      <c r="HSQ732" s="59"/>
      <c r="HSR732" s="59"/>
      <c r="HSS732" s="59"/>
      <c r="HST732" s="59"/>
      <c r="HSU732" s="59"/>
      <c r="HSV732" s="59"/>
      <c r="HSW732" s="59"/>
      <c r="HSX732" s="59"/>
      <c r="HSY732" s="59"/>
      <c r="HSZ732" s="59"/>
      <c r="HTA732" s="59"/>
      <c r="HTB732" s="59"/>
      <c r="HTC732" s="59"/>
      <c r="HTD732" s="59"/>
      <c r="HTE732" s="59"/>
      <c r="HTF732" s="59"/>
      <c r="HTG732" s="59"/>
      <c r="HTH732" s="59"/>
      <c r="HTI732" s="59"/>
      <c r="HTJ732" s="59"/>
      <c r="HTK732" s="59"/>
      <c r="HTL732" s="59"/>
      <c r="HTM732" s="59"/>
      <c r="HTN732" s="59"/>
      <c r="HTO732" s="59"/>
      <c r="HTP732" s="59"/>
      <c r="HTQ732" s="59"/>
      <c r="HTR732" s="59"/>
      <c r="HTS732" s="59"/>
      <c r="HTT732" s="59"/>
      <c r="HTU732" s="59"/>
      <c r="HTV732" s="59"/>
      <c r="HTW732" s="59"/>
      <c r="HTX732" s="59"/>
      <c r="HTY732" s="59"/>
      <c r="HTZ732" s="59"/>
      <c r="HUA732" s="59"/>
      <c r="HUB732" s="59"/>
      <c r="HUC732" s="59"/>
      <c r="HUD732" s="59"/>
      <c r="HUE732" s="59"/>
      <c r="HUF732" s="59"/>
      <c r="HUG732" s="59"/>
      <c r="HUH732" s="59"/>
      <c r="HUI732" s="59"/>
      <c r="HUJ732" s="59"/>
      <c r="HUK732" s="59"/>
      <c r="HUL732" s="59"/>
      <c r="HUM732" s="59"/>
      <c r="HUN732" s="59"/>
      <c r="HUO732" s="59"/>
      <c r="HUP732" s="59"/>
      <c r="HUQ732" s="59"/>
      <c r="HUR732" s="59"/>
      <c r="HUS732" s="59"/>
      <c r="HUT732" s="59"/>
      <c r="HUU732" s="59"/>
      <c r="HUV732" s="59"/>
      <c r="HUW732" s="59"/>
      <c r="HUX732" s="59"/>
      <c r="HUY732" s="59"/>
      <c r="HUZ732" s="59"/>
      <c r="HVA732" s="59"/>
      <c r="HVB732" s="59"/>
      <c r="HVC732" s="59"/>
      <c r="HVD732" s="59"/>
      <c r="HVE732" s="59"/>
      <c r="HVF732" s="59"/>
      <c r="HVG732" s="59"/>
      <c r="HVH732" s="59"/>
      <c r="HVI732" s="59"/>
      <c r="HVJ732" s="59"/>
      <c r="HVK732" s="59"/>
      <c r="HVL732" s="59"/>
      <c r="HVM732" s="59"/>
      <c r="HVN732" s="59"/>
      <c r="HVO732" s="59"/>
      <c r="HVP732" s="59"/>
      <c r="HVQ732" s="59"/>
      <c r="HVR732" s="59"/>
      <c r="HVS732" s="59"/>
      <c r="HVT732" s="59"/>
      <c r="HVU732" s="59"/>
      <c r="HVV732" s="59"/>
      <c r="HVW732" s="59"/>
      <c r="HVX732" s="59"/>
      <c r="HVY732" s="59"/>
      <c r="HVZ732" s="59"/>
      <c r="HWA732" s="59"/>
      <c r="HWB732" s="59"/>
      <c r="HWC732" s="59"/>
      <c r="HWD732" s="59"/>
      <c r="HWE732" s="59"/>
      <c r="HWF732" s="59"/>
      <c r="HWG732" s="59"/>
      <c r="HWH732" s="59"/>
      <c r="HWI732" s="59"/>
      <c r="HWJ732" s="59"/>
      <c r="HWK732" s="59"/>
      <c r="HWL732" s="59"/>
      <c r="HWM732" s="59"/>
      <c r="HWN732" s="59"/>
      <c r="HWO732" s="59"/>
      <c r="HWP732" s="59"/>
      <c r="HWQ732" s="59"/>
      <c r="HWR732" s="59"/>
      <c r="HWS732" s="59"/>
      <c r="HWT732" s="59"/>
      <c r="HWU732" s="59"/>
      <c r="HWV732" s="59"/>
      <c r="HWW732" s="59"/>
      <c r="HWX732" s="59"/>
      <c r="HWY732" s="59"/>
      <c r="HWZ732" s="59"/>
      <c r="HXA732" s="59"/>
      <c r="HXB732" s="59"/>
      <c r="HXC732" s="59"/>
      <c r="HXD732" s="59"/>
      <c r="HXE732" s="59"/>
      <c r="HXF732" s="59"/>
      <c r="HXG732" s="59"/>
      <c r="HXH732" s="59"/>
      <c r="HXI732" s="59"/>
      <c r="HXJ732" s="59"/>
      <c r="HXK732" s="59"/>
      <c r="HXL732" s="59"/>
      <c r="HXM732" s="59"/>
      <c r="HXN732" s="59"/>
      <c r="HXO732" s="59"/>
      <c r="HXP732" s="59"/>
      <c r="HXQ732" s="59"/>
      <c r="HXR732" s="59"/>
      <c r="HXS732" s="59"/>
      <c r="HXT732" s="59"/>
      <c r="HXU732" s="59"/>
      <c r="HXV732" s="59"/>
      <c r="HXW732" s="59"/>
      <c r="HXX732" s="59"/>
      <c r="HXY732" s="59"/>
      <c r="HXZ732" s="59"/>
      <c r="HYA732" s="59"/>
      <c r="HYB732" s="59"/>
      <c r="HYC732" s="59"/>
      <c r="HYD732" s="59"/>
      <c r="HYE732" s="59"/>
      <c r="HYF732" s="59"/>
      <c r="HYG732" s="59"/>
      <c r="HYH732" s="59"/>
      <c r="HYI732" s="59"/>
      <c r="HYJ732" s="59"/>
      <c r="HYK732" s="59"/>
      <c r="HYL732" s="59"/>
      <c r="HYM732" s="59"/>
      <c r="HYN732" s="59"/>
      <c r="HYO732" s="59"/>
      <c r="HYP732" s="59"/>
      <c r="HYQ732" s="59"/>
      <c r="HYR732" s="59"/>
      <c r="HYS732" s="59"/>
      <c r="HYT732" s="59"/>
      <c r="HYU732" s="59"/>
      <c r="HYV732" s="59"/>
      <c r="HYW732" s="59"/>
      <c r="HYX732" s="59"/>
      <c r="HYY732" s="59"/>
      <c r="HYZ732" s="59"/>
      <c r="HZA732" s="59"/>
      <c r="HZB732" s="59"/>
      <c r="HZC732" s="59"/>
      <c r="HZD732" s="59"/>
      <c r="HZE732" s="59"/>
      <c r="HZF732" s="59"/>
      <c r="HZG732" s="59"/>
      <c r="HZH732" s="59"/>
      <c r="HZI732" s="59"/>
      <c r="HZJ732" s="59"/>
      <c r="HZK732" s="59"/>
      <c r="HZL732" s="59"/>
      <c r="HZM732" s="59"/>
      <c r="HZN732" s="59"/>
      <c r="HZO732" s="59"/>
      <c r="HZP732" s="59"/>
      <c r="HZQ732" s="59"/>
      <c r="HZR732" s="59"/>
      <c r="HZS732" s="59"/>
      <c r="HZT732" s="59"/>
      <c r="HZU732" s="59"/>
      <c r="HZV732" s="59"/>
      <c r="HZW732" s="59"/>
      <c r="HZX732" s="59"/>
      <c r="HZY732" s="59"/>
      <c r="HZZ732" s="59"/>
      <c r="IAA732" s="59"/>
      <c r="IAB732" s="59"/>
      <c r="IAC732" s="59"/>
      <c r="IAD732" s="59"/>
      <c r="IAE732" s="59"/>
      <c r="IAF732" s="59"/>
      <c r="IAG732" s="59"/>
      <c r="IAH732" s="59"/>
      <c r="IAI732" s="59"/>
      <c r="IAJ732" s="59"/>
      <c r="IAK732" s="59"/>
      <c r="IAL732" s="59"/>
      <c r="IAM732" s="59"/>
      <c r="IAN732" s="59"/>
      <c r="IAO732" s="59"/>
      <c r="IAP732" s="59"/>
      <c r="IAQ732" s="59"/>
      <c r="IAR732" s="59"/>
      <c r="IAS732" s="59"/>
      <c r="IAT732" s="59"/>
      <c r="IAU732" s="59"/>
      <c r="IAV732" s="59"/>
      <c r="IAW732" s="59"/>
      <c r="IAX732" s="59"/>
      <c r="IAY732" s="59"/>
      <c r="IAZ732" s="59"/>
      <c r="IBA732" s="59"/>
      <c r="IBB732" s="59"/>
      <c r="IBC732" s="59"/>
      <c r="IBD732" s="59"/>
      <c r="IBE732" s="59"/>
      <c r="IBF732" s="59"/>
      <c r="IBG732" s="59"/>
      <c r="IBH732" s="59"/>
      <c r="IBI732" s="59"/>
      <c r="IBJ732" s="59"/>
      <c r="IBK732" s="59"/>
      <c r="IBL732" s="59"/>
      <c r="IBM732" s="59"/>
      <c r="IBN732" s="59"/>
      <c r="IBO732" s="59"/>
      <c r="IBP732" s="59"/>
      <c r="IBQ732" s="59"/>
      <c r="IBR732" s="59"/>
      <c r="IBS732" s="59"/>
      <c r="IBT732" s="59"/>
      <c r="IBU732" s="59"/>
      <c r="IBV732" s="59"/>
      <c r="IBW732" s="59"/>
      <c r="IBX732" s="59"/>
      <c r="IBY732" s="59"/>
      <c r="IBZ732" s="59"/>
      <c r="ICA732" s="59"/>
      <c r="ICB732" s="59"/>
      <c r="ICC732" s="59"/>
      <c r="ICD732" s="59"/>
      <c r="ICE732" s="59"/>
      <c r="ICF732" s="59"/>
      <c r="ICG732" s="59"/>
      <c r="ICH732" s="59"/>
      <c r="ICI732" s="59"/>
      <c r="ICJ732" s="59"/>
      <c r="ICK732" s="59"/>
      <c r="ICL732" s="59"/>
      <c r="ICM732" s="59"/>
      <c r="ICN732" s="59"/>
      <c r="ICO732" s="59"/>
      <c r="ICP732" s="59"/>
      <c r="ICQ732" s="59"/>
      <c r="ICR732" s="59"/>
      <c r="ICS732" s="59"/>
      <c r="ICT732" s="59"/>
      <c r="ICU732" s="59"/>
      <c r="ICV732" s="59"/>
      <c r="ICW732" s="59"/>
      <c r="ICX732" s="59"/>
      <c r="ICY732" s="59"/>
      <c r="ICZ732" s="59"/>
      <c r="IDA732" s="59"/>
      <c r="IDB732" s="59"/>
      <c r="IDC732" s="59"/>
      <c r="IDD732" s="59"/>
      <c r="IDE732" s="59"/>
      <c r="IDF732" s="59"/>
      <c r="IDG732" s="59"/>
      <c r="IDH732" s="59"/>
      <c r="IDI732" s="59"/>
      <c r="IDJ732" s="59"/>
      <c r="IDK732" s="59"/>
      <c r="IDL732" s="59"/>
      <c r="IDM732" s="59"/>
      <c r="IDN732" s="59"/>
      <c r="IDO732" s="59"/>
      <c r="IDP732" s="59"/>
      <c r="IDQ732" s="59"/>
      <c r="IDR732" s="59"/>
      <c r="IDS732" s="59"/>
      <c r="IDT732" s="59"/>
      <c r="IDU732" s="59"/>
      <c r="IDV732" s="59"/>
      <c r="IDW732" s="59"/>
      <c r="IDX732" s="59"/>
      <c r="IDY732" s="59"/>
      <c r="IDZ732" s="59"/>
      <c r="IEA732" s="59"/>
      <c r="IEB732" s="59"/>
      <c r="IEC732" s="59"/>
      <c r="IED732" s="59"/>
      <c r="IEE732" s="59"/>
      <c r="IEF732" s="59"/>
      <c r="IEG732" s="59"/>
      <c r="IEH732" s="59"/>
      <c r="IEI732" s="59"/>
      <c r="IEJ732" s="59"/>
      <c r="IEK732" s="59"/>
      <c r="IEL732" s="59"/>
      <c r="IEM732" s="59"/>
      <c r="IEN732" s="59"/>
      <c r="IEO732" s="59"/>
      <c r="IEP732" s="59"/>
      <c r="IEQ732" s="59"/>
      <c r="IER732" s="59"/>
      <c r="IES732" s="59"/>
      <c r="IET732" s="59"/>
      <c r="IEU732" s="59"/>
      <c r="IEV732" s="59"/>
      <c r="IEW732" s="59"/>
      <c r="IEX732" s="59"/>
      <c r="IEY732" s="59"/>
      <c r="IEZ732" s="59"/>
      <c r="IFA732" s="59"/>
      <c r="IFB732" s="59"/>
      <c r="IFC732" s="59"/>
      <c r="IFD732" s="59"/>
      <c r="IFE732" s="59"/>
      <c r="IFF732" s="59"/>
      <c r="IFG732" s="59"/>
      <c r="IFH732" s="59"/>
      <c r="IFI732" s="59"/>
      <c r="IFJ732" s="59"/>
      <c r="IFK732" s="59"/>
      <c r="IFL732" s="59"/>
      <c r="IFM732" s="59"/>
      <c r="IFN732" s="59"/>
      <c r="IFO732" s="59"/>
      <c r="IFP732" s="59"/>
      <c r="IFQ732" s="59"/>
      <c r="IFR732" s="59"/>
      <c r="IFS732" s="59"/>
      <c r="IFT732" s="59"/>
      <c r="IFU732" s="59"/>
      <c r="IFV732" s="59"/>
      <c r="IFW732" s="59"/>
      <c r="IFX732" s="59"/>
      <c r="IFY732" s="59"/>
      <c r="IFZ732" s="59"/>
      <c r="IGA732" s="59"/>
      <c r="IGB732" s="59"/>
      <c r="IGC732" s="59"/>
      <c r="IGD732" s="59"/>
      <c r="IGE732" s="59"/>
      <c r="IGF732" s="59"/>
      <c r="IGG732" s="59"/>
      <c r="IGH732" s="59"/>
      <c r="IGI732" s="59"/>
      <c r="IGJ732" s="59"/>
      <c r="IGK732" s="59"/>
      <c r="IGL732" s="59"/>
      <c r="IGM732" s="59"/>
      <c r="IGN732" s="59"/>
      <c r="IGO732" s="59"/>
      <c r="IGP732" s="59"/>
      <c r="IGQ732" s="59"/>
      <c r="IGR732" s="59"/>
      <c r="IGS732" s="59"/>
      <c r="IGT732" s="59"/>
      <c r="IGU732" s="59"/>
      <c r="IGV732" s="59"/>
      <c r="IGW732" s="59"/>
      <c r="IGX732" s="59"/>
      <c r="IGY732" s="59"/>
      <c r="IGZ732" s="59"/>
      <c r="IHA732" s="59"/>
      <c r="IHB732" s="59"/>
      <c r="IHC732" s="59"/>
      <c r="IHD732" s="59"/>
      <c r="IHE732" s="59"/>
      <c r="IHF732" s="59"/>
      <c r="IHG732" s="59"/>
      <c r="IHH732" s="59"/>
      <c r="IHI732" s="59"/>
      <c r="IHJ732" s="59"/>
      <c r="IHK732" s="59"/>
      <c r="IHL732" s="59"/>
      <c r="IHM732" s="59"/>
      <c r="IHN732" s="59"/>
      <c r="IHO732" s="59"/>
      <c r="IHP732" s="59"/>
      <c r="IHQ732" s="59"/>
      <c r="IHR732" s="59"/>
      <c r="IHS732" s="59"/>
      <c r="IHT732" s="59"/>
      <c r="IHU732" s="59"/>
      <c r="IHV732" s="59"/>
      <c r="IHW732" s="59"/>
      <c r="IHX732" s="59"/>
      <c r="IHY732" s="59"/>
      <c r="IHZ732" s="59"/>
      <c r="IIA732" s="59"/>
      <c r="IIB732" s="59"/>
      <c r="IIC732" s="59"/>
      <c r="IID732" s="59"/>
      <c r="IIE732" s="59"/>
      <c r="IIF732" s="59"/>
      <c r="IIG732" s="59"/>
      <c r="IIH732" s="59"/>
      <c r="III732" s="59"/>
      <c r="IIJ732" s="59"/>
      <c r="IIK732" s="59"/>
      <c r="IIL732" s="59"/>
      <c r="IIM732" s="59"/>
      <c r="IIN732" s="59"/>
      <c r="IIO732" s="59"/>
      <c r="IIP732" s="59"/>
      <c r="IIQ732" s="59"/>
      <c r="IIR732" s="59"/>
      <c r="IIS732" s="59"/>
      <c r="IIT732" s="59"/>
      <c r="IIU732" s="59"/>
      <c r="IIV732" s="59"/>
      <c r="IIW732" s="59"/>
      <c r="IIX732" s="59"/>
      <c r="IIY732" s="59"/>
      <c r="IIZ732" s="59"/>
      <c r="IJA732" s="59"/>
      <c r="IJB732" s="59"/>
      <c r="IJC732" s="59"/>
      <c r="IJD732" s="59"/>
      <c r="IJE732" s="59"/>
      <c r="IJF732" s="59"/>
      <c r="IJG732" s="59"/>
      <c r="IJH732" s="59"/>
      <c r="IJI732" s="59"/>
      <c r="IJJ732" s="59"/>
      <c r="IJK732" s="59"/>
      <c r="IJL732" s="59"/>
      <c r="IJM732" s="59"/>
      <c r="IJN732" s="59"/>
      <c r="IJO732" s="59"/>
      <c r="IJP732" s="59"/>
      <c r="IJQ732" s="59"/>
      <c r="IJR732" s="59"/>
      <c r="IJS732" s="59"/>
      <c r="IJT732" s="59"/>
      <c r="IJU732" s="59"/>
      <c r="IJV732" s="59"/>
      <c r="IJW732" s="59"/>
      <c r="IJX732" s="59"/>
      <c r="IJY732" s="59"/>
      <c r="IJZ732" s="59"/>
      <c r="IKA732" s="59"/>
      <c r="IKB732" s="59"/>
      <c r="IKC732" s="59"/>
      <c r="IKD732" s="59"/>
      <c r="IKE732" s="59"/>
      <c r="IKF732" s="59"/>
      <c r="IKG732" s="59"/>
      <c r="IKH732" s="59"/>
      <c r="IKI732" s="59"/>
      <c r="IKJ732" s="59"/>
      <c r="IKK732" s="59"/>
      <c r="IKL732" s="59"/>
      <c r="IKM732" s="59"/>
      <c r="IKN732" s="59"/>
      <c r="IKO732" s="59"/>
      <c r="IKP732" s="59"/>
      <c r="IKQ732" s="59"/>
      <c r="IKR732" s="59"/>
      <c r="IKS732" s="59"/>
      <c r="IKT732" s="59"/>
      <c r="IKU732" s="59"/>
      <c r="IKV732" s="59"/>
      <c r="IKW732" s="59"/>
      <c r="IKX732" s="59"/>
      <c r="IKY732" s="59"/>
      <c r="IKZ732" s="59"/>
      <c r="ILA732" s="59"/>
      <c r="ILB732" s="59"/>
      <c r="ILC732" s="59"/>
      <c r="ILD732" s="59"/>
      <c r="ILE732" s="59"/>
      <c r="ILF732" s="59"/>
      <c r="ILG732" s="59"/>
      <c r="ILH732" s="59"/>
      <c r="ILI732" s="59"/>
      <c r="ILJ732" s="59"/>
      <c r="ILK732" s="59"/>
      <c r="ILL732" s="59"/>
      <c r="ILM732" s="59"/>
      <c r="ILN732" s="59"/>
      <c r="ILO732" s="59"/>
      <c r="ILP732" s="59"/>
      <c r="ILQ732" s="59"/>
      <c r="ILR732" s="59"/>
      <c r="ILS732" s="59"/>
      <c r="ILT732" s="59"/>
      <c r="ILU732" s="59"/>
      <c r="ILV732" s="59"/>
      <c r="ILW732" s="59"/>
      <c r="ILX732" s="59"/>
      <c r="ILY732" s="59"/>
      <c r="ILZ732" s="59"/>
      <c r="IMA732" s="59"/>
      <c r="IMB732" s="59"/>
      <c r="IMC732" s="59"/>
      <c r="IMD732" s="59"/>
      <c r="IME732" s="59"/>
      <c r="IMF732" s="59"/>
      <c r="IMG732" s="59"/>
      <c r="IMH732" s="59"/>
      <c r="IMI732" s="59"/>
      <c r="IMJ732" s="59"/>
      <c r="IMK732" s="59"/>
      <c r="IML732" s="59"/>
      <c r="IMM732" s="59"/>
      <c r="IMN732" s="59"/>
      <c r="IMO732" s="59"/>
      <c r="IMP732" s="59"/>
      <c r="IMQ732" s="59"/>
      <c r="IMR732" s="59"/>
      <c r="IMS732" s="59"/>
      <c r="IMT732" s="59"/>
      <c r="IMU732" s="59"/>
      <c r="IMV732" s="59"/>
      <c r="IMW732" s="59"/>
      <c r="IMX732" s="59"/>
      <c r="IMY732" s="59"/>
      <c r="IMZ732" s="59"/>
      <c r="INA732" s="59"/>
      <c r="INB732" s="59"/>
      <c r="INC732" s="59"/>
      <c r="IND732" s="59"/>
      <c r="INE732" s="59"/>
      <c r="INF732" s="59"/>
      <c r="ING732" s="59"/>
      <c r="INH732" s="59"/>
      <c r="INI732" s="59"/>
      <c r="INJ732" s="59"/>
      <c r="INK732" s="59"/>
      <c r="INL732" s="59"/>
      <c r="INM732" s="59"/>
      <c r="INN732" s="59"/>
      <c r="INO732" s="59"/>
      <c r="INP732" s="59"/>
      <c r="INQ732" s="59"/>
      <c r="INR732" s="59"/>
      <c r="INS732" s="59"/>
      <c r="INT732" s="59"/>
      <c r="INU732" s="59"/>
      <c r="INV732" s="59"/>
      <c r="INW732" s="59"/>
      <c r="INX732" s="59"/>
      <c r="INY732" s="59"/>
      <c r="INZ732" s="59"/>
      <c r="IOA732" s="59"/>
      <c r="IOB732" s="59"/>
      <c r="IOC732" s="59"/>
      <c r="IOD732" s="59"/>
      <c r="IOE732" s="59"/>
      <c r="IOF732" s="59"/>
      <c r="IOG732" s="59"/>
      <c r="IOH732" s="59"/>
      <c r="IOI732" s="59"/>
      <c r="IOJ732" s="59"/>
      <c r="IOK732" s="59"/>
      <c r="IOL732" s="59"/>
      <c r="IOM732" s="59"/>
      <c r="ION732" s="59"/>
      <c r="IOO732" s="59"/>
      <c r="IOP732" s="59"/>
      <c r="IOQ732" s="59"/>
      <c r="IOR732" s="59"/>
      <c r="IOS732" s="59"/>
      <c r="IOT732" s="59"/>
      <c r="IOU732" s="59"/>
      <c r="IOV732" s="59"/>
      <c r="IOW732" s="59"/>
      <c r="IOX732" s="59"/>
      <c r="IOY732" s="59"/>
      <c r="IOZ732" s="59"/>
      <c r="IPA732" s="59"/>
      <c r="IPB732" s="59"/>
      <c r="IPC732" s="59"/>
      <c r="IPD732" s="59"/>
      <c r="IPE732" s="59"/>
      <c r="IPF732" s="59"/>
      <c r="IPG732" s="59"/>
      <c r="IPH732" s="59"/>
      <c r="IPI732" s="59"/>
      <c r="IPJ732" s="59"/>
      <c r="IPK732" s="59"/>
      <c r="IPL732" s="59"/>
      <c r="IPM732" s="59"/>
      <c r="IPN732" s="59"/>
      <c r="IPO732" s="59"/>
      <c r="IPP732" s="59"/>
      <c r="IPQ732" s="59"/>
      <c r="IPR732" s="59"/>
      <c r="IPS732" s="59"/>
      <c r="IPT732" s="59"/>
      <c r="IPU732" s="59"/>
      <c r="IPV732" s="59"/>
      <c r="IPW732" s="59"/>
      <c r="IPX732" s="59"/>
      <c r="IPY732" s="59"/>
      <c r="IPZ732" s="59"/>
      <c r="IQA732" s="59"/>
      <c r="IQB732" s="59"/>
      <c r="IQC732" s="59"/>
      <c r="IQD732" s="59"/>
      <c r="IQE732" s="59"/>
      <c r="IQF732" s="59"/>
      <c r="IQG732" s="59"/>
      <c r="IQH732" s="59"/>
      <c r="IQI732" s="59"/>
      <c r="IQJ732" s="59"/>
      <c r="IQK732" s="59"/>
      <c r="IQL732" s="59"/>
      <c r="IQM732" s="59"/>
      <c r="IQN732" s="59"/>
      <c r="IQO732" s="59"/>
      <c r="IQP732" s="59"/>
      <c r="IQQ732" s="59"/>
      <c r="IQR732" s="59"/>
      <c r="IQS732" s="59"/>
      <c r="IQT732" s="59"/>
      <c r="IQU732" s="59"/>
      <c r="IQV732" s="59"/>
      <c r="IQW732" s="59"/>
      <c r="IQX732" s="59"/>
      <c r="IQY732" s="59"/>
      <c r="IQZ732" s="59"/>
      <c r="IRA732" s="59"/>
      <c r="IRB732" s="59"/>
      <c r="IRC732" s="59"/>
      <c r="IRD732" s="59"/>
      <c r="IRE732" s="59"/>
      <c r="IRF732" s="59"/>
      <c r="IRG732" s="59"/>
      <c r="IRH732" s="59"/>
      <c r="IRI732" s="59"/>
      <c r="IRJ732" s="59"/>
      <c r="IRK732" s="59"/>
      <c r="IRL732" s="59"/>
      <c r="IRM732" s="59"/>
      <c r="IRN732" s="59"/>
      <c r="IRO732" s="59"/>
      <c r="IRP732" s="59"/>
      <c r="IRQ732" s="59"/>
      <c r="IRR732" s="59"/>
      <c r="IRS732" s="59"/>
      <c r="IRT732" s="59"/>
      <c r="IRU732" s="59"/>
      <c r="IRV732" s="59"/>
      <c r="IRW732" s="59"/>
      <c r="IRX732" s="59"/>
      <c r="IRY732" s="59"/>
      <c r="IRZ732" s="59"/>
      <c r="ISA732" s="59"/>
      <c r="ISB732" s="59"/>
      <c r="ISC732" s="59"/>
      <c r="ISD732" s="59"/>
      <c r="ISE732" s="59"/>
      <c r="ISF732" s="59"/>
      <c r="ISG732" s="59"/>
      <c r="ISH732" s="59"/>
      <c r="ISI732" s="59"/>
      <c r="ISJ732" s="59"/>
      <c r="ISK732" s="59"/>
      <c r="ISL732" s="59"/>
      <c r="ISM732" s="59"/>
      <c r="ISN732" s="59"/>
      <c r="ISO732" s="59"/>
      <c r="ISP732" s="59"/>
      <c r="ISQ732" s="59"/>
      <c r="ISR732" s="59"/>
      <c r="ISS732" s="59"/>
      <c r="IST732" s="59"/>
      <c r="ISU732" s="59"/>
      <c r="ISV732" s="59"/>
      <c r="ISW732" s="59"/>
      <c r="ISX732" s="59"/>
      <c r="ISY732" s="59"/>
      <c r="ISZ732" s="59"/>
      <c r="ITA732" s="59"/>
      <c r="ITB732" s="59"/>
      <c r="ITC732" s="59"/>
      <c r="ITD732" s="59"/>
      <c r="ITE732" s="59"/>
      <c r="ITF732" s="59"/>
      <c r="ITG732" s="59"/>
      <c r="ITH732" s="59"/>
      <c r="ITI732" s="59"/>
      <c r="ITJ732" s="59"/>
      <c r="ITK732" s="59"/>
      <c r="ITL732" s="59"/>
      <c r="ITM732" s="59"/>
      <c r="ITN732" s="59"/>
      <c r="ITO732" s="59"/>
      <c r="ITP732" s="59"/>
      <c r="ITQ732" s="59"/>
      <c r="ITR732" s="59"/>
      <c r="ITS732" s="59"/>
      <c r="ITT732" s="59"/>
      <c r="ITU732" s="59"/>
      <c r="ITV732" s="59"/>
      <c r="ITW732" s="59"/>
      <c r="ITX732" s="59"/>
      <c r="ITY732" s="59"/>
      <c r="ITZ732" s="59"/>
      <c r="IUA732" s="59"/>
      <c r="IUB732" s="59"/>
      <c r="IUC732" s="59"/>
      <c r="IUD732" s="59"/>
      <c r="IUE732" s="59"/>
      <c r="IUF732" s="59"/>
      <c r="IUG732" s="59"/>
      <c r="IUH732" s="59"/>
      <c r="IUI732" s="59"/>
      <c r="IUJ732" s="59"/>
      <c r="IUK732" s="59"/>
      <c r="IUL732" s="59"/>
      <c r="IUM732" s="59"/>
      <c r="IUN732" s="59"/>
      <c r="IUO732" s="59"/>
      <c r="IUP732" s="59"/>
      <c r="IUQ732" s="59"/>
      <c r="IUR732" s="59"/>
      <c r="IUS732" s="59"/>
      <c r="IUT732" s="59"/>
      <c r="IUU732" s="59"/>
      <c r="IUV732" s="59"/>
      <c r="IUW732" s="59"/>
      <c r="IUX732" s="59"/>
      <c r="IUY732" s="59"/>
      <c r="IUZ732" s="59"/>
      <c r="IVA732" s="59"/>
      <c r="IVB732" s="59"/>
      <c r="IVC732" s="59"/>
      <c r="IVD732" s="59"/>
      <c r="IVE732" s="59"/>
      <c r="IVF732" s="59"/>
      <c r="IVG732" s="59"/>
      <c r="IVH732" s="59"/>
      <c r="IVI732" s="59"/>
      <c r="IVJ732" s="59"/>
      <c r="IVK732" s="59"/>
      <c r="IVL732" s="59"/>
      <c r="IVM732" s="59"/>
      <c r="IVN732" s="59"/>
      <c r="IVO732" s="59"/>
      <c r="IVP732" s="59"/>
      <c r="IVQ732" s="59"/>
      <c r="IVR732" s="59"/>
      <c r="IVS732" s="59"/>
      <c r="IVT732" s="59"/>
      <c r="IVU732" s="59"/>
      <c r="IVV732" s="59"/>
      <c r="IVW732" s="59"/>
      <c r="IVX732" s="59"/>
      <c r="IVY732" s="59"/>
      <c r="IVZ732" s="59"/>
      <c r="IWA732" s="59"/>
      <c r="IWB732" s="59"/>
      <c r="IWC732" s="59"/>
      <c r="IWD732" s="59"/>
      <c r="IWE732" s="59"/>
      <c r="IWF732" s="59"/>
      <c r="IWG732" s="59"/>
      <c r="IWH732" s="59"/>
      <c r="IWI732" s="59"/>
      <c r="IWJ732" s="59"/>
      <c r="IWK732" s="59"/>
      <c r="IWL732" s="59"/>
      <c r="IWM732" s="59"/>
      <c r="IWN732" s="59"/>
      <c r="IWO732" s="59"/>
      <c r="IWP732" s="59"/>
      <c r="IWQ732" s="59"/>
      <c r="IWR732" s="59"/>
      <c r="IWS732" s="59"/>
      <c r="IWT732" s="59"/>
      <c r="IWU732" s="59"/>
      <c r="IWV732" s="59"/>
      <c r="IWW732" s="59"/>
      <c r="IWX732" s="59"/>
      <c r="IWY732" s="59"/>
      <c r="IWZ732" s="59"/>
      <c r="IXA732" s="59"/>
      <c r="IXB732" s="59"/>
      <c r="IXC732" s="59"/>
      <c r="IXD732" s="59"/>
      <c r="IXE732" s="59"/>
      <c r="IXF732" s="59"/>
      <c r="IXG732" s="59"/>
      <c r="IXH732" s="59"/>
      <c r="IXI732" s="59"/>
      <c r="IXJ732" s="59"/>
      <c r="IXK732" s="59"/>
      <c r="IXL732" s="59"/>
      <c r="IXM732" s="59"/>
      <c r="IXN732" s="59"/>
      <c r="IXO732" s="59"/>
      <c r="IXP732" s="59"/>
      <c r="IXQ732" s="59"/>
      <c r="IXR732" s="59"/>
      <c r="IXS732" s="59"/>
      <c r="IXT732" s="59"/>
      <c r="IXU732" s="59"/>
      <c r="IXV732" s="59"/>
      <c r="IXW732" s="59"/>
      <c r="IXX732" s="59"/>
      <c r="IXY732" s="59"/>
      <c r="IXZ732" s="59"/>
      <c r="IYA732" s="59"/>
      <c r="IYB732" s="59"/>
      <c r="IYC732" s="59"/>
      <c r="IYD732" s="59"/>
      <c r="IYE732" s="59"/>
      <c r="IYF732" s="59"/>
      <c r="IYG732" s="59"/>
      <c r="IYH732" s="59"/>
      <c r="IYI732" s="59"/>
      <c r="IYJ732" s="59"/>
      <c r="IYK732" s="59"/>
      <c r="IYL732" s="59"/>
      <c r="IYM732" s="59"/>
      <c r="IYN732" s="59"/>
      <c r="IYO732" s="59"/>
      <c r="IYP732" s="59"/>
      <c r="IYQ732" s="59"/>
      <c r="IYR732" s="59"/>
      <c r="IYS732" s="59"/>
      <c r="IYT732" s="59"/>
      <c r="IYU732" s="59"/>
      <c r="IYV732" s="59"/>
      <c r="IYW732" s="59"/>
      <c r="IYX732" s="59"/>
      <c r="IYY732" s="59"/>
      <c r="IYZ732" s="59"/>
      <c r="IZA732" s="59"/>
      <c r="IZB732" s="59"/>
      <c r="IZC732" s="59"/>
      <c r="IZD732" s="59"/>
      <c r="IZE732" s="59"/>
      <c r="IZF732" s="59"/>
      <c r="IZG732" s="59"/>
      <c r="IZH732" s="59"/>
      <c r="IZI732" s="59"/>
      <c r="IZJ732" s="59"/>
      <c r="IZK732" s="59"/>
      <c r="IZL732" s="59"/>
      <c r="IZM732" s="59"/>
      <c r="IZN732" s="59"/>
      <c r="IZO732" s="59"/>
      <c r="IZP732" s="59"/>
      <c r="IZQ732" s="59"/>
      <c r="IZR732" s="59"/>
      <c r="IZS732" s="59"/>
      <c r="IZT732" s="59"/>
      <c r="IZU732" s="59"/>
      <c r="IZV732" s="59"/>
      <c r="IZW732" s="59"/>
      <c r="IZX732" s="59"/>
      <c r="IZY732" s="59"/>
      <c r="IZZ732" s="59"/>
      <c r="JAA732" s="59"/>
      <c r="JAB732" s="59"/>
      <c r="JAC732" s="59"/>
      <c r="JAD732" s="59"/>
      <c r="JAE732" s="59"/>
      <c r="JAF732" s="59"/>
      <c r="JAG732" s="59"/>
      <c r="JAH732" s="59"/>
      <c r="JAI732" s="59"/>
      <c r="JAJ732" s="59"/>
      <c r="JAK732" s="59"/>
      <c r="JAL732" s="59"/>
      <c r="JAM732" s="59"/>
      <c r="JAN732" s="59"/>
      <c r="JAO732" s="59"/>
      <c r="JAP732" s="59"/>
      <c r="JAQ732" s="59"/>
      <c r="JAR732" s="59"/>
      <c r="JAS732" s="59"/>
      <c r="JAT732" s="59"/>
      <c r="JAU732" s="59"/>
      <c r="JAV732" s="59"/>
      <c r="JAW732" s="59"/>
      <c r="JAX732" s="59"/>
      <c r="JAY732" s="59"/>
      <c r="JAZ732" s="59"/>
      <c r="JBA732" s="59"/>
      <c r="JBB732" s="59"/>
      <c r="JBC732" s="59"/>
      <c r="JBD732" s="59"/>
      <c r="JBE732" s="59"/>
      <c r="JBF732" s="59"/>
      <c r="JBG732" s="59"/>
      <c r="JBH732" s="59"/>
      <c r="JBI732" s="59"/>
      <c r="JBJ732" s="59"/>
      <c r="JBK732" s="59"/>
      <c r="JBL732" s="59"/>
      <c r="JBM732" s="59"/>
      <c r="JBN732" s="59"/>
      <c r="JBO732" s="59"/>
      <c r="JBP732" s="59"/>
      <c r="JBQ732" s="59"/>
      <c r="JBR732" s="59"/>
      <c r="JBS732" s="59"/>
      <c r="JBT732" s="59"/>
      <c r="JBU732" s="59"/>
      <c r="JBV732" s="59"/>
      <c r="JBW732" s="59"/>
      <c r="JBX732" s="59"/>
      <c r="JBY732" s="59"/>
      <c r="JBZ732" s="59"/>
      <c r="JCA732" s="59"/>
      <c r="JCB732" s="59"/>
      <c r="JCC732" s="59"/>
      <c r="JCD732" s="59"/>
      <c r="JCE732" s="59"/>
      <c r="JCF732" s="59"/>
      <c r="JCG732" s="59"/>
      <c r="JCH732" s="59"/>
      <c r="JCI732" s="59"/>
      <c r="JCJ732" s="59"/>
      <c r="JCK732" s="59"/>
      <c r="JCL732" s="59"/>
      <c r="JCM732" s="59"/>
      <c r="JCN732" s="59"/>
      <c r="JCO732" s="59"/>
      <c r="JCP732" s="59"/>
      <c r="JCQ732" s="59"/>
      <c r="JCR732" s="59"/>
      <c r="JCS732" s="59"/>
      <c r="JCT732" s="59"/>
      <c r="JCU732" s="59"/>
      <c r="JCV732" s="59"/>
      <c r="JCW732" s="59"/>
      <c r="JCX732" s="59"/>
      <c r="JCY732" s="59"/>
      <c r="JCZ732" s="59"/>
      <c r="JDA732" s="59"/>
      <c r="JDB732" s="59"/>
      <c r="JDC732" s="59"/>
      <c r="JDD732" s="59"/>
      <c r="JDE732" s="59"/>
      <c r="JDF732" s="59"/>
      <c r="JDG732" s="59"/>
      <c r="JDH732" s="59"/>
      <c r="JDI732" s="59"/>
      <c r="JDJ732" s="59"/>
      <c r="JDK732" s="59"/>
      <c r="JDL732" s="59"/>
      <c r="JDM732" s="59"/>
      <c r="JDN732" s="59"/>
      <c r="JDO732" s="59"/>
      <c r="JDP732" s="59"/>
      <c r="JDQ732" s="59"/>
      <c r="JDR732" s="59"/>
      <c r="JDS732" s="59"/>
      <c r="JDT732" s="59"/>
      <c r="JDU732" s="59"/>
      <c r="JDV732" s="59"/>
      <c r="JDW732" s="59"/>
      <c r="JDX732" s="59"/>
      <c r="JDY732" s="59"/>
      <c r="JDZ732" s="59"/>
      <c r="JEA732" s="59"/>
      <c r="JEB732" s="59"/>
      <c r="JEC732" s="59"/>
      <c r="JED732" s="59"/>
      <c r="JEE732" s="59"/>
      <c r="JEF732" s="59"/>
      <c r="JEG732" s="59"/>
      <c r="JEH732" s="59"/>
      <c r="JEI732" s="59"/>
      <c r="JEJ732" s="59"/>
      <c r="JEK732" s="59"/>
      <c r="JEL732" s="59"/>
      <c r="JEM732" s="59"/>
      <c r="JEN732" s="59"/>
      <c r="JEO732" s="59"/>
      <c r="JEP732" s="59"/>
      <c r="JEQ732" s="59"/>
      <c r="JER732" s="59"/>
      <c r="JES732" s="59"/>
      <c r="JET732" s="59"/>
      <c r="JEU732" s="59"/>
      <c r="JEV732" s="59"/>
      <c r="JEW732" s="59"/>
      <c r="JEX732" s="59"/>
      <c r="JEY732" s="59"/>
      <c r="JEZ732" s="59"/>
      <c r="JFA732" s="59"/>
      <c r="JFB732" s="59"/>
      <c r="JFC732" s="59"/>
      <c r="JFD732" s="59"/>
      <c r="JFE732" s="59"/>
      <c r="JFF732" s="59"/>
      <c r="JFG732" s="59"/>
      <c r="JFH732" s="59"/>
      <c r="JFI732" s="59"/>
      <c r="JFJ732" s="59"/>
      <c r="JFK732" s="59"/>
      <c r="JFL732" s="59"/>
      <c r="JFM732" s="59"/>
      <c r="JFN732" s="59"/>
      <c r="JFO732" s="59"/>
      <c r="JFP732" s="59"/>
      <c r="JFQ732" s="59"/>
      <c r="JFR732" s="59"/>
      <c r="JFS732" s="59"/>
      <c r="JFT732" s="59"/>
      <c r="JFU732" s="59"/>
      <c r="JFV732" s="59"/>
      <c r="JFW732" s="59"/>
      <c r="JFX732" s="59"/>
      <c r="JFY732" s="59"/>
      <c r="JFZ732" s="59"/>
      <c r="JGA732" s="59"/>
      <c r="JGB732" s="59"/>
      <c r="JGC732" s="59"/>
      <c r="JGD732" s="59"/>
      <c r="JGE732" s="59"/>
      <c r="JGF732" s="59"/>
      <c r="JGG732" s="59"/>
      <c r="JGH732" s="59"/>
      <c r="JGI732" s="59"/>
      <c r="JGJ732" s="59"/>
      <c r="JGK732" s="59"/>
      <c r="JGL732" s="59"/>
      <c r="JGM732" s="59"/>
      <c r="JGN732" s="59"/>
      <c r="JGO732" s="59"/>
      <c r="JGP732" s="59"/>
      <c r="JGQ732" s="59"/>
      <c r="JGR732" s="59"/>
      <c r="JGS732" s="59"/>
      <c r="JGT732" s="59"/>
      <c r="JGU732" s="59"/>
      <c r="JGV732" s="59"/>
      <c r="JGW732" s="59"/>
      <c r="JGX732" s="59"/>
      <c r="JGY732" s="59"/>
      <c r="JGZ732" s="59"/>
      <c r="JHA732" s="59"/>
      <c r="JHB732" s="59"/>
      <c r="JHC732" s="59"/>
      <c r="JHD732" s="59"/>
      <c r="JHE732" s="59"/>
      <c r="JHF732" s="59"/>
      <c r="JHG732" s="59"/>
      <c r="JHH732" s="59"/>
      <c r="JHI732" s="59"/>
      <c r="JHJ732" s="59"/>
      <c r="JHK732" s="59"/>
      <c r="JHL732" s="59"/>
      <c r="JHM732" s="59"/>
      <c r="JHN732" s="59"/>
      <c r="JHO732" s="59"/>
      <c r="JHP732" s="59"/>
      <c r="JHQ732" s="59"/>
      <c r="JHR732" s="59"/>
      <c r="JHS732" s="59"/>
      <c r="JHT732" s="59"/>
      <c r="JHU732" s="59"/>
      <c r="JHV732" s="59"/>
      <c r="JHW732" s="59"/>
      <c r="JHX732" s="59"/>
      <c r="JHY732" s="59"/>
      <c r="JHZ732" s="59"/>
      <c r="JIA732" s="59"/>
      <c r="JIB732" s="59"/>
      <c r="JIC732" s="59"/>
      <c r="JID732" s="59"/>
      <c r="JIE732" s="59"/>
      <c r="JIF732" s="59"/>
      <c r="JIG732" s="59"/>
      <c r="JIH732" s="59"/>
      <c r="JII732" s="59"/>
      <c r="JIJ732" s="59"/>
      <c r="JIK732" s="59"/>
      <c r="JIL732" s="59"/>
      <c r="JIM732" s="59"/>
      <c r="JIN732" s="59"/>
      <c r="JIO732" s="59"/>
      <c r="JIP732" s="59"/>
      <c r="JIQ732" s="59"/>
      <c r="JIR732" s="59"/>
      <c r="JIS732" s="59"/>
      <c r="JIT732" s="59"/>
      <c r="JIU732" s="59"/>
      <c r="JIV732" s="59"/>
      <c r="JIW732" s="59"/>
      <c r="JIX732" s="59"/>
      <c r="JIY732" s="59"/>
      <c r="JIZ732" s="59"/>
      <c r="JJA732" s="59"/>
      <c r="JJB732" s="59"/>
      <c r="JJC732" s="59"/>
      <c r="JJD732" s="59"/>
      <c r="JJE732" s="59"/>
      <c r="JJF732" s="59"/>
      <c r="JJG732" s="59"/>
      <c r="JJH732" s="59"/>
      <c r="JJI732" s="59"/>
      <c r="JJJ732" s="59"/>
      <c r="JJK732" s="59"/>
      <c r="JJL732" s="59"/>
      <c r="JJM732" s="59"/>
      <c r="JJN732" s="59"/>
      <c r="JJO732" s="59"/>
      <c r="JJP732" s="59"/>
      <c r="JJQ732" s="59"/>
      <c r="JJR732" s="59"/>
      <c r="JJS732" s="59"/>
      <c r="JJT732" s="59"/>
      <c r="JJU732" s="59"/>
      <c r="JJV732" s="59"/>
      <c r="JJW732" s="59"/>
      <c r="JJX732" s="59"/>
      <c r="JJY732" s="59"/>
      <c r="JJZ732" s="59"/>
      <c r="JKA732" s="59"/>
      <c r="JKB732" s="59"/>
      <c r="JKC732" s="59"/>
      <c r="JKD732" s="59"/>
      <c r="JKE732" s="59"/>
      <c r="JKF732" s="59"/>
      <c r="JKG732" s="59"/>
      <c r="JKH732" s="59"/>
      <c r="JKI732" s="59"/>
      <c r="JKJ732" s="59"/>
      <c r="JKK732" s="59"/>
      <c r="JKL732" s="59"/>
      <c r="JKM732" s="59"/>
      <c r="JKN732" s="59"/>
      <c r="JKO732" s="59"/>
      <c r="JKP732" s="59"/>
      <c r="JKQ732" s="59"/>
      <c r="JKR732" s="59"/>
      <c r="JKS732" s="59"/>
      <c r="JKT732" s="59"/>
      <c r="JKU732" s="59"/>
      <c r="JKV732" s="59"/>
      <c r="JKW732" s="59"/>
      <c r="JKX732" s="59"/>
      <c r="JKY732" s="59"/>
      <c r="JKZ732" s="59"/>
      <c r="JLA732" s="59"/>
      <c r="JLB732" s="59"/>
      <c r="JLC732" s="59"/>
      <c r="JLD732" s="59"/>
      <c r="JLE732" s="59"/>
      <c r="JLF732" s="59"/>
      <c r="JLG732" s="59"/>
      <c r="JLH732" s="59"/>
      <c r="JLI732" s="59"/>
      <c r="JLJ732" s="59"/>
      <c r="JLK732" s="59"/>
      <c r="JLL732" s="59"/>
      <c r="JLM732" s="59"/>
      <c r="JLN732" s="59"/>
      <c r="JLO732" s="59"/>
      <c r="JLP732" s="59"/>
      <c r="JLQ732" s="59"/>
      <c r="JLR732" s="59"/>
      <c r="JLS732" s="59"/>
      <c r="JLT732" s="59"/>
      <c r="JLU732" s="59"/>
      <c r="JLV732" s="59"/>
      <c r="JLW732" s="59"/>
      <c r="JLX732" s="59"/>
      <c r="JLY732" s="59"/>
      <c r="JLZ732" s="59"/>
      <c r="JMA732" s="59"/>
      <c r="JMB732" s="59"/>
      <c r="JMC732" s="59"/>
      <c r="JMD732" s="59"/>
      <c r="JME732" s="59"/>
      <c r="JMF732" s="59"/>
      <c r="JMG732" s="59"/>
      <c r="JMH732" s="59"/>
      <c r="JMI732" s="59"/>
      <c r="JMJ732" s="59"/>
      <c r="JMK732" s="59"/>
      <c r="JML732" s="59"/>
      <c r="JMM732" s="59"/>
      <c r="JMN732" s="59"/>
      <c r="JMO732" s="59"/>
      <c r="JMP732" s="59"/>
      <c r="JMQ732" s="59"/>
      <c r="JMR732" s="59"/>
      <c r="JMS732" s="59"/>
      <c r="JMT732" s="59"/>
      <c r="JMU732" s="59"/>
      <c r="JMV732" s="59"/>
      <c r="JMW732" s="59"/>
      <c r="JMX732" s="59"/>
      <c r="JMY732" s="59"/>
      <c r="JMZ732" s="59"/>
      <c r="JNA732" s="59"/>
      <c r="JNB732" s="59"/>
      <c r="JNC732" s="59"/>
      <c r="JND732" s="59"/>
      <c r="JNE732" s="59"/>
      <c r="JNF732" s="59"/>
      <c r="JNG732" s="59"/>
      <c r="JNH732" s="59"/>
      <c r="JNI732" s="59"/>
      <c r="JNJ732" s="59"/>
      <c r="JNK732" s="59"/>
      <c r="JNL732" s="59"/>
      <c r="JNM732" s="59"/>
      <c r="JNN732" s="59"/>
      <c r="JNO732" s="59"/>
      <c r="JNP732" s="59"/>
      <c r="JNQ732" s="59"/>
      <c r="JNR732" s="59"/>
      <c r="JNS732" s="59"/>
      <c r="JNT732" s="59"/>
      <c r="JNU732" s="59"/>
      <c r="JNV732" s="59"/>
      <c r="JNW732" s="59"/>
      <c r="JNX732" s="59"/>
      <c r="JNY732" s="59"/>
      <c r="JNZ732" s="59"/>
      <c r="JOA732" s="59"/>
      <c r="JOB732" s="59"/>
      <c r="JOC732" s="59"/>
      <c r="JOD732" s="59"/>
      <c r="JOE732" s="59"/>
      <c r="JOF732" s="59"/>
      <c r="JOG732" s="59"/>
      <c r="JOH732" s="59"/>
      <c r="JOI732" s="59"/>
      <c r="JOJ732" s="59"/>
      <c r="JOK732" s="59"/>
      <c r="JOL732" s="59"/>
      <c r="JOM732" s="59"/>
      <c r="JON732" s="59"/>
      <c r="JOO732" s="59"/>
      <c r="JOP732" s="59"/>
      <c r="JOQ732" s="59"/>
      <c r="JOR732" s="59"/>
      <c r="JOS732" s="59"/>
      <c r="JOT732" s="59"/>
      <c r="JOU732" s="59"/>
      <c r="JOV732" s="59"/>
      <c r="JOW732" s="59"/>
      <c r="JOX732" s="59"/>
      <c r="JOY732" s="59"/>
      <c r="JOZ732" s="59"/>
      <c r="JPA732" s="59"/>
      <c r="JPB732" s="59"/>
      <c r="JPC732" s="59"/>
      <c r="JPD732" s="59"/>
      <c r="JPE732" s="59"/>
      <c r="JPF732" s="59"/>
      <c r="JPG732" s="59"/>
      <c r="JPH732" s="59"/>
      <c r="JPI732" s="59"/>
      <c r="JPJ732" s="59"/>
      <c r="JPK732" s="59"/>
      <c r="JPL732" s="59"/>
      <c r="JPM732" s="59"/>
      <c r="JPN732" s="59"/>
      <c r="JPO732" s="59"/>
      <c r="JPP732" s="59"/>
      <c r="JPQ732" s="59"/>
      <c r="JPR732" s="59"/>
      <c r="JPS732" s="59"/>
      <c r="JPT732" s="59"/>
      <c r="JPU732" s="59"/>
      <c r="JPV732" s="59"/>
      <c r="JPW732" s="59"/>
      <c r="JPX732" s="59"/>
      <c r="JPY732" s="59"/>
      <c r="JPZ732" s="59"/>
      <c r="JQA732" s="59"/>
      <c r="JQB732" s="59"/>
      <c r="JQC732" s="59"/>
      <c r="JQD732" s="59"/>
      <c r="JQE732" s="59"/>
      <c r="JQF732" s="59"/>
      <c r="JQG732" s="59"/>
      <c r="JQH732" s="59"/>
      <c r="JQI732" s="59"/>
      <c r="JQJ732" s="59"/>
      <c r="JQK732" s="59"/>
      <c r="JQL732" s="59"/>
      <c r="JQM732" s="59"/>
      <c r="JQN732" s="59"/>
      <c r="JQO732" s="59"/>
      <c r="JQP732" s="59"/>
      <c r="JQQ732" s="59"/>
      <c r="JQR732" s="59"/>
      <c r="JQS732" s="59"/>
      <c r="JQT732" s="59"/>
      <c r="JQU732" s="59"/>
      <c r="JQV732" s="59"/>
      <c r="JQW732" s="59"/>
      <c r="JQX732" s="59"/>
      <c r="JQY732" s="59"/>
      <c r="JQZ732" s="59"/>
      <c r="JRA732" s="59"/>
      <c r="JRB732" s="59"/>
      <c r="JRC732" s="59"/>
      <c r="JRD732" s="59"/>
      <c r="JRE732" s="59"/>
      <c r="JRF732" s="59"/>
      <c r="JRG732" s="59"/>
      <c r="JRH732" s="59"/>
      <c r="JRI732" s="59"/>
      <c r="JRJ732" s="59"/>
      <c r="JRK732" s="59"/>
      <c r="JRL732" s="59"/>
      <c r="JRM732" s="59"/>
      <c r="JRN732" s="59"/>
      <c r="JRO732" s="59"/>
      <c r="JRP732" s="59"/>
      <c r="JRQ732" s="59"/>
      <c r="JRR732" s="59"/>
      <c r="JRS732" s="59"/>
      <c r="JRT732" s="59"/>
      <c r="JRU732" s="59"/>
      <c r="JRV732" s="59"/>
      <c r="JRW732" s="59"/>
      <c r="JRX732" s="59"/>
      <c r="JRY732" s="59"/>
      <c r="JRZ732" s="59"/>
      <c r="JSA732" s="59"/>
      <c r="JSB732" s="59"/>
      <c r="JSC732" s="59"/>
      <c r="JSD732" s="59"/>
      <c r="JSE732" s="59"/>
      <c r="JSF732" s="59"/>
      <c r="JSG732" s="59"/>
      <c r="JSH732" s="59"/>
      <c r="JSI732" s="59"/>
      <c r="JSJ732" s="59"/>
      <c r="JSK732" s="59"/>
      <c r="JSL732" s="59"/>
      <c r="JSM732" s="59"/>
      <c r="JSN732" s="59"/>
      <c r="JSO732" s="59"/>
      <c r="JSP732" s="59"/>
      <c r="JSQ732" s="59"/>
      <c r="JSR732" s="59"/>
      <c r="JSS732" s="59"/>
      <c r="JST732" s="59"/>
      <c r="JSU732" s="59"/>
      <c r="JSV732" s="59"/>
      <c r="JSW732" s="59"/>
      <c r="JSX732" s="59"/>
      <c r="JSY732" s="59"/>
      <c r="JSZ732" s="59"/>
      <c r="JTA732" s="59"/>
      <c r="JTB732" s="59"/>
      <c r="JTC732" s="59"/>
      <c r="JTD732" s="59"/>
      <c r="JTE732" s="59"/>
      <c r="JTF732" s="59"/>
      <c r="JTG732" s="59"/>
      <c r="JTH732" s="59"/>
      <c r="JTI732" s="59"/>
      <c r="JTJ732" s="59"/>
      <c r="JTK732" s="59"/>
      <c r="JTL732" s="59"/>
      <c r="JTM732" s="59"/>
      <c r="JTN732" s="59"/>
      <c r="JTO732" s="59"/>
      <c r="JTP732" s="59"/>
      <c r="JTQ732" s="59"/>
      <c r="JTR732" s="59"/>
      <c r="JTS732" s="59"/>
      <c r="JTT732" s="59"/>
      <c r="JTU732" s="59"/>
      <c r="JTV732" s="59"/>
      <c r="JTW732" s="59"/>
      <c r="JTX732" s="59"/>
      <c r="JTY732" s="59"/>
      <c r="JTZ732" s="59"/>
      <c r="JUA732" s="59"/>
      <c r="JUB732" s="59"/>
      <c r="JUC732" s="59"/>
      <c r="JUD732" s="59"/>
      <c r="JUE732" s="59"/>
      <c r="JUF732" s="59"/>
      <c r="JUG732" s="59"/>
      <c r="JUH732" s="59"/>
      <c r="JUI732" s="59"/>
      <c r="JUJ732" s="59"/>
      <c r="JUK732" s="59"/>
      <c r="JUL732" s="59"/>
      <c r="JUM732" s="59"/>
      <c r="JUN732" s="59"/>
      <c r="JUO732" s="59"/>
      <c r="JUP732" s="59"/>
      <c r="JUQ732" s="59"/>
      <c r="JUR732" s="59"/>
      <c r="JUS732" s="59"/>
      <c r="JUT732" s="59"/>
      <c r="JUU732" s="59"/>
      <c r="JUV732" s="59"/>
      <c r="JUW732" s="59"/>
      <c r="JUX732" s="59"/>
      <c r="JUY732" s="59"/>
      <c r="JUZ732" s="59"/>
      <c r="JVA732" s="59"/>
      <c r="JVB732" s="59"/>
      <c r="JVC732" s="59"/>
      <c r="JVD732" s="59"/>
      <c r="JVE732" s="59"/>
      <c r="JVF732" s="59"/>
      <c r="JVG732" s="59"/>
      <c r="JVH732" s="59"/>
      <c r="JVI732" s="59"/>
      <c r="JVJ732" s="59"/>
      <c r="JVK732" s="59"/>
      <c r="JVL732" s="59"/>
      <c r="JVM732" s="59"/>
      <c r="JVN732" s="59"/>
      <c r="JVO732" s="59"/>
      <c r="JVP732" s="59"/>
      <c r="JVQ732" s="59"/>
      <c r="JVR732" s="59"/>
      <c r="JVS732" s="59"/>
      <c r="JVT732" s="59"/>
      <c r="JVU732" s="59"/>
      <c r="JVV732" s="59"/>
      <c r="JVW732" s="59"/>
      <c r="JVX732" s="59"/>
      <c r="JVY732" s="59"/>
      <c r="JVZ732" s="59"/>
      <c r="JWA732" s="59"/>
      <c r="JWB732" s="59"/>
      <c r="JWC732" s="59"/>
      <c r="JWD732" s="59"/>
      <c r="JWE732" s="59"/>
      <c r="JWF732" s="59"/>
      <c r="JWG732" s="59"/>
      <c r="JWH732" s="59"/>
      <c r="JWI732" s="59"/>
      <c r="JWJ732" s="59"/>
      <c r="JWK732" s="59"/>
      <c r="JWL732" s="59"/>
      <c r="JWM732" s="59"/>
      <c r="JWN732" s="59"/>
      <c r="JWO732" s="59"/>
      <c r="JWP732" s="59"/>
      <c r="JWQ732" s="59"/>
      <c r="JWR732" s="59"/>
      <c r="JWS732" s="59"/>
      <c r="JWT732" s="59"/>
      <c r="JWU732" s="59"/>
      <c r="JWV732" s="59"/>
      <c r="JWW732" s="59"/>
      <c r="JWX732" s="59"/>
      <c r="JWY732" s="59"/>
      <c r="JWZ732" s="59"/>
      <c r="JXA732" s="59"/>
      <c r="JXB732" s="59"/>
      <c r="JXC732" s="59"/>
      <c r="JXD732" s="59"/>
      <c r="JXE732" s="59"/>
      <c r="JXF732" s="59"/>
      <c r="JXG732" s="59"/>
      <c r="JXH732" s="59"/>
      <c r="JXI732" s="59"/>
      <c r="JXJ732" s="59"/>
      <c r="JXK732" s="59"/>
      <c r="JXL732" s="59"/>
      <c r="JXM732" s="59"/>
      <c r="JXN732" s="59"/>
      <c r="JXO732" s="59"/>
      <c r="JXP732" s="59"/>
      <c r="JXQ732" s="59"/>
      <c r="JXR732" s="59"/>
      <c r="JXS732" s="59"/>
      <c r="JXT732" s="59"/>
      <c r="JXU732" s="59"/>
      <c r="JXV732" s="59"/>
      <c r="JXW732" s="59"/>
      <c r="JXX732" s="59"/>
      <c r="JXY732" s="59"/>
      <c r="JXZ732" s="59"/>
      <c r="JYA732" s="59"/>
      <c r="JYB732" s="59"/>
      <c r="JYC732" s="59"/>
      <c r="JYD732" s="59"/>
      <c r="JYE732" s="59"/>
      <c r="JYF732" s="59"/>
      <c r="JYG732" s="59"/>
      <c r="JYH732" s="59"/>
      <c r="JYI732" s="59"/>
      <c r="JYJ732" s="59"/>
      <c r="JYK732" s="59"/>
      <c r="JYL732" s="59"/>
      <c r="JYM732" s="59"/>
      <c r="JYN732" s="59"/>
      <c r="JYO732" s="59"/>
      <c r="JYP732" s="59"/>
      <c r="JYQ732" s="59"/>
      <c r="JYR732" s="59"/>
      <c r="JYS732" s="59"/>
      <c r="JYT732" s="59"/>
      <c r="JYU732" s="59"/>
      <c r="JYV732" s="59"/>
      <c r="JYW732" s="59"/>
      <c r="JYX732" s="59"/>
      <c r="JYY732" s="59"/>
      <c r="JYZ732" s="59"/>
      <c r="JZA732" s="59"/>
      <c r="JZB732" s="59"/>
      <c r="JZC732" s="59"/>
      <c r="JZD732" s="59"/>
      <c r="JZE732" s="59"/>
      <c r="JZF732" s="59"/>
      <c r="JZG732" s="59"/>
      <c r="JZH732" s="59"/>
      <c r="JZI732" s="59"/>
      <c r="JZJ732" s="59"/>
      <c r="JZK732" s="59"/>
      <c r="JZL732" s="59"/>
      <c r="JZM732" s="59"/>
      <c r="JZN732" s="59"/>
      <c r="JZO732" s="59"/>
      <c r="JZP732" s="59"/>
      <c r="JZQ732" s="59"/>
      <c r="JZR732" s="59"/>
      <c r="JZS732" s="59"/>
      <c r="JZT732" s="59"/>
      <c r="JZU732" s="59"/>
      <c r="JZV732" s="59"/>
      <c r="JZW732" s="59"/>
      <c r="JZX732" s="59"/>
      <c r="JZY732" s="59"/>
      <c r="JZZ732" s="59"/>
      <c r="KAA732" s="59"/>
      <c r="KAB732" s="59"/>
      <c r="KAC732" s="59"/>
      <c r="KAD732" s="59"/>
      <c r="KAE732" s="59"/>
      <c r="KAF732" s="59"/>
      <c r="KAG732" s="59"/>
      <c r="KAH732" s="59"/>
      <c r="KAI732" s="59"/>
      <c r="KAJ732" s="59"/>
      <c r="KAK732" s="59"/>
      <c r="KAL732" s="59"/>
      <c r="KAM732" s="59"/>
      <c r="KAN732" s="59"/>
      <c r="KAO732" s="59"/>
      <c r="KAP732" s="59"/>
      <c r="KAQ732" s="59"/>
      <c r="KAR732" s="59"/>
      <c r="KAS732" s="59"/>
      <c r="KAT732" s="59"/>
      <c r="KAU732" s="59"/>
      <c r="KAV732" s="59"/>
      <c r="KAW732" s="59"/>
      <c r="KAX732" s="59"/>
      <c r="KAY732" s="59"/>
      <c r="KAZ732" s="59"/>
      <c r="KBA732" s="59"/>
      <c r="KBB732" s="59"/>
      <c r="KBC732" s="59"/>
      <c r="KBD732" s="59"/>
      <c r="KBE732" s="59"/>
      <c r="KBF732" s="59"/>
      <c r="KBG732" s="59"/>
      <c r="KBH732" s="59"/>
      <c r="KBI732" s="59"/>
      <c r="KBJ732" s="59"/>
      <c r="KBK732" s="59"/>
      <c r="KBL732" s="59"/>
      <c r="KBM732" s="59"/>
      <c r="KBN732" s="59"/>
      <c r="KBO732" s="59"/>
      <c r="KBP732" s="59"/>
      <c r="KBQ732" s="59"/>
      <c r="KBR732" s="59"/>
      <c r="KBS732" s="59"/>
      <c r="KBT732" s="59"/>
      <c r="KBU732" s="59"/>
      <c r="KBV732" s="59"/>
      <c r="KBW732" s="59"/>
      <c r="KBX732" s="59"/>
      <c r="KBY732" s="59"/>
      <c r="KBZ732" s="59"/>
      <c r="KCA732" s="59"/>
      <c r="KCB732" s="59"/>
      <c r="KCC732" s="59"/>
      <c r="KCD732" s="59"/>
      <c r="KCE732" s="59"/>
      <c r="KCF732" s="59"/>
      <c r="KCG732" s="59"/>
      <c r="KCH732" s="59"/>
      <c r="KCI732" s="59"/>
      <c r="KCJ732" s="59"/>
      <c r="KCK732" s="59"/>
      <c r="KCL732" s="59"/>
      <c r="KCM732" s="59"/>
      <c r="KCN732" s="59"/>
      <c r="KCO732" s="59"/>
      <c r="KCP732" s="59"/>
      <c r="KCQ732" s="59"/>
      <c r="KCR732" s="59"/>
      <c r="KCS732" s="59"/>
      <c r="KCT732" s="59"/>
      <c r="KCU732" s="59"/>
      <c r="KCV732" s="59"/>
      <c r="KCW732" s="59"/>
      <c r="KCX732" s="59"/>
      <c r="KCY732" s="59"/>
      <c r="KCZ732" s="59"/>
      <c r="KDA732" s="59"/>
      <c r="KDB732" s="59"/>
      <c r="KDC732" s="59"/>
      <c r="KDD732" s="59"/>
      <c r="KDE732" s="59"/>
      <c r="KDF732" s="59"/>
      <c r="KDG732" s="59"/>
      <c r="KDH732" s="59"/>
      <c r="KDI732" s="59"/>
      <c r="KDJ732" s="59"/>
      <c r="KDK732" s="59"/>
      <c r="KDL732" s="59"/>
      <c r="KDM732" s="59"/>
      <c r="KDN732" s="59"/>
      <c r="KDO732" s="59"/>
      <c r="KDP732" s="59"/>
      <c r="KDQ732" s="59"/>
      <c r="KDR732" s="59"/>
      <c r="KDS732" s="59"/>
      <c r="KDT732" s="59"/>
      <c r="KDU732" s="59"/>
      <c r="KDV732" s="59"/>
      <c r="KDW732" s="59"/>
      <c r="KDX732" s="59"/>
      <c r="KDY732" s="59"/>
      <c r="KDZ732" s="59"/>
      <c r="KEA732" s="59"/>
      <c r="KEB732" s="59"/>
      <c r="KEC732" s="59"/>
      <c r="KED732" s="59"/>
      <c r="KEE732" s="59"/>
      <c r="KEF732" s="59"/>
      <c r="KEG732" s="59"/>
      <c r="KEH732" s="59"/>
      <c r="KEI732" s="59"/>
      <c r="KEJ732" s="59"/>
      <c r="KEK732" s="59"/>
      <c r="KEL732" s="59"/>
      <c r="KEM732" s="59"/>
      <c r="KEN732" s="59"/>
      <c r="KEO732" s="59"/>
      <c r="KEP732" s="59"/>
      <c r="KEQ732" s="59"/>
      <c r="KER732" s="59"/>
      <c r="KES732" s="59"/>
      <c r="KET732" s="59"/>
      <c r="KEU732" s="59"/>
      <c r="KEV732" s="59"/>
      <c r="KEW732" s="59"/>
      <c r="KEX732" s="59"/>
      <c r="KEY732" s="59"/>
      <c r="KEZ732" s="59"/>
      <c r="KFA732" s="59"/>
      <c r="KFB732" s="59"/>
      <c r="KFC732" s="59"/>
      <c r="KFD732" s="59"/>
      <c r="KFE732" s="59"/>
      <c r="KFF732" s="59"/>
      <c r="KFG732" s="59"/>
      <c r="KFH732" s="59"/>
      <c r="KFI732" s="59"/>
      <c r="KFJ732" s="59"/>
      <c r="KFK732" s="59"/>
      <c r="KFL732" s="59"/>
      <c r="KFM732" s="59"/>
      <c r="KFN732" s="59"/>
      <c r="KFO732" s="59"/>
      <c r="KFP732" s="59"/>
      <c r="KFQ732" s="59"/>
      <c r="KFR732" s="59"/>
      <c r="KFS732" s="59"/>
      <c r="KFT732" s="59"/>
      <c r="KFU732" s="59"/>
      <c r="KFV732" s="59"/>
      <c r="KFW732" s="59"/>
      <c r="KFX732" s="59"/>
      <c r="KFY732" s="59"/>
      <c r="KFZ732" s="59"/>
      <c r="KGA732" s="59"/>
      <c r="KGB732" s="59"/>
      <c r="KGC732" s="59"/>
      <c r="KGD732" s="59"/>
      <c r="KGE732" s="59"/>
      <c r="KGF732" s="59"/>
      <c r="KGG732" s="59"/>
      <c r="KGH732" s="59"/>
      <c r="KGI732" s="59"/>
      <c r="KGJ732" s="59"/>
      <c r="KGK732" s="59"/>
      <c r="KGL732" s="59"/>
      <c r="KGM732" s="59"/>
      <c r="KGN732" s="59"/>
      <c r="KGO732" s="59"/>
      <c r="KGP732" s="59"/>
      <c r="KGQ732" s="59"/>
      <c r="KGR732" s="59"/>
      <c r="KGS732" s="59"/>
      <c r="KGT732" s="59"/>
      <c r="KGU732" s="59"/>
      <c r="KGV732" s="59"/>
      <c r="KGW732" s="59"/>
      <c r="KGX732" s="59"/>
      <c r="KGY732" s="59"/>
      <c r="KGZ732" s="59"/>
      <c r="KHA732" s="59"/>
      <c r="KHB732" s="59"/>
      <c r="KHC732" s="59"/>
      <c r="KHD732" s="59"/>
      <c r="KHE732" s="59"/>
      <c r="KHF732" s="59"/>
      <c r="KHG732" s="59"/>
      <c r="KHH732" s="59"/>
      <c r="KHI732" s="59"/>
      <c r="KHJ732" s="59"/>
      <c r="KHK732" s="59"/>
      <c r="KHL732" s="59"/>
      <c r="KHM732" s="59"/>
      <c r="KHN732" s="59"/>
      <c r="KHO732" s="59"/>
      <c r="KHP732" s="59"/>
      <c r="KHQ732" s="59"/>
      <c r="KHR732" s="59"/>
      <c r="KHS732" s="59"/>
      <c r="KHT732" s="59"/>
      <c r="KHU732" s="59"/>
      <c r="KHV732" s="59"/>
      <c r="KHW732" s="59"/>
      <c r="KHX732" s="59"/>
      <c r="KHY732" s="59"/>
      <c r="KHZ732" s="59"/>
      <c r="KIA732" s="59"/>
      <c r="KIB732" s="59"/>
      <c r="KIC732" s="59"/>
      <c r="KID732" s="59"/>
      <c r="KIE732" s="59"/>
      <c r="KIF732" s="59"/>
      <c r="KIG732" s="59"/>
      <c r="KIH732" s="59"/>
      <c r="KII732" s="59"/>
      <c r="KIJ732" s="59"/>
      <c r="KIK732" s="59"/>
      <c r="KIL732" s="59"/>
      <c r="KIM732" s="59"/>
      <c r="KIN732" s="59"/>
      <c r="KIO732" s="59"/>
      <c r="KIP732" s="59"/>
      <c r="KIQ732" s="59"/>
      <c r="KIR732" s="59"/>
      <c r="KIS732" s="59"/>
      <c r="KIT732" s="59"/>
      <c r="KIU732" s="59"/>
      <c r="KIV732" s="59"/>
      <c r="KIW732" s="59"/>
      <c r="KIX732" s="59"/>
      <c r="KIY732" s="59"/>
      <c r="KIZ732" s="59"/>
      <c r="KJA732" s="59"/>
      <c r="KJB732" s="59"/>
      <c r="KJC732" s="59"/>
      <c r="KJD732" s="59"/>
      <c r="KJE732" s="59"/>
      <c r="KJF732" s="59"/>
      <c r="KJG732" s="59"/>
      <c r="KJH732" s="59"/>
      <c r="KJI732" s="59"/>
      <c r="KJJ732" s="59"/>
      <c r="KJK732" s="59"/>
      <c r="KJL732" s="59"/>
      <c r="KJM732" s="59"/>
      <c r="KJN732" s="59"/>
      <c r="KJO732" s="59"/>
      <c r="KJP732" s="59"/>
      <c r="KJQ732" s="59"/>
      <c r="KJR732" s="59"/>
      <c r="KJS732" s="59"/>
      <c r="KJT732" s="59"/>
      <c r="KJU732" s="59"/>
      <c r="KJV732" s="59"/>
      <c r="KJW732" s="59"/>
      <c r="KJX732" s="59"/>
      <c r="KJY732" s="59"/>
      <c r="KJZ732" s="59"/>
      <c r="KKA732" s="59"/>
      <c r="KKB732" s="59"/>
      <c r="KKC732" s="59"/>
      <c r="KKD732" s="59"/>
      <c r="KKE732" s="59"/>
      <c r="KKF732" s="59"/>
      <c r="KKG732" s="59"/>
      <c r="KKH732" s="59"/>
      <c r="KKI732" s="59"/>
      <c r="KKJ732" s="59"/>
      <c r="KKK732" s="59"/>
      <c r="KKL732" s="59"/>
      <c r="KKM732" s="59"/>
      <c r="KKN732" s="59"/>
      <c r="KKO732" s="59"/>
      <c r="KKP732" s="59"/>
      <c r="KKQ732" s="59"/>
      <c r="KKR732" s="59"/>
      <c r="KKS732" s="59"/>
      <c r="KKT732" s="59"/>
      <c r="KKU732" s="59"/>
      <c r="KKV732" s="59"/>
      <c r="KKW732" s="59"/>
      <c r="KKX732" s="59"/>
      <c r="KKY732" s="59"/>
      <c r="KKZ732" s="59"/>
      <c r="KLA732" s="59"/>
      <c r="KLB732" s="59"/>
      <c r="KLC732" s="59"/>
      <c r="KLD732" s="59"/>
      <c r="KLE732" s="59"/>
      <c r="KLF732" s="59"/>
      <c r="KLG732" s="59"/>
      <c r="KLH732" s="59"/>
      <c r="KLI732" s="59"/>
      <c r="KLJ732" s="59"/>
      <c r="KLK732" s="59"/>
      <c r="KLL732" s="59"/>
      <c r="KLM732" s="59"/>
      <c r="KLN732" s="59"/>
      <c r="KLO732" s="59"/>
      <c r="KLP732" s="59"/>
      <c r="KLQ732" s="59"/>
      <c r="KLR732" s="59"/>
      <c r="KLS732" s="59"/>
      <c r="KLT732" s="59"/>
      <c r="KLU732" s="59"/>
      <c r="KLV732" s="59"/>
      <c r="KLW732" s="59"/>
      <c r="KLX732" s="59"/>
      <c r="KLY732" s="59"/>
      <c r="KLZ732" s="59"/>
      <c r="KMA732" s="59"/>
      <c r="KMB732" s="59"/>
      <c r="KMC732" s="59"/>
      <c r="KMD732" s="59"/>
      <c r="KME732" s="59"/>
      <c r="KMF732" s="59"/>
      <c r="KMG732" s="59"/>
      <c r="KMH732" s="59"/>
      <c r="KMI732" s="59"/>
      <c r="KMJ732" s="59"/>
      <c r="KMK732" s="59"/>
      <c r="KML732" s="59"/>
      <c r="KMM732" s="59"/>
      <c r="KMN732" s="59"/>
      <c r="KMO732" s="59"/>
      <c r="KMP732" s="59"/>
      <c r="KMQ732" s="59"/>
      <c r="KMR732" s="59"/>
      <c r="KMS732" s="59"/>
      <c r="KMT732" s="59"/>
      <c r="KMU732" s="59"/>
      <c r="KMV732" s="59"/>
      <c r="KMW732" s="59"/>
      <c r="KMX732" s="59"/>
      <c r="KMY732" s="59"/>
      <c r="KMZ732" s="59"/>
      <c r="KNA732" s="59"/>
      <c r="KNB732" s="59"/>
      <c r="KNC732" s="59"/>
      <c r="KND732" s="59"/>
      <c r="KNE732" s="59"/>
      <c r="KNF732" s="59"/>
      <c r="KNG732" s="59"/>
      <c r="KNH732" s="59"/>
      <c r="KNI732" s="59"/>
      <c r="KNJ732" s="59"/>
      <c r="KNK732" s="59"/>
      <c r="KNL732" s="59"/>
      <c r="KNM732" s="59"/>
      <c r="KNN732" s="59"/>
      <c r="KNO732" s="59"/>
      <c r="KNP732" s="59"/>
      <c r="KNQ732" s="59"/>
      <c r="KNR732" s="59"/>
      <c r="KNS732" s="59"/>
      <c r="KNT732" s="59"/>
      <c r="KNU732" s="59"/>
      <c r="KNV732" s="59"/>
      <c r="KNW732" s="59"/>
      <c r="KNX732" s="59"/>
      <c r="KNY732" s="59"/>
      <c r="KNZ732" s="59"/>
      <c r="KOA732" s="59"/>
      <c r="KOB732" s="59"/>
      <c r="KOC732" s="59"/>
      <c r="KOD732" s="59"/>
      <c r="KOE732" s="59"/>
      <c r="KOF732" s="59"/>
      <c r="KOG732" s="59"/>
      <c r="KOH732" s="59"/>
      <c r="KOI732" s="59"/>
      <c r="KOJ732" s="59"/>
      <c r="KOK732" s="59"/>
      <c r="KOL732" s="59"/>
      <c r="KOM732" s="59"/>
      <c r="KON732" s="59"/>
      <c r="KOO732" s="59"/>
      <c r="KOP732" s="59"/>
      <c r="KOQ732" s="59"/>
      <c r="KOR732" s="59"/>
      <c r="KOS732" s="59"/>
      <c r="KOT732" s="59"/>
      <c r="KOU732" s="59"/>
      <c r="KOV732" s="59"/>
      <c r="KOW732" s="59"/>
      <c r="KOX732" s="59"/>
      <c r="KOY732" s="59"/>
      <c r="KOZ732" s="59"/>
      <c r="KPA732" s="59"/>
      <c r="KPB732" s="59"/>
      <c r="KPC732" s="59"/>
      <c r="KPD732" s="59"/>
      <c r="KPE732" s="59"/>
      <c r="KPF732" s="59"/>
      <c r="KPG732" s="59"/>
      <c r="KPH732" s="59"/>
      <c r="KPI732" s="59"/>
      <c r="KPJ732" s="59"/>
      <c r="KPK732" s="59"/>
      <c r="KPL732" s="59"/>
      <c r="KPM732" s="59"/>
      <c r="KPN732" s="59"/>
      <c r="KPO732" s="59"/>
      <c r="KPP732" s="59"/>
      <c r="KPQ732" s="59"/>
      <c r="KPR732" s="59"/>
      <c r="KPS732" s="59"/>
      <c r="KPT732" s="59"/>
      <c r="KPU732" s="59"/>
      <c r="KPV732" s="59"/>
      <c r="KPW732" s="59"/>
      <c r="KPX732" s="59"/>
      <c r="KPY732" s="59"/>
      <c r="KPZ732" s="59"/>
      <c r="KQA732" s="59"/>
      <c r="KQB732" s="59"/>
      <c r="KQC732" s="59"/>
      <c r="KQD732" s="59"/>
      <c r="KQE732" s="59"/>
      <c r="KQF732" s="59"/>
      <c r="KQG732" s="59"/>
      <c r="KQH732" s="59"/>
      <c r="KQI732" s="59"/>
      <c r="KQJ732" s="59"/>
      <c r="KQK732" s="59"/>
      <c r="KQL732" s="59"/>
      <c r="KQM732" s="59"/>
      <c r="KQN732" s="59"/>
      <c r="KQO732" s="59"/>
      <c r="KQP732" s="59"/>
      <c r="KQQ732" s="59"/>
      <c r="KQR732" s="59"/>
      <c r="KQS732" s="59"/>
      <c r="KQT732" s="59"/>
      <c r="KQU732" s="59"/>
      <c r="KQV732" s="59"/>
      <c r="KQW732" s="59"/>
      <c r="KQX732" s="59"/>
      <c r="KQY732" s="59"/>
      <c r="KQZ732" s="59"/>
      <c r="KRA732" s="59"/>
      <c r="KRB732" s="59"/>
      <c r="KRC732" s="59"/>
      <c r="KRD732" s="59"/>
      <c r="KRE732" s="59"/>
      <c r="KRF732" s="59"/>
      <c r="KRG732" s="59"/>
      <c r="KRH732" s="59"/>
      <c r="KRI732" s="59"/>
      <c r="KRJ732" s="59"/>
      <c r="KRK732" s="59"/>
      <c r="KRL732" s="59"/>
      <c r="KRM732" s="59"/>
      <c r="KRN732" s="59"/>
      <c r="KRO732" s="59"/>
      <c r="KRP732" s="59"/>
      <c r="KRQ732" s="59"/>
      <c r="KRR732" s="59"/>
      <c r="KRS732" s="59"/>
      <c r="KRT732" s="59"/>
      <c r="KRU732" s="59"/>
      <c r="KRV732" s="59"/>
      <c r="KRW732" s="59"/>
      <c r="KRX732" s="59"/>
      <c r="KRY732" s="59"/>
      <c r="KRZ732" s="59"/>
      <c r="KSA732" s="59"/>
      <c r="KSB732" s="59"/>
      <c r="KSC732" s="59"/>
      <c r="KSD732" s="59"/>
      <c r="KSE732" s="59"/>
      <c r="KSF732" s="59"/>
      <c r="KSG732" s="59"/>
      <c r="KSH732" s="59"/>
      <c r="KSI732" s="59"/>
      <c r="KSJ732" s="59"/>
      <c r="KSK732" s="59"/>
      <c r="KSL732" s="59"/>
      <c r="KSM732" s="59"/>
      <c r="KSN732" s="59"/>
      <c r="KSO732" s="59"/>
      <c r="KSP732" s="59"/>
      <c r="KSQ732" s="59"/>
      <c r="KSR732" s="59"/>
      <c r="KSS732" s="59"/>
      <c r="KST732" s="59"/>
      <c r="KSU732" s="59"/>
      <c r="KSV732" s="59"/>
      <c r="KSW732" s="59"/>
      <c r="KSX732" s="59"/>
      <c r="KSY732" s="59"/>
      <c r="KSZ732" s="59"/>
      <c r="KTA732" s="59"/>
      <c r="KTB732" s="59"/>
      <c r="KTC732" s="59"/>
      <c r="KTD732" s="59"/>
      <c r="KTE732" s="59"/>
      <c r="KTF732" s="59"/>
      <c r="KTG732" s="59"/>
      <c r="KTH732" s="59"/>
      <c r="KTI732" s="59"/>
      <c r="KTJ732" s="59"/>
      <c r="KTK732" s="59"/>
      <c r="KTL732" s="59"/>
      <c r="KTM732" s="59"/>
      <c r="KTN732" s="59"/>
      <c r="KTO732" s="59"/>
      <c r="KTP732" s="59"/>
      <c r="KTQ732" s="59"/>
      <c r="KTR732" s="59"/>
      <c r="KTS732" s="59"/>
      <c r="KTT732" s="59"/>
      <c r="KTU732" s="59"/>
      <c r="KTV732" s="59"/>
      <c r="KTW732" s="59"/>
      <c r="KTX732" s="59"/>
      <c r="KTY732" s="59"/>
      <c r="KTZ732" s="59"/>
      <c r="KUA732" s="59"/>
      <c r="KUB732" s="59"/>
      <c r="KUC732" s="59"/>
      <c r="KUD732" s="59"/>
      <c r="KUE732" s="59"/>
      <c r="KUF732" s="59"/>
      <c r="KUG732" s="59"/>
      <c r="KUH732" s="59"/>
      <c r="KUI732" s="59"/>
      <c r="KUJ732" s="59"/>
      <c r="KUK732" s="59"/>
      <c r="KUL732" s="59"/>
      <c r="KUM732" s="59"/>
      <c r="KUN732" s="59"/>
      <c r="KUO732" s="59"/>
      <c r="KUP732" s="59"/>
      <c r="KUQ732" s="59"/>
      <c r="KUR732" s="59"/>
      <c r="KUS732" s="59"/>
      <c r="KUT732" s="59"/>
      <c r="KUU732" s="59"/>
      <c r="KUV732" s="59"/>
      <c r="KUW732" s="59"/>
      <c r="KUX732" s="59"/>
      <c r="KUY732" s="59"/>
      <c r="KUZ732" s="59"/>
      <c r="KVA732" s="59"/>
      <c r="KVB732" s="59"/>
      <c r="KVC732" s="59"/>
      <c r="KVD732" s="59"/>
      <c r="KVE732" s="59"/>
      <c r="KVF732" s="59"/>
      <c r="KVG732" s="59"/>
      <c r="KVH732" s="59"/>
      <c r="KVI732" s="59"/>
      <c r="KVJ732" s="59"/>
      <c r="KVK732" s="59"/>
      <c r="KVL732" s="59"/>
      <c r="KVM732" s="59"/>
      <c r="KVN732" s="59"/>
      <c r="KVO732" s="59"/>
      <c r="KVP732" s="59"/>
      <c r="KVQ732" s="59"/>
      <c r="KVR732" s="59"/>
      <c r="KVS732" s="59"/>
      <c r="KVT732" s="59"/>
      <c r="KVU732" s="59"/>
      <c r="KVV732" s="59"/>
      <c r="KVW732" s="59"/>
      <c r="KVX732" s="59"/>
      <c r="KVY732" s="59"/>
      <c r="KVZ732" s="59"/>
      <c r="KWA732" s="59"/>
      <c r="KWB732" s="59"/>
      <c r="KWC732" s="59"/>
      <c r="KWD732" s="59"/>
      <c r="KWE732" s="59"/>
      <c r="KWF732" s="59"/>
      <c r="KWG732" s="59"/>
      <c r="KWH732" s="59"/>
      <c r="KWI732" s="59"/>
      <c r="KWJ732" s="59"/>
      <c r="KWK732" s="59"/>
      <c r="KWL732" s="59"/>
      <c r="KWM732" s="59"/>
      <c r="KWN732" s="59"/>
      <c r="KWO732" s="59"/>
      <c r="KWP732" s="59"/>
      <c r="KWQ732" s="59"/>
      <c r="KWR732" s="59"/>
      <c r="KWS732" s="59"/>
      <c r="KWT732" s="59"/>
      <c r="KWU732" s="59"/>
      <c r="KWV732" s="59"/>
      <c r="KWW732" s="59"/>
      <c r="KWX732" s="59"/>
      <c r="KWY732" s="59"/>
      <c r="KWZ732" s="59"/>
      <c r="KXA732" s="59"/>
      <c r="KXB732" s="59"/>
      <c r="KXC732" s="59"/>
      <c r="KXD732" s="59"/>
      <c r="KXE732" s="59"/>
      <c r="KXF732" s="59"/>
      <c r="KXG732" s="59"/>
      <c r="KXH732" s="59"/>
      <c r="KXI732" s="59"/>
      <c r="KXJ732" s="59"/>
      <c r="KXK732" s="59"/>
      <c r="KXL732" s="59"/>
      <c r="KXM732" s="59"/>
      <c r="KXN732" s="59"/>
      <c r="KXO732" s="59"/>
      <c r="KXP732" s="59"/>
      <c r="KXQ732" s="59"/>
      <c r="KXR732" s="59"/>
      <c r="KXS732" s="59"/>
      <c r="KXT732" s="59"/>
      <c r="KXU732" s="59"/>
      <c r="KXV732" s="59"/>
      <c r="KXW732" s="59"/>
      <c r="KXX732" s="59"/>
      <c r="KXY732" s="59"/>
      <c r="KXZ732" s="59"/>
      <c r="KYA732" s="59"/>
      <c r="KYB732" s="59"/>
      <c r="KYC732" s="59"/>
      <c r="KYD732" s="59"/>
      <c r="KYE732" s="59"/>
      <c r="KYF732" s="59"/>
      <c r="KYG732" s="59"/>
      <c r="KYH732" s="59"/>
      <c r="KYI732" s="59"/>
      <c r="KYJ732" s="59"/>
      <c r="KYK732" s="59"/>
      <c r="KYL732" s="59"/>
      <c r="KYM732" s="59"/>
      <c r="KYN732" s="59"/>
      <c r="KYO732" s="59"/>
      <c r="KYP732" s="59"/>
      <c r="KYQ732" s="59"/>
      <c r="KYR732" s="59"/>
      <c r="KYS732" s="59"/>
      <c r="KYT732" s="59"/>
      <c r="KYU732" s="59"/>
      <c r="KYV732" s="59"/>
      <c r="KYW732" s="59"/>
      <c r="KYX732" s="59"/>
      <c r="KYY732" s="59"/>
      <c r="KYZ732" s="59"/>
      <c r="KZA732" s="59"/>
      <c r="KZB732" s="59"/>
      <c r="KZC732" s="59"/>
      <c r="KZD732" s="59"/>
      <c r="KZE732" s="59"/>
      <c r="KZF732" s="59"/>
      <c r="KZG732" s="59"/>
      <c r="KZH732" s="59"/>
      <c r="KZI732" s="59"/>
      <c r="KZJ732" s="59"/>
      <c r="KZK732" s="59"/>
      <c r="KZL732" s="59"/>
      <c r="KZM732" s="59"/>
      <c r="KZN732" s="59"/>
      <c r="KZO732" s="59"/>
      <c r="KZP732" s="59"/>
      <c r="KZQ732" s="59"/>
      <c r="KZR732" s="59"/>
      <c r="KZS732" s="59"/>
      <c r="KZT732" s="59"/>
      <c r="KZU732" s="59"/>
      <c r="KZV732" s="59"/>
      <c r="KZW732" s="59"/>
      <c r="KZX732" s="59"/>
      <c r="KZY732" s="59"/>
      <c r="KZZ732" s="59"/>
      <c r="LAA732" s="59"/>
      <c r="LAB732" s="59"/>
      <c r="LAC732" s="59"/>
      <c r="LAD732" s="59"/>
      <c r="LAE732" s="59"/>
      <c r="LAF732" s="59"/>
      <c r="LAG732" s="59"/>
      <c r="LAH732" s="59"/>
      <c r="LAI732" s="59"/>
      <c r="LAJ732" s="59"/>
      <c r="LAK732" s="59"/>
      <c r="LAL732" s="59"/>
      <c r="LAM732" s="59"/>
      <c r="LAN732" s="59"/>
      <c r="LAO732" s="59"/>
      <c r="LAP732" s="59"/>
      <c r="LAQ732" s="59"/>
      <c r="LAR732" s="59"/>
      <c r="LAS732" s="59"/>
      <c r="LAT732" s="59"/>
      <c r="LAU732" s="59"/>
      <c r="LAV732" s="59"/>
      <c r="LAW732" s="59"/>
      <c r="LAX732" s="59"/>
      <c r="LAY732" s="59"/>
      <c r="LAZ732" s="59"/>
      <c r="LBA732" s="59"/>
      <c r="LBB732" s="59"/>
      <c r="LBC732" s="59"/>
      <c r="LBD732" s="59"/>
      <c r="LBE732" s="59"/>
      <c r="LBF732" s="59"/>
      <c r="LBG732" s="59"/>
      <c r="LBH732" s="59"/>
      <c r="LBI732" s="59"/>
      <c r="LBJ732" s="59"/>
      <c r="LBK732" s="59"/>
      <c r="LBL732" s="59"/>
      <c r="LBM732" s="59"/>
      <c r="LBN732" s="59"/>
      <c r="LBO732" s="59"/>
      <c r="LBP732" s="59"/>
      <c r="LBQ732" s="59"/>
      <c r="LBR732" s="59"/>
      <c r="LBS732" s="59"/>
      <c r="LBT732" s="59"/>
      <c r="LBU732" s="59"/>
      <c r="LBV732" s="59"/>
      <c r="LBW732" s="59"/>
      <c r="LBX732" s="59"/>
      <c r="LBY732" s="59"/>
      <c r="LBZ732" s="59"/>
      <c r="LCA732" s="59"/>
      <c r="LCB732" s="59"/>
      <c r="LCC732" s="59"/>
      <c r="LCD732" s="59"/>
      <c r="LCE732" s="59"/>
      <c r="LCF732" s="59"/>
      <c r="LCG732" s="59"/>
      <c r="LCH732" s="59"/>
      <c r="LCI732" s="59"/>
      <c r="LCJ732" s="59"/>
      <c r="LCK732" s="59"/>
      <c r="LCL732" s="59"/>
      <c r="LCM732" s="59"/>
      <c r="LCN732" s="59"/>
      <c r="LCO732" s="59"/>
      <c r="LCP732" s="59"/>
      <c r="LCQ732" s="59"/>
      <c r="LCR732" s="59"/>
      <c r="LCS732" s="59"/>
      <c r="LCT732" s="59"/>
      <c r="LCU732" s="59"/>
      <c r="LCV732" s="59"/>
      <c r="LCW732" s="59"/>
      <c r="LCX732" s="59"/>
      <c r="LCY732" s="59"/>
      <c r="LCZ732" s="59"/>
      <c r="LDA732" s="59"/>
      <c r="LDB732" s="59"/>
      <c r="LDC732" s="59"/>
      <c r="LDD732" s="59"/>
      <c r="LDE732" s="59"/>
      <c r="LDF732" s="59"/>
      <c r="LDG732" s="59"/>
      <c r="LDH732" s="59"/>
      <c r="LDI732" s="59"/>
      <c r="LDJ732" s="59"/>
      <c r="LDK732" s="59"/>
      <c r="LDL732" s="59"/>
      <c r="LDM732" s="59"/>
      <c r="LDN732" s="59"/>
      <c r="LDO732" s="59"/>
      <c r="LDP732" s="59"/>
      <c r="LDQ732" s="59"/>
      <c r="LDR732" s="59"/>
      <c r="LDS732" s="59"/>
      <c r="LDT732" s="59"/>
      <c r="LDU732" s="59"/>
      <c r="LDV732" s="59"/>
      <c r="LDW732" s="59"/>
      <c r="LDX732" s="59"/>
      <c r="LDY732" s="59"/>
      <c r="LDZ732" s="59"/>
      <c r="LEA732" s="59"/>
      <c r="LEB732" s="59"/>
      <c r="LEC732" s="59"/>
      <c r="LED732" s="59"/>
      <c r="LEE732" s="59"/>
      <c r="LEF732" s="59"/>
      <c r="LEG732" s="59"/>
      <c r="LEH732" s="59"/>
      <c r="LEI732" s="59"/>
      <c r="LEJ732" s="59"/>
      <c r="LEK732" s="59"/>
      <c r="LEL732" s="59"/>
      <c r="LEM732" s="59"/>
      <c r="LEN732" s="59"/>
      <c r="LEO732" s="59"/>
      <c r="LEP732" s="59"/>
      <c r="LEQ732" s="59"/>
      <c r="LER732" s="59"/>
      <c r="LES732" s="59"/>
      <c r="LET732" s="59"/>
      <c r="LEU732" s="59"/>
      <c r="LEV732" s="59"/>
      <c r="LEW732" s="59"/>
      <c r="LEX732" s="59"/>
      <c r="LEY732" s="59"/>
      <c r="LEZ732" s="59"/>
      <c r="LFA732" s="59"/>
      <c r="LFB732" s="59"/>
      <c r="LFC732" s="59"/>
      <c r="LFD732" s="59"/>
      <c r="LFE732" s="59"/>
      <c r="LFF732" s="59"/>
      <c r="LFG732" s="59"/>
      <c r="LFH732" s="59"/>
      <c r="LFI732" s="59"/>
      <c r="LFJ732" s="59"/>
      <c r="LFK732" s="59"/>
      <c r="LFL732" s="59"/>
      <c r="LFM732" s="59"/>
      <c r="LFN732" s="59"/>
      <c r="LFO732" s="59"/>
      <c r="LFP732" s="59"/>
      <c r="LFQ732" s="59"/>
      <c r="LFR732" s="59"/>
      <c r="LFS732" s="59"/>
      <c r="LFT732" s="59"/>
      <c r="LFU732" s="59"/>
      <c r="LFV732" s="59"/>
      <c r="LFW732" s="59"/>
      <c r="LFX732" s="59"/>
      <c r="LFY732" s="59"/>
      <c r="LFZ732" s="59"/>
      <c r="LGA732" s="59"/>
      <c r="LGB732" s="59"/>
      <c r="LGC732" s="59"/>
      <c r="LGD732" s="59"/>
      <c r="LGE732" s="59"/>
      <c r="LGF732" s="59"/>
      <c r="LGG732" s="59"/>
      <c r="LGH732" s="59"/>
      <c r="LGI732" s="59"/>
      <c r="LGJ732" s="59"/>
      <c r="LGK732" s="59"/>
      <c r="LGL732" s="59"/>
      <c r="LGM732" s="59"/>
      <c r="LGN732" s="59"/>
      <c r="LGO732" s="59"/>
      <c r="LGP732" s="59"/>
      <c r="LGQ732" s="59"/>
      <c r="LGR732" s="59"/>
      <c r="LGS732" s="59"/>
      <c r="LGT732" s="59"/>
      <c r="LGU732" s="59"/>
      <c r="LGV732" s="59"/>
      <c r="LGW732" s="59"/>
      <c r="LGX732" s="59"/>
      <c r="LGY732" s="59"/>
      <c r="LGZ732" s="59"/>
      <c r="LHA732" s="59"/>
      <c r="LHB732" s="59"/>
      <c r="LHC732" s="59"/>
      <c r="LHD732" s="59"/>
      <c r="LHE732" s="59"/>
      <c r="LHF732" s="59"/>
      <c r="LHG732" s="59"/>
      <c r="LHH732" s="59"/>
      <c r="LHI732" s="59"/>
      <c r="LHJ732" s="59"/>
      <c r="LHK732" s="59"/>
      <c r="LHL732" s="59"/>
      <c r="LHM732" s="59"/>
      <c r="LHN732" s="59"/>
      <c r="LHO732" s="59"/>
      <c r="LHP732" s="59"/>
      <c r="LHQ732" s="59"/>
      <c r="LHR732" s="59"/>
      <c r="LHS732" s="59"/>
      <c r="LHT732" s="59"/>
      <c r="LHU732" s="59"/>
      <c r="LHV732" s="59"/>
      <c r="LHW732" s="59"/>
      <c r="LHX732" s="59"/>
      <c r="LHY732" s="59"/>
      <c r="LHZ732" s="59"/>
      <c r="LIA732" s="59"/>
      <c r="LIB732" s="59"/>
      <c r="LIC732" s="59"/>
      <c r="LID732" s="59"/>
      <c r="LIE732" s="59"/>
      <c r="LIF732" s="59"/>
      <c r="LIG732" s="59"/>
      <c r="LIH732" s="59"/>
      <c r="LII732" s="59"/>
      <c r="LIJ732" s="59"/>
      <c r="LIK732" s="59"/>
      <c r="LIL732" s="59"/>
      <c r="LIM732" s="59"/>
      <c r="LIN732" s="59"/>
      <c r="LIO732" s="59"/>
      <c r="LIP732" s="59"/>
      <c r="LIQ732" s="59"/>
      <c r="LIR732" s="59"/>
      <c r="LIS732" s="59"/>
      <c r="LIT732" s="59"/>
      <c r="LIU732" s="59"/>
      <c r="LIV732" s="59"/>
      <c r="LIW732" s="59"/>
      <c r="LIX732" s="59"/>
      <c r="LIY732" s="59"/>
      <c r="LIZ732" s="59"/>
      <c r="LJA732" s="59"/>
      <c r="LJB732" s="59"/>
      <c r="LJC732" s="59"/>
      <c r="LJD732" s="59"/>
      <c r="LJE732" s="59"/>
      <c r="LJF732" s="59"/>
      <c r="LJG732" s="59"/>
      <c r="LJH732" s="59"/>
      <c r="LJI732" s="59"/>
      <c r="LJJ732" s="59"/>
      <c r="LJK732" s="59"/>
      <c r="LJL732" s="59"/>
      <c r="LJM732" s="59"/>
      <c r="LJN732" s="59"/>
      <c r="LJO732" s="59"/>
      <c r="LJP732" s="59"/>
      <c r="LJQ732" s="59"/>
      <c r="LJR732" s="59"/>
      <c r="LJS732" s="59"/>
      <c r="LJT732" s="59"/>
      <c r="LJU732" s="59"/>
      <c r="LJV732" s="59"/>
      <c r="LJW732" s="59"/>
      <c r="LJX732" s="59"/>
      <c r="LJY732" s="59"/>
      <c r="LJZ732" s="59"/>
      <c r="LKA732" s="59"/>
      <c r="LKB732" s="59"/>
      <c r="LKC732" s="59"/>
      <c r="LKD732" s="59"/>
      <c r="LKE732" s="59"/>
      <c r="LKF732" s="59"/>
      <c r="LKG732" s="59"/>
      <c r="LKH732" s="59"/>
      <c r="LKI732" s="59"/>
      <c r="LKJ732" s="59"/>
      <c r="LKK732" s="59"/>
      <c r="LKL732" s="59"/>
      <c r="LKM732" s="59"/>
      <c r="LKN732" s="59"/>
      <c r="LKO732" s="59"/>
      <c r="LKP732" s="59"/>
      <c r="LKQ732" s="59"/>
      <c r="LKR732" s="59"/>
      <c r="LKS732" s="59"/>
      <c r="LKT732" s="59"/>
      <c r="LKU732" s="59"/>
      <c r="LKV732" s="59"/>
      <c r="LKW732" s="59"/>
      <c r="LKX732" s="59"/>
      <c r="LKY732" s="59"/>
      <c r="LKZ732" s="59"/>
      <c r="LLA732" s="59"/>
      <c r="LLB732" s="59"/>
      <c r="LLC732" s="59"/>
      <c r="LLD732" s="59"/>
      <c r="LLE732" s="59"/>
      <c r="LLF732" s="59"/>
      <c r="LLG732" s="59"/>
      <c r="LLH732" s="59"/>
      <c r="LLI732" s="59"/>
      <c r="LLJ732" s="59"/>
      <c r="LLK732" s="59"/>
      <c r="LLL732" s="59"/>
      <c r="LLM732" s="59"/>
      <c r="LLN732" s="59"/>
      <c r="LLO732" s="59"/>
      <c r="LLP732" s="59"/>
      <c r="LLQ732" s="59"/>
      <c r="LLR732" s="59"/>
      <c r="LLS732" s="59"/>
      <c r="LLT732" s="59"/>
      <c r="LLU732" s="59"/>
      <c r="LLV732" s="59"/>
      <c r="LLW732" s="59"/>
      <c r="LLX732" s="59"/>
      <c r="LLY732" s="59"/>
      <c r="LLZ732" s="59"/>
      <c r="LMA732" s="59"/>
      <c r="LMB732" s="59"/>
      <c r="LMC732" s="59"/>
      <c r="LMD732" s="59"/>
      <c r="LME732" s="59"/>
      <c r="LMF732" s="59"/>
      <c r="LMG732" s="59"/>
      <c r="LMH732" s="59"/>
      <c r="LMI732" s="59"/>
      <c r="LMJ732" s="59"/>
      <c r="LMK732" s="59"/>
      <c r="LML732" s="59"/>
      <c r="LMM732" s="59"/>
      <c r="LMN732" s="59"/>
      <c r="LMO732" s="59"/>
      <c r="LMP732" s="59"/>
      <c r="LMQ732" s="59"/>
      <c r="LMR732" s="59"/>
      <c r="LMS732" s="59"/>
      <c r="LMT732" s="59"/>
      <c r="LMU732" s="59"/>
      <c r="LMV732" s="59"/>
      <c r="LMW732" s="59"/>
      <c r="LMX732" s="59"/>
      <c r="LMY732" s="59"/>
      <c r="LMZ732" s="59"/>
      <c r="LNA732" s="59"/>
      <c r="LNB732" s="59"/>
      <c r="LNC732" s="59"/>
      <c r="LND732" s="59"/>
      <c r="LNE732" s="59"/>
      <c r="LNF732" s="59"/>
      <c r="LNG732" s="59"/>
      <c r="LNH732" s="59"/>
      <c r="LNI732" s="59"/>
      <c r="LNJ732" s="59"/>
      <c r="LNK732" s="59"/>
      <c r="LNL732" s="59"/>
      <c r="LNM732" s="59"/>
      <c r="LNN732" s="59"/>
      <c r="LNO732" s="59"/>
      <c r="LNP732" s="59"/>
      <c r="LNQ732" s="59"/>
      <c r="LNR732" s="59"/>
      <c r="LNS732" s="59"/>
      <c r="LNT732" s="59"/>
      <c r="LNU732" s="59"/>
      <c r="LNV732" s="59"/>
      <c r="LNW732" s="59"/>
      <c r="LNX732" s="59"/>
      <c r="LNY732" s="59"/>
      <c r="LNZ732" s="59"/>
      <c r="LOA732" s="59"/>
      <c r="LOB732" s="59"/>
      <c r="LOC732" s="59"/>
      <c r="LOD732" s="59"/>
      <c r="LOE732" s="59"/>
      <c r="LOF732" s="59"/>
      <c r="LOG732" s="59"/>
      <c r="LOH732" s="59"/>
      <c r="LOI732" s="59"/>
      <c r="LOJ732" s="59"/>
      <c r="LOK732" s="59"/>
      <c r="LOL732" s="59"/>
      <c r="LOM732" s="59"/>
      <c r="LON732" s="59"/>
      <c r="LOO732" s="59"/>
      <c r="LOP732" s="59"/>
      <c r="LOQ732" s="59"/>
      <c r="LOR732" s="59"/>
      <c r="LOS732" s="59"/>
      <c r="LOT732" s="59"/>
      <c r="LOU732" s="59"/>
      <c r="LOV732" s="59"/>
      <c r="LOW732" s="59"/>
      <c r="LOX732" s="59"/>
      <c r="LOY732" s="59"/>
      <c r="LOZ732" s="59"/>
      <c r="LPA732" s="59"/>
      <c r="LPB732" s="59"/>
      <c r="LPC732" s="59"/>
      <c r="LPD732" s="59"/>
      <c r="LPE732" s="59"/>
      <c r="LPF732" s="59"/>
      <c r="LPG732" s="59"/>
      <c r="LPH732" s="59"/>
      <c r="LPI732" s="59"/>
      <c r="LPJ732" s="59"/>
      <c r="LPK732" s="59"/>
      <c r="LPL732" s="59"/>
      <c r="LPM732" s="59"/>
      <c r="LPN732" s="59"/>
      <c r="LPO732" s="59"/>
      <c r="LPP732" s="59"/>
      <c r="LPQ732" s="59"/>
      <c r="LPR732" s="59"/>
      <c r="LPS732" s="59"/>
      <c r="LPT732" s="59"/>
      <c r="LPU732" s="59"/>
      <c r="LPV732" s="59"/>
      <c r="LPW732" s="59"/>
      <c r="LPX732" s="59"/>
      <c r="LPY732" s="59"/>
      <c r="LPZ732" s="59"/>
      <c r="LQA732" s="59"/>
      <c r="LQB732" s="59"/>
      <c r="LQC732" s="59"/>
      <c r="LQD732" s="59"/>
      <c r="LQE732" s="59"/>
      <c r="LQF732" s="59"/>
      <c r="LQG732" s="59"/>
      <c r="LQH732" s="59"/>
      <c r="LQI732" s="59"/>
      <c r="LQJ732" s="59"/>
      <c r="LQK732" s="59"/>
      <c r="LQL732" s="59"/>
      <c r="LQM732" s="59"/>
      <c r="LQN732" s="59"/>
      <c r="LQO732" s="59"/>
      <c r="LQP732" s="59"/>
      <c r="LQQ732" s="59"/>
      <c r="LQR732" s="59"/>
      <c r="LQS732" s="59"/>
      <c r="LQT732" s="59"/>
      <c r="LQU732" s="59"/>
      <c r="LQV732" s="59"/>
      <c r="LQW732" s="59"/>
      <c r="LQX732" s="59"/>
      <c r="LQY732" s="59"/>
      <c r="LQZ732" s="59"/>
      <c r="LRA732" s="59"/>
      <c r="LRB732" s="59"/>
      <c r="LRC732" s="59"/>
      <c r="LRD732" s="59"/>
      <c r="LRE732" s="59"/>
      <c r="LRF732" s="59"/>
      <c r="LRG732" s="59"/>
      <c r="LRH732" s="59"/>
      <c r="LRI732" s="59"/>
      <c r="LRJ732" s="59"/>
      <c r="LRK732" s="59"/>
      <c r="LRL732" s="59"/>
      <c r="LRM732" s="59"/>
      <c r="LRN732" s="59"/>
      <c r="LRO732" s="59"/>
      <c r="LRP732" s="59"/>
      <c r="LRQ732" s="59"/>
      <c r="LRR732" s="59"/>
      <c r="LRS732" s="59"/>
      <c r="LRT732" s="59"/>
      <c r="LRU732" s="59"/>
      <c r="LRV732" s="59"/>
      <c r="LRW732" s="59"/>
      <c r="LRX732" s="59"/>
      <c r="LRY732" s="59"/>
      <c r="LRZ732" s="59"/>
      <c r="LSA732" s="59"/>
      <c r="LSB732" s="59"/>
      <c r="LSC732" s="59"/>
      <c r="LSD732" s="59"/>
      <c r="LSE732" s="59"/>
      <c r="LSF732" s="59"/>
      <c r="LSG732" s="59"/>
      <c r="LSH732" s="59"/>
      <c r="LSI732" s="59"/>
      <c r="LSJ732" s="59"/>
      <c r="LSK732" s="59"/>
      <c r="LSL732" s="59"/>
      <c r="LSM732" s="59"/>
      <c r="LSN732" s="59"/>
      <c r="LSO732" s="59"/>
      <c r="LSP732" s="59"/>
      <c r="LSQ732" s="59"/>
      <c r="LSR732" s="59"/>
      <c r="LSS732" s="59"/>
      <c r="LST732" s="59"/>
      <c r="LSU732" s="59"/>
      <c r="LSV732" s="59"/>
      <c r="LSW732" s="59"/>
      <c r="LSX732" s="59"/>
      <c r="LSY732" s="59"/>
      <c r="LSZ732" s="59"/>
      <c r="LTA732" s="59"/>
      <c r="LTB732" s="59"/>
      <c r="LTC732" s="59"/>
      <c r="LTD732" s="59"/>
      <c r="LTE732" s="59"/>
      <c r="LTF732" s="59"/>
      <c r="LTG732" s="59"/>
      <c r="LTH732" s="59"/>
      <c r="LTI732" s="59"/>
      <c r="LTJ732" s="59"/>
      <c r="LTK732" s="59"/>
      <c r="LTL732" s="59"/>
      <c r="LTM732" s="59"/>
      <c r="LTN732" s="59"/>
      <c r="LTO732" s="59"/>
      <c r="LTP732" s="59"/>
      <c r="LTQ732" s="59"/>
      <c r="LTR732" s="59"/>
      <c r="LTS732" s="59"/>
      <c r="LTT732" s="59"/>
      <c r="LTU732" s="59"/>
      <c r="LTV732" s="59"/>
      <c r="LTW732" s="59"/>
      <c r="LTX732" s="59"/>
      <c r="LTY732" s="59"/>
      <c r="LTZ732" s="59"/>
      <c r="LUA732" s="59"/>
      <c r="LUB732" s="59"/>
      <c r="LUC732" s="59"/>
      <c r="LUD732" s="59"/>
      <c r="LUE732" s="59"/>
      <c r="LUF732" s="59"/>
      <c r="LUG732" s="59"/>
      <c r="LUH732" s="59"/>
      <c r="LUI732" s="59"/>
      <c r="LUJ732" s="59"/>
      <c r="LUK732" s="59"/>
      <c r="LUL732" s="59"/>
      <c r="LUM732" s="59"/>
      <c r="LUN732" s="59"/>
      <c r="LUO732" s="59"/>
      <c r="LUP732" s="59"/>
      <c r="LUQ732" s="59"/>
      <c r="LUR732" s="59"/>
      <c r="LUS732" s="59"/>
      <c r="LUT732" s="59"/>
      <c r="LUU732" s="59"/>
      <c r="LUV732" s="59"/>
      <c r="LUW732" s="59"/>
      <c r="LUX732" s="59"/>
      <c r="LUY732" s="59"/>
      <c r="LUZ732" s="59"/>
      <c r="LVA732" s="59"/>
      <c r="LVB732" s="59"/>
      <c r="LVC732" s="59"/>
      <c r="LVD732" s="59"/>
      <c r="LVE732" s="59"/>
      <c r="LVF732" s="59"/>
      <c r="LVG732" s="59"/>
      <c r="LVH732" s="59"/>
      <c r="LVI732" s="59"/>
      <c r="LVJ732" s="59"/>
      <c r="LVK732" s="59"/>
      <c r="LVL732" s="59"/>
      <c r="LVM732" s="59"/>
      <c r="LVN732" s="59"/>
      <c r="LVO732" s="59"/>
      <c r="LVP732" s="59"/>
      <c r="LVQ732" s="59"/>
      <c r="LVR732" s="59"/>
      <c r="LVS732" s="59"/>
      <c r="LVT732" s="59"/>
      <c r="LVU732" s="59"/>
      <c r="LVV732" s="59"/>
      <c r="LVW732" s="59"/>
      <c r="LVX732" s="59"/>
      <c r="LVY732" s="59"/>
      <c r="LVZ732" s="59"/>
      <c r="LWA732" s="59"/>
      <c r="LWB732" s="59"/>
      <c r="LWC732" s="59"/>
      <c r="LWD732" s="59"/>
      <c r="LWE732" s="59"/>
      <c r="LWF732" s="59"/>
      <c r="LWG732" s="59"/>
      <c r="LWH732" s="59"/>
      <c r="LWI732" s="59"/>
      <c r="LWJ732" s="59"/>
      <c r="LWK732" s="59"/>
      <c r="LWL732" s="59"/>
      <c r="LWM732" s="59"/>
      <c r="LWN732" s="59"/>
      <c r="LWO732" s="59"/>
      <c r="LWP732" s="59"/>
      <c r="LWQ732" s="59"/>
      <c r="LWR732" s="59"/>
      <c r="LWS732" s="59"/>
      <c r="LWT732" s="59"/>
      <c r="LWU732" s="59"/>
      <c r="LWV732" s="59"/>
      <c r="LWW732" s="59"/>
      <c r="LWX732" s="59"/>
      <c r="LWY732" s="59"/>
      <c r="LWZ732" s="59"/>
      <c r="LXA732" s="59"/>
      <c r="LXB732" s="59"/>
      <c r="LXC732" s="59"/>
      <c r="LXD732" s="59"/>
      <c r="LXE732" s="59"/>
      <c r="LXF732" s="59"/>
      <c r="LXG732" s="59"/>
      <c r="LXH732" s="59"/>
      <c r="LXI732" s="59"/>
      <c r="LXJ732" s="59"/>
      <c r="LXK732" s="59"/>
      <c r="LXL732" s="59"/>
      <c r="LXM732" s="59"/>
      <c r="LXN732" s="59"/>
      <c r="LXO732" s="59"/>
      <c r="LXP732" s="59"/>
      <c r="LXQ732" s="59"/>
      <c r="LXR732" s="59"/>
      <c r="LXS732" s="59"/>
      <c r="LXT732" s="59"/>
      <c r="LXU732" s="59"/>
      <c r="LXV732" s="59"/>
      <c r="LXW732" s="59"/>
      <c r="LXX732" s="59"/>
      <c r="LXY732" s="59"/>
      <c r="LXZ732" s="59"/>
      <c r="LYA732" s="59"/>
      <c r="LYB732" s="59"/>
      <c r="LYC732" s="59"/>
      <c r="LYD732" s="59"/>
      <c r="LYE732" s="59"/>
      <c r="LYF732" s="59"/>
      <c r="LYG732" s="59"/>
      <c r="LYH732" s="59"/>
      <c r="LYI732" s="59"/>
      <c r="LYJ732" s="59"/>
      <c r="LYK732" s="59"/>
      <c r="LYL732" s="59"/>
      <c r="LYM732" s="59"/>
      <c r="LYN732" s="59"/>
      <c r="LYO732" s="59"/>
      <c r="LYP732" s="59"/>
      <c r="LYQ732" s="59"/>
      <c r="LYR732" s="59"/>
      <c r="LYS732" s="59"/>
      <c r="LYT732" s="59"/>
      <c r="LYU732" s="59"/>
      <c r="LYV732" s="59"/>
      <c r="LYW732" s="59"/>
      <c r="LYX732" s="59"/>
      <c r="LYY732" s="59"/>
      <c r="LYZ732" s="59"/>
      <c r="LZA732" s="59"/>
      <c r="LZB732" s="59"/>
      <c r="LZC732" s="59"/>
      <c r="LZD732" s="59"/>
      <c r="LZE732" s="59"/>
      <c r="LZF732" s="59"/>
      <c r="LZG732" s="59"/>
      <c r="LZH732" s="59"/>
      <c r="LZI732" s="59"/>
      <c r="LZJ732" s="59"/>
      <c r="LZK732" s="59"/>
      <c r="LZL732" s="59"/>
      <c r="LZM732" s="59"/>
      <c r="LZN732" s="59"/>
      <c r="LZO732" s="59"/>
      <c r="LZP732" s="59"/>
      <c r="LZQ732" s="59"/>
      <c r="LZR732" s="59"/>
      <c r="LZS732" s="59"/>
      <c r="LZT732" s="59"/>
      <c r="LZU732" s="59"/>
      <c r="LZV732" s="59"/>
      <c r="LZW732" s="59"/>
      <c r="LZX732" s="59"/>
      <c r="LZY732" s="59"/>
      <c r="LZZ732" s="59"/>
      <c r="MAA732" s="59"/>
      <c r="MAB732" s="59"/>
      <c r="MAC732" s="59"/>
      <c r="MAD732" s="59"/>
      <c r="MAE732" s="59"/>
      <c r="MAF732" s="59"/>
      <c r="MAG732" s="59"/>
      <c r="MAH732" s="59"/>
      <c r="MAI732" s="59"/>
      <c r="MAJ732" s="59"/>
      <c r="MAK732" s="59"/>
      <c r="MAL732" s="59"/>
      <c r="MAM732" s="59"/>
      <c r="MAN732" s="59"/>
      <c r="MAO732" s="59"/>
      <c r="MAP732" s="59"/>
      <c r="MAQ732" s="59"/>
      <c r="MAR732" s="59"/>
      <c r="MAS732" s="59"/>
      <c r="MAT732" s="59"/>
      <c r="MAU732" s="59"/>
      <c r="MAV732" s="59"/>
      <c r="MAW732" s="59"/>
      <c r="MAX732" s="59"/>
      <c r="MAY732" s="59"/>
      <c r="MAZ732" s="59"/>
      <c r="MBA732" s="59"/>
      <c r="MBB732" s="59"/>
      <c r="MBC732" s="59"/>
      <c r="MBD732" s="59"/>
      <c r="MBE732" s="59"/>
      <c r="MBF732" s="59"/>
      <c r="MBG732" s="59"/>
      <c r="MBH732" s="59"/>
      <c r="MBI732" s="59"/>
      <c r="MBJ732" s="59"/>
      <c r="MBK732" s="59"/>
      <c r="MBL732" s="59"/>
      <c r="MBM732" s="59"/>
      <c r="MBN732" s="59"/>
      <c r="MBO732" s="59"/>
      <c r="MBP732" s="59"/>
      <c r="MBQ732" s="59"/>
      <c r="MBR732" s="59"/>
      <c r="MBS732" s="59"/>
      <c r="MBT732" s="59"/>
      <c r="MBU732" s="59"/>
      <c r="MBV732" s="59"/>
      <c r="MBW732" s="59"/>
      <c r="MBX732" s="59"/>
      <c r="MBY732" s="59"/>
      <c r="MBZ732" s="59"/>
      <c r="MCA732" s="59"/>
      <c r="MCB732" s="59"/>
      <c r="MCC732" s="59"/>
      <c r="MCD732" s="59"/>
      <c r="MCE732" s="59"/>
      <c r="MCF732" s="59"/>
      <c r="MCG732" s="59"/>
      <c r="MCH732" s="59"/>
      <c r="MCI732" s="59"/>
      <c r="MCJ732" s="59"/>
      <c r="MCK732" s="59"/>
      <c r="MCL732" s="59"/>
      <c r="MCM732" s="59"/>
      <c r="MCN732" s="59"/>
      <c r="MCO732" s="59"/>
      <c r="MCP732" s="59"/>
      <c r="MCQ732" s="59"/>
      <c r="MCR732" s="59"/>
      <c r="MCS732" s="59"/>
      <c r="MCT732" s="59"/>
      <c r="MCU732" s="59"/>
      <c r="MCV732" s="59"/>
      <c r="MCW732" s="59"/>
      <c r="MCX732" s="59"/>
      <c r="MCY732" s="59"/>
      <c r="MCZ732" s="59"/>
      <c r="MDA732" s="59"/>
      <c r="MDB732" s="59"/>
      <c r="MDC732" s="59"/>
      <c r="MDD732" s="59"/>
      <c r="MDE732" s="59"/>
      <c r="MDF732" s="59"/>
      <c r="MDG732" s="59"/>
      <c r="MDH732" s="59"/>
      <c r="MDI732" s="59"/>
      <c r="MDJ732" s="59"/>
      <c r="MDK732" s="59"/>
      <c r="MDL732" s="59"/>
      <c r="MDM732" s="59"/>
      <c r="MDN732" s="59"/>
      <c r="MDO732" s="59"/>
      <c r="MDP732" s="59"/>
      <c r="MDQ732" s="59"/>
      <c r="MDR732" s="59"/>
      <c r="MDS732" s="59"/>
      <c r="MDT732" s="59"/>
      <c r="MDU732" s="59"/>
      <c r="MDV732" s="59"/>
      <c r="MDW732" s="59"/>
      <c r="MDX732" s="59"/>
      <c r="MDY732" s="59"/>
      <c r="MDZ732" s="59"/>
      <c r="MEA732" s="59"/>
      <c r="MEB732" s="59"/>
      <c r="MEC732" s="59"/>
      <c r="MED732" s="59"/>
      <c r="MEE732" s="59"/>
      <c r="MEF732" s="59"/>
      <c r="MEG732" s="59"/>
      <c r="MEH732" s="59"/>
      <c r="MEI732" s="59"/>
      <c r="MEJ732" s="59"/>
      <c r="MEK732" s="59"/>
      <c r="MEL732" s="59"/>
      <c r="MEM732" s="59"/>
      <c r="MEN732" s="59"/>
      <c r="MEO732" s="59"/>
      <c r="MEP732" s="59"/>
      <c r="MEQ732" s="59"/>
      <c r="MER732" s="59"/>
      <c r="MES732" s="59"/>
      <c r="MET732" s="59"/>
      <c r="MEU732" s="59"/>
      <c r="MEV732" s="59"/>
      <c r="MEW732" s="59"/>
      <c r="MEX732" s="59"/>
      <c r="MEY732" s="59"/>
      <c r="MEZ732" s="59"/>
      <c r="MFA732" s="59"/>
      <c r="MFB732" s="59"/>
      <c r="MFC732" s="59"/>
      <c r="MFD732" s="59"/>
      <c r="MFE732" s="59"/>
      <c r="MFF732" s="59"/>
      <c r="MFG732" s="59"/>
      <c r="MFH732" s="59"/>
      <c r="MFI732" s="59"/>
      <c r="MFJ732" s="59"/>
      <c r="MFK732" s="59"/>
      <c r="MFL732" s="59"/>
      <c r="MFM732" s="59"/>
      <c r="MFN732" s="59"/>
      <c r="MFO732" s="59"/>
      <c r="MFP732" s="59"/>
      <c r="MFQ732" s="59"/>
      <c r="MFR732" s="59"/>
      <c r="MFS732" s="59"/>
      <c r="MFT732" s="59"/>
      <c r="MFU732" s="59"/>
      <c r="MFV732" s="59"/>
      <c r="MFW732" s="59"/>
      <c r="MFX732" s="59"/>
      <c r="MFY732" s="59"/>
      <c r="MFZ732" s="59"/>
      <c r="MGA732" s="59"/>
      <c r="MGB732" s="59"/>
      <c r="MGC732" s="59"/>
      <c r="MGD732" s="59"/>
      <c r="MGE732" s="59"/>
      <c r="MGF732" s="59"/>
      <c r="MGG732" s="59"/>
      <c r="MGH732" s="59"/>
      <c r="MGI732" s="59"/>
      <c r="MGJ732" s="59"/>
      <c r="MGK732" s="59"/>
      <c r="MGL732" s="59"/>
      <c r="MGM732" s="59"/>
      <c r="MGN732" s="59"/>
      <c r="MGO732" s="59"/>
      <c r="MGP732" s="59"/>
      <c r="MGQ732" s="59"/>
      <c r="MGR732" s="59"/>
      <c r="MGS732" s="59"/>
      <c r="MGT732" s="59"/>
      <c r="MGU732" s="59"/>
      <c r="MGV732" s="59"/>
      <c r="MGW732" s="59"/>
      <c r="MGX732" s="59"/>
      <c r="MGY732" s="59"/>
      <c r="MGZ732" s="59"/>
      <c r="MHA732" s="59"/>
      <c r="MHB732" s="59"/>
      <c r="MHC732" s="59"/>
      <c r="MHD732" s="59"/>
      <c r="MHE732" s="59"/>
      <c r="MHF732" s="59"/>
      <c r="MHG732" s="59"/>
      <c r="MHH732" s="59"/>
      <c r="MHI732" s="59"/>
      <c r="MHJ732" s="59"/>
      <c r="MHK732" s="59"/>
      <c r="MHL732" s="59"/>
      <c r="MHM732" s="59"/>
      <c r="MHN732" s="59"/>
      <c r="MHO732" s="59"/>
      <c r="MHP732" s="59"/>
      <c r="MHQ732" s="59"/>
      <c r="MHR732" s="59"/>
      <c r="MHS732" s="59"/>
      <c r="MHT732" s="59"/>
      <c r="MHU732" s="59"/>
      <c r="MHV732" s="59"/>
      <c r="MHW732" s="59"/>
      <c r="MHX732" s="59"/>
      <c r="MHY732" s="59"/>
      <c r="MHZ732" s="59"/>
      <c r="MIA732" s="59"/>
      <c r="MIB732" s="59"/>
      <c r="MIC732" s="59"/>
      <c r="MID732" s="59"/>
      <c r="MIE732" s="59"/>
      <c r="MIF732" s="59"/>
      <c r="MIG732" s="59"/>
      <c r="MIH732" s="59"/>
      <c r="MII732" s="59"/>
      <c r="MIJ732" s="59"/>
      <c r="MIK732" s="59"/>
      <c r="MIL732" s="59"/>
      <c r="MIM732" s="59"/>
      <c r="MIN732" s="59"/>
      <c r="MIO732" s="59"/>
      <c r="MIP732" s="59"/>
      <c r="MIQ732" s="59"/>
      <c r="MIR732" s="59"/>
      <c r="MIS732" s="59"/>
      <c r="MIT732" s="59"/>
      <c r="MIU732" s="59"/>
      <c r="MIV732" s="59"/>
      <c r="MIW732" s="59"/>
      <c r="MIX732" s="59"/>
      <c r="MIY732" s="59"/>
      <c r="MIZ732" s="59"/>
      <c r="MJA732" s="59"/>
      <c r="MJB732" s="59"/>
      <c r="MJC732" s="59"/>
      <c r="MJD732" s="59"/>
      <c r="MJE732" s="59"/>
      <c r="MJF732" s="59"/>
      <c r="MJG732" s="59"/>
      <c r="MJH732" s="59"/>
      <c r="MJI732" s="59"/>
      <c r="MJJ732" s="59"/>
      <c r="MJK732" s="59"/>
      <c r="MJL732" s="59"/>
      <c r="MJM732" s="59"/>
      <c r="MJN732" s="59"/>
      <c r="MJO732" s="59"/>
      <c r="MJP732" s="59"/>
      <c r="MJQ732" s="59"/>
      <c r="MJR732" s="59"/>
      <c r="MJS732" s="59"/>
      <c r="MJT732" s="59"/>
      <c r="MJU732" s="59"/>
      <c r="MJV732" s="59"/>
      <c r="MJW732" s="59"/>
      <c r="MJX732" s="59"/>
      <c r="MJY732" s="59"/>
      <c r="MJZ732" s="59"/>
      <c r="MKA732" s="59"/>
      <c r="MKB732" s="59"/>
      <c r="MKC732" s="59"/>
      <c r="MKD732" s="59"/>
      <c r="MKE732" s="59"/>
      <c r="MKF732" s="59"/>
      <c r="MKG732" s="59"/>
      <c r="MKH732" s="59"/>
      <c r="MKI732" s="59"/>
      <c r="MKJ732" s="59"/>
      <c r="MKK732" s="59"/>
      <c r="MKL732" s="59"/>
      <c r="MKM732" s="59"/>
      <c r="MKN732" s="59"/>
      <c r="MKO732" s="59"/>
      <c r="MKP732" s="59"/>
      <c r="MKQ732" s="59"/>
      <c r="MKR732" s="59"/>
      <c r="MKS732" s="59"/>
      <c r="MKT732" s="59"/>
      <c r="MKU732" s="59"/>
      <c r="MKV732" s="59"/>
      <c r="MKW732" s="59"/>
      <c r="MKX732" s="59"/>
      <c r="MKY732" s="59"/>
      <c r="MKZ732" s="59"/>
      <c r="MLA732" s="59"/>
      <c r="MLB732" s="59"/>
      <c r="MLC732" s="59"/>
      <c r="MLD732" s="59"/>
      <c r="MLE732" s="59"/>
      <c r="MLF732" s="59"/>
      <c r="MLG732" s="59"/>
      <c r="MLH732" s="59"/>
      <c r="MLI732" s="59"/>
      <c r="MLJ732" s="59"/>
      <c r="MLK732" s="59"/>
      <c r="MLL732" s="59"/>
      <c r="MLM732" s="59"/>
      <c r="MLN732" s="59"/>
      <c r="MLO732" s="59"/>
      <c r="MLP732" s="59"/>
      <c r="MLQ732" s="59"/>
      <c r="MLR732" s="59"/>
      <c r="MLS732" s="59"/>
      <c r="MLT732" s="59"/>
      <c r="MLU732" s="59"/>
      <c r="MLV732" s="59"/>
      <c r="MLW732" s="59"/>
      <c r="MLX732" s="59"/>
      <c r="MLY732" s="59"/>
      <c r="MLZ732" s="59"/>
      <c r="MMA732" s="59"/>
      <c r="MMB732" s="59"/>
      <c r="MMC732" s="59"/>
      <c r="MMD732" s="59"/>
      <c r="MME732" s="59"/>
      <c r="MMF732" s="59"/>
      <c r="MMG732" s="59"/>
      <c r="MMH732" s="59"/>
      <c r="MMI732" s="59"/>
      <c r="MMJ732" s="59"/>
      <c r="MMK732" s="59"/>
      <c r="MML732" s="59"/>
      <c r="MMM732" s="59"/>
      <c r="MMN732" s="59"/>
      <c r="MMO732" s="59"/>
      <c r="MMP732" s="59"/>
      <c r="MMQ732" s="59"/>
      <c r="MMR732" s="59"/>
      <c r="MMS732" s="59"/>
      <c r="MMT732" s="59"/>
      <c r="MMU732" s="59"/>
      <c r="MMV732" s="59"/>
      <c r="MMW732" s="59"/>
      <c r="MMX732" s="59"/>
      <c r="MMY732" s="59"/>
      <c r="MMZ732" s="59"/>
      <c r="MNA732" s="59"/>
      <c r="MNB732" s="59"/>
      <c r="MNC732" s="59"/>
      <c r="MND732" s="59"/>
      <c r="MNE732" s="59"/>
      <c r="MNF732" s="59"/>
      <c r="MNG732" s="59"/>
      <c r="MNH732" s="59"/>
      <c r="MNI732" s="59"/>
      <c r="MNJ732" s="59"/>
      <c r="MNK732" s="59"/>
      <c r="MNL732" s="59"/>
      <c r="MNM732" s="59"/>
      <c r="MNN732" s="59"/>
      <c r="MNO732" s="59"/>
      <c r="MNP732" s="59"/>
      <c r="MNQ732" s="59"/>
      <c r="MNR732" s="59"/>
      <c r="MNS732" s="59"/>
      <c r="MNT732" s="59"/>
      <c r="MNU732" s="59"/>
      <c r="MNV732" s="59"/>
      <c r="MNW732" s="59"/>
      <c r="MNX732" s="59"/>
      <c r="MNY732" s="59"/>
      <c r="MNZ732" s="59"/>
      <c r="MOA732" s="59"/>
      <c r="MOB732" s="59"/>
      <c r="MOC732" s="59"/>
      <c r="MOD732" s="59"/>
      <c r="MOE732" s="59"/>
      <c r="MOF732" s="59"/>
      <c r="MOG732" s="59"/>
      <c r="MOH732" s="59"/>
      <c r="MOI732" s="59"/>
      <c r="MOJ732" s="59"/>
      <c r="MOK732" s="59"/>
      <c r="MOL732" s="59"/>
      <c r="MOM732" s="59"/>
      <c r="MON732" s="59"/>
      <c r="MOO732" s="59"/>
      <c r="MOP732" s="59"/>
      <c r="MOQ732" s="59"/>
      <c r="MOR732" s="59"/>
      <c r="MOS732" s="59"/>
      <c r="MOT732" s="59"/>
      <c r="MOU732" s="59"/>
      <c r="MOV732" s="59"/>
      <c r="MOW732" s="59"/>
      <c r="MOX732" s="59"/>
      <c r="MOY732" s="59"/>
      <c r="MOZ732" s="59"/>
      <c r="MPA732" s="59"/>
      <c r="MPB732" s="59"/>
      <c r="MPC732" s="59"/>
      <c r="MPD732" s="59"/>
      <c r="MPE732" s="59"/>
      <c r="MPF732" s="59"/>
      <c r="MPG732" s="59"/>
      <c r="MPH732" s="59"/>
      <c r="MPI732" s="59"/>
      <c r="MPJ732" s="59"/>
      <c r="MPK732" s="59"/>
      <c r="MPL732" s="59"/>
      <c r="MPM732" s="59"/>
      <c r="MPN732" s="59"/>
      <c r="MPO732" s="59"/>
      <c r="MPP732" s="59"/>
      <c r="MPQ732" s="59"/>
      <c r="MPR732" s="59"/>
      <c r="MPS732" s="59"/>
      <c r="MPT732" s="59"/>
      <c r="MPU732" s="59"/>
      <c r="MPV732" s="59"/>
      <c r="MPW732" s="59"/>
      <c r="MPX732" s="59"/>
      <c r="MPY732" s="59"/>
      <c r="MPZ732" s="59"/>
      <c r="MQA732" s="59"/>
      <c r="MQB732" s="59"/>
      <c r="MQC732" s="59"/>
      <c r="MQD732" s="59"/>
      <c r="MQE732" s="59"/>
      <c r="MQF732" s="59"/>
      <c r="MQG732" s="59"/>
      <c r="MQH732" s="59"/>
      <c r="MQI732" s="59"/>
      <c r="MQJ732" s="59"/>
      <c r="MQK732" s="59"/>
      <c r="MQL732" s="59"/>
      <c r="MQM732" s="59"/>
      <c r="MQN732" s="59"/>
      <c r="MQO732" s="59"/>
      <c r="MQP732" s="59"/>
      <c r="MQQ732" s="59"/>
      <c r="MQR732" s="59"/>
      <c r="MQS732" s="59"/>
      <c r="MQT732" s="59"/>
      <c r="MQU732" s="59"/>
      <c r="MQV732" s="59"/>
      <c r="MQW732" s="59"/>
      <c r="MQX732" s="59"/>
      <c r="MQY732" s="59"/>
      <c r="MQZ732" s="59"/>
      <c r="MRA732" s="59"/>
      <c r="MRB732" s="59"/>
      <c r="MRC732" s="59"/>
      <c r="MRD732" s="59"/>
      <c r="MRE732" s="59"/>
      <c r="MRF732" s="59"/>
      <c r="MRG732" s="59"/>
      <c r="MRH732" s="59"/>
      <c r="MRI732" s="59"/>
      <c r="MRJ732" s="59"/>
      <c r="MRK732" s="59"/>
      <c r="MRL732" s="59"/>
      <c r="MRM732" s="59"/>
      <c r="MRN732" s="59"/>
      <c r="MRO732" s="59"/>
      <c r="MRP732" s="59"/>
      <c r="MRQ732" s="59"/>
      <c r="MRR732" s="59"/>
      <c r="MRS732" s="59"/>
      <c r="MRT732" s="59"/>
      <c r="MRU732" s="59"/>
      <c r="MRV732" s="59"/>
      <c r="MRW732" s="59"/>
      <c r="MRX732" s="59"/>
      <c r="MRY732" s="59"/>
      <c r="MRZ732" s="59"/>
      <c r="MSA732" s="59"/>
      <c r="MSB732" s="59"/>
      <c r="MSC732" s="59"/>
      <c r="MSD732" s="59"/>
      <c r="MSE732" s="59"/>
      <c r="MSF732" s="59"/>
      <c r="MSG732" s="59"/>
      <c r="MSH732" s="59"/>
      <c r="MSI732" s="59"/>
      <c r="MSJ732" s="59"/>
      <c r="MSK732" s="59"/>
      <c r="MSL732" s="59"/>
      <c r="MSM732" s="59"/>
      <c r="MSN732" s="59"/>
      <c r="MSO732" s="59"/>
      <c r="MSP732" s="59"/>
      <c r="MSQ732" s="59"/>
      <c r="MSR732" s="59"/>
      <c r="MSS732" s="59"/>
      <c r="MST732" s="59"/>
      <c r="MSU732" s="59"/>
      <c r="MSV732" s="59"/>
      <c r="MSW732" s="59"/>
      <c r="MSX732" s="59"/>
      <c r="MSY732" s="59"/>
      <c r="MSZ732" s="59"/>
      <c r="MTA732" s="59"/>
      <c r="MTB732" s="59"/>
      <c r="MTC732" s="59"/>
      <c r="MTD732" s="59"/>
      <c r="MTE732" s="59"/>
      <c r="MTF732" s="59"/>
      <c r="MTG732" s="59"/>
      <c r="MTH732" s="59"/>
      <c r="MTI732" s="59"/>
      <c r="MTJ732" s="59"/>
      <c r="MTK732" s="59"/>
      <c r="MTL732" s="59"/>
      <c r="MTM732" s="59"/>
      <c r="MTN732" s="59"/>
      <c r="MTO732" s="59"/>
      <c r="MTP732" s="59"/>
      <c r="MTQ732" s="59"/>
      <c r="MTR732" s="59"/>
      <c r="MTS732" s="59"/>
      <c r="MTT732" s="59"/>
      <c r="MTU732" s="59"/>
      <c r="MTV732" s="59"/>
      <c r="MTW732" s="59"/>
      <c r="MTX732" s="59"/>
      <c r="MTY732" s="59"/>
      <c r="MTZ732" s="59"/>
      <c r="MUA732" s="59"/>
      <c r="MUB732" s="59"/>
      <c r="MUC732" s="59"/>
      <c r="MUD732" s="59"/>
      <c r="MUE732" s="59"/>
      <c r="MUF732" s="59"/>
      <c r="MUG732" s="59"/>
      <c r="MUH732" s="59"/>
      <c r="MUI732" s="59"/>
      <c r="MUJ732" s="59"/>
      <c r="MUK732" s="59"/>
      <c r="MUL732" s="59"/>
      <c r="MUM732" s="59"/>
      <c r="MUN732" s="59"/>
      <c r="MUO732" s="59"/>
      <c r="MUP732" s="59"/>
      <c r="MUQ732" s="59"/>
      <c r="MUR732" s="59"/>
      <c r="MUS732" s="59"/>
      <c r="MUT732" s="59"/>
      <c r="MUU732" s="59"/>
      <c r="MUV732" s="59"/>
      <c r="MUW732" s="59"/>
      <c r="MUX732" s="59"/>
      <c r="MUY732" s="59"/>
      <c r="MUZ732" s="59"/>
      <c r="MVA732" s="59"/>
      <c r="MVB732" s="59"/>
      <c r="MVC732" s="59"/>
      <c r="MVD732" s="59"/>
      <c r="MVE732" s="59"/>
      <c r="MVF732" s="59"/>
      <c r="MVG732" s="59"/>
      <c r="MVH732" s="59"/>
      <c r="MVI732" s="59"/>
      <c r="MVJ732" s="59"/>
      <c r="MVK732" s="59"/>
      <c r="MVL732" s="59"/>
      <c r="MVM732" s="59"/>
      <c r="MVN732" s="59"/>
      <c r="MVO732" s="59"/>
      <c r="MVP732" s="59"/>
      <c r="MVQ732" s="59"/>
      <c r="MVR732" s="59"/>
      <c r="MVS732" s="59"/>
      <c r="MVT732" s="59"/>
      <c r="MVU732" s="59"/>
      <c r="MVV732" s="59"/>
      <c r="MVW732" s="59"/>
      <c r="MVX732" s="59"/>
      <c r="MVY732" s="59"/>
      <c r="MVZ732" s="59"/>
      <c r="MWA732" s="59"/>
      <c r="MWB732" s="59"/>
      <c r="MWC732" s="59"/>
      <c r="MWD732" s="59"/>
      <c r="MWE732" s="59"/>
      <c r="MWF732" s="59"/>
      <c r="MWG732" s="59"/>
      <c r="MWH732" s="59"/>
      <c r="MWI732" s="59"/>
      <c r="MWJ732" s="59"/>
      <c r="MWK732" s="59"/>
      <c r="MWL732" s="59"/>
      <c r="MWM732" s="59"/>
      <c r="MWN732" s="59"/>
      <c r="MWO732" s="59"/>
      <c r="MWP732" s="59"/>
      <c r="MWQ732" s="59"/>
      <c r="MWR732" s="59"/>
      <c r="MWS732" s="59"/>
      <c r="MWT732" s="59"/>
      <c r="MWU732" s="59"/>
      <c r="MWV732" s="59"/>
      <c r="MWW732" s="59"/>
      <c r="MWX732" s="59"/>
      <c r="MWY732" s="59"/>
      <c r="MWZ732" s="59"/>
      <c r="MXA732" s="59"/>
      <c r="MXB732" s="59"/>
      <c r="MXC732" s="59"/>
      <c r="MXD732" s="59"/>
      <c r="MXE732" s="59"/>
      <c r="MXF732" s="59"/>
      <c r="MXG732" s="59"/>
      <c r="MXH732" s="59"/>
      <c r="MXI732" s="59"/>
      <c r="MXJ732" s="59"/>
      <c r="MXK732" s="59"/>
      <c r="MXL732" s="59"/>
      <c r="MXM732" s="59"/>
      <c r="MXN732" s="59"/>
      <c r="MXO732" s="59"/>
      <c r="MXP732" s="59"/>
      <c r="MXQ732" s="59"/>
      <c r="MXR732" s="59"/>
      <c r="MXS732" s="59"/>
      <c r="MXT732" s="59"/>
      <c r="MXU732" s="59"/>
      <c r="MXV732" s="59"/>
      <c r="MXW732" s="59"/>
      <c r="MXX732" s="59"/>
      <c r="MXY732" s="59"/>
      <c r="MXZ732" s="59"/>
      <c r="MYA732" s="59"/>
      <c r="MYB732" s="59"/>
      <c r="MYC732" s="59"/>
      <c r="MYD732" s="59"/>
      <c r="MYE732" s="59"/>
      <c r="MYF732" s="59"/>
      <c r="MYG732" s="59"/>
      <c r="MYH732" s="59"/>
      <c r="MYI732" s="59"/>
      <c r="MYJ732" s="59"/>
      <c r="MYK732" s="59"/>
      <c r="MYL732" s="59"/>
      <c r="MYM732" s="59"/>
      <c r="MYN732" s="59"/>
      <c r="MYO732" s="59"/>
      <c r="MYP732" s="59"/>
      <c r="MYQ732" s="59"/>
      <c r="MYR732" s="59"/>
      <c r="MYS732" s="59"/>
      <c r="MYT732" s="59"/>
      <c r="MYU732" s="59"/>
      <c r="MYV732" s="59"/>
      <c r="MYW732" s="59"/>
      <c r="MYX732" s="59"/>
      <c r="MYY732" s="59"/>
      <c r="MYZ732" s="59"/>
      <c r="MZA732" s="59"/>
      <c r="MZB732" s="59"/>
      <c r="MZC732" s="59"/>
      <c r="MZD732" s="59"/>
      <c r="MZE732" s="59"/>
      <c r="MZF732" s="59"/>
      <c r="MZG732" s="59"/>
      <c r="MZH732" s="59"/>
      <c r="MZI732" s="59"/>
      <c r="MZJ732" s="59"/>
      <c r="MZK732" s="59"/>
      <c r="MZL732" s="59"/>
      <c r="MZM732" s="59"/>
      <c r="MZN732" s="59"/>
      <c r="MZO732" s="59"/>
      <c r="MZP732" s="59"/>
      <c r="MZQ732" s="59"/>
      <c r="MZR732" s="59"/>
      <c r="MZS732" s="59"/>
      <c r="MZT732" s="59"/>
      <c r="MZU732" s="59"/>
      <c r="MZV732" s="59"/>
      <c r="MZW732" s="59"/>
      <c r="MZX732" s="59"/>
      <c r="MZY732" s="59"/>
      <c r="MZZ732" s="59"/>
      <c r="NAA732" s="59"/>
      <c r="NAB732" s="59"/>
      <c r="NAC732" s="59"/>
      <c r="NAD732" s="59"/>
      <c r="NAE732" s="59"/>
      <c r="NAF732" s="59"/>
      <c r="NAG732" s="59"/>
      <c r="NAH732" s="59"/>
      <c r="NAI732" s="59"/>
      <c r="NAJ732" s="59"/>
      <c r="NAK732" s="59"/>
      <c r="NAL732" s="59"/>
      <c r="NAM732" s="59"/>
      <c r="NAN732" s="59"/>
      <c r="NAO732" s="59"/>
      <c r="NAP732" s="59"/>
      <c r="NAQ732" s="59"/>
      <c r="NAR732" s="59"/>
      <c r="NAS732" s="59"/>
      <c r="NAT732" s="59"/>
      <c r="NAU732" s="59"/>
      <c r="NAV732" s="59"/>
      <c r="NAW732" s="59"/>
      <c r="NAX732" s="59"/>
      <c r="NAY732" s="59"/>
      <c r="NAZ732" s="59"/>
      <c r="NBA732" s="59"/>
      <c r="NBB732" s="59"/>
      <c r="NBC732" s="59"/>
      <c r="NBD732" s="59"/>
      <c r="NBE732" s="59"/>
      <c r="NBF732" s="59"/>
      <c r="NBG732" s="59"/>
      <c r="NBH732" s="59"/>
      <c r="NBI732" s="59"/>
      <c r="NBJ732" s="59"/>
      <c r="NBK732" s="59"/>
      <c r="NBL732" s="59"/>
      <c r="NBM732" s="59"/>
      <c r="NBN732" s="59"/>
      <c r="NBO732" s="59"/>
      <c r="NBP732" s="59"/>
      <c r="NBQ732" s="59"/>
      <c r="NBR732" s="59"/>
      <c r="NBS732" s="59"/>
      <c r="NBT732" s="59"/>
      <c r="NBU732" s="59"/>
      <c r="NBV732" s="59"/>
      <c r="NBW732" s="59"/>
      <c r="NBX732" s="59"/>
      <c r="NBY732" s="59"/>
      <c r="NBZ732" s="59"/>
      <c r="NCA732" s="59"/>
      <c r="NCB732" s="59"/>
      <c r="NCC732" s="59"/>
      <c r="NCD732" s="59"/>
      <c r="NCE732" s="59"/>
      <c r="NCF732" s="59"/>
      <c r="NCG732" s="59"/>
      <c r="NCH732" s="59"/>
      <c r="NCI732" s="59"/>
      <c r="NCJ732" s="59"/>
      <c r="NCK732" s="59"/>
      <c r="NCL732" s="59"/>
      <c r="NCM732" s="59"/>
      <c r="NCN732" s="59"/>
      <c r="NCO732" s="59"/>
      <c r="NCP732" s="59"/>
      <c r="NCQ732" s="59"/>
      <c r="NCR732" s="59"/>
      <c r="NCS732" s="59"/>
      <c r="NCT732" s="59"/>
      <c r="NCU732" s="59"/>
      <c r="NCV732" s="59"/>
      <c r="NCW732" s="59"/>
      <c r="NCX732" s="59"/>
      <c r="NCY732" s="59"/>
      <c r="NCZ732" s="59"/>
      <c r="NDA732" s="59"/>
      <c r="NDB732" s="59"/>
      <c r="NDC732" s="59"/>
      <c r="NDD732" s="59"/>
      <c r="NDE732" s="59"/>
      <c r="NDF732" s="59"/>
      <c r="NDG732" s="59"/>
      <c r="NDH732" s="59"/>
      <c r="NDI732" s="59"/>
      <c r="NDJ732" s="59"/>
      <c r="NDK732" s="59"/>
      <c r="NDL732" s="59"/>
      <c r="NDM732" s="59"/>
      <c r="NDN732" s="59"/>
      <c r="NDO732" s="59"/>
      <c r="NDP732" s="59"/>
      <c r="NDQ732" s="59"/>
      <c r="NDR732" s="59"/>
      <c r="NDS732" s="59"/>
      <c r="NDT732" s="59"/>
      <c r="NDU732" s="59"/>
      <c r="NDV732" s="59"/>
      <c r="NDW732" s="59"/>
      <c r="NDX732" s="59"/>
      <c r="NDY732" s="59"/>
      <c r="NDZ732" s="59"/>
      <c r="NEA732" s="59"/>
      <c r="NEB732" s="59"/>
      <c r="NEC732" s="59"/>
      <c r="NED732" s="59"/>
      <c r="NEE732" s="59"/>
      <c r="NEF732" s="59"/>
      <c r="NEG732" s="59"/>
      <c r="NEH732" s="59"/>
      <c r="NEI732" s="59"/>
      <c r="NEJ732" s="59"/>
      <c r="NEK732" s="59"/>
      <c r="NEL732" s="59"/>
      <c r="NEM732" s="59"/>
      <c r="NEN732" s="59"/>
      <c r="NEO732" s="59"/>
      <c r="NEP732" s="59"/>
      <c r="NEQ732" s="59"/>
      <c r="NER732" s="59"/>
      <c r="NES732" s="59"/>
      <c r="NET732" s="59"/>
      <c r="NEU732" s="59"/>
      <c r="NEV732" s="59"/>
      <c r="NEW732" s="59"/>
      <c r="NEX732" s="59"/>
      <c r="NEY732" s="59"/>
      <c r="NEZ732" s="59"/>
      <c r="NFA732" s="59"/>
      <c r="NFB732" s="59"/>
      <c r="NFC732" s="59"/>
      <c r="NFD732" s="59"/>
      <c r="NFE732" s="59"/>
      <c r="NFF732" s="59"/>
      <c r="NFG732" s="59"/>
      <c r="NFH732" s="59"/>
      <c r="NFI732" s="59"/>
      <c r="NFJ732" s="59"/>
      <c r="NFK732" s="59"/>
      <c r="NFL732" s="59"/>
      <c r="NFM732" s="59"/>
      <c r="NFN732" s="59"/>
      <c r="NFO732" s="59"/>
      <c r="NFP732" s="59"/>
      <c r="NFQ732" s="59"/>
      <c r="NFR732" s="59"/>
      <c r="NFS732" s="59"/>
      <c r="NFT732" s="59"/>
      <c r="NFU732" s="59"/>
      <c r="NFV732" s="59"/>
      <c r="NFW732" s="59"/>
      <c r="NFX732" s="59"/>
      <c r="NFY732" s="59"/>
      <c r="NFZ732" s="59"/>
      <c r="NGA732" s="59"/>
      <c r="NGB732" s="59"/>
      <c r="NGC732" s="59"/>
      <c r="NGD732" s="59"/>
      <c r="NGE732" s="59"/>
      <c r="NGF732" s="59"/>
      <c r="NGG732" s="59"/>
      <c r="NGH732" s="59"/>
      <c r="NGI732" s="59"/>
      <c r="NGJ732" s="59"/>
      <c r="NGK732" s="59"/>
      <c r="NGL732" s="59"/>
      <c r="NGM732" s="59"/>
      <c r="NGN732" s="59"/>
      <c r="NGO732" s="59"/>
      <c r="NGP732" s="59"/>
      <c r="NGQ732" s="59"/>
      <c r="NGR732" s="59"/>
      <c r="NGS732" s="59"/>
      <c r="NGT732" s="59"/>
      <c r="NGU732" s="59"/>
      <c r="NGV732" s="59"/>
      <c r="NGW732" s="59"/>
      <c r="NGX732" s="59"/>
      <c r="NGY732" s="59"/>
      <c r="NGZ732" s="59"/>
      <c r="NHA732" s="59"/>
      <c r="NHB732" s="59"/>
      <c r="NHC732" s="59"/>
      <c r="NHD732" s="59"/>
      <c r="NHE732" s="59"/>
      <c r="NHF732" s="59"/>
      <c r="NHG732" s="59"/>
      <c r="NHH732" s="59"/>
      <c r="NHI732" s="59"/>
      <c r="NHJ732" s="59"/>
      <c r="NHK732" s="59"/>
      <c r="NHL732" s="59"/>
      <c r="NHM732" s="59"/>
      <c r="NHN732" s="59"/>
      <c r="NHO732" s="59"/>
      <c r="NHP732" s="59"/>
      <c r="NHQ732" s="59"/>
      <c r="NHR732" s="59"/>
      <c r="NHS732" s="59"/>
      <c r="NHT732" s="59"/>
      <c r="NHU732" s="59"/>
      <c r="NHV732" s="59"/>
      <c r="NHW732" s="59"/>
      <c r="NHX732" s="59"/>
      <c r="NHY732" s="59"/>
      <c r="NHZ732" s="59"/>
      <c r="NIA732" s="59"/>
      <c r="NIB732" s="59"/>
      <c r="NIC732" s="59"/>
      <c r="NID732" s="59"/>
      <c r="NIE732" s="59"/>
      <c r="NIF732" s="59"/>
      <c r="NIG732" s="59"/>
      <c r="NIH732" s="59"/>
      <c r="NII732" s="59"/>
      <c r="NIJ732" s="59"/>
      <c r="NIK732" s="59"/>
      <c r="NIL732" s="59"/>
      <c r="NIM732" s="59"/>
      <c r="NIN732" s="59"/>
      <c r="NIO732" s="59"/>
      <c r="NIP732" s="59"/>
      <c r="NIQ732" s="59"/>
      <c r="NIR732" s="59"/>
      <c r="NIS732" s="59"/>
      <c r="NIT732" s="59"/>
      <c r="NIU732" s="59"/>
      <c r="NIV732" s="59"/>
      <c r="NIW732" s="59"/>
      <c r="NIX732" s="59"/>
      <c r="NIY732" s="59"/>
      <c r="NIZ732" s="59"/>
      <c r="NJA732" s="59"/>
      <c r="NJB732" s="59"/>
      <c r="NJC732" s="59"/>
      <c r="NJD732" s="59"/>
      <c r="NJE732" s="59"/>
      <c r="NJF732" s="59"/>
      <c r="NJG732" s="59"/>
      <c r="NJH732" s="59"/>
      <c r="NJI732" s="59"/>
      <c r="NJJ732" s="59"/>
      <c r="NJK732" s="59"/>
      <c r="NJL732" s="59"/>
      <c r="NJM732" s="59"/>
      <c r="NJN732" s="59"/>
      <c r="NJO732" s="59"/>
      <c r="NJP732" s="59"/>
      <c r="NJQ732" s="59"/>
      <c r="NJR732" s="59"/>
      <c r="NJS732" s="59"/>
      <c r="NJT732" s="59"/>
      <c r="NJU732" s="59"/>
      <c r="NJV732" s="59"/>
      <c r="NJW732" s="59"/>
      <c r="NJX732" s="59"/>
      <c r="NJY732" s="59"/>
      <c r="NJZ732" s="59"/>
      <c r="NKA732" s="59"/>
      <c r="NKB732" s="59"/>
      <c r="NKC732" s="59"/>
      <c r="NKD732" s="59"/>
      <c r="NKE732" s="59"/>
      <c r="NKF732" s="59"/>
      <c r="NKG732" s="59"/>
      <c r="NKH732" s="59"/>
      <c r="NKI732" s="59"/>
      <c r="NKJ732" s="59"/>
      <c r="NKK732" s="59"/>
      <c r="NKL732" s="59"/>
      <c r="NKM732" s="59"/>
      <c r="NKN732" s="59"/>
      <c r="NKO732" s="59"/>
      <c r="NKP732" s="59"/>
      <c r="NKQ732" s="59"/>
      <c r="NKR732" s="59"/>
      <c r="NKS732" s="59"/>
      <c r="NKT732" s="59"/>
      <c r="NKU732" s="59"/>
      <c r="NKV732" s="59"/>
      <c r="NKW732" s="59"/>
      <c r="NKX732" s="59"/>
      <c r="NKY732" s="59"/>
      <c r="NKZ732" s="59"/>
      <c r="NLA732" s="59"/>
      <c r="NLB732" s="59"/>
      <c r="NLC732" s="59"/>
      <c r="NLD732" s="59"/>
      <c r="NLE732" s="59"/>
      <c r="NLF732" s="59"/>
      <c r="NLG732" s="59"/>
      <c r="NLH732" s="59"/>
      <c r="NLI732" s="59"/>
      <c r="NLJ732" s="59"/>
      <c r="NLK732" s="59"/>
      <c r="NLL732" s="59"/>
      <c r="NLM732" s="59"/>
      <c r="NLN732" s="59"/>
      <c r="NLO732" s="59"/>
      <c r="NLP732" s="59"/>
      <c r="NLQ732" s="59"/>
      <c r="NLR732" s="59"/>
      <c r="NLS732" s="59"/>
      <c r="NLT732" s="59"/>
      <c r="NLU732" s="59"/>
      <c r="NLV732" s="59"/>
      <c r="NLW732" s="59"/>
      <c r="NLX732" s="59"/>
      <c r="NLY732" s="59"/>
      <c r="NLZ732" s="59"/>
      <c r="NMA732" s="59"/>
      <c r="NMB732" s="59"/>
      <c r="NMC732" s="59"/>
      <c r="NMD732" s="59"/>
      <c r="NME732" s="59"/>
      <c r="NMF732" s="59"/>
      <c r="NMG732" s="59"/>
      <c r="NMH732" s="59"/>
      <c r="NMI732" s="59"/>
      <c r="NMJ732" s="59"/>
      <c r="NMK732" s="59"/>
      <c r="NML732" s="59"/>
      <c r="NMM732" s="59"/>
      <c r="NMN732" s="59"/>
      <c r="NMO732" s="59"/>
      <c r="NMP732" s="59"/>
      <c r="NMQ732" s="59"/>
      <c r="NMR732" s="59"/>
      <c r="NMS732" s="59"/>
      <c r="NMT732" s="59"/>
      <c r="NMU732" s="59"/>
      <c r="NMV732" s="59"/>
      <c r="NMW732" s="59"/>
      <c r="NMX732" s="59"/>
      <c r="NMY732" s="59"/>
      <c r="NMZ732" s="59"/>
      <c r="NNA732" s="59"/>
      <c r="NNB732" s="59"/>
      <c r="NNC732" s="59"/>
      <c r="NND732" s="59"/>
      <c r="NNE732" s="59"/>
      <c r="NNF732" s="59"/>
      <c r="NNG732" s="59"/>
      <c r="NNH732" s="59"/>
      <c r="NNI732" s="59"/>
      <c r="NNJ732" s="59"/>
      <c r="NNK732" s="59"/>
      <c r="NNL732" s="59"/>
      <c r="NNM732" s="59"/>
      <c r="NNN732" s="59"/>
      <c r="NNO732" s="59"/>
      <c r="NNP732" s="59"/>
      <c r="NNQ732" s="59"/>
      <c r="NNR732" s="59"/>
      <c r="NNS732" s="59"/>
      <c r="NNT732" s="59"/>
      <c r="NNU732" s="59"/>
      <c r="NNV732" s="59"/>
      <c r="NNW732" s="59"/>
      <c r="NNX732" s="59"/>
      <c r="NNY732" s="59"/>
      <c r="NNZ732" s="59"/>
      <c r="NOA732" s="59"/>
      <c r="NOB732" s="59"/>
      <c r="NOC732" s="59"/>
      <c r="NOD732" s="59"/>
      <c r="NOE732" s="59"/>
      <c r="NOF732" s="59"/>
      <c r="NOG732" s="59"/>
      <c r="NOH732" s="59"/>
      <c r="NOI732" s="59"/>
      <c r="NOJ732" s="59"/>
      <c r="NOK732" s="59"/>
      <c r="NOL732" s="59"/>
      <c r="NOM732" s="59"/>
      <c r="NON732" s="59"/>
      <c r="NOO732" s="59"/>
      <c r="NOP732" s="59"/>
      <c r="NOQ732" s="59"/>
      <c r="NOR732" s="59"/>
      <c r="NOS732" s="59"/>
      <c r="NOT732" s="59"/>
      <c r="NOU732" s="59"/>
      <c r="NOV732" s="59"/>
      <c r="NOW732" s="59"/>
      <c r="NOX732" s="59"/>
      <c r="NOY732" s="59"/>
      <c r="NOZ732" s="59"/>
      <c r="NPA732" s="59"/>
      <c r="NPB732" s="59"/>
      <c r="NPC732" s="59"/>
      <c r="NPD732" s="59"/>
      <c r="NPE732" s="59"/>
      <c r="NPF732" s="59"/>
      <c r="NPG732" s="59"/>
      <c r="NPH732" s="59"/>
      <c r="NPI732" s="59"/>
      <c r="NPJ732" s="59"/>
      <c r="NPK732" s="59"/>
      <c r="NPL732" s="59"/>
      <c r="NPM732" s="59"/>
      <c r="NPN732" s="59"/>
      <c r="NPO732" s="59"/>
      <c r="NPP732" s="59"/>
      <c r="NPQ732" s="59"/>
      <c r="NPR732" s="59"/>
      <c r="NPS732" s="59"/>
      <c r="NPT732" s="59"/>
      <c r="NPU732" s="59"/>
      <c r="NPV732" s="59"/>
      <c r="NPW732" s="59"/>
      <c r="NPX732" s="59"/>
      <c r="NPY732" s="59"/>
      <c r="NPZ732" s="59"/>
      <c r="NQA732" s="59"/>
      <c r="NQB732" s="59"/>
      <c r="NQC732" s="59"/>
      <c r="NQD732" s="59"/>
      <c r="NQE732" s="59"/>
      <c r="NQF732" s="59"/>
      <c r="NQG732" s="59"/>
      <c r="NQH732" s="59"/>
      <c r="NQI732" s="59"/>
      <c r="NQJ732" s="59"/>
      <c r="NQK732" s="59"/>
      <c r="NQL732" s="59"/>
      <c r="NQM732" s="59"/>
      <c r="NQN732" s="59"/>
      <c r="NQO732" s="59"/>
      <c r="NQP732" s="59"/>
      <c r="NQQ732" s="59"/>
      <c r="NQR732" s="59"/>
      <c r="NQS732" s="59"/>
      <c r="NQT732" s="59"/>
      <c r="NQU732" s="59"/>
      <c r="NQV732" s="59"/>
      <c r="NQW732" s="59"/>
      <c r="NQX732" s="59"/>
      <c r="NQY732" s="59"/>
      <c r="NQZ732" s="59"/>
      <c r="NRA732" s="59"/>
      <c r="NRB732" s="59"/>
      <c r="NRC732" s="59"/>
      <c r="NRD732" s="59"/>
      <c r="NRE732" s="59"/>
      <c r="NRF732" s="59"/>
      <c r="NRG732" s="59"/>
      <c r="NRH732" s="59"/>
      <c r="NRI732" s="59"/>
      <c r="NRJ732" s="59"/>
      <c r="NRK732" s="59"/>
      <c r="NRL732" s="59"/>
      <c r="NRM732" s="59"/>
      <c r="NRN732" s="59"/>
      <c r="NRO732" s="59"/>
      <c r="NRP732" s="59"/>
      <c r="NRQ732" s="59"/>
      <c r="NRR732" s="59"/>
      <c r="NRS732" s="59"/>
      <c r="NRT732" s="59"/>
      <c r="NRU732" s="59"/>
      <c r="NRV732" s="59"/>
      <c r="NRW732" s="59"/>
      <c r="NRX732" s="59"/>
      <c r="NRY732" s="59"/>
      <c r="NRZ732" s="59"/>
      <c r="NSA732" s="59"/>
      <c r="NSB732" s="59"/>
      <c r="NSC732" s="59"/>
      <c r="NSD732" s="59"/>
      <c r="NSE732" s="59"/>
      <c r="NSF732" s="59"/>
      <c r="NSG732" s="59"/>
      <c r="NSH732" s="59"/>
      <c r="NSI732" s="59"/>
      <c r="NSJ732" s="59"/>
      <c r="NSK732" s="59"/>
      <c r="NSL732" s="59"/>
      <c r="NSM732" s="59"/>
      <c r="NSN732" s="59"/>
      <c r="NSO732" s="59"/>
      <c r="NSP732" s="59"/>
      <c r="NSQ732" s="59"/>
      <c r="NSR732" s="59"/>
      <c r="NSS732" s="59"/>
      <c r="NST732" s="59"/>
      <c r="NSU732" s="59"/>
      <c r="NSV732" s="59"/>
      <c r="NSW732" s="59"/>
      <c r="NSX732" s="59"/>
      <c r="NSY732" s="59"/>
      <c r="NSZ732" s="59"/>
      <c r="NTA732" s="59"/>
      <c r="NTB732" s="59"/>
      <c r="NTC732" s="59"/>
      <c r="NTD732" s="59"/>
      <c r="NTE732" s="59"/>
      <c r="NTF732" s="59"/>
      <c r="NTG732" s="59"/>
      <c r="NTH732" s="59"/>
      <c r="NTI732" s="59"/>
      <c r="NTJ732" s="59"/>
      <c r="NTK732" s="59"/>
      <c r="NTL732" s="59"/>
      <c r="NTM732" s="59"/>
      <c r="NTN732" s="59"/>
      <c r="NTO732" s="59"/>
      <c r="NTP732" s="59"/>
      <c r="NTQ732" s="59"/>
      <c r="NTR732" s="59"/>
      <c r="NTS732" s="59"/>
      <c r="NTT732" s="59"/>
      <c r="NTU732" s="59"/>
      <c r="NTV732" s="59"/>
      <c r="NTW732" s="59"/>
      <c r="NTX732" s="59"/>
      <c r="NTY732" s="59"/>
      <c r="NTZ732" s="59"/>
      <c r="NUA732" s="59"/>
      <c r="NUB732" s="59"/>
      <c r="NUC732" s="59"/>
      <c r="NUD732" s="59"/>
      <c r="NUE732" s="59"/>
      <c r="NUF732" s="59"/>
      <c r="NUG732" s="59"/>
      <c r="NUH732" s="59"/>
      <c r="NUI732" s="59"/>
      <c r="NUJ732" s="59"/>
      <c r="NUK732" s="59"/>
      <c r="NUL732" s="59"/>
      <c r="NUM732" s="59"/>
      <c r="NUN732" s="59"/>
      <c r="NUO732" s="59"/>
      <c r="NUP732" s="59"/>
      <c r="NUQ732" s="59"/>
      <c r="NUR732" s="59"/>
      <c r="NUS732" s="59"/>
      <c r="NUT732" s="59"/>
      <c r="NUU732" s="59"/>
      <c r="NUV732" s="59"/>
      <c r="NUW732" s="59"/>
      <c r="NUX732" s="59"/>
      <c r="NUY732" s="59"/>
      <c r="NUZ732" s="59"/>
      <c r="NVA732" s="59"/>
      <c r="NVB732" s="59"/>
      <c r="NVC732" s="59"/>
      <c r="NVD732" s="59"/>
      <c r="NVE732" s="59"/>
      <c r="NVF732" s="59"/>
      <c r="NVG732" s="59"/>
      <c r="NVH732" s="59"/>
      <c r="NVI732" s="59"/>
      <c r="NVJ732" s="59"/>
      <c r="NVK732" s="59"/>
      <c r="NVL732" s="59"/>
      <c r="NVM732" s="59"/>
      <c r="NVN732" s="59"/>
      <c r="NVO732" s="59"/>
      <c r="NVP732" s="59"/>
      <c r="NVQ732" s="59"/>
      <c r="NVR732" s="59"/>
      <c r="NVS732" s="59"/>
      <c r="NVT732" s="59"/>
      <c r="NVU732" s="59"/>
      <c r="NVV732" s="59"/>
      <c r="NVW732" s="59"/>
      <c r="NVX732" s="59"/>
      <c r="NVY732" s="59"/>
      <c r="NVZ732" s="59"/>
      <c r="NWA732" s="59"/>
      <c r="NWB732" s="59"/>
      <c r="NWC732" s="59"/>
      <c r="NWD732" s="59"/>
      <c r="NWE732" s="59"/>
      <c r="NWF732" s="59"/>
      <c r="NWG732" s="59"/>
      <c r="NWH732" s="59"/>
      <c r="NWI732" s="59"/>
      <c r="NWJ732" s="59"/>
      <c r="NWK732" s="59"/>
      <c r="NWL732" s="59"/>
      <c r="NWM732" s="59"/>
      <c r="NWN732" s="59"/>
      <c r="NWO732" s="59"/>
      <c r="NWP732" s="59"/>
      <c r="NWQ732" s="59"/>
      <c r="NWR732" s="59"/>
      <c r="NWS732" s="59"/>
      <c r="NWT732" s="59"/>
      <c r="NWU732" s="59"/>
      <c r="NWV732" s="59"/>
      <c r="NWW732" s="59"/>
      <c r="NWX732" s="59"/>
      <c r="NWY732" s="59"/>
      <c r="NWZ732" s="59"/>
      <c r="NXA732" s="59"/>
      <c r="NXB732" s="59"/>
      <c r="NXC732" s="59"/>
      <c r="NXD732" s="59"/>
      <c r="NXE732" s="59"/>
      <c r="NXF732" s="59"/>
      <c r="NXG732" s="59"/>
      <c r="NXH732" s="59"/>
      <c r="NXI732" s="59"/>
      <c r="NXJ732" s="59"/>
      <c r="NXK732" s="59"/>
      <c r="NXL732" s="59"/>
      <c r="NXM732" s="59"/>
      <c r="NXN732" s="59"/>
      <c r="NXO732" s="59"/>
      <c r="NXP732" s="59"/>
      <c r="NXQ732" s="59"/>
      <c r="NXR732" s="59"/>
      <c r="NXS732" s="59"/>
      <c r="NXT732" s="59"/>
      <c r="NXU732" s="59"/>
      <c r="NXV732" s="59"/>
      <c r="NXW732" s="59"/>
      <c r="NXX732" s="59"/>
      <c r="NXY732" s="59"/>
      <c r="NXZ732" s="59"/>
      <c r="NYA732" s="59"/>
      <c r="NYB732" s="59"/>
      <c r="NYC732" s="59"/>
      <c r="NYD732" s="59"/>
      <c r="NYE732" s="59"/>
      <c r="NYF732" s="59"/>
      <c r="NYG732" s="59"/>
      <c r="NYH732" s="59"/>
      <c r="NYI732" s="59"/>
      <c r="NYJ732" s="59"/>
      <c r="NYK732" s="59"/>
      <c r="NYL732" s="59"/>
      <c r="NYM732" s="59"/>
      <c r="NYN732" s="59"/>
      <c r="NYO732" s="59"/>
      <c r="NYP732" s="59"/>
      <c r="NYQ732" s="59"/>
      <c r="NYR732" s="59"/>
      <c r="NYS732" s="59"/>
      <c r="NYT732" s="59"/>
      <c r="NYU732" s="59"/>
      <c r="NYV732" s="59"/>
      <c r="NYW732" s="59"/>
      <c r="NYX732" s="59"/>
      <c r="NYY732" s="59"/>
      <c r="NYZ732" s="59"/>
      <c r="NZA732" s="59"/>
      <c r="NZB732" s="59"/>
      <c r="NZC732" s="59"/>
      <c r="NZD732" s="59"/>
      <c r="NZE732" s="59"/>
      <c r="NZF732" s="59"/>
      <c r="NZG732" s="59"/>
      <c r="NZH732" s="59"/>
      <c r="NZI732" s="59"/>
      <c r="NZJ732" s="59"/>
      <c r="NZK732" s="59"/>
      <c r="NZL732" s="59"/>
      <c r="NZM732" s="59"/>
      <c r="NZN732" s="59"/>
      <c r="NZO732" s="59"/>
      <c r="NZP732" s="59"/>
      <c r="NZQ732" s="59"/>
      <c r="NZR732" s="59"/>
      <c r="NZS732" s="59"/>
      <c r="NZT732" s="59"/>
      <c r="NZU732" s="59"/>
      <c r="NZV732" s="59"/>
      <c r="NZW732" s="59"/>
      <c r="NZX732" s="59"/>
      <c r="NZY732" s="59"/>
      <c r="NZZ732" s="59"/>
      <c r="OAA732" s="59"/>
      <c r="OAB732" s="59"/>
      <c r="OAC732" s="59"/>
      <c r="OAD732" s="59"/>
      <c r="OAE732" s="59"/>
      <c r="OAF732" s="59"/>
      <c r="OAG732" s="59"/>
      <c r="OAH732" s="59"/>
      <c r="OAI732" s="59"/>
      <c r="OAJ732" s="59"/>
      <c r="OAK732" s="59"/>
      <c r="OAL732" s="59"/>
      <c r="OAM732" s="59"/>
      <c r="OAN732" s="59"/>
      <c r="OAO732" s="59"/>
      <c r="OAP732" s="59"/>
      <c r="OAQ732" s="59"/>
      <c r="OAR732" s="59"/>
      <c r="OAS732" s="59"/>
      <c r="OAT732" s="59"/>
      <c r="OAU732" s="59"/>
      <c r="OAV732" s="59"/>
      <c r="OAW732" s="59"/>
      <c r="OAX732" s="59"/>
      <c r="OAY732" s="59"/>
      <c r="OAZ732" s="59"/>
      <c r="OBA732" s="59"/>
      <c r="OBB732" s="59"/>
      <c r="OBC732" s="59"/>
      <c r="OBD732" s="59"/>
      <c r="OBE732" s="59"/>
      <c r="OBF732" s="59"/>
      <c r="OBG732" s="59"/>
      <c r="OBH732" s="59"/>
      <c r="OBI732" s="59"/>
      <c r="OBJ732" s="59"/>
      <c r="OBK732" s="59"/>
      <c r="OBL732" s="59"/>
      <c r="OBM732" s="59"/>
      <c r="OBN732" s="59"/>
      <c r="OBO732" s="59"/>
      <c r="OBP732" s="59"/>
      <c r="OBQ732" s="59"/>
      <c r="OBR732" s="59"/>
      <c r="OBS732" s="59"/>
      <c r="OBT732" s="59"/>
      <c r="OBU732" s="59"/>
      <c r="OBV732" s="59"/>
      <c r="OBW732" s="59"/>
      <c r="OBX732" s="59"/>
      <c r="OBY732" s="59"/>
      <c r="OBZ732" s="59"/>
      <c r="OCA732" s="59"/>
      <c r="OCB732" s="59"/>
      <c r="OCC732" s="59"/>
      <c r="OCD732" s="59"/>
      <c r="OCE732" s="59"/>
      <c r="OCF732" s="59"/>
      <c r="OCG732" s="59"/>
      <c r="OCH732" s="59"/>
      <c r="OCI732" s="59"/>
      <c r="OCJ732" s="59"/>
      <c r="OCK732" s="59"/>
      <c r="OCL732" s="59"/>
      <c r="OCM732" s="59"/>
      <c r="OCN732" s="59"/>
      <c r="OCO732" s="59"/>
      <c r="OCP732" s="59"/>
      <c r="OCQ732" s="59"/>
      <c r="OCR732" s="59"/>
      <c r="OCS732" s="59"/>
      <c r="OCT732" s="59"/>
      <c r="OCU732" s="59"/>
      <c r="OCV732" s="59"/>
      <c r="OCW732" s="59"/>
      <c r="OCX732" s="59"/>
      <c r="OCY732" s="59"/>
      <c r="OCZ732" s="59"/>
      <c r="ODA732" s="59"/>
      <c r="ODB732" s="59"/>
      <c r="ODC732" s="59"/>
      <c r="ODD732" s="59"/>
      <c r="ODE732" s="59"/>
      <c r="ODF732" s="59"/>
      <c r="ODG732" s="59"/>
      <c r="ODH732" s="59"/>
      <c r="ODI732" s="59"/>
      <c r="ODJ732" s="59"/>
      <c r="ODK732" s="59"/>
      <c r="ODL732" s="59"/>
      <c r="ODM732" s="59"/>
      <c r="ODN732" s="59"/>
      <c r="ODO732" s="59"/>
      <c r="ODP732" s="59"/>
      <c r="ODQ732" s="59"/>
      <c r="ODR732" s="59"/>
      <c r="ODS732" s="59"/>
      <c r="ODT732" s="59"/>
      <c r="ODU732" s="59"/>
      <c r="ODV732" s="59"/>
      <c r="ODW732" s="59"/>
      <c r="ODX732" s="59"/>
      <c r="ODY732" s="59"/>
      <c r="ODZ732" s="59"/>
      <c r="OEA732" s="59"/>
      <c r="OEB732" s="59"/>
      <c r="OEC732" s="59"/>
      <c r="OED732" s="59"/>
      <c r="OEE732" s="59"/>
      <c r="OEF732" s="59"/>
      <c r="OEG732" s="59"/>
      <c r="OEH732" s="59"/>
      <c r="OEI732" s="59"/>
      <c r="OEJ732" s="59"/>
      <c r="OEK732" s="59"/>
      <c r="OEL732" s="59"/>
      <c r="OEM732" s="59"/>
      <c r="OEN732" s="59"/>
      <c r="OEO732" s="59"/>
      <c r="OEP732" s="59"/>
      <c r="OEQ732" s="59"/>
      <c r="OER732" s="59"/>
      <c r="OES732" s="59"/>
      <c r="OET732" s="59"/>
      <c r="OEU732" s="59"/>
      <c r="OEV732" s="59"/>
      <c r="OEW732" s="59"/>
      <c r="OEX732" s="59"/>
      <c r="OEY732" s="59"/>
      <c r="OEZ732" s="59"/>
      <c r="OFA732" s="59"/>
      <c r="OFB732" s="59"/>
      <c r="OFC732" s="59"/>
      <c r="OFD732" s="59"/>
      <c r="OFE732" s="59"/>
      <c r="OFF732" s="59"/>
      <c r="OFG732" s="59"/>
      <c r="OFH732" s="59"/>
      <c r="OFI732" s="59"/>
      <c r="OFJ732" s="59"/>
      <c r="OFK732" s="59"/>
      <c r="OFL732" s="59"/>
      <c r="OFM732" s="59"/>
      <c r="OFN732" s="59"/>
      <c r="OFO732" s="59"/>
      <c r="OFP732" s="59"/>
      <c r="OFQ732" s="59"/>
      <c r="OFR732" s="59"/>
      <c r="OFS732" s="59"/>
      <c r="OFT732" s="59"/>
      <c r="OFU732" s="59"/>
      <c r="OFV732" s="59"/>
      <c r="OFW732" s="59"/>
      <c r="OFX732" s="59"/>
      <c r="OFY732" s="59"/>
      <c r="OFZ732" s="59"/>
      <c r="OGA732" s="59"/>
      <c r="OGB732" s="59"/>
      <c r="OGC732" s="59"/>
      <c r="OGD732" s="59"/>
      <c r="OGE732" s="59"/>
      <c r="OGF732" s="59"/>
      <c r="OGG732" s="59"/>
      <c r="OGH732" s="59"/>
      <c r="OGI732" s="59"/>
      <c r="OGJ732" s="59"/>
      <c r="OGK732" s="59"/>
      <c r="OGL732" s="59"/>
      <c r="OGM732" s="59"/>
      <c r="OGN732" s="59"/>
      <c r="OGO732" s="59"/>
      <c r="OGP732" s="59"/>
      <c r="OGQ732" s="59"/>
      <c r="OGR732" s="59"/>
      <c r="OGS732" s="59"/>
      <c r="OGT732" s="59"/>
      <c r="OGU732" s="59"/>
      <c r="OGV732" s="59"/>
      <c r="OGW732" s="59"/>
      <c r="OGX732" s="59"/>
      <c r="OGY732" s="59"/>
      <c r="OGZ732" s="59"/>
      <c r="OHA732" s="59"/>
      <c r="OHB732" s="59"/>
      <c r="OHC732" s="59"/>
      <c r="OHD732" s="59"/>
      <c r="OHE732" s="59"/>
      <c r="OHF732" s="59"/>
      <c r="OHG732" s="59"/>
      <c r="OHH732" s="59"/>
      <c r="OHI732" s="59"/>
      <c r="OHJ732" s="59"/>
      <c r="OHK732" s="59"/>
      <c r="OHL732" s="59"/>
      <c r="OHM732" s="59"/>
      <c r="OHN732" s="59"/>
      <c r="OHO732" s="59"/>
      <c r="OHP732" s="59"/>
      <c r="OHQ732" s="59"/>
      <c r="OHR732" s="59"/>
      <c r="OHS732" s="59"/>
      <c r="OHT732" s="59"/>
      <c r="OHU732" s="59"/>
      <c r="OHV732" s="59"/>
      <c r="OHW732" s="59"/>
      <c r="OHX732" s="59"/>
      <c r="OHY732" s="59"/>
      <c r="OHZ732" s="59"/>
      <c r="OIA732" s="59"/>
      <c r="OIB732" s="59"/>
      <c r="OIC732" s="59"/>
      <c r="OID732" s="59"/>
      <c r="OIE732" s="59"/>
      <c r="OIF732" s="59"/>
      <c r="OIG732" s="59"/>
      <c r="OIH732" s="59"/>
      <c r="OII732" s="59"/>
      <c r="OIJ732" s="59"/>
      <c r="OIK732" s="59"/>
      <c r="OIL732" s="59"/>
      <c r="OIM732" s="59"/>
      <c r="OIN732" s="59"/>
      <c r="OIO732" s="59"/>
      <c r="OIP732" s="59"/>
      <c r="OIQ732" s="59"/>
      <c r="OIR732" s="59"/>
      <c r="OIS732" s="59"/>
      <c r="OIT732" s="59"/>
      <c r="OIU732" s="59"/>
      <c r="OIV732" s="59"/>
      <c r="OIW732" s="59"/>
      <c r="OIX732" s="59"/>
      <c r="OIY732" s="59"/>
      <c r="OIZ732" s="59"/>
      <c r="OJA732" s="59"/>
      <c r="OJB732" s="59"/>
      <c r="OJC732" s="59"/>
      <c r="OJD732" s="59"/>
      <c r="OJE732" s="59"/>
      <c r="OJF732" s="59"/>
      <c r="OJG732" s="59"/>
      <c r="OJH732" s="59"/>
      <c r="OJI732" s="59"/>
      <c r="OJJ732" s="59"/>
      <c r="OJK732" s="59"/>
      <c r="OJL732" s="59"/>
      <c r="OJM732" s="59"/>
      <c r="OJN732" s="59"/>
      <c r="OJO732" s="59"/>
      <c r="OJP732" s="59"/>
      <c r="OJQ732" s="59"/>
      <c r="OJR732" s="59"/>
      <c r="OJS732" s="59"/>
      <c r="OJT732" s="59"/>
      <c r="OJU732" s="59"/>
      <c r="OJV732" s="59"/>
      <c r="OJW732" s="59"/>
      <c r="OJX732" s="59"/>
      <c r="OJY732" s="59"/>
      <c r="OJZ732" s="59"/>
      <c r="OKA732" s="59"/>
      <c r="OKB732" s="59"/>
      <c r="OKC732" s="59"/>
      <c r="OKD732" s="59"/>
      <c r="OKE732" s="59"/>
      <c r="OKF732" s="59"/>
      <c r="OKG732" s="59"/>
      <c r="OKH732" s="59"/>
      <c r="OKI732" s="59"/>
      <c r="OKJ732" s="59"/>
      <c r="OKK732" s="59"/>
      <c r="OKL732" s="59"/>
      <c r="OKM732" s="59"/>
      <c r="OKN732" s="59"/>
      <c r="OKO732" s="59"/>
      <c r="OKP732" s="59"/>
      <c r="OKQ732" s="59"/>
      <c r="OKR732" s="59"/>
      <c r="OKS732" s="59"/>
      <c r="OKT732" s="59"/>
      <c r="OKU732" s="59"/>
      <c r="OKV732" s="59"/>
      <c r="OKW732" s="59"/>
      <c r="OKX732" s="59"/>
      <c r="OKY732" s="59"/>
      <c r="OKZ732" s="59"/>
      <c r="OLA732" s="59"/>
      <c r="OLB732" s="59"/>
      <c r="OLC732" s="59"/>
      <c r="OLD732" s="59"/>
      <c r="OLE732" s="59"/>
      <c r="OLF732" s="59"/>
      <c r="OLG732" s="59"/>
      <c r="OLH732" s="59"/>
      <c r="OLI732" s="59"/>
      <c r="OLJ732" s="59"/>
      <c r="OLK732" s="59"/>
      <c r="OLL732" s="59"/>
      <c r="OLM732" s="59"/>
      <c r="OLN732" s="59"/>
      <c r="OLO732" s="59"/>
      <c r="OLP732" s="59"/>
      <c r="OLQ732" s="59"/>
      <c r="OLR732" s="59"/>
      <c r="OLS732" s="59"/>
      <c r="OLT732" s="59"/>
      <c r="OLU732" s="59"/>
      <c r="OLV732" s="59"/>
      <c r="OLW732" s="59"/>
      <c r="OLX732" s="59"/>
      <c r="OLY732" s="59"/>
      <c r="OLZ732" s="59"/>
      <c r="OMA732" s="59"/>
      <c r="OMB732" s="59"/>
      <c r="OMC732" s="59"/>
      <c r="OMD732" s="59"/>
      <c r="OME732" s="59"/>
      <c r="OMF732" s="59"/>
      <c r="OMG732" s="59"/>
      <c r="OMH732" s="59"/>
      <c r="OMI732" s="59"/>
      <c r="OMJ732" s="59"/>
      <c r="OMK732" s="59"/>
      <c r="OML732" s="59"/>
      <c r="OMM732" s="59"/>
      <c r="OMN732" s="59"/>
      <c r="OMO732" s="59"/>
      <c r="OMP732" s="59"/>
      <c r="OMQ732" s="59"/>
      <c r="OMR732" s="59"/>
      <c r="OMS732" s="59"/>
      <c r="OMT732" s="59"/>
      <c r="OMU732" s="59"/>
      <c r="OMV732" s="59"/>
      <c r="OMW732" s="59"/>
      <c r="OMX732" s="59"/>
      <c r="OMY732" s="59"/>
      <c r="OMZ732" s="59"/>
      <c r="ONA732" s="59"/>
      <c r="ONB732" s="59"/>
      <c r="ONC732" s="59"/>
      <c r="OND732" s="59"/>
      <c r="ONE732" s="59"/>
      <c r="ONF732" s="59"/>
      <c r="ONG732" s="59"/>
      <c r="ONH732" s="59"/>
      <c r="ONI732" s="59"/>
      <c r="ONJ732" s="59"/>
      <c r="ONK732" s="59"/>
      <c r="ONL732" s="59"/>
      <c r="ONM732" s="59"/>
      <c r="ONN732" s="59"/>
      <c r="ONO732" s="59"/>
      <c r="ONP732" s="59"/>
      <c r="ONQ732" s="59"/>
      <c r="ONR732" s="59"/>
      <c r="ONS732" s="59"/>
      <c r="ONT732" s="59"/>
      <c r="ONU732" s="59"/>
      <c r="ONV732" s="59"/>
      <c r="ONW732" s="59"/>
      <c r="ONX732" s="59"/>
      <c r="ONY732" s="59"/>
      <c r="ONZ732" s="59"/>
      <c r="OOA732" s="59"/>
      <c r="OOB732" s="59"/>
      <c r="OOC732" s="59"/>
      <c r="OOD732" s="59"/>
      <c r="OOE732" s="59"/>
      <c r="OOF732" s="59"/>
      <c r="OOG732" s="59"/>
      <c r="OOH732" s="59"/>
      <c r="OOI732" s="59"/>
      <c r="OOJ732" s="59"/>
      <c r="OOK732" s="59"/>
      <c r="OOL732" s="59"/>
      <c r="OOM732" s="59"/>
      <c r="OON732" s="59"/>
      <c r="OOO732" s="59"/>
      <c r="OOP732" s="59"/>
      <c r="OOQ732" s="59"/>
      <c r="OOR732" s="59"/>
      <c r="OOS732" s="59"/>
      <c r="OOT732" s="59"/>
      <c r="OOU732" s="59"/>
      <c r="OOV732" s="59"/>
      <c r="OOW732" s="59"/>
      <c r="OOX732" s="59"/>
      <c r="OOY732" s="59"/>
      <c r="OOZ732" s="59"/>
      <c r="OPA732" s="59"/>
      <c r="OPB732" s="59"/>
      <c r="OPC732" s="59"/>
      <c r="OPD732" s="59"/>
      <c r="OPE732" s="59"/>
      <c r="OPF732" s="59"/>
      <c r="OPG732" s="59"/>
      <c r="OPH732" s="59"/>
      <c r="OPI732" s="59"/>
      <c r="OPJ732" s="59"/>
      <c r="OPK732" s="59"/>
      <c r="OPL732" s="59"/>
      <c r="OPM732" s="59"/>
      <c r="OPN732" s="59"/>
      <c r="OPO732" s="59"/>
      <c r="OPP732" s="59"/>
      <c r="OPQ732" s="59"/>
      <c r="OPR732" s="59"/>
      <c r="OPS732" s="59"/>
      <c r="OPT732" s="59"/>
      <c r="OPU732" s="59"/>
      <c r="OPV732" s="59"/>
      <c r="OPW732" s="59"/>
      <c r="OPX732" s="59"/>
      <c r="OPY732" s="59"/>
      <c r="OPZ732" s="59"/>
      <c r="OQA732" s="59"/>
      <c r="OQB732" s="59"/>
      <c r="OQC732" s="59"/>
      <c r="OQD732" s="59"/>
      <c r="OQE732" s="59"/>
      <c r="OQF732" s="59"/>
      <c r="OQG732" s="59"/>
      <c r="OQH732" s="59"/>
      <c r="OQI732" s="59"/>
      <c r="OQJ732" s="59"/>
      <c r="OQK732" s="59"/>
      <c r="OQL732" s="59"/>
      <c r="OQM732" s="59"/>
      <c r="OQN732" s="59"/>
      <c r="OQO732" s="59"/>
      <c r="OQP732" s="59"/>
      <c r="OQQ732" s="59"/>
      <c r="OQR732" s="59"/>
      <c r="OQS732" s="59"/>
      <c r="OQT732" s="59"/>
      <c r="OQU732" s="59"/>
      <c r="OQV732" s="59"/>
      <c r="OQW732" s="59"/>
      <c r="OQX732" s="59"/>
      <c r="OQY732" s="59"/>
      <c r="OQZ732" s="59"/>
      <c r="ORA732" s="59"/>
      <c r="ORB732" s="59"/>
      <c r="ORC732" s="59"/>
      <c r="ORD732" s="59"/>
      <c r="ORE732" s="59"/>
      <c r="ORF732" s="59"/>
      <c r="ORG732" s="59"/>
      <c r="ORH732" s="59"/>
      <c r="ORI732" s="59"/>
      <c r="ORJ732" s="59"/>
      <c r="ORK732" s="59"/>
      <c r="ORL732" s="59"/>
      <c r="ORM732" s="59"/>
      <c r="ORN732" s="59"/>
      <c r="ORO732" s="59"/>
      <c r="ORP732" s="59"/>
      <c r="ORQ732" s="59"/>
      <c r="ORR732" s="59"/>
      <c r="ORS732" s="59"/>
      <c r="ORT732" s="59"/>
      <c r="ORU732" s="59"/>
      <c r="ORV732" s="59"/>
      <c r="ORW732" s="59"/>
      <c r="ORX732" s="59"/>
      <c r="ORY732" s="59"/>
      <c r="ORZ732" s="59"/>
      <c r="OSA732" s="59"/>
      <c r="OSB732" s="59"/>
      <c r="OSC732" s="59"/>
      <c r="OSD732" s="59"/>
      <c r="OSE732" s="59"/>
      <c r="OSF732" s="59"/>
      <c r="OSG732" s="59"/>
      <c r="OSH732" s="59"/>
      <c r="OSI732" s="59"/>
      <c r="OSJ732" s="59"/>
      <c r="OSK732" s="59"/>
      <c r="OSL732" s="59"/>
      <c r="OSM732" s="59"/>
      <c r="OSN732" s="59"/>
      <c r="OSO732" s="59"/>
      <c r="OSP732" s="59"/>
      <c r="OSQ732" s="59"/>
      <c r="OSR732" s="59"/>
      <c r="OSS732" s="59"/>
      <c r="OST732" s="59"/>
      <c r="OSU732" s="59"/>
      <c r="OSV732" s="59"/>
      <c r="OSW732" s="59"/>
      <c r="OSX732" s="59"/>
      <c r="OSY732" s="59"/>
      <c r="OSZ732" s="59"/>
      <c r="OTA732" s="59"/>
      <c r="OTB732" s="59"/>
      <c r="OTC732" s="59"/>
      <c r="OTD732" s="59"/>
      <c r="OTE732" s="59"/>
      <c r="OTF732" s="59"/>
      <c r="OTG732" s="59"/>
      <c r="OTH732" s="59"/>
      <c r="OTI732" s="59"/>
      <c r="OTJ732" s="59"/>
      <c r="OTK732" s="59"/>
      <c r="OTL732" s="59"/>
      <c r="OTM732" s="59"/>
      <c r="OTN732" s="59"/>
      <c r="OTO732" s="59"/>
      <c r="OTP732" s="59"/>
      <c r="OTQ732" s="59"/>
      <c r="OTR732" s="59"/>
      <c r="OTS732" s="59"/>
      <c r="OTT732" s="59"/>
      <c r="OTU732" s="59"/>
      <c r="OTV732" s="59"/>
      <c r="OTW732" s="59"/>
      <c r="OTX732" s="59"/>
      <c r="OTY732" s="59"/>
      <c r="OTZ732" s="59"/>
      <c r="OUA732" s="59"/>
      <c r="OUB732" s="59"/>
      <c r="OUC732" s="59"/>
      <c r="OUD732" s="59"/>
      <c r="OUE732" s="59"/>
      <c r="OUF732" s="59"/>
      <c r="OUG732" s="59"/>
      <c r="OUH732" s="59"/>
      <c r="OUI732" s="59"/>
      <c r="OUJ732" s="59"/>
      <c r="OUK732" s="59"/>
      <c r="OUL732" s="59"/>
      <c r="OUM732" s="59"/>
      <c r="OUN732" s="59"/>
      <c r="OUO732" s="59"/>
      <c r="OUP732" s="59"/>
      <c r="OUQ732" s="59"/>
      <c r="OUR732" s="59"/>
      <c r="OUS732" s="59"/>
      <c r="OUT732" s="59"/>
      <c r="OUU732" s="59"/>
      <c r="OUV732" s="59"/>
      <c r="OUW732" s="59"/>
      <c r="OUX732" s="59"/>
      <c r="OUY732" s="59"/>
      <c r="OUZ732" s="59"/>
      <c r="OVA732" s="59"/>
      <c r="OVB732" s="59"/>
      <c r="OVC732" s="59"/>
      <c r="OVD732" s="59"/>
      <c r="OVE732" s="59"/>
      <c r="OVF732" s="59"/>
      <c r="OVG732" s="59"/>
      <c r="OVH732" s="59"/>
      <c r="OVI732" s="59"/>
      <c r="OVJ732" s="59"/>
      <c r="OVK732" s="59"/>
      <c r="OVL732" s="59"/>
      <c r="OVM732" s="59"/>
      <c r="OVN732" s="59"/>
      <c r="OVO732" s="59"/>
      <c r="OVP732" s="59"/>
      <c r="OVQ732" s="59"/>
      <c r="OVR732" s="59"/>
      <c r="OVS732" s="59"/>
      <c r="OVT732" s="59"/>
      <c r="OVU732" s="59"/>
      <c r="OVV732" s="59"/>
      <c r="OVW732" s="59"/>
      <c r="OVX732" s="59"/>
      <c r="OVY732" s="59"/>
      <c r="OVZ732" s="59"/>
      <c r="OWA732" s="59"/>
      <c r="OWB732" s="59"/>
      <c r="OWC732" s="59"/>
      <c r="OWD732" s="59"/>
      <c r="OWE732" s="59"/>
      <c r="OWF732" s="59"/>
      <c r="OWG732" s="59"/>
      <c r="OWH732" s="59"/>
      <c r="OWI732" s="59"/>
      <c r="OWJ732" s="59"/>
      <c r="OWK732" s="59"/>
      <c r="OWL732" s="59"/>
      <c r="OWM732" s="59"/>
      <c r="OWN732" s="59"/>
      <c r="OWO732" s="59"/>
      <c r="OWP732" s="59"/>
      <c r="OWQ732" s="59"/>
      <c r="OWR732" s="59"/>
      <c r="OWS732" s="59"/>
      <c r="OWT732" s="59"/>
      <c r="OWU732" s="59"/>
      <c r="OWV732" s="59"/>
      <c r="OWW732" s="59"/>
      <c r="OWX732" s="59"/>
      <c r="OWY732" s="59"/>
      <c r="OWZ732" s="59"/>
      <c r="OXA732" s="59"/>
      <c r="OXB732" s="59"/>
      <c r="OXC732" s="59"/>
      <c r="OXD732" s="59"/>
      <c r="OXE732" s="59"/>
      <c r="OXF732" s="59"/>
      <c r="OXG732" s="59"/>
      <c r="OXH732" s="59"/>
      <c r="OXI732" s="59"/>
      <c r="OXJ732" s="59"/>
      <c r="OXK732" s="59"/>
      <c r="OXL732" s="59"/>
      <c r="OXM732" s="59"/>
      <c r="OXN732" s="59"/>
      <c r="OXO732" s="59"/>
      <c r="OXP732" s="59"/>
      <c r="OXQ732" s="59"/>
      <c r="OXR732" s="59"/>
      <c r="OXS732" s="59"/>
      <c r="OXT732" s="59"/>
      <c r="OXU732" s="59"/>
      <c r="OXV732" s="59"/>
      <c r="OXW732" s="59"/>
      <c r="OXX732" s="59"/>
      <c r="OXY732" s="59"/>
      <c r="OXZ732" s="59"/>
      <c r="OYA732" s="59"/>
      <c r="OYB732" s="59"/>
      <c r="OYC732" s="59"/>
      <c r="OYD732" s="59"/>
      <c r="OYE732" s="59"/>
      <c r="OYF732" s="59"/>
      <c r="OYG732" s="59"/>
      <c r="OYH732" s="59"/>
      <c r="OYI732" s="59"/>
      <c r="OYJ732" s="59"/>
      <c r="OYK732" s="59"/>
      <c r="OYL732" s="59"/>
      <c r="OYM732" s="59"/>
      <c r="OYN732" s="59"/>
      <c r="OYO732" s="59"/>
      <c r="OYP732" s="59"/>
      <c r="OYQ732" s="59"/>
      <c r="OYR732" s="59"/>
      <c r="OYS732" s="59"/>
      <c r="OYT732" s="59"/>
      <c r="OYU732" s="59"/>
      <c r="OYV732" s="59"/>
      <c r="OYW732" s="59"/>
      <c r="OYX732" s="59"/>
      <c r="OYY732" s="59"/>
      <c r="OYZ732" s="59"/>
      <c r="OZA732" s="59"/>
      <c r="OZB732" s="59"/>
      <c r="OZC732" s="59"/>
      <c r="OZD732" s="59"/>
      <c r="OZE732" s="59"/>
      <c r="OZF732" s="59"/>
      <c r="OZG732" s="59"/>
      <c r="OZH732" s="59"/>
      <c r="OZI732" s="59"/>
      <c r="OZJ732" s="59"/>
      <c r="OZK732" s="59"/>
      <c r="OZL732" s="59"/>
      <c r="OZM732" s="59"/>
      <c r="OZN732" s="59"/>
      <c r="OZO732" s="59"/>
      <c r="OZP732" s="59"/>
      <c r="OZQ732" s="59"/>
      <c r="OZR732" s="59"/>
      <c r="OZS732" s="59"/>
      <c r="OZT732" s="59"/>
      <c r="OZU732" s="59"/>
      <c r="OZV732" s="59"/>
      <c r="OZW732" s="59"/>
      <c r="OZX732" s="59"/>
      <c r="OZY732" s="59"/>
      <c r="OZZ732" s="59"/>
      <c r="PAA732" s="59"/>
      <c r="PAB732" s="59"/>
      <c r="PAC732" s="59"/>
      <c r="PAD732" s="59"/>
      <c r="PAE732" s="59"/>
      <c r="PAF732" s="59"/>
      <c r="PAG732" s="59"/>
      <c r="PAH732" s="59"/>
      <c r="PAI732" s="59"/>
      <c r="PAJ732" s="59"/>
      <c r="PAK732" s="59"/>
      <c r="PAL732" s="59"/>
      <c r="PAM732" s="59"/>
      <c r="PAN732" s="59"/>
      <c r="PAO732" s="59"/>
      <c r="PAP732" s="59"/>
      <c r="PAQ732" s="59"/>
      <c r="PAR732" s="59"/>
      <c r="PAS732" s="59"/>
      <c r="PAT732" s="59"/>
      <c r="PAU732" s="59"/>
      <c r="PAV732" s="59"/>
      <c r="PAW732" s="59"/>
      <c r="PAX732" s="59"/>
      <c r="PAY732" s="59"/>
      <c r="PAZ732" s="59"/>
      <c r="PBA732" s="59"/>
      <c r="PBB732" s="59"/>
      <c r="PBC732" s="59"/>
      <c r="PBD732" s="59"/>
      <c r="PBE732" s="59"/>
      <c r="PBF732" s="59"/>
      <c r="PBG732" s="59"/>
      <c r="PBH732" s="59"/>
      <c r="PBI732" s="59"/>
      <c r="PBJ732" s="59"/>
      <c r="PBK732" s="59"/>
      <c r="PBL732" s="59"/>
      <c r="PBM732" s="59"/>
      <c r="PBN732" s="59"/>
      <c r="PBO732" s="59"/>
      <c r="PBP732" s="59"/>
      <c r="PBQ732" s="59"/>
      <c r="PBR732" s="59"/>
      <c r="PBS732" s="59"/>
      <c r="PBT732" s="59"/>
      <c r="PBU732" s="59"/>
      <c r="PBV732" s="59"/>
      <c r="PBW732" s="59"/>
      <c r="PBX732" s="59"/>
      <c r="PBY732" s="59"/>
      <c r="PBZ732" s="59"/>
      <c r="PCA732" s="59"/>
      <c r="PCB732" s="59"/>
      <c r="PCC732" s="59"/>
      <c r="PCD732" s="59"/>
      <c r="PCE732" s="59"/>
      <c r="PCF732" s="59"/>
      <c r="PCG732" s="59"/>
      <c r="PCH732" s="59"/>
      <c r="PCI732" s="59"/>
      <c r="PCJ732" s="59"/>
      <c r="PCK732" s="59"/>
      <c r="PCL732" s="59"/>
      <c r="PCM732" s="59"/>
      <c r="PCN732" s="59"/>
      <c r="PCO732" s="59"/>
      <c r="PCP732" s="59"/>
      <c r="PCQ732" s="59"/>
      <c r="PCR732" s="59"/>
      <c r="PCS732" s="59"/>
      <c r="PCT732" s="59"/>
      <c r="PCU732" s="59"/>
      <c r="PCV732" s="59"/>
      <c r="PCW732" s="59"/>
      <c r="PCX732" s="59"/>
      <c r="PCY732" s="59"/>
      <c r="PCZ732" s="59"/>
      <c r="PDA732" s="59"/>
      <c r="PDB732" s="59"/>
      <c r="PDC732" s="59"/>
      <c r="PDD732" s="59"/>
      <c r="PDE732" s="59"/>
      <c r="PDF732" s="59"/>
      <c r="PDG732" s="59"/>
      <c r="PDH732" s="59"/>
      <c r="PDI732" s="59"/>
      <c r="PDJ732" s="59"/>
      <c r="PDK732" s="59"/>
      <c r="PDL732" s="59"/>
      <c r="PDM732" s="59"/>
      <c r="PDN732" s="59"/>
      <c r="PDO732" s="59"/>
      <c r="PDP732" s="59"/>
      <c r="PDQ732" s="59"/>
      <c r="PDR732" s="59"/>
      <c r="PDS732" s="59"/>
      <c r="PDT732" s="59"/>
      <c r="PDU732" s="59"/>
      <c r="PDV732" s="59"/>
      <c r="PDW732" s="59"/>
      <c r="PDX732" s="59"/>
      <c r="PDY732" s="59"/>
      <c r="PDZ732" s="59"/>
      <c r="PEA732" s="59"/>
      <c r="PEB732" s="59"/>
      <c r="PEC732" s="59"/>
      <c r="PED732" s="59"/>
      <c r="PEE732" s="59"/>
      <c r="PEF732" s="59"/>
      <c r="PEG732" s="59"/>
      <c r="PEH732" s="59"/>
      <c r="PEI732" s="59"/>
      <c r="PEJ732" s="59"/>
      <c r="PEK732" s="59"/>
      <c r="PEL732" s="59"/>
      <c r="PEM732" s="59"/>
      <c r="PEN732" s="59"/>
      <c r="PEO732" s="59"/>
      <c r="PEP732" s="59"/>
      <c r="PEQ732" s="59"/>
      <c r="PER732" s="59"/>
      <c r="PES732" s="59"/>
      <c r="PET732" s="59"/>
      <c r="PEU732" s="59"/>
      <c r="PEV732" s="59"/>
      <c r="PEW732" s="59"/>
      <c r="PEX732" s="59"/>
      <c r="PEY732" s="59"/>
      <c r="PEZ732" s="59"/>
      <c r="PFA732" s="59"/>
      <c r="PFB732" s="59"/>
      <c r="PFC732" s="59"/>
      <c r="PFD732" s="59"/>
      <c r="PFE732" s="59"/>
      <c r="PFF732" s="59"/>
      <c r="PFG732" s="59"/>
      <c r="PFH732" s="59"/>
      <c r="PFI732" s="59"/>
      <c r="PFJ732" s="59"/>
      <c r="PFK732" s="59"/>
      <c r="PFL732" s="59"/>
      <c r="PFM732" s="59"/>
      <c r="PFN732" s="59"/>
      <c r="PFO732" s="59"/>
      <c r="PFP732" s="59"/>
      <c r="PFQ732" s="59"/>
      <c r="PFR732" s="59"/>
      <c r="PFS732" s="59"/>
      <c r="PFT732" s="59"/>
      <c r="PFU732" s="59"/>
      <c r="PFV732" s="59"/>
      <c r="PFW732" s="59"/>
      <c r="PFX732" s="59"/>
      <c r="PFY732" s="59"/>
      <c r="PFZ732" s="59"/>
      <c r="PGA732" s="59"/>
      <c r="PGB732" s="59"/>
      <c r="PGC732" s="59"/>
      <c r="PGD732" s="59"/>
      <c r="PGE732" s="59"/>
      <c r="PGF732" s="59"/>
      <c r="PGG732" s="59"/>
      <c r="PGH732" s="59"/>
      <c r="PGI732" s="59"/>
      <c r="PGJ732" s="59"/>
      <c r="PGK732" s="59"/>
      <c r="PGL732" s="59"/>
      <c r="PGM732" s="59"/>
      <c r="PGN732" s="59"/>
      <c r="PGO732" s="59"/>
      <c r="PGP732" s="59"/>
      <c r="PGQ732" s="59"/>
      <c r="PGR732" s="59"/>
      <c r="PGS732" s="59"/>
      <c r="PGT732" s="59"/>
      <c r="PGU732" s="59"/>
      <c r="PGV732" s="59"/>
      <c r="PGW732" s="59"/>
      <c r="PGX732" s="59"/>
      <c r="PGY732" s="59"/>
      <c r="PGZ732" s="59"/>
      <c r="PHA732" s="59"/>
      <c r="PHB732" s="59"/>
      <c r="PHC732" s="59"/>
      <c r="PHD732" s="59"/>
      <c r="PHE732" s="59"/>
      <c r="PHF732" s="59"/>
      <c r="PHG732" s="59"/>
      <c r="PHH732" s="59"/>
      <c r="PHI732" s="59"/>
      <c r="PHJ732" s="59"/>
      <c r="PHK732" s="59"/>
      <c r="PHL732" s="59"/>
      <c r="PHM732" s="59"/>
      <c r="PHN732" s="59"/>
      <c r="PHO732" s="59"/>
      <c r="PHP732" s="59"/>
      <c r="PHQ732" s="59"/>
      <c r="PHR732" s="59"/>
      <c r="PHS732" s="59"/>
      <c r="PHT732" s="59"/>
      <c r="PHU732" s="59"/>
      <c r="PHV732" s="59"/>
      <c r="PHW732" s="59"/>
      <c r="PHX732" s="59"/>
      <c r="PHY732" s="59"/>
      <c r="PHZ732" s="59"/>
      <c r="PIA732" s="59"/>
      <c r="PIB732" s="59"/>
      <c r="PIC732" s="59"/>
      <c r="PID732" s="59"/>
      <c r="PIE732" s="59"/>
      <c r="PIF732" s="59"/>
      <c r="PIG732" s="59"/>
      <c r="PIH732" s="59"/>
      <c r="PII732" s="59"/>
      <c r="PIJ732" s="59"/>
      <c r="PIK732" s="59"/>
      <c r="PIL732" s="59"/>
      <c r="PIM732" s="59"/>
      <c r="PIN732" s="59"/>
      <c r="PIO732" s="59"/>
      <c r="PIP732" s="59"/>
      <c r="PIQ732" s="59"/>
      <c r="PIR732" s="59"/>
      <c r="PIS732" s="59"/>
      <c r="PIT732" s="59"/>
      <c r="PIU732" s="59"/>
      <c r="PIV732" s="59"/>
      <c r="PIW732" s="59"/>
      <c r="PIX732" s="59"/>
      <c r="PIY732" s="59"/>
      <c r="PIZ732" s="59"/>
      <c r="PJA732" s="59"/>
      <c r="PJB732" s="59"/>
      <c r="PJC732" s="59"/>
      <c r="PJD732" s="59"/>
      <c r="PJE732" s="59"/>
      <c r="PJF732" s="59"/>
      <c r="PJG732" s="59"/>
      <c r="PJH732" s="59"/>
      <c r="PJI732" s="59"/>
      <c r="PJJ732" s="59"/>
      <c r="PJK732" s="59"/>
      <c r="PJL732" s="59"/>
      <c r="PJM732" s="59"/>
      <c r="PJN732" s="59"/>
      <c r="PJO732" s="59"/>
      <c r="PJP732" s="59"/>
      <c r="PJQ732" s="59"/>
      <c r="PJR732" s="59"/>
      <c r="PJS732" s="59"/>
      <c r="PJT732" s="59"/>
      <c r="PJU732" s="59"/>
      <c r="PJV732" s="59"/>
      <c r="PJW732" s="59"/>
      <c r="PJX732" s="59"/>
      <c r="PJY732" s="59"/>
      <c r="PJZ732" s="59"/>
      <c r="PKA732" s="59"/>
      <c r="PKB732" s="59"/>
      <c r="PKC732" s="59"/>
      <c r="PKD732" s="59"/>
      <c r="PKE732" s="59"/>
      <c r="PKF732" s="59"/>
      <c r="PKG732" s="59"/>
      <c r="PKH732" s="59"/>
      <c r="PKI732" s="59"/>
      <c r="PKJ732" s="59"/>
      <c r="PKK732" s="59"/>
      <c r="PKL732" s="59"/>
      <c r="PKM732" s="59"/>
      <c r="PKN732" s="59"/>
      <c r="PKO732" s="59"/>
      <c r="PKP732" s="59"/>
      <c r="PKQ732" s="59"/>
      <c r="PKR732" s="59"/>
      <c r="PKS732" s="59"/>
      <c r="PKT732" s="59"/>
      <c r="PKU732" s="59"/>
      <c r="PKV732" s="59"/>
      <c r="PKW732" s="59"/>
      <c r="PKX732" s="59"/>
      <c r="PKY732" s="59"/>
      <c r="PKZ732" s="59"/>
      <c r="PLA732" s="59"/>
      <c r="PLB732" s="59"/>
      <c r="PLC732" s="59"/>
      <c r="PLD732" s="59"/>
      <c r="PLE732" s="59"/>
      <c r="PLF732" s="59"/>
      <c r="PLG732" s="59"/>
      <c r="PLH732" s="59"/>
      <c r="PLI732" s="59"/>
      <c r="PLJ732" s="59"/>
      <c r="PLK732" s="59"/>
      <c r="PLL732" s="59"/>
      <c r="PLM732" s="59"/>
      <c r="PLN732" s="59"/>
      <c r="PLO732" s="59"/>
      <c r="PLP732" s="59"/>
      <c r="PLQ732" s="59"/>
      <c r="PLR732" s="59"/>
      <c r="PLS732" s="59"/>
      <c r="PLT732" s="59"/>
      <c r="PLU732" s="59"/>
      <c r="PLV732" s="59"/>
      <c r="PLW732" s="59"/>
      <c r="PLX732" s="59"/>
      <c r="PLY732" s="59"/>
      <c r="PLZ732" s="59"/>
      <c r="PMA732" s="59"/>
      <c r="PMB732" s="59"/>
      <c r="PMC732" s="59"/>
      <c r="PMD732" s="59"/>
      <c r="PME732" s="59"/>
      <c r="PMF732" s="59"/>
      <c r="PMG732" s="59"/>
      <c r="PMH732" s="59"/>
      <c r="PMI732" s="59"/>
      <c r="PMJ732" s="59"/>
      <c r="PMK732" s="59"/>
      <c r="PML732" s="59"/>
      <c r="PMM732" s="59"/>
      <c r="PMN732" s="59"/>
      <c r="PMO732" s="59"/>
      <c r="PMP732" s="59"/>
      <c r="PMQ732" s="59"/>
      <c r="PMR732" s="59"/>
      <c r="PMS732" s="59"/>
      <c r="PMT732" s="59"/>
      <c r="PMU732" s="59"/>
      <c r="PMV732" s="59"/>
      <c r="PMW732" s="59"/>
      <c r="PMX732" s="59"/>
      <c r="PMY732" s="59"/>
      <c r="PMZ732" s="59"/>
      <c r="PNA732" s="59"/>
      <c r="PNB732" s="59"/>
      <c r="PNC732" s="59"/>
      <c r="PND732" s="59"/>
      <c r="PNE732" s="59"/>
      <c r="PNF732" s="59"/>
      <c r="PNG732" s="59"/>
      <c r="PNH732" s="59"/>
      <c r="PNI732" s="59"/>
      <c r="PNJ732" s="59"/>
      <c r="PNK732" s="59"/>
      <c r="PNL732" s="59"/>
      <c r="PNM732" s="59"/>
      <c r="PNN732" s="59"/>
      <c r="PNO732" s="59"/>
      <c r="PNP732" s="59"/>
      <c r="PNQ732" s="59"/>
      <c r="PNR732" s="59"/>
      <c r="PNS732" s="59"/>
      <c r="PNT732" s="59"/>
      <c r="PNU732" s="59"/>
      <c r="PNV732" s="59"/>
      <c r="PNW732" s="59"/>
      <c r="PNX732" s="59"/>
      <c r="PNY732" s="59"/>
      <c r="PNZ732" s="59"/>
      <c r="POA732" s="59"/>
      <c r="POB732" s="59"/>
      <c r="POC732" s="59"/>
      <c r="POD732" s="59"/>
      <c r="POE732" s="59"/>
      <c r="POF732" s="59"/>
      <c r="POG732" s="59"/>
      <c r="POH732" s="59"/>
      <c r="POI732" s="59"/>
      <c r="POJ732" s="59"/>
      <c r="POK732" s="59"/>
      <c r="POL732" s="59"/>
      <c r="POM732" s="59"/>
      <c r="PON732" s="59"/>
      <c r="POO732" s="59"/>
      <c r="POP732" s="59"/>
      <c r="POQ732" s="59"/>
      <c r="POR732" s="59"/>
      <c r="POS732" s="59"/>
      <c r="POT732" s="59"/>
      <c r="POU732" s="59"/>
      <c r="POV732" s="59"/>
      <c r="POW732" s="59"/>
      <c r="POX732" s="59"/>
      <c r="POY732" s="59"/>
      <c r="POZ732" s="59"/>
      <c r="PPA732" s="59"/>
      <c r="PPB732" s="59"/>
      <c r="PPC732" s="59"/>
      <c r="PPD732" s="59"/>
      <c r="PPE732" s="59"/>
      <c r="PPF732" s="59"/>
      <c r="PPG732" s="59"/>
      <c r="PPH732" s="59"/>
      <c r="PPI732" s="59"/>
      <c r="PPJ732" s="59"/>
      <c r="PPK732" s="59"/>
      <c r="PPL732" s="59"/>
      <c r="PPM732" s="59"/>
      <c r="PPN732" s="59"/>
      <c r="PPO732" s="59"/>
      <c r="PPP732" s="59"/>
      <c r="PPQ732" s="59"/>
      <c r="PPR732" s="59"/>
      <c r="PPS732" s="59"/>
      <c r="PPT732" s="59"/>
      <c r="PPU732" s="59"/>
      <c r="PPV732" s="59"/>
      <c r="PPW732" s="59"/>
      <c r="PPX732" s="59"/>
      <c r="PPY732" s="59"/>
      <c r="PPZ732" s="59"/>
      <c r="PQA732" s="59"/>
      <c r="PQB732" s="59"/>
      <c r="PQC732" s="59"/>
      <c r="PQD732" s="59"/>
      <c r="PQE732" s="59"/>
      <c r="PQF732" s="59"/>
      <c r="PQG732" s="59"/>
      <c r="PQH732" s="59"/>
      <c r="PQI732" s="59"/>
      <c r="PQJ732" s="59"/>
      <c r="PQK732" s="59"/>
      <c r="PQL732" s="59"/>
      <c r="PQM732" s="59"/>
      <c r="PQN732" s="59"/>
      <c r="PQO732" s="59"/>
      <c r="PQP732" s="59"/>
      <c r="PQQ732" s="59"/>
      <c r="PQR732" s="59"/>
      <c r="PQS732" s="59"/>
      <c r="PQT732" s="59"/>
      <c r="PQU732" s="59"/>
      <c r="PQV732" s="59"/>
      <c r="PQW732" s="59"/>
      <c r="PQX732" s="59"/>
      <c r="PQY732" s="59"/>
      <c r="PQZ732" s="59"/>
      <c r="PRA732" s="59"/>
      <c r="PRB732" s="59"/>
      <c r="PRC732" s="59"/>
      <c r="PRD732" s="59"/>
      <c r="PRE732" s="59"/>
      <c r="PRF732" s="59"/>
      <c r="PRG732" s="59"/>
      <c r="PRH732" s="59"/>
      <c r="PRI732" s="59"/>
      <c r="PRJ732" s="59"/>
      <c r="PRK732" s="59"/>
      <c r="PRL732" s="59"/>
      <c r="PRM732" s="59"/>
      <c r="PRN732" s="59"/>
      <c r="PRO732" s="59"/>
      <c r="PRP732" s="59"/>
      <c r="PRQ732" s="59"/>
      <c r="PRR732" s="59"/>
      <c r="PRS732" s="59"/>
      <c r="PRT732" s="59"/>
      <c r="PRU732" s="59"/>
      <c r="PRV732" s="59"/>
      <c r="PRW732" s="59"/>
      <c r="PRX732" s="59"/>
      <c r="PRY732" s="59"/>
      <c r="PRZ732" s="59"/>
      <c r="PSA732" s="59"/>
      <c r="PSB732" s="59"/>
      <c r="PSC732" s="59"/>
      <c r="PSD732" s="59"/>
      <c r="PSE732" s="59"/>
      <c r="PSF732" s="59"/>
      <c r="PSG732" s="59"/>
      <c r="PSH732" s="59"/>
      <c r="PSI732" s="59"/>
      <c r="PSJ732" s="59"/>
      <c r="PSK732" s="59"/>
      <c r="PSL732" s="59"/>
      <c r="PSM732" s="59"/>
      <c r="PSN732" s="59"/>
      <c r="PSO732" s="59"/>
      <c r="PSP732" s="59"/>
      <c r="PSQ732" s="59"/>
      <c r="PSR732" s="59"/>
      <c r="PSS732" s="59"/>
      <c r="PST732" s="59"/>
      <c r="PSU732" s="59"/>
      <c r="PSV732" s="59"/>
      <c r="PSW732" s="59"/>
      <c r="PSX732" s="59"/>
      <c r="PSY732" s="59"/>
      <c r="PSZ732" s="59"/>
      <c r="PTA732" s="59"/>
      <c r="PTB732" s="59"/>
      <c r="PTC732" s="59"/>
      <c r="PTD732" s="59"/>
      <c r="PTE732" s="59"/>
      <c r="PTF732" s="59"/>
      <c r="PTG732" s="59"/>
      <c r="PTH732" s="59"/>
      <c r="PTI732" s="59"/>
      <c r="PTJ732" s="59"/>
      <c r="PTK732" s="59"/>
      <c r="PTL732" s="59"/>
      <c r="PTM732" s="59"/>
      <c r="PTN732" s="59"/>
      <c r="PTO732" s="59"/>
      <c r="PTP732" s="59"/>
      <c r="PTQ732" s="59"/>
      <c r="PTR732" s="59"/>
      <c r="PTS732" s="59"/>
      <c r="PTT732" s="59"/>
      <c r="PTU732" s="59"/>
      <c r="PTV732" s="59"/>
      <c r="PTW732" s="59"/>
      <c r="PTX732" s="59"/>
      <c r="PTY732" s="59"/>
      <c r="PTZ732" s="59"/>
      <c r="PUA732" s="59"/>
      <c r="PUB732" s="59"/>
      <c r="PUC732" s="59"/>
      <c r="PUD732" s="59"/>
      <c r="PUE732" s="59"/>
      <c r="PUF732" s="59"/>
      <c r="PUG732" s="59"/>
      <c r="PUH732" s="59"/>
      <c r="PUI732" s="59"/>
      <c r="PUJ732" s="59"/>
      <c r="PUK732" s="59"/>
      <c r="PUL732" s="59"/>
      <c r="PUM732" s="59"/>
      <c r="PUN732" s="59"/>
      <c r="PUO732" s="59"/>
      <c r="PUP732" s="59"/>
      <c r="PUQ732" s="59"/>
      <c r="PUR732" s="59"/>
      <c r="PUS732" s="59"/>
      <c r="PUT732" s="59"/>
      <c r="PUU732" s="59"/>
      <c r="PUV732" s="59"/>
      <c r="PUW732" s="59"/>
      <c r="PUX732" s="59"/>
      <c r="PUY732" s="59"/>
      <c r="PUZ732" s="59"/>
      <c r="PVA732" s="59"/>
      <c r="PVB732" s="59"/>
      <c r="PVC732" s="59"/>
      <c r="PVD732" s="59"/>
      <c r="PVE732" s="59"/>
      <c r="PVF732" s="59"/>
      <c r="PVG732" s="59"/>
      <c r="PVH732" s="59"/>
      <c r="PVI732" s="59"/>
      <c r="PVJ732" s="59"/>
      <c r="PVK732" s="59"/>
      <c r="PVL732" s="59"/>
      <c r="PVM732" s="59"/>
      <c r="PVN732" s="59"/>
      <c r="PVO732" s="59"/>
      <c r="PVP732" s="59"/>
      <c r="PVQ732" s="59"/>
      <c r="PVR732" s="59"/>
      <c r="PVS732" s="59"/>
      <c r="PVT732" s="59"/>
      <c r="PVU732" s="59"/>
      <c r="PVV732" s="59"/>
      <c r="PVW732" s="59"/>
      <c r="PVX732" s="59"/>
      <c r="PVY732" s="59"/>
      <c r="PVZ732" s="59"/>
      <c r="PWA732" s="59"/>
      <c r="PWB732" s="59"/>
      <c r="PWC732" s="59"/>
      <c r="PWD732" s="59"/>
      <c r="PWE732" s="59"/>
      <c r="PWF732" s="59"/>
      <c r="PWG732" s="59"/>
      <c r="PWH732" s="59"/>
      <c r="PWI732" s="59"/>
      <c r="PWJ732" s="59"/>
      <c r="PWK732" s="59"/>
      <c r="PWL732" s="59"/>
      <c r="PWM732" s="59"/>
      <c r="PWN732" s="59"/>
      <c r="PWO732" s="59"/>
      <c r="PWP732" s="59"/>
      <c r="PWQ732" s="59"/>
      <c r="PWR732" s="59"/>
      <c r="PWS732" s="59"/>
      <c r="PWT732" s="59"/>
      <c r="PWU732" s="59"/>
      <c r="PWV732" s="59"/>
      <c r="PWW732" s="59"/>
      <c r="PWX732" s="59"/>
      <c r="PWY732" s="59"/>
      <c r="PWZ732" s="59"/>
      <c r="PXA732" s="59"/>
      <c r="PXB732" s="59"/>
      <c r="PXC732" s="59"/>
      <c r="PXD732" s="59"/>
      <c r="PXE732" s="59"/>
      <c r="PXF732" s="59"/>
      <c r="PXG732" s="59"/>
      <c r="PXH732" s="59"/>
      <c r="PXI732" s="59"/>
      <c r="PXJ732" s="59"/>
      <c r="PXK732" s="59"/>
      <c r="PXL732" s="59"/>
      <c r="PXM732" s="59"/>
      <c r="PXN732" s="59"/>
      <c r="PXO732" s="59"/>
      <c r="PXP732" s="59"/>
      <c r="PXQ732" s="59"/>
      <c r="PXR732" s="59"/>
      <c r="PXS732" s="59"/>
      <c r="PXT732" s="59"/>
      <c r="PXU732" s="59"/>
      <c r="PXV732" s="59"/>
      <c r="PXW732" s="59"/>
      <c r="PXX732" s="59"/>
      <c r="PXY732" s="59"/>
      <c r="PXZ732" s="59"/>
      <c r="PYA732" s="59"/>
      <c r="PYB732" s="59"/>
      <c r="PYC732" s="59"/>
      <c r="PYD732" s="59"/>
      <c r="PYE732" s="59"/>
      <c r="PYF732" s="59"/>
      <c r="PYG732" s="59"/>
      <c r="PYH732" s="59"/>
      <c r="PYI732" s="59"/>
      <c r="PYJ732" s="59"/>
      <c r="PYK732" s="59"/>
      <c r="PYL732" s="59"/>
      <c r="PYM732" s="59"/>
      <c r="PYN732" s="59"/>
      <c r="PYO732" s="59"/>
      <c r="PYP732" s="59"/>
      <c r="PYQ732" s="59"/>
      <c r="PYR732" s="59"/>
      <c r="PYS732" s="59"/>
      <c r="PYT732" s="59"/>
      <c r="PYU732" s="59"/>
      <c r="PYV732" s="59"/>
      <c r="PYW732" s="59"/>
      <c r="PYX732" s="59"/>
      <c r="PYY732" s="59"/>
      <c r="PYZ732" s="59"/>
      <c r="PZA732" s="59"/>
      <c r="PZB732" s="59"/>
      <c r="PZC732" s="59"/>
      <c r="PZD732" s="59"/>
      <c r="PZE732" s="59"/>
      <c r="PZF732" s="59"/>
      <c r="PZG732" s="59"/>
      <c r="PZH732" s="59"/>
      <c r="PZI732" s="59"/>
      <c r="PZJ732" s="59"/>
      <c r="PZK732" s="59"/>
      <c r="PZL732" s="59"/>
      <c r="PZM732" s="59"/>
      <c r="PZN732" s="59"/>
      <c r="PZO732" s="59"/>
      <c r="PZP732" s="59"/>
      <c r="PZQ732" s="59"/>
      <c r="PZR732" s="59"/>
      <c r="PZS732" s="59"/>
      <c r="PZT732" s="59"/>
      <c r="PZU732" s="59"/>
      <c r="PZV732" s="59"/>
      <c r="PZW732" s="59"/>
      <c r="PZX732" s="59"/>
      <c r="PZY732" s="59"/>
      <c r="PZZ732" s="59"/>
      <c r="QAA732" s="59"/>
      <c r="QAB732" s="59"/>
      <c r="QAC732" s="59"/>
      <c r="QAD732" s="59"/>
      <c r="QAE732" s="59"/>
      <c r="QAF732" s="59"/>
      <c r="QAG732" s="59"/>
      <c r="QAH732" s="59"/>
      <c r="QAI732" s="59"/>
      <c r="QAJ732" s="59"/>
      <c r="QAK732" s="59"/>
      <c r="QAL732" s="59"/>
      <c r="QAM732" s="59"/>
      <c r="QAN732" s="59"/>
      <c r="QAO732" s="59"/>
      <c r="QAP732" s="59"/>
      <c r="QAQ732" s="59"/>
      <c r="QAR732" s="59"/>
      <c r="QAS732" s="59"/>
      <c r="QAT732" s="59"/>
      <c r="QAU732" s="59"/>
      <c r="QAV732" s="59"/>
      <c r="QAW732" s="59"/>
      <c r="QAX732" s="59"/>
      <c r="QAY732" s="59"/>
      <c r="QAZ732" s="59"/>
      <c r="QBA732" s="59"/>
      <c r="QBB732" s="59"/>
      <c r="QBC732" s="59"/>
      <c r="QBD732" s="59"/>
      <c r="QBE732" s="59"/>
      <c r="QBF732" s="59"/>
      <c r="QBG732" s="59"/>
      <c r="QBH732" s="59"/>
      <c r="QBI732" s="59"/>
      <c r="QBJ732" s="59"/>
      <c r="QBK732" s="59"/>
      <c r="QBL732" s="59"/>
      <c r="QBM732" s="59"/>
      <c r="QBN732" s="59"/>
      <c r="QBO732" s="59"/>
      <c r="QBP732" s="59"/>
      <c r="QBQ732" s="59"/>
      <c r="QBR732" s="59"/>
      <c r="QBS732" s="59"/>
      <c r="QBT732" s="59"/>
      <c r="QBU732" s="59"/>
      <c r="QBV732" s="59"/>
      <c r="QBW732" s="59"/>
      <c r="QBX732" s="59"/>
      <c r="QBY732" s="59"/>
      <c r="QBZ732" s="59"/>
      <c r="QCA732" s="59"/>
      <c r="QCB732" s="59"/>
      <c r="QCC732" s="59"/>
      <c r="QCD732" s="59"/>
      <c r="QCE732" s="59"/>
      <c r="QCF732" s="59"/>
      <c r="QCG732" s="59"/>
      <c r="QCH732" s="59"/>
      <c r="QCI732" s="59"/>
      <c r="QCJ732" s="59"/>
      <c r="QCK732" s="59"/>
      <c r="QCL732" s="59"/>
      <c r="QCM732" s="59"/>
      <c r="QCN732" s="59"/>
      <c r="QCO732" s="59"/>
      <c r="QCP732" s="59"/>
      <c r="QCQ732" s="59"/>
      <c r="QCR732" s="59"/>
      <c r="QCS732" s="59"/>
      <c r="QCT732" s="59"/>
      <c r="QCU732" s="59"/>
      <c r="QCV732" s="59"/>
      <c r="QCW732" s="59"/>
      <c r="QCX732" s="59"/>
      <c r="QCY732" s="59"/>
      <c r="QCZ732" s="59"/>
      <c r="QDA732" s="59"/>
      <c r="QDB732" s="59"/>
      <c r="QDC732" s="59"/>
      <c r="QDD732" s="59"/>
      <c r="QDE732" s="59"/>
      <c r="QDF732" s="59"/>
      <c r="QDG732" s="59"/>
      <c r="QDH732" s="59"/>
      <c r="QDI732" s="59"/>
      <c r="QDJ732" s="59"/>
      <c r="QDK732" s="59"/>
      <c r="QDL732" s="59"/>
      <c r="QDM732" s="59"/>
      <c r="QDN732" s="59"/>
      <c r="QDO732" s="59"/>
      <c r="QDP732" s="59"/>
      <c r="QDQ732" s="59"/>
      <c r="QDR732" s="59"/>
      <c r="QDS732" s="59"/>
      <c r="QDT732" s="59"/>
      <c r="QDU732" s="59"/>
      <c r="QDV732" s="59"/>
      <c r="QDW732" s="59"/>
      <c r="QDX732" s="59"/>
      <c r="QDY732" s="59"/>
      <c r="QDZ732" s="59"/>
      <c r="QEA732" s="59"/>
      <c r="QEB732" s="59"/>
      <c r="QEC732" s="59"/>
      <c r="QED732" s="59"/>
      <c r="QEE732" s="59"/>
      <c r="QEF732" s="59"/>
      <c r="QEG732" s="59"/>
      <c r="QEH732" s="59"/>
      <c r="QEI732" s="59"/>
      <c r="QEJ732" s="59"/>
      <c r="QEK732" s="59"/>
      <c r="QEL732" s="59"/>
      <c r="QEM732" s="59"/>
      <c r="QEN732" s="59"/>
      <c r="QEO732" s="59"/>
      <c r="QEP732" s="59"/>
      <c r="QEQ732" s="59"/>
      <c r="QER732" s="59"/>
      <c r="QES732" s="59"/>
      <c r="QET732" s="59"/>
      <c r="QEU732" s="59"/>
      <c r="QEV732" s="59"/>
      <c r="QEW732" s="59"/>
      <c r="QEX732" s="59"/>
      <c r="QEY732" s="59"/>
      <c r="QEZ732" s="59"/>
      <c r="QFA732" s="59"/>
      <c r="QFB732" s="59"/>
      <c r="QFC732" s="59"/>
      <c r="QFD732" s="59"/>
      <c r="QFE732" s="59"/>
      <c r="QFF732" s="59"/>
      <c r="QFG732" s="59"/>
      <c r="QFH732" s="59"/>
      <c r="QFI732" s="59"/>
      <c r="QFJ732" s="59"/>
      <c r="QFK732" s="59"/>
      <c r="QFL732" s="59"/>
      <c r="QFM732" s="59"/>
      <c r="QFN732" s="59"/>
      <c r="QFO732" s="59"/>
      <c r="QFP732" s="59"/>
      <c r="QFQ732" s="59"/>
      <c r="QFR732" s="59"/>
      <c r="QFS732" s="59"/>
      <c r="QFT732" s="59"/>
      <c r="QFU732" s="59"/>
      <c r="QFV732" s="59"/>
      <c r="QFW732" s="59"/>
      <c r="QFX732" s="59"/>
      <c r="QFY732" s="59"/>
      <c r="QFZ732" s="59"/>
      <c r="QGA732" s="59"/>
      <c r="QGB732" s="59"/>
      <c r="QGC732" s="59"/>
      <c r="QGD732" s="59"/>
      <c r="QGE732" s="59"/>
      <c r="QGF732" s="59"/>
      <c r="QGG732" s="59"/>
      <c r="QGH732" s="59"/>
      <c r="QGI732" s="59"/>
      <c r="QGJ732" s="59"/>
      <c r="QGK732" s="59"/>
      <c r="QGL732" s="59"/>
      <c r="QGM732" s="59"/>
      <c r="QGN732" s="59"/>
      <c r="QGO732" s="59"/>
      <c r="QGP732" s="59"/>
      <c r="QGQ732" s="59"/>
      <c r="QGR732" s="59"/>
      <c r="QGS732" s="59"/>
      <c r="QGT732" s="59"/>
      <c r="QGU732" s="59"/>
      <c r="QGV732" s="59"/>
      <c r="QGW732" s="59"/>
      <c r="QGX732" s="59"/>
      <c r="QGY732" s="59"/>
      <c r="QGZ732" s="59"/>
      <c r="QHA732" s="59"/>
      <c r="QHB732" s="59"/>
      <c r="QHC732" s="59"/>
      <c r="QHD732" s="59"/>
      <c r="QHE732" s="59"/>
      <c r="QHF732" s="59"/>
      <c r="QHG732" s="59"/>
      <c r="QHH732" s="59"/>
      <c r="QHI732" s="59"/>
      <c r="QHJ732" s="59"/>
      <c r="QHK732" s="59"/>
      <c r="QHL732" s="59"/>
      <c r="QHM732" s="59"/>
      <c r="QHN732" s="59"/>
      <c r="QHO732" s="59"/>
      <c r="QHP732" s="59"/>
      <c r="QHQ732" s="59"/>
      <c r="QHR732" s="59"/>
      <c r="QHS732" s="59"/>
      <c r="QHT732" s="59"/>
      <c r="QHU732" s="59"/>
      <c r="QHV732" s="59"/>
      <c r="QHW732" s="59"/>
      <c r="QHX732" s="59"/>
      <c r="QHY732" s="59"/>
      <c r="QHZ732" s="59"/>
      <c r="QIA732" s="59"/>
      <c r="QIB732" s="59"/>
      <c r="QIC732" s="59"/>
      <c r="QID732" s="59"/>
      <c r="QIE732" s="59"/>
      <c r="QIF732" s="59"/>
      <c r="QIG732" s="59"/>
      <c r="QIH732" s="59"/>
      <c r="QII732" s="59"/>
      <c r="QIJ732" s="59"/>
      <c r="QIK732" s="59"/>
      <c r="QIL732" s="59"/>
      <c r="QIM732" s="59"/>
      <c r="QIN732" s="59"/>
      <c r="QIO732" s="59"/>
      <c r="QIP732" s="59"/>
      <c r="QIQ732" s="59"/>
      <c r="QIR732" s="59"/>
      <c r="QIS732" s="59"/>
      <c r="QIT732" s="59"/>
      <c r="QIU732" s="59"/>
      <c r="QIV732" s="59"/>
      <c r="QIW732" s="59"/>
      <c r="QIX732" s="59"/>
      <c r="QIY732" s="59"/>
      <c r="QIZ732" s="59"/>
      <c r="QJA732" s="59"/>
      <c r="QJB732" s="59"/>
      <c r="QJC732" s="59"/>
      <c r="QJD732" s="59"/>
      <c r="QJE732" s="59"/>
      <c r="QJF732" s="59"/>
      <c r="QJG732" s="59"/>
      <c r="QJH732" s="59"/>
      <c r="QJI732" s="59"/>
      <c r="QJJ732" s="59"/>
      <c r="QJK732" s="59"/>
      <c r="QJL732" s="59"/>
      <c r="QJM732" s="59"/>
      <c r="QJN732" s="59"/>
      <c r="QJO732" s="59"/>
      <c r="QJP732" s="59"/>
      <c r="QJQ732" s="59"/>
      <c r="QJR732" s="59"/>
      <c r="QJS732" s="59"/>
      <c r="QJT732" s="59"/>
      <c r="QJU732" s="59"/>
      <c r="QJV732" s="59"/>
      <c r="QJW732" s="59"/>
      <c r="QJX732" s="59"/>
      <c r="QJY732" s="59"/>
      <c r="QJZ732" s="59"/>
      <c r="QKA732" s="59"/>
      <c r="QKB732" s="59"/>
      <c r="QKC732" s="59"/>
      <c r="QKD732" s="59"/>
      <c r="QKE732" s="59"/>
      <c r="QKF732" s="59"/>
      <c r="QKG732" s="59"/>
      <c r="QKH732" s="59"/>
      <c r="QKI732" s="59"/>
      <c r="QKJ732" s="59"/>
      <c r="QKK732" s="59"/>
      <c r="QKL732" s="59"/>
      <c r="QKM732" s="59"/>
      <c r="QKN732" s="59"/>
      <c r="QKO732" s="59"/>
      <c r="QKP732" s="59"/>
      <c r="QKQ732" s="59"/>
      <c r="QKR732" s="59"/>
      <c r="QKS732" s="59"/>
      <c r="QKT732" s="59"/>
      <c r="QKU732" s="59"/>
      <c r="QKV732" s="59"/>
      <c r="QKW732" s="59"/>
      <c r="QKX732" s="59"/>
      <c r="QKY732" s="59"/>
      <c r="QKZ732" s="59"/>
      <c r="QLA732" s="59"/>
      <c r="QLB732" s="59"/>
      <c r="QLC732" s="59"/>
      <c r="QLD732" s="59"/>
      <c r="QLE732" s="59"/>
      <c r="QLF732" s="59"/>
      <c r="QLG732" s="59"/>
      <c r="QLH732" s="59"/>
      <c r="QLI732" s="59"/>
      <c r="QLJ732" s="59"/>
      <c r="QLK732" s="59"/>
      <c r="QLL732" s="59"/>
      <c r="QLM732" s="59"/>
      <c r="QLN732" s="59"/>
      <c r="QLO732" s="59"/>
      <c r="QLP732" s="59"/>
      <c r="QLQ732" s="59"/>
      <c r="QLR732" s="59"/>
      <c r="QLS732" s="59"/>
      <c r="QLT732" s="59"/>
      <c r="QLU732" s="59"/>
      <c r="QLV732" s="59"/>
      <c r="QLW732" s="59"/>
      <c r="QLX732" s="59"/>
      <c r="QLY732" s="59"/>
      <c r="QLZ732" s="59"/>
      <c r="QMA732" s="59"/>
      <c r="QMB732" s="59"/>
      <c r="QMC732" s="59"/>
      <c r="QMD732" s="59"/>
      <c r="QME732" s="59"/>
      <c r="QMF732" s="59"/>
      <c r="QMG732" s="59"/>
      <c r="QMH732" s="59"/>
      <c r="QMI732" s="59"/>
      <c r="QMJ732" s="59"/>
      <c r="QMK732" s="59"/>
      <c r="QML732" s="59"/>
      <c r="QMM732" s="59"/>
      <c r="QMN732" s="59"/>
      <c r="QMO732" s="59"/>
      <c r="QMP732" s="59"/>
      <c r="QMQ732" s="59"/>
      <c r="QMR732" s="59"/>
      <c r="QMS732" s="59"/>
      <c r="QMT732" s="59"/>
      <c r="QMU732" s="59"/>
      <c r="QMV732" s="59"/>
      <c r="QMW732" s="59"/>
      <c r="QMX732" s="59"/>
      <c r="QMY732" s="59"/>
      <c r="QMZ732" s="59"/>
      <c r="QNA732" s="59"/>
      <c r="QNB732" s="59"/>
      <c r="QNC732" s="59"/>
      <c r="QND732" s="59"/>
      <c r="QNE732" s="59"/>
      <c r="QNF732" s="59"/>
      <c r="QNG732" s="59"/>
      <c r="QNH732" s="59"/>
      <c r="QNI732" s="59"/>
      <c r="QNJ732" s="59"/>
      <c r="QNK732" s="59"/>
      <c r="QNL732" s="59"/>
      <c r="QNM732" s="59"/>
      <c r="QNN732" s="59"/>
      <c r="QNO732" s="59"/>
      <c r="QNP732" s="59"/>
      <c r="QNQ732" s="59"/>
      <c r="QNR732" s="59"/>
      <c r="QNS732" s="59"/>
      <c r="QNT732" s="59"/>
      <c r="QNU732" s="59"/>
      <c r="QNV732" s="59"/>
      <c r="QNW732" s="59"/>
      <c r="QNX732" s="59"/>
      <c r="QNY732" s="59"/>
      <c r="QNZ732" s="59"/>
      <c r="QOA732" s="59"/>
      <c r="QOB732" s="59"/>
      <c r="QOC732" s="59"/>
      <c r="QOD732" s="59"/>
      <c r="QOE732" s="59"/>
      <c r="QOF732" s="59"/>
      <c r="QOG732" s="59"/>
      <c r="QOH732" s="59"/>
      <c r="QOI732" s="59"/>
      <c r="QOJ732" s="59"/>
      <c r="QOK732" s="59"/>
      <c r="QOL732" s="59"/>
      <c r="QOM732" s="59"/>
      <c r="QON732" s="59"/>
      <c r="QOO732" s="59"/>
      <c r="QOP732" s="59"/>
      <c r="QOQ732" s="59"/>
      <c r="QOR732" s="59"/>
      <c r="QOS732" s="59"/>
      <c r="QOT732" s="59"/>
      <c r="QOU732" s="59"/>
      <c r="QOV732" s="59"/>
      <c r="QOW732" s="59"/>
      <c r="QOX732" s="59"/>
      <c r="QOY732" s="59"/>
      <c r="QOZ732" s="59"/>
      <c r="QPA732" s="59"/>
      <c r="QPB732" s="59"/>
      <c r="QPC732" s="59"/>
      <c r="QPD732" s="59"/>
      <c r="QPE732" s="59"/>
      <c r="QPF732" s="59"/>
      <c r="QPG732" s="59"/>
      <c r="QPH732" s="59"/>
      <c r="QPI732" s="59"/>
      <c r="QPJ732" s="59"/>
      <c r="QPK732" s="59"/>
      <c r="QPL732" s="59"/>
      <c r="QPM732" s="59"/>
      <c r="QPN732" s="59"/>
      <c r="QPO732" s="59"/>
      <c r="QPP732" s="59"/>
      <c r="QPQ732" s="59"/>
      <c r="QPR732" s="59"/>
      <c r="QPS732" s="59"/>
      <c r="QPT732" s="59"/>
      <c r="QPU732" s="59"/>
      <c r="QPV732" s="59"/>
      <c r="QPW732" s="59"/>
      <c r="QPX732" s="59"/>
      <c r="QPY732" s="59"/>
      <c r="QPZ732" s="59"/>
      <c r="QQA732" s="59"/>
      <c r="QQB732" s="59"/>
      <c r="QQC732" s="59"/>
      <c r="QQD732" s="59"/>
      <c r="QQE732" s="59"/>
      <c r="QQF732" s="59"/>
      <c r="QQG732" s="59"/>
      <c r="QQH732" s="59"/>
      <c r="QQI732" s="59"/>
      <c r="QQJ732" s="59"/>
      <c r="QQK732" s="59"/>
      <c r="QQL732" s="59"/>
      <c r="QQM732" s="59"/>
      <c r="QQN732" s="59"/>
      <c r="QQO732" s="59"/>
      <c r="QQP732" s="59"/>
      <c r="QQQ732" s="59"/>
      <c r="QQR732" s="59"/>
      <c r="QQS732" s="59"/>
      <c r="QQT732" s="59"/>
      <c r="QQU732" s="59"/>
      <c r="QQV732" s="59"/>
      <c r="QQW732" s="59"/>
      <c r="QQX732" s="59"/>
      <c r="QQY732" s="59"/>
      <c r="QQZ732" s="59"/>
      <c r="QRA732" s="59"/>
      <c r="QRB732" s="59"/>
      <c r="QRC732" s="59"/>
      <c r="QRD732" s="59"/>
      <c r="QRE732" s="59"/>
      <c r="QRF732" s="59"/>
      <c r="QRG732" s="59"/>
      <c r="QRH732" s="59"/>
      <c r="QRI732" s="59"/>
      <c r="QRJ732" s="59"/>
      <c r="QRK732" s="59"/>
      <c r="QRL732" s="59"/>
      <c r="QRM732" s="59"/>
      <c r="QRN732" s="59"/>
      <c r="QRO732" s="59"/>
      <c r="QRP732" s="59"/>
      <c r="QRQ732" s="59"/>
      <c r="QRR732" s="59"/>
      <c r="QRS732" s="59"/>
      <c r="QRT732" s="59"/>
      <c r="QRU732" s="59"/>
      <c r="QRV732" s="59"/>
      <c r="QRW732" s="59"/>
      <c r="QRX732" s="59"/>
      <c r="QRY732" s="59"/>
      <c r="QRZ732" s="59"/>
      <c r="QSA732" s="59"/>
      <c r="QSB732" s="59"/>
      <c r="QSC732" s="59"/>
      <c r="QSD732" s="59"/>
      <c r="QSE732" s="59"/>
      <c r="QSF732" s="59"/>
      <c r="QSG732" s="59"/>
      <c r="QSH732" s="59"/>
      <c r="QSI732" s="59"/>
      <c r="QSJ732" s="59"/>
      <c r="QSK732" s="59"/>
      <c r="QSL732" s="59"/>
      <c r="QSM732" s="59"/>
      <c r="QSN732" s="59"/>
      <c r="QSO732" s="59"/>
      <c r="QSP732" s="59"/>
      <c r="QSQ732" s="59"/>
      <c r="QSR732" s="59"/>
      <c r="QSS732" s="59"/>
      <c r="QST732" s="59"/>
      <c r="QSU732" s="59"/>
      <c r="QSV732" s="59"/>
      <c r="QSW732" s="59"/>
      <c r="QSX732" s="59"/>
      <c r="QSY732" s="59"/>
      <c r="QSZ732" s="59"/>
      <c r="QTA732" s="59"/>
      <c r="QTB732" s="59"/>
      <c r="QTC732" s="59"/>
      <c r="QTD732" s="59"/>
      <c r="QTE732" s="59"/>
      <c r="QTF732" s="59"/>
      <c r="QTG732" s="59"/>
      <c r="QTH732" s="59"/>
      <c r="QTI732" s="59"/>
      <c r="QTJ732" s="59"/>
      <c r="QTK732" s="59"/>
      <c r="QTL732" s="59"/>
      <c r="QTM732" s="59"/>
      <c r="QTN732" s="59"/>
      <c r="QTO732" s="59"/>
      <c r="QTP732" s="59"/>
      <c r="QTQ732" s="59"/>
      <c r="QTR732" s="59"/>
      <c r="QTS732" s="59"/>
      <c r="QTT732" s="59"/>
      <c r="QTU732" s="59"/>
      <c r="QTV732" s="59"/>
      <c r="QTW732" s="59"/>
      <c r="QTX732" s="59"/>
      <c r="QTY732" s="59"/>
      <c r="QTZ732" s="59"/>
      <c r="QUA732" s="59"/>
      <c r="QUB732" s="59"/>
      <c r="QUC732" s="59"/>
      <c r="QUD732" s="59"/>
      <c r="QUE732" s="59"/>
      <c r="QUF732" s="59"/>
      <c r="QUG732" s="59"/>
      <c r="QUH732" s="59"/>
      <c r="QUI732" s="59"/>
      <c r="QUJ732" s="59"/>
      <c r="QUK732" s="59"/>
      <c r="QUL732" s="59"/>
      <c r="QUM732" s="59"/>
      <c r="QUN732" s="59"/>
      <c r="QUO732" s="59"/>
      <c r="QUP732" s="59"/>
      <c r="QUQ732" s="59"/>
      <c r="QUR732" s="59"/>
      <c r="QUS732" s="59"/>
      <c r="QUT732" s="59"/>
      <c r="QUU732" s="59"/>
      <c r="QUV732" s="59"/>
      <c r="QUW732" s="59"/>
      <c r="QUX732" s="59"/>
      <c r="QUY732" s="59"/>
      <c r="QUZ732" s="59"/>
      <c r="QVA732" s="59"/>
      <c r="QVB732" s="59"/>
      <c r="QVC732" s="59"/>
      <c r="QVD732" s="59"/>
      <c r="QVE732" s="59"/>
      <c r="QVF732" s="59"/>
      <c r="QVG732" s="59"/>
      <c r="QVH732" s="59"/>
      <c r="QVI732" s="59"/>
      <c r="QVJ732" s="59"/>
      <c r="QVK732" s="59"/>
      <c r="QVL732" s="59"/>
      <c r="QVM732" s="59"/>
      <c r="QVN732" s="59"/>
      <c r="QVO732" s="59"/>
      <c r="QVP732" s="59"/>
      <c r="QVQ732" s="59"/>
      <c r="QVR732" s="59"/>
      <c r="QVS732" s="59"/>
      <c r="QVT732" s="59"/>
      <c r="QVU732" s="59"/>
      <c r="QVV732" s="59"/>
      <c r="QVW732" s="59"/>
      <c r="QVX732" s="59"/>
      <c r="QVY732" s="59"/>
      <c r="QVZ732" s="59"/>
      <c r="QWA732" s="59"/>
      <c r="QWB732" s="59"/>
      <c r="QWC732" s="59"/>
      <c r="QWD732" s="59"/>
      <c r="QWE732" s="59"/>
      <c r="QWF732" s="59"/>
      <c r="QWG732" s="59"/>
      <c r="QWH732" s="59"/>
      <c r="QWI732" s="59"/>
      <c r="QWJ732" s="59"/>
      <c r="QWK732" s="59"/>
      <c r="QWL732" s="59"/>
      <c r="QWM732" s="59"/>
      <c r="QWN732" s="59"/>
      <c r="QWO732" s="59"/>
      <c r="QWP732" s="59"/>
      <c r="QWQ732" s="59"/>
      <c r="QWR732" s="59"/>
      <c r="QWS732" s="59"/>
      <c r="QWT732" s="59"/>
      <c r="QWU732" s="59"/>
      <c r="QWV732" s="59"/>
      <c r="QWW732" s="59"/>
      <c r="QWX732" s="59"/>
      <c r="QWY732" s="59"/>
      <c r="QWZ732" s="59"/>
      <c r="QXA732" s="59"/>
      <c r="QXB732" s="59"/>
      <c r="QXC732" s="59"/>
      <c r="QXD732" s="59"/>
      <c r="QXE732" s="59"/>
      <c r="QXF732" s="59"/>
      <c r="QXG732" s="59"/>
      <c r="QXH732" s="59"/>
      <c r="QXI732" s="59"/>
      <c r="QXJ732" s="59"/>
      <c r="QXK732" s="59"/>
      <c r="QXL732" s="59"/>
      <c r="QXM732" s="59"/>
      <c r="QXN732" s="59"/>
      <c r="QXO732" s="59"/>
      <c r="QXP732" s="59"/>
      <c r="QXQ732" s="59"/>
      <c r="QXR732" s="59"/>
      <c r="QXS732" s="59"/>
      <c r="QXT732" s="59"/>
      <c r="QXU732" s="59"/>
      <c r="QXV732" s="59"/>
      <c r="QXW732" s="59"/>
      <c r="QXX732" s="59"/>
      <c r="QXY732" s="59"/>
      <c r="QXZ732" s="59"/>
      <c r="QYA732" s="59"/>
      <c r="QYB732" s="59"/>
      <c r="QYC732" s="59"/>
      <c r="QYD732" s="59"/>
      <c r="QYE732" s="59"/>
      <c r="QYF732" s="59"/>
      <c r="QYG732" s="59"/>
      <c r="QYH732" s="59"/>
      <c r="QYI732" s="59"/>
      <c r="QYJ732" s="59"/>
      <c r="QYK732" s="59"/>
      <c r="QYL732" s="59"/>
      <c r="QYM732" s="59"/>
      <c r="QYN732" s="59"/>
      <c r="QYO732" s="59"/>
      <c r="QYP732" s="59"/>
      <c r="QYQ732" s="59"/>
      <c r="QYR732" s="59"/>
      <c r="QYS732" s="59"/>
      <c r="QYT732" s="59"/>
      <c r="QYU732" s="59"/>
      <c r="QYV732" s="59"/>
      <c r="QYW732" s="59"/>
      <c r="QYX732" s="59"/>
      <c r="QYY732" s="59"/>
      <c r="QYZ732" s="59"/>
      <c r="QZA732" s="59"/>
      <c r="QZB732" s="59"/>
      <c r="QZC732" s="59"/>
      <c r="QZD732" s="59"/>
      <c r="QZE732" s="59"/>
      <c r="QZF732" s="59"/>
      <c r="QZG732" s="59"/>
      <c r="QZH732" s="59"/>
      <c r="QZI732" s="59"/>
      <c r="QZJ732" s="59"/>
      <c r="QZK732" s="59"/>
      <c r="QZL732" s="59"/>
      <c r="QZM732" s="59"/>
      <c r="QZN732" s="59"/>
      <c r="QZO732" s="59"/>
      <c r="QZP732" s="59"/>
      <c r="QZQ732" s="59"/>
      <c r="QZR732" s="59"/>
      <c r="QZS732" s="59"/>
      <c r="QZT732" s="59"/>
      <c r="QZU732" s="59"/>
      <c r="QZV732" s="59"/>
      <c r="QZW732" s="59"/>
      <c r="QZX732" s="59"/>
      <c r="QZY732" s="59"/>
      <c r="QZZ732" s="59"/>
      <c r="RAA732" s="59"/>
      <c r="RAB732" s="59"/>
      <c r="RAC732" s="59"/>
      <c r="RAD732" s="59"/>
      <c r="RAE732" s="59"/>
      <c r="RAF732" s="59"/>
      <c r="RAG732" s="59"/>
      <c r="RAH732" s="59"/>
      <c r="RAI732" s="59"/>
      <c r="RAJ732" s="59"/>
      <c r="RAK732" s="59"/>
      <c r="RAL732" s="59"/>
      <c r="RAM732" s="59"/>
      <c r="RAN732" s="59"/>
      <c r="RAO732" s="59"/>
      <c r="RAP732" s="59"/>
      <c r="RAQ732" s="59"/>
      <c r="RAR732" s="59"/>
      <c r="RAS732" s="59"/>
      <c r="RAT732" s="59"/>
      <c r="RAU732" s="59"/>
      <c r="RAV732" s="59"/>
      <c r="RAW732" s="59"/>
      <c r="RAX732" s="59"/>
      <c r="RAY732" s="59"/>
      <c r="RAZ732" s="59"/>
      <c r="RBA732" s="59"/>
      <c r="RBB732" s="59"/>
      <c r="RBC732" s="59"/>
      <c r="RBD732" s="59"/>
      <c r="RBE732" s="59"/>
      <c r="RBF732" s="59"/>
      <c r="RBG732" s="59"/>
      <c r="RBH732" s="59"/>
      <c r="RBI732" s="59"/>
      <c r="RBJ732" s="59"/>
      <c r="RBK732" s="59"/>
      <c r="RBL732" s="59"/>
      <c r="RBM732" s="59"/>
      <c r="RBN732" s="59"/>
      <c r="RBO732" s="59"/>
      <c r="RBP732" s="59"/>
      <c r="RBQ732" s="59"/>
      <c r="RBR732" s="59"/>
      <c r="RBS732" s="59"/>
      <c r="RBT732" s="59"/>
      <c r="RBU732" s="59"/>
      <c r="RBV732" s="59"/>
      <c r="RBW732" s="59"/>
      <c r="RBX732" s="59"/>
      <c r="RBY732" s="59"/>
      <c r="RBZ732" s="59"/>
      <c r="RCA732" s="59"/>
      <c r="RCB732" s="59"/>
      <c r="RCC732" s="59"/>
      <c r="RCD732" s="59"/>
      <c r="RCE732" s="59"/>
      <c r="RCF732" s="59"/>
      <c r="RCG732" s="59"/>
      <c r="RCH732" s="59"/>
      <c r="RCI732" s="59"/>
      <c r="RCJ732" s="59"/>
      <c r="RCK732" s="59"/>
      <c r="RCL732" s="59"/>
      <c r="RCM732" s="59"/>
      <c r="RCN732" s="59"/>
      <c r="RCO732" s="59"/>
      <c r="RCP732" s="59"/>
      <c r="RCQ732" s="59"/>
      <c r="RCR732" s="59"/>
      <c r="RCS732" s="59"/>
      <c r="RCT732" s="59"/>
      <c r="RCU732" s="59"/>
      <c r="RCV732" s="59"/>
      <c r="RCW732" s="59"/>
      <c r="RCX732" s="59"/>
      <c r="RCY732" s="59"/>
      <c r="RCZ732" s="59"/>
      <c r="RDA732" s="59"/>
      <c r="RDB732" s="59"/>
      <c r="RDC732" s="59"/>
      <c r="RDD732" s="59"/>
      <c r="RDE732" s="59"/>
      <c r="RDF732" s="59"/>
      <c r="RDG732" s="59"/>
      <c r="RDH732" s="59"/>
      <c r="RDI732" s="59"/>
      <c r="RDJ732" s="59"/>
      <c r="RDK732" s="59"/>
      <c r="RDL732" s="59"/>
      <c r="RDM732" s="59"/>
      <c r="RDN732" s="59"/>
      <c r="RDO732" s="59"/>
      <c r="RDP732" s="59"/>
      <c r="RDQ732" s="59"/>
      <c r="RDR732" s="59"/>
      <c r="RDS732" s="59"/>
      <c r="RDT732" s="59"/>
      <c r="RDU732" s="59"/>
      <c r="RDV732" s="59"/>
      <c r="RDW732" s="59"/>
      <c r="RDX732" s="59"/>
      <c r="RDY732" s="59"/>
      <c r="RDZ732" s="59"/>
      <c r="REA732" s="59"/>
      <c r="REB732" s="59"/>
      <c r="REC732" s="59"/>
      <c r="RED732" s="59"/>
      <c r="REE732" s="59"/>
      <c r="REF732" s="59"/>
      <c r="REG732" s="59"/>
      <c r="REH732" s="59"/>
      <c r="REI732" s="59"/>
      <c r="REJ732" s="59"/>
      <c r="REK732" s="59"/>
      <c r="REL732" s="59"/>
      <c r="REM732" s="59"/>
      <c r="REN732" s="59"/>
      <c r="REO732" s="59"/>
      <c r="REP732" s="59"/>
      <c r="REQ732" s="59"/>
      <c r="RER732" s="59"/>
      <c r="RES732" s="59"/>
      <c r="RET732" s="59"/>
      <c r="REU732" s="59"/>
      <c r="REV732" s="59"/>
      <c r="REW732" s="59"/>
      <c r="REX732" s="59"/>
      <c r="REY732" s="59"/>
      <c r="REZ732" s="59"/>
      <c r="RFA732" s="59"/>
      <c r="RFB732" s="59"/>
      <c r="RFC732" s="59"/>
      <c r="RFD732" s="59"/>
      <c r="RFE732" s="59"/>
      <c r="RFF732" s="59"/>
      <c r="RFG732" s="59"/>
      <c r="RFH732" s="59"/>
      <c r="RFI732" s="59"/>
      <c r="RFJ732" s="59"/>
      <c r="RFK732" s="59"/>
      <c r="RFL732" s="59"/>
      <c r="RFM732" s="59"/>
      <c r="RFN732" s="59"/>
      <c r="RFO732" s="59"/>
      <c r="RFP732" s="59"/>
      <c r="RFQ732" s="59"/>
      <c r="RFR732" s="59"/>
      <c r="RFS732" s="59"/>
      <c r="RFT732" s="59"/>
      <c r="RFU732" s="59"/>
      <c r="RFV732" s="59"/>
      <c r="RFW732" s="59"/>
      <c r="RFX732" s="59"/>
      <c r="RFY732" s="59"/>
      <c r="RFZ732" s="59"/>
      <c r="RGA732" s="59"/>
      <c r="RGB732" s="59"/>
      <c r="RGC732" s="59"/>
      <c r="RGD732" s="59"/>
      <c r="RGE732" s="59"/>
      <c r="RGF732" s="59"/>
      <c r="RGG732" s="59"/>
      <c r="RGH732" s="59"/>
      <c r="RGI732" s="59"/>
      <c r="RGJ732" s="59"/>
      <c r="RGK732" s="59"/>
      <c r="RGL732" s="59"/>
      <c r="RGM732" s="59"/>
      <c r="RGN732" s="59"/>
      <c r="RGO732" s="59"/>
      <c r="RGP732" s="59"/>
      <c r="RGQ732" s="59"/>
      <c r="RGR732" s="59"/>
      <c r="RGS732" s="59"/>
      <c r="RGT732" s="59"/>
      <c r="RGU732" s="59"/>
      <c r="RGV732" s="59"/>
      <c r="RGW732" s="59"/>
      <c r="RGX732" s="59"/>
      <c r="RGY732" s="59"/>
      <c r="RGZ732" s="59"/>
      <c r="RHA732" s="59"/>
      <c r="RHB732" s="59"/>
      <c r="RHC732" s="59"/>
      <c r="RHD732" s="59"/>
      <c r="RHE732" s="59"/>
      <c r="RHF732" s="59"/>
      <c r="RHG732" s="59"/>
      <c r="RHH732" s="59"/>
      <c r="RHI732" s="59"/>
      <c r="RHJ732" s="59"/>
      <c r="RHK732" s="59"/>
      <c r="RHL732" s="59"/>
      <c r="RHM732" s="59"/>
      <c r="RHN732" s="59"/>
      <c r="RHO732" s="59"/>
      <c r="RHP732" s="59"/>
      <c r="RHQ732" s="59"/>
      <c r="RHR732" s="59"/>
      <c r="RHS732" s="59"/>
      <c r="RHT732" s="59"/>
      <c r="RHU732" s="59"/>
      <c r="RHV732" s="59"/>
      <c r="RHW732" s="59"/>
      <c r="RHX732" s="59"/>
      <c r="RHY732" s="59"/>
      <c r="RHZ732" s="59"/>
      <c r="RIA732" s="59"/>
      <c r="RIB732" s="59"/>
      <c r="RIC732" s="59"/>
      <c r="RID732" s="59"/>
      <c r="RIE732" s="59"/>
      <c r="RIF732" s="59"/>
      <c r="RIG732" s="59"/>
      <c r="RIH732" s="59"/>
      <c r="RII732" s="59"/>
      <c r="RIJ732" s="59"/>
      <c r="RIK732" s="59"/>
      <c r="RIL732" s="59"/>
      <c r="RIM732" s="59"/>
      <c r="RIN732" s="59"/>
      <c r="RIO732" s="59"/>
      <c r="RIP732" s="59"/>
      <c r="RIQ732" s="59"/>
      <c r="RIR732" s="59"/>
      <c r="RIS732" s="59"/>
      <c r="RIT732" s="59"/>
      <c r="RIU732" s="59"/>
      <c r="RIV732" s="59"/>
      <c r="RIW732" s="59"/>
      <c r="RIX732" s="59"/>
      <c r="RIY732" s="59"/>
      <c r="RIZ732" s="59"/>
      <c r="RJA732" s="59"/>
      <c r="RJB732" s="59"/>
      <c r="RJC732" s="59"/>
      <c r="RJD732" s="59"/>
      <c r="RJE732" s="59"/>
      <c r="RJF732" s="59"/>
      <c r="RJG732" s="59"/>
      <c r="RJH732" s="59"/>
      <c r="RJI732" s="59"/>
      <c r="RJJ732" s="59"/>
      <c r="RJK732" s="59"/>
      <c r="RJL732" s="59"/>
      <c r="RJM732" s="59"/>
      <c r="RJN732" s="59"/>
      <c r="RJO732" s="59"/>
      <c r="RJP732" s="59"/>
      <c r="RJQ732" s="59"/>
      <c r="RJR732" s="59"/>
      <c r="RJS732" s="59"/>
      <c r="RJT732" s="59"/>
      <c r="RJU732" s="59"/>
      <c r="RJV732" s="59"/>
      <c r="RJW732" s="59"/>
      <c r="RJX732" s="59"/>
      <c r="RJY732" s="59"/>
      <c r="RJZ732" s="59"/>
      <c r="RKA732" s="59"/>
      <c r="RKB732" s="59"/>
      <c r="RKC732" s="59"/>
      <c r="RKD732" s="59"/>
      <c r="RKE732" s="59"/>
      <c r="RKF732" s="59"/>
      <c r="RKG732" s="59"/>
      <c r="RKH732" s="59"/>
      <c r="RKI732" s="59"/>
      <c r="RKJ732" s="59"/>
      <c r="RKK732" s="59"/>
      <c r="RKL732" s="59"/>
      <c r="RKM732" s="59"/>
      <c r="RKN732" s="59"/>
      <c r="RKO732" s="59"/>
      <c r="RKP732" s="59"/>
      <c r="RKQ732" s="59"/>
      <c r="RKR732" s="59"/>
      <c r="RKS732" s="59"/>
      <c r="RKT732" s="59"/>
      <c r="RKU732" s="59"/>
      <c r="RKV732" s="59"/>
      <c r="RKW732" s="59"/>
      <c r="RKX732" s="59"/>
      <c r="RKY732" s="59"/>
      <c r="RKZ732" s="59"/>
      <c r="RLA732" s="59"/>
      <c r="RLB732" s="59"/>
      <c r="RLC732" s="59"/>
      <c r="RLD732" s="59"/>
      <c r="RLE732" s="59"/>
      <c r="RLF732" s="59"/>
      <c r="RLG732" s="59"/>
      <c r="RLH732" s="59"/>
      <c r="RLI732" s="59"/>
      <c r="RLJ732" s="59"/>
      <c r="RLK732" s="59"/>
      <c r="RLL732" s="59"/>
      <c r="RLM732" s="59"/>
      <c r="RLN732" s="59"/>
      <c r="RLO732" s="59"/>
      <c r="RLP732" s="59"/>
      <c r="RLQ732" s="59"/>
      <c r="RLR732" s="59"/>
      <c r="RLS732" s="59"/>
      <c r="RLT732" s="59"/>
      <c r="RLU732" s="59"/>
      <c r="RLV732" s="59"/>
      <c r="RLW732" s="59"/>
      <c r="RLX732" s="59"/>
      <c r="RLY732" s="59"/>
      <c r="RLZ732" s="59"/>
      <c r="RMA732" s="59"/>
      <c r="RMB732" s="59"/>
      <c r="RMC732" s="59"/>
      <c r="RMD732" s="59"/>
      <c r="RME732" s="59"/>
      <c r="RMF732" s="59"/>
      <c r="RMG732" s="59"/>
      <c r="RMH732" s="59"/>
      <c r="RMI732" s="59"/>
      <c r="RMJ732" s="59"/>
      <c r="RMK732" s="59"/>
      <c r="RML732" s="59"/>
      <c r="RMM732" s="59"/>
      <c r="RMN732" s="59"/>
      <c r="RMO732" s="59"/>
      <c r="RMP732" s="59"/>
      <c r="RMQ732" s="59"/>
      <c r="RMR732" s="59"/>
      <c r="RMS732" s="59"/>
      <c r="RMT732" s="59"/>
      <c r="RMU732" s="59"/>
      <c r="RMV732" s="59"/>
      <c r="RMW732" s="59"/>
      <c r="RMX732" s="59"/>
      <c r="RMY732" s="59"/>
      <c r="RMZ732" s="59"/>
      <c r="RNA732" s="59"/>
      <c r="RNB732" s="59"/>
      <c r="RNC732" s="59"/>
      <c r="RND732" s="59"/>
      <c r="RNE732" s="59"/>
      <c r="RNF732" s="59"/>
      <c r="RNG732" s="59"/>
      <c r="RNH732" s="59"/>
      <c r="RNI732" s="59"/>
      <c r="RNJ732" s="59"/>
      <c r="RNK732" s="59"/>
      <c r="RNL732" s="59"/>
      <c r="RNM732" s="59"/>
      <c r="RNN732" s="59"/>
      <c r="RNO732" s="59"/>
      <c r="RNP732" s="59"/>
      <c r="RNQ732" s="59"/>
      <c r="RNR732" s="59"/>
      <c r="RNS732" s="59"/>
      <c r="RNT732" s="59"/>
      <c r="RNU732" s="59"/>
      <c r="RNV732" s="59"/>
      <c r="RNW732" s="59"/>
      <c r="RNX732" s="59"/>
      <c r="RNY732" s="59"/>
      <c r="RNZ732" s="59"/>
      <c r="ROA732" s="59"/>
      <c r="ROB732" s="59"/>
      <c r="ROC732" s="59"/>
      <c r="ROD732" s="59"/>
      <c r="ROE732" s="59"/>
      <c r="ROF732" s="59"/>
      <c r="ROG732" s="59"/>
      <c r="ROH732" s="59"/>
      <c r="ROI732" s="59"/>
      <c r="ROJ732" s="59"/>
      <c r="ROK732" s="59"/>
      <c r="ROL732" s="59"/>
      <c r="ROM732" s="59"/>
      <c r="RON732" s="59"/>
      <c r="ROO732" s="59"/>
      <c r="ROP732" s="59"/>
      <c r="ROQ732" s="59"/>
      <c r="ROR732" s="59"/>
      <c r="ROS732" s="59"/>
      <c r="ROT732" s="59"/>
      <c r="ROU732" s="59"/>
      <c r="ROV732" s="59"/>
      <c r="ROW732" s="59"/>
      <c r="ROX732" s="59"/>
      <c r="ROY732" s="59"/>
      <c r="ROZ732" s="59"/>
      <c r="RPA732" s="59"/>
      <c r="RPB732" s="59"/>
      <c r="RPC732" s="59"/>
      <c r="RPD732" s="59"/>
      <c r="RPE732" s="59"/>
      <c r="RPF732" s="59"/>
      <c r="RPG732" s="59"/>
      <c r="RPH732" s="59"/>
      <c r="RPI732" s="59"/>
      <c r="RPJ732" s="59"/>
      <c r="RPK732" s="59"/>
      <c r="RPL732" s="59"/>
      <c r="RPM732" s="59"/>
      <c r="RPN732" s="59"/>
      <c r="RPO732" s="59"/>
      <c r="RPP732" s="59"/>
      <c r="RPQ732" s="59"/>
      <c r="RPR732" s="59"/>
      <c r="RPS732" s="59"/>
      <c r="RPT732" s="59"/>
      <c r="RPU732" s="59"/>
      <c r="RPV732" s="59"/>
      <c r="RPW732" s="59"/>
      <c r="RPX732" s="59"/>
      <c r="RPY732" s="59"/>
      <c r="RPZ732" s="59"/>
      <c r="RQA732" s="59"/>
      <c r="RQB732" s="59"/>
      <c r="RQC732" s="59"/>
      <c r="RQD732" s="59"/>
      <c r="RQE732" s="59"/>
      <c r="RQF732" s="59"/>
      <c r="RQG732" s="59"/>
      <c r="RQH732" s="59"/>
      <c r="RQI732" s="59"/>
      <c r="RQJ732" s="59"/>
      <c r="RQK732" s="59"/>
      <c r="RQL732" s="59"/>
      <c r="RQM732" s="59"/>
      <c r="RQN732" s="59"/>
      <c r="RQO732" s="59"/>
      <c r="RQP732" s="59"/>
      <c r="RQQ732" s="59"/>
      <c r="RQR732" s="59"/>
      <c r="RQS732" s="59"/>
      <c r="RQT732" s="59"/>
      <c r="RQU732" s="59"/>
      <c r="RQV732" s="59"/>
      <c r="RQW732" s="59"/>
      <c r="RQX732" s="59"/>
      <c r="RQY732" s="59"/>
      <c r="RQZ732" s="59"/>
      <c r="RRA732" s="59"/>
      <c r="RRB732" s="59"/>
      <c r="RRC732" s="59"/>
      <c r="RRD732" s="59"/>
      <c r="RRE732" s="59"/>
      <c r="RRF732" s="59"/>
      <c r="RRG732" s="59"/>
      <c r="RRH732" s="59"/>
      <c r="RRI732" s="59"/>
      <c r="RRJ732" s="59"/>
      <c r="RRK732" s="59"/>
      <c r="RRL732" s="59"/>
      <c r="RRM732" s="59"/>
      <c r="RRN732" s="59"/>
      <c r="RRO732" s="59"/>
      <c r="RRP732" s="59"/>
      <c r="RRQ732" s="59"/>
      <c r="RRR732" s="59"/>
      <c r="RRS732" s="59"/>
      <c r="RRT732" s="59"/>
      <c r="RRU732" s="59"/>
      <c r="RRV732" s="59"/>
      <c r="RRW732" s="59"/>
      <c r="RRX732" s="59"/>
      <c r="RRY732" s="59"/>
      <c r="RRZ732" s="59"/>
      <c r="RSA732" s="59"/>
      <c r="RSB732" s="59"/>
      <c r="RSC732" s="59"/>
      <c r="RSD732" s="59"/>
      <c r="RSE732" s="59"/>
      <c r="RSF732" s="59"/>
      <c r="RSG732" s="59"/>
      <c r="RSH732" s="59"/>
      <c r="RSI732" s="59"/>
      <c r="RSJ732" s="59"/>
      <c r="RSK732" s="59"/>
      <c r="RSL732" s="59"/>
      <c r="RSM732" s="59"/>
      <c r="RSN732" s="59"/>
      <c r="RSO732" s="59"/>
      <c r="RSP732" s="59"/>
      <c r="RSQ732" s="59"/>
      <c r="RSR732" s="59"/>
      <c r="RSS732" s="59"/>
      <c r="RST732" s="59"/>
      <c r="RSU732" s="59"/>
      <c r="RSV732" s="59"/>
      <c r="RSW732" s="59"/>
      <c r="RSX732" s="59"/>
      <c r="RSY732" s="59"/>
      <c r="RSZ732" s="59"/>
      <c r="RTA732" s="59"/>
      <c r="RTB732" s="59"/>
      <c r="RTC732" s="59"/>
      <c r="RTD732" s="59"/>
      <c r="RTE732" s="59"/>
      <c r="RTF732" s="59"/>
      <c r="RTG732" s="59"/>
      <c r="RTH732" s="59"/>
      <c r="RTI732" s="59"/>
      <c r="RTJ732" s="59"/>
      <c r="RTK732" s="59"/>
      <c r="RTL732" s="59"/>
      <c r="RTM732" s="59"/>
      <c r="RTN732" s="59"/>
      <c r="RTO732" s="59"/>
      <c r="RTP732" s="59"/>
      <c r="RTQ732" s="59"/>
      <c r="RTR732" s="59"/>
      <c r="RTS732" s="59"/>
      <c r="RTT732" s="59"/>
      <c r="RTU732" s="59"/>
      <c r="RTV732" s="59"/>
      <c r="RTW732" s="59"/>
      <c r="RTX732" s="59"/>
      <c r="RTY732" s="59"/>
      <c r="RTZ732" s="59"/>
      <c r="RUA732" s="59"/>
      <c r="RUB732" s="59"/>
      <c r="RUC732" s="59"/>
      <c r="RUD732" s="59"/>
      <c r="RUE732" s="59"/>
      <c r="RUF732" s="59"/>
      <c r="RUG732" s="59"/>
      <c r="RUH732" s="59"/>
      <c r="RUI732" s="59"/>
      <c r="RUJ732" s="59"/>
      <c r="RUK732" s="59"/>
      <c r="RUL732" s="59"/>
      <c r="RUM732" s="59"/>
      <c r="RUN732" s="59"/>
      <c r="RUO732" s="59"/>
      <c r="RUP732" s="59"/>
      <c r="RUQ732" s="59"/>
      <c r="RUR732" s="59"/>
      <c r="RUS732" s="59"/>
      <c r="RUT732" s="59"/>
      <c r="RUU732" s="59"/>
      <c r="RUV732" s="59"/>
      <c r="RUW732" s="59"/>
      <c r="RUX732" s="59"/>
      <c r="RUY732" s="59"/>
      <c r="RUZ732" s="59"/>
      <c r="RVA732" s="59"/>
      <c r="RVB732" s="59"/>
      <c r="RVC732" s="59"/>
      <c r="RVD732" s="59"/>
      <c r="RVE732" s="59"/>
      <c r="RVF732" s="59"/>
      <c r="RVG732" s="59"/>
      <c r="RVH732" s="59"/>
      <c r="RVI732" s="59"/>
      <c r="RVJ732" s="59"/>
      <c r="RVK732" s="59"/>
      <c r="RVL732" s="59"/>
      <c r="RVM732" s="59"/>
      <c r="RVN732" s="59"/>
      <c r="RVO732" s="59"/>
      <c r="RVP732" s="59"/>
      <c r="RVQ732" s="59"/>
      <c r="RVR732" s="59"/>
      <c r="RVS732" s="59"/>
      <c r="RVT732" s="59"/>
      <c r="RVU732" s="59"/>
      <c r="RVV732" s="59"/>
      <c r="RVW732" s="59"/>
      <c r="RVX732" s="59"/>
      <c r="RVY732" s="59"/>
      <c r="RVZ732" s="59"/>
      <c r="RWA732" s="59"/>
      <c r="RWB732" s="59"/>
      <c r="RWC732" s="59"/>
      <c r="RWD732" s="59"/>
      <c r="RWE732" s="59"/>
      <c r="RWF732" s="59"/>
      <c r="RWG732" s="59"/>
      <c r="RWH732" s="59"/>
      <c r="RWI732" s="59"/>
      <c r="RWJ732" s="59"/>
      <c r="RWK732" s="59"/>
      <c r="RWL732" s="59"/>
      <c r="RWM732" s="59"/>
      <c r="RWN732" s="59"/>
      <c r="RWO732" s="59"/>
      <c r="RWP732" s="59"/>
      <c r="RWQ732" s="59"/>
      <c r="RWR732" s="59"/>
      <c r="RWS732" s="59"/>
      <c r="RWT732" s="59"/>
      <c r="RWU732" s="59"/>
      <c r="RWV732" s="59"/>
      <c r="RWW732" s="59"/>
      <c r="RWX732" s="59"/>
      <c r="RWY732" s="59"/>
      <c r="RWZ732" s="59"/>
      <c r="RXA732" s="59"/>
      <c r="RXB732" s="59"/>
      <c r="RXC732" s="59"/>
      <c r="RXD732" s="59"/>
      <c r="RXE732" s="59"/>
      <c r="RXF732" s="59"/>
      <c r="RXG732" s="59"/>
      <c r="RXH732" s="59"/>
      <c r="RXI732" s="59"/>
      <c r="RXJ732" s="59"/>
      <c r="RXK732" s="59"/>
      <c r="RXL732" s="59"/>
      <c r="RXM732" s="59"/>
      <c r="RXN732" s="59"/>
      <c r="RXO732" s="59"/>
      <c r="RXP732" s="59"/>
      <c r="RXQ732" s="59"/>
      <c r="RXR732" s="59"/>
      <c r="RXS732" s="59"/>
      <c r="RXT732" s="59"/>
      <c r="RXU732" s="59"/>
      <c r="RXV732" s="59"/>
      <c r="RXW732" s="59"/>
      <c r="RXX732" s="59"/>
      <c r="RXY732" s="59"/>
      <c r="RXZ732" s="59"/>
      <c r="RYA732" s="59"/>
      <c r="RYB732" s="59"/>
      <c r="RYC732" s="59"/>
      <c r="RYD732" s="59"/>
      <c r="RYE732" s="59"/>
      <c r="RYF732" s="59"/>
      <c r="RYG732" s="59"/>
      <c r="RYH732" s="59"/>
      <c r="RYI732" s="59"/>
      <c r="RYJ732" s="59"/>
      <c r="RYK732" s="59"/>
      <c r="RYL732" s="59"/>
      <c r="RYM732" s="59"/>
      <c r="RYN732" s="59"/>
      <c r="RYO732" s="59"/>
      <c r="RYP732" s="59"/>
      <c r="RYQ732" s="59"/>
      <c r="RYR732" s="59"/>
      <c r="RYS732" s="59"/>
      <c r="RYT732" s="59"/>
      <c r="RYU732" s="59"/>
      <c r="RYV732" s="59"/>
      <c r="RYW732" s="59"/>
      <c r="RYX732" s="59"/>
      <c r="RYY732" s="59"/>
      <c r="RYZ732" s="59"/>
      <c r="RZA732" s="59"/>
      <c r="RZB732" s="59"/>
      <c r="RZC732" s="59"/>
      <c r="RZD732" s="59"/>
      <c r="RZE732" s="59"/>
      <c r="RZF732" s="59"/>
      <c r="RZG732" s="59"/>
      <c r="RZH732" s="59"/>
      <c r="RZI732" s="59"/>
      <c r="RZJ732" s="59"/>
      <c r="RZK732" s="59"/>
      <c r="RZL732" s="59"/>
      <c r="RZM732" s="59"/>
      <c r="RZN732" s="59"/>
      <c r="RZO732" s="59"/>
      <c r="RZP732" s="59"/>
      <c r="RZQ732" s="59"/>
      <c r="RZR732" s="59"/>
      <c r="RZS732" s="59"/>
      <c r="RZT732" s="59"/>
      <c r="RZU732" s="59"/>
      <c r="RZV732" s="59"/>
      <c r="RZW732" s="59"/>
      <c r="RZX732" s="59"/>
      <c r="RZY732" s="59"/>
      <c r="RZZ732" s="59"/>
      <c r="SAA732" s="59"/>
      <c r="SAB732" s="59"/>
      <c r="SAC732" s="59"/>
      <c r="SAD732" s="59"/>
      <c r="SAE732" s="59"/>
      <c r="SAF732" s="59"/>
      <c r="SAG732" s="59"/>
      <c r="SAH732" s="59"/>
      <c r="SAI732" s="59"/>
      <c r="SAJ732" s="59"/>
      <c r="SAK732" s="59"/>
      <c r="SAL732" s="59"/>
      <c r="SAM732" s="59"/>
      <c r="SAN732" s="59"/>
      <c r="SAO732" s="59"/>
      <c r="SAP732" s="59"/>
      <c r="SAQ732" s="59"/>
      <c r="SAR732" s="59"/>
      <c r="SAS732" s="59"/>
      <c r="SAT732" s="59"/>
      <c r="SAU732" s="59"/>
      <c r="SAV732" s="59"/>
      <c r="SAW732" s="59"/>
      <c r="SAX732" s="59"/>
      <c r="SAY732" s="59"/>
      <c r="SAZ732" s="59"/>
      <c r="SBA732" s="59"/>
      <c r="SBB732" s="59"/>
      <c r="SBC732" s="59"/>
      <c r="SBD732" s="59"/>
      <c r="SBE732" s="59"/>
      <c r="SBF732" s="59"/>
      <c r="SBG732" s="59"/>
      <c r="SBH732" s="59"/>
      <c r="SBI732" s="59"/>
      <c r="SBJ732" s="59"/>
      <c r="SBK732" s="59"/>
      <c r="SBL732" s="59"/>
      <c r="SBM732" s="59"/>
      <c r="SBN732" s="59"/>
      <c r="SBO732" s="59"/>
      <c r="SBP732" s="59"/>
      <c r="SBQ732" s="59"/>
      <c r="SBR732" s="59"/>
      <c r="SBS732" s="59"/>
      <c r="SBT732" s="59"/>
      <c r="SBU732" s="59"/>
      <c r="SBV732" s="59"/>
      <c r="SBW732" s="59"/>
      <c r="SBX732" s="59"/>
      <c r="SBY732" s="59"/>
      <c r="SBZ732" s="59"/>
      <c r="SCA732" s="59"/>
      <c r="SCB732" s="59"/>
      <c r="SCC732" s="59"/>
      <c r="SCD732" s="59"/>
      <c r="SCE732" s="59"/>
      <c r="SCF732" s="59"/>
      <c r="SCG732" s="59"/>
      <c r="SCH732" s="59"/>
      <c r="SCI732" s="59"/>
      <c r="SCJ732" s="59"/>
      <c r="SCK732" s="59"/>
      <c r="SCL732" s="59"/>
      <c r="SCM732" s="59"/>
      <c r="SCN732" s="59"/>
      <c r="SCO732" s="59"/>
      <c r="SCP732" s="59"/>
      <c r="SCQ732" s="59"/>
      <c r="SCR732" s="59"/>
      <c r="SCS732" s="59"/>
      <c r="SCT732" s="59"/>
      <c r="SCU732" s="59"/>
      <c r="SCV732" s="59"/>
      <c r="SCW732" s="59"/>
      <c r="SCX732" s="59"/>
      <c r="SCY732" s="59"/>
      <c r="SCZ732" s="59"/>
      <c r="SDA732" s="59"/>
      <c r="SDB732" s="59"/>
      <c r="SDC732" s="59"/>
      <c r="SDD732" s="59"/>
      <c r="SDE732" s="59"/>
      <c r="SDF732" s="59"/>
      <c r="SDG732" s="59"/>
      <c r="SDH732" s="59"/>
      <c r="SDI732" s="59"/>
      <c r="SDJ732" s="59"/>
      <c r="SDK732" s="59"/>
      <c r="SDL732" s="59"/>
      <c r="SDM732" s="59"/>
      <c r="SDN732" s="59"/>
      <c r="SDO732" s="59"/>
      <c r="SDP732" s="59"/>
      <c r="SDQ732" s="59"/>
      <c r="SDR732" s="59"/>
      <c r="SDS732" s="59"/>
      <c r="SDT732" s="59"/>
      <c r="SDU732" s="59"/>
      <c r="SDV732" s="59"/>
      <c r="SDW732" s="59"/>
      <c r="SDX732" s="59"/>
      <c r="SDY732" s="59"/>
      <c r="SDZ732" s="59"/>
      <c r="SEA732" s="59"/>
      <c r="SEB732" s="59"/>
      <c r="SEC732" s="59"/>
      <c r="SED732" s="59"/>
      <c r="SEE732" s="59"/>
      <c r="SEF732" s="59"/>
      <c r="SEG732" s="59"/>
      <c r="SEH732" s="59"/>
      <c r="SEI732" s="59"/>
      <c r="SEJ732" s="59"/>
      <c r="SEK732" s="59"/>
      <c r="SEL732" s="59"/>
      <c r="SEM732" s="59"/>
      <c r="SEN732" s="59"/>
      <c r="SEO732" s="59"/>
      <c r="SEP732" s="59"/>
      <c r="SEQ732" s="59"/>
      <c r="SER732" s="59"/>
      <c r="SES732" s="59"/>
      <c r="SET732" s="59"/>
      <c r="SEU732" s="59"/>
      <c r="SEV732" s="59"/>
      <c r="SEW732" s="59"/>
      <c r="SEX732" s="59"/>
      <c r="SEY732" s="59"/>
      <c r="SEZ732" s="59"/>
      <c r="SFA732" s="59"/>
      <c r="SFB732" s="59"/>
      <c r="SFC732" s="59"/>
      <c r="SFD732" s="59"/>
      <c r="SFE732" s="59"/>
      <c r="SFF732" s="59"/>
      <c r="SFG732" s="59"/>
      <c r="SFH732" s="59"/>
      <c r="SFI732" s="59"/>
      <c r="SFJ732" s="59"/>
      <c r="SFK732" s="59"/>
      <c r="SFL732" s="59"/>
      <c r="SFM732" s="59"/>
      <c r="SFN732" s="59"/>
      <c r="SFO732" s="59"/>
      <c r="SFP732" s="59"/>
      <c r="SFQ732" s="59"/>
      <c r="SFR732" s="59"/>
      <c r="SFS732" s="59"/>
      <c r="SFT732" s="59"/>
      <c r="SFU732" s="59"/>
      <c r="SFV732" s="59"/>
      <c r="SFW732" s="59"/>
      <c r="SFX732" s="59"/>
      <c r="SFY732" s="59"/>
      <c r="SFZ732" s="59"/>
      <c r="SGA732" s="59"/>
      <c r="SGB732" s="59"/>
      <c r="SGC732" s="59"/>
      <c r="SGD732" s="59"/>
      <c r="SGE732" s="59"/>
      <c r="SGF732" s="59"/>
      <c r="SGG732" s="59"/>
      <c r="SGH732" s="59"/>
      <c r="SGI732" s="59"/>
      <c r="SGJ732" s="59"/>
      <c r="SGK732" s="59"/>
      <c r="SGL732" s="59"/>
      <c r="SGM732" s="59"/>
      <c r="SGN732" s="59"/>
      <c r="SGO732" s="59"/>
      <c r="SGP732" s="59"/>
      <c r="SGQ732" s="59"/>
      <c r="SGR732" s="59"/>
      <c r="SGS732" s="59"/>
      <c r="SGT732" s="59"/>
      <c r="SGU732" s="59"/>
      <c r="SGV732" s="59"/>
      <c r="SGW732" s="59"/>
      <c r="SGX732" s="59"/>
      <c r="SGY732" s="59"/>
      <c r="SGZ732" s="59"/>
      <c r="SHA732" s="59"/>
      <c r="SHB732" s="59"/>
      <c r="SHC732" s="59"/>
      <c r="SHD732" s="59"/>
      <c r="SHE732" s="59"/>
      <c r="SHF732" s="59"/>
      <c r="SHG732" s="59"/>
      <c r="SHH732" s="59"/>
      <c r="SHI732" s="59"/>
      <c r="SHJ732" s="59"/>
      <c r="SHK732" s="59"/>
      <c r="SHL732" s="59"/>
      <c r="SHM732" s="59"/>
      <c r="SHN732" s="59"/>
      <c r="SHO732" s="59"/>
      <c r="SHP732" s="59"/>
      <c r="SHQ732" s="59"/>
      <c r="SHR732" s="59"/>
      <c r="SHS732" s="59"/>
      <c r="SHT732" s="59"/>
      <c r="SHU732" s="59"/>
      <c r="SHV732" s="59"/>
      <c r="SHW732" s="59"/>
      <c r="SHX732" s="59"/>
      <c r="SHY732" s="59"/>
      <c r="SHZ732" s="59"/>
      <c r="SIA732" s="59"/>
      <c r="SIB732" s="59"/>
      <c r="SIC732" s="59"/>
      <c r="SID732" s="59"/>
      <c r="SIE732" s="59"/>
      <c r="SIF732" s="59"/>
      <c r="SIG732" s="59"/>
      <c r="SIH732" s="59"/>
      <c r="SII732" s="59"/>
      <c r="SIJ732" s="59"/>
      <c r="SIK732" s="59"/>
      <c r="SIL732" s="59"/>
      <c r="SIM732" s="59"/>
      <c r="SIN732" s="59"/>
      <c r="SIO732" s="59"/>
      <c r="SIP732" s="59"/>
      <c r="SIQ732" s="59"/>
      <c r="SIR732" s="59"/>
      <c r="SIS732" s="59"/>
      <c r="SIT732" s="59"/>
      <c r="SIU732" s="59"/>
      <c r="SIV732" s="59"/>
      <c r="SIW732" s="59"/>
      <c r="SIX732" s="59"/>
      <c r="SIY732" s="59"/>
      <c r="SIZ732" s="59"/>
      <c r="SJA732" s="59"/>
      <c r="SJB732" s="59"/>
      <c r="SJC732" s="59"/>
      <c r="SJD732" s="59"/>
      <c r="SJE732" s="59"/>
      <c r="SJF732" s="59"/>
      <c r="SJG732" s="59"/>
      <c r="SJH732" s="59"/>
      <c r="SJI732" s="59"/>
      <c r="SJJ732" s="59"/>
      <c r="SJK732" s="59"/>
      <c r="SJL732" s="59"/>
      <c r="SJM732" s="59"/>
      <c r="SJN732" s="59"/>
      <c r="SJO732" s="59"/>
      <c r="SJP732" s="59"/>
      <c r="SJQ732" s="59"/>
      <c r="SJR732" s="59"/>
      <c r="SJS732" s="59"/>
      <c r="SJT732" s="59"/>
      <c r="SJU732" s="59"/>
      <c r="SJV732" s="59"/>
      <c r="SJW732" s="59"/>
      <c r="SJX732" s="59"/>
      <c r="SJY732" s="59"/>
      <c r="SJZ732" s="59"/>
      <c r="SKA732" s="59"/>
      <c r="SKB732" s="59"/>
      <c r="SKC732" s="59"/>
      <c r="SKD732" s="59"/>
      <c r="SKE732" s="59"/>
      <c r="SKF732" s="59"/>
      <c r="SKG732" s="59"/>
      <c r="SKH732" s="59"/>
      <c r="SKI732" s="59"/>
      <c r="SKJ732" s="59"/>
      <c r="SKK732" s="59"/>
      <c r="SKL732" s="59"/>
      <c r="SKM732" s="59"/>
      <c r="SKN732" s="59"/>
      <c r="SKO732" s="59"/>
      <c r="SKP732" s="59"/>
      <c r="SKQ732" s="59"/>
      <c r="SKR732" s="59"/>
      <c r="SKS732" s="59"/>
      <c r="SKT732" s="59"/>
      <c r="SKU732" s="59"/>
      <c r="SKV732" s="59"/>
      <c r="SKW732" s="59"/>
      <c r="SKX732" s="59"/>
      <c r="SKY732" s="59"/>
      <c r="SKZ732" s="59"/>
      <c r="SLA732" s="59"/>
      <c r="SLB732" s="59"/>
      <c r="SLC732" s="59"/>
      <c r="SLD732" s="59"/>
      <c r="SLE732" s="59"/>
      <c r="SLF732" s="59"/>
      <c r="SLG732" s="59"/>
      <c r="SLH732" s="59"/>
      <c r="SLI732" s="59"/>
      <c r="SLJ732" s="59"/>
      <c r="SLK732" s="59"/>
      <c r="SLL732" s="59"/>
      <c r="SLM732" s="59"/>
      <c r="SLN732" s="59"/>
      <c r="SLO732" s="59"/>
      <c r="SLP732" s="59"/>
      <c r="SLQ732" s="59"/>
      <c r="SLR732" s="59"/>
      <c r="SLS732" s="59"/>
      <c r="SLT732" s="59"/>
      <c r="SLU732" s="59"/>
      <c r="SLV732" s="59"/>
      <c r="SLW732" s="59"/>
      <c r="SLX732" s="59"/>
      <c r="SLY732" s="59"/>
      <c r="SLZ732" s="59"/>
      <c r="SMA732" s="59"/>
      <c r="SMB732" s="59"/>
      <c r="SMC732" s="59"/>
      <c r="SMD732" s="59"/>
      <c r="SME732" s="59"/>
      <c r="SMF732" s="59"/>
      <c r="SMG732" s="59"/>
      <c r="SMH732" s="59"/>
      <c r="SMI732" s="59"/>
      <c r="SMJ732" s="59"/>
      <c r="SMK732" s="59"/>
      <c r="SML732" s="59"/>
      <c r="SMM732" s="59"/>
      <c r="SMN732" s="59"/>
      <c r="SMO732" s="59"/>
      <c r="SMP732" s="59"/>
      <c r="SMQ732" s="59"/>
      <c r="SMR732" s="59"/>
      <c r="SMS732" s="59"/>
      <c r="SMT732" s="59"/>
      <c r="SMU732" s="59"/>
      <c r="SMV732" s="59"/>
      <c r="SMW732" s="59"/>
      <c r="SMX732" s="59"/>
      <c r="SMY732" s="59"/>
      <c r="SMZ732" s="59"/>
      <c r="SNA732" s="59"/>
      <c r="SNB732" s="59"/>
      <c r="SNC732" s="59"/>
      <c r="SND732" s="59"/>
      <c r="SNE732" s="59"/>
      <c r="SNF732" s="59"/>
      <c r="SNG732" s="59"/>
      <c r="SNH732" s="59"/>
      <c r="SNI732" s="59"/>
      <c r="SNJ732" s="59"/>
      <c r="SNK732" s="59"/>
      <c r="SNL732" s="59"/>
      <c r="SNM732" s="59"/>
      <c r="SNN732" s="59"/>
      <c r="SNO732" s="59"/>
      <c r="SNP732" s="59"/>
      <c r="SNQ732" s="59"/>
      <c r="SNR732" s="59"/>
      <c r="SNS732" s="59"/>
      <c r="SNT732" s="59"/>
      <c r="SNU732" s="59"/>
      <c r="SNV732" s="59"/>
      <c r="SNW732" s="59"/>
      <c r="SNX732" s="59"/>
      <c r="SNY732" s="59"/>
      <c r="SNZ732" s="59"/>
      <c r="SOA732" s="59"/>
      <c r="SOB732" s="59"/>
      <c r="SOC732" s="59"/>
      <c r="SOD732" s="59"/>
      <c r="SOE732" s="59"/>
      <c r="SOF732" s="59"/>
      <c r="SOG732" s="59"/>
      <c r="SOH732" s="59"/>
      <c r="SOI732" s="59"/>
      <c r="SOJ732" s="59"/>
      <c r="SOK732" s="59"/>
      <c r="SOL732" s="59"/>
      <c r="SOM732" s="59"/>
      <c r="SON732" s="59"/>
      <c r="SOO732" s="59"/>
      <c r="SOP732" s="59"/>
      <c r="SOQ732" s="59"/>
      <c r="SOR732" s="59"/>
      <c r="SOS732" s="59"/>
      <c r="SOT732" s="59"/>
      <c r="SOU732" s="59"/>
      <c r="SOV732" s="59"/>
      <c r="SOW732" s="59"/>
      <c r="SOX732" s="59"/>
      <c r="SOY732" s="59"/>
      <c r="SOZ732" s="59"/>
      <c r="SPA732" s="59"/>
      <c r="SPB732" s="59"/>
      <c r="SPC732" s="59"/>
      <c r="SPD732" s="59"/>
      <c r="SPE732" s="59"/>
      <c r="SPF732" s="59"/>
      <c r="SPG732" s="59"/>
      <c r="SPH732" s="59"/>
      <c r="SPI732" s="59"/>
      <c r="SPJ732" s="59"/>
      <c r="SPK732" s="59"/>
      <c r="SPL732" s="59"/>
      <c r="SPM732" s="59"/>
      <c r="SPN732" s="59"/>
      <c r="SPO732" s="59"/>
      <c r="SPP732" s="59"/>
      <c r="SPQ732" s="59"/>
      <c r="SPR732" s="59"/>
      <c r="SPS732" s="59"/>
      <c r="SPT732" s="59"/>
      <c r="SPU732" s="59"/>
      <c r="SPV732" s="59"/>
      <c r="SPW732" s="59"/>
      <c r="SPX732" s="59"/>
      <c r="SPY732" s="59"/>
      <c r="SPZ732" s="59"/>
      <c r="SQA732" s="59"/>
      <c r="SQB732" s="59"/>
      <c r="SQC732" s="59"/>
      <c r="SQD732" s="59"/>
      <c r="SQE732" s="59"/>
      <c r="SQF732" s="59"/>
      <c r="SQG732" s="59"/>
      <c r="SQH732" s="59"/>
      <c r="SQI732" s="59"/>
      <c r="SQJ732" s="59"/>
      <c r="SQK732" s="59"/>
      <c r="SQL732" s="59"/>
      <c r="SQM732" s="59"/>
      <c r="SQN732" s="59"/>
      <c r="SQO732" s="59"/>
      <c r="SQP732" s="59"/>
      <c r="SQQ732" s="59"/>
      <c r="SQR732" s="59"/>
      <c r="SQS732" s="59"/>
      <c r="SQT732" s="59"/>
      <c r="SQU732" s="59"/>
      <c r="SQV732" s="59"/>
      <c r="SQW732" s="59"/>
      <c r="SQX732" s="59"/>
      <c r="SQY732" s="59"/>
      <c r="SQZ732" s="59"/>
      <c r="SRA732" s="59"/>
      <c r="SRB732" s="59"/>
      <c r="SRC732" s="59"/>
      <c r="SRD732" s="59"/>
      <c r="SRE732" s="59"/>
      <c r="SRF732" s="59"/>
      <c r="SRG732" s="59"/>
      <c r="SRH732" s="59"/>
      <c r="SRI732" s="59"/>
      <c r="SRJ732" s="59"/>
      <c r="SRK732" s="59"/>
      <c r="SRL732" s="59"/>
      <c r="SRM732" s="59"/>
      <c r="SRN732" s="59"/>
      <c r="SRO732" s="59"/>
      <c r="SRP732" s="59"/>
      <c r="SRQ732" s="59"/>
      <c r="SRR732" s="59"/>
      <c r="SRS732" s="59"/>
      <c r="SRT732" s="59"/>
      <c r="SRU732" s="59"/>
      <c r="SRV732" s="59"/>
      <c r="SRW732" s="59"/>
      <c r="SRX732" s="59"/>
      <c r="SRY732" s="59"/>
      <c r="SRZ732" s="59"/>
      <c r="SSA732" s="59"/>
      <c r="SSB732" s="59"/>
      <c r="SSC732" s="59"/>
      <c r="SSD732" s="59"/>
      <c r="SSE732" s="59"/>
      <c r="SSF732" s="59"/>
      <c r="SSG732" s="59"/>
      <c r="SSH732" s="59"/>
      <c r="SSI732" s="59"/>
      <c r="SSJ732" s="59"/>
      <c r="SSK732" s="59"/>
      <c r="SSL732" s="59"/>
      <c r="SSM732" s="59"/>
      <c r="SSN732" s="59"/>
      <c r="SSO732" s="59"/>
      <c r="SSP732" s="59"/>
      <c r="SSQ732" s="59"/>
      <c r="SSR732" s="59"/>
      <c r="SSS732" s="59"/>
      <c r="SST732" s="59"/>
      <c r="SSU732" s="59"/>
      <c r="SSV732" s="59"/>
      <c r="SSW732" s="59"/>
      <c r="SSX732" s="59"/>
      <c r="SSY732" s="59"/>
      <c r="SSZ732" s="59"/>
      <c r="STA732" s="59"/>
      <c r="STB732" s="59"/>
      <c r="STC732" s="59"/>
      <c r="STD732" s="59"/>
      <c r="STE732" s="59"/>
      <c r="STF732" s="59"/>
      <c r="STG732" s="59"/>
      <c r="STH732" s="59"/>
      <c r="STI732" s="59"/>
      <c r="STJ732" s="59"/>
      <c r="STK732" s="59"/>
      <c r="STL732" s="59"/>
      <c r="STM732" s="59"/>
      <c r="STN732" s="59"/>
      <c r="STO732" s="59"/>
      <c r="STP732" s="59"/>
      <c r="STQ732" s="59"/>
      <c r="STR732" s="59"/>
      <c r="STS732" s="59"/>
      <c r="STT732" s="59"/>
      <c r="STU732" s="59"/>
      <c r="STV732" s="59"/>
      <c r="STW732" s="59"/>
      <c r="STX732" s="59"/>
      <c r="STY732" s="59"/>
      <c r="STZ732" s="59"/>
      <c r="SUA732" s="59"/>
      <c r="SUB732" s="59"/>
      <c r="SUC732" s="59"/>
      <c r="SUD732" s="59"/>
      <c r="SUE732" s="59"/>
      <c r="SUF732" s="59"/>
      <c r="SUG732" s="59"/>
      <c r="SUH732" s="59"/>
      <c r="SUI732" s="59"/>
      <c r="SUJ732" s="59"/>
      <c r="SUK732" s="59"/>
      <c r="SUL732" s="59"/>
      <c r="SUM732" s="59"/>
      <c r="SUN732" s="59"/>
      <c r="SUO732" s="59"/>
      <c r="SUP732" s="59"/>
      <c r="SUQ732" s="59"/>
      <c r="SUR732" s="59"/>
      <c r="SUS732" s="59"/>
      <c r="SUT732" s="59"/>
      <c r="SUU732" s="59"/>
      <c r="SUV732" s="59"/>
      <c r="SUW732" s="59"/>
      <c r="SUX732" s="59"/>
      <c r="SUY732" s="59"/>
      <c r="SUZ732" s="59"/>
      <c r="SVA732" s="59"/>
      <c r="SVB732" s="59"/>
      <c r="SVC732" s="59"/>
      <c r="SVD732" s="59"/>
      <c r="SVE732" s="59"/>
      <c r="SVF732" s="59"/>
      <c r="SVG732" s="59"/>
      <c r="SVH732" s="59"/>
      <c r="SVI732" s="59"/>
      <c r="SVJ732" s="59"/>
      <c r="SVK732" s="59"/>
      <c r="SVL732" s="59"/>
      <c r="SVM732" s="59"/>
      <c r="SVN732" s="59"/>
      <c r="SVO732" s="59"/>
      <c r="SVP732" s="59"/>
      <c r="SVQ732" s="59"/>
      <c r="SVR732" s="59"/>
      <c r="SVS732" s="59"/>
      <c r="SVT732" s="59"/>
      <c r="SVU732" s="59"/>
      <c r="SVV732" s="59"/>
      <c r="SVW732" s="59"/>
      <c r="SVX732" s="59"/>
      <c r="SVY732" s="59"/>
      <c r="SVZ732" s="59"/>
      <c r="SWA732" s="59"/>
      <c r="SWB732" s="59"/>
      <c r="SWC732" s="59"/>
      <c r="SWD732" s="59"/>
      <c r="SWE732" s="59"/>
      <c r="SWF732" s="59"/>
      <c r="SWG732" s="59"/>
      <c r="SWH732" s="59"/>
      <c r="SWI732" s="59"/>
      <c r="SWJ732" s="59"/>
      <c r="SWK732" s="59"/>
      <c r="SWL732" s="59"/>
      <c r="SWM732" s="59"/>
      <c r="SWN732" s="59"/>
      <c r="SWO732" s="59"/>
      <c r="SWP732" s="59"/>
      <c r="SWQ732" s="59"/>
      <c r="SWR732" s="59"/>
      <c r="SWS732" s="59"/>
      <c r="SWT732" s="59"/>
      <c r="SWU732" s="59"/>
      <c r="SWV732" s="59"/>
      <c r="SWW732" s="59"/>
      <c r="SWX732" s="59"/>
      <c r="SWY732" s="59"/>
      <c r="SWZ732" s="59"/>
      <c r="SXA732" s="59"/>
      <c r="SXB732" s="59"/>
      <c r="SXC732" s="59"/>
      <c r="SXD732" s="59"/>
      <c r="SXE732" s="59"/>
      <c r="SXF732" s="59"/>
      <c r="SXG732" s="59"/>
      <c r="SXH732" s="59"/>
      <c r="SXI732" s="59"/>
      <c r="SXJ732" s="59"/>
      <c r="SXK732" s="59"/>
      <c r="SXL732" s="59"/>
      <c r="SXM732" s="59"/>
      <c r="SXN732" s="59"/>
      <c r="SXO732" s="59"/>
      <c r="SXP732" s="59"/>
      <c r="SXQ732" s="59"/>
      <c r="SXR732" s="59"/>
      <c r="SXS732" s="59"/>
      <c r="SXT732" s="59"/>
      <c r="SXU732" s="59"/>
      <c r="SXV732" s="59"/>
      <c r="SXW732" s="59"/>
      <c r="SXX732" s="59"/>
      <c r="SXY732" s="59"/>
      <c r="SXZ732" s="59"/>
      <c r="SYA732" s="59"/>
      <c r="SYB732" s="59"/>
      <c r="SYC732" s="59"/>
      <c r="SYD732" s="59"/>
      <c r="SYE732" s="59"/>
      <c r="SYF732" s="59"/>
      <c r="SYG732" s="59"/>
      <c r="SYH732" s="59"/>
      <c r="SYI732" s="59"/>
      <c r="SYJ732" s="59"/>
      <c r="SYK732" s="59"/>
      <c r="SYL732" s="59"/>
      <c r="SYM732" s="59"/>
      <c r="SYN732" s="59"/>
      <c r="SYO732" s="59"/>
      <c r="SYP732" s="59"/>
      <c r="SYQ732" s="59"/>
      <c r="SYR732" s="59"/>
      <c r="SYS732" s="59"/>
      <c r="SYT732" s="59"/>
      <c r="SYU732" s="59"/>
      <c r="SYV732" s="59"/>
      <c r="SYW732" s="59"/>
      <c r="SYX732" s="59"/>
      <c r="SYY732" s="59"/>
      <c r="SYZ732" s="59"/>
      <c r="SZA732" s="59"/>
      <c r="SZB732" s="59"/>
      <c r="SZC732" s="59"/>
      <c r="SZD732" s="59"/>
      <c r="SZE732" s="59"/>
      <c r="SZF732" s="59"/>
      <c r="SZG732" s="59"/>
      <c r="SZH732" s="59"/>
      <c r="SZI732" s="59"/>
      <c r="SZJ732" s="59"/>
      <c r="SZK732" s="59"/>
      <c r="SZL732" s="59"/>
      <c r="SZM732" s="59"/>
      <c r="SZN732" s="59"/>
      <c r="SZO732" s="59"/>
      <c r="SZP732" s="59"/>
      <c r="SZQ732" s="59"/>
      <c r="SZR732" s="59"/>
      <c r="SZS732" s="59"/>
      <c r="SZT732" s="59"/>
      <c r="SZU732" s="59"/>
      <c r="SZV732" s="59"/>
      <c r="SZW732" s="59"/>
      <c r="SZX732" s="59"/>
      <c r="SZY732" s="59"/>
      <c r="SZZ732" s="59"/>
      <c r="TAA732" s="59"/>
      <c r="TAB732" s="59"/>
      <c r="TAC732" s="59"/>
      <c r="TAD732" s="59"/>
      <c r="TAE732" s="59"/>
      <c r="TAF732" s="59"/>
      <c r="TAG732" s="59"/>
      <c r="TAH732" s="59"/>
      <c r="TAI732" s="59"/>
      <c r="TAJ732" s="59"/>
      <c r="TAK732" s="59"/>
      <c r="TAL732" s="59"/>
      <c r="TAM732" s="59"/>
      <c r="TAN732" s="59"/>
      <c r="TAO732" s="59"/>
      <c r="TAP732" s="59"/>
      <c r="TAQ732" s="59"/>
      <c r="TAR732" s="59"/>
      <c r="TAS732" s="59"/>
      <c r="TAT732" s="59"/>
      <c r="TAU732" s="59"/>
      <c r="TAV732" s="59"/>
      <c r="TAW732" s="59"/>
      <c r="TAX732" s="59"/>
      <c r="TAY732" s="59"/>
      <c r="TAZ732" s="59"/>
      <c r="TBA732" s="59"/>
      <c r="TBB732" s="59"/>
      <c r="TBC732" s="59"/>
      <c r="TBD732" s="59"/>
      <c r="TBE732" s="59"/>
      <c r="TBF732" s="59"/>
      <c r="TBG732" s="59"/>
      <c r="TBH732" s="59"/>
      <c r="TBI732" s="59"/>
      <c r="TBJ732" s="59"/>
      <c r="TBK732" s="59"/>
      <c r="TBL732" s="59"/>
      <c r="TBM732" s="59"/>
      <c r="TBN732" s="59"/>
      <c r="TBO732" s="59"/>
      <c r="TBP732" s="59"/>
      <c r="TBQ732" s="59"/>
      <c r="TBR732" s="59"/>
      <c r="TBS732" s="59"/>
      <c r="TBT732" s="59"/>
      <c r="TBU732" s="59"/>
      <c r="TBV732" s="59"/>
      <c r="TBW732" s="59"/>
      <c r="TBX732" s="59"/>
      <c r="TBY732" s="59"/>
      <c r="TBZ732" s="59"/>
      <c r="TCA732" s="59"/>
      <c r="TCB732" s="59"/>
      <c r="TCC732" s="59"/>
      <c r="TCD732" s="59"/>
      <c r="TCE732" s="59"/>
      <c r="TCF732" s="59"/>
      <c r="TCG732" s="59"/>
      <c r="TCH732" s="59"/>
      <c r="TCI732" s="59"/>
      <c r="TCJ732" s="59"/>
      <c r="TCK732" s="59"/>
      <c r="TCL732" s="59"/>
      <c r="TCM732" s="59"/>
      <c r="TCN732" s="59"/>
      <c r="TCO732" s="59"/>
      <c r="TCP732" s="59"/>
      <c r="TCQ732" s="59"/>
      <c r="TCR732" s="59"/>
      <c r="TCS732" s="59"/>
      <c r="TCT732" s="59"/>
      <c r="TCU732" s="59"/>
      <c r="TCV732" s="59"/>
      <c r="TCW732" s="59"/>
      <c r="TCX732" s="59"/>
      <c r="TCY732" s="59"/>
      <c r="TCZ732" s="59"/>
      <c r="TDA732" s="59"/>
      <c r="TDB732" s="59"/>
      <c r="TDC732" s="59"/>
      <c r="TDD732" s="59"/>
      <c r="TDE732" s="59"/>
      <c r="TDF732" s="59"/>
      <c r="TDG732" s="59"/>
      <c r="TDH732" s="59"/>
      <c r="TDI732" s="59"/>
      <c r="TDJ732" s="59"/>
      <c r="TDK732" s="59"/>
      <c r="TDL732" s="59"/>
      <c r="TDM732" s="59"/>
      <c r="TDN732" s="59"/>
      <c r="TDO732" s="59"/>
      <c r="TDP732" s="59"/>
      <c r="TDQ732" s="59"/>
      <c r="TDR732" s="59"/>
      <c r="TDS732" s="59"/>
      <c r="TDT732" s="59"/>
      <c r="TDU732" s="59"/>
      <c r="TDV732" s="59"/>
      <c r="TDW732" s="59"/>
      <c r="TDX732" s="59"/>
      <c r="TDY732" s="59"/>
      <c r="TDZ732" s="59"/>
      <c r="TEA732" s="59"/>
      <c r="TEB732" s="59"/>
      <c r="TEC732" s="59"/>
      <c r="TED732" s="59"/>
      <c r="TEE732" s="59"/>
      <c r="TEF732" s="59"/>
      <c r="TEG732" s="59"/>
      <c r="TEH732" s="59"/>
      <c r="TEI732" s="59"/>
      <c r="TEJ732" s="59"/>
      <c r="TEK732" s="59"/>
      <c r="TEL732" s="59"/>
      <c r="TEM732" s="59"/>
      <c r="TEN732" s="59"/>
      <c r="TEO732" s="59"/>
      <c r="TEP732" s="59"/>
      <c r="TEQ732" s="59"/>
      <c r="TER732" s="59"/>
      <c r="TES732" s="59"/>
      <c r="TET732" s="59"/>
      <c r="TEU732" s="59"/>
      <c r="TEV732" s="59"/>
      <c r="TEW732" s="59"/>
      <c r="TEX732" s="59"/>
      <c r="TEY732" s="59"/>
      <c r="TEZ732" s="59"/>
      <c r="TFA732" s="59"/>
      <c r="TFB732" s="59"/>
      <c r="TFC732" s="59"/>
      <c r="TFD732" s="59"/>
      <c r="TFE732" s="59"/>
      <c r="TFF732" s="59"/>
      <c r="TFG732" s="59"/>
      <c r="TFH732" s="59"/>
      <c r="TFI732" s="59"/>
      <c r="TFJ732" s="59"/>
      <c r="TFK732" s="59"/>
      <c r="TFL732" s="59"/>
      <c r="TFM732" s="59"/>
      <c r="TFN732" s="59"/>
      <c r="TFO732" s="59"/>
      <c r="TFP732" s="59"/>
      <c r="TFQ732" s="59"/>
      <c r="TFR732" s="59"/>
      <c r="TFS732" s="59"/>
      <c r="TFT732" s="59"/>
      <c r="TFU732" s="59"/>
      <c r="TFV732" s="59"/>
      <c r="TFW732" s="59"/>
      <c r="TFX732" s="59"/>
      <c r="TFY732" s="59"/>
      <c r="TFZ732" s="59"/>
      <c r="TGA732" s="59"/>
      <c r="TGB732" s="59"/>
      <c r="TGC732" s="59"/>
      <c r="TGD732" s="59"/>
      <c r="TGE732" s="59"/>
      <c r="TGF732" s="59"/>
      <c r="TGG732" s="59"/>
      <c r="TGH732" s="59"/>
      <c r="TGI732" s="59"/>
      <c r="TGJ732" s="59"/>
      <c r="TGK732" s="59"/>
      <c r="TGL732" s="59"/>
      <c r="TGM732" s="59"/>
      <c r="TGN732" s="59"/>
      <c r="TGO732" s="59"/>
      <c r="TGP732" s="59"/>
      <c r="TGQ732" s="59"/>
      <c r="TGR732" s="59"/>
      <c r="TGS732" s="59"/>
      <c r="TGT732" s="59"/>
      <c r="TGU732" s="59"/>
      <c r="TGV732" s="59"/>
      <c r="TGW732" s="59"/>
      <c r="TGX732" s="59"/>
      <c r="TGY732" s="59"/>
      <c r="TGZ732" s="59"/>
      <c r="THA732" s="59"/>
      <c r="THB732" s="59"/>
      <c r="THC732" s="59"/>
      <c r="THD732" s="59"/>
      <c r="THE732" s="59"/>
      <c r="THF732" s="59"/>
      <c r="THG732" s="59"/>
      <c r="THH732" s="59"/>
      <c r="THI732" s="59"/>
      <c r="THJ732" s="59"/>
      <c r="THK732" s="59"/>
      <c r="THL732" s="59"/>
      <c r="THM732" s="59"/>
      <c r="THN732" s="59"/>
      <c r="THO732" s="59"/>
      <c r="THP732" s="59"/>
      <c r="THQ732" s="59"/>
      <c r="THR732" s="59"/>
      <c r="THS732" s="59"/>
      <c r="THT732" s="59"/>
      <c r="THU732" s="59"/>
      <c r="THV732" s="59"/>
      <c r="THW732" s="59"/>
      <c r="THX732" s="59"/>
      <c r="THY732" s="59"/>
      <c r="THZ732" s="59"/>
      <c r="TIA732" s="59"/>
      <c r="TIB732" s="59"/>
      <c r="TIC732" s="59"/>
      <c r="TID732" s="59"/>
      <c r="TIE732" s="59"/>
      <c r="TIF732" s="59"/>
      <c r="TIG732" s="59"/>
      <c r="TIH732" s="59"/>
      <c r="TII732" s="59"/>
      <c r="TIJ732" s="59"/>
      <c r="TIK732" s="59"/>
      <c r="TIL732" s="59"/>
      <c r="TIM732" s="59"/>
      <c r="TIN732" s="59"/>
      <c r="TIO732" s="59"/>
      <c r="TIP732" s="59"/>
      <c r="TIQ732" s="59"/>
      <c r="TIR732" s="59"/>
      <c r="TIS732" s="59"/>
      <c r="TIT732" s="59"/>
      <c r="TIU732" s="59"/>
      <c r="TIV732" s="59"/>
      <c r="TIW732" s="59"/>
      <c r="TIX732" s="59"/>
      <c r="TIY732" s="59"/>
      <c r="TIZ732" s="59"/>
      <c r="TJA732" s="59"/>
      <c r="TJB732" s="59"/>
      <c r="TJC732" s="59"/>
      <c r="TJD732" s="59"/>
      <c r="TJE732" s="59"/>
      <c r="TJF732" s="59"/>
      <c r="TJG732" s="59"/>
      <c r="TJH732" s="59"/>
      <c r="TJI732" s="59"/>
      <c r="TJJ732" s="59"/>
      <c r="TJK732" s="59"/>
      <c r="TJL732" s="59"/>
      <c r="TJM732" s="59"/>
      <c r="TJN732" s="59"/>
      <c r="TJO732" s="59"/>
      <c r="TJP732" s="59"/>
      <c r="TJQ732" s="59"/>
      <c r="TJR732" s="59"/>
      <c r="TJS732" s="59"/>
      <c r="TJT732" s="59"/>
      <c r="TJU732" s="59"/>
      <c r="TJV732" s="59"/>
      <c r="TJW732" s="59"/>
      <c r="TJX732" s="59"/>
      <c r="TJY732" s="59"/>
      <c r="TJZ732" s="59"/>
      <c r="TKA732" s="59"/>
      <c r="TKB732" s="59"/>
      <c r="TKC732" s="59"/>
      <c r="TKD732" s="59"/>
      <c r="TKE732" s="59"/>
      <c r="TKF732" s="59"/>
      <c r="TKG732" s="59"/>
      <c r="TKH732" s="59"/>
      <c r="TKI732" s="59"/>
      <c r="TKJ732" s="59"/>
      <c r="TKK732" s="59"/>
      <c r="TKL732" s="59"/>
      <c r="TKM732" s="59"/>
      <c r="TKN732" s="59"/>
      <c r="TKO732" s="59"/>
      <c r="TKP732" s="59"/>
      <c r="TKQ732" s="59"/>
      <c r="TKR732" s="59"/>
      <c r="TKS732" s="59"/>
      <c r="TKT732" s="59"/>
      <c r="TKU732" s="59"/>
      <c r="TKV732" s="59"/>
      <c r="TKW732" s="59"/>
      <c r="TKX732" s="59"/>
      <c r="TKY732" s="59"/>
      <c r="TKZ732" s="59"/>
      <c r="TLA732" s="59"/>
      <c r="TLB732" s="59"/>
      <c r="TLC732" s="59"/>
      <c r="TLD732" s="59"/>
      <c r="TLE732" s="59"/>
      <c r="TLF732" s="59"/>
      <c r="TLG732" s="59"/>
      <c r="TLH732" s="59"/>
      <c r="TLI732" s="59"/>
      <c r="TLJ732" s="59"/>
      <c r="TLK732" s="59"/>
      <c r="TLL732" s="59"/>
      <c r="TLM732" s="59"/>
      <c r="TLN732" s="59"/>
      <c r="TLO732" s="59"/>
      <c r="TLP732" s="59"/>
      <c r="TLQ732" s="59"/>
      <c r="TLR732" s="59"/>
      <c r="TLS732" s="59"/>
      <c r="TLT732" s="59"/>
      <c r="TLU732" s="59"/>
      <c r="TLV732" s="59"/>
      <c r="TLW732" s="59"/>
      <c r="TLX732" s="59"/>
      <c r="TLY732" s="59"/>
      <c r="TLZ732" s="59"/>
      <c r="TMA732" s="59"/>
      <c r="TMB732" s="59"/>
      <c r="TMC732" s="59"/>
      <c r="TMD732" s="59"/>
      <c r="TME732" s="59"/>
      <c r="TMF732" s="59"/>
      <c r="TMG732" s="59"/>
      <c r="TMH732" s="59"/>
      <c r="TMI732" s="59"/>
      <c r="TMJ732" s="59"/>
      <c r="TMK732" s="59"/>
      <c r="TML732" s="59"/>
      <c r="TMM732" s="59"/>
      <c r="TMN732" s="59"/>
      <c r="TMO732" s="59"/>
      <c r="TMP732" s="59"/>
      <c r="TMQ732" s="59"/>
      <c r="TMR732" s="59"/>
      <c r="TMS732" s="59"/>
      <c r="TMT732" s="59"/>
      <c r="TMU732" s="59"/>
      <c r="TMV732" s="59"/>
      <c r="TMW732" s="59"/>
      <c r="TMX732" s="59"/>
      <c r="TMY732" s="59"/>
      <c r="TMZ732" s="59"/>
      <c r="TNA732" s="59"/>
      <c r="TNB732" s="59"/>
      <c r="TNC732" s="59"/>
      <c r="TND732" s="59"/>
      <c r="TNE732" s="59"/>
      <c r="TNF732" s="59"/>
      <c r="TNG732" s="59"/>
      <c r="TNH732" s="59"/>
      <c r="TNI732" s="59"/>
      <c r="TNJ732" s="59"/>
      <c r="TNK732" s="59"/>
      <c r="TNL732" s="59"/>
      <c r="TNM732" s="59"/>
      <c r="TNN732" s="59"/>
      <c r="TNO732" s="59"/>
      <c r="TNP732" s="59"/>
      <c r="TNQ732" s="59"/>
      <c r="TNR732" s="59"/>
      <c r="TNS732" s="59"/>
      <c r="TNT732" s="59"/>
      <c r="TNU732" s="59"/>
      <c r="TNV732" s="59"/>
      <c r="TNW732" s="59"/>
      <c r="TNX732" s="59"/>
      <c r="TNY732" s="59"/>
      <c r="TNZ732" s="59"/>
      <c r="TOA732" s="59"/>
      <c r="TOB732" s="59"/>
      <c r="TOC732" s="59"/>
      <c r="TOD732" s="59"/>
      <c r="TOE732" s="59"/>
      <c r="TOF732" s="59"/>
      <c r="TOG732" s="59"/>
      <c r="TOH732" s="59"/>
      <c r="TOI732" s="59"/>
      <c r="TOJ732" s="59"/>
      <c r="TOK732" s="59"/>
      <c r="TOL732" s="59"/>
      <c r="TOM732" s="59"/>
      <c r="TON732" s="59"/>
      <c r="TOO732" s="59"/>
      <c r="TOP732" s="59"/>
      <c r="TOQ732" s="59"/>
      <c r="TOR732" s="59"/>
      <c r="TOS732" s="59"/>
      <c r="TOT732" s="59"/>
      <c r="TOU732" s="59"/>
      <c r="TOV732" s="59"/>
      <c r="TOW732" s="59"/>
      <c r="TOX732" s="59"/>
      <c r="TOY732" s="59"/>
      <c r="TOZ732" s="59"/>
      <c r="TPA732" s="59"/>
      <c r="TPB732" s="59"/>
      <c r="TPC732" s="59"/>
      <c r="TPD732" s="59"/>
      <c r="TPE732" s="59"/>
      <c r="TPF732" s="59"/>
      <c r="TPG732" s="59"/>
      <c r="TPH732" s="59"/>
      <c r="TPI732" s="59"/>
      <c r="TPJ732" s="59"/>
      <c r="TPK732" s="59"/>
      <c r="TPL732" s="59"/>
      <c r="TPM732" s="59"/>
      <c r="TPN732" s="59"/>
      <c r="TPO732" s="59"/>
      <c r="TPP732" s="59"/>
      <c r="TPQ732" s="59"/>
      <c r="TPR732" s="59"/>
      <c r="TPS732" s="59"/>
      <c r="TPT732" s="59"/>
      <c r="TPU732" s="59"/>
      <c r="TPV732" s="59"/>
      <c r="TPW732" s="59"/>
      <c r="TPX732" s="59"/>
      <c r="TPY732" s="59"/>
      <c r="TPZ732" s="59"/>
      <c r="TQA732" s="59"/>
      <c r="TQB732" s="59"/>
      <c r="TQC732" s="59"/>
      <c r="TQD732" s="59"/>
      <c r="TQE732" s="59"/>
      <c r="TQF732" s="59"/>
      <c r="TQG732" s="59"/>
      <c r="TQH732" s="59"/>
      <c r="TQI732" s="59"/>
      <c r="TQJ732" s="59"/>
      <c r="TQK732" s="59"/>
      <c r="TQL732" s="59"/>
      <c r="TQM732" s="59"/>
      <c r="TQN732" s="59"/>
      <c r="TQO732" s="59"/>
      <c r="TQP732" s="59"/>
      <c r="TQQ732" s="59"/>
      <c r="TQR732" s="59"/>
      <c r="TQS732" s="59"/>
      <c r="TQT732" s="59"/>
      <c r="TQU732" s="59"/>
      <c r="TQV732" s="59"/>
      <c r="TQW732" s="59"/>
      <c r="TQX732" s="59"/>
      <c r="TQY732" s="59"/>
      <c r="TQZ732" s="59"/>
      <c r="TRA732" s="59"/>
      <c r="TRB732" s="59"/>
      <c r="TRC732" s="59"/>
      <c r="TRD732" s="59"/>
      <c r="TRE732" s="59"/>
      <c r="TRF732" s="59"/>
      <c r="TRG732" s="59"/>
      <c r="TRH732" s="59"/>
      <c r="TRI732" s="59"/>
      <c r="TRJ732" s="59"/>
      <c r="TRK732" s="59"/>
      <c r="TRL732" s="59"/>
      <c r="TRM732" s="59"/>
      <c r="TRN732" s="59"/>
      <c r="TRO732" s="59"/>
      <c r="TRP732" s="59"/>
      <c r="TRQ732" s="59"/>
      <c r="TRR732" s="59"/>
      <c r="TRS732" s="59"/>
      <c r="TRT732" s="59"/>
      <c r="TRU732" s="59"/>
      <c r="TRV732" s="59"/>
      <c r="TRW732" s="59"/>
      <c r="TRX732" s="59"/>
      <c r="TRY732" s="59"/>
      <c r="TRZ732" s="59"/>
      <c r="TSA732" s="59"/>
      <c r="TSB732" s="59"/>
      <c r="TSC732" s="59"/>
      <c r="TSD732" s="59"/>
      <c r="TSE732" s="59"/>
      <c r="TSF732" s="59"/>
      <c r="TSG732" s="59"/>
      <c r="TSH732" s="59"/>
      <c r="TSI732" s="59"/>
      <c r="TSJ732" s="59"/>
      <c r="TSK732" s="59"/>
      <c r="TSL732" s="59"/>
      <c r="TSM732" s="59"/>
      <c r="TSN732" s="59"/>
      <c r="TSO732" s="59"/>
      <c r="TSP732" s="59"/>
      <c r="TSQ732" s="59"/>
      <c r="TSR732" s="59"/>
      <c r="TSS732" s="59"/>
      <c r="TST732" s="59"/>
      <c r="TSU732" s="59"/>
      <c r="TSV732" s="59"/>
      <c r="TSW732" s="59"/>
      <c r="TSX732" s="59"/>
      <c r="TSY732" s="59"/>
      <c r="TSZ732" s="59"/>
      <c r="TTA732" s="59"/>
      <c r="TTB732" s="59"/>
      <c r="TTC732" s="59"/>
      <c r="TTD732" s="59"/>
      <c r="TTE732" s="59"/>
      <c r="TTF732" s="59"/>
      <c r="TTG732" s="59"/>
      <c r="TTH732" s="59"/>
      <c r="TTI732" s="59"/>
      <c r="TTJ732" s="59"/>
      <c r="TTK732" s="59"/>
      <c r="TTL732" s="59"/>
      <c r="TTM732" s="59"/>
      <c r="TTN732" s="59"/>
      <c r="TTO732" s="59"/>
      <c r="TTP732" s="59"/>
      <c r="TTQ732" s="59"/>
      <c r="TTR732" s="59"/>
      <c r="TTS732" s="59"/>
      <c r="TTT732" s="59"/>
      <c r="TTU732" s="59"/>
      <c r="TTV732" s="59"/>
      <c r="TTW732" s="59"/>
      <c r="TTX732" s="59"/>
      <c r="TTY732" s="59"/>
      <c r="TTZ732" s="59"/>
      <c r="TUA732" s="59"/>
      <c r="TUB732" s="59"/>
      <c r="TUC732" s="59"/>
      <c r="TUD732" s="59"/>
      <c r="TUE732" s="59"/>
      <c r="TUF732" s="59"/>
      <c r="TUG732" s="59"/>
      <c r="TUH732" s="59"/>
      <c r="TUI732" s="59"/>
      <c r="TUJ732" s="59"/>
      <c r="TUK732" s="59"/>
      <c r="TUL732" s="59"/>
      <c r="TUM732" s="59"/>
      <c r="TUN732" s="59"/>
      <c r="TUO732" s="59"/>
      <c r="TUP732" s="59"/>
      <c r="TUQ732" s="59"/>
      <c r="TUR732" s="59"/>
      <c r="TUS732" s="59"/>
      <c r="TUT732" s="59"/>
      <c r="TUU732" s="59"/>
      <c r="TUV732" s="59"/>
      <c r="TUW732" s="59"/>
      <c r="TUX732" s="59"/>
      <c r="TUY732" s="59"/>
      <c r="TUZ732" s="59"/>
      <c r="TVA732" s="59"/>
      <c r="TVB732" s="59"/>
      <c r="TVC732" s="59"/>
      <c r="TVD732" s="59"/>
      <c r="TVE732" s="59"/>
      <c r="TVF732" s="59"/>
      <c r="TVG732" s="59"/>
      <c r="TVH732" s="59"/>
      <c r="TVI732" s="59"/>
      <c r="TVJ732" s="59"/>
      <c r="TVK732" s="59"/>
      <c r="TVL732" s="59"/>
      <c r="TVM732" s="59"/>
      <c r="TVN732" s="59"/>
      <c r="TVO732" s="59"/>
      <c r="TVP732" s="59"/>
      <c r="TVQ732" s="59"/>
      <c r="TVR732" s="59"/>
      <c r="TVS732" s="59"/>
      <c r="TVT732" s="59"/>
      <c r="TVU732" s="59"/>
      <c r="TVV732" s="59"/>
      <c r="TVW732" s="59"/>
      <c r="TVX732" s="59"/>
      <c r="TVY732" s="59"/>
      <c r="TVZ732" s="59"/>
      <c r="TWA732" s="59"/>
      <c r="TWB732" s="59"/>
      <c r="TWC732" s="59"/>
      <c r="TWD732" s="59"/>
      <c r="TWE732" s="59"/>
      <c r="TWF732" s="59"/>
      <c r="TWG732" s="59"/>
      <c r="TWH732" s="59"/>
      <c r="TWI732" s="59"/>
      <c r="TWJ732" s="59"/>
      <c r="TWK732" s="59"/>
      <c r="TWL732" s="59"/>
      <c r="TWM732" s="59"/>
      <c r="TWN732" s="59"/>
      <c r="TWO732" s="59"/>
      <c r="TWP732" s="59"/>
      <c r="TWQ732" s="59"/>
      <c r="TWR732" s="59"/>
      <c r="TWS732" s="59"/>
      <c r="TWT732" s="59"/>
      <c r="TWU732" s="59"/>
      <c r="TWV732" s="59"/>
      <c r="TWW732" s="59"/>
      <c r="TWX732" s="59"/>
      <c r="TWY732" s="59"/>
      <c r="TWZ732" s="59"/>
      <c r="TXA732" s="59"/>
      <c r="TXB732" s="59"/>
      <c r="TXC732" s="59"/>
      <c r="TXD732" s="59"/>
      <c r="TXE732" s="59"/>
      <c r="TXF732" s="59"/>
      <c r="TXG732" s="59"/>
      <c r="TXH732" s="59"/>
      <c r="TXI732" s="59"/>
      <c r="TXJ732" s="59"/>
      <c r="TXK732" s="59"/>
      <c r="TXL732" s="59"/>
      <c r="TXM732" s="59"/>
      <c r="TXN732" s="59"/>
      <c r="TXO732" s="59"/>
      <c r="TXP732" s="59"/>
      <c r="TXQ732" s="59"/>
      <c r="TXR732" s="59"/>
      <c r="TXS732" s="59"/>
      <c r="TXT732" s="59"/>
      <c r="TXU732" s="59"/>
      <c r="TXV732" s="59"/>
      <c r="TXW732" s="59"/>
      <c r="TXX732" s="59"/>
      <c r="TXY732" s="59"/>
      <c r="TXZ732" s="59"/>
      <c r="TYA732" s="59"/>
      <c r="TYB732" s="59"/>
      <c r="TYC732" s="59"/>
      <c r="TYD732" s="59"/>
      <c r="TYE732" s="59"/>
      <c r="TYF732" s="59"/>
      <c r="TYG732" s="59"/>
      <c r="TYH732" s="59"/>
      <c r="TYI732" s="59"/>
      <c r="TYJ732" s="59"/>
      <c r="TYK732" s="59"/>
      <c r="TYL732" s="59"/>
      <c r="TYM732" s="59"/>
      <c r="TYN732" s="59"/>
      <c r="TYO732" s="59"/>
      <c r="TYP732" s="59"/>
      <c r="TYQ732" s="59"/>
      <c r="TYR732" s="59"/>
      <c r="TYS732" s="59"/>
      <c r="TYT732" s="59"/>
      <c r="TYU732" s="59"/>
      <c r="TYV732" s="59"/>
      <c r="TYW732" s="59"/>
      <c r="TYX732" s="59"/>
      <c r="TYY732" s="59"/>
      <c r="TYZ732" s="59"/>
      <c r="TZA732" s="59"/>
      <c r="TZB732" s="59"/>
      <c r="TZC732" s="59"/>
      <c r="TZD732" s="59"/>
      <c r="TZE732" s="59"/>
      <c r="TZF732" s="59"/>
      <c r="TZG732" s="59"/>
      <c r="TZH732" s="59"/>
      <c r="TZI732" s="59"/>
      <c r="TZJ732" s="59"/>
      <c r="TZK732" s="59"/>
      <c r="TZL732" s="59"/>
      <c r="TZM732" s="59"/>
      <c r="TZN732" s="59"/>
      <c r="TZO732" s="59"/>
      <c r="TZP732" s="59"/>
      <c r="TZQ732" s="59"/>
      <c r="TZR732" s="59"/>
      <c r="TZS732" s="59"/>
      <c r="TZT732" s="59"/>
      <c r="TZU732" s="59"/>
      <c r="TZV732" s="59"/>
      <c r="TZW732" s="59"/>
      <c r="TZX732" s="59"/>
      <c r="TZY732" s="59"/>
      <c r="TZZ732" s="59"/>
      <c r="UAA732" s="59"/>
      <c r="UAB732" s="59"/>
      <c r="UAC732" s="59"/>
      <c r="UAD732" s="59"/>
      <c r="UAE732" s="59"/>
      <c r="UAF732" s="59"/>
      <c r="UAG732" s="59"/>
      <c r="UAH732" s="59"/>
      <c r="UAI732" s="59"/>
      <c r="UAJ732" s="59"/>
      <c r="UAK732" s="59"/>
      <c r="UAL732" s="59"/>
      <c r="UAM732" s="59"/>
      <c r="UAN732" s="59"/>
      <c r="UAO732" s="59"/>
      <c r="UAP732" s="59"/>
      <c r="UAQ732" s="59"/>
      <c r="UAR732" s="59"/>
      <c r="UAS732" s="59"/>
      <c r="UAT732" s="59"/>
      <c r="UAU732" s="59"/>
      <c r="UAV732" s="59"/>
      <c r="UAW732" s="59"/>
      <c r="UAX732" s="59"/>
      <c r="UAY732" s="59"/>
      <c r="UAZ732" s="59"/>
      <c r="UBA732" s="59"/>
      <c r="UBB732" s="59"/>
      <c r="UBC732" s="59"/>
      <c r="UBD732" s="59"/>
      <c r="UBE732" s="59"/>
      <c r="UBF732" s="59"/>
      <c r="UBG732" s="59"/>
      <c r="UBH732" s="59"/>
      <c r="UBI732" s="59"/>
      <c r="UBJ732" s="59"/>
      <c r="UBK732" s="59"/>
      <c r="UBL732" s="59"/>
      <c r="UBM732" s="59"/>
      <c r="UBN732" s="59"/>
      <c r="UBO732" s="59"/>
      <c r="UBP732" s="59"/>
      <c r="UBQ732" s="59"/>
      <c r="UBR732" s="59"/>
      <c r="UBS732" s="59"/>
      <c r="UBT732" s="59"/>
      <c r="UBU732" s="59"/>
      <c r="UBV732" s="59"/>
      <c r="UBW732" s="59"/>
      <c r="UBX732" s="59"/>
      <c r="UBY732" s="59"/>
      <c r="UBZ732" s="59"/>
      <c r="UCA732" s="59"/>
      <c r="UCB732" s="59"/>
      <c r="UCC732" s="59"/>
      <c r="UCD732" s="59"/>
      <c r="UCE732" s="59"/>
      <c r="UCF732" s="59"/>
      <c r="UCG732" s="59"/>
      <c r="UCH732" s="59"/>
      <c r="UCI732" s="59"/>
      <c r="UCJ732" s="59"/>
      <c r="UCK732" s="59"/>
      <c r="UCL732" s="59"/>
      <c r="UCM732" s="59"/>
      <c r="UCN732" s="59"/>
      <c r="UCO732" s="59"/>
      <c r="UCP732" s="59"/>
      <c r="UCQ732" s="59"/>
      <c r="UCR732" s="59"/>
      <c r="UCS732" s="59"/>
      <c r="UCT732" s="59"/>
      <c r="UCU732" s="59"/>
      <c r="UCV732" s="59"/>
      <c r="UCW732" s="59"/>
      <c r="UCX732" s="59"/>
      <c r="UCY732" s="59"/>
      <c r="UCZ732" s="59"/>
      <c r="UDA732" s="59"/>
      <c r="UDB732" s="59"/>
      <c r="UDC732" s="59"/>
      <c r="UDD732" s="59"/>
      <c r="UDE732" s="59"/>
      <c r="UDF732" s="59"/>
      <c r="UDG732" s="59"/>
      <c r="UDH732" s="59"/>
      <c r="UDI732" s="59"/>
      <c r="UDJ732" s="59"/>
      <c r="UDK732" s="59"/>
      <c r="UDL732" s="59"/>
      <c r="UDM732" s="59"/>
      <c r="UDN732" s="59"/>
      <c r="UDO732" s="59"/>
      <c r="UDP732" s="59"/>
      <c r="UDQ732" s="59"/>
      <c r="UDR732" s="59"/>
      <c r="UDS732" s="59"/>
      <c r="UDT732" s="59"/>
      <c r="UDU732" s="59"/>
      <c r="UDV732" s="59"/>
      <c r="UDW732" s="59"/>
      <c r="UDX732" s="59"/>
      <c r="UDY732" s="59"/>
      <c r="UDZ732" s="59"/>
      <c r="UEA732" s="59"/>
      <c r="UEB732" s="59"/>
      <c r="UEC732" s="59"/>
      <c r="UED732" s="59"/>
      <c r="UEE732" s="59"/>
      <c r="UEF732" s="59"/>
      <c r="UEG732" s="59"/>
      <c r="UEH732" s="59"/>
      <c r="UEI732" s="59"/>
      <c r="UEJ732" s="59"/>
      <c r="UEK732" s="59"/>
      <c r="UEL732" s="59"/>
      <c r="UEM732" s="59"/>
      <c r="UEN732" s="59"/>
      <c r="UEO732" s="59"/>
      <c r="UEP732" s="59"/>
      <c r="UEQ732" s="59"/>
      <c r="UER732" s="59"/>
      <c r="UES732" s="59"/>
      <c r="UET732" s="59"/>
      <c r="UEU732" s="59"/>
      <c r="UEV732" s="59"/>
      <c r="UEW732" s="59"/>
      <c r="UEX732" s="59"/>
      <c r="UEY732" s="59"/>
      <c r="UEZ732" s="59"/>
      <c r="UFA732" s="59"/>
      <c r="UFB732" s="59"/>
      <c r="UFC732" s="59"/>
      <c r="UFD732" s="59"/>
      <c r="UFE732" s="59"/>
      <c r="UFF732" s="59"/>
      <c r="UFG732" s="59"/>
      <c r="UFH732" s="59"/>
      <c r="UFI732" s="59"/>
      <c r="UFJ732" s="59"/>
      <c r="UFK732" s="59"/>
      <c r="UFL732" s="59"/>
      <c r="UFM732" s="59"/>
      <c r="UFN732" s="59"/>
      <c r="UFO732" s="59"/>
      <c r="UFP732" s="59"/>
      <c r="UFQ732" s="59"/>
      <c r="UFR732" s="59"/>
      <c r="UFS732" s="59"/>
      <c r="UFT732" s="59"/>
      <c r="UFU732" s="59"/>
      <c r="UFV732" s="59"/>
      <c r="UFW732" s="59"/>
      <c r="UFX732" s="59"/>
      <c r="UFY732" s="59"/>
      <c r="UFZ732" s="59"/>
      <c r="UGA732" s="59"/>
      <c r="UGB732" s="59"/>
      <c r="UGC732" s="59"/>
      <c r="UGD732" s="59"/>
      <c r="UGE732" s="59"/>
      <c r="UGF732" s="59"/>
      <c r="UGG732" s="59"/>
      <c r="UGH732" s="59"/>
      <c r="UGI732" s="59"/>
      <c r="UGJ732" s="59"/>
      <c r="UGK732" s="59"/>
      <c r="UGL732" s="59"/>
      <c r="UGM732" s="59"/>
      <c r="UGN732" s="59"/>
      <c r="UGO732" s="59"/>
      <c r="UGP732" s="59"/>
      <c r="UGQ732" s="59"/>
      <c r="UGR732" s="59"/>
      <c r="UGS732" s="59"/>
      <c r="UGT732" s="59"/>
      <c r="UGU732" s="59"/>
      <c r="UGV732" s="59"/>
      <c r="UGW732" s="59"/>
      <c r="UGX732" s="59"/>
      <c r="UGY732" s="59"/>
      <c r="UGZ732" s="59"/>
      <c r="UHA732" s="59"/>
      <c r="UHB732" s="59"/>
      <c r="UHC732" s="59"/>
      <c r="UHD732" s="59"/>
      <c r="UHE732" s="59"/>
      <c r="UHF732" s="59"/>
      <c r="UHG732" s="59"/>
      <c r="UHH732" s="59"/>
      <c r="UHI732" s="59"/>
      <c r="UHJ732" s="59"/>
      <c r="UHK732" s="59"/>
      <c r="UHL732" s="59"/>
      <c r="UHM732" s="59"/>
      <c r="UHN732" s="59"/>
      <c r="UHO732" s="59"/>
      <c r="UHP732" s="59"/>
      <c r="UHQ732" s="59"/>
      <c r="UHR732" s="59"/>
      <c r="UHS732" s="59"/>
      <c r="UHT732" s="59"/>
      <c r="UHU732" s="59"/>
      <c r="UHV732" s="59"/>
      <c r="UHW732" s="59"/>
      <c r="UHX732" s="59"/>
      <c r="UHY732" s="59"/>
      <c r="UHZ732" s="59"/>
      <c r="UIA732" s="59"/>
      <c r="UIB732" s="59"/>
      <c r="UIC732" s="59"/>
      <c r="UID732" s="59"/>
      <c r="UIE732" s="59"/>
      <c r="UIF732" s="59"/>
      <c r="UIG732" s="59"/>
      <c r="UIH732" s="59"/>
      <c r="UII732" s="59"/>
      <c r="UIJ732" s="59"/>
      <c r="UIK732" s="59"/>
      <c r="UIL732" s="59"/>
      <c r="UIM732" s="59"/>
      <c r="UIN732" s="59"/>
      <c r="UIO732" s="59"/>
      <c r="UIP732" s="59"/>
      <c r="UIQ732" s="59"/>
      <c r="UIR732" s="59"/>
      <c r="UIS732" s="59"/>
      <c r="UIT732" s="59"/>
      <c r="UIU732" s="59"/>
      <c r="UIV732" s="59"/>
      <c r="UIW732" s="59"/>
      <c r="UIX732" s="59"/>
      <c r="UIY732" s="59"/>
      <c r="UIZ732" s="59"/>
      <c r="UJA732" s="59"/>
      <c r="UJB732" s="59"/>
      <c r="UJC732" s="59"/>
      <c r="UJD732" s="59"/>
      <c r="UJE732" s="59"/>
      <c r="UJF732" s="59"/>
      <c r="UJG732" s="59"/>
      <c r="UJH732" s="59"/>
      <c r="UJI732" s="59"/>
      <c r="UJJ732" s="59"/>
      <c r="UJK732" s="59"/>
      <c r="UJL732" s="59"/>
      <c r="UJM732" s="59"/>
      <c r="UJN732" s="59"/>
      <c r="UJO732" s="59"/>
      <c r="UJP732" s="59"/>
      <c r="UJQ732" s="59"/>
      <c r="UJR732" s="59"/>
      <c r="UJS732" s="59"/>
      <c r="UJT732" s="59"/>
      <c r="UJU732" s="59"/>
      <c r="UJV732" s="59"/>
      <c r="UJW732" s="59"/>
      <c r="UJX732" s="59"/>
      <c r="UJY732" s="59"/>
      <c r="UJZ732" s="59"/>
      <c r="UKA732" s="59"/>
      <c r="UKB732" s="59"/>
      <c r="UKC732" s="59"/>
      <c r="UKD732" s="59"/>
      <c r="UKE732" s="59"/>
      <c r="UKF732" s="59"/>
      <c r="UKG732" s="59"/>
      <c r="UKH732" s="59"/>
      <c r="UKI732" s="59"/>
      <c r="UKJ732" s="59"/>
      <c r="UKK732" s="59"/>
      <c r="UKL732" s="59"/>
      <c r="UKM732" s="59"/>
      <c r="UKN732" s="59"/>
      <c r="UKO732" s="59"/>
      <c r="UKP732" s="59"/>
      <c r="UKQ732" s="59"/>
      <c r="UKR732" s="59"/>
      <c r="UKS732" s="59"/>
      <c r="UKT732" s="59"/>
      <c r="UKU732" s="59"/>
      <c r="UKV732" s="59"/>
      <c r="UKW732" s="59"/>
      <c r="UKX732" s="59"/>
      <c r="UKY732" s="59"/>
      <c r="UKZ732" s="59"/>
      <c r="ULA732" s="59"/>
      <c r="ULB732" s="59"/>
      <c r="ULC732" s="59"/>
      <c r="ULD732" s="59"/>
      <c r="ULE732" s="59"/>
      <c r="ULF732" s="59"/>
      <c r="ULG732" s="59"/>
      <c r="ULH732" s="59"/>
      <c r="ULI732" s="59"/>
      <c r="ULJ732" s="59"/>
      <c r="ULK732" s="59"/>
      <c r="ULL732" s="59"/>
      <c r="ULM732" s="59"/>
      <c r="ULN732" s="59"/>
      <c r="ULO732" s="59"/>
      <c r="ULP732" s="59"/>
      <c r="ULQ732" s="59"/>
      <c r="ULR732" s="59"/>
      <c r="ULS732" s="59"/>
      <c r="ULT732" s="59"/>
      <c r="ULU732" s="59"/>
      <c r="ULV732" s="59"/>
      <c r="ULW732" s="59"/>
      <c r="ULX732" s="59"/>
      <c r="ULY732" s="59"/>
      <c r="ULZ732" s="59"/>
      <c r="UMA732" s="59"/>
      <c r="UMB732" s="59"/>
      <c r="UMC732" s="59"/>
      <c r="UMD732" s="59"/>
      <c r="UME732" s="59"/>
      <c r="UMF732" s="59"/>
      <c r="UMG732" s="59"/>
      <c r="UMH732" s="59"/>
      <c r="UMI732" s="59"/>
      <c r="UMJ732" s="59"/>
      <c r="UMK732" s="59"/>
      <c r="UML732" s="59"/>
      <c r="UMM732" s="59"/>
      <c r="UMN732" s="59"/>
      <c r="UMO732" s="59"/>
      <c r="UMP732" s="59"/>
      <c r="UMQ732" s="59"/>
      <c r="UMR732" s="59"/>
      <c r="UMS732" s="59"/>
      <c r="UMT732" s="59"/>
      <c r="UMU732" s="59"/>
      <c r="UMV732" s="59"/>
      <c r="UMW732" s="59"/>
      <c r="UMX732" s="59"/>
      <c r="UMY732" s="59"/>
      <c r="UMZ732" s="59"/>
      <c r="UNA732" s="59"/>
      <c r="UNB732" s="59"/>
      <c r="UNC732" s="59"/>
      <c r="UND732" s="59"/>
      <c r="UNE732" s="59"/>
      <c r="UNF732" s="59"/>
      <c r="UNG732" s="59"/>
      <c r="UNH732" s="59"/>
      <c r="UNI732" s="59"/>
      <c r="UNJ732" s="59"/>
      <c r="UNK732" s="59"/>
      <c r="UNL732" s="59"/>
      <c r="UNM732" s="59"/>
      <c r="UNN732" s="59"/>
      <c r="UNO732" s="59"/>
      <c r="UNP732" s="59"/>
      <c r="UNQ732" s="59"/>
      <c r="UNR732" s="59"/>
      <c r="UNS732" s="59"/>
      <c r="UNT732" s="59"/>
      <c r="UNU732" s="59"/>
      <c r="UNV732" s="59"/>
      <c r="UNW732" s="59"/>
      <c r="UNX732" s="59"/>
      <c r="UNY732" s="59"/>
      <c r="UNZ732" s="59"/>
      <c r="UOA732" s="59"/>
      <c r="UOB732" s="59"/>
      <c r="UOC732" s="59"/>
      <c r="UOD732" s="59"/>
      <c r="UOE732" s="59"/>
      <c r="UOF732" s="59"/>
      <c r="UOG732" s="59"/>
      <c r="UOH732" s="59"/>
      <c r="UOI732" s="59"/>
      <c r="UOJ732" s="59"/>
      <c r="UOK732" s="59"/>
      <c r="UOL732" s="59"/>
      <c r="UOM732" s="59"/>
      <c r="UON732" s="59"/>
      <c r="UOO732" s="59"/>
      <c r="UOP732" s="59"/>
      <c r="UOQ732" s="59"/>
      <c r="UOR732" s="59"/>
      <c r="UOS732" s="59"/>
      <c r="UOT732" s="59"/>
      <c r="UOU732" s="59"/>
      <c r="UOV732" s="59"/>
      <c r="UOW732" s="59"/>
      <c r="UOX732" s="59"/>
      <c r="UOY732" s="59"/>
      <c r="UOZ732" s="59"/>
      <c r="UPA732" s="59"/>
      <c r="UPB732" s="59"/>
      <c r="UPC732" s="59"/>
      <c r="UPD732" s="59"/>
      <c r="UPE732" s="59"/>
      <c r="UPF732" s="59"/>
      <c r="UPG732" s="59"/>
      <c r="UPH732" s="59"/>
      <c r="UPI732" s="59"/>
      <c r="UPJ732" s="59"/>
      <c r="UPK732" s="59"/>
      <c r="UPL732" s="59"/>
      <c r="UPM732" s="59"/>
      <c r="UPN732" s="59"/>
      <c r="UPO732" s="59"/>
      <c r="UPP732" s="59"/>
      <c r="UPQ732" s="59"/>
      <c r="UPR732" s="59"/>
      <c r="UPS732" s="59"/>
      <c r="UPT732" s="59"/>
      <c r="UPU732" s="59"/>
      <c r="UPV732" s="59"/>
      <c r="UPW732" s="59"/>
      <c r="UPX732" s="59"/>
      <c r="UPY732" s="59"/>
      <c r="UPZ732" s="59"/>
      <c r="UQA732" s="59"/>
      <c r="UQB732" s="59"/>
      <c r="UQC732" s="59"/>
      <c r="UQD732" s="59"/>
      <c r="UQE732" s="59"/>
      <c r="UQF732" s="59"/>
      <c r="UQG732" s="59"/>
      <c r="UQH732" s="59"/>
      <c r="UQI732" s="59"/>
      <c r="UQJ732" s="59"/>
      <c r="UQK732" s="59"/>
      <c r="UQL732" s="59"/>
      <c r="UQM732" s="59"/>
      <c r="UQN732" s="59"/>
      <c r="UQO732" s="59"/>
      <c r="UQP732" s="59"/>
      <c r="UQQ732" s="59"/>
      <c r="UQR732" s="59"/>
      <c r="UQS732" s="59"/>
      <c r="UQT732" s="59"/>
      <c r="UQU732" s="59"/>
      <c r="UQV732" s="59"/>
      <c r="UQW732" s="59"/>
      <c r="UQX732" s="59"/>
      <c r="UQY732" s="59"/>
      <c r="UQZ732" s="59"/>
      <c r="URA732" s="59"/>
      <c r="URB732" s="59"/>
      <c r="URC732" s="59"/>
      <c r="URD732" s="59"/>
      <c r="URE732" s="59"/>
      <c r="URF732" s="59"/>
      <c r="URG732" s="59"/>
      <c r="URH732" s="59"/>
      <c r="URI732" s="59"/>
      <c r="URJ732" s="59"/>
      <c r="URK732" s="59"/>
      <c r="URL732" s="59"/>
      <c r="URM732" s="59"/>
      <c r="URN732" s="59"/>
      <c r="URO732" s="59"/>
      <c r="URP732" s="59"/>
      <c r="URQ732" s="59"/>
      <c r="URR732" s="59"/>
      <c r="URS732" s="59"/>
      <c r="URT732" s="59"/>
      <c r="URU732" s="59"/>
      <c r="URV732" s="59"/>
      <c r="URW732" s="59"/>
      <c r="URX732" s="59"/>
      <c r="URY732" s="59"/>
      <c r="URZ732" s="59"/>
      <c r="USA732" s="59"/>
      <c r="USB732" s="59"/>
      <c r="USC732" s="59"/>
      <c r="USD732" s="59"/>
      <c r="USE732" s="59"/>
      <c r="USF732" s="59"/>
      <c r="USG732" s="59"/>
      <c r="USH732" s="59"/>
      <c r="USI732" s="59"/>
      <c r="USJ732" s="59"/>
      <c r="USK732" s="59"/>
      <c r="USL732" s="59"/>
      <c r="USM732" s="59"/>
      <c r="USN732" s="59"/>
      <c r="USO732" s="59"/>
      <c r="USP732" s="59"/>
      <c r="USQ732" s="59"/>
      <c r="USR732" s="59"/>
      <c r="USS732" s="59"/>
      <c r="UST732" s="59"/>
      <c r="USU732" s="59"/>
      <c r="USV732" s="59"/>
      <c r="USW732" s="59"/>
      <c r="USX732" s="59"/>
      <c r="USY732" s="59"/>
      <c r="USZ732" s="59"/>
      <c r="UTA732" s="59"/>
      <c r="UTB732" s="59"/>
      <c r="UTC732" s="59"/>
      <c r="UTD732" s="59"/>
      <c r="UTE732" s="59"/>
      <c r="UTF732" s="59"/>
      <c r="UTG732" s="59"/>
      <c r="UTH732" s="59"/>
      <c r="UTI732" s="59"/>
      <c r="UTJ732" s="59"/>
      <c r="UTK732" s="59"/>
      <c r="UTL732" s="59"/>
      <c r="UTM732" s="59"/>
      <c r="UTN732" s="59"/>
      <c r="UTO732" s="59"/>
      <c r="UTP732" s="59"/>
      <c r="UTQ732" s="59"/>
      <c r="UTR732" s="59"/>
      <c r="UTS732" s="59"/>
      <c r="UTT732" s="59"/>
      <c r="UTU732" s="59"/>
      <c r="UTV732" s="59"/>
      <c r="UTW732" s="59"/>
      <c r="UTX732" s="59"/>
      <c r="UTY732" s="59"/>
      <c r="UTZ732" s="59"/>
      <c r="UUA732" s="59"/>
      <c r="UUB732" s="59"/>
      <c r="UUC732" s="59"/>
      <c r="UUD732" s="59"/>
      <c r="UUE732" s="59"/>
      <c r="UUF732" s="59"/>
      <c r="UUG732" s="59"/>
      <c r="UUH732" s="59"/>
      <c r="UUI732" s="59"/>
      <c r="UUJ732" s="59"/>
      <c r="UUK732" s="59"/>
      <c r="UUL732" s="59"/>
      <c r="UUM732" s="59"/>
      <c r="UUN732" s="59"/>
      <c r="UUO732" s="59"/>
      <c r="UUP732" s="59"/>
      <c r="UUQ732" s="59"/>
      <c r="UUR732" s="59"/>
      <c r="UUS732" s="59"/>
      <c r="UUT732" s="59"/>
      <c r="UUU732" s="59"/>
      <c r="UUV732" s="59"/>
      <c r="UUW732" s="59"/>
      <c r="UUX732" s="59"/>
      <c r="UUY732" s="59"/>
      <c r="UUZ732" s="59"/>
      <c r="UVA732" s="59"/>
      <c r="UVB732" s="59"/>
      <c r="UVC732" s="59"/>
      <c r="UVD732" s="59"/>
      <c r="UVE732" s="59"/>
      <c r="UVF732" s="59"/>
      <c r="UVG732" s="59"/>
      <c r="UVH732" s="59"/>
      <c r="UVI732" s="59"/>
      <c r="UVJ732" s="59"/>
      <c r="UVK732" s="59"/>
      <c r="UVL732" s="59"/>
      <c r="UVM732" s="59"/>
      <c r="UVN732" s="59"/>
      <c r="UVO732" s="59"/>
      <c r="UVP732" s="59"/>
      <c r="UVQ732" s="59"/>
      <c r="UVR732" s="59"/>
      <c r="UVS732" s="59"/>
      <c r="UVT732" s="59"/>
      <c r="UVU732" s="59"/>
      <c r="UVV732" s="59"/>
      <c r="UVW732" s="59"/>
      <c r="UVX732" s="59"/>
      <c r="UVY732" s="59"/>
      <c r="UVZ732" s="59"/>
      <c r="UWA732" s="59"/>
      <c r="UWB732" s="59"/>
      <c r="UWC732" s="59"/>
      <c r="UWD732" s="59"/>
      <c r="UWE732" s="59"/>
      <c r="UWF732" s="59"/>
      <c r="UWG732" s="59"/>
      <c r="UWH732" s="59"/>
      <c r="UWI732" s="59"/>
      <c r="UWJ732" s="59"/>
      <c r="UWK732" s="59"/>
      <c r="UWL732" s="59"/>
      <c r="UWM732" s="59"/>
      <c r="UWN732" s="59"/>
      <c r="UWO732" s="59"/>
      <c r="UWP732" s="59"/>
      <c r="UWQ732" s="59"/>
      <c r="UWR732" s="59"/>
      <c r="UWS732" s="59"/>
      <c r="UWT732" s="59"/>
      <c r="UWU732" s="59"/>
      <c r="UWV732" s="59"/>
      <c r="UWW732" s="59"/>
      <c r="UWX732" s="59"/>
      <c r="UWY732" s="59"/>
      <c r="UWZ732" s="59"/>
      <c r="UXA732" s="59"/>
      <c r="UXB732" s="59"/>
      <c r="UXC732" s="59"/>
      <c r="UXD732" s="59"/>
      <c r="UXE732" s="59"/>
      <c r="UXF732" s="59"/>
      <c r="UXG732" s="59"/>
      <c r="UXH732" s="59"/>
      <c r="UXI732" s="59"/>
      <c r="UXJ732" s="59"/>
      <c r="UXK732" s="59"/>
      <c r="UXL732" s="59"/>
      <c r="UXM732" s="59"/>
      <c r="UXN732" s="59"/>
      <c r="UXO732" s="59"/>
      <c r="UXP732" s="59"/>
      <c r="UXQ732" s="59"/>
      <c r="UXR732" s="59"/>
      <c r="UXS732" s="59"/>
      <c r="UXT732" s="59"/>
      <c r="UXU732" s="59"/>
      <c r="UXV732" s="59"/>
      <c r="UXW732" s="59"/>
      <c r="UXX732" s="59"/>
      <c r="UXY732" s="59"/>
      <c r="UXZ732" s="59"/>
      <c r="UYA732" s="59"/>
      <c r="UYB732" s="59"/>
      <c r="UYC732" s="59"/>
      <c r="UYD732" s="59"/>
      <c r="UYE732" s="59"/>
      <c r="UYF732" s="59"/>
      <c r="UYG732" s="59"/>
      <c r="UYH732" s="59"/>
      <c r="UYI732" s="59"/>
      <c r="UYJ732" s="59"/>
      <c r="UYK732" s="59"/>
      <c r="UYL732" s="59"/>
      <c r="UYM732" s="59"/>
      <c r="UYN732" s="59"/>
      <c r="UYO732" s="59"/>
      <c r="UYP732" s="59"/>
      <c r="UYQ732" s="59"/>
      <c r="UYR732" s="59"/>
      <c r="UYS732" s="59"/>
      <c r="UYT732" s="59"/>
      <c r="UYU732" s="59"/>
      <c r="UYV732" s="59"/>
      <c r="UYW732" s="59"/>
      <c r="UYX732" s="59"/>
      <c r="UYY732" s="59"/>
      <c r="UYZ732" s="59"/>
      <c r="UZA732" s="59"/>
      <c r="UZB732" s="59"/>
      <c r="UZC732" s="59"/>
      <c r="UZD732" s="59"/>
      <c r="UZE732" s="59"/>
      <c r="UZF732" s="59"/>
      <c r="UZG732" s="59"/>
      <c r="UZH732" s="59"/>
      <c r="UZI732" s="59"/>
      <c r="UZJ732" s="59"/>
      <c r="UZK732" s="59"/>
      <c r="UZL732" s="59"/>
      <c r="UZM732" s="59"/>
      <c r="UZN732" s="59"/>
      <c r="UZO732" s="59"/>
      <c r="UZP732" s="59"/>
      <c r="UZQ732" s="59"/>
      <c r="UZR732" s="59"/>
      <c r="UZS732" s="59"/>
      <c r="UZT732" s="59"/>
      <c r="UZU732" s="59"/>
      <c r="UZV732" s="59"/>
      <c r="UZW732" s="59"/>
      <c r="UZX732" s="59"/>
      <c r="UZY732" s="59"/>
      <c r="UZZ732" s="59"/>
      <c r="VAA732" s="59"/>
      <c r="VAB732" s="59"/>
      <c r="VAC732" s="59"/>
      <c r="VAD732" s="59"/>
      <c r="VAE732" s="59"/>
      <c r="VAF732" s="59"/>
      <c r="VAG732" s="59"/>
      <c r="VAH732" s="59"/>
      <c r="VAI732" s="59"/>
      <c r="VAJ732" s="59"/>
      <c r="VAK732" s="59"/>
      <c r="VAL732" s="59"/>
      <c r="VAM732" s="59"/>
      <c r="VAN732" s="59"/>
      <c r="VAO732" s="59"/>
      <c r="VAP732" s="59"/>
      <c r="VAQ732" s="59"/>
      <c r="VAR732" s="59"/>
      <c r="VAS732" s="59"/>
      <c r="VAT732" s="59"/>
      <c r="VAU732" s="59"/>
      <c r="VAV732" s="59"/>
      <c r="VAW732" s="59"/>
      <c r="VAX732" s="59"/>
      <c r="VAY732" s="59"/>
      <c r="VAZ732" s="59"/>
      <c r="VBA732" s="59"/>
      <c r="VBB732" s="59"/>
      <c r="VBC732" s="59"/>
      <c r="VBD732" s="59"/>
      <c r="VBE732" s="59"/>
      <c r="VBF732" s="59"/>
      <c r="VBG732" s="59"/>
      <c r="VBH732" s="59"/>
      <c r="VBI732" s="59"/>
      <c r="VBJ732" s="59"/>
      <c r="VBK732" s="59"/>
      <c r="VBL732" s="59"/>
      <c r="VBM732" s="59"/>
      <c r="VBN732" s="59"/>
      <c r="VBO732" s="59"/>
      <c r="VBP732" s="59"/>
      <c r="VBQ732" s="59"/>
      <c r="VBR732" s="59"/>
      <c r="VBS732" s="59"/>
      <c r="VBT732" s="59"/>
      <c r="VBU732" s="59"/>
      <c r="VBV732" s="59"/>
      <c r="VBW732" s="59"/>
      <c r="VBX732" s="59"/>
      <c r="VBY732" s="59"/>
      <c r="VBZ732" s="59"/>
      <c r="VCA732" s="59"/>
      <c r="VCB732" s="59"/>
      <c r="VCC732" s="59"/>
      <c r="VCD732" s="59"/>
      <c r="VCE732" s="59"/>
      <c r="VCF732" s="59"/>
      <c r="VCG732" s="59"/>
      <c r="VCH732" s="59"/>
      <c r="VCI732" s="59"/>
      <c r="VCJ732" s="59"/>
      <c r="VCK732" s="59"/>
      <c r="VCL732" s="59"/>
      <c r="VCM732" s="59"/>
      <c r="VCN732" s="59"/>
      <c r="VCO732" s="59"/>
      <c r="VCP732" s="59"/>
      <c r="VCQ732" s="59"/>
      <c r="VCR732" s="59"/>
      <c r="VCS732" s="59"/>
      <c r="VCT732" s="59"/>
      <c r="VCU732" s="59"/>
      <c r="VCV732" s="59"/>
      <c r="VCW732" s="59"/>
      <c r="VCX732" s="59"/>
      <c r="VCY732" s="59"/>
      <c r="VCZ732" s="59"/>
      <c r="VDA732" s="59"/>
      <c r="VDB732" s="59"/>
      <c r="VDC732" s="59"/>
      <c r="VDD732" s="59"/>
      <c r="VDE732" s="59"/>
      <c r="VDF732" s="59"/>
      <c r="VDG732" s="59"/>
      <c r="VDH732" s="59"/>
      <c r="VDI732" s="59"/>
      <c r="VDJ732" s="59"/>
      <c r="VDK732" s="59"/>
      <c r="VDL732" s="59"/>
      <c r="VDM732" s="59"/>
      <c r="VDN732" s="59"/>
      <c r="VDO732" s="59"/>
      <c r="VDP732" s="59"/>
      <c r="VDQ732" s="59"/>
      <c r="VDR732" s="59"/>
      <c r="VDS732" s="59"/>
      <c r="VDT732" s="59"/>
      <c r="VDU732" s="59"/>
      <c r="VDV732" s="59"/>
      <c r="VDW732" s="59"/>
      <c r="VDX732" s="59"/>
      <c r="VDY732" s="59"/>
      <c r="VDZ732" s="59"/>
      <c r="VEA732" s="59"/>
      <c r="VEB732" s="59"/>
      <c r="VEC732" s="59"/>
      <c r="VED732" s="59"/>
      <c r="VEE732" s="59"/>
      <c r="VEF732" s="59"/>
      <c r="VEG732" s="59"/>
      <c r="VEH732" s="59"/>
      <c r="VEI732" s="59"/>
      <c r="VEJ732" s="59"/>
      <c r="VEK732" s="59"/>
      <c r="VEL732" s="59"/>
      <c r="VEM732" s="59"/>
      <c r="VEN732" s="59"/>
      <c r="VEO732" s="59"/>
      <c r="VEP732" s="59"/>
      <c r="VEQ732" s="59"/>
      <c r="VER732" s="59"/>
      <c r="VES732" s="59"/>
      <c r="VET732" s="59"/>
      <c r="VEU732" s="59"/>
      <c r="VEV732" s="59"/>
      <c r="VEW732" s="59"/>
      <c r="VEX732" s="59"/>
      <c r="VEY732" s="59"/>
      <c r="VEZ732" s="59"/>
      <c r="VFA732" s="59"/>
      <c r="VFB732" s="59"/>
      <c r="VFC732" s="59"/>
      <c r="VFD732" s="59"/>
      <c r="VFE732" s="59"/>
      <c r="VFF732" s="59"/>
      <c r="VFG732" s="59"/>
      <c r="VFH732" s="59"/>
      <c r="VFI732" s="59"/>
      <c r="VFJ732" s="59"/>
      <c r="VFK732" s="59"/>
      <c r="VFL732" s="59"/>
      <c r="VFM732" s="59"/>
      <c r="VFN732" s="59"/>
      <c r="VFO732" s="59"/>
      <c r="VFP732" s="59"/>
      <c r="VFQ732" s="59"/>
      <c r="VFR732" s="59"/>
      <c r="VFS732" s="59"/>
      <c r="VFT732" s="59"/>
      <c r="VFU732" s="59"/>
      <c r="VFV732" s="59"/>
      <c r="VFW732" s="59"/>
      <c r="VFX732" s="59"/>
      <c r="VFY732" s="59"/>
      <c r="VFZ732" s="59"/>
      <c r="VGA732" s="59"/>
      <c r="VGB732" s="59"/>
      <c r="VGC732" s="59"/>
      <c r="VGD732" s="59"/>
      <c r="VGE732" s="59"/>
      <c r="VGF732" s="59"/>
      <c r="VGG732" s="59"/>
      <c r="VGH732" s="59"/>
      <c r="VGI732" s="59"/>
      <c r="VGJ732" s="59"/>
      <c r="VGK732" s="59"/>
      <c r="VGL732" s="59"/>
      <c r="VGM732" s="59"/>
      <c r="VGN732" s="59"/>
      <c r="VGO732" s="59"/>
      <c r="VGP732" s="59"/>
      <c r="VGQ732" s="59"/>
      <c r="VGR732" s="59"/>
      <c r="VGS732" s="59"/>
      <c r="VGT732" s="59"/>
      <c r="VGU732" s="59"/>
      <c r="VGV732" s="59"/>
      <c r="VGW732" s="59"/>
      <c r="VGX732" s="59"/>
      <c r="VGY732" s="59"/>
      <c r="VGZ732" s="59"/>
      <c r="VHA732" s="59"/>
      <c r="VHB732" s="59"/>
      <c r="VHC732" s="59"/>
      <c r="VHD732" s="59"/>
      <c r="VHE732" s="59"/>
      <c r="VHF732" s="59"/>
      <c r="VHG732" s="59"/>
      <c r="VHH732" s="59"/>
      <c r="VHI732" s="59"/>
      <c r="VHJ732" s="59"/>
      <c r="VHK732" s="59"/>
      <c r="VHL732" s="59"/>
      <c r="VHM732" s="59"/>
      <c r="VHN732" s="59"/>
      <c r="VHO732" s="59"/>
      <c r="VHP732" s="59"/>
      <c r="VHQ732" s="59"/>
      <c r="VHR732" s="59"/>
      <c r="VHS732" s="59"/>
      <c r="VHT732" s="59"/>
      <c r="VHU732" s="59"/>
      <c r="VHV732" s="59"/>
      <c r="VHW732" s="59"/>
      <c r="VHX732" s="59"/>
      <c r="VHY732" s="59"/>
      <c r="VHZ732" s="59"/>
      <c r="VIA732" s="59"/>
      <c r="VIB732" s="59"/>
      <c r="VIC732" s="59"/>
      <c r="VID732" s="59"/>
      <c r="VIE732" s="59"/>
      <c r="VIF732" s="59"/>
      <c r="VIG732" s="59"/>
      <c r="VIH732" s="59"/>
      <c r="VII732" s="59"/>
      <c r="VIJ732" s="59"/>
      <c r="VIK732" s="59"/>
      <c r="VIL732" s="59"/>
      <c r="VIM732" s="59"/>
      <c r="VIN732" s="59"/>
      <c r="VIO732" s="59"/>
      <c r="VIP732" s="59"/>
      <c r="VIQ732" s="59"/>
      <c r="VIR732" s="59"/>
      <c r="VIS732" s="59"/>
      <c r="VIT732" s="59"/>
      <c r="VIU732" s="59"/>
      <c r="VIV732" s="59"/>
      <c r="VIW732" s="59"/>
      <c r="VIX732" s="59"/>
      <c r="VIY732" s="59"/>
      <c r="VIZ732" s="59"/>
      <c r="VJA732" s="59"/>
      <c r="VJB732" s="59"/>
      <c r="VJC732" s="59"/>
      <c r="VJD732" s="59"/>
      <c r="VJE732" s="59"/>
      <c r="VJF732" s="59"/>
      <c r="VJG732" s="59"/>
      <c r="VJH732" s="59"/>
      <c r="VJI732" s="59"/>
      <c r="VJJ732" s="59"/>
      <c r="VJK732" s="59"/>
      <c r="VJL732" s="59"/>
      <c r="VJM732" s="59"/>
      <c r="VJN732" s="59"/>
      <c r="VJO732" s="59"/>
      <c r="VJP732" s="59"/>
      <c r="VJQ732" s="59"/>
      <c r="VJR732" s="59"/>
      <c r="VJS732" s="59"/>
      <c r="VJT732" s="59"/>
      <c r="VJU732" s="59"/>
      <c r="VJV732" s="59"/>
      <c r="VJW732" s="59"/>
      <c r="VJX732" s="59"/>
      <c r="VJY732" s="59"/>
      <c r="VJZ732" s="59"/>
      <c r="VKA732" s="59"/>
      <c r="VKB732" s="59"/>
      <c r="VKC732" s="59"/>
      <c r="VKD732" s="59"/>
      <c r="VKE732" s="59"/>
      <c r="VKF732" s="59"/>
      <c r="VKG732" s="59"/>
      <c r="VKH732" s="59"/>
      <c r="VKI732" s="59"/>
      <c r="VKJ732" s="59"/>
      <c r="VKK732" s="59"/>
      <c r="VKL732" s="59"/>
      <c r="VKM732" s="59"/>
      <c r="VKN732" s="59"/>
      <c r="VKO732" s="59"/>
      <c r="VKP732" s="59"/>
      <c r="VKQ732" s="59"/>
      <c r="VKR732" s="59"/>
      <c r="VKS732" s="59"/>
      <c r="VKT732" s="59"/>
      <c r="VKU732" s="59"/>
      <c r="VKV732" s="59"/>
      <c r="VKW732" s="59"/>
      <c r="VKX732" s="59"/>
      <c r="VKY732" s="59"/>
      <c r="VKZ732" s="59"/>
      <c r="VLA732" s="59"/>
      <c r="VLB732" s="59"/>
      <c r="VLC732" s="59"/>
      <c r="VLD732" s="59"/>
      <c r="VLE732" s="59"/>
      <c r="VLF732" s="59"/>
      <c r="VLG732" s="59"/>
      <c r="VLH732" s="59"/>
      <c r="VLI732" s="59"/>
      <c r="VLJ732" s="59"/>
      <c r="VLK732" s="59"/>
      <c r="VLL732" s="59"/>
      <c r="VLM732" s="59"/>
      <c r="VLN732" s="59"/>
      <c r="VLO732" s="59"/>
      <c r="VLP732" s="59"/>
      <c r="VLQ732" s="59"/>
      <c r="VLR732" s="59"/>
      <c r="VLS732" s="59"/>
      <c r="VLT732" s="59"/>
      <c r="VLU732" s="59"/>
      <c r="VLV732" s="59"/>
      <c r="VLW732" s="59"/>
      <c r="VLX732" s="59"/>
      <c r="VLY732" s="59"/>
      <c r="VLZ732" s="59"/>
      <c r="VMA732" s="59"/>
      <c r="VMB732" s="59"/>
      <c r="VMC732" s="59"/>
      <c r="VMD732" s="59"/>
      <c r="VME732" s="59"/>
      <c r="VMF732" s="59"/>
      <c r="VMG732" s="59"/>
      <c r="VMH732" s="59"/>
      <c r="VMI732" s="59"/>
      <c r="VMJ732" s="59"/>
      <c r="VMK732" s="59"/>
      <c r="VML732" s="59"/>
      <c r="VMM732" s="59"/>
      <c r="VMN732" s="59"/>
      <c r="VMO732" s="59"/>
      <c r="VMP732" s="59"/>
      <c r="VMQ732" s="59"/>
      <c r="VMR732" s="59"/>
      <c r="VMS732" s="59"/>
      <c r="VMT732" s="59"/>
      <c r="VMU732" s="59"/>
      <c r="VMV732" s="59"/>
      <c r="VMW732" s="59"/>
      <c r="VMX732" s="59"/>
      <c r="VMY732" s="59"/>
      <c r="VMZ732" s="59"/>
      <c r="VNA732" s="59"/>
      <c r="VNB732" s="59"/>
      <c r="VNC732" s="59"/>
      <c r="VND732" s="59"/>
      <c r="VNE732" s="59"/>
      <c r="VNF732" s="59"/>
      <c r="VNG732" s="59"/>
      <c r="VNH732" s="59"/>
      <c r="VNI732" s="59"/>
      <c r="VNJ732" s="59"/>
      <c r="VNK732" s="59"/>
      <c r="VNL732" s="59"/>
      <c r="VNM732" s="59"/>
      <c r="VNN732" s="59"/>
      <c r="VNO732" s="59"/>
      <c r="VNP732" s="59"/>
      <c r="VNQ732" s="59"/>
      <c r="VNR732" s="59"/>
      <c r="VNS732" s="59"/>
      <c r="VNT732" s="59"/>
      <c r="VNU732" s="59"/>
      <c r="VNV732" s="59"/>
      <c r="VNW732" s="59"/>
      <c r="VNX732" s="59"/>
      <c r="VNY732" s="59"/>
      <c r="VNZ732" s="59"/>
      <c r="VOA732" s="59"/>
      <c r="VOB732" s="59"/>
      <c r="VOC732" s="59"/>
      <c r="VOD732" s="59"/>
      <c r="VOE732" s="59"/>
      <c r="VOF732" s="59"/>
      <c r="VOG732" s="59"/>
      <c r="VOH732" s="59"/>
      <c r="VOI732" s="59"/>
      <c r="VOJ732" s="59"/>
      <c r="VOK732" s="59"/>
      <c r="VOL732" s="59"/>
      <c r="VOM732" s="59"/>
      <c r="VON732" s="59"/>
      <c r="VOO732" s="59"/>
      <c r="VOP732" s="59"/>
      <c r="VOQ732" s="59"/>
      <c r="VOR732" s="59"/>
      <c r="VOS732" s="59"/>
      <c r="VOT732" s="59"/>
      <c r="VOU732" s="59"/>
      <c r="VOV732" s="59"/>
      <c r="VOW732" s="59"/>
      <c r="VOX732" s="59"/>
      <c r="VOY732" s="59"/>
      <c r="VOZ732" s="59"/>
      <c r="VPA732" s="59"/>
      <c r="VPB732" s="59"/>
      <c r="VPC732" s="59"/>
      <c r="VPD732" s="59"/>
      <c r="VPE732" s="59"/>
      <c r="VPF732" s="59"/>
      <c r="VPG732" s="59"/>
      <c r="VPH732" s="59"/>
      <c r="VPI732" s="59"/>
      <c r="VPJ732" s="59"/>
      <c r="VPK732" s="59"/>
      <c r="VPL732" s="59"/>
      <c r="VPM732" s="59"/>
      <c r="VPN732" s="59"/>
      <c r="VPO732" s="59"/>
      <c r="VPP732" s="59"/>
      <c r="VPQ732" s="59"/>
      <c r="VPR732" s="59"/>
      <c r="VPS732" s="59"/>
      <c r="VPT732" s="59"/>
      <c r="VPU732" s="59"/>
      <c r="VPV732" s="59"/>
      <c r="VPW732" s="59"/>
      <c r="VPX732" s="59"/>
      <c r="VPY732" s="59"/>
      <c r="VPZ732" s="59"/>
      <c r="VQA732" s="59"/>
      <c r="VQB732" s="59"/>
      <c r="VQC732" s="59"/>
      <c r="VQD732" s="59"/>
      <c r="VQE732" s="59"/>
      <c r="VQF732" s="59"/>
      <c r="VQG732" s="59"/>
      <c r="VQH732" s="59"/>
      <c r="VQI732" s="59"/>
      <c r="VQJ732" s="59"/>
      <c r="VQK732" s="59"/>
      <c r="VQL732" s="59"/>
      <c r="VQM732" s="59"/>
      <c r="VQN732" s="59"/>
      <c r="VQO732" s="59"/>
      <c r="VQP732" s="59"/>
      <c r="VQQ732" s="59"/>
      <c r="VQR732" s="59"/>
      <c r="VQS732" s="59"/>
      <c r="VQT732" s="59"/>
      <c r="VQU732" s="59"/>
      <c r="VQV732" s="59"/>
      <c r="VQW732" s="59"/>
      <c r="VQX732" s="59"/>
      <c r="VQY732" s="59"/>
      <c r="VQZ732" s="59"/>
      <c r="VRA732" s="59"/>
      <c r="VRB732" s="59"/>
      <c r="VRC732" s="59"/>
      <c r="VRD732" s="59"/>
      <c r="VRE732" s="59"/>
      <c r="VRF732" s="59"/>
      <c r="VRG732" s="59"/>
      <c r="VRH732" s="59"/>
      <c r="VRI732" s="59"/>
      <c r="VRJ732" s="59"/>
      <c r="VRK732" s="59"/>
      <c r="VRL732" s="59"/>
      <c r="VRM732" s="59"/>
      <c r="VRN732" s="59"/>
      <c r="VRO732" s="59"/>
      <c r="VRP732" s="59"/>
      <c r="VRQ732" s="59"/>
      <c r="VRR732" s="59"/>
      <c r="VRS732" s="59"/>
      <c r="VRT732" s="59"/>
      <c r="VRU732" s="59"/>
      <c r="VRV732" s="59"/>
      <c r="VRW732" s="59"/>
      <c r="VRX732" s="59"/>
      <c r="VRY732" s="59"/>
      <c r="VRZ732" s="59"/>
      <c r="VSA732" s="59"/>
      <c r="VSB732" s="59"/>
      <c r="VSC732" s="59"/>
      <c r="VSD732" s="59"/>
      <c r="VSE732" s="59"/>
      <c r="VSF732" s="59"/>
      <c r="VSG732" s="59"/>
      <c r="VSH732" s="59"/>
      <c r="VSI732" s="59"/>
      <c r="VSJ732" s="59"/>
      <c r="VSK732" s="59"/>
      <c r="VSL732" s="59"/>
      <c r="VSM732" s="59"/>
      <c r="VSN732" s="59"/>
      <c r="VSO732" s="59"/>
      <c r="VSP732" s="59"/>
      <c r="VSQ732" s="59"/>
      <c r="VSR732" s="59"/>
      <c r="VSS732" s="59"/>
      <c r="VST732" s="59"/>
      <c r="VSU732" s="59"/>
      <c r="VSV732" s="59"/>
      <c r="VSW732" s="59"/>
      <c r="VSX732" s="59"/>
      <c r="VSY732" s="59"/>
      <c r="VSZ732" s="59"/>
      <c r="VTA732" s="59"/>
      <c r="VTB732" s="59"/>
      <c r="VTC732" s="59"/>
      <c r="VTD732" s="59"/>
      <c r="VTE732" s="59"/>
      <c r="VTF732" s="59"/>
      <c r="VTG732" s="59"/>
      <c r="VTH732" s="59"/>
      <c r="VTI732" s="59"/>
      <c r="VTJ732" s="59"/>
      <c r="VTK732" s="59"/>
      <c r="VTL732" s="59"/>
      <c r="VTM732" s="59"/>
      <c r="VTN732" s="59"/>
      <c r="VTO732" s="59"/>
      <c r="VTP732" s="59"/>
      <c r="VTQ732" s="59"/>
      <c r="VTR732" s="59"/>
      <c r="VTS732" s="59"/>
      <c r="VTT732" s="59"/>
      <c r="VTU732" s="59"/>
      <c r="VTV732" s="59"/>
      <c r="VTW732" s="59"/>
      <c r="VTX732" s="59"/>
      <c r="VTY732" s="59"/>
      <c r="VTZ732" s="59"/>
      <c r="VUA732" s="59"/>
      <c r="VUB732" s="59"/>
      <c r="VUC732" s="59"/>
      <c r="VUD732" s="59"/>
      <c r="VUE732" s="59"/>
      <c r="VUF732" s="59"/>
      <c r="VUG732" s="59"/>
      <c r="VUH732" s="59"/>
      <c r="VUI732" s="59"/>
      <c r="VUJ732" s="59"/>
      <c r="VUK732" s="59"/>
      <c r="VUL732" s="59"/>
      <c r="VUM732" s="59"/>
      <c r="VUN732" s="59"/>
      <c r="VUO732" s="59"/>
      <c r="VUP732" s="59"/>
      <c r="VUQ732" s="59"/>
      <c r="VUR732" s="59"/>
      <c r="VUS732" s="59"/>
      <c r="VUT732" s="59"/>
      <c r="VUU732" s="59"/>
      <c r="VUV732" s="59"/>
      <c r="VUW732" s="59"/>
      <c r="VUX732" s="59"/>
      <c r="VUY732" s="59"/>
      <c r="VUZ732" s="59"/>
      <c r="VVA732" s="59"/>
      <c r="VVB732" s="59"/>
      <c r="VVC732" s="59"/>
      <c r="VVD732" s="59"/>
      <c r="VVE732" s="59"/>
      <c r="VVF732" s="59"/>
      <c r="VVG732" s="59"/>
      <c r="VVH732" s="59"/>
      <c r="VVI732" s="59"/>
      <c r="VVJ732" s="59"/>
      <c r="VVK732" s="59"/>
      <c r="VVL732" s="59"/>
      <c r="VVM732" s="59"/>
      <c r="VVN732" s="59"/>
      <c r="VVO732" s="59"/>
      <c r="VVP732" s="59"/>
      <c r="VVQ732" s="59"/>
      <c r="VVR732" s="59"/>
      <c r="VVS732" s="59"/>
      <c r="VVT732" s="59"/>
      <c r="VVU732" s="59"/>
      <c r="VVV732" s="59"/>
      <c r="VVW732" s="59"/>
      <c r="VVX732" s="59"/>
      <c r="VVY732" s="59"/>
      <c r="VVZ732" s="59"/>
      <c r="VWA732" s="59"/>
      <c r="VWB732" s="59"/>
      <c r="VWC732" s="59"/>
      <c r="VWD732" s="59"/>
      <c r="VWE732" s="59"/>
      <c r="VWF732" s="59"/>
      <c r="VWG732" s="59"/>
      <c r="VWH732" s="59"/>
      <c r="VWI732" s="59"/>
      <c r="VWJ732" s="59"/>
      <c r="VWK732" s="59"/>
      <c r="VWL732" s="59"/>
      <c r="VWM732" s="59"/>
      <c r="VWN732" s="59"/>
      <c r="VWO732" s="59"/>
      <c r="VWP732" s="59"/>
      <c r="VWQ732" s="59"/>
      <c r="VWR732" s="59"/>
      <c r="VWS732" s="59"/>
      <c r="VWT732" s="59"/>
      <c r="VWU732" s="59"/>
      <c r="VWV732" s="59"/>
      <c r="VWW732" s="59"/>
      <c r="VWX732" s="59"/>
      <c r="VWY732" s="59"/>
      <c r="VWZ732" s="59"/>
      <c r="VXA732" s="59"/>
      <c r="VXB732" s="59"/>
      <c r="VXC732" s="59"/>
      <c r="VXD732" s="59"/>
      <c r="VXE732" s="59"/>
      <c r="VXF732" s="59"/>
      <c r="VXG732" s="59"/>
      <c r="VXH732" s="59"/>
      <c r="VXI732" s="59"/>
      <c r="VXJ732" s="59"/>
      <c r="VXK732" s="59"/>
      <c r="VXL732" s="59"/>
      <c r="VXM732" s="59"/>
      <c r="VXN732" s="59"/>
      <c r="VXO732" s="59"/>
      <c r="VXP732" s="59"/>
      <c r="VXQ732" s="59"/>
      <c r="VXR732" s="59"/>
      <c r="VXS732" s="59"/>
      <c r="VXT732" s="59"/>
      <c r="VXU732" s="59"/>
      <c r="VXV732" s="59"/>
      <c r="VXW732" s="59"/>
      <c r="VXX732" s="59"/>
      <c r="VXY732" s="59"/>
      <c r="VXZ732" s="59"/>
      <c r="VYA732" s="59"/>
      <c r="VYB732" s="59"/>
      <c r="VYC732" s="59"/>
      <c r="VYD732" s="59"/>
      <c r="VYE732" s="59"/>
      <c r="VYF732" s="59"/>
      <c r="VYG732" s="59"/>
      <c r="VYH732" s="59"/>
      <c r="VYI732" s="59"/>
      <c r="VYJ732" s="59"/>
      <c r="VYK732" s="59"/>
      <c r="VYL732" s="59"/>
      <c r="VYM732" s="59"/>
      <c r="VYN732" s="59"/>
      <c r="VYO732" s="59"/>
      <c r="VYP732" s="59"/>
      <c r="VYQ732" s="59"/>
      <c r="VYR732" s="59"/>
      <c r="VYS732" s="59"/>
      <c r="VYT732" s="59"/>
      <c r="VYU732" s="59"/>
      <c r="VYV732" s="59"/>
      <c r="VYW732" s="59"/>
      <c r="VYX732" s="59"/>
      <c r="VYY732" s="59"/>
      <c r="VYZ732" s="59"/>
      <c r="VZA732" s="59"/>
      <c r="VZB732" s="59"/>
      <c r="VZC732" s="59"/>
      <c r="VZD732" s="59"/>
      <c r="VZE732" s="59"/>
      <c r="VZF732" s="59"/>
      <c r="VZG732" s="59"/>
      <c r="VZH732" s="59"/>
      <c r="VZI732" s="59"/>
      <c r="VZJ732" s="59"/>
      <c r="VZK732" s="59"/>
      <c r="VZL732" s="59"/>
      <c r="VZM732" s="59"/>
      <c r="VZN732" s="59"/>
      <c r="VZO732" s="59"/>
      <c r="VZP732" s="59"/>
      <c r="VZQ732" s="59"/>
      <c r="VZR732" s="59"/>
      <c r="VZS732" s="59"/>
      <c r="VZT732" s="59"/>
      <c r="VZU732" s="59"/>
      <c r="VZV732" s="59"/>
      <c r="VZW732" s="59"/>
      <c r="VZX732" s="59"/>
      <c r="VZY732" s="59"/>
      <c r="VZZ732" s="59"/>
      <c r="WAA732" s="59"/>
      <c r="WAB732" s="59"/>
      <c r="WAC732" s="59"/>
      <c r="WAD732" s="59"/>
      <c r="WAE732" s="59"/>
      <c r="WAF732" s="59"/>
      <c r="WAG732" s="59"/>
      <c r="WAH732" s="59"/>
      <c r="WAI732" s="59"/>
      <c r="WAJ732" s="59"/>
      <c r="WAK732" s="59"/>
      <c r="WAL732" s="59"/>
      <c r="WAM732" s="59"/>
      <c r="WAN732" s="59"/>
      <c r="WAO732" s="59"/>
      <c r="WAP732" s="59"/>
      <c r="WAQ732" s="59"/>
      <c r="WAR732" s="59"/>
      <c r="WAS732" s="59"/>
      <c r="WAT732" s="59"/>
      <c r="WAU732" s="59"/>
      <c r="WAV732" s="59"/>
      <c r="WAW732" s="59"/>
      <c r="WAX732" s="59"/>
      <c r="WAY732" s="59"/>
      <c r="WAZ732" s="59"/>
      <c r="WBA732" s="59"/>
      <c r="WBB732" s="59"/>
      <c r="WBC732" s="59"/>
      <c r="WBD732" s="59"/>
      <c r="WBE732" s="59"/>
      <c r="WBF732" s="59"/>
      <c r="WBG732" s="59"/>
      <c r="WBH732" s="59"/>
      <c r="WBI732" s="59"/>
      <c r="WBJ732" s="59"/>
      <c r="WBK732" s="59"/>
      <c r="WBL732" s="59"/>
      <c r="WBM732" s="59"/>
      <c r="WBN732" s="59"/>
      <c r="WBO732" s="59"/>
      <c r="WBP732" s="59"/>
      <c r="WBQ732" s="59"/>
      <c r="WBR732" s="59"/>
      <c r="WBS732" s="59"/>
      <c r="WBT732" s="59"/>
      <c r="WBU732" s="59"/>
      <c r="WBV732" s="59"/>
      <c r="WBW732" s="59"/>
      <c r="WBX732" s="59"/>
      <c r="WBY732" s="59"/>
      <c r="WBZ732" s="59"/>
      <c r="WCA732" s="59"/>
      <c r="WCB732" s="59"/>
      <c r="WCC732" s="59"/>
      <c r="WCD732" s="59"/>
      <c r="WCE732" s="59"/>
      <c r="WCF732" s="59"/>
      <c r="WCG732" s="59"/>
      <c r="WCH732" s="59"/>
      <c r="WCI732" s="59"/>
      <c r="WCJ732" s="59"/>
      <c r="WCK732" s="59"/>
      <c r="WCL732" s="59"/>
      <c r="WCM732" s="59"/>
      <c r="WCN732" s="59"/>
      <c r="WCO732" s="59"/>
      <c r="WCP732" s="59"/>
      <c r="WCQ732" s="59"/>
      <c r="WCR732" s="59"/>
      <c r="WCS732" s="59"/>
      <c r="WCT732" s="59"/>
      <c r="WCU732" s="59"/>
      <c r="WCV732" s="59"/>
      <c r="WCW732" s="59"/>
      <c r="WCX732" s="59"/>
      <c r="WCY732" s="59"/>
      <c r="WCZ732" s="59"/>
      <c r="WDA732" s="59"/>
      <c r="WDB732" s="59"/>
      <c r="WDC732" s="59"/>
      <c r="WDD732" s="59"/>
      <c r="WDE732" s="59"/>
      <c r="WDF732" s="59"/>
      <c r="WDG732" s="59"/>
      <c r="WDH732" s="59"/>
      <c r="WDI732" s="59"/>
      <c r="WDJ732" s="59"/>
      <c r="WDK732" s="59"/>
      <c r="WDL732" s="59"/>
      <c r="WDM732" s="59"/>
      <c r="WDN732" s="59"/>
      <c r="WDO732" s="59"/>
      <c r="WDP732" s="59"/>
      <c r="WDQ732" s="59"/>
      <c r="WDR732" s="59"/>
      <c r="WDS732" s="59"/>
      <c r="WDT732" s="59"/>
      <c r="WDU732" s="59"/>
      <c r="WDV732" s="59"/>
      <c r="WDW732" s="59"/>
      <c r="WDX732" s="59"/>
      <c r="WDY732" s="59"/>
      <c r="WDZ732" s="59"/>
      <c r="WEA732" s="59"/>
      <c r="WEB732" s="59"/>
      <c r="WEC732" s="59"/>
      <c r="WED732" s="59"/>
      <c r="WEE732" s="59"/>
      <c r="WEF732" s="59"/>
      <c r="WEG732" s="59"/>
      <c r="WEH732" s="59"/>
      <c r="WEI732" s="59"/>
      <c r="WEJ732" s="59"/>
      <c r="WEK732" s="59"/>
      <c r="WEL732" s="59"/>
      <c r="WEM732" s="59"/>
      <c r="WEN732" s="59"/>
      <c r="WEO732" s="59"/>
      <c r="WEP732" s="59"/>
      <c r="WEQ732" s="59"/>
      <c r="WER732" s="59"/>
      <c r="WES732" s="59"/>
      <c r="WET732" s="59"/>
      <c r="WEU732" s="59"/>
      <c r="WEV732" s="59"/>
      <c r="WEW732" s="59"/>
      <c r="WEX732" s="59"/>
      <c r="WEY732" s="59"/>
      <c r="WEZ732" s="59"/>
      <c r="WFA732" s="59"/>
      <c r="WFB732" s="59"/>
      <c r="WFC732" s="59"/>
      <c r="WFD732" s="59"/>
      <c r="WFE732" s="59"/>
      <c r="WFF732" s="59"/>
      <c r="WFG732" s="59"/>
      <c r="WFH732" s="59"/>
      <c r="WFI732" s="59"/>
      <c r="WFJ732" s="59"/>
      <c r="WFK732" s="59"/>
      <c r="WFL732" s="59"/>
      <c r="WFM732" s="59"/>
      <c r="WFN732" s="59"/>
      <c r="WFO732" s="59"/>
      <c r="WFP732" s="59"/>
      <c r="WFQ732" s="59"/>
      <c r="WFR732" s="59"/>
      <c r="WFS732" s="59"/>
      <c r="WFT732" s="59"/>
      <c r="WFU732" s="59"/>
      <c r="WFV732" s="59"/>
      <c r="WFW732" s="59"/>
      <c r="WFX732" s="59"/>
      <c r="WFY732" s="59"/>
      <c r="WFZ732" s="59"/>
      <c r="WGA732" s="59"/>
      <c r="WGB732" s="59"/>
      <c r="WGC732" s="59"/>
      <c r="WGD732" s="59"/>
      <c r="WGE732" s="59"/>
      <c r="WGF732" s="59"/>
      <c r="WGG732" s="59"/>
      <c r="WGH732" s="59"/>
      <c r="WGI732" s="59"/>
      <c r="WGJ732" s="59"/>
      <c r="WGK732" s="59"/>
      <c r="WGL732" s="59"/>
      <c r="WGM732" s="59"/>
      <c r="WGN732" s="59"/>
      <c r="WGO732" s="59"/>
      <c r="WGP732" s="59"/>
      <c r="WGQ732" s="59"/>
      <c r="WGR732" s="59"/>
      <c r="WGS732" s="59"/>
      <c r="WGT732" s="59"/>
      <c r="WGU732" s="59"/>
      <c r="WGV732" s="59"/>
      <c r="WGW732" s="59"/>
      <c r="WGX732" s="59"/>
      <c r="WGY732" s="59"/>
      <c r="WGZ732" s="59"/>
      <c r="WHA732" s="59"/>
      <c r="WHB732" s="59"/>
      <c r="WHC732" s="59"/>
      <c r="WHD732" s="59"/>
      <c r="WHE732" s="59"/>
      <c r="WHF732" s="59"/>
      <c r="WHG732" s="59"/>
      <c r="WHH732" s="59"/>
      <c r="WHI732" s="59"/>
      <c r="WHJ732" s="59"/>
      <c r="WHK732" s="59"/>
      <c r="WHL732" s="59"/>
      <c r="WHM732" s="59"/>
      <c r="WHN732" s="59"/>
      <c r="WHO732" s="59"/>
      <c r="WHP732" s="59"/>
      <c r="WHQ732" s="59"/>
      <c r="WHR732" s="59"/>
      <c r="WHS732" s="59"/>
      <c r="WHT732" s="59"/>
      <c r="WHU732" s="59"/>
      <c r="WHV732" s="59"/>
      <c r="WHW732" s="59"/>
      <c r="WHX732" s="59"/>
      <c r="WHY732" s="59"/>
      <c r="WHZ732" s="59"/>
      <c r="WIA732" s="59"/>
      <c r="WIB732" s="59"/>
      <c r="WIC732" s="59"/>
      <c r="WID732" s="59"/>
      <c r="WIE732" s="59"/>
      <c r="WIF732" s="59"/>
      <c r="WIG732" s="59"/>
      <c r="WIH732" s="59"/>
      <c r="WII732" s="59"/>
      <c r="WIJ732" s="59"/>
      <c r="WIK732" s="59"/>
      <c r="WIL732" s="59"/>
      <c r="WIM732" s="59"/>
      <c r="WIN732" s="59"/>
      <c r="WIO732" s="59"/>
      <c r="WIP732" s="59"/>
      <c r="WIQ732" s="59"/>
      <c r="WIR732" s="59"/>
      <c r="WIS732" s="59"/>
      <c r="WIT732" s="59"/>
      <c r="WIU732" s="59"/>
      <c r="WIV732" s="59"/>
      <c r="WIW732" s="59"/>
      <c r="WIX732" s="59"/>
      <c r="WIY732" s="59"/>
      <c r="WIZ732" s="59"/>
      <c r="WJA732" s="59"/>
      <c r="WJB732" s="59"/>
      <c r="WJC732" s="59"/>
      <c r="WJD732" s="59"/>
      <c r="WJE732" s="59"/>
      <c r="WJF732" s="59"/>
      <c r="WJG732" s="59"/>
      <c r="WJH732" s="59"/>
      <c r="WJI732" s="59"/>
      <c r="WJJ732" s="59"/>
      <c r="WJK732" s="59"/>
      <c r="WJL732" s="59"/>
      <c r="WJM732" s="59"/>
      <c r="WJN732" s="59"/>
      <c r="WJO732" s="59"/>
      <c r="WJP732" s="59"/>
      <c r="WJQ732" s="59"/>
      <c r="WJR732" s="59"/>
      <c r="WJS732" s="59"/>
      <c r="WJT732" s="59"/>
      <c r="WJU732" s="59"/>
      <c r="WJV732" s="59"/>
      <c r="WJW732" s="59"/>
      <c r="WJX732" s="59"/>
      <c r="WJY732" s="59"/>
      <c r="WJZ732" s="59"/>
      <c r="WKA732" s="59"/>
      <c r="WKB732" s="59"/>
      <c r="WKC732" s="59"/>
      <c r="WKD732" s="59"/>
      <c r="WKE732" s="59"/>
      <c r="WKF732" s="59"/>
      <c r="WKG732" s="59"/>
      <c r="WKH732" s="59"/>
      <c r="WKI732" s="59"/>
      <c r="WKJ732" s="59"/>
      <c r="WKK732" s="59"/>
      <c r="WKL732" s="59"/>
      <c r="WKM732" s="59"/>
      <c r="WKN732" s="59"/>
      <c r="WKO732" s="59"/>
      <c r="WKP732" s="59"/>
      <c r="WKQ732" s="59"/>
      <c r="WKR732" s="59"/>
      <c r="WKS732" s="59"/>
      <c r="WKT732" s="59"/>
      <c r="WKU732" s="59"/>
      <c r="WKV732" s="59"/>
      <c r="WKW732" s="59"/>
      <c r="WKX732" s="59"/>
      <c r="WKY732" s="59"/>
      <c r="WKZ732" s="59"/>
      <c r="WLA732" s="59"/>
      <c r="WLB732" s="59"/>
      <c r="WLC732" s="59"/>
      <c r="WLD732" s="59"/>
      <c r="WLE732" s="59"/>
      <c r="WLF732" s="59"/>
      <c r="WLG732" s="59"/>
      <c r="WLH732" s="59"/>
      <c r="WLI732" s="59"/>
      <c r="WLJ732" s="59"/>
      <c r="WLK732" s="59"/>
      <c r="WLL732" s="59"/>
      <c r="WLM732" s="59"/>
      <c r="WLN732" s="59"/>
      <c r="WLO732" s="59"/>
      <c r="WLP732" s="59"/>
      <c r="WLQ732" s="59"/>
      <c r="WLR732" s="59"/>
      <c r="WLS732" s="59"/>
      <c r="WLT732" s="59"/>
      <c r="WLU732" s="59"/>
      <c r="WLV732" s="59"/>
      <c r="WLW732" s="59"/>
      <c r="WLX732" s="59"/>
      <c r="WLY732" s="59"/>
      <c r="WLZ732" s="59"/>
      <c r="WMA732" s="59"/>
      <c r="WMB732" s="59"/>
      <c r="WMC732" s="59"/>
      <c r="WMD732" s="59"/>
      <c r="WME732" s="59"/>
      <c r="WMF732" s="59"/>
      <c r="WMG732" s="59"/>
      <c r="WMH732" s="59"/>
      <c r="WMI732" s="59"/>
      <c r="WMJ732" s="59"/>
      <c r="WMK732" s="59"/>
      <c r="WML732" s="59"/>
      <c r="WMM732" s="59"/>
      <c r="WMN732" s="59"/>
      <c r="WMO732" s="59"/>
      <c r="WMP732" s="59"/>
      <c r="WMQ732" s="59"/>
      <c r="WMR732" s="59"/>
      <c r="WMS732" s="59"/>
      <c r="WMT732" s="59"/>
      <c r="WMU732" s="59"/>
      <c r="WMV732" s="59"/>
      <c r="WMW732" s="59"/>
      <c r="WMX732" s="59"/>
      <c r="WMY732" s="59"/>
      <c r="WMZ732" s="59"/>
      <c r="WNA732" s="59"/>
      <c r="WNB732" s="59"/>
      <c r="WNC732" s="59"/>
      <c r="WND732" s="59"/>
      <c r="WNE732" s="59"/>
      <c r="WNF732" s="59"/>
      <c r="WNG732" s="59"/>
      <c r="WNH732" s="59"/>
      <c r="WNI732" s="59"/>
      <c r="WNJ732" s="59"/>
      <c r="WNK732" s="59"/>
      <c r="WNL732" s="59"/>
      <c r="WNM732" s="59"/>
      <c r="WNN732" s="59"/>
      <c r="WNO732" s="59"/>
      <c r="WNP732" s="59"/>
      <c r="WNQ732" s="59"/>
      <c r="WNR732" s="59"/>
      <c r="WNS732" s="59"/>
      <c r="WNT732" s="59"/>
      <c r="WNU732" s="59"/>
      <c r="WNV732" s="59"/>
      <c r="WNW732" s="59"/>
      <c r="WNX732" s="59"/>
      <c r="WNY732" s="59"/>
      <c r="WNZ732" s="59"/>
      <c r="WOA732" s="59"/>
      <c r="WOB732" s="59"/>
      <c r="WOC732" s="59"/>
      <c r="WOD732" s="59"/>
      <c r="WOE732" s="59"/>
      <c r="WOF732" s="59"/>
      <c r="WOG732" s="59"/>
      <c r="WOH732" s="59"/>
      <c r="WOI732" s="59"/>
      <c r="WOJ732" s="59"/>
      <c r="WOK732" s="59"/>
      <c r="WOL732" s="59"/>
      <c r="WOM732" s="59"/>
      <c r="WON732" s="59"/>
      <c r="WOO732" s="59"/>
      <c r="WOP732" s="59"/>
      <c r="WOQ732" s="59"/>
      <c r="WOR732" s="59"/>
      <c r="WOS732" s="59"/>
      <c r="WOT732" s="59"/>
      <c r="WOU732" s="59"/>
      <c r="WOV732" s="59"/>
      <c r="WOW732" s="59"/>
      <c r="WOX732" s="59"/>
      <c r="WOY732" s="59"/>
      <c r="WOZ732" s="59"/>
      <c r="WPA732" s="59"/>
      <c r="WPB732" s="59"/>
      <c r="WPC732" s="59"/>
      <c r="WPD732" s="59"/>
      <c r="WPE732" s="59"/>
      <c r="WPF732" s="59"/>
      <c r="WPG732" s="59"/>
      <c r="WPH732" s="59"/>
      <c r="WPI732" s="59"/>
      <c r="WPJ732" s="59"/>
      <c r="WPK732" s="59"/>
      <c r="WPL732" s="59"/>
      <c r="WPM732" s="59"/>
      <c r="WPN732" s="59"/>
      <c r="WPO732" s="59"/>
      <c r="WPP732" s="59"/>
      <c r="WPQ732" s="59"/>
      <c r="WPR732" s="59"/>
      <c r="WPS732" s="59"/>
      <c r="WPT732" s="59"/>
      <c r="WPU732" s="59"/>
      <c r="WPV732" s="59"/>
      <c r="WPW732" s="59"/>
      <c r="WPX732" s="59"/>
      <c r="WPY732" s="59"/>
      <c r="WPZ732" s="59"/>
      <c r="WQA732" s="59"/>
      <c r="WQB732" s="59"/>
      <c r="WQC732" s="59"/>
      <c r="WQD732" s="59"/>
      <c r="WQE732" s="59"/>
      <c r="WQF732" s="59"/>
      <c r="WQG732" s="59"/>
      <c r="WQH732" s="59"/>
      <c r="WQI732" s="59"/>
      <c r="WQJ732" s="59"/>
      <c r="WQK732" s="59"/>
      <c r="WQL732" s="59"/>
      <c r="WQM732" s="59"/>
      <c r="WQN732" s="59"/>
      <c r="WQO732" s="59"/>
      <c r="WQP732" s="59"/>
      <c r="WQQ732" s="59"/>
      <c r="WQR732" s="59"/>
      <c r="WQS732" s="59"/>
      <c r="WQT732" s="59"/>
      <c r="WQU732" s="59"/>
      <c r="WQV732" s="59"/>
      <c r="WQW732" s="59"/>
      <c r="WQX732" s="59"/>
      <c r="WQY732" s="59"/>
      <c r="WQZ732" s="59"/>
      <c r="WRA732" s="59"/>
      <c r="WRB732" s="59"/>
      <c r="WRC732" s="59"/>
      <c r="WRD732" s="59"/>
      <c r="WRE732" s="59"/>
      <c r="WRF732" s="59"/>
      <c r="WRG732" s="59"/>
      <c r="WRH732" s="59"/>
      <c r="WRI732" s="59"/>
      <c r="WRJ732" s="59"/>
      <c r="WRK732" s="59"/>
      <c r="WRL732" s="59"/>
      <c r="WRM732" s="59"/>
      <c r="WRN732" s="59"/>
      <c r="WRO732" s="59"/>
      <c r="WRP732" s="59"/>
      <c r="WRQ732" s="59"/>
      <c r="WRR732" s="59"/>
      <c r="WRS732" s="59"/>
      <c r="WRT732" s="59"/>
      <c r="WRU732" s="59"/>
      <c r="WRV732" s="59"/>
      <c r="WRW732" s="59"/>
      <c r="WRX732" s="59"/>
      <c r="WRY732" s="59"/>
      <c r="WRZ732" s="59"/>
      <c r="WSA732" s="59"/>
      <c r="WSB732" s="59"/>
      <c r="WSC732" s="59"/>
      <c r="WSD732" s="59"/>
      <c r="WSE732" s="59"/>
      <c r="WSF732" s="59"/>
      <c r="WSG732" s="59"/>
      <c r="WSH732" s="59"/>
      <c r="WSI732" s="59"/>
      <c r="WSJ732" s="59"/>
      <c r="WSK732" s="59"/>
      <c r="WSL732" s="59"/>
      <c r="WSM732" s="59"/>
      <c r="WSN732" s="59"/>
      <c r="WSO732" s="59"/>
      <c r="WSP732" s="59"/>
      <c r="WSQ732" s="59"/>
      <c r="WSR732" s="59"/>
      <c r="WSS732" s="59"/>
      <c r="WST732" s="59"/>
      <c r="WSU732" s="59"/>
      <c r="WSV732" s="59"/>
      <c r="WSW732" s="59"/>
      <c r="WSX732" s="59"/>
      <c r="WSY732" s="59"/>
      <c r="WSZ732" s="59"/>
      <c r="WTA732" s="59"/>
      <c r="WTB732" s="59"/>
      <c r="WTC732" s="59"/>
      <c r="WTD732" s="59"/>
      <c r="WTE732" s="59"/>
      <c r="WTF732" s="59"/>
      <c r="WTG732" s="59"/>
      <c r="WTH732" s="59"/>
      <c r="WTI732" s="59"/>
      <c r="WTJ732" s="59"/>
      <c r="WTK732" s="59"/>
      <c r="WTL732" s="59"/>
      <c r="WTM732" s="59"/>
      <c r="WTN732" s="59"/>
      <c r="WTO732" s="59"/>
      <c r="WTP732" s="59"/>
      <c r="WTQ732" s="59"/>
      <c r="WTR732" s="59"/>
      <c r="WTS732" s="59"/>
      <c r="WTT732" s="59"/>
      <c r="WTU732" s="59"/>
      <c r="WTV732" s="59"/>
      <c r="WTW732" s="59"/>
      <c r="WTX732" s="59"/>
      <c r="WTY732" s="59"/>
      <c r="WTZ732" s="59"/>
      <c r="WUA732" s="59"/>
      <c r="WUB732" s="59"/>
      <c r="WUC732" s="59"/>
      <c r="WUD732" s="59"/>
      <c r="WUE732" s="59"/>
      <c r="WUF732" s="59"/>
      <c r="WUG732" s="59"/>
      <c r="WUH732" s="59"/>
      <c r="WUI732" s="59"/>
      <c r="WUJ732" s="59"/>
      <c r="WUK732" s="59"/>
      <c r="WUL732" s="59"/>
      <c r="WUM732" s="59"/>
      <c r="WUN732" s="59"/>
      <c r="WUO732" s="59"/>
      <c r="WUP732" s="59"/>
      <c r="WUQ732" s="59"/>
      <c r="WUR732" s="59"/>
      <c r="WUS732" s="59"/>
      <c r="WUT732" s="59"/>
      <c r="WUU732" s="59"/>
      <c r="WUV732" s="59"/>
      <c r="WUW732" s="59"/>
      <c r="WUX732" s="59"/>
      <c r="WUY732" s="59"/>
      <c r="WUZ732" s="59"/>
      <c r="WVA732" s="59"/>
      <c r="WVB732" s="59"/>
      <c r="WVC732" s="59"/>
      <c r="WVD732" s="59"/>
      <c r="WVE732" s="59"/>
      <c r="WVF732" s="59"/>
      <c r="WVG732" s="59"/>
      <c r="WVH732" s="59"/>
      <c r="WVI732" s="59"/>
      <c r="WVJ732" s="59"/>
      <c r="WVK732" s="59"/>
      <c r="WVL732" s="59"/>
      <c r="WVM732" s="59"/>
      <c r="WVN732" s="59"/>
      <c r="WVO732" s="59"/>
      <c r="WVP732" s="59"/>
      <c r="WVQ732" s="59"/>
      <c r="WVR732" s="59"/>
      <c r="WVS732" s="59"/>
      <c r="WVT732" s="59"/>
      <c r="WVU732" s="59"/>
      <c r="WVV732" s="59"/>
      <c r="WVW732" s="59"/>
      <c r="WVX732" s="59"/>
      <c r="WVY732" s="59"/>
      <c r="WVZ732" s="59"/>
      <c r="WWA732" s="59"/>
      <c r="WWB732" s="59"/>
      <c r="WWC732" s="59"/>
      <c r="WWD732" s="59"/>
      <c r="WWE732" s="59"/>
      <c r="WWF732" s="59"/>
      <c r="WWG732" s="59"/>
      <c r="WWH732" s="59"/>
      <c r="WWI732" s="59"/>
      <c r="WWJ732" s="59"/>
      <c r="WWK732" s="59"/>
      <c r="WWL732" s="59"/>
      <c r="WWM732" s="59"/>
      <c r="WWN732" s="59"/>
      <c r="WWO732" s="59"/>
      <c r="WWP732" s="59"/>
      <c r="WWQ732" s="59"/>
      <c r="WWR732" s="59"/>
      <c r="WWS732" s="59"/>
      <c r="WWT732" s="59"/>
      <c r="WWU732" s="59"/>
      <c r="WWV732" s="59"/>
      <c r="WWW732" s="59"/>
      <c r="WWX732" s="59"/>
      <c r="WWY732" s="59"/>
      <c r="WWZ732" s="59"/>
      <c r="WXA732" s="59"/>
      <c r="WXB732" s="59"/>
      <c r="WXC732" s="59"/>
      <c r="WXD732" s="59"/>
      <c r="WXE732" s="59"/>
      <c r="WXF732" s="59"/>
      <c r="WXG732" s="59"/>
      <c r="WXH732" s="59"/>
      <c r="WXI732" s="59"/>
      <c r="WXJ732" s="59"/>
      <c r="WXK732" s="59"/>
      <c r="WXL732" s="59"/>
      <c r="WXM732" s="59"/>
      <c r="WXN732" s="59"/>
      <c r="WXO732" s="59"/>
      <c r="WXP732" s="59"/>
      <c r="WXQ732" s="59"/>
      <c r="WXR732" s="59"/>
      <c r="WXS732" s="59"/>
      <c r="WXT732" s="59"/>
      <c r="WXU732" s="59"/>
      <c r="WXV732" s="59"/>
      <c r="WXW732" s="59"/>
      <c r="WXX732" s="59"/>
      <c r="WXY732" s="59"/>
      <c r="WXZ732" s="59"/>
      <c r="WYA732" s="59"/>
      <c r="WYB732" s="59"/>
      <c r="WYC732" s="59"/>
      <c r="WYD732" s="59"/>
      <c r="WYE732" s="59"/>
      <c r="WYF732" s="59"/>
      <c r="WYG732" s="59"/>
      <c r="WYH732" s="59"/>
      <c r="WYI732" s="59"/>
      <c r="WYJ732" s="59"/>
      <c r="WYK732" s="59"/>
      <c r="WYL732" s="59"/>
      <c r="WYM732" s="59"/>
      <c r="WYN732" s="59"/>
      <c r="WYO732" s="59"/>
      <c r="WYP732" s="59"/>
      <c r="WYQ732" s="59"/>
      <c r="WYR732" s="59"/>
      <c r="WYS732" s="59"/>
      <c r="WYT732" s="59"/>
      <c r="WYU732" s="59"/>
      <c r="WYV732" s="59"/>
      <c r="WYW732" s="59"/>
      <c r="WYX732" s="59"/>
      <c r="WYY732" s="59"/>
      <c r="WYZ732" s="59"/>
      <c r="WZA732" s="59"/>
      <c r="WZB732" s="59"/>
      <c r="WZC732" s="59"/>
      <c r="WZD732" s="59"/>
      <c r="WZE732" s="59"/>
      <c r="WZF732" s="59"/>
      <c r="WZG732" s="59"/>
      <c r="WZH732" s="59"/>
      <c r="WZI732" s="59"/>
      <c r="WZJ732" s="59"/>
      <c r="WZK732" s="59"/>
      <c r="WZL732" s="59"/>
      <c r="WZM732" s="59"/>
      <c r="WZN732" s="59"/>
      <c r="WZO732" s="59"/>
      <c r="WZP732" s="59"/>
      <c r="WZQ732" s="59"/>
      <c r="WZR732" s="59"/>
      <c r="WZS732" s="59"/>
      <c r="WZT732" s="59"/>
      <c r="WZU732" s="59"/>
      <c r="WZV732" s="59"/>
      <c r="WZW732" s="59"/>
      <c r="WZX732" s="59"/>
      <c r="WZY732" s="59"/>
      <c r="WZZ732" s="59"/>
      <c r="XAA732" s="59"/>
      <c r="XAB732" s="59"/>
      <c r="XAC732" s="59"/>
      <c r="XAD732" s="59"/>
      <c r="XAE732" s="59"/>
      <c r="XAF732" s="59"/>
      <c r="XAG732" s="59"/>
      <c r="XAH732" s="59"/>
      <c r="XAI732" s="59"/>
      <c r="XAJ732" s="59"/>
      <c r="XAK732" s="59"/>
      <c r="XAL732" s="59"/>
      <c r="XAM732" s="59"/>
      <c r="XAN732" s="59"/>
      <c r="XAO732" s="59"/>
      <c r="XAP732" s="59"/>
      <c r="XAQ732" s="59"/>
      <c r="XAR732" s="59"/>
      <c r="XAS732" s="59"/>
      <c r="XAT732" s="59"/>
      <c r="XAU732" s="59"/>
      <c r="XAV732" s="59"/>
      <c r="XAW732" s="59"/>
      <c r="XAX732" s="59"/>
      <c r="XAY732" s="59"/>
      <c r="XAZ732" s="59"/>
      <c r="XBA732" s="59"/>
      <c r="XBB732" s="59"/>
      <c r="XBC732" s="59"/>
      <c r="XBD732" s="59"/>
      <c r="XBE732" s="59"/>
      <c r="XBF732" s="59"/>
      <c r="XBG732" s="59"/>
      <c r="XBH732" s="59"/>
      <c r="XBI732" s="59"/>
      <c r="XBJ732" s="59"/>
      <c r="XBK732" s="59"/>
      <c r="XBL732" s="59"/>
      <c r="XBM732" s="59"/>
      <c r="XBN732" s="59"/>
      <c r="XBO732" s="59"/>
      <c r="XBP732" s="59"/>
      <c r="XBQ732" s="59"/>
      <c r="XBR732" s="59"/>
      <c r="XBS732" s="59"/>
      <c r="XBT732" s="59"/>
      <c r="XBU732" s="59"/>
      <c r="XBV732" s="59"/>
      <c r="XBW732" s="59"/>
      <c r="XBX732" s="59"/>
      <c r="XBY732" s="59"/>
      <c r="XBZ732" s="59"/>
      <c r="XCA732" s="59"/>
      <c r="XCB732" s="59"/>
      <c r="XCC732" s="59"/>
      <c r="XCD732" s="59"/>
      <c r="XCE732" s="59"/>
      <c r="XCF732" s="59"/>
      <c r="XCG732" s="59"/>
      <c r="XCH732" s="59"/>
      <c r="XCI732" s="59"/>
      <c r="XCJ732" s="59"/>
      <c r="XCK732" s="59"/>
      <c r="XCL732" s="59"/>
      <c r="XCM732" s="59"/>
      <c r="XCN732" s="59"/>
      <c r="XCO732" s="59"/>
      <c r="XCP732" s="59"/>
      <c r="XCQ732" s="59"/>
      <c r="XCR732" s="59"/>
      <c r="XCS732" s="59"/>
      <c r="XCT732" s="59"/>
      <c r="XCU732" s="59"/>
      <c r="XCV732" s="59"/>
      <c r="XCW732" s="59"/>
      <c r="XCX732" s="59"/>
      <c r="XCY732" s="59"/>
      <c r="XCZ732" s="59"/>
      <c r="XDA732" s="59"/>
      <c r="XDB732" s="59"/>
      <c r="XDC732" s="59"/>
      <c r="XDD732" s="59"/>
      <c r="XDE732" s="59"/>
      <c r="XDF732" s="59"/>
      <c r="XDG732" s="59"/>
      <c r="XDH732" s="59"/>
      <c r="XDI732" s="59"/>
      <c r="XDJ732" s="59"/>
      <c r="XDK732" s="59"/>
      <c r="XDL732" s="59"/>
      <c r="XDM732" s="59"/>
      <c r="XDN732" s="59"/>
      <c r="XDO732" s="59"/>
      <c r="XDP732" s="59"/>
      <c r="XDQ732" s="59"/>
      <c r="XDR732" s="59"/>
      <c r="XDS732" s="59"/>
      <c r="XDT732" s="59"/>
      <c r="XDU732" s="59"/>
      <c r="XDV732" s="59"/>
      <c r="XDW732" s="59"/>
      <c r="XDX732" s="59"/>
      <c r="XDY732" s="59"/>
      <c r="XDZ732" s="59"/>
      <c r="XEA732" s="59"/>
      <c r="XEB732" s="59"/>
      <c r="XEC732" s="59"/>
      <c r="XED732" s="59"/>
      <c r="XEE732" s="59"/>
      <c r="XEF732" s="59"/>
      <c r="XEG732" s="59"/>
      <c r="XEH732" s="59"/>
      <c r="XEI732" s="59"/>
      <c r="XEJ732" s="59"/>
      <c r="XEK732" s="59"/>
      <c r="XEL732" s="59"/>
      <c r="XEM732" s="59"/>
      <c r="XEN732" s="59"/>
      <c r="XEO732" s="59"/>
      <c r="XEP732" s="97"/>
    </row>
    <row r="733" spans="1:16370" ht="31.5" x14ac:dyDescent="0.2">
      <c r="A733" s="72" t="s">
        <v>239</v>
      </c>
      <c r="B733" s="202">
        <v>912</v>
      </c>
      <c r="C733" s="73" t="s">
        <v>81</v>
      </c>
      <c r="D733" s="73" t="s">
        <v>52</v>
      </c>
      <c r="E733" s="93" t="s">
        <v>540</v>
      </c>
      <c r="F733" s="201"/>
      <c r="G733" s="12">
        <f t="shared" si="55"/>
        <v>2029</v>
      </c>
    </row>
    <row r="734" spans="1:16370" ht="31.5" x14ac:dyDescent="0.2">
      <c r="A734" s="76" t="s">
        <v>538</v>
      </c>
      <c r="B734" s="202">
        <v>912</v>
      </c>
      <c r="C734" s="78" t="s">
        <v>81</v>
      </c>
      <c r="D734" s="78" t="s">
        <v>52</v>
      </c>
      <c r="E734" s="94" t="s">
        <v>541</v>
      </c>
      <c r="F734" s="201"/>
      <c r="G734" s="10">
        <f t="shared" si="55"/>
        <v>2029</v>
      </c>
    </row>
    <row r="735" spans="1:16370" ht="31.5" x14ac:dyDescent="0.2">
      <c r="A735" s="79" t="s">
        <v>22</v>
      </c>
      <c r="B735" s="202">
        <v>912</v>
      </c>
      <c r="C735" s="201" t="s">
        <v>81</v>
      </c>
      <c r="D735" s="201" t="s">
        <v>52</v>
      </c>
      <c r="E735" s="96" t="s">
        <v>541</v>
      </c>
      <c r="F735" s="202">
        <v>200</v>
      </c>
      <c r="G735" s="9">
        <f t="shared" si="55"/>
        <v>2029</v>
      </c>
    </row>
    <row r="736" spans="1:16370" ht="31.5" x14ac:dyDescent="0.2">
      <c r="A736" s="79" t="s">
        <v>17</v>
      </c>
      <c r="B736" s="202">
        <v>912</v>
      </c>
      <c r="C736" s="201" t="s">
        <v>81</v>
      </c>
      <c r="D736" s="201" t="s">
        <v>52</v>
      </c>
      <c r="E736" s="96" t="s">
        <v>541</v>
      </c>
      <c r="F736" s="202">
        <v>240</v>
      </c>
      <c r="G736" s="9">
        <f t="shared" si="55"/>
        <v>2029</v>
      </c>
    </row>
    <row r="737" spans="1:7" x14ac:dyDescent="0.2">
      <c r="A737" s="79" t="s">
        <v>934</v>
      </c>
      <c r="B737" s="202">
        <v>912</v>
      </c>
      <c r="C737" s="201" t="s">
        <v>81</v>
      </c>
      <c r="D737" s="201" t="s">
        <v>52</v>
      </c>
      <c r="E737" s="96" t="s">
        <v>541</v>
      </c>
      <c r="F737" s="202">
        <v>244</v>
      </c>
      <c r="G737" s="9">
        <f>1300+729</f>
        <v>2029</v>
      </c>
    </row>
    <row r="738" spans="1:7" ht="56.25" x14ac:dyDescent="0.3">
      <c r="A738" s="230" t="s">
        <v>1047</v>
      </c>
      <c r="B738" s="44">
        <v>912</v>
      </c>
      <c r="C738" s="48" t="s">
        <v>81</v>
      </c>
      <c r="D738" s="48" t="s">
        <v>52</v>
      </c>
      <c r="E738" s="247" t="s">
        <v>1049</v>
      </c>
      <c r="F738" s="47"/>
      <c r="G738" s="251">
        <f>G739</f>
        <v>3936</v>
      </c>
    </row>
    <row r="739" spans="1:7" ht="31.5" x14ac:dyDescent="0.25">
      <c r="A739" s="181" t="s">
        <v>1052</v>
      </c>
      <c r="B739" s="44">
        <v>912</v>
      </c>
      <c r="C739" s="73" t="s">
        <v>81</v>
      </c>
      <c r="D739" s="73" t="s">
        <v>52</v>
      </c>
      <c r="E739" s="73" t="s">
        <v>1056</v>
      </c>
      <c r="F739" s="44"/>
      <c r="G739" s="185">
        <f>G740</f>
        <v>3936</v>
      </c>
    </row>
    <row r="740" spans="1:7" ht="47.25" x14ac:dyDescent="0.25">
      <c r="A740" s="203" t="s">
        <v>1062</v>
      </c>
      <c r="B740" s="77">
        <v>912</v>
      </c>
      <c r="C740" s="78" t="s">
        <v>81</v>
      </c>
      <c r="D740" s="78" t="s">
        <v>52</v>
      </c>
      <c r="E740" s="78" t="s">
        <v>1063</v>
      </c>
      <c r="F740" s="143"/>
      <c r="G740" s="255">
        <f>G741</f>
        <v>3936</v>
      </c>
    </row>
    <row r="741" spans="1:7" x14ac:dyDescent="0.25">
      <c r="A741" s="179" t="s">
        <v>13</v>
      </c>
      <c r="B741" s="202">
        <v>912</v>
      </c>
      <c r="C741" s="201" t="s">
        <v>81</v>
      </c>
      <c r="D741" s="201" t="s">
        <v>52</v>
      </c>
      <c r="E741" s="201" t="s">
        <v>1063</v>
      </c>
      <c r="F741" s="201" t="s">
        <v>14</v>
      </c>
      <c r="G741" s="180">
        <f>G742</f>
        <v>3936</v>
      </c>
    </row>
    <row r="742" spans="1:7" ht="47.25" x14ac:dyDescent="0.25">
      <c r="A742" s="213" t="s">
        <v>424</v>
      </c>
      <c r="B742" s="202">
        <v>912</v>
      </c>
      <c r="C742" s="201" t="s">
        <v>81</v>
      </c>
      <c r="D742" s="201" t="s">
        <v>52</v>
      </c>
      <c r="E742" s="201" t="s">
        <v>1063</v>
      </c>
      <c r="F742" s="201" t="s">
        <v>12</v>
      </c>
      <c r="G742" s="180">
        <f>G743</f>
        <v>3936</v>
      </c>
    </row>
    <row r="743" spans="1:7" ht="47.25" x14ac:dyDescent="0.25">
      <c r="A743" s="249" t="s">
        <v>700</v>
      </c>
      <c r="B743" s="202">
        <v>912</v>
      </c>
      <c r="C743" s="201" t="s">
        <v>81</v>
      </c>
      <c r="D743" s="201" t="s">
        <v>52</v>
      </c>
      <c r="E743" s="201" t="s">
        <v>1063</v>
      </c>
      <c r="F743" s="201" t="s">
        <v>707</v>
      </c>
      <c r="G743" s="180">
        <v>3936</v>
      </c>
    </row>
    <row r="744" spans="1:7" s="97" customFormat="1" x14ac:dyDescent="0.2">
      <c r="A744" s="74" t="s">
        <v>202</v>
      </c>
      <c r="B744" s="44">
        <v>912</v>
      </c>
      <c r="C744" s="73" t="s">
        <v>81</v>
      </c>
      <c r="D744" s="73" t="s">
        <v>55</v>
      </c>
      <c r="E744" s="73"/>
      <c r="F744" s="73"/>
      <c r="G744" s="1">
        <f>G794+G813+G745+G759</f>
        <v>2177730.31</v>
      </c>
    </row>
    <row r="745" spans="1:7" s="97" customFormat="1" ht="56.25" x14ac:dyDescent="0.2">
      <c r="A745" s="105" t="s">
        <v>681</v>
      </c>
      <c r="B745" s="44">
        <v>912</v>
      </c>
      <c r="C745" s="48" t="s">
        <v>81</v>
      </c>
      <c r="D745" s="48" t="s">
        <v>55</v>
      </c>
      <c r="E745" s="48" t="s">
        <v>242</v>
      </c>
      <c r="F745" s="77"/>
      <c r="G745" s="14">
        <f>G746</f>
        <v>121416</v>
      </c>
    </row>
    <row r="746" spans="1:7" s="97" customFormat="1" ht="47.25" x14ac:dyDescent="0.2">
      <c r="A746" s="72" t="s">
        <v>799</v>
      </c>
      <c r="B746" s="44">
        <v>912</v>
      </c>
      <c r="C746" s="48" t="s">
        <v>81</v>
      </c>
      <c r="D746" s="48" t="s">
        <v>55</v>
      </c>
      <c r="E746" s="73" t="s">
        <v>255</v>
      </c>
      <c r="F746" s="44"/>
      <c r="G746" s="12">
        <f>G747+G751+G755</f>
        <v>121416</v>
      </c>
    </row>
    <row r="747" spans="1:7" s="97" customFormat="1" ht="18.75" x14ac:dyDescent="0.2">
      <c r="A747" s="124" t="s">
        <v>172</v>
      </c>
      <c r="B747" s="77">
        <v>912</v>
      </c>
      <c r="C747" s="49" t="s">
        <v>81</v>
      </c>
      <c r="D747" s="49" t="s">
        <v>55</v>
      </c>
      <c r="E747" s="78" t="s">
        <v>257</v>
      </c>
      <c r="F747" s="77"/>
      <c r="G747" s="10">
        <f>G748</f>
        <v>64117</v>
      </c>
    </row>
    <row r="748" spans="1:7" s="97" customFormat="1" ht="31.5" x14ac:dyDescent="0.2">
      <c r="A748" s="108" t="s">
        <v>22</v>
      </c>
      <c r="B748" s="202">
        <v>912</v>
      </c>
      <c r="C748" s="50" t="s">
        <v>81</v>
      </c>
      <c r="D748" s="50" t="s">
        <v>55</v>
      </c>
      <c r="E748" s="201" t="s">
        <v>257</v>
      </c>
      <c r="F748" s="202">
        <v>200</v>
      </c>
      <c r="G748" s="9">
        <f>G749</f>
        <v>64117</v>
      </c>
    </row>
    <row r="749" spans="1:7" s="97" customFormat="1" ht="31.5" x14ac:dyDescent="0.2">
      <c r="A749" s="108" t="s">
        <v>17</v>
      </c>
      <c r="B749" s="202">
        <v>912</v>
      </c>
      <c r="C749" s="50" t="s">
        <v>81</v>
      </c>
      <c r="D749" s="50" t="s">
        <v>55</v>
      </c>
      <c r="E749" s="201" t="s">
        <v>257</v>
      </c>
      <c r="F749" s="202">
        <v>240</v>
      </c>
      <c r="G749" s="9">
        <f>G750</f>
        <v>64117</v>
      </c>
    </row>
    <row r="750" spans="1:7" s="97" customFormat="1" ht="18.75" x14ac:dyDescent="0.2">
      <c r="A750" s="79" t="s">
        <v>934</v>
      </c>
      <c r="B750" s="202">
        <v>912</v>
      </c>
      <c r="C750" s="50" t="s">
        <v>81</v>
      </c>
      <c r="D750" s="50" t="s">
        <v>55</v>
      </c>
      <c r="E750" s="201" t="s">
        <v>257</v>
      </c>
      <c r="F750" s="202">
        <v>244</v>
      </c>
      <c r="G750" s="9">
        <f>137426-50460-22849</f>
        <v>64117</v>
      </c>
    </row>
    <row r="751" spans="1:7" s="97" customFormat="1" ht="18.75" x14ac:dyDescent="0.2">
      <c r="A751" s="76" t="s">
        <v>816</v>
      </c>
      <c r="B751" s="77">
        <v>912</v>
      </c>
      <c r="C751" s="49" t="s">
        <v>81</v>
      </c>
      <c r="D751" s="49" t="s">
        <v>55</v>
      </c>
      <c r="E751" s="78" t="s">
        <v>640</v>
      </c>
      <c r="F751" s="77"/>
      <c r="G751" s="10">
        <f>G752</f>
        <v>50299</v>
      </c>
    </row>
    <row r="752" spans="1:7" s="97" customFormat="1" ht="31.5" x14ac:dyDescent="0.2">
      <c r="A752" s="108" t="s">
        <v>22</v>
      </c>
      <c r="B752" s="202">
        <v>912</v>
      </c>
      <c r="C752" s="50" t="s">
        <v>81</v>
      </c>
      <c r="D752" s="50" t="s">
        <v>55</v>
      </c>
      <c r="E752" s="201" t="s">
        <v>640</v>
      </c>
      <c r="F752" s="202">
        <v>200</v>
      </c>
      <c r="G752" s="9">
        <f>G753</f>
        <v>50299</v>
      </c>
    </row>
    <row r="753" spans="1:16370" s="97" customFormat="1" ht="31.5" x14ac:dyDescent="0.2">
      <c r="A753" s="108" t="s">
        <v>17</v>
      </c>
      <c r="B753" s="202">
        <v>912</v>
      </c>
      <c r="C753" s="50" t="s">
        <v>81</v>
      </c>
      <c r="D753" s="50" t="s">
        <v>55</v>
      </c>
      <c r="E753" s="201" t="s">
        <v>640</v>
      </c>
      <c r="F753" s="202">
        <v>240</v>
      </c>
      <c r="G753" s="9">
        <f>G754</f>
        <v>50299</v>
      </c>
    </row>
    <row r="754" spans="1:16370" s="97" customFormat="1" ht="18.75" x14ac:dyDescent="0.2">
      <c r="A754" s="79" t="s">
        <v>934</v>
      </c>
      <c r="B754" s="202">
        <v>912</v>
      </c>
      <c r="C754" s="50" t="s">
        <v>81</v>
      </c>
      <c r="D754" s="50" t="s">
        <v>55</v>
      </c>
      <c r="E754" s="201" t="s">
        <v>640</v>
      </c>
      <c r="F754" s="202">
        <v>244</v>
      </c>
      <c r="G754" s="9">
        <v>50299</v>
      </c>
    </row>
    <row r="755" spans="1:16370" s="97" customFormat="1" ht="18.75" x14ac:dyDescent="0.2">
      <c r="A755" s="76" t="s">
        <v>817</v>
      </c>
      <c r="B755" s="77">
        <v>912</v>
      </c>
      <c r="C755" s="49" t="s">
        <v>81</v>
      </c>
      <c r="D755" s="49" t="s">
        <v>55</v>
      </c>
      <c r="E755" s="78" t="s">
        <v>818</v>
      </c>
      <c r="F755" s="77"/>
      <c r="G755" s="10">
        <f>G756</f>
        <v>7000</v>
      </c>
    </row>
    <row r="756" spans="1:16370" s="97" customFormat="1" ht="31.5" x14ac:dyDescent="0.2">
      <c r="A756" s="125" t="s">
        <v>423</v>
      </c>
      <c r="B756" s="202">
        <v>912</v>
      </c>
      <c r="C756" s="50" t="s">
        <v>81</v>
      </c>
      <c r="D756" s="50" t="s">
        <v>55</v>
      </c>
      <c r="E756" s="201" t="s">
        <v>818</v>
      </c>
      <c r="F756" s="202">
        <v>400</v>
      </c>
      <c r="G756" s="9">
        <f>G757</f>
        <v>7000</v>
      </c>
    </row>
    <row r="757" spans="1:16370" s="97" customFormat="1" ht="18.75" x14ac:dyDescent="0.2">
      <c r="A757" s="109" t="s">
        <v>35</v>
      </c>
      <c r="B757" s="202">
        <v>912</v>
      </c>
      <c r="C757" s="50" t="s">
        <v>81</v>
      </c>
      <c r="D757" s="50" t="s">
        <v>55</v>
      </c>
      <c r="E757" s="201" t="s">
        <v>818</v>
      </c>
      <c r="F757" s="202">
        <v>410</v>
      </c>
      <c r="G757" s="9">
        <f>G758</f>
        <v>7000</v>
      </c>
    </row>
    <row r="758" spans="1:16370" s="97" customFormat="1" ht="31.5" x14ac:dyDescent="0.2">
      <c r="A758" s="109" t="s">
        <v>136</v>
      </c>
      <c r="B758" s="202">
        <v>912</v>
      </c>
      <c r="C758" s="50" t="s">
        <v>81</v>
      </c>
      <c r="D758" s="50" t="s">
        <v>55</v>
      </c>
      <c r="E758" s="201" t="s">
        <v>818</v>
      </c>
      <c r="F758" s="202">
        <v>414</v>
      </c>
      <c r="G758" s="9">
        <v>7000</v>
      </c>
    </row>
    <row r="759" spans="1:16370" s="97" customFormat="1" ht="47.25" x14ac:dyDescent="0.2">
      <c r="A759" s="74" t="s">
        <v>733</v>
      </c>
      <c r="B759" s="44">
        <v>912</v>
      </c>
      <c r="C759" s="73" t="s">
        <v>81</v>
      </c>
      <c r="D759" s="73" t="s">
        <v>55</v>
      </c>
      <c r="E759" s="93" t="s">
        <v>308</v>
      </c>
      <c r="F759" s="104"/>
      <c r="G759" s="1">
        <f t="shared" ref="G759" si="56">G760</f>
        <v>33100</v>
      </c>
    </row>
    <row r="760" spans="1:16370" s="311" customFormat="1" ht="31.5" x14ac:dyDescent="0.2">
      <c r="A760" s="199" t="s">
        <v>858</v>
      </c>
      <c r="B760" s="43">
        <v>912</v>
      </c>
      <c r="C760" s="200" t="s">
        <v>81</v>
      </c>
      <c r="D760" s="200" t="s">
        <v>55</v>
      </c>
      <c r="E760" s="200" t="s">
        <v>732</v>
      </c>
      <c r="F760" s="200"/>
      <c r="G760" s="8">
        <f>G761+G766+G786</f>
        <v>33100</v>
      </c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  <c r="AA760" s="114"/>
      <c r="AB760" s="114"/>
      <c r="AC760" s="114"/>
      <c r="AD760" s="114"/>
      <c r="AE760" s="114"/>
      <c r="AF760" s="114"/>
      <c r="AG760" s="114"/>
      <c r="AH760" s="114"/>
      <c r="AI760" s="114"/>
      <c r="AJ760" s="114"/>
      <c r="AK760" s="114"/>
      <c r="AL760" s="114"/>
      <c r="AM760" s="114"/>
      <c r="AN760" s="114"/>
      <c r="AO760" s="114"/>
      <c r="AP760" s="114"/>
      <c r="AQ760" s="114"/>
      <c r="AR760" s="114"/>
      <c r="AS760" s="114"/>
      <c r="AT760" s="114"/>
      <c r="AU760" s="114"/>
      <c r="AV760" s="114"/>
      <c r="AW760" s="114"/>
      <c r="AX760" s="114"/>
      <c r="AY760" s="114"/>
      <c r="AZ760" s="114"/>
      <c r="BA760" s="114"/>
      <c r="BB760" s="114"/>
      <c r="BC760" s="114"/>
      <c r="BD760" s="114"/>
      <c r="BE760" s="114"/>
      <c r="BF760" s="114"/>
      <c r="BG760" s="114"/>
      <c r="BH760" s="114"/>
      <c r="BI760" s="114"/>
      <c r="BJ760" s="114"/>
      <c r="BK760" s="114"/>
      <c r="BL760" s="114"/>
      <c r="BM760" s="114"/>
      <c r="BN760" s="114"/>
      <c r="BO760" s="114"/>
      <c r="BP760" s="114"/>
      <c r="BQ760" s="114"/>
      <c r="BR760" s="114"/>
      <c r="BS760" s="114"/>
      <c r="BT760" s="114"/>
      <c r="BU760" s="114"/>
      <c r="BV760" s="114"/>
      <c r="BW760" s="114"/>
      <c r="BX760" s="114"/>
      <c r="BY760" s="114"/>
      <c r="BZ760" s="114"/>
      <c r="CA760" s="114"/>
      <c r="CB760" s="114"/>
      <c r="CC760" s="114"/>
      <c r="CD760" s="114"/>
      <c r="CE760" s="114"/>
      <c r="CF760" s="114"/>
      <c r="CG760" s="114"/>
      <c r="CH760" s="114"/>
      <c r="CI760" s="114"/>
      <c r="CJ760" s="114"/>
      <c r="CK760" s="114"/>
      <c r="CL760" s="114"/>
      <c r="CM760" s="114"/>
      <c r="CN760" s="114"/>
      <c r="CO760" s="114"/>
      <c r="CP760" s="114"/>
      <c r="CQ760" s="114"/>
      <c r="CR760" s="114"/>
      <c r="CS760" s="114"/>
      <c r="CT760" s="114"/>
      <c r="CU760" s="114"/>
      <c r="CV760" s="114"/>
      <c r="CW760" s="114"/>
      <c r="CX760" s="114"/>
      <c r="CY760" s="114"/>
      <c r="CZ760" s="114"/>
      <c r="DA760" s="114"/>
      <c r="DB760" s="114"/>
      <c r="DC760" s="114"/>
      <c r="DD760" s="114"/>
      <c r="DE760" s="114"/>
      <c r="DF760" s="114"/>
      <c r="DG760" s="114"/>
      <c r="DH760" s="114"/>
      <c r="DI760" s="114"/>
      <c r="DJ760" s="114"/>
      <c r="DK760" s="114"/>
      <c r="DL760" s="114"/>
      <c r="DM760" s="114"/>
      <c r="DN760" s="114"/>
      <c r="DO760" s="114"/>
      <c r="DP760" s="114"/>
      <c r="DQ760" s="114"/>
      <c r="DR760" s="114"/>
      <c r="DS760" s="114"/>
      <c r="DT760" s="114"/>
      <c r="DU760" s="114"/>
      <c r="DV760" s="114"/>
      <c r="DW760" s="114"/>
      <c r="DX760" s="114"/>
      <c r="DY760" s="114"/>
      <c r="DZ760" s="114"/>
      <c r="EA760" s="114"/>
      <c r="EB760" s="114"/>
      <c r="EC760" s="114"/>
      <c r="ED760" s="114"/>
      <c r="EE760" s="114"/>
      <c r="EF760" s="114"/>
      <c r="EG760" s="114"/>
      <c r="EH760" s="114"/>
      <c r="EI760" s="114"/>
      <c r="EJ760" s="114"/>
      <c r="EK760" s="114"/>
      <c r="EL760" s="114"/>
      <c r="EM760" s="114"/>
      <c r="EN760" s="114"/>
      <c r="EO760" s="114"/>
      <c r="EP760" s="114"/>
      <c r="EQ760" s="114"/>
      <c r="ER760" s="114"/>
      <c r="ES760" s="114"/>
      <c r="ET760" s="114"/>
      <c r="EU760" s="114"/>
      <c r="EV760" s="114"/>
      <c r="EW760" s="114"/>
      <c r="EX760" s="114"/>
      <c r="EY760" s="114"/>
      <c r="EZ760" s="114"/>
      <c r="FA760" s="114"/>
      <c r="FB760" s="114"/>
      <c r="FC760" s="114"/>
      <c r="FD760" s="114"/>
      <c r="FE760" s="114"/>
      <c r="FF760" s="114"/>
      <c r="FG760" s="114"/>
      <c r="FH760" s="114"/>
      <c r="FI760" s="114"/>
      <c r="FJ760" s="114"/>
      <c r="FK760" s="114"/>
      <c r="FL760" s="114"/>
      <c r="FM760" s="114"/>
      <c r="FN760" s="114"/>
      <c r="FO760" s="114"/>
      <c r="FP760" s="114"/>
      <c r="FQ760" s="114"/>
      <c r="FR760" s="114"/>
      <c r="FS760" s="114"/>
      <c r="FT760" s="114"/>
      <c r="FU760" s="114"/>
      <c r="FV760" s="114"/>
      <c r="FW760" s="114"/>
      <c r="FX760" s="114"/>
      <c r="FY760" s="114"/>
      <c r="FZ760" s="114"/>
      <c r="GA760" s="114"/>
      <c r="GB760" s="114"/>
      <c r="GC760" s="114"/>
      <c r="GD760" s="114"/>
      <c r="GE760" s="114"/>
      <c r="GF760" s="114"/>
      <c r="GG760" s="114"/>
      <c r="GH760" s="114"/>
      <c r="GI760" s="114"/>
      <c r="GJ760" s="114"/>
      <c r="GK760" s="114"/>
      <c r="GL760" s="114"/>
      <c r="GM760" s="114"/>
      <c r="GN760" s="114"/>
      <c r="GO760" s="114"/>
      <c r="GP760" s="114"/>
      <c r="GQ760" s="114"/>
      <c r="GR760" s="114"/>
      <c r="GS760" s="114"/>
      <c r="GT760" s="114"/>
      <c r="GU760" s="114"/>
      <c r="GV760" s="114"/>
      <c r="GW760" s="114"/>
      <c r="GX760" s="114"/>
      <c r="GY760" s="114"/>
      <c r="GZ760" s="114"/>
      <c r="HA760" s="114"/>
      <c r="HB760" s="114"/>
      <c r="HC760" s="114"/>
      <c r="HD760" s="114"/>
      <c r="HE760" s="114"/>
      <c r="HF760" s="114"/>
      <c r="HG760" s="114"/>
      <c r="HH760" s="114"/>
      <c r="HI760" s="114"/>
      <c r="HJ760" s="114"/>
      <c r="HK760" s="114"/>
      <c r="HL760" s="114"/>
      <c r="HM760" s="114"/>
      <c r="HN760" s="114"/>
      <c r="HO760" s="114"/>
      <c r="HP760" s="114"/>
      <c r="HQ760" s="114"/>
      <c r="HR760" s="114"/>
      <c r="HS760" s="114"/>
      <c r="HT760" s="114"/>
      <c r="HU760" s="114"/>
      <c r="HV760" s="114"/>
      <c r="HW760" s="114"/>
      <c r="HX760" s="114"/>
      <c r="HY760" s="114"/>
      <c r="HZ760" s="114"/>
      <c r="IA760" s="114"/>
      <c r="IB760" s="114"/>
      <c r="IC760" s="114"/>
      <c r="ID760" s="114"/>
      <c r="IE760" s="114"/>
      <c r="IF760" s="114"/>
      <c r="IG760" s="114"/>
      <c r="IH760" s="114"/>
      <c r="II760" s="114"/>
      <c r="IJ760" s="114"/>
      <c r="IK760" s="114"/>
      <c r="IL760" s="114"/>
      <c r="IM760" s="114"/>
      <c r="IN760" s="114"/>
      <c r="IO760" s="114"/>
      <c r="IP760" s="114"/>
      <c r="IQ760" s="114"/>
      <c r="IR760" s="114"/>
      <c r="IS760" s="114"/>
      <c r="IT760" s="114"/>
      <c r="IU760" s="114"/>
      <c r="IV760" s="114"/>
      <c r="IW760" s="114"/>
      <c r="IX760" s="114"/>
      <c r="IY760" s="114"/>
      <c r="IZ760" s="114"/>
      <c r="JA760" s="114"/>
      <c r="JB760" s="114"/>
      <c r="JC760" s="114"/>
      <c r="JD760" s="114"/>
      <c r="JE760" s="114"/>
      <c r="JF760" s="114"/>
      <c r="JG760" s="114"/>
      <c r="JH760" s="114"/>
      <c r="JI760" s="114"/>
      <c r="JJ760" s="114"/>
      <c r="JK760" s="114"/>
      <c r="JL760" s="114"/>
      <c r="JM760" s="114"/>
      <c r="JN760" s="114"/>
      <c r="JO760" s="114"/>
      <c r="JP760" s="114"/>
      <c r="JQ760" s="114"/>
      <c r="JR760" s="114"/>
      <c r="JS760" s="114"/>
      <c r="JT760" s="114"/>
      <c r="JU760" s="114"/>
      <c r="JV760" s="114"/>
      <c r="JW760" s="114"/>
      <c r="JX760" s="114"/>
      <c r="JY760" s="114"/>
      <c r="JZ760" s="114"/>
      <c r="KA760" s="114"/>
      <c r="KB760" s="114"/>
      <c r="KC760" s="114"/>
      <c r="KD760" s="114"/>
      <c r="KE760" s="114"/>
      <c r="KF760" s="114"/>
      <c r="KG760" s="114"/>
      <c r="KH760" s="114"/>
      <c r="KI760" s="114"/>
      <c r="KJ760" s="114"/>
      <c r="KK760" s="114"/>
      <c r="KL760" s="114"/>
      <c r="KM760" s="114"/>
      <c r="KN760" s="114"/>
      <c r="KO760" s="114"/>
      <c r="KP760" s="114"/>
      <c r="KQ760" s="114"/>
      <c r="KR760" s="114"/>
      <c r="KS760" s="114"/>
      <c r="KT760" s="114"/>
      <c r="KU760" s="114"/>
      <c r="KV760" s="114"/>
      <c r="KW760" s="114"/>
      <c r="KX760" s="114"/>
      <c r="KY760" s="114"/>
      <c r="KZ760" s="114"/>
      <c r="LA760" s="114"/>
      <c r="LB760" s="114"/>
      <c r="LC760" s="114"/>
      <c r="LD760" s="114"/>
      <c r="LE760" s="114"/>
      <c r="LF760" s="114"/>
      <c r="LG760" s="114"/>
      <c r="LH760" s="114"/>
      <c r="LI760" s="114"/>
      <c r="LJ760" s="114"/>
      <c r="LK760" s="114"/>
      <c r="LL760" s="114"/>
      <c r="LM760" s="114"/>
      <c r="LN760" s="114"/>
      <c r="LO760" s="114"/>
      <c r="LP760" s="114"/>
      <c r="LQ760" s="114"/>
      <c r="LR760" s="114"/>
      <c r="LS760" s="114"/>
      <c r="LT760" s="114"/>
      <c r="LU760" s="114"/>
      <c r="LV760" s="114"/>
      <c r="LW760" s="114"/>
      <c r="LX760" s="114"/>
      <c r="LY760" s="114"/>
      <c r="LZ760" s="114"/>
      <c r="MA760" s="114"/>
      <c r="MB760" s="114"/>
      <c r="MC760" s="114"/>
      <c r="MD760" s="114"/>
      <c r="ME760" s="114"/>
      <c r="MF760" s="114"/>
      <c r="MG760" s="114"/>
      <c r="MH760" s="114"/>
      <c r="MI760" s="114"/>
      <c r="MJ760" s="114"/>
      <c r="MK760" s="114"/>
      <c r="ML760" s="114"/>
      <c r="MM760" s="114"/>
      <c r="MN760" s="114"/>
      <c r="MO760" s="114"/>
      <c r="MP760" s="114"/>
      <c r="MQ760" s="114"/>
      <c r="MR760" s="114"/>
      <c r="MS760" s="114"/>
      <c r="MT760" s="114"/>
      <c r="MU760" s="114"/>
      <c r="MV760" s="114"/>
      <c r="MW760" s="114"/>
      <c r="MX760" s="114"/>
      <c r="MY760" s="114"/>
      <c r="MZ760" s="114"/>
      <c r="NA760" s="114"/>
      <c r="NB760" s="114"/>
      <c r="NC760" s="114"/>
      <c r="ND760" s="114"/>
      <c r="NE760" s="114"/>
      <c r="NF760" s="114"/>
      <c r="NG760" s="114"/>
      <c r="NH760" s="114"/>
      <c r="NI760" s="114"/>
      <c r="NJ760" s="114"/>
      <c r="NK760" s="114"/>
      <c r="NL760" s="114"/>
      <c r="NM760" s="114"/>
      <c r="NN760" s="114"/>
      <c r="NO760" s="114"/>
      <c r="NP760" s="114"/>
      <c r="NQ760" s="114"/>
      <c r="NR760" s="114"/>
      <c r="NS760" s="114"/>
      <c r="NT760" s="114"/>
      <c r="NU760" s="114"/>
      <c r="NV760" s="114"/>
      <c r="NW760" s="114"/>
      <c r="NX760" s="114"/>
      <c r="NY760" s="114"/>
      <c r="NZ760" s="114"/>
      <c r="OA760" s="114"/>
      <c r="OB760" s="114"/>
      <c r="OC760" s="114"/>
      <c r="OD760" s="114"/>
      <c r="OE760" s="114"/>
      <c r="OF760" s="114"/>
      <c r="OG760" s="114"/>
      <c r="OH760" s="114"/>
      <c r="OI760" s="114"/>
      <c r="OJ760" s="114"/>
      <c r="OK760" s="114"/>
      <c r="OL760" s="114"/>
      <c r="OM760" s="114"/>
      <c r="ON760" s="114"/>
      <c r="OO760" s="114"/>
      <c r="OP760" s="114"/>
      <c r="OQ760" s="114"/>
      <c r="OR760" s="114"/>
      <c r="OS760" s="114"/>
      <c r="OT760" s="114"/>
      <c r="OU760" s="114"/>
      <c r="OV760" s="114"/>
      <c r="OW760" s="114"/>
      <c r="OX760" s="114"/>
      <c r="OY760" s="114"/>
      <c r="OZ760" s="114"/>
      <c r="PA760" s="114"/>
      <c r="PB760" s="114"/>
      <c r="PC760" s="114"/>
      <c r="PD760" s="114"/>
      <c r="PE760" s="114"/>
      <c r="PF760" s="114"/>
      <c r="PG760" s="114"/>
      <c r="PH760" s="114"/>
      <c r="PI760" s="114"/>
      <c r="PJ760" s="114"/>
      <c r="PK760" s="114"/>
      <c r="PL760" s="114"/>
      <c r="PM760" s="114"/>
      <c r="PN760" s="114"/>
      <c r="PO760" s="114"/>
      <c r="PP760" s="114"/>
      <c r="PQ760" s="114"/>
      <c r="PR760" s="114"/>
      <c r="PS760" s="114"/>
      <c r="PT760" s="114"/>
      <c r="PU760" s="114"/>
      <c r="PV760" s="114"/>
      <c r="PW760" s="114"/>
      <c r="PX760" s="114"/>
      <c r="PY760" s="114"/>
      <c r="PZ760" s="114"/>
      <c r="QA760" s="114"/>
      <c r="QB760" s="114"/>
      <c r="QC760" s="114"/>
      <c r="QD760" s="114"/>
      <c r="QE760" s="114"/>
      <c r="QF760" s="114"/>
      <c r="QG760" s="114"/>
      <c r="QH760" s="114"/>
      <c r="QI760" s="114"/>
      <c r="QJ760" s="114"/>
      <c r="QK760" s="114"/>
      <c r="QL760" s="114"/>
      <c r="QM760" s="114"/>
      <c r="QN760" s="114"/>
      <c r="QO760" s="114"/>
      <c r="QP760" s="114"/>
      <c r="QQ760" s="114"/>
      <c r="QR760" s="114"/>
      <c r="QS760" s="114"/>
      <c r="QT760" s="114"/>
      <c r="QU760" s="114"/>
      <c r="QV760" s="114"/>
      <c r="QW760" s="114"/>
      <c r="QX760" s="114"/>
      <c r="QY760" s="114"/>
      <c r="QZ760" s="114"/>
      <c r="RA760" s="114"/>
      <c r="RB760" s="114"/>
      <c r="RC760" s="114"/>
      <c r="RD760" s="114"/>
      <c r="RE760" s="114"/>
      <c r="RF760" s="114"/>
      <c r="RG760" s="114"/>
      <c r="RH760" s="114"/>
      <c r="RI760" s="114"/>
      <c r="RJ760" s="114"/>
      <c r="RK760" s="114"/>
      <c r="RL760" s="114"/>
      <c r="RM760" s="114"/>
      <c r="RN760" s="114"/>
      <c r="RO760" s="114"/>
      <c r="RP760" s="114"/>
      <c r="RQ760" s="114"/>
      <c r="RR760" s="114"/>
      <c r="RS760" s="114"/>
      <c r="RT760" s="114"/>
      <c r="RU760" s="114"/>
      <c r="RV760" s="114"/>
      <c r="RW760" s="114"/>
      <c r="RX760" s="114"/>
      <c r="RY760" s="114"/>
      <c r="RZ760" s="114"/>
      <c r="SA760" s="114"/>
      <c r="SB760" s="114"/>
      <c r="SC760" s="114"/>
      <c r="SD760" s="114"/>
      <c r="SE760" s="114"/>
      <c r="SF760" s="114"/>
      <c r="SG760" s="114"/>
      <c r="SH760" s="114"/>
      <c r="SI760" s="114"/>
      <c r="SJ760" s="114"/>
      <c r="SK760" s="114"/>
      <c r="SL760" s="114"/>
      <c r="SM760" s="114"/>
      <c r="SN760" s="114"/>
      <c r="SO760" s="114"/>
      <c r="SP760" s="114"/>
      <c r="SQ760" s="114"/>
      <c r="SR760" s="114"/>
      <c r="SS760" s="114"/>
      <c r="ST760" s="114"/>
      <c r="SU760" s="114"/>
      <c r="SV760" s="114"/>
      <c r="SW760" s="114"/>
      <c r="SX760" s="114"/>
      <c r="SY760" s="114"/>
      <c r="SZ760" s="114"/>
      <c r="TA760" s="114"/>
      <c r="TB760" s="114"/>
      <c r="TC760" s="114"/>
      <c r="TD760" s="114"/>
      <c r="TE760" s="114"/>
      <c r="TF760" s="114"/>
      <c r="TG760" s="114"/>
      <c r="TH760" s="114"/>
      <c r="TI760" s="114"/>
      <c r="TJ760" s="114"/>
      <c r="TK760" s="114"/>
      <c r="TL760" s="114"/>
      <c r="TM760" s="114"/>
      <c r="TN760" s="114"/>
      <c r="TO760" s="114"/>
      <c r="TP760" s="114"/>
      <c r="TQ760" s="114"/>
      <c r="TR760" s="114"/>
      <c r="TS760" s="114"/>
      <c r="TT760" s="114"/>
      <c r="TU760" s="114"/>
      <c r="TV760" s="114"/>
      <c r="TW760" s="114"/>
      <c r="TX760" s="114"/>
      <c r="TY760" s="114"/>
      <c r="TZ760" s="114"/>
      <c r="UA760" s="114"/>
      <c r="UB760" s="114"/>
      <c r="UC760" s="114"/>
      <c r="UD760" s="114"/>
      <c r="UE760" s="114"/>
      <c r="UF760" s="114"/>
      <c r="UG760" s="114"/>
      <c r="UH760" s="114"/>
      <c r="UI760" s="114"/>
      <c r="UJ760" s="114"/>
      <c r="UK760" s="114"/>
      <c r="UL760" s="114"/>
      <c r="UM760" s="114"/>
      <c r="UN760" s="114"/>
      <c r="UO760" s="114"/>
      <c r="UP760" s="114"/>
      <c r="UQ760" s="114"/>
      <c r="UR760" s="114"/>
      <c r="US760" s="114"/>
      <c r="UT760" s="114"/>
      <c r="UU760" s="114"/>
      <c r="UV760" s="114"/>
      <c r="UW760" s="114"/>
      <c r="UX760" s="114"/>
      <c r="UY760" s="114"/>
      <c r="UZ760" s="114"/>
      <c r="VA760" s="114"/>
      <c r="VB760" s="114"/>
      <c r="VC760" s="114"/>
      <c r="VD760" s="114"/>
      <c r="VE760" s="114"/>
      <c r="VF760" s="114"/>
      <c r="VG760" s="114"/>
      <c r="VH760" s="114"/>
      <c r="VI760" s="114"/>
      <c r="VJ760" s="114"/>
      <c r="VK760" s="114"/>
      <c r="VL760" s="114"/>
      <c r="VM760" s="114"/>
      <c r="VN760" s="114"/>
      <c r="VO760" s="114"/>
      <c r="VP760" s="114"/>
      <c r="VQ760" s="114"/>
      <c r="VR760" s="114"/>
      <c r="VS760" s="114"/>
      <c r="VT760" s="114"/>
      <c r="VU760" s="114"/>
      <c r="VV760" s="114"/>
      <c r="VW760" s="114"/>
      <c r="VX760" s="114"/>
      <c r="VY760" s="114"/>
      <c r="VZ760" s="114"/>
      <c r="WA760" s="114"/>
      <c r="WB760" s="114"/>
      <c r="WC760" s="114"/>
      <c r="WD760" s="114"/>
      <c r="WE760" s="114"/>
      <c r="WF760" s="114"/>
      <c r="WG760" s="114"/>
      <c r="WH760" s="114"/>
      <c r="WI760" s="114"/>
      <c r="WJ760" s="114"/>
      <c r="WK760" s="114"/>
      <c r="WL760" s="114"/>
      <c r="WM760" s="114"/>
      <c r="WN760" s="114"/>
      <c r="WO760" s="114"/>
      <c r="WP760" s="114"/>
      <c r="WQ760" s="114"/>
      <c r="WR760" s="114"/>
      <c r="WS760" s="114"/>
      <c r="WT760" s="114"/>
      <c r="WU760" s="114"/>
      <c r="WV760" s="114"/>
      <c r="WW760" s="114"/>
      <c r="WX760" s="114"/>
      <c r="WY760" s="114"/>
      <c r="WZ760" s="114"/>
      <c r="XA760" s="114"/>
      <c r="XB760" s="114"/>
      <c r="XC760" s="114"/>
      <c r="XD760" s="114"/>
      <c r="XE760" s="114"/>
      <c r="XF760" s="114"/>
      <c r="XG760" s="114"/>
      <c r="XH760" s="114"/>
      <c r="XI760" s="114"/>
      <c r="XJ760" s="114"/>
      <c r="XK760" s="114"/>
      <c r="XL760" s="114"/>
      <c r="XM760" s="114"/>
      <c r="XN760" s="114"/>
      <c r="XO760" s="114"/>
      <c r="XP760" s="114"/>
      <c r="XQ760" s="114"/>
      <c r="XR760" s="114"/>
      <c r="XS760" s="114"/>
      <c r="XT760" s="114"/>
      <c r="XU760" s="114"/>
      <c r="XV760" s="114"/>
      <c r="XW760" s="114"/>
      <c r="XX760" s="114"/>
      <c r="XY760" s="114"/>
      <c r="XZ760" s="114"/>
      <c r="YA760" s="114"/>
      <c r="YB760" s="114"/>
      <c r="YC760" s="114"/>
      <c r="YD760" s="114"/>
      <c r="YE760" s="114"/>
      <c r="YF760" s="114"/>
      <c r="YG760" s="114"/>
      <c r="YH760" s="114"/>
      <c r="YI760" s="114"/>
      <c r="YJ760" s="114"/>
      <c r="YK760" s="114"/>
      <c r="YL760" s="114"/>
      <c r="YM760" s="114"/>
      <c r="YN760" s="114"/>
      <c r="YO760" s="114"/>
      <c r="YP760" s="114"/>
      <c r="YQ760" s="114"/>
      <c r="YR760" s="114"/>
      <c r="YS760" s="114"/>
      <c r="YT760" s="114"/>
      <c r="YU760" s="114"/>
      <c r="YV760" s="114"/>
      <c r="YW760" s="114"/>
      <c r="YX760" s="114"/>
      <c r="YY760" s="114"/>
      <c r="YZ760" s="114"/>
      <c r="ZA760" s="114"/>
      <c r="ZB760" s="114"/>
      <c r="ZC760" s="114"/>
      <c r="ZD760" s="114"/>
      <c r="ZE760" s="114"/>
      <c r="ZF760" s="114"/>
      <c r="ZG760" s="114"/>
      <c r="ZH760" s="114"/>
      <c r="ZI760" s="114"/>
      <c r="ZJ760" s="114"/>
      <c r="ZK760" s="114"/>
      <c r="ZL760" s="114"/>
      <c r="ZM760" s="114"/>
      <c r="ZN760" s="114"/>
      <c r="ZO760" s="114"/>
      <c r="ZP760" s="114"/>
      <c r="ZQ760" s="114"/>
      <c r="ZR760" s="114"/>
      <c r="ZS760" s="114"/>
      <c r="ZT760" s="114"/>
      <c r="ZU760" s="114"/>
      <c r="ZV760" s="114"/>
      <c r="ZW760" s="114"/>
      <c r="ZX760" s="114"/>
      <c r="ZY760" s="114"/>
      <c r="ZZ760" s="114"/>
      <c r="AAA760" s="114"/>
      <c r="AAB760" s="114"/>
      <c r="AAC760" s="114"/>
      <c r="AAD760" s="114"/>
      <c r="AAE760" s="114"/>
      <c r="AAF760" s="114"/>
      <c r="AAG760" s="114"/>
      <c r="AAH760" s="114"/>
      <c r="AAI760" s="114"/>
      <c r="AAJ760" s="114"/>
      <c r="AAK760" s="114"/>
      <c r="AAL760" s="114"/>
      <c r="AAM760" s="114"/>
      <c r="AAN760" s="114"/>
      <c r="AAO760" s="114"/>
      <c r="AAP760" s="114"/>
      <c r="AAQ760" s="114"/>
      <c r="AAR760" s="114"/>
      <c r="AAS760" s="114"/>
      <c r="AAT760" s="114"/>
      <c r="AAU760" s="114"/>
      <c r="AAV760" s="114"/>
      <c r="AAW760" s="114"/>
      <c r="AAX760" s="114"/>
      <c r="AAY760" s="114"/>
      <c r="AAZ760" s="114"/>
      <c r="ABA760" s="114"/>
      <c r="ABB760" s="114"/>
      <c r="ABC760" s="114"/>
      <c r="ABD760" s="114"/>
      <c r="ABE760" s="114"/>
      <c r="ABF760" s="114"/>
      <c r="ABG760" s="114"/>
      <c r="ABH760" s="114"/>
      <c r="ABI760" s="114"/>
      <c r="ABJ760" s="114"/>
      <c r="ABK760" s="114"/>
      <c r="ABL760" s="114"/>
      <c r="ABM760" s="114"/>
      <c r="ABN760" s="114"/>
      <c r="ABO760" s="114"/>
      <c r="ABP760" s="114"/>
      <c r="ABQ760" s="114"/>
      <c r="ABR760" s="114"/>
      <c r="ABS760" s="114"/>
      <c r="ABT760" s="114"/>
      <c r="ABU760" s="114"/>
      <c r="ABV760" s="114"/>
      <c r="ABW760" s="114"/>
      <c r="ABX760" s="114"/>
      <c r="ABY760" s="114"/>
      <c r="ABZ760" s="114"/>
      <c r="ACA760" s="114"/>
      <c r="ACB760" s="114"/>
      <c r="ACC760" s="114"/>
      <c r="ACD760" s="114"/>
      <c r="ACE760" s="114"/>
      <c r="ACF760" s="114"/>
      <c r="ACG760" s="114"/>
      <c r="ACH760" s="114"/>
      <c r="ACI760" s="114"/>
      <c r="ACJ760" s="114"/>
      <c r="ACK760" s="114"/>
      <c r="ACL760" s="114"/>
      <c r="ACM760" s="114"/>
      <c r="ACN760" s="114"/>
      <c r="ACO760" s="114"/>
      <c r="ACP760" s="114"/>
      <c r="ACQ760" s="114"/>
      <c r="ACR760" s="114"/>
      <c r="ACS760" s="114"/>
      <c r="ACT760" s="114"/>
      <c r="ACU760" s="114"/>
      <c r="ACV760" s="114"/>
      <c r="ACW760" s="114"/>
      <c r="ACX760" s="114"/>
      <c r="ACY760" s="114"/>
      <c r="ACZ760" s="114"/>
      <c r="ADA760" s="114"/>
      <c r="ADB760" s="114"/>
      <c r="ADC760" s="114"/>
      <c r="ADD760" s="114"/>
      <c r="ADE760" s="114"/>
      <c r="ADF760" s="114"/>
      <c r="ADG760" s="114"/>
      <c r="ADH760" s="114"/>
      <c r="ADI760" s="114"/>
      <c r="ADJ760" s="114"/>
      <c r="ADK760" s="114"/>
      <c r="ADL760" s="114"/>
      <c r="ADM760" s="114"/>
      <c r="ADN760" s="114"/>
      <c r="ADO760" s="114"/>
      <c r="ADP760" s="114"/>
      <c r="ADQ760" s="114"/>
      <c r="ADR760" s="114"/>
      <c r="ADS760" s="114"/>
      <c r="ADT760" s="114"/>
      <c r="ADU760" s="114"/>
      <c r="ADV760" s="114"/>
      <c r="ADW760" s="114"/>
      <c r="ADX760" s="114"/>
      <c r="ADY760" s="114"/>
      <c r="ADZ760" s="114"/>
      <c r="AEA760" s="114"/>
      <c r="AEB760" s="114"/>
      <c r="AEC760" s="114"/>
      <c r="AED760" s="114"/>
      <c r="AEE760" s="114"/>
      <c r="AEF760" s="114"/>
      <c r="AEG760" s="114"/>
      <c r="AEH760" s="114"/>
      <c r="AEI760" s="114"/>
      <c r="AEJ760" s="114"/>
      <c r="AEK760" s="114"/>
      <c r="AEL760" s="114"/>
      <c r="AEM760" s="114"/>
      <c r="AEN760" s="114"/>
      <c r="AEO760" s="114"/>
      <c r="AEP760" s="114"/>
      <c r="AEQ760" s="114"/>
      <c r="AER760" s="114"/>
      <c r="AES760" s="114"/>
      <c r="AET760" s="114"/>
      <c r="AEU760" s="114"/>
      <c r="AEV760" s="114"/>
      <c r="AEW760" s="114"/>
      <c r="AEX760" s="114"/>
      <c r="AEY760" s="114"/>
      <c r="AEZ760" s="114"/>
      <c r="AFA760" s="114"/>
      <c r="AFB760" s="114"/>
      <c r="AFC760" s="114"/>
      <c r="AFD760" s="114"/>
      <c r="AFE760" s="114"/>
      <c r="AFF760" s="114"/>
      <c r="AFG760" s="114"/>
      <c r="AFH760" s="114"/>
      <c r="AFI760" s="114"/>
      <c r="AFJ760" s="114"/>
      <c r="AFK760" s="114"/>
      <c r="AFL760" s="114"/>
      <c r="AFM760" s="114"/>
      <c r="AFN760" s="114"/>
      <c r="AFO760" s="114"/>
      <c r="AFP760" s="114"/>
      <c r="AFQ760" s="114"/>
      <c r="AFR760" s="114"/>
      <c r="AFS760" s="114"/>
      <c r="AFT760" s="114"/>
      <c r="AFU760" s="114"/>
      <c r="AFV760" s="114"/>
      <c r="AFW760" s="114"/>
      <c r="AFX760" s="114"/>
      <c r="AFY760" s="114"/>
      <c r="AFZ760" s="114"/>
      <c r="AGA760" s="114"/>
      <c r="AGB760" s="114"/>
      <c r="AGC760" s="114"/>
      <c r="AGD760" s="114"/>
      <c r="AGE760" s="114"/>
      <c r="AGF760" s="114"/>
      <c r="AGG760" s="114"/>
      <c r="AGH760" s="114"/>
      <c r="AGI760" s="114"/>
      <c r="AGJ760" s="114"/>
      <c r="AGK760" s="114"/>
      <c r="AGL760" s="114"/>
      <c r="AGM760" s="114"/>
      <c r="AGN760" s="114"/>
      <c r="AGO760" s="114"/>
      <c r="AGP760" s="114"/>
      <c r="AGQ760" s="114"/>
      <c r="AGR760" s="114"/>
      <c r="AGS760" s="114"/>
      <c r="AGT760" s="114"/>
      <c r="AGU760" s="114"/>
      <c r="AGV760" s="114"/>
      <c r="AGW760" s="114"/>
      <c r="AGX760" s="114"/>
      <c r="AGY760" s="114"/>
      <c r="AGZ760" s="114"/>
      <c r="AHA760" s="114"/>
      <c r="AHB760" s="114"/>
      <c r="AHC760" s="114"/>
      <c r="AHD760" s="114"/>
      <c r="AHE760" s="114"/>
      <c r="AHF760" s="114"/>
      <c r="AHG760" s="114"/>
      <c r="AHH760" s="114"/>
      <c r="AHI760" s="114"/>
      <c r="AHJ760" s="114"/>
      <c r="AHK760" s="114"/>
      <c r="AHL760" s="114"/>
      <c r="AHM760" s="114"/>
      <c r="AHN760" s="114"/>
      <c r="AHO760" s="114"/>
      <c r="AHP760" s="114"/>
      <c r="AHQ760" s="114"/>
      <c r="AHR760" s="114"/>
      <c r="AHS760" s="114"/>
      <c r="AHT760" s="114"/>
      <c r="AHU760" s="114"/>
      <c r="AHV760" s="114"/>
      <c r="AHW760" s="114"/>
      <c r="AHX760" s="114"/>
      <c r="AHY760" s="114"/>
      <c r="AHZ760" s="114"/>
      <c r="AIA760" s="114"/>
      <c r="AIB760" s="114"/>
      <c r="AIC760" s="114"/>
      <c r="AID760" s="114"/>
      <c r="AIE760" s="114"/>
      <c r="AIF760" s="114"/>
      <c r="AIG760" s="114"/>
      <c r="AIH760" s="114"/>
      <c r="AII760" s="114"/>
      <c r="AIJ760" s="114"/>
      <c r="AIK760" s="114"/>
      <c r="AIL760" s="114"/>
      <c r="AIM760" s="114"/>
      <c r="AIN760" s="114"/>
      <c r="AIO760" s="114"/>
      <c r="AIP760" s="114"/>
      <c r="AIQ760" s="114"/>
      <c r="AIR760" s="114"/>
      <c r="AIS760" s="114"/>
      <c r="AIT760" s="114"/>
      <c r="AIU760" s="114"/>
      <c r="AIV760" s="114"/>
      <c r="AIW760" s="114"/>
      <c r="AIX760" s="114"/>
      <c r="AIY760" s="114"/>
      <c r="AIZ760" s="114"/>
      <c r="AJA760" s="114"/>
      <c r="AJB760" s="114"/>
      <c r="AJC760" s="114"/>
      <c r="AJD760" s="114"/>
      <c r="AJE760" s="114"/>
      <c r="AJF760" s="114"/>
      <c r="AJG760" s="114"/>
      <c r="AJH760" s="114"/>
      <c r="AJI760" s="114"/>
      <c r="AJJ760" s="114"/>
      <c r="AJK760" s="114"/>
      <c r="AJL760" s="114"/>
      <c r="AJM760" s="114"/>
      <c r="AJN760" s="114"/>
      <c r="AJO760" s="114"/>
      <c r="AJP760" s="114"/>
      <c r="AJQ760" s="114"/>
      <c r="AJR760" s="114"/>
      <c r="AJS760" s="114"/>
      <c r="AJT760" s="114"/>
      <c r="AJU760" s="114"/>
      <c r="AJV760" s="114"/>
      <c r="AJW760" s="114"/>
      <c r="AJX760" s="114"/>
      <c r="AJY760" s="114"/>
      <c r="AJZ760" s="114"/>
      <c r="AKA760" s="114"/>
      <c r="AKB760" s="114"/>
      <c r="AKC760" s="114"/>
      <c r="AKD760" s="114"/>
      <c r="AKE760" s="114"/>
      <c r="AKF760" s="114"/>
      <c r="AKG760" s="114"/>
      <c r="AKH760" s="114"/>
      <c r="AKI760" s="114"/>
      <c r="AKJ760" s="114"/>
      <c r="AKK760" s="114"/>
      <c r="AKL760" s="114"/>
      <c r="AKM760" s="114"/>
      <c r="AKN760" s="114"/>
      <c r="AKO760" s="114"/>
      <c r="AKP760" s="114"/>
      <c r="AKQ760" s="114"/>
      <c r="AKR760" s="114"/>
      <c r="AKS760" s="114"/>
      <c r="AKT760" s="114"/>
      <c r="AKU760" s="114"/>
      <c r="AKV760" s="114"/>
      <c r="AKW760" s="114"/>
      <c r="AKX760" s="114"/>
      <c r="AKY760" s="114"/>
      <c r="AKZ760" s="114"/>
      <c r="ALA760" s="114"/>
      <c r="ALB760" s="114"/>
      <c r="ALC760" s="114"/>
      <c r="ALD760" s="114"/>
      <c r="ALE760" s="114"/>
      <c r="ALF760" s="114"/>
      <c r="ALG760" s="114"/>
      <c r="ALH760" s="114"/>
      <c r="ALI760" s="114"/>
      <c r="ALJ760" s="114"/>
      <c r="ALK760" s="114"/>
      <c r="ALL760" s="114"/>
      <c r="ALM760" s="114"/>
      <c r="ALN760" s="114"/>
      <c r="ALO760" s="114"/>
      <c r="ALP760" s="114"/>
      <c r="ALQ760" s="114"/>
      <c r="ALR760" s="114"/>
      <c r="ALS760" s="114"/>
      <c r="ALT760" s="114"/>
      <c r="ALU760" s="114"/>
      <c r="ALV760" s="114"/>
      <c r="ALW760" s="114"/>
      <c r="ALX760" s="114"/>
      <c r="ALY760" s="114"/>
      <c r="ALZ760" s="114"/>
      <c r="AMA760" s="114"/>
      <c r="AMB760" s="114"/>
      <c r="AMC760" s="114"/>
      <c r="AMD760" s="114"/>
      <c r="AME760" s="114"/>
      <c r="AMF760" s="114"/>
      <c r="AMG760" s="114"/>
      <c r="AMH760" s="114"/>
      <c r="AMI760" s="114"/>
      <c r="AMJ760" s="114"/>
      <c r="AMK760" s="114"/>
      <c r="AML760" s="114"/>
      <c r="AMM760" s="114"/>
      <c r="AMN760" s="114"/>
      <c r="AMO760" s="114"/>
      <c r="AMP760" s="114"/>
      <c r="AMQ760" s="114"/>
      <c r="AMR760" s="114"/>
      <c r="AMS760" s="114"/>
      <c r="AMT760" s="114"/>
      <c r="AMU760" s="114"/>
      <c r="AMV760" s="114"/>
      <c r="AMW760" s="114"/>
      <c r="AMX760" s="114"/>
      <c r="AMY760" s="114"/>
      <c r="AMZ760" s="114"/>
      <c r="ANA760" s="114"/>
      <c r="ANB760" s="114"/>
      <c r="ANC760" s="114"/>
      <c r="AND760" s="114"/>
      <c r="ANE760" s="114"/>
      <c r="ANF760" s="114"/>
      <c r="ANG760" s="114"/>
      <c r="ANH760" s="114"/>
      <c r="ANI760" s="114"/>
      <c r="ANJ760" s="114"/>
      <c r="ANK760" s="114"/>
      <c r="ANL760" s="114"/>
      <c r="ANM760" s="114"/>
      <c r="ANN760" s="114"/>
      <c r="ANO760" s="114"/>
      <c r="ANP760" s="114"/>
      <c r="ANQ760" s="114"/>
      <c r="ANR760" s="114"/>
      <c r="ANS760" s="114"/>
      <c r="ANT760" s="114"/>
      <c r="ANU760" s="114"/>
      <c r="ANV760" s="114"/>
      <c r="ANW760" s="114"/>
      <c r="ANX760" s="114"/>
      <c r="ANY760" s="114"/>
      <c r="ANZ760" s="114"/>
      <c r="AOA760" s="114"/>
      <c r="AOB760" s="114"/>
      <c r="AOC760" s="114"/>
      <c r="AOD760" s="114"/>
      <c r="AOE760" s="114"/>
      <c r="AOF760" s="114"/>
      <c r="AOG760" s="114"/>
      <c r="AOH760" s="114"/>
      <c r="AOI760" s="114"/>
      <c r="AOJ760" s="114"/>
      <c r="AOK760" s="114"/>
      <c r="AOL760" s="114"/>
      <c r="AOM760" s="114"/>
      <c r="AON760" s="114"/>
      <c r="AOO760" s="114"/>
      <c r="AOP760" s="114"/>
      <c r="AOQ760" s="114"/>
      <c r="AOR760" s="114"/>
      <c r="AOS760" s="114"/>
      <c r="AOT760" s="114"/>
      <c r="AOU760" s="114"/>
      <c r="AOV760" s="114"/>
      <c r="AOW760" s="114"/>
      <c r="AOX760" s="114"/>
      <c r="AOY760" s="114"/>
      <c r="AOZ760" s="114"/>
      <c r="APA760" s="114"/>
      <c r="APB760" s="114"/>
      <c r="APC760" s="114"/>
      <c r="APD760" s="114"/>
      <c r="APE760" s="114"/>
      <c r="APF760" s="114"/>
      <c r="APG760" s="114"/>
      <c r="APH760" s="114"/>
      <c r="API760" s="114"/>
      <c r="APJ760" s="114"/>
      <c r="APK760" s="114"/>
      <c r="APL760" s="114"/>
      <c r="APM760" s="114"/>
      <c r="APN760" s="114"/>
      <c r="APO760" s="114"/>
      <c r="APP760" s="114"/>
      <c r="APQ760" s="114"/>
      <c r="APR760" s="114"/>
      <c r="APS760" s="114"/>
      <c r="APT760" s="114"/>
      <c r="APU760" s="114"/>
      <c r="APV760" s="114"/>
      <c r="APW760" s="114"/>
      <c r="APX760" s="114"/>
      <c r="APY760" s="114"/>
      <c r="APZ760" s="114"/>
      <c r="AQA760" s="114"/>
      <c r="AQB760" s="114"/>
      <c r="AQC760" s="114"/>
      <c r="AQD760" s="114"/>
      <c r="AQE760" s="114"/>
      <c r="AQF760" s="114"/>
      <c r="AQG760" s="114"/>
      <c r="AQH760" s="114"/>
      <c r="AQI760" s="114"/>
      <c r="AQJ760" s="114"/>
      <c r="AQK760" s="114"/>
      <c r="AQL760" s="114"/>
      <c r="AQM760" s="114"/>
      <c r="AQN760" s="114"/>
      <c r="AQO760" s="114"/>
      <c r="AQP760" s="114"/>
      <c r="AQQ760" s="114"/>
      <c r="AQR760" s="114"/>
      <c r="AQS760" s="114"/>
      <c r="AQT760" s="114"/>
      <c r="AQU760" s="114"/>
      <c r="AQV760" s="114"/>
      <c r="AQW760" s="114"/>
      <c r="AQX760" s="114"/>
      <c r="AQY760" s="114"/>
      <c r="AQZ760" s="114"/>
      <c r="ARA760" s="114"/>
      <c r="ARB760" s="114"/>
      <c r="ARC760" s="114"/>
      <c r="ARD760" s="114"/>
      <c r="ARE760" s="114"/>
      <c r="ARF760" s="114"/>
      <c r="ARG760" s="114"/>
      <c r="ARH760" s="114"/>
      <c r="ARI760" s="114"/>
      <c r="ARJ760" s="114"/>
      <c r="ARK760" s="114"/>
      <c r="ARL760" s="114"/>
      <c r="ARM760" s="114"/>
      <c r="ARN760" s="114"/>
      <c r="ARO760" s="114"/>
      <c r="ARP760" s="114"/>
      <c r="ARQ760" s="114"/>
      <c r="ARR760" s="114"/>
      <c r="ARS760" s="114"/>
      <c r="ART760" s="114"/>
      <c r="ARU760" s="114"/>
      <c r="ARV760" s="114"/>
      <c r="ARW760" s="114"/>
      <c r="ARX760" s="114"/>
      <c r="ARY760" s="114"/>
      <c r="ARZ760" s="114"/>
      <c r="ASA760" s="114"/>
      <c r="ASB760" s="114"/>
      <c r="ASC760" s="114"/>
      <c r="ASD760" s="114"/>
      <c r="ASE760" s="114"/>
      <c r="ASF760" s="114"/>
      <c r="ASG760" s="114"/>
      <c r="ASH760" s="114"/>
      <c r="ASI760" s="114"/>
      <c r="ASJ760" s="114"/>
      <c r="ASK760" s="114"/>
      <c r="ASL760" s="114"/>
      <c r="ASM760" s="114"/>
      <c r="ASN760" s="114"/>
      <c r="ASO760" s="114"/>
      <c r="ASP760" s="114"/>
      <c r="ASQ760" s="114"/>
      <c r="ASR760" s="114"/>
      <c r="ASS760" s="114"/>
      <c r="AST760" s="114"/>
      <c r="ASU760" s="114"/>
      <c r="ASV760" s="114"/>
      <c r="ASW760" s="114"/>
      <c r="ASX760" s="114"/>
      <c r="ASY760" s="114"/>
      <c r="ASZ760" s="114"/>
      <c r="ATA760" s="114"/>
      <c r="ATB760" s="114"/>
      <c r="ATC760" s="114"/>
      <c r="ATD760" s="114"/>
      <c r="ATE760" s="114"/>
      <c r="ATF760" s="114"/>
      <c r="ATG760" s="114"/>
      <c r="ATH760" s="114"/>
      <c r="ATI760" s="114"/>
      <c r="ATJ760" s="114"/>
      <c r="ATK760" s="114"/>
      <c r="ATL760" s="114"/>
      <c r="ATM760" s="114"/>
      <c r="ATN760" s="114"/>
      <c r="ATO760" s="114"/>
      <c r="ATP760" s="114"/>
      <c r="ATQ760" s="114"/>
      <c r="ATR760" s="114"/>
      <c r="ATS760" s="114"/>
      <c r="ATT760" s="114"/>
      <c r="ATU760" s="114"/>
      <c r="ATV760" s="114"/>
      <c r="ATW760" s="114"/>
      <c r="ATX760" s="114"/>
      <c r="ATY760" s="114"/>
      <c r="ATZ760" s="114"/>
      <c r="AUA760" s="114"/>
      <c r="AUB760" s="114"/>
      <c r="AUC760" s="114"/>
      <c r="AUD760" s="114"/>
      <c r="AUE760" s="114"/>
      <c r="AUF760" s="114"/>
      <c r="AUG760" s="114"/>
      <c r="AUH760" s="114"/>
      <c r="AUI760" s="114"/>
      <c r="AUJ760" s="114"/>
      <c r="AUK760" s="114"/>
      <c r="AUL760" s="114"/>
      <c r="AUM760" s="114"/>
      <c r="AUN760" s="114"/>
      <c r="AUO760" s="114"/>
      <c r="AUP760" s="114"/>
      <c r="AUQ760" s="114"/>
      <c r="AUR760" s="114"/>
      <c r="AUS760" s="114"/>
      <c r="AUT760" s="114"/>
      <c r="AUU760" s="114"/>
      <c r="AUV760" s="114"/>
      <c r="AUW760" s="114"/>
      <c r="AUX760" s="114"/>
      <c r="AUY760" s="114"/>
      <c r="AUZ760" s="114"/>
      <c r="AVA760" s="114"/>
      <c r="AVB760" s="114"/>
      <c r="AVC760" s="114"/>
      <c r="AVD760" s="114"/>
      <c r="AVE760" s="114"/>
      <c r="AVF760" s="114"/>
      <c r="AVG760" s="114"/>
      <c r="AVH760" s="114"/>
      <c r="AVI760" s="114"/>
      <c r="AVJ760" s="114"/>
      <c r="AVK760" s="114"/>
      <c r="AVL760" s="114"/>
      <c r="AVM760" s="114"/>
      <c r="AVN760" s="114"/>
      <c r="AVO760" s="114"/>
      <c r="AVP760" s="114"/>
      <c r="AVQ760" s="114"/>
      <c r="AVR760" s="114"/>
      <c r="AVS760" s="114"/>
      <c r="AVT760" s="114"/>
      <c r="AVU760" s="114"/>
      <c r="AVV760" s="114"/>
      <c r="AVW760" s="114"/>
      <c r="AVX760" s="114"/>
      <c r="AVY760" s="114"/>
      <c r="AVZ760" s="114"/>
      <c r="AWA760" s="114"/>
      <c r="AWB760" s="114"/>
      <c r="AWC760" s="114"/>
      <c r="AWD760" s="114"/>
      <c r="AWE760" s="114"/>
      <c r="AWF760" s="114"/>
      <c r="AWG760" s="114"/>
      <c r="AWH760" s="114"/>
      <c r="AWI760" s="114"/>
      <c r="AWJ760" s="114"/>
      <c r="AWK760" s="114"/>
      <c r="AWL760" s="114"/>
      <c r="AWM760" s="114"/>
      <c r="AWN760" s="114"/>
      <c r="AWO760" s="114"/>
      <c r="AWP760" s="114"/>
      <c r="AWQ760" s="114"/>
      <c r="AWR760" s="114"/>
      <c r="AWS760" s="114"/>
      <c r="AWT760" s="114"/>
      <c r="AWU760" s="114"/>
      <c r="AWV760" s="114"/>
      <c r="AWW760" s="114"/>
      <c r="AWX760" s="114"/>
      <c r="AWY760" s="114"/>
      <c r="AWZ760" s="114"/>
      <c r="AXA760" s="114"/>
      <c r="AXB760" s="114"/>
      <c r="AXC760" s="114"/>
      <c r="AXD760" s="114"/>
      <c r="AXE760" s="114"/>
      <c r="AXF760" s="114"/>
      <c r="AXG760" s="114"/>
      <c r="AXH760" s="114"/>
      <c r="AXI760" s="114"/>
      <c r="AXJ760" s="114"/>
      <c r="AXK760" s="114"/>
      <c r="AXL760" s="114"/>
      <c r="AXM760" s="114"/>
      <c r="AXN760" s="114"/>
      <c r="AXO760" s="114"/>
      <c r="AXP760" s="114"/>
      <c r="AXQ760" s="114"/>
      <c r="AXR760" s="114"/>
      <c r="AXS760" s="114"/>
      <c r="AXT760" s="114"/>
      <c r="AXU760" s="114"/>
      <c r="AXV760" s="114"/>
      <c r="AXW760" s="114"/>
      <c r="AXX760" s="114"/>
      <c r="AXY760" s="114"/>
      <c r="AXZ760" s="114"/>
      <c r="AYA760" s="114"/>
      <c r="AYB760" s="114"/>
      <c r="AYC760" s="114"/>
      <c r="AYD760" s="114"/>
      <c r="AYE760" s="114"/>
      <c r="AYF760" s="114"/>
      <c r="AYG760" s="114"/>
      <c r="AYH760" s="114"/>
      <c r="AYI760" s="114"/>
      <c r="AYJ760" s="114"/>
      <c r="AYK760" s="114"/>
      <c r="AYL760" s="114"/>
      <c r="AYM760" s="114"/>
      <c r="AYN760" s="114"/>
      <c r="AYO760" s="114"/>
      <c r="AYP760" s="114"/>
      <c r="AYQ760" s="114"/>
      <c r="AYR760" s="114"/>
      <c r="AYS760" s="114"/>
      <c r="AYT760" s="114"/>
      <c r="AYU760" s="114"/>
      <c r="AYV760" s="114"/>
      <c r="AYW760" s="114"/>
      <c r="AYX760" s="114"/>
      <c r="AYY760" s="114"/>
      <c r="AYZ760" s="114"/>
      <c r="AZA760" s="114"/>
      <c r="AZB760" s="114"/>
      <c r="AZC760" s="114"/>
      <c r="AZD760" s="114"/>
      <c r="AZE760" s="114"/>
      <c r="AZF760" s="114"/>
      <c r="AZG760" s="114"/>
      <c r="AZH760" s="114"/>
      <c r="AZI760" s="114"/>
      <c r="AZJ760" s="114"/>
      <c r="AZK760" s="114"/>
      <c r="AZL760" s="114"/>
      <c r="AZM760" s="114"/>
      <c r="AZN760" s="114"/>
      <c r="AZO760" s="114"/>
      <c r="AZP760" s="114"/>
      <c r="AZQ760" s="114"/>
      <c r="AZR760" s="114"/>
      <c r="AZS760" s="114"/>
      <c r="AZT760" s="114"/>
      <c r="AZU760" s="114"/>
      <c r="AZV760" s="114"/>
      <c r="AZW760" s="114"/>
      <c r="AZX760" s="114"/>
      <c r="AZY760" s="114"/>
      <c r="AZZ760" s="114"/>
      <c r="BAA760" s="114"/>
      <c r="BAB760" s="114"/>
      <c r="BAC760" s="114"/>
      <c r="BAD760" s="114"/>
      <c r="BAE760" s="114"/>
      <c r="BAF760" s="114"/>
      <c r="BAG760" s="114"/>
      <c r="BAH760" s="114"/>
      <c r="BAI760" s="114"/>
      <c r="BAJ760" s="114"/>
      <c r="BAK760" s="114"/>
      <c r="BAL760" s="114"/>
      <c r="BAM760" s="114"/>
      <c r="BAN760" s="114"/>
      <c r="BAO760" s="114"/>
      <c r="BAP760" s="114"/>
      <c r="BAQ760" s="114"/>
      <c r="BAR760" s="114"/>
      <c r="BAS760" s="114"/>
      <c r="BAT760" s="114"/>
      <c r="BAU760" s="114"/>
      <c r="BAV760" s="114"/>
      <c r="BAW760" s="114"/>
      <c r="BAX760" s="114"/>
      <c r="BAY760" s="114"/>
      <c r="BAZ760" s="114"/>
      <c r="BBA760" s="114"/>
      <c r="BBB760" s="114"/>
      <c r="BBC760" s="114"/>
      <c r="BBD760" s="114"/>
      <c r="BBE760" s="114"/>
      <c r="BBF760" s="114"/>
      <c r="BBG760" s="114"/>
      <c r="BBH760" s="114"/>
      <c r="BBI760" s="114"/>
      <c r="BBJ760" s="114"/>
      <c r="BBK760" s="114"/>
      <c r="BBL760" s="114"/>
      <c r="BBM760" s="114"/>
      <c r="BBN760" s="114"/>
      <c r="BBO760" s="114"/>
      <c r="BBP760" s="114"/>
      <c r="BBQ760" s="114"/>
      <c r="BBR760" s="114"/>
      <c r="BBS760" s="114"/>
      <c r="BBT760" s="114"/>
      <c r="BBU760" s="114"/>
      <c r="BBV760" s="114"/>
      <c r="BBW760" s="114"/>
      <c r="BBX760" s="114"/>
      <c r="BBY760" s="114"/>
      <c r="BBZ760" s="114"/>
      <c r="BCA760" s="114"/>
      <c r="BCB760" s="114"/>
      <c r="BCC760" s="114"/>
      <c r="BCD760" s="114"/>
      <c r="BCE760" s="114"/>
      <c r="BCF760" s="114"/>
      <c r="BCG760" s="114"/>
      <c r="BCH760" s="114"/>
      <c r="BCI760" s="114"/>
      <c r="BCJ760" s="114"/>
      <c r="BCK760" s="114"/>
      <c r="BCL760" s="114"/>
      <c r="BCM760" s="114"/>
      <c r="BCN760" s="114"/>
      <c r="BCO760" s="114"/>
      <c r="BCP760" s="114"/>
      <c r="BCQ760" s="114"/>
      <c r="BCR760" s="114"/>
      <c r="BCS760" s="114"/>
      <c r="BCT760" s="114"/>
      <c r="BCU760" s="114"/>
      <c r="BCV760" s="114"/>
      <c r="BCW760" s="114"/>
      <c r="BCX760" s="114"/>
      <c r="BCY760" s="114"/>
      <c r="BCZ760" s="114"/>
      <c r="BDA760" s="114"/>
      <c r="BDB760" s="114"/>
      <c r="BDC760" s="114"/>
      <c r="BDD760" s="114"/>
      <c r="BDE760" s="114"/>
      <c r="BDF760" s="114"/>
      <c r="BDG760" s="114"/>
      <c r="BDH760" s="114"/>
      <c r="BDI760" s="114"/>
      <c r="BDJ760" s="114"/>
      <c r="BDK760" s="114"/>
      <c r="BDL760" s="114"/>
      <c r="BDM760" s="114"/>
      <c r="BDN760" s="114"/>
      <c r="BDO760" s="114"/>
      <c r="BDP760" s="114"/>
      <c r="BDQ760" s="114"/>
      <c r="BDR760" s="114"/>
      <c r="BDS760" s="114"/>
      <c r="BDT760" s="114"/>
      <c r="BDU760" s="114"/>
      <c r="BDV760" s="114"/>
      <c r="BDW760" s="114"/>
      <c r="BDX760" s="114"/>
      <c r="BDY760" s="114"/>
      <c r="BDZ760" s="114"/>
      <c r="BEA760" s="114"/>
      <c r="BEB760" s="114"/>
      <c r="BEC760" s="114"/>
      <c r="BED760" s="114"/>
      <c r="BEE760" s="114"/>
      <c r="BEF760" s="114"/>
      <c r="BEG760" s="114"/>
      <c r="BEH760" s="114"/>
      <c r="BEI760" s="114"/>
      <c r="BEJ760" s="114"/>
      <c r="BEK760" s="114"/>
      <c r="BEL760" s="114"/>
      <c r="BEM760" s="114"/>
      <c r="BEN760" s="114"/>
      <c r="BEO760" s="114"/>
      <c r="BEP760" s="114"/>
      <c r="BEQ760" s="114"/>
      <c r="BER760" s="114"/>
      <c r="BES760" s="114"/>
      <c r="BET760" s="114"/>
      <c r="BEU760" s="114"/>
      <c r="BEV760" s="114"/>
      <c r="BEW760" s="114"/>
      <c r="BEX760" s="114"/>
      <c r="BEY760" s="114"/>
      <c r="BEZ760" s="114"/>
      <c r="BFA760" s="114"/>
      <c r="BFB760" s="114"/>
      <c r="BFC760" s="114"/>
      <c r="BFD760" s="114"/>
      <c r="BFE760" s="114"/>
      <c r="BFF760" s="114"/>
      <c r="BFG760" s="114"/>
      <c r="BFH760" s="114"/>
      <c r="BFI760" s="114"/>
      <c r="BFJ760" s="114"/>
      <c r="BFK760" s="114"/>
      <c r="BFL760" s="114"/>
      <c r="BFM760" s="114"/>
      <c r="BFN760" s="114"/>
      <c r="BFO760" s="114"/>
      <c r="BFP760" s="114"/>
      <c r="BFQ760" s="114"/>
      <c r="BFR760" s="114"/>
      <c r="BFS760" s="114"/>
      <c r="BFT760" s="114"/>
      <c r="BFU760" s="114"/>
      <c r="BFV760" s="114"/>
      <c r="BFW760" s="114"/>
      <c r="BFX760" s="114"/>
      <c r="BFY760" s="114"/>
      <c r="BFZ760" s="114"/>
      <c r="BGA760" s="114"/>
      <c r="BGB760" s="114"/>
      <c r="BGC760" s="114"/>
      <c r="BGD760" s="114"/>
      <c r="BGE760" s="114"/>
      <c r="BGF760" s="114"/>
      <c r="BGG760" s="114"/>
      <c r="BGH760" s="114"/>
      <c r="BGI760" s="114"/>
      <c r="BGJ760" s="114"/>
      <c r="BGK760" s="114"/>
      <c r="BGL760" s="114"/>
      <c r="BGM760" s="114"/>
      <c r="BGN760" s="114"/>
      <c r="BGO760" s="114"/>
      <c r="BGP760" s="114"/>
      <c r="BGQ760" s="114"/>
      <c r="BGR760" s="114"/>
      <c r="BGS760" s="114"/>
      <c r="BGT760" s="114"/>
      <c r="BGU760" s="114"/>
      <c r="BGV760" s="114"/>
      <c r="BGW760" s="114"/>
      <c r="BGX760" s="114"/>
      <c r="BGY760" s="114"/>
      <c r="BGZ760" s="114"/>
      <c r="BHA760" s="114"/>
      <c r="BHB760" s="114"/>
      <c r="BHC760" s="114"/>
      <c r="BHD760" s="114"/>
      <c r="BHE760" s="114"/>
      <c r="BHF760" s="114"/>
      <c r="BHG760" s="114"/>
      <c r="BHH760" s="114"/>
      <c r="BHI760" s="114"/>
      <c r="BHJ760" s="114"/>
      <c r="BHK760" s="114"/>
      <c r="BHL760" s="114"/>
      <c r="BHM760" s="114"/>
      <c r="BHN760" s="114"/>
      <c r="BHO760" s="114"/>
      <c r="BHP760" s="114"/>
      <c r="BHQ760" s="114"/>
      <c r="BHR760" s="114"/>
      <c r="BHS760" s="114"/>
      <c r="BHT760" s="114"/>
      <c r="BHU760" s="114"/>
      <c r="BHV760" s="114"/>
      <c r="BHW760" s="114"/>
      <c r="BHX760" s="114"/>
      <c r="BHY760" s="114"/>
      <c r="BHZ760" s="114"/>
      <c r="BIA760" s="114"/>
      <c r="BIB760" s="114"/>
      <c r="BIC760" s="114"/>
      <c r="BID760" s="114"/>
      <c r="BIE760" s="114"/>
      <c r="BIF760" s="114"/>
      <c r="BIG760" s="114"/>
      <c r="BIH760" s="114"/>
      <c r="BII760" s="114"/>
      <c r="BIJ760" s="114"/>
      <c r="BIK760" s="114"/>
      <c r="BIL760" s="114"/>
      <c r="BIM760" s="114"/>
      <c r="BIN760" s="114"/>
      <c r="BIO760" s="114"/>
      <c r="BIP760" s="114"/>
      <c r="BIQ760" s="114"/>
      <c r="BIR760" s="114"/>
      <c r="BIS760" s="114"/>
      <c r="BIT760" s="114"/>
      <c r="BIU760" s="114"/>
      <c r="BIV760" s="114"/>
      <c r="BIW760" s="114"/>
      <c r="BIX760" s="114"/>
      <c r="BIY760" s="114"/>
      <c r="BIZ760" s="114"/>
      <c r="BJA760" s="114"/>
      <c r="BJB760" s="114"/>
      <c r="BJC760" s="114"/>
      <c r="BJD760" s="114"/>
      <c r="BJE760" s="114"/>
      <c r="BJF760" s="114"/>
      <c r="BJG760" s="114"/>
      <c r="BJH760" s="114"/>
      <c r="BJI760" s="114"/>
      <c r="BJJ760" s="114"/>
      <c r="BJK760" s="114"/>
      <c r="BJL760" s="114"/>
      <c r="BJM760" s="114"/>
      <c r="BJN760" s="114"/>
      <c r="BJO760" s="114"/>
      <c r="BJP760" s="114"/>
      <c r="BJQ760" s="114"/>
      <c r="BJR760" s="114"/>
      <c r="BJS760" s="114"/>
      <c r="BJT760" s="114"/>
      <c r="BJU760" s="114"/>
      <c r="BJV760" s="114"/>
      <c r="BJW760" s="114"/>
      <c r="BJX760" s="114"/>
      <c r="BJY760" s="114"/>
      <c r="BJZ760" s="114"/>
      <c r="BKA760" s="114"/>
      <c r="BKB760" s="114"/>
      <c r="BKC760" s="114"/>
      <c r="BKD760" s="114"/>
      <c r="BKE760" s="114"/>
      <c r="BKF760" s="114"/>
      <c r="BKG760" s="114"/>
      <c r="BKH760" s="114"/>
      <c r="BKI760" s="114"/>
      <c r="BKJ760" s="114"/>
      <c r="BKK760" s="114"/>
      <c r="BKL760" s="114"/>
      <c r="BKM760" s="114"/>
      <c r="BKN760" s="114"/>
      <c r="BKO760" s="114"/>
      <c r="BKP760" s="114"/>
      <c r="BKQ760" s="114"/>
      <c r="BKR760" s="114"/>
      <c r="BKS760" s="114"/>
      <c r="BKT760" s="114"/>
      <c r="BKU760" s="114"/>
      <c r="BKV760" s="114"/>
      <c r="BKW760" s="114"/>
      <c r="BKX760" s="114"/>
      <c r="BKY760" s="114"/>
      <c r="BKZ760" s="114"/>
      <c r="BLA760" s="114"/>
      <c r="BLB760" s="114"/>
      <c r="BLC760" s="114"/>
      <c r="BLD760" s="114"/>
      <c r="BLE760" s="114"/>
      <c r="BLF760" s="114"/>
      <c r="BLG760" s="114"/>
      <c r="BLH760" s="114"/>
      <c r="BLI760" s="114"/>
      <c r="BLJ760" s="114"/>
      <c r="BLK760" s="114"/>
      <c r="BLL760" s="114"/>
      <c r="BLM760" s="114"/>
      <c r="BLN760" s="114"/>
      <c r="BLO760" s="114"/>
      <c r="BLP760" s="114"/>
      <c r="BLQ760" s="114"/>
      <c r="BLR760" s="114"/>
      <c r="BLS760" s="114"/>
      <c r="BLT760" s="114"/>
      <c r="BLU760" s="114"/>
      <c r="BLV760" s="114"/>
      <c r="BLW760" s="114"/>
      <c r="BLX760" s="114"/>
      <c r="BLY760" s="114"/>
      <c r="BLZ760" s="114"/>
      <c r="BMA760" s="114"/>
      <c r="BMB760" s="114"/>
      <c r="BMC760" s="114"/>
      <c r="BMD760" s="114"/>
      <c r="BME760" s="114"/>
      <c r="BMF760" s="114"/>
      <c r="BMG760" s="114"/>
      <c r="BMH760" s="114"/>
      <c r="BMI760" s="114"/>
      <c r="BMJ760" s="114"/>
      <c r="BMK760" s="114"/>
      <c r="BML760" s="114"/>
      <c r="BMM760" s="114"/>
      <c r="BMN760" s="114"/>
      <c r="BMO760" s="114"/>
      <c r="BMP760" s="114"/>
      <c r="BMQ760" s="114"/>
      <c r="BMR760" s="114"/>
      <c r="BMS760" s="114"/>
      <c r="BMT760" s="114"/>
      <c r="BMU760" s="114"/>
      <c r="BMV760" s="114"/>
      <c r="BMW760" s="114"/>
      <c r="BMX760" s="114"/>
      <c r="BMY760" s="114"/>
      <c r="BMZ760" s="114"/>
      <c r="BNA760" s="114"/>
      <c r="BNB760" s="114"/>
      <c r="BNC760" s="114"/>
      <c r="BND760" s="114"/>
      <c r="BNE760" s="114"/>
      <c r="BNF760" s="114"/>
      <c r="BNG760" s="114"/>
      <c r="BNH760" s="114"/>
      <c r="BNI760" s="114"/>
      <c r="BNJ760" s="114"/>
      <c r="BNK760" s="114"/>
      <c r="BNL760" s="114"/>
      <c r="BNM760" s="114"/>
      <c r="BNN760" s="114"/>
      <c r="BNO760" s="114"/>
      <c r="BNP760" s="114"/>
      <c r="BNQ760" s="114"/>
      <c r="BNR760" s="114"/>
      <c r="BNS760" s="114"/>
      <c r="BNT760" s="114"/>
      <c r="BNU760" s="114"/>
      <c r="BNV760" s="114"/>
      <c r="BNW760" s="114"/>
      <c r="BNX760" s="114"/>
      <c r="BNY760" s="114"/>
      <c r="BNZ760" s="114"/>
      <c r="BOA760" s="114"/>
      <c r="BOB760" s="114"/>
      <c r="BOC760" s="114"/>
      <c r="BOD760" s="114"/>
      <c r="BOE760" s="114"/>
      <c r="BOF760" s="114"/>
      <c r="BOG760" s="114"/>
      <c r="BOH760" s="114"/>
      <c r="BOI760" s="114"/>
      <c r="BOJ760" s="114"/>
      <c r="BOK760" s="114"/>
      <c r="BOL760" s="114"/>
      <c r="BOM760" s="114"/>
      <c r="BON760" s="114"/>
      <c r="BOO760" s="114"/>
      <c r="BOP760" s="114"/>
      <c r="BOQ760" s="114"/>
      <c r="BOR760" s="114"/>
      <c r="BOS760" s="114"/>
      <c r="BOT760" s="114"/>
      <c r="BOU760" s="114"/>
      <c r="BOV760" s="114"/>
      <c r="BOW760" s="114"/>
      <c r="BOX760" s="114"/>
      <c r="BOY760" s="114"/>
      <c r="BOZ760" s="114"/>
      <c r="BPA760" s="114"/>
      <c r="BPB760" s="114"/>
      <c r="BPC760" s="114"/>
      <c r="BPD760" s="114"/>
      <c r="BPE760" s="114"/>
      <c r="BPF760" s="114"/>
      <c r="BPG760" s="114"/>
      <c r="BPH760" s="114"/>
      <c r="BPI760" s="114"/>
      <c r="BPJ760" s="114"/>
      <c r="BPK760" s="114"/>
      <c r="BPL760" s="114"/>
      <c r="BPM760" s="114"/>
      <c r="BPN760" s="114"/>
      <c r="BPO760" s="114"/>
      <c r="BPP760" s="114"/>
      <c r="BPQ760" s="114"/>
      <c r="BPR760" s="114"/>
      <c r="BPS760" s="114"/>
      <c r="BPT760" s="114"/>
      <c r="BPU760" s="114"/>
      <c r="BPV760" s="114"/>
      <c r="BPW760" s="114"/>
      <c r="BPX760" s="114"/>
      <c r="BPY760" s="114"/>
      <c r="BPZ760" s="114"/>
      <c r="BQA760" s="114"/>
      <c r="BQB760" s="114"/>
      <c r="BQC760" s="114"/>
      <c r="BQD760" s="114"/>
      <c r="BQE760" s="114"/>
      <c r="BQF760" s="114"/>
      <c r="BQG760" s="114"/>
      <c r="BQH760" s="114"/>
      <c r="BQI760" s="114"/>
      <c r="BQJ760" s="114"/>
      <c r="BQK760" s="114"/>
      <c r="BQL760" s="114"/>
      <c r="BQM760" s="114"/>
      <c r="BQN760" s="114"/>
      <c r="BQO760" s="114"/>
      <c r="BQP760" s="114"/>
      <c r="BQQ760" s="114"/>
      <c r="BQR760" s="114"/>
      <c r="BQS760" s="114"/>
      <c r="BQT760" s="114"/>
      <c r="BQU760" s="114"/>
      <c r="BQV760" s="114"/>
      <c r="BQW760" s="114"/>
      <c r="BQX760" s="114"/>
      <c r="BQY760" s="114"/>
      <c r="BQZ760" s="114"/>
      <c r="BRA760" s="114"/>
      <c r="BRB760" s="114"/>
      <c r="BRC760" s="114"/>
      <c r="BRD760" s="114"/>
      <c r="BRE760" s="114"/>
      <c r="BRF760" s="114"/>
      <c r="BRG760" s="114"/>
      <c r="BRH760" s="114"/>
      <c r="BRI760" s="114"/>
      <c r="BRJ760" s="114"/>
      <c r="BRK760" s="114"/>
      <c r="BRL760" s="114"/>
      <c r="BRM760" s="114"/>
      <c r="BRN760" s="114"/>
      <c r="BRO760" s="114"/>
      <c r="BRP760" s="114"/>
      <c r="BRQ760" s="114"/>
      <c r="BRR760" s="114"/>
      <c r="BRS760" s="114"/>
      <c r="BRT760" s="114"/>
      <c r="BRU760" s="114"/>
      <c r="BRV760" s="114"/>
      <c r="BRW760" s="114"/>
      <c r="BRX760" s="114"/>
      <c r="BRY760" s="114"/>
      <c r="BRZ760" s="114"/>
      <c r="BSA760" s="114"/>
      <c r="BSB760" s="114"/>
      <c r="BSC760" s="114"/>
      <c r="BSD760" s="114"/>
      <c r="BSE760" s="114"/>
      <c r="BSF760" s="114"/>
      <c r="BSG760" s="114"/>
      <c r="BSH760" s="114"/>
      <c r="BSI760" s="114"/>
      <c r="BSJ760" s="114"/>
      <c r="BSK760" s="114"/>
      <c r="BSL760" s="114"/>
      <c r="BSM760" s="114"/>
      <c r="BSN760" s="114"/>
      <c r="BSO760" s="114"/>
      <c r="BSP760" s="114"/>
      <c r="BSQ760" s="114"/>
      <c r="BSR760" s="114"/>
      <c r="BSS760" s="114"/>
      <c r="BST760" s="114"/>
      <c r="BSU760" s="114"/>
      <c r="BSV760" s="114"/>
      <c r="BSW760" s="114"/>
      <c r="BSX760" s="114"/>
      <c r="BSY760" s="114"/>
      <c r="BSZ760" s="114"/>
      <c r="BTA760" s="114"/>
      <c r="BTB760" s="114"/>
      <c r="BTC760" s="114"/>
      <c r="BTD760" s="114"/>
      <c r="BTE760" s="114"/>
      <c r="BTF760" s="114"/>
      <c r="BTG760" s="114"/>
      <c r="BTH760" s="114"/>
      <c r="BTI760" s="114"/>
      <c r="BTJ760" s="114"/>
      <c r="BTK760" s="114"/>
      <c r="BTL760" s="114"/>
      <c r="BTM760" s="114"/>
      <c r="BTN760" s="114"/>
      <c r="BTO760" s="114"/>
      <c r="BTP760" s="114"/>
      <c r="BTQ760" s="114"/>
      <c r="BTR760" s="114"/>
      <c r="BTS760" s="114"/>
      <c r="BTT760" s="114"/>
      <c r="BTU760" s="114"/>
      <c r="BTV760" s="114"/>
      <c r="BTW760" s="114"/>
      <c r="BTX760" s="114"/>
      <c r="BTY760" s="114"/>
      <c r="BTZ760" s="114"/>
      <c r="BUA760" s="114"/>
      <c r="BUB760" s="114"/>
      <c r="BUC760" s="114"/>
      <c r="BUD760" s="114"/>
      <c r="BUE760" s="114"/>
      <c r="BUF760" s="114"/>
      <c r="BUG760" s="114"/>
      <c r="BUH760" s="114"/>
      <c r="BUI760" s="114"/>
      <c r="BUJ760" s="114"/>
      <c r="BUK760" s="114"/>
      <c r="BUL760" s="114"/>
      <c r="BUM760" s="114"/>
      <c r="BUN760" s="114"/>
      <c r="BUO760" s="114"/>
      <c r="BUP760" s="114"/>
      <c r="BUQ760" s="114"/>
      <c r="BUR760" s="114"/>
      <c r="BUS760" s="114"/>
      <c r="BUT760" s="114"/>
      <c r="BUU760" s="114"/>
      <c r="BUV760" s="114"/>
      <c r="BUW760" s="114"/>
      <c r="BUX760" s="114"/>
      <c r="BUY760" s="114"/>
      <c r="BUZ760" s="114"/>
      <c r="BVA760" s="114"/>
      <c r="BVB760" s="114"/>
      <c r="BVC760" s="114"/>
      <c r="BVD760" s="114"/>
      <c r="BVE760" s="114"/>
      <c r="BVF760" s="114"/>
      <c r="BVG760" s="114"/>
      <c r="BVH760" s="114"/>
      <c r="BVI760" s="114"/>
      <c r="BVJ760" s="114"/>
      <c r="BVK760" s="114"/>
      <c r="BVL760" s="114"/>
      <c r="BVM760" s="114"/>
      <c r="BVN760" s="114"/>
      <c r="BVO760" s="114"/>
      <c r="BVP760" s="114"/>
      <c r="BVQ760" s="114"/>
      <c r="BVR760" s="114"/>
      <c r="BVS760" s="114"/>
      <c r="BVT760" s="114"/>
      <c r="BVU760" s="114"/>
      <c r="BVV760" s="114"/>
      <c r="BVW760" s="114"/>
      <c r="BVX760" s="114"/>
      <c r="BVY760" s="114"/>
      <c r="BVZ760" s="114"/>
      <c r="BWA760" s="114"/>
      <c r="BWB760" s="114"/>
      <c r="BWC760" s="114"/>
      <c r="BWD760" s="114"/>
      <c r="BWE760" s="114"/>
      <c r="BWF760" s="114"/>
      <c r="BWG760" s="114"/>
      <c r="BWH760" s="114"/>
      <c r="BWI760" s="114"/>
      <c r="BWJ760" s="114"/>
      <c r="BWK760" s="114"/>
      <c r="BWL760" s="114"/>
      <c r="BWM760" s="114"/>
      <c r="BWN760" s="114"/>
      <c r="BWO760" s="114"/>
      <c r="BWP760" s="114"/>
      <c r="BWQ760" s="114"/>
      <c r="BWR760" s="114"/>
      <c r="BWS760" s="114"/>
      <c r="BWT760" s="114"/>
      <c r="BWU760" s="114"/>
      <c r="BWV760" s="114"/>
      <c r="BWW760" s="114"/>
      <c r="BWX760" s="114"/>
      <c r="BWY760" s="114"/>
      <c r="BWZ760" s="114"/>
      <c r="BXA760" s="114"/>
      <c r="BXB760" s="114"/>
      <c r="BXC760" s="114"/>
      <c r="BXD760" s="114"/>
      <c r="BXE760" s="114"/>
      <c r="BXF760" s="114"/>
      <c r="BXG760" s="114"/>
      <c r="BXH760" s="114"/>
      <c r="BXI760" s="114"/>
      <c r="BXJ760" s="114"/>
      <c r="BXK760" s="114"/>
      <c r="BXL760" s="114"/>
      <c r="BXM760" s="114"/>
      <c r="BXN760" s="114"/>
      <c r="BXO760" s="114"/>
      <c r="BXP760" s="114"/>
      <c r="BXQ760" s="114"/>
      <c r="BXR760" s="114"/>
      <c r="BXS760" s="114"/>
      <c r="BXT760" s="114"/>
      <c r="BXU760" s="114"/>
      <c r="BXV760" s="114"/>
      <c r="BXW760" s="114"/>
      <c r="BXX760" s="114"/>
      <c r="BXY760" s="114"/>
      <c r="BXZ760" s="114"/>
      <c r="BYA760" s="114"/>
      <c r="BYB760" s="114"/>
      <c r="BYC760" s="114"/>
      <c r="BYD760" s="114"/>
      <c r="BYE760" s="114"/>
      <c r="BYF760" s="114"/>
      <c r="BYG760" s="114"/>
      <c r="BYH760" s="114"/>
      <c r="BYI760" s="114"/>
      <c r="BYJ760" s="114"/>
      <c r="BYK760" s="114"/>
      <c r="BYL760" s="114"/>
      <c r="BYM760" s="114"/>
      <c r="BYN760" s="114"/>
      <c r="BYO760" s="114"/>
      <c r="BYP760" s="114"/>
      <c r="BYQ760" s="114"/>
      <c r="BYR760" s="114"/>
      <c r="BYS760" s="114"/>
      <c r="BYT760" s="114"/>
      <c r="BYU760" s="114"/>
      <c r="BYV760" s="114"/>
      <c r="BYW760" s="114"/>
      <c r="BYX760" s="114"/>
      <c r="BYY760" s="114"/>
      <c r="BYZ760" s="114"/>
      <c r="BZA760" s="114"/>
      <c r="BZB760" s="114"/>
      <c r="BZC760" s="114"/>
      <c r="BZD760" s="114"/>
      <c r="BZE760" s="114"/>
      <c r="BZF760" s="114"/>
      <c r="BZG760" s="114"/>
      <c r="BZH760" s="114"/>
      <c r="BZI760" s="114"/>
      <c r="BZJ760" s="114"/>
      <c r="BZK760" s="114"/>
      <c r="BZL760" s="114"/>
      <c r="BZM760" s="114"/>
      <c r="BZN760" s="114"/>
      <c r="BZO760" s="114"/>
      <c r="BZP760" s="114"/>
      <c r="BZQ760" s="114"/>
      <c r="BZR760" s="114"/>
      <c r="BZS760" s="114"/>
      <c r="BZT760" s="114"/>
      <c r="BZU760" s="114"/>
      <c r="BZV760" s="114"/>
      <c r="BZW760" s="114"/>
      <c r="BZX760" s="114"/>
      <c r="BZY760" s="114"/>
      <c r="BZZ760" s="114"/>
      <c r="CAA760" s="114"/>
      <c r="CAB760" s="114"/>
      <c r="CAC760" s="114"/>
      <c r="CAD760" s="114"/>
      <c r="CAE760" s="114"/>
      <c r="CAF760" s="114"/>
      <c r="CAG760" s="114"/>
      <c r="CAH760" s="114"/>
      <c r="CAI760" s="114"/>
      <c r="CAJ760" s="114"/>
      <c r="CAK760" s="114"/>
      <c r="CAL760" s="114"/>
      <c r="CAM760" s="114"/>
      <c r="CAN760" s="114"/>
      <c r="CAO760" s="114"/>
      <c r="CAP760" s="114"/>
      <c r="CAQ760" s="114"/>
      <c r="CAR760" s="114"/>
      <c r="CAS760" s="114"/>
      <c r="CAT760" s="114"/>
      <c r="CAU760" s="114"/>
      <c r="CAV760" s="114"/>
      <c r="CAW760" s="114"/>
      <c r="CAX760" s="114"/>
      <c r="CAY760" s="114"/>
      <c r="CAZ760" s="114"/>
      <c r="CBA760" s="114"/>
      <c r="CBB760" s="114"/>
      <c r="CBC760" s="114"/>
      <c r="CBD760" s="114"/>
      <c r="CBE760" s="114"/>
      <c r="CBF760" s="114"/>
      <c r="CBG760" s="114"/>
      <c r="CBH760" s="114"/>
      <c r="CBI760" s="114"/>
      <c r="CBJ760" s="114"/>
      <c r="CBK760" s="114"/>
      <c r="CBL760" s="114"/>
      <c r="CBM760" s="114"/>
      <c r="CBN760" s="114"/>
      <c r="CBO760" s="114"/>
      <c r="CBP760" s="114"/>
      <c r="CBQ760" s="114"/>
      <c r="CBR760" s="114"/>
      <c r="CBS760" s="114"/>
      <c r="CBT760" s="114"/>
      <c r="CBU760" s="114"/>
      <c r="CBV760" s="114"/>
      <c r="CBW760" s="114"/>
      <c r="CBX760" s="114"/>
      <c r="CBY760" s="114"/>
      <c r="CBZ760" s="114"/>
      <c r="CCA760" s="114"/>
      <c r="CCB760" s="114"/>
      <c r="CCC760" s="114"/>
      <c r="CCD760" s="114"/>
      <c r="CCE760" s="114"/>
      <c r="CCF760" s="114"/>
      <c r="CCG760" s="114"/>
      <c r="CCH760" s="114"/>
      <c r="CCI760" s="114"/>
      <c r="CCJ760" s="114"/>
      <c r="CCK760" s="114"/>
      <c r="CCL760" s="114"/>
      <c r="CCM760" s="114"/>
      <c r="CCN760" s="114"/>
      <c r="CCO760" s="114"/>
      <c r="CCP760" s="114"/>
      <c r="CCQ760" s="114"/>
      <c r="CCR760" s="114"/>
      <c r="CCS760" s="114"/>
      <c r="CCT760" s="114"/>
      <c r="CCU760" s="114"/>
      <c r="CCV760" s="114"/>
      <c r="CCW760" s="114"/>
      <c r="CCX760" s="114"/>
      <c r="CCY760" s="114"/>
      <c r="CCZ760" s="114"/>
      <c r="CDA760" s="114"/>
      <c r="CDB760" s="114"/>
      <c r="CDC760" s="114"/>
      <c r="CDD760" s="114"/>
      <c r="CDE760" s="114"/>
      <c r="CDF760" s="114"/>
      <c r="CDG760" s="114"/>
      <c r="CDH760" s="114"/>
      <c r="CDI760" s="114"/>
      <c r="CDJ760" s="114"/>
      <c r="CDK760" s="114"/>
      <c r="CDL760" s="114"/>
      <c r="CDM760" s="114"/>
      <c r="CDN760" s="114"/>
      <c r="CDO760" s="114"/>
      <c r="CDP760" s="114"/>
      <c r="CDQ760" s="114"/>
      <c r="CDR760" s="114"/>
      <c r="CDS760" s="114"/>
      <c r="CDT760" s="114"/>
      <c r="CDU760" s="114"/>
      <c r="CDV760" s="114"/>
      <c r="CDW760" s="114"/>
      <c r="CDX760" s="114"/>
      <c r="CDY760" s="114"/>
      <c r="CDZ760" s="114"/>
      <c r="CEA760" s="114"/>
      <c r="CEB760" s="114"/>
      <c r="CEC760" s="114"/>
      <c r="CED760" s="114"/>
      <c r="CEE760" s="114"/>
      <c r="CEF760" s="114"/>
      <c r="CEG760" s="114"/>
      <c r="CEH760" s="114"/>
      <c r="CEI760" s="114"/>
      <c r="CEJ760" s="114"/>
      <c r="CEK760" s="114"/>
      <c r="CEL760" s="114"/>
      <c r="CEM760" s="114"/>
      <c r="CEN760" s="114"/>
      <c r="CEO760" s="114"/>
      <c r="CEP760" s="114"/>
      <c r="CEQ760" s="114"/>
      <c r="CER760" s="114"/>
      <c r="CES760" s="114"/>
      <c r="CET760" s="114"/>
      <c r="CEU760" s="114"/>
      <c r="CEV760" s="114"/>
      <c r="CEW760" s="114"/>
      <c r="CEX760" s="114"/>
      <c r="CEY760" s="114"/>
      <c r="CEZ760" s="114"/>
      <c r="CFA760" s="114"/>
      <c r="CFB760" s="114"/>
      <c r="CFC760" s="114"/>
      <c r="CFD760" s="114"/>
      <c r="CFE760" s="114"/>
      <c r="CFF760" s="114"/>
      <c r="CFG760" s="114"/>
      <c r="CFH760" s="114"/>
      <c r="CFI760" s="114"/>
      <c r="CFJ760" s="114"/>
      <c r="CFK760" s="114"/>
      <c r="CFL760" s="114"/>
      <c r="CFM760" s="114"/>
      <c r="CFN760" s="114"/>
      <c r="CFO760" s="114"/>
      <c r="CFP760" s="114"/>
      <c r="CFQ760" s="114"/>
      <c r="CFR760" s="114"/>
      <c r="CFS760" s="114"/>
      <c r="CFT760" s="114"/>
      <c r="CFU760" s="114"/>
      <c r="CFV760" s="114"/>
      <c r="CFW760" s="114"/>
      <c r="CFX760" s="114"/>
      <c r="CFY760" s="114"/>
      <c r="CFZ760" s="114"/>
      <c r="CGA760" s="114"/>
      <c r="CGB760" s="114"/>
      <c r="CGC760" s="114"/>
      <c r="CGD760" s="114"/>
      <c r="CGE760" s="114"/>
      <c r="CGF760" s="114"/>
      <c r="CGG760" s="114"/>
      <c r="CGH760" s="114"/>
      <c r="CGI760" s="114"/>
      <c r="CGJ760" s="114"/>
      <c r="CGK760" s="114"/>
      <c r="CGL760" s="114"/>
      <c r="CGM760" s="114"/>
      <c r="CGN760" s="114"/>
      <c r="CGO760" s="114"/>
      <c r="CGP760" s="114"/>
      <c r="CGQ760" s="114"/>
      <c r="CGR760" s="114"/>
      <c r="CGS760" s="114"/>
      <c r="CGT760" s="114"/>
      <c r="CGU760" s="114"/>
      <c r="CGV760" s="114"/>
      <c r="CGW760" s="114"/>
      <c r="CGX760" s="114"/>
      <c r="CGY760" s="114"/>
      <c r="CGZ760" s="114"/>
      <c r="CHA760" s="114"/>
      <c r="CHB760" s="114"/>
      <c r="CHC760" s="114"/>
      <c r="CHD760" s="114"/>
      <c r="CHE760" s="114"/>
      <c r="CHF760" s="114"/>
      <c r="CHG760" s="114"/>
      <c r="CHH760" s="114"/>
      <c r="CHI760" s="114"/>
      <c r="CHJ760" s="114"/>
      <c r="CHK760" s="114"/>
      <c r="CHL760" s="114"/>
      <c r="CHM760" s="114"/>
      <c r="CHN760" s="114"/>
      <c r="CHO760" s="114"/>
      <c r="CHP760" s="114"/>
      <c r="CHQ760" s="114"/>
      <c r="CHR760" s="114"/>
      <c r="CHS760" s="114"/>
      <c r="CHT760" s="114"/>
      <c r="CHU760" s="114"/>
      <c r="CHV760" s="114"/>
      <c r="CHW760" s="114"/>
      <c r="CHX760" s="114"/>
      <c r="CHY760" s="114"/>
      <c r="CHZ760" s="114"/>
      <c r="CIA760" s="114"/>
      <c r="CIB760" s="114"/>
      <c r="CIC760" s="114"/>
      <c r="CID760" s="114"/>
      <c r="CIE760" s="114"/>
      <c r="CIF760" s="114"/>
      <c r="CIG760" s="114"/>
      <c r="CIH760" s="114"/>
      <c r="CII760" s="114"/>
      <c r="CIJ760" s="114"/>
      <c r="CIK760" s="114"/>
      <c r="CIL760" s="114"/>
      <c r="CIM760" s="114"/>
      <c r="CIN760" s="114"/>
      <c r="CIO760" s="114"/>
      <c r="CIP760" s="114"/>
      <c r="CIQ760" s="114"/>
      <c r="CIR760" s="114"/>
      <c r="CIS760" s="114"/>
      <c r="CIT760" s="114"/>
      <c r="CIU760" s="114"/>
      <c r="CIV760" s="114"/>
      <c r="CIW760" s="114"/>
      <c r="CIX760" s="114"/>
      <c r="CIY760" s="114"/>
      <c r="CIZ760" s="114"/>
      <c r="CJA760" s="114"/>
      <c r="CJB760" s="114"/>
      <c r="CJC760" s="114"/>
      <c r="CJD760" s="114"/>
      <c r="CJE760" s="114"/>
      <c r="CJF760" s="114"/>
      <c r="CJG760" s="114"/>
      <c r="CJH760" s="114"/>
      <c r="CJI760" s="114"/>
      <c r="CJJ760" s="114"/>
      <c r="CJK760" s="114"/>
      <c r="CJL760" s="114"/>
      <c r="CJM760" s="114"/>
      <c r="CJN760" s="114"/>
      <c r="CJO760" s="114"/>
      <c r="CJP760" s="114"/>
      <c r="CJQ760" s="114"/>
      <c r="CJR760" s="114"/>
      <c r="CJS760" s="114"/>
      <c r="CJT760" s="114"/>
      <c r="CJU760" s="114"/>
      <c r="CJV760" s="114"/>
      <c r="CJW760" s="114"/>
      <c r="CJX760" s="114"/>
      <c r="CJY760" s="114"/>
      <c r="CJZ760" s="114"/>
      <c r="CKA760" s="114"/>
      <c r="CKB760" s="114"/>
      <c r="CKC760" s="114"/>
      <c r="CKD760" s="114"/>
      <c r="CKE760" s="114"/>
      <c r="CKF760" s="114"/>
      <c r="CKG760" s="114"/>
      <c r="CKH760" s="114"/>
      <c r="CKI760" s="114"/>
      <c r="CKJ760" s="114"/>
      <c r="CKK760" s="114"/>
      <c r="CKL760" s="114"/>
      <c r="CKM760" s="114"/>
      <c r="CKN760" s="114"/>
      <c r="CKO760" s="114"/>
      <c r="CKP760" s="114"/>
      <c r="CKQ760" s="114"/>
      <c r="CKR760" s="114"/>
      <c r="CKS760" s="114"/>
      <c r="CKT760" s="114"/>
      <c r="CKU760" s="114"/>
      <c r="CKV760" s="114"/>
      <c r="CKW760" s="114"/>
      <c r="CKX760" s="114"/>
      <c r="CKY760" s="114"/>
      <c r="CKZ760" s="114"/>
      <c r="CLA760" s="114"/>
      <c r="CLB760" s="114"/>
      <c r="CLC760" s="114"/>
      <c r="CLD760" s="114"/>
      <c r="CLE760" s="114"/>
      <c r="CLF760" s="114"/>
      <c r="CLG760" s="114"/>
      <c r="CLH760" s="114"/>
      <c r="CLI760" s="114"/>
      <c r="CLJ760" s="114"/>
      <c r="CLK760" s="114"/>
      <c r="CLL760" s="114"/>
      <c r="CLM760" s="114"/>
      <c r="CLN760" s="114"/>
      <c r="CLO760" s="114"/>
      <c r="CLP760" s="114"/>
      <c r="CLQ760" s="114"/>
      <c r="CLR760" s="114"/>
      <c r="CLS760" s="114"/>
      <c r="CLT760" s="114"/>
      <c r="CLU760" s="114"/>
      <c r="CLV760" s="114"/>
      <c r="CLW760" s="114"/>
      <c r="CLX760" s="114"/>
      <c r="CLY760" s="114"/>
      <c r="CLZ760" s="114"/>
      <c r="CMA760" s="114"/>
      <c r="CMB760" s="114"/>
      <c r="CMC760" s="114"/>
      <c r="CMD760" s="114"/>
      <c r="CME760" s="114"/>
      <c r="CMF760" s="114"/>
      <c r="CMG760" s="114"/>
      <c r="CMH760" s="114"/>
      <c r="CMI760" s="114"/>
      <c r="CMJ760" s="114"/>
      <c r="CMK760" s="114"/>
      <c r="CML760" s="114"/>
      <c r="CMM760" s="114"/>
      <c r="CMN760" s="114"/>
      <c r="CMO760" s="114"/>
      <c r="CMP760" s="114"/>
      <c r="CMQ760" s="114"/>
      <c r="CMR760" s="114"/>
      <c r="CMS760" s="114"/>
      <c r="CMT760" s="114"/>
      <c r="CMU760" s="114"/>
      <c r="CMV760" s="114"/>
      <c r="CMW760" s="114"/>
      <c r="CMX760" s="114"/>
      <c r="CMY760" s="114"/>
      <c r="CMZ760" s="114"/>
      <c r="CNA760" s="114"/>
      <c r="CNB760" s="114"/>
      <c r="CNC760" s="114"/>
      <c r="CND760" s="114"/>
      <c r="CNE760" s="114"/>
      <c r="CNF760" s="114"/>
      <c r="CNG760" s="114"/>
      <c r="CNH760" s="114"/>
      <c r="CNI760" s="114"/>
      <c r="CNJ760" s="114"/>
      <c r="CNK760" s="114"/>
      <c r="CNL760" s="114"/>
      <c r="CNM760" s="114"/>
      <c r="CNN760" s="114"/>
      <c r="CNO760" s="114"/>
      <c r="CNP760" s="114"/>
      <c r="CNQ760" s="114"/>
      <c r="CNR760" s="114"/>
      <c r="CNS760" s="114"/>
      <c r="CNT760" s="114"/>
      <c r="CNU760" s="114"/>
      <c r="CNV760" s="114"/>
      <c r="CNW760" s="114"/>
      <c r="CNX760" s="114"/>
      <c r="CNY760" s="114"/>
      <c r="CNZ760" s="114"/>
      <c r="COA760" s="114"/>
      <c r="COB760" s="114"/>
      <c r="COC760" s="114"/>
      <c r="COD760" s="114"/>
      <c r="COE760" s="114"/>
      <c r="COF760" s="114"/>
      <c r="COG760" s="114"/>
      <c r="COH760" s="114"/>
      <c r="COI760" s="114"/>
      <c r="COJ760" s="114"/>
      <c r="COK760" s="114"/>
      <c r="COL760" s="114"/>
      <c r="COM760" s="114"/>
      <c r="CON760" s="114"/>
      <c r="COO760" s="114"/>
      <c r="COP760" s="114"/>
      <c r="COQ760" s="114"/>
      <c r="COR760" s="114"/>
      <c r="COS760" s="114"/>
      <c r="COT760" s="114"/>
      <c r="COU760" s="114"/>
      <c r="COV760" s="114"/>
      <c r="COW760" s="114"/>
      <c r="COX760" s="114"/>
      <c r="COY760" s="114"/>
      <c r="COZ760" s="114"/>
      <c r="CPA760" s="114"/>
      <c r="CPB760" s="114"/>
      <c r="CPC760" s="114"/>
      <c r="CPD760" s="114"/>
      <c r="CPE760" s="114"/>
      <c r="CPF760" s="114"/>
      <c r="CPG760" s="114"/>
      <c r="CPH760" s="114"/>
      <c r="CPI760" s="114"/>
      <c r="CPJ760" s="114"/>
      <c r="CPK760" s="114"/>
      <c r="CPL760" s="114"/>
      <c r="CPM760" s="114"/>
      <c r="CPN760" s="114"/>
      <c r="CPO760" s="114"/>
      <c r="CPP760" s="114"/>
      <c r="CPQ760" s="114"/>
      <c r="CPR760" s="114"/>
      <c r="CPS760" s="114"/>
      <c r="CPT760" s="114"/>
      <c r="CPU760" s="114"/>
      <c r="CPV760" s="114"/>
      <c r="CPW760" s="114"/>
      <c r="CPX760" s="114"/>
      <c r="CPY760" s="114"/>
      <c r="CPZ760" s="114"/>
      <c r="CQA760" s="114"/>
      <c r="CQB760" s="114"/>
      <c r="CQC760" s="114"/>
      <c r="CQD760" s="114"/>
      <c r="CQE760" s="114"/>
      <c r="CQF760" s="114"/>
      <c r="CQG760" s="114"/>
      <c r="CQH760" s="114"/>
      <c r="CQI760" s="114"/>
      <c r="CQJ760" s="114"/>
      <c r="CQK760" s="114"/>
      <c r="CQL760" s="114"/>
      <c r="CQM760" s="114"/>
      <c r="CQN760" s="114"/>
      <c r="CQO760" s="114"/>
      <c r="CQP760" s="114"/>
      <c r="CQQ760" s="114"/>
      <c r="CQR760" s="114"/>
      <c r="CQS760" s="114"/>
      <c r="CQT760" s="114"/>
      <c r="CQU760" s="114"/>
      <c r="CQV760" s="114"/>
      <c r="CQW760" s="114"/>
      <c r="CQX760" s="114"/>
      <c r="CQY760" s="114"/>
      <c r="CQZ760" s="114"/>
      <c r="CRA760" s="114"/>
      <c r="CRB760" s="114"/>
      <c r="CRC760" s="114"/>
      <c r="CRD760" s="114"/>
      <c r="CRE760" s="114"/>
      <c r="CRF760" s="114"/>
      <c r="CRG760" s="114"/>
      <c r="CRH760" s="114"/>
      <c r="CRI760" s="114"/>
      <c r="CRJ760" s="114"/>
      <c r="CRK760" s="114"/>
      <c r="CRL760" s="114"/>
      <c r="CRM760" s="114"/>
      <c r="CRN760" s="114"/>
      <c r="CRO760" s="114"/>
      <c r="CRP760" s="114"/>
      <c r="CRQ760" s="114"/>
      <c r="CRR760" s="114"/>
      <c r="CRS760" s="114"/>
      <c r="CRT760" s="114"/>
      <c r="CRU760" s="114"/>
      <c r="CRV760" s="114"/>
      <c r="CRW760" s="114"/>
      <c r="CRX760" s="114"/>
      <c r="CRY760" s="114"/>
      <c r="CRZ760" s="114"/>
      <c r="CSA760" s="114"/>
      <c r="CSB760" s="114"/>
      <c r="CSC760" s="114"/>
      <c r="CSD760" s="114"/>
      <c r="CSE760" s="114"/>
      <c r="CSF760" s="114"/>
      <c r="CSG760" s="114"/>
      <c r="CSH760" s="114"/>
      <c r="CSI760" s="114"/>
      <c r="CSJ760" s="114"/>
      <c r="CSK760" s="114"/>
      <c r="CSL760" s="114"/>
      <c r="CSM760" s="114"/>
      <c r="CSN760" s="114"/>
      <c r="CSO760" s="114"/>
      <c r="CSP760" s="114"/>
      <c r="CSQ760" s="114"/>
      <c r="CSR760" s="114"/>
      <c r="CSS760" s="114"/>
      <c r="CST760" s="114"/>
      <c r="CSU760" s="114"/>
      <c r="CSV760" s="114"/>
      <c r="CSW760" s="114"/>
      <c r="CSX760" s="114"/>
      <c r="CSY760" s="114"/>
      <c r="CSZ760" s="114"/>
      <c r="CTA760" s="114"/>
      <c r="CTB760" s="114"/>
      <c r="CTC760" s="114"/>
      <c r="CTD760" s="114"/>
      <c r="CTE760" s="114"/>
      <c r="CTF760" s="114"/>
      <c r="CTG760" s="114"/>
      <c r="CTH760" s="114"/>
      <c r="CTI760" s="114"/>
      <c r="CTJ760" s="114"/>
      <c r="CTK760" s="114"/>
      <c r="CTL760" s="114"/>
      <c r="CTM760" s="114"/>
      <c r="CTN760" s="114"/>
      <c r="CTO760" s="114"/>
      <c r="CTP760" s="114"/>
      <c r="CTQ760" s="114"/>
      <c r="CTR760" s="114"/>
      <c r="CTS760" s="114"/>
      <c r="CTT760" s="114"/>
      <c r="CTU760" s="114"/>
      <c r="CTV760" s="114"/>
      <c r="CTW760" s="114"/>
      <c r="CTX760" s="114"/>
      <c r="CTY760" s="114"/>
      <c r="CTZ760" s="114"/>
      <c r="CUA760" s="114"/>
      <c r="CUB760" s="114"/>
      <c r="CUC760" s="114"/>
      <c r="CUD760" s="114"/>
      <c r="CUE760" s="114"/>
      <c r="CUF760" s="114"/>
      <c r="CUG760" s="114"/>
      <c r="CUH760" s="114"/>
      <c r="CUI760" s="114"/>
      <c r="CUJ760" s="114"/>
      <c r="CUK760" s="114"/>
      <c r="CUL760" s="114"/>
      <c r="CUM760" s="114"/>
      <c r="CUN760" s="114"/>
      <c r="CUO760" s="114"/>
      <c r="CUP760" s="114"/>
      <c r="CUQ760" s="114"/>
      <c r="CUR760" s="114"/>
      <c r="CUS760" s="114"/>
      <c r="CUT760" s="114"/>
      <c r="CUU760" s="114"/>
      <c r="CUV760" s="114"/>
      <c r="CUW760" s="114"/>
      <c r="CUX760" s="114"/>
      <c r="CUY760" s="114"/>
      <c r="CUZ760" s="114"/>
      <c r="CVA760" s="114"/>
      <c r="CVB760" s="114"/>
      <c r="CVC760" s="114"/>
      <c r="CVD760" s="114"/>
      <c r="CVE760" s="114"/>
      <c r="CVF760" s="114"/>
      <c r="CVG760" s="114"/>
      <c r="CVH760" s="114"/>
      <c r="CVI760" s="114"/>
      <c r="CVJ760" s="114"/>
      <c r="CVK760" s="114"/>
      <c r="CVL760" s="114"/>
      <c r="CVM760" s="114"/>
      <c r="CVN760" s="114"/>
      <c r="CVO760" s="114"/>
      <c r="CVP760" s="114"/>
      <c r="CVQ760" s="114"/>
      <c r="CVR760" s="114"/>
      <c r="CVS760" s="114"/>
      <c r="CVT760" s="114"/>
      <c r="CVU760" s="114"/>
      <c r="CVV760" s="114"/>
      <c r="CVW760" s="114"/>
      <c r="CVX760" s="114"/>
      <c r="CVY760" s="114"/>
      <c r="CVZ760" s="114"/>
      <c r="CWA760" s="114"/>
      <c r="CWB760" s="114"/>
      <c r="CWC760" s="114"/>
      <c r="CWD760" s="114"/>
      <c r="CWE760" s="114"/>
      <c r="CWF760" s="114"/>
      <c r="CWG760" s="114"/>
      <c r="CWH760" s="114"/>
      <c r="CWI760" s="114"/>
      <c r="CWJ760" s="114"/>
      <c r="CWK760" s="114"/>
      <c r="CWL760" s="114"/>
      <c r="CWM760" s="114"/>
      <c r="CWN760" s="114"/>
      <c r="CWO760" s="114"/>
      <c r="CWP760" s="114"/>
      <c r="CWQ760" s="114"/>
      <c r="CWR760" s="114"/>
      <c r="CWS760" s="114"/>
      <c r="CWT760" s="114"/>
      <c r="CWU760" s="114"/>
      <c r="CWV760" s="114"/>
      <c r="CWW760" s="114"/>
      <c r="CWX760" s="114"/>
      <c r="CWY760" s="114"/>
      <c r="CWZ760" s="114"/>
      <c r="CXA760" s="114"/>
      <c r="CXB760" s="114"/>
      <c r="CXC760" s="114"/>
      <c r="CXD760" s="114"/>
      <c r="CXE760" s="114"/>
      <c r="CXF760" s="114"/>
      <c r="CXG760" s="114"/>
      <c r="CXH760" s="114"/>
      <c r="CXI760" s="114"/>
      <c r="CXJ760" s="114"/>
      <c r="CXK760" s="114"/>
      <c r="CXL760" s="114"/>
      <c r="CXM760" s="114"/>
      <c r="CXN760" s="114"/>
      <c r="CXO760" s="114"/>
      <c r="CXP760" s="114"/>
      <c r="CXQ760" s="114"/>
      <c r="CXR760" s="114"/>
      <c r="CXS760" s="114"/>
      <c r="CXT760" s="114"/>
      <c r="CXU760" s="114"/>
      <c r="CXV760" s="114"/>
      <c r="CXW760" s="114"/>
      <c r="CXX760" s="114"/>
      <c r="CXY760" s="114"/>
      <c r="CXZ760" s="114"/>
      <c r="CYA760" s="114"/>
      <c r="CYB760" s="114"/>
      <c r="CYC760" s="114"/>
      <c r="CYD760" s="114"/>
      <c r="CYE760" s="114"/>
      <c r="CYF760" s="114"/>
      <c r="CYG760" s="114"/>
      <c r="CYH760" s="114"/>
      <c r="CYI760" s="114"/>
      <c r="CYJ760" s="114"/>
      <c r="CYK760" s="114"/>
      <c r="CYL760" s="114"/>
      <c r="CYM760" s="114"/>
      <c r="CYN760" s="114"/>
      <c r="CYO760" s="114"/>
      <c r="CYP760" s="114"/>
      <c r="CYQ760" s="114"/>
      <c r="CYR760" s="114"/>
      <c r="CYS760" s="114"/>
      <c r="CYT760" s="114"/>
      <c r="CYU760" s="114"/>
      <c r="CYV760" s="114"/>
      <c r="CYW760" s="114"/>
      <c r="CYX760" s="114"/>
      <c r="CYY760" s="114"/>
      <c r="CYZ760" s="114"/>
      <c r="CZA760" s="114"/>
      <c r="CZB760" s="114"/>
      <c r="CZC760" s="114"/>
      <c r="CZD760" s="114"/>
      <c r="CZE760" s="114"/>
      <c r="CZF760" s="114"/>
      <c r="CZG760" s="114"/>
      <c r="CZH760" s="114"/>
      <c r="CZI760" s="114"/>
      <c r="CZJ760" s="114"/>
      <c r="CZK760" s="114"/>
      <c r="CZL760" s="114"/>
      <c r="CZM760" s="114"/>
      <c r="CZN760" s="114"/>
      <c r="CZO760" s="114"/>
      <c r="CZP760" s="114"/>
      <c r="CZQ760" s="114"/>
      <c r="CZR760" s="114"/>
      <c r="CZS760" s="114"/>
      <c r="CZT760" s="114"/>
      <c r="CZU760" s="114"/>
      <c r="CZV760" s="114"/>
      <c r="CZW760" s="114"/>
      <c r="CZX760" s="114"/>
      <c r="CZY760" s="114"/>
      <c r="CZZ760" s="114"/>
      <c r="DAA760" s="114"/>
      <c r="DAB760" s="114"/>
      <c r="DAC760" s="114"/>
      <c r="DAD760" s="114"/>
      <c r="DAE760" s="114"/>
      <c r="DAF760" s="114"/>
      <c r="DAG760" s="114"/>
      <c r="DAH760" s="114"/>
      <c r="DAI760" s="114"/>
      <c r="DAJ760" s="114"/>
      <c r="DAK760" s="114"/>
      <c r="DAL760" s="114"/>
      <c r="DAM760" s="114"/>
      <c r="DAN760" s="114"/>
      <c r="DAO760" s="114"/>
      <c r="DAP760" s="114"/>
      <c r="DAQ760" s="114"/>
      <c r="DAR760" s="114"/>
      <c r="DAS760" s="114"/>
      <c r="DAT760" s="114"/>
      <c r="DAU760" s="114"/>
      <c r="DAV760" s="114"/>
      <c r="DAW760" s="114"/>
      <c r="DAX760" s="114"/>
      <c r="DAY760" s="114"/>
      <c r="DAZ760" s="114"/>
      <c r="DBA760" s="114"/>
      <c r="DBB760" s="114"/>
      <c r="DBC760" s="114"/>
      <c r="DBD760" s="114"/>
      <c r="DBE760" s="114"/>
      <c r="DBF760" s="114"/>
      <c r="DBG760" s="114"/>
      <c r="DBH760" s="114"/>
      <c r="DBI760" s="114"/>
      <c r="DBJ760" s="114"/>
      <c r="DBK760" s="114"/>
      <c r="DBL760" s="114"/>
      <c r="DBM760" s="114"/>
      <c r="DBN760" s="114"/>
      <c r="DBO760" s="114"/>
      <c r="DBP760" s="114"/>
      <c r="DBQ760" s="114"/>
      <c r="DBR760" s="114"/>
      <c r="DBS760" s="114"/>
      <c r="DBT760" s="114"/>
      <c r="DBU760" s="114"/>
      <c r="DBV760" s="114"/>
      <c r="DBW760" s="114"/>
      <c r="DBX760" s="114"/>
      <c r="DBY760" s="114"/>
      <c r="DBZ760" s="114"/>
      <c r="DCA760" s="114"/>
      <c r="DCB760" s="114"/>
      <c r="DCC760" s="114"/>
      <c r="DCD760" s="114"/>
      <c r="DCE760" s="114"/>
      <c r="DCF760" s="114"/>
      <c r="DCG760" s="114"/>
      <c r="DCH760" s="114"/>
      <c r="DCI760" s="114"/>
      <c r="DCJ760" s="114"/>
      <c r="DCK760" s="114"/>
      <c r="DCL760" s="114"/>
      <c r="DCM760" s="114"/>
      <c r="DCN760" s="114"/>
      <c r="DCO760" s="114"/>
      <c r="DCP760" s="114"/>
      <c r="DCQ760" s="114"/>
      <c r="DCR760" s="114"/>
      <c r="DCS760" s="114"/>
      <c r="DCT760" s="114"/>
      <c r="DCU760" s="114"/>
      <c r="DCV760" s="114"/>
      <c r="DCW760" s="114"/>
      <c r="DCX760" s="114"/>
      <c r="DCY760" s="114"/>
      <c r="DCZ760" s="114"/>
      <c r="DDA760" s="114"/>
      <c r="DDB760" s="114"/>
      <c r="DDC760" s="114"/>
      <c r="DDD760" s="114"/>
      <c r="DDE760" s="114"/>
      <c r="DDF760" s="114"/>
      <c r="DDG760" s="114"/>
      <c r="DDH760" s="114"/>
      <c r="DDI760" s="114"/>
      <c r="DDJ760" s="114"/>
      <c r="DDK760" s="114"/>
      <c r="DDL760" s="114"/>
      <c r="DDM760" s="114"/>
      <c r="DDN760" s="114"/>
      <c r="DDO760" s="114"/>
      <c r="DDP760" s="114"/>
      <c r="DDQ760" s="114"/>
      <c r="DDR760" s="114"/>
      <c r="DDS760" s="114"/>
      <c r="DDT760" s="114"/>
      <c r="DDU760" s="114"/>
      <c r="DDV760" s="114"/>
      <c r="DDW760" s="114"/>
      <c r="DDX760" s="114"/>
      <c r="DDY760" s="114"/>
      <c r="DDZ760" s="114"/>
      <c r="DEA760" s="114"/>
      <c r="DEB760" s="114"/>
      <c r="DEC760" s="114"/>
      <c r="DED760" s="114"/>
      <c r="DEE760" s="114"/>
      <c r="DEF760" s="114"/>
      <c r="DEG760" s="114"/>
      <c r="DEH760" s="114"/>
      <c r="DEI760" s="114"/>
      <c r="DEJ760" s="114"/>
      <c r="DEK760" s="114"/>
      <c r="DEL760" s="114"/>
      <c r="DEM760" s="114"/>
      <c r="DEN760" s="114"/>
      <c r="DEO760" s="114"/>
      <c r="DEP760" s="114"/>
      <c r="DEQ760" s="114"/>
      <c r="DER760" s="114"/>
      <c r="DES760" s="114"/>
      <c r="DET760" s="114"/>
      <c r="DEU760" s="114"/>
      <c r="DEV760" s="114"/>
      <c r="DEW760" s="114"/>
      <c r="DEX760" s="114"/>
      <c r="DEY760" s="114"/>
      <c r="DEZ760" s="114"/>
      <c r="DFA760" s="114"/>
      <c r="DFB760" s="114"/>
      <c r="DFC760" s="114"/>
      <c r="DFD760" s="114"/>
      <c r="DFE760" s="114"/>
      <c r="DFF760" s="114"/>
      <c r="DFG760" s="114"/>
      <c r="DFH760" s="114"/>
      <c r="DFI760" s="114"/>
      <c r="DFJ760" s="114"/>
      <c r="DFK760" s="114"/>
      <c r="DFL760" s="114"/>
      <c r="DFM760" s="114"/>
      <c r="DFN760" s="114"/>
      <c r="DFO760" s="114"/>
      <c r="DFP760" s="114"/>
      <c r="DFQ760" s="114"/>
      <c r="DFR760" s="114"/>
      <c r="DFS760" s="114"/>
      <c r="DFT760" s="114"/>
      <c r="DFU760" s="114"/>
      <c r="DFV760" s="114"/>
      <c r="DFW760" s="114"/>
      <c r="DFX760" s="114"/>
      <c r="DFY760" s="114"/>
      <c r="DFZ760" s="114"/>
      <c r="DGA760" s="114"/>
      <c r="DGB760" s="114"/>
      <c r="DGC760" s="114"/>
      <c r="DGD760" s="114"/>
      <c r="DGE760" s="114"/>
      <c r="DGF760" s="114"/>
      <c r="DGG760" s="114"/>
      <c r="DGH760" s="114"/>
      <c r="DGI760" s="114"/>
      <c r="DGJ760" s="114"/>
      <c r="DGK760" s="114"/>
      <c r="DGL760" s="114"/>
      <c r="DGM760" s="114"/>
      <c r="DGN760" s="114"/>
      <c r="DGO760" s="114"/>
      <c r="DGP760" s="114"/>
      <c r="DGQ760" s="114"/>
      <c r="DGR760" s="114"/>
      <c r="DGS760" s="114"/>
      <c r="DGT760" s="114"/>
      <c r="DGU760" s="114"/>
      <c r="DGV760" s="114"/>
      <c r="DGW760" s="114"/>
      <c r="DGX760" s="114"/>
      <c r="DGY760" s="114"/>
      <c r="DGZ760" s="114"/>
      <c r="DHA760" s="114"/>
      <c r="DHB760" s="114"/>
      <c r="DHC760" s="114"/>
      <c r="DHD760" s="114"/>
      <c r="DHE760" s="114"/>
      <c r="DHF760" s="114"/>
      <c r="DHG760" s="114"/>
      <c r="DHH760" s="114"/>
      <c r="DHI760" s="114"/>
      <c r="DHJ760" s="114"/>
      <c r="DHK760" s="114"/>
      <c r="DHL760" s="114"/>
      <c r="DHM760" s="114"/>
      <c r="DHN760" s="114"/>
      <c r="DHO760" s="114"/>
      <c r="DHP760" s="114"/>
      <c r="DHQ760" s="114"/>
      <c r="DHR760" s="114"/>
      <c r="DHS760" s="114"/>
      <c r="DHT760" s="114"/>
      <c r="DHU760" s="114"/>
      <c r="DHV760" s="114"/>
      <c r="DHW760" s="114"/>
      <c r="DHX760" s="114"/>
      <c r="DHY760" s="114"/>
      <c r="DHZ760" s="114"/>
      <c r="DIA760" s="114"/>
      <c r="DIB760" s="114"/>
      <c r="DIC760" s="114"/>
      <c r="DID760" s="114"/>
      <c r="DIE760" s="114"/>
      <c r="DIF760" s="114"/>
      <c r="DIG760" s="114"/>
      <c r="DIH760" s="114"/>
      <c r="DII760" s="114"/>
      <c r="DIJ760" s="114"/>
      <c r="DIK760" s="114"/>
      <c r="DIL760" s="114"/>
      <c r="DIM760" s="114"/>
      <c r="DIN760" s="114"/>
      <c r="DIO760" s="114"/>
      <c r="DIP760" s="114"/>
      <c r="DIQ760" s="114"/>
      <c r="DIR760" s="114"/>
      <c r="DIS760" s="114"/>
      <c r="DIT760" s="114"/>
      <c r="DIU760" s="114"/>
      <c r="DIV760" s="114"/>
      <c r="DIW760" s="114"/>
      <c r="DIX760" s="114"/>
      <c r="DIY760" s="114"/>
      <c r="DIZ760" s="114"/>
      <c r="DJA760" s="114"/>
      <c r="DJB760" s="114"/>
      <c r="DJC760" s="114"/>
      <c r="DJD760" s="114"/>
      <c r="DJE760" s="114"/>
      <c r="DJF760" s="114"/>
      <c r="DJG760" s="114"/>
      <c r="DJH760" s="114"/>
      <c r="DJI760" s="114"/>
      <c r="DJJ760" s="114"/>
      <c r="DJK760" s="114"/>
      <c r="DJL760" s="114"/>
      <c r="DJM760" s="114"/>
      <c r="DJN760" s="114"/>
      <c r="DJO760" s="114"/>
      <c r="DJP760" s="114"/>
      <c r="DJQ760" s="114"/>
      <c r="DJR760" s="114"/>
      <c r="DJS760" s="114"/>
      <c r="DJT760" s="114"/>
      <c r="DJU760" s="114"/>
      <c r="DJV760" s="114"/>
      <c r="DJW760" s="114"/>
      <c r="DJX760" s="114"/>
      <c r="DJY760" s="114"/>
      <c r="DJZ760" s="114"/>
      <c r="DKA760" s="114"/>
      <c r="DKB760" s="114"/>
      <c r="DKC760" s="114"/>
      <c r="DKD760" s="114"/>
      <c r="DKE760" s="114"/>
      <c r="DKF760" s="114"/>
      <c r="DKG760" s="114"/>
      <c r="DKH760" s="114"/>
      <c r="DKI760" s="114"/>
      <c r="DKJ760" s="114"/>
      <c r="DKK760" s="114"/>
      <c r="DKL760" s="114"/>
      <c r="DKM760" s="114"/>
      <c r="DKN760" s="114"/>
      <c r="DKO760" s="114"/>
      <c r="DKP760" s="114"/>
      <c r="DKQ760" s="114"/>
      <c r="DKR760" s="114"/>
      <c r="DKS760" s="114"/>
      <c r="DKT760" s="114"/>
      <c r="DKU760" s="114"/>
      <c r="DKV760" s="114"/>
      <c r="DKW760" s="114"/>
      <c r="DKX760" s="114"/>
      <c r="DKY760" s="114"/>
      <c r="DKZ760" s="114"/>
      <c r="DLA760" s="114"/>
      <c r="DLB760" s="114"/>
      <c r="DLC760" s="114"/>
      <c r="DLD760" s="114"/>
      <c r="DLE760" s="114"/>
      <c r="DLF760" s="114"/>
      <c r="DLG760" s="114"/>
      <c r="DLH760" s="114"/>
      <c r="DLI760" s="114"/>
      <c r="DLJ760" s="114"/>
      <c r="DLK760" s="114"/>
      <c r="DLL760" s="114"/>
      <c r="DLM760" s="114"/>
      <c r="DLN760" s="114"/>
      <c r="DLO760" s="114"/>
      <c r="DLP760" s="114"/>
      <c r="DLQ760" s="114"/>
      <c r="DLR760" s="114"/>
      <c r="DLS760" s="114"/>
      <c r="DLT760" s="114"/>
      <c r="DLU760" s="114"/>
      <c r="DLV760" s="114"/>
      <c r="DLW760" s="114"/>
      <c r="DLX760" s="114"/>
      <c r="DLY760" s="114"/>
      <c r="DLZ760" s="114"/>
      <c r="DMA760" s="114"/>
      <c r="DMB760" s="114"/>
      <c r="DMC760" s="114"/>
      <c r="DMD760" s="114"/>
      <c r="DME760" s="114"/>
      <c r="DMF760" s="114"/>
      <c r="DMG760" s="114"/>
      <c r="DMH760" s="114"/>
      <c r="DMI760" s="114"/>
      <c r="DMJ760" s="114"/>
      <c r="DMK760" s="114"/>
      <c r="DML760" s="114"/>
      <c r="DMM760" s="114"/>
      <c r="DMN760" s="114"/>
      <c r="DMO760" s="114"/>
      <c r="DMP760" s="114"/>
      <c r="DMQ760" s="114"/>
      <c r="DMR760" s="114"/>
      <c r="DMS760" s="114"/>
      <c r="DMT760" s="114"/>
      <c r="DMU760" s="114"/>
      <c r="DMV760" s="114"/>
      <c r="DMW760" s="114"/>
      <c r="DMX760" s="114"/>
      <c r="DMY760" s="114"/>
      <c r="DMZ760" s="114"/>
      <c r="DNA760" s="114"/>
      <c r="DNB760" s="114"/>
      <c r="DNC760" s="114"/>
      <c r="DND760" s="114"/>
      <c r="DNE760" s="114"/>
      <c r="DNF760" s="114"/>
      <c r="DNG760" s="114"/>
      <c r="DNH760" s="114"/>
      <c r="DNI760" s="114"/>
      <c r="DNJ760" s="114"/>
      <c r="DNK760" s="114"/>
      <c r="DNL760" s="114"/>
      <c r="DNM760" s="114"/>
      <c r="DNN760" s="114"/>
      <c r="DNO760" s="114"/>
      <c r="DNP760" s="114"/>
      <c r="DNQ760" s="114"/>
      <c r="DNR760" s="114"/>
      <c r="DNS760" s="114"/>
      <c r="DNT760" s="114"/>
      <c r="DNU760" s="114"/>
      <c r="DNV760" s="114"/>
      <c r="DNW760" s="114"/>
      <c r="DNX760" s="114"/>
      <c r="DNY760" s="114"/>
      <c r="DNZ760" s="114"/>
      <c r="DOA760" s="114"/>
      <c r="DOB760" s="114"/>
      <c r="DOC760" s="114"/>
      <c r="DOD760" s="114"/>
      <c r="DOE760" s="114"/>
      <c r="DOF760" s="114"/>
      <c r="DOG760" s="114"/>
      <c r="DOH760" s="114"/>
      <c r="DOI760" s="114"/>
      <c r="DOJ760" s="114"/>
      <c r="DOK760" s="114"/>
      <c r="DOL760" s="114"/>
      <c r="DOM760" s="114"/>
      <c r="DON760" s="114"/>
      <c r="DOO760" s="114"/>
      <c r="DOP760" s="114"/>
      <c r="DOQ760" s="114"/>
      <c r="DOR760" s="114"/>
      <c r="DOS760" s="114"/>
      <c r="DOT760" s="114"/>
      <c r="DOU760" s="114"/>
      <c r="DOV760" s="114"/>
      <c r="DOW760" s="114"/>
      <c r="DOX760" s="114"/>
      <c r="DOY760" s="114"/>
      <c r="DOZ760" s="114"/>
      <c r="DPA760" s="114"/>
      <c r="DPB760" s="114"/>
      <c r="DPC760" s="114"/>
      <c r="DPD760" s="114"/>
      <c r="DPE760" s="114"/>
      <c r="DPF760" s="114"/>
      <c r="DPG760" s="114"/>
      <c r="DPH760" s="114"/>
      <c r="DPI760" s="114"/>
      <c r="DPJ760" s="114"/>
      <c r="DPK760" s="114"/>
      <c r="DPL760" s="114"/>
      <c r="DPM760" s="114"/>
      <c r="DPN760" s="114"/>
      <c r="DPO760" s="114"/>
      <c r="DPP760" s="114"/>
      <c r="DPQ760" s="114"/>
      <c r="DPR760" s="114"/>
      <c r="DPS760" s="114"/>
      <c r="DPT760" s="114"/>
      <c r="DPU760" s="114"/>
      <c r="DPV760" s="114"/>
      <c r="DPW760" s="114"/>
      <c r="DPX760" s="114"/>
      <c r="DPY760" s="114"/>
      <c r="DPZ760" s="114"/>
      <c r="DQA760" s="114"/>
      <c r="DQB760" s="114"/>
      <c r="DQC760" s="114"/>
      <c r="DQD760" s="114"/>
      <c r="DQE760" s="114"/>
      <c r="DQF760" s="114"/>
      <c r="DQG760" s="114"/>
      <c r="DQH760" s="114"/>
      <c r="DQI760" s="114"/>
      <c r="DQJ760" s="114"/>
      <c r="DQK760" s="114"/>
      <c r="DQL760" s="114"/>
      <c r="DQM760" s="114"/>
      <c r="DQN760" s="114"/>
      <c r="DQO760" s="114"/>
      <c r="DQP760" s="114"/>
      <c r="DQQ760" s="114"/>
      <c r="DQR760" s="114"/>
      <c r="DQS760" s="114"/>
      <c r="DQT760" s="114"/>
      <c r="DQU760" s="114"/>
      <c r="DQV760" s="114"/>
      <c r="DQW760" s="114"/>
      <c r="DQX760" s="114"/>
      <c r="DQY760" s="114"/>
      <c r="DQZ760" s="114"/>
      <c r="DRA760" s="114"/>
      <c r="DRB760" s="114"/>
      <c r="DRC760" s="114"/>
      <c r="DRD760" s="114"/>
      <c r="DRE760" s="114"/>
      <c r="DRF760" s="114"/>
      <c r="DRG760" s="114"/>
      <c r="DRH760" s="114"/>
      <c r="DRI760" s="114"/>
      <c r="DRJ760" s="114"/>
      <c r="DRK760" s="114"/>
      <c r="DRL760" s="114"/>
      <c r="DRM760" s="114"/>
      <c r="DRN760" s="114"/>
      <c r="DRO760" s="114"/>
      <c r="DRP760" s="114"/>
      <c r="DRQ760" s="114"/>
      <c r="DRR760" s="114"/>
      <c r="DRS760" s="114"/>
      <c r="DRT760" s="114"/>
      <c r="DRU760" s="114"/>
      <c r="DRV760" s="114"/>
      <c r="DRW760" s="114"/>
      <c r="DRX760" s="114"/>
      <c r="DRY760" s="114"/>
      <c r="DRZ760" s="114"/>
      <c r="DSA760" s="114"/>
      <c r="DSB760" s="114"/>
      <c r="DSC760" s="114"/>
      <c r="DSD760" s="114"/>
      <c r="DSE760" s="114"/>
      <c r="DSF760" s="114"/>
      <c r="DSG760" s="114"/>
      <c r="DSH760" s="114"/>
      <c r="DSI760" s="114"/>
      <c r="DSJ760" s="114"/>
      <c r="DSK760" s="114"/>
      <c r="DSL760" s="114"/>
      <c r="DSM760" s="114"/>
      <c r="DSN760" s="114"/>
      <c r="DSO760" s="114"/>
      <c r="DSP760" s="114"/>
      <c r="DSQ760" s="114"/>
      <c r="DSR760" s="114"/>
      <c r="DSS760" s="114"/>
      <c r="DST760" s="114"/>
      <c r="DSU760" s="114"/>
      <c r="DSV760" s="114"/>
      <c r="DSW760" s="114"/>
      <c r="DSX760" s="114"/>
      <c r="DSY760" s="114"/>
      <c r="DSZ760" s="114"/>
      <c r="DTA760" s="114"/>
      <c r="DTB760" s="114"/>
      <c r="DTC760" s="114"/>
      <c r="DTD760" s="114"/>
      <c r="DTE760" s="114"/>
      <c r="DTF760" s="114"/>
      <c r="DTG760" s="114"/>
      <c r="DTH760" s="114"/>
      <c r="DTI760" s="114"/>
      <c r="DTJ760" s="114"/>
      <c r="DTK760" s="114"/>
      <c r="DTL760" s="114"/>
      <c r="DTM760" s="114"/>
      <c r="DTN760" s="114"/>
      <c r="DTO760" s="114"/>
      <c r="DTP760" s="114"/>
      <c r="DTQ760" s="114"/>
      <c r="DTR760" s="114"/>
      <c r="DTS760" s="114"/>
      <c r="DTT760" s="114"/>
      <c r="DTU760" s="114"/>
      <c r="DTV760" s="114"/>
      <c r="DTW760" s="114"/>
      <c r="DTX760" s="114"/>
      <c r="DTY760" s="114"/>
      <c r="DTZ760" s="114"/>
      <c r="DUA760" s="114"/>
      <c r="DUB760" s="114"/>
      <c r="DUC760" s="114"/>
      <c r="DUD760" s="114"/>
      <c r="DUE760" s="114"/>
      <c r="DUF760" s="114"/>
      <c r="DUG760" s="114"/>
      <c r="DUH760" s="114"/>
      <c r="DUI760" s="114"/>
      <c r="DUJ760" s="114"/>
      <c r="DUK760" s="114"/>
      <c r="DUL760" s="114"/>
      <c r="DUM760" s="114"/>
      <c r="DUN760" s="114"/>
      <c r="DUO760" s="114"/>
      <c r="DUP760" s="114"/>
      <c r="DUQ760" s="114"/>
      <c r="DUR760" s="114"/>
      <c r="DUS760" s="114"/>
      <c r="DUT760" s="114"/>
      <c r="DUU760" s="114"/>
      <c r="DUV760" s="114"/>
      <c r="DUW760" s="114"/>
      <c r="DUX760" s="114"/>
      <c r="DUY760" s="114"/>
      <c r="DUZ760" s="114"/>
      <c r="DVA760" s="114"/>
      <c r="DVB760" s="114"/>
      <c r="DVC760" s="114"/>
      <c r="DVD760" s="114"/>
      <c r="DVE760" s="114"/>
      <c r="DVF760" s="114"/>
      <c r="DVG760" s="114"/>
      <c r="DVH760" s="114"/>
      <c r="DVI760" s="114"/>
      <c r="DVJ760" s="114"/>
      <c r="DVK760" s="114"/>
      <c r="DVL760" s="114"/>
      <c r="DVM760" s="114"/>
      <c r="DVN760" s="114"/>
      <c r="DVO760" s="114"/>
      <c r="DVP760" s="114"/>
      <c r="DVQ760" s="114"/>
      <c r="DVR760" s="114"/>
      <c r="DVS760" s="114"/>
      <c r="DVT760" s="114"/>
      <c r="DVU760" s="114"/>
      <c r="DVV760" s="114"/>
      <c r="DVW760" s="114"/>
      <c r="DVX760" s="114"/>
      <c r="DVY760" s="114"/>
      <c r="DVZ760" s="114"/>
      <c r="DWA760" s="114"/>
      <c r="DWB760" s="114"/>
      <c r="DWC760" s="114"/>
      <c r="DWD760" s="114"/>
      <c r="DWE760" s="114"/>
      <c r="DWF760" s="114"/>
      <c r="DWG760" s="114"/>
      <c r="DWH760" s="114"/>
      <c r="DWI760" s="114"/>
      <c r="DWJ760" s="114"/>
      <c r="DWK760" s="114"/>
      <c r="DWL760" s="114"/>
      <c r="DWM760" s="114"/>
      <c r="DWN760" s="114"/>
      <c r="DWO760" s="114"/>
      <c r="DWP760" s="114"/>
      <c r="DWQ760" s="114"/>
      <c r="DWR760" s="114"/>
      <c r="DWS760" s="114"/>
      <c r="DWT760" s="114"/>
      <c r="DWU760" s="114"/>
      <c r="DWV760" s="114"/>
      <c r="DWW760" s="114"/>
      <c r="DWX760" s="114"/>
      <c r="DWY760" s="114"/>
      <c r="DWZ760" s="114"/>
      <c r="DXA760" s="114"/>
      <c r="DXB760" s="114"/>
      <c r="DXC760" s="114"/>
      <c r="DXD760" s="114"/>
      <c r="DXE760" s="114"/>
      <c r="DXF760" s="114"/>
      <c r="DXG760" s="114"/>
      <c r="DXH760" s="114"/>
      <c r="DXI760" s="114"/>
      <c r="DXJ760" s="114"/>
      <c r="DXK760" s="114"/>
      <c r="DXL760" s="114"/>
      <c r="DXM760" s="114"/>
      <c r="DXN760" s="114"/>
      <c r="DXO760" s="114"/>
      <c r="DXP760" s="114"/>
      <c r="DXQ760" s="114"/>
      <c r="DXR760" s="114"/>
      <c r="DXS760" s="114"/>
      <c r="DXT760" s="114"/>
      <c r="DXU760" s="114"/>
      <c r="DXV760" s="114"/>
      <c r="DXW760" s="114"/>
      <c r="DXX760" s="114"/>
      <c r="DXY760" s="114"/>
      <c r="DXZ760" s="114"/>
      <c r="DYA760" s="114"/>
      <c r="DYB760" s="114"/>
      <c r="DYC760" s="114"/>
      <c r="DYD760" s="114"/>
      <c r="DYE760" s="114"/>
      <c r="DYF760" s="114"/>
      <c r="DYG760" s="114"/>
      <c r="DYH760" s="114"/>
      <c r="DYI760" s="114"/>
      <c r="DYJ760" s="114"/>
      <c r="DYK760" s="114"/>
      <c r="DYL760" s="114"/>
      <c r="DYM760" s="114"/>
      <c r="DYN760" s="114"/>
      <c r="DYO760" s="114"/>
      <c r="DYP760" s="114"/>
      <c r="DYQ760" s="114"/>
      <c r="DYR760" s="114"/>
      <c r="DYS760" s="114"/>
      <c r="DYT760" s="114"/>
      <c r="DYU760" s="114"/>
      <c r="DYV760" s="114"/>
      <c r="DYW760" s="114"/>
      <c r="DYX760" s="114"/>
      <c r="DYY760" s="114"/>
      <c r="DYZ760" s="114"/>
      <c r="DZA760" s="114"/>
      <c r="DZB760" s="114"/>
      <c r="DZC760" s="114"/>
      <c r="DZD760" s="114"/>
      <c r="DZE760" s="114"/>
      <c r="DZF760" s="114"/>
      <c r="DZG760" s="114"/>
      <c r="DZH760" s="114"/>
      <c r="DZI760" s="114"/>
      <c r="DZJ760" s="114"/>
      <c r="DZK760" s="114"/>
      <c r="DZL760" s="114"/>
      <c r="DZM760" s="114"/>
      <c r="DZN760" s="114"/>
      <c r="DZO760" s="114"/>
      <c r="DZP760" s="114"/>
      <c r="DZQ760" s="114"/>
      <c r="DZR760" s="114"/>
      <c r="DZS760" s="114"/>
      <c r="DZT760" s="114"/>
      <c r="DZU760" s="114"/>
      <c r="DZV760" s="114"/>
      <c r="DZW760" s="114"/>
      <c r="DZX760" s="114"/>
      <c r="DZY760" s="114"/>
      <c r="DZZ760" s="114"/>
      <c r="EAA760" s="114"/>
      <c r="EAB760" s="114"/>
      <c r="EAC760" s="114"/>
      <c r="EAD760" s="114"/>
      <c r="EAE760" s="114"/>
      <c r="EAF760" s="114"/>
      <c r="EAG760" s="114"/>
      <c r="EAH760" s="114"/>
      <c r="EAI760" s="114"/>
      <c r="EAJ760" s="114"/>
      <c r="EAK760" s="114"/>
      <c r="EAL760" s="114"/>
      <c r="EAM760" s="114"/>
      <c r="EAN760" s="114"/>
      <c r="EAO760" s="114"/>
      <c r="EAP760" s="114"/>
      <c r="EAQ760" s="114"/>
      <c r="EAR760" s="114"/>
      <c r="EAS760" s="114"/>
      <c r="EAT760" s="114"/>
      <c r="EAU760" s="114"/>
      <c r="EAV760" s="114"/>
      <c r="EAW760" s="114"/>
      <c r="EAX760" s="114"/>
      <c r="EAY760" s="114"/>
      <c r="EAZ760" s="114"/>
      <c r="EBA760" s="114"/>
      <c r="EBB760" s="114"/>
      <c r="EBC760" s="114"/>
      <c r="EBD760" s="114"/>
      <c r="EBE760" s="114"/>
      <c r="EBF760" s="114"/>
      <c r="EBG760" s="114"/>
      <c r="EBH760" s="114"/>
      <c r="EBI760" s="114"/>
      <c r="EBJ760" s="114"/>
      <c r="EBK760" s="114"/>
      <c r="EBL760" s="114"/>
      <c r="EBM760" s="114"/>
      <c r="EBN760" s="114"/>
      <c r="EBO760" s="114"/>
      <c r="EBP760" s="114"/>
      <c r="EBQ760" s="114"/>
      <c r="EBR760" s="114"/>
      <c r="EBS760" s="114"/>
      <c r="EBT760" s="114"/>
      <c r="EBU760" s="114"/>
      <c r="EBV760" s="114"/>
      <c r="EBW760" s="114"/>
      <c r="EBX760" s="114"/>
      <c r="EBY760" s="114"/>
      <c r="EBZ760" s="114"/>
      <c r="ECA760" s="114"/>
      <c r="ECB760" s="114"/>
      <c r="ECC760" s="114"/>
      <c r="ECD760" s="114"/>
      <c r="ECE760" s="114"/>
      <c r="ECF760" s="114"/>
      <c r="ECG760" s="114"/>
      <c r="ECH760" s="114"/>
      <c r="ECI760" s="114"/>
      <c r="ECJ760" s="114"/>
      <c r="ECK760" s="114"/>
      <c r="ECL760" s="114"/>
      <c r="ECM760" s="114"/>
      <c r="ECN760" s="114"/>
      <c r="ECO760" s="114"/>
      <c r="ECP760" s="114"/>
      <c r="ECQ760" s="114"/>
      <c r="ECR760" s="114"/>
      <c r="ECS760" s="114"/>
      <c r="ECT760" s="114"/>
      <c r="ECU760" s="114"/>
      <c r="ECV760" s="114"/>
      <c r="ECW760" s="114"/>
      <c r="ECX760" s="114"/>
      <c r="ECY760" s="114"/>
      <c r="ECZ760" s="114"/>
      <c r="EDA760" s="114"/>
      <c r="EDB760" s="114"/>
      <c r="EDC760" s="114"/>
      <c r="EDD760" s="114"/>
      <c r="EDE760" s="114"/>
      <c r="EDF760" s="114"/>
      <c r="EDG760" s="114"/>
      <c r="EDH760" s="114"/>
      <c r="EDI760" s="114"/>
      <c r="EDJ760" s="114"/>
      <c r="EDK760" s="114"/>
      <c r="EDL760" s="114"/>
      <c r="EDM760" s="114"/>
      <c r="EDN760" s="114"/>
      <c r="EDO760" s="114"/>
      <c r="EDP760" s="114"/>
      <c r="EDQ760" s="114"/>
      <c r="EDR760" s="114"/>
      <c r="EDS760" s="114"/>
      <c r="EDT760" s="114"/>
      <c r="EDU760" s="114"/>
      <c r="EDV760" s="114"/>
      <c r="EDW760" s="114"/>
      <c r="EDX760" s="114"/>
      <c r="EDY760" s="114"/>
      <c r="EDZ760" s="114"/>
      <c r="EEA760" s="114"/>
      <c r="EEB760" s="114"/>
      <c r="EEC760" s="114"/>
      <c r="EED760" s="114"/>
      <c r="EEE760" s="114"/>
      <c r="EEF760" s="114"/>
      <c r="EEG760" s="114"/>
      <c r="EEH760" s="114"/>
      <c r="EEI760" s="114"/>
      <c r="EEJ760" s="114"/>
      <c r="EEK760" s="114"/>
      <c r="EEL760" s="114"/>
      <c r="EEM760" s="114"/>
      <c r="EEN760" s="114"/>
      <c r="EEO760" s="114"/>
      <c r="EEP760" s="114"/>
      <c r="EEQ760" s="114"/>
      <c r="EER760" s="114"/>
      <c r="EES760" s="114"/>
      <c r="EET760" s="114"/>
      <c r="EEU760" s="114"/>
      <c r="EEV760" s="114"/>
      <c r="EEW760" s="114"/>
      <c r="EEX760" s="114"/>
      <c r="EEY760" s="114"/>
      <c r="EEZ760" s="114"/>
      <c r="EFA760" s="114"/>
      <c r="EFB760" s="114"/>
      <c r="EFC760" s="114"/>
      <c r="EFD760" s="114"/>
      <c r="EFE760" s="114"/>
      <c r="EFF760" s="114"/>
      <c r="EFG760" s="114"/>
      <c r="EFH760" s="114"/>
      <c r="EFI760" s="114"/>
      <c r="EFJ760" s="114"/>
      <c r="EFK760" s="114"/>
      <c r="EFL760" s="114"/>
      <c r="EFM760" s="114"/>
      <c r="EFN760" s="114"/>
      <c r="EFO760" s="114"/>
      <c r="EFP760" s="114"/>
      <c r="EFQ760" s="114"/>
      <c r="EFR760" s="114"/>
      <c r="EFS760" s="114"/>
      <c r="EFT760" s="114"/>
      <c r="EFU760" s="114"/>
      <c r="EFV760" s="114"/>
      <c r="EFW760" s="114"/>
      <c r="EFX760" s="114"/>
      <c r="EFY760" s="114"/>
      <c r="EFZ760" s="114"/>
      <c r="EGA760" s="114"/>
      <c r="EGB760" s="114"/>
      <c r="EGC760" s="114"/>
      <c r="EGD760" s="114"/>
      <c r="EGE760" s="114"/>
      <c r="EGF760" s="114"/>
      <c r="EGG760" s="114"/>
      <c r="EGH760" s="114"/>
      <c r="EGI760" s="114"/>
      <c r="EGJ760" s="114"/>
      <c r="EGK760" s="114"/>
      <c r="EGL760" s="114"/>
      <c r="EGM760" s="114"/>
      <c r="EGN760" s="114"/>
      <c r="EGO760" s="114"/>
      <c r="EGP760" s="114"/>
      <c r="EGQ760" s="114"/>
      <c r="EGR760" s="114"/>
      <c r="EGS760" s="114"/>
      <c r="EGT760" s="114"/>
      <c r="EGU760" s="114"/>
      <c r="EGV760" s="114"/>
      <c r="EGW760" s="114"/>
      <c r="EGX760" s="114"/>
      <c r="EGY760" s="114"/>
      <c r="EGZ760" s="114"/>
      <c r="EHA760" s="114"/>
      <c r="EHB760" s="114"/>
      <c r="EHC760" s="114"/>
      <c r="EHD760" s="114"/>
      <c r="EHE760" s="114"/>
      <c r="EHF760" s="114"/>
      <c r="EHG760" s="114"/>
      <c r="EHH760" s="114"/>
      <c r="EHI760" s="114"/>
      <c r="EHJ760" s="114"/>
      <c r="EHK760" s="114"/>
      <c r="EHL760" s="114"/>
      <c r="EHM760" s="114"/>
      <c r="EHN760" s="114"/>
      <c r="EHO760" s="114"/>
      <c r="EHP760" s="114"/>
      <c r="EHQ760" s="114"/>
      <c r="EHR760" s="114"/>
      <c r="EHS760" s="114"/>
      <c r="EHT760" s="114"/>
      <c r="EHU760" s="114"/>
      <c r="EHV760" s="114"/>
      <c r="EHW760" s="114"/>
      <c r="EHX760" s="114"/>
      <c r="EHY760" s="114"/>
      <c r="EHZ760" s="114"/>
      <c r="EIA760" s="114"/>
      <c r="EIB760" s="114"/>
      <c r="EIC760" s="114"/>
      <c r="EID760" s="114"/>
      <c r="EIE760" s="114"/>
      <c r="EIF760" s="114"/>
      <c r="EIG760" s="114"/>
      <c r="EIH760" s="114"/>
      <c r="EII760" s="114"/>
      <c r="EIJ760" s="114"/>
      <c r="EIK760" s="114"/>
      <c r="EIL760" s="114"/>
      <c r="EIM760" s="114"/>
      <c r="EIN760" s="114"/>
      <c r="EIO760" s="114"/>
      <c r="EIP760" s="114"/>
      <c r="EIQ760" s="114"/>
      <c r="EIR760" s="114"/>
      <c r="EIS760" s="114"/>
      <c r="EIT760" s="114"/>
      <c r="EIU760" s="114"/>
      <c r="EIV760" s="114"/>
      <c r="EIW760" s="114"/>
      <c r="EIX760" s="114"/>
      <c r="EIY760" s="114"/>
      <c r="EIZ760" s="114"/>
      <c r="EJA760" s="114"/>
      <c r="EJB760" s="114"/>
      <c r="EJC760" s="114"/>
      <c r="EJD760" s="114"/>
      <c r="EJE760" s="114"/>
      <c r="EJF760" s="114"/>
      <c r="EJG760" s="114"/>
      <c r="EJH760" s="114"/>
      <c r="EJI760" s="114"/>
      <c r="EJJ760" s="114"/>
      <c r="EJK760" s="114"/>
      <c r="EJL760" s="114"/>
      <c r="EJM760" s="114"/>
      <c r="EJN760" s="114"/>
      <c r="EJO760" s="114"/>
      <c r="EJP760" s="114"/>
      <c r="EJQ760" s="114"/>
      <c r="EJR760" s="114"/>
      <c r="EJS760" s="114"/>
      <c r="EJT760" s="114"/>
      <c r="EJU760" s="114"/>
      <c r="EJV760" s="114"/>
      <c r="EJW760" s="114"/>
      <c r="EJX760" s="114"/>
      <c r="EJY760" s="114"/>
      <c r="EJZ760" s="114"/>
      <c r="EKA760" s="114"/>
      <c r="EKB760" s="114"/>
      <c r="EKC760" s="114"/>
      <c r="EKD760" s="114"/>
      <c r="EKE760" s="114"/>
      <c r="EKF760" s="114"/>
      <c r="EKG760" s="114"/>
      <c r="EKH760" s="114"/>
      <c r="EKI760" s="114"/>
      <c r="EKJ760" s="114"/>
      <c r="EKK760" s="114"/>
      <c r="EKL760" s="114"/>
      <c r="EKM760" s="114"/>
      <c r="EKN760" s="114"/>
      <c r="EKO760" s="114"/>
      <c r="EKP760" s="114"/>
      <c r="EKQ760" s="114"/>
      <c r="EKR760" s="114"/>
      <c r="EKS760" s="114"/>
      <c r="EKT760" s="114"/>
      <c r="EKU760" s="114"/>
      <c r="EKV760" s="114"/>
      <c r="EKW760" s="114"/>
      <c r="EKX760" s="114"/>
      <c r="EKY760" s="114"/>
      <c r="EKZ760" s="114"/>
      <c r="ELA760" s="114"/>
      <c r="ELB760" s="114"/>
      <c r="ELC760" s="114"/>
      <c r="ELD760" s="114"/>
      <c r="ELE760" s="114"/>
      <c r="ELF760" s="114"/>
      <c r="ELG760" s="114"/>
      <c r="ELH760" s="114"/>
      <c r="ELI760" s="114"/>
      <c r="ELJ760" s="114"/>
      <c r="ELK760" s="114"/>
      <c r="ELL760" s="114"/>
      <c r="ELM760" s="114"/>
      <c r="ELN760" s="114"/>
      <c r="ELO760" s="114"/>
      <c r="ELP760" s="114"/>
      <c r="ELQ760" s="114"/>
      <c r="ELR760" s="114"/>
      <c r="ELS760" s="114"/>
      <c r="ELT760" s="114"/>
      <c r="ELU760" s="114"/>
      <c r="ELV760" s="114"/>
      <c r="ELW760" s="114"/>
      <c r="ELX760" s="114"/>
      <c r="ELY760" s="114"/>
      <c r="ELZ760" s="114"/>
      <c r="EMA760" s="114"/>
      <c r="EMB760" s="114"/>
      <c r="EMC760" s="114"/>
      <c r="EMD760" s="114"/>
      <c r="EME760" s="114"/>
      <c r="EMF760" s="114"/>
      <c r="EMG760" s="114"/>
      <c r="EMH760" s="114"/>
      <c r="EMI760" s="114"/>
      <c r="EMJ760" s="114"/>
      <c r="EMK760" s="114"/>
      <c r="EML760" s="114"/>
      <c r="EMM760" s="114"/>
      <c r="EMN760" s="114"/>
      <c r="EMO760" s="114"/>
      <c r="EMP760" s="114"/>
      <c r="EMQ760" s="114"/>
      <c r="EMR760" s="114"/>
      <c r="EMS760" s="114"/>
      <c r="EMT760" s="114"/>
      <c r="EMU760" s="114"/>
      <c r="EMV760" s="114"/>
      <c r="EMW760" s="114"/>
      <c r="EMX760" s="114"/>
      <c r="EMY760" s="114"/>
      <c r="EMZ760" s="114"/>
      <c r="ENA760" s="114"/>
      <c r="ENB760" s="114"/>
      <c r="ENC760" s="114"/>
      <c r="END760" s="114"/>
      <c r="ENE760" s="114"/>
      <c r="ENF760" s="114"/>
      <c r="ENG760" s="114"/>
      <c r="ENH760" s="114"/>
      <c r="ENI760" s="114"/>
      <c r="ENJ760" s="114"/>
      <c r="ENK760" s="114"/>
      <c r="ENL760" s="114"/>
      <c r="ENM760" s="114"/>
      <c r="ENN760" s="114"/>
      <c r="ENO760" s="114"/>
      <c r="ENP760" s="114"/>
      <c r="ENQ760" s="114"/>
      <c r="ENR760" s="114"/>
      <c r="ENS760" s="114"/>
      <c r="ENT760" s="114"/>
      <c r="ENU760" s="114"/>
      <c r="ENV760" s="114"/>
      <c r="ENW760" s="114"/>
      <c r="ENX760" s="114"/>
      <c r="ENY760" s="114"/>
      <c r="ENZ760" s="114"/>
      <c r="EOA760" s="114"/>
      <c r="EOB760" s="114"/>
      <c r="EOC760" s="114"/>
      <c r="EOD760" s="114"/>
      <c r="EOE760" s="114"/>
      <c r="EOF760" s="114"/>
      <c r="EOG760" s="114"/>
      <c r="EOH760" s="114"/>
      <c r="EOI760" s="114"/>
      <c r="EOJ760" s="114"/>
      <c r="EOK760" s="114"/>
      <c r="EOL760" s="114"/>
      <c r="EOM760" s="114"/>
      <c r="EON760" s="114"/>
      <c r="EOO760" s="114"/>
      <c r="EOP760" s="114"/>
      <c r="EOQ760" s="114"/>
      <c r="EOR760" s="114"/>
      <c r="EOS760" s="114"/>
      <c r="EOT760" s="114"/>
      <c r="EOU760" s="114"/>
      <c r="EOV760" s="114"/>
      <c r="EOW760" s="114"/>
      <c r="EOX760" s="114"/>
      <c r="EOY760" s="114"/>
      <c r="EOZ760" s="114"/>
      <c r="EPA760" s="114"/>
      <c r="EPB760" s="114"/>
      <c r="EPC760" s="114"/>
      <c r="EPD760" s="114"/>
      <c r="EPE760" s="114"/>
      <c r="EPF760" s="114"/>
      <c r="EPG760" s="114"/>
      <c r="EPH760" s="114"/>
      <c r="EPI760" s="114"/>
      <c r="EPJ760" s="114"/>
      <c r="EPK760" s="114"/>
      <c r="EPL760" s="114"/>
      <c r="EPM760" s="114"/>
      <c r="EPN760" s="114"/>
      <c r="EPO760" s="114"/>
      <c r="EPP760" s="114"/>
      <c r="EPQ760" s="114"/>
      <c r="EPR760" s="114"/>
      <c r="EPS760" s="114"/>
      <c r="EPT760" s="114"/>
      <c r="EPU760" s="114"/>
      <c r="EPV760" s="114"/>
      <c r="EPW760" s="114"/>
      <c r="EPX760" s="114"/>
      <c r="EPY760" s="114"/>
      <c r="EPZ760" s="114"/>
      <c r="EQA760" s="114"/>
      <c r="EQB760" s="114"/>
      <c r="EQC760" s="114"/>
      <c r="EQD760" s="114"/>
      <c r="EQE760" s="114"/>
      <c r="EQF760" s="114"/>
      <c r="EQG760" s="114"/>
      <c r="EQH760" s="114"/>
      <c r="EQI760" s="114"/>
      <c r="EQJ760" s="114"/>
      <c r="EQK760" s="114"/>
      <c r="EQL760" s="114"/>
      <c r="EQM760" s="114"/>
      <c r="EQN760" s="114"/>
      <c r="EQO760" s="114"/>
      <c r="EQP760" s="114"/>
      <c r="EQQ760" s="114"/>
      <c r="EQR760" s="114"/>
      <c r="EQS760" s="114"/>
      <c r="EQT760" s="114"/>
      <c r="EQU760" s="114"/>
      <c r="EQV760" s="114"/>
      <c r="EQW760" s="114"/>
      <c r="EQX760" s="114"/>
      <c r="EQY760" s="114"/>
      <c r="EQZ760" s="114"/>
      <c r="ERA760" s="114"/>
      <c r="ERB760" s="114"/>
      <c r="ERC760" s="114"/>
      <c r="ERD760" s="114"/>
      <c r="ERE760" s="114"/>
      <c r="ERF760" s="114"/>
      <c r="ERG760" s="114"/>
      <c r="ERH760" s="114"/>
      <c r="ERI760" s="114"/>
      <c r="ERJ760" s="114"/>
      <c r="ERK760" s="114"/>
      <c r="ERL760" s="114"/>
      <c r="ERM760" s="114"/>
      <c r="ERN760" s="114"/>
      <c r="ERO760" s="114"/>
      <c r="ERP760" s="114"/>
      <c r="ERQ760" s="114"/>
      <c r="ERR760" s="114"/>
      <c r="ERS760" s="114"/>
      <c r="ERT760" s="114"/>
      <c r="ERU760" s="114"/>
      <c r="ERV760" s="114"/>
      <c r="ERW760" s="114"/>
      <c r="ERX760" s="114"/>
      <c r="ERY760" s="114"/>
      <c r="ERZ760" s="114"/>
      <c r="ESA760" s="114"/>
      <c r="ESB760" s="114"/>
      <c r="ESC760" s="114"/>
      <c r="ESD760" s="114"/>
      <c r="ESE760" s="114"/>
      <c r="ESF760" s="114"/>
      <c r="ESG760" s="114"/>
      <c r="ESH760" s="114"/>
      <c r="ESI760" s="114"/>
      <c r="ESJ760" s="114"/>
      <c r="ESK760" s="114"/>
      <c r="ESL760" s="114"/>
      <c r="ESM760" s="114"/>
      <c r="ESN760" s="114"/>
      <c r="ESO760" s="114"/>
      <c r="ESP760" s="114"/>
      <c r="ESQ760" s="114"/>
      <c r="ESR760" s="114"/>
      <c r="ESS760" s="114"/>
      <c r="EST760" s="114"/>
      <c r="ESU760" s="114"/>
      <c r="ESV760" s="114"/>
      <c r="ESW760" s="114"/>
      <c r="ESX760" s="114"/>
      <c r="ESY760" s="114"/>
      <c r="ESZ760" s="114"/>
      <c r="ETA760" s="114"/>
      <c r="ETB760" s="114"/>
      <c r="ETC760" s="114"/>
      <c r="ETD760" s="114"/>
      <c r="ETE760" s="114"/>
      <c r="ETF760" s="114"/>
      <c r="ETG760" s="114"/>
      <c r="ETH760" s="114"/>
      <c r="ETI760" s="114"/>
      <c r="ETJ760" s="114"/>
      <c r="ETK760" s="114"/>
      <c r="ETL760" s="114"/>
      <c r="ETM760" s="114"/>
      <c r="ETN760" s="114"/>
      <c r="ETO760" s="114"/>
      <c r="ETP760" s="114"/>
      <c r="ETQ760" s="114"/>
      <c r="ETR760" s="114"/>
      <c r="ETS760" s="114"/>
      <c r="ETT760" s="114"/>
      <c r="ETU760" s="114"/>
      <c r="ETV760" s="114"/>
      <c r="ETW760" s="114"/>
      <c r="ETX760" s="114"/>
      <c r="ETY760" s="114"/>
      <c r="ETZ760" s="114"/>
      <c r="EUA760" s="114"/>
      <c r="EUB760" s="114"/>
      <c r="EUC760" s="114"/>
      <c r="EUD760" s="114"/>
      <c r="EUE760" s="114"/>
      <c r="EUF760" s="114"/>
      <c r="EUG760" s="114"/>
      <c r="EUH760" s="114"/>
      <c r="EUI760" s="114"/>
      <c r="EUJ760" s="114"/>
      <c r="EUK760" s="114"/>
      <c r="EUL760" s="114"/>
      <c r="EUM760" s="114"/>
      <c r="EUN760" s="114"/>
      <c r="EUO760" s="114"/>
      <c r="EUP760" s="114"/>
      <c r="EUQ760" s="114"/>
      <c r="EUR760" s="114"/>
      <c r="EUS760" s="114"/>
      <c r="EUT760" s="114"/>
      <c r="EUU760" s="114"/>
      <c r="EUV760" s="114"/>
      <c r="EUW760" s="114"/>
      <c r="EUX760" s="114"/>
      <c r="EUY760" s="114"/>
      <c r="EUZ760" s="114"/>
      <c r="EVA760" s="114"/>
      <c r="EVB760" s="114"/>
      <c r="EVC760" s="114"/>
      <c r="EVD760" s="114"/>
      <c r="EVE760" s="114"/>
      <c r="EVF760" s="114"/>
      <c r="EVG760" s="114"/>
      <c r="EVH760" s="114"/>
      <c r="EVI760" s="114"/>
      <c r="EVJ760" s="114"/>
      <c r="EVK760" s="114"/>
      <c r="EVL760" s="114"/>
      <c r="EVM760" s="114"/>
      <c r="EVN760" s="114"/>
      <c r="EVO760" s="114"/>
      <c r="EVP760" s="114"/>
      <c r="EVQ760" s="114"/>
      <c r="EVR760" s="114"/>
      <c r="EVS760" s="114"/>
      <c r="EVT760" s="114"/>
      <c r="EVU760" s="114"/>
      <c r="EVV760" s="114"/>
      <c r="EVW760" s="114"/>
      <c r="EVX760" s="114"/>
      <c r="EVY760" s="114"/>
      <c r="EVZ760" s="114"/>
      <c r="EWA760" s="114"/>
      <c r="EWB760" s="114"/>
      <c r="EWC760" s="114"/>
      <c r="EWD760" s="114"/>
      <c r="EWE760" s="114"/>
      <c r="EWF760" s="114"/>
      <c r="EWG760" s="114"/>
      <c r="EWH760" s="114"/>
      <c r="EWI760" s="114"/>
      <c r="EWJ760" s="114"/>
      <c r="EWK760" s="114"/>
      <c r="EWL760" s="114"/>
      <c r="EWM760" s="114"/>
      <c r="EWN760" s="114"/>
      <c r="EWO760" s="114"/>
      <c r="EWP760" s="114"/>
      <c r="EWQ760" s="114"/>
      <c r="EWR760" s="114"/>
      <c r="EWS760" s="114"/>
      <c r="EWT760" s="114"/>
      <c r="EWU760" s="114"/>
      <c r="EWV760" s="114"/>
      <c r="EWW760" s="114"/>
      <c r="EWX760" s="114"/>
      <c r="EWY760" s="114"/>
      <c r="EWZ760" s="114"/>
      <c r="EXA760" s="114"/>
      <c r="EXB760" s="114"/>
      <c r="EXC760" s="114"/>
      <c r="EXD760" s="114"/>
      <c r="EXE760" s="114"/>
      <c r="EXF760" s="114"/>
      <c r="EXG760" s="114"/>
      <c r="EXH760" s="114"/>
      <c r="EXI760" s="114"/>
      <c r="EXJ760" s="114"/>
      <c r="EXK760" s="114"/>
      <c r="EXL760" s="114"/>
      <c r="EXM760" s="114"/>
      <c r="EXN760" s="114"/>
      <c r="EXO760" s="114"/>
      <c r="EXP760" s="114"/>
      <c r="EXQ760" s="114"/>
      <c r="EXR760" s="114"/>
      <c r="EXS760" s="114"/>
      <c r="EXT760" s="114"/>
      <c r="EXU760" s="114"/>
      <c r="EXV760" s="114"/>
      <c r="EXW760" s="114"/>
      <c r="EXX760" s="114"/>
      <c r="EXY760" s="114"/>
      <c r="EXZ760" s="114"/>
      <c r="EYA760" s="114"/>
      <c r="EYB760" s="114"/>
      <c r="EYC760" s="114"/>
      <c r="EYD760" s="114"/>
      <c r="EYE760" s="114"/>
      <c r="EYF760" s="114"/>
      <c r="EYG760" s="114"/>
      <c r="EYH760" s="114"/>
      <c r="EYI760" s="114"/>
      <c r="EYJ760" s="114"/>
      <c r="EYK760" s="114"/>
      <c r="EYL760" s="114"/>
      <c r="EYM760" s="114"/>
      <c r="EYN760" s="114"/>
      <c r="EYO760" s="114"/>
      <c r="EYP760" s="114"/>
      <c r="EYQ760" s="114"/>
      <c r="EYR760" s="114"/>
      <c r="EYS760" s="114"/>
      <c r="EYT760" s="114"/>
      <c r="EYU760" s="114"/>
      <c r="EYV760" s="114"/>
      <c r="EYW760" s="114"/>
      <c r="EYX760" s="114"/>
      <c r="EYY760" s="114"/>
      <c r="EYZ760" s="114"/>
      <c r="EZA760" s="114"/>
      <c r="EZB760" s="114"/>
      <c r="EZC760" s="114"/>
      <c r="EZD760" s="114"/>
      <c r="EZE760" s="114"/>
      <c r="EZF760" s="114"/>
      <c r="EZG760" s="114"/>
      <c r="EZH760" s="114"/>
      <c r="EZI760" s="114"/>
      <c r="EZJ760" s="114"/>
      <c r="EZK760" s="114"/>
      <c r="EZL760" s="114"/>
      <c r="EZM760" s="114"/>
      <c r="EZN760" s="114"/>
      <c r="EZO760" s="114"/>
      <c r="EZP760" s="114"/>
      <c r="EZQ760" s="114"/>
      <c r="EZR760" s="114"/>
      <c r="EZS760" s="114"/>
      <c r="EZT760" s="114"/>
      <c r="EZU760" s="114"/>
      <c r="EZV760" s="114"/>
      <c r="EZW760" s="114"/>
      <c r="EZX760" s="114"/>
      <c r="EZY760" s="114"/>
      <c r="EZZ760" s="114"/>
      <c r="FAA760" s="114"/>
      <c r="FAB760" s="114"/>
      <c r="FAC760" s="114"/>
      <c r="FAD760" s="114"/>
      <c r="FAE760" s="114"/>
      <c r="FAF760" s="114"/>
      <c r="FAG760" s="114"/>
      <c r="FAH760" s="114"/>
      <c r="FAI760" s="114"/>
      <c r="FAJ760" s="114"/>
      <c r="FAK760" s="114"/>
      <c r="FAL760" s="114"/>
      <c r="FAM760" s="114"/>
      <c r="FAN760" s="114"/>
      <c r="FAO760" s="114"/>
      <c r="FAP760" s="114"/>
      <c r="FAQ760" s="114"/>
      <c r="FAR760" s="114"/>
      <c r="FAS760" s="114"/>
      <c r="FAT760" s="114"/>
      <c r="FAU760" s="114"/>
      <c r="FAV760" s="114"/>
      <c r="FAW760" s="114"/>
      <c r="FAX760" s="114"/>
      <c r="FAY760" s="114"/>
      <c r="FAZ760" s="114"/>
      <c r="FBA760" s="114"/>
      <c r="FBB760" s="114"/>
      <c r="FBC760" s="114"/>
      <c r="FBD760" s="114"/>
      <c r="FBE760" s="114"/>
      <c r="FBF760" s="114"/>
      <c r="FBG760" s="114"/>
      <c r="FBH760" s="114"/>
      <c r="FBI760" s="114"/>
      <c r="FBJ760" s="114"/>
      <c r="FBK760" s="114"/>
      <c r="FBL760" s="114"/>
      <c r="FBM760" s="114"/>
      <c r="FBN760" s="114"/>
      <c r="FBO760" s="114"/>
      <c r="FBP760" s="114"/>
      <c r="FBQ760" s="114"/>
      <c r="FBR760" s="114"/>
      <c r="FBS760" s="114"/>
      <c r="FBT760" s="114"/>
      <c r="FBU760" s="114"/>
      <c r="FBV760" s="114"/>
      <c r="FBW760" s="114"/>
      <c r="FBX760" s="114"/>
      <c r="FBY760" s="114"/>
      <c r="FBZ760" s="114"/>
      <c r="FCA760" s="114"/>
      <c r="FCB760" s="114"/>
      <c r="FCC760" s="114"/>
      <c r="FCD760" s="114"/>
      <c r="FCE760" s="114"/>
      <c r="FCF760" s="114"/>
      <c r="FCG760" s="114"/>
      <c r="FCH760" s="114"/>
      <c r="FCI760" s="114"/>
      <c r="FCJ760" s="114"/>
      <c r="FCK760" s="114"/>
      <c r="FCL760" s="114"/>
      <c r="FCM760" s="114"/>
      <c r="FCN760" s="114"/>
      <c r="FCO760" s="114"/>
      <c r="FCP760" s="114"/>
      <c r="FCQ760" s="114"/>
      <c r="FCR760" s="114"/>
      <c r="FCS760" s="114"/>
      <c r="FCT760" s="114"/>
      <c r="FCU760" s="114"/>
      <c r="FCV760" s="114"/>
      <c r="FCW760" s="114"/>
      <c r="FCX760" s="114"/>
      <c r="FCY760" s="114"/>
      <c r="FCZ760" s="114"/>
      <c r="FDA760" s="114"/>
      <c r="FDB760" s="114"/>
      <c r="FDC760" s="114"/>
      <c r="FDD760" s="114"/>
      <c r="FDE760" s="114"/>
      <c r="FDF760" s="114"/>
      <c r="FDG760" s="114"/>
      <c r="FDH760" s="114"/>
      <c r="FDI760" s="114"/>
      <c r="FDJ760" s="114"/>
      <c r="FDK760" s="114"/>
      <c r="FDL760" s="114"/>
      <c r="FDM760" s="114"/>
      <c r="FDN760" s="114"/>
      <c r="FDO760" s="114"/>
      <c r="FDP760" s="114"/>
      <c r="FDQ760" s="114"/>
      <c r="FDR760" s="114"/>
      <c r="FDS760" s="114"/>
      <c r="FDT760" s="114"/>
      <c r="FDU760" s="114"/>
      <c r="FDV760" s="114"/>
      <c r="FDW760" s="114"/>
      <c r="FDX760" s="114"/>
      <c r="FDY760" s="114"/>
      <c r="FDZ760" s="114"/>
      <c r="FEA760" s="114"/>
      <c r="FEB760" s="114"/>
      <c r="FEC760" s="114"/>
      <c r="FED760" s="114"/>
      <c r="FEE760" s="114"/>
      <c r="FEF760" s="114"/>
      <c r="FEG760" s="114"/>
      <c r="FEH760" s="114"/>
      <c r="FEI760" s="114"/>
      <c r="FEJ760" s="114"/>
      <c r="FEK760" s="114"/>
      <c r="FEL760" s="114"/>
      <c r="FEM760" s="114"/>
      <c r="FEN760" s="114"/>
      <c r="FEO760" s="114"/>
      <c r="FEP760" s="114"/>
      <c r="FEQ760" s="114"/>
      <c r="FER760" s="114"/>
      <c r="FES760" s="114"/>
      <c r="FET760" s="114"/>
      <c r="FEU760" s="114"/>
      <c r="FEV760" s="114"/>
      <c r="FEW760" s="114"/>
      <c r="FEX760" s="114"/>
      <c r="FEY760" s="114"/>
      <c r="FEZ760" s="114"/>
      <c r="FFA760" s="114"/>
      <c r="FFB760" s="114"/>
      <c r="FFC760" s="114"/>
      <c r="FFD760" s="114"/>
      <c r="FFE760" s="114"/>
      <c r="FFF760" s="114"/>
      <c r="FFG760" s="114"/>
      <c r="FFH760" s="114"/>
      <c r="FFI760" s="114"/>
      <c r="FFJ760" s="114"/>
      <c r="FFK760" s="114"/>
      <c r="FFL760" s="114"/>
      <c r="FFM760" s="114"/>
      <c r="FFN760" s="114"/>
      <c r="FFO760" s="114"/>
      <c r="FFP760" s="114"/>
      <c r="FFQ760" s="114"/>
      <c r="FFR760" s="114"/>
      <c r="FFS760" s="114"/>
      <c r="FFT760" s="114"/>
      <c r="FFU760" s="114"/>
      <c r="FFV760" s="114"/>
      <c r="FFW760" s="114"/>
      <c r="FFX760" s="114"/>
      <c r="FFY760" s="114"/>
      <c r="FFZ760" s="114"/>
      <c r="FGA760" s="114"/>
      <c r="FGB760" s="114"/>
      <c r="FGC760" s="114"/>
      <c r="FGD760" s="114"/>
      <c r="FGE760" s="114"/>
      <c r="FGF760" s="114"/>
      <c r="FGG760" s="114"/>
      <c r="FGH760" s="114"/>
      <c r="FGI760" s="114"/>
      <c r="FGJ760" s="114"/>
      <c r="FGK760" s="114"/>
      <c r="FGL760" s="114"/>
      <c r="FGM760" s="114"/>
      <c r="FGN760" s="114"/>
      <c r="FGO760" s="114"/>
      <c r="FGP760" s="114"/>
      <c r="FGQ760" s="114"/>
      <c r="FGR760" s="114"/>
      <c r="FGS760" s="114"/>
      <c r="FGT760" s="114"/>
      <c r="FGU760" s="114"/>
      <c r="FGV760" s="114"/>
      <c r="FGW760" s="114"/>
      <c r="FGX760" s="114"/>
      <c r="FGY760" s="114"/>
      <c r="FGZ760" s="114"/>
      <c r="FHA760" s="114"/>
      <c r="FHB760" s="114"/>
      <c r="FHC760" s="114"/>
      <c r="FHD760" s="114"/>
      <c r="FHE760" s="114"/>
      <c r="FHF760" s="114"/>
      <c r="FHG760" s="114"/>
      <c r="FHH760" s="114"/>
      <c r="FHI760" s="114"/>
      <c r="FHJ760" s="114"/>
      <c r="FHK760" s="114"/>
      <c r="FHL760" s="114"/>
      <c r="FHM760" s="114"/>
      <c r="FHN760" s="114"/>
      <c r="FHO760" s="114"/>
      <c r="FHP760" s="114"/>
      <c r="FHQ760" s="114"/>
      <c r="FHR760" s="114"/>
      <c r="FHS760" s="114"/>
      <c r="FHT760" s="114"/>
      <c r="FHU760" s="114"/>
      <c r="FHV760" s="114"/>
      <c r="FHW760" s="114"/>
      <c r="FHX760" s="114"/>
      <c r="FHY760" s="114"/>
      <c r="FHZ760" s="114"/>
      <c r="FIA760" s="114"/>
      <c r="FIB760" s="114"/>
      <c r="FIC760" s="114"/>
      <c r="FID760" s="114"/>
      <c r="FIE760" s="114"/>
      <c r="FIF760" s="114"/>
      <c r="FIG760" s="114"/>
      <c r="FIH760" s="114"/>
      <c r="FII760" s="114"/>
      <c r="FIJ760" s="114"/>
      <c r="FIK760" s="114"/>
      <c r="FIL760" s="114"/>
      <c r="FIM760" s="114"/>
      <c r="FIN760" s="114"/>
      <c r="FIO760" s="114"/>
      <c r="FIP760" s="114"/>
      <c r="FIQ760" s="114"/>
      <c r="FIR760" s="114"/>
      <c r="FIS760" s="114"/>
      <c r="FIT760" s="114"/>
      <c r="FIU760" s="114"/>
      <c r="FIV760" s="114"/>
      <c r="FIW760" s="114"/>
      <c r="FIX760" s="114"/>
      <c r="FIY760" s="114"/>
      <c r="FIZ760" s="114"/>
      <c r="FJA760" s="114"/>
      <c r="FJB760" s="114"/>
      <c r="FJC760" s="114"/>
      <c r="FJD760" s="114"/>
      <c r="FJE760" s="114"/>
      <c r="FJF760" s="114"/>
      <c r="FJG760" s="114"/>
      <c r="FJH760" s="114"/>
      <c r="FJI760" s="114"/>
      <c r="FJJ760" s="114"/>
      <c r="FJK760" s="114"/>
      <c r="FJL760" s="114"/>
      <c r="FJM760" s="114"/>
      <c r="FJN760" s="114"/>
      <c r="FJO760" s="114"/>
      <c r="FJP760" s="114"/>
      <c r="FJQ760" s="114"/>
      <c r="FJR760" s="114"/>
      <c r="FJS760" s="114"/>
      <c r="FJT760" s="114"/>
      <c r="FJU760" s="114"/>
      <c r="FJV760" s="114"/>
      <c r="FJW760" s="114"/>
      <c r="FJX760" s="114"/>
      <c r="FJY760" s="114"/>
      <c r="FJZ760" s="114"/>
      <c r="FKA760" s="114"/>
      <c r="FKB760" s="114"/>
      <c r="FKC760" s="114"/>
      <c r="FKD760" s="114"/>
      <c r="FKE760" s="114"/>
      <c r="FKF760" s="114"/>
      <c r="FKG760" s="114"/>
      <c r="FKH760" s="114"/>
      <c r="FKI760" s="114"/>
      <c r="FKJ760" s="114"/>
      <c r="FKK760" s="114"/>
      <c r="FKL760" s="114"/>
      <c r="FKM760" s="114"/>
      <c r="FKN760" s="114"/>
      <c r="FKO760" s="114"/>
      <c r="FKP760" s="114"/>
      <c r="FKQ760" s="114"/>
      <c r="FKR760" s="114"/>
      <c r="FKS760" s="114"/>
      <c r="FKT760" s="114"/>
      <c r="FKU760" s="114"/>
      <c r="FKV760" s="114"/>
      <c r="FKW760" s="114"/>
      <c r="FKX760" s="114"/>
      <c r="FKY760" s="114"/>
      <c r="FKZ760" s="114"/>
      <c r="FLA760" s="114"/>
      <c r="FLB760" s="114"/>
      <c r="FLC760" s="114"/>
      <c r="FLD760" s="114"/>
      <c r="FLE760" s="114"/>
      <c r="FLF760" s="114"/>
      <c r="FLG760" s="114"/>
      <c r="FLH760" s="114"/>
      <c r="FLI760" s="114"/>
      <c r="FLJ760" s="114"/>
      <c r="FLK760" s="114"/>
      <c r="FLL760" s="114"/>
      <c r="FLM760" s="114"/>
      <c r="FLN760" s="114"/>
      <c r="FLO760" s="114"/>
      <c r="FLP760" s="114"/>
      <c r="FLQ760" s="114"/>
      <c r="FLR760" s="114"/>
      <c r="FLS760" s="114"/>
      <c r="FLT760" s="114"/>
      <c r="FLU760" s="114"/>
      <c r="FLV760" s="114"/>
      <c r="FLW760" s="114"/>
      <c r="FLX760" s="114"/>
      <c r="FLY760" s="114"/>
      <c r="FLZ760" s="114"/>
      <c r="FMA760" s="114"/>
      <c r="FMB760" s="114"/>
      <c r="FMC760" s="114"/>
      <c r="FMD760" s="114"/>
      <c r="FME760" s="114"/>
      <c r="FMF760" s="114"/>
      <c r="FMG760" s="114"/>
      <c r="FMH760" s="114"/>
      <c r="FMI760" s="114"/>
      <c r="FMJ760" s="114"/>
      <c r="FMK760" s="114"/>
      <c r="FML760" s="114"/>
      <c r="FMM760" s="114"/>
      <c r="FMN760" s="114"/>
      <c r="FMO760" s="114"/>
      <c r="FMP760" s="114"/>
      <c r="FMQ760" s="114"/>
      <c r="FMR760" s="114"/>
      <c r="FMS760" s="114"/>
      <c r="FMT760" s="114"/>
      <c r="FMU760" s="114"/>
      <c r="FMV760" s="114"/>
      <c r="FMW760" s="114"/>
      <c r="FMX760" s="114"/>
      <c r="FMY760" s="114"/>
      <c r="FMZ760" s="114"/>
      <c r="FNA760" s="114"/>
      <c r="FNB760" s="114"/>
      <c r="FNC760" s="114"/>
      <c r="FND760" s="114"/>
      <c r="FNE760" s="114"/>
      <c r="FNF760" s="114"/>
      <c r="FNG760" s="114"/>
      <c r="FNH760" s="114"/>
      <c r="FNI760" s="114"/>
      <c r="FNJ760" s="114"/>
      <c r="FNK760" s="114"/>
      <c r="FNL760" s="114"/>
      <c r="FNM760" s="114"/>
      <c r="FNN760" s="114"/>
      <c r="FNO760" s="114"/>
      <c r="FNP760" s="114"/>
      <c r="FNQ760" s="114"/>
      <c r="FNR760" s="114"/>
      <c r="FNS760" s="114"/>
      <c r="FNT760" s="114"/>
      <c r="FNU760" s="114"/>
      <c r="FNV760" s="114"/>
      <c r="FNW760" s="114"/>
      <c r="FNX760" s="114"/>
      <c r="FNY760" s="114"/>
      <c r="FNZ760" s="114"/>
      <c r="FOA760" s="114"/>
      <c r="FOB760" s="114"/>
      <c r="FOC760" s="114"/>
      <c r="FOD760" s="114"/>
      <c r="FOE760" s="114"/>
      <c r="FOF760" s="114"/>
      <c r="FOG760" s="114"/>
      <c r="FOH760" s="114"/>
      <c r="FOI760" s="114"/>
      <c r="FOJ760" s="114"/>
      <c r="FOK760" s="114"/>
      <c r="FOL760" s="114"/>
      <c r="FOM760" s="114"/>
      <c r="FON760" s="114"/>
      <c r="FOO760" s="114"/>
      <c r="FOP760" s="114"/>
      <c r="FOQ760" s="114"/>
      <c r="FOR760" s="114"/>
      <c r="FOS760" s="114"/>
      <c r="FOT760" s="114"/>
      <c r="FOU760" s="114"/>
      <c r="FOV760" s="114"/>
      <c r="FOW760" s="114"/>
      <c r="FOX760" s="114"/>
      <c r="FOY760" s="114"/>
      <c r="FOZ760" s="114"/>
      <c r="FPA760" s="114"/>
      <c r="FPB760" s="114"/>
      <c r="FPC760" s="114"/>
      <c r="FPD760" s="114"/>
      <c r="FPE760" s="114"/>
      <c r="FPF760" s="114"/>
      <c r="FPG760" s="114"/>
      <c r="FPH760" s="114"/>
      <c r="FPI760" s="114"/>
      <c r="FPJ760" s="114"/>
      <c r="FPK760" s="114"/>
      <c r="FPL760" s="114"/>
      <c r="FPM760" s="114"/>
      <c r="FPN760" s="114"/>
      <c r="FPO760" s="114"/>
      <c r="FPP760" s="114"/>
      <c r="FPQ760" s="114"/>
      <c r="FPR760" s="114"/>
      <c r="FPS760" s="114"/>
      <c r="FPT760" s="114"/>
      <c r="FPU760" s="114"/>
      <c r="FPV760" s="114"/>
      <c r="FPW760" s="114"/>
      <c r="FPX760" s="114"/>
      <c r="FPY760" s="114"/>
      <c r="FPZ760" s="114"/>
      <c r="FQA760" s="114"/>
      <c r="FQB760" s="114"/>
      <c r="FQC760" s="114"/>
      <c r="FQD760" s="114"/>
      <c r="FQE760" s="114"/>
      <c r="FQF760" s="114"/>
      <c r="FQG760" s="114"/>
      <c r="FQH760" s="114"/>
      <c r="FQI760" s="114"/>
      <c r="FQJ760" s="114"/>
      <c r="FQK760" s="114"/>
      <c r="FQL760" s="114"/>
      <c r="FQM760" s="114"/>
      <c r="FQN760" s="114"/>
      <c r="FQO760" s="114"/>
      <c r="FQP760" s="114"/>
      <c r="FQQ760" s="114"/>
      <c r="FQR760" s="114"/>
      <c r="FQS760" s="114"/>
      <c r="FQT760" s="114"/>
      <c r="FQU760" s="114"/>
      <c r="FQV760" s="114"/>
      <c r="FQW760" s="114"/>
      <c r="FQX760" s="114"/>
      <c r="FQY760" s="114"/>
      <c r="FQZ760" s="114"/>
      <c r="FRA760" s="114"/>
      <c r="FRB760" s="114"/>
      <c r="FRC760" s="114"/>
      <c r="FRD760" s="114"/>
      <c r="FRE760" s="114"/>
      <c r="FRF760" s="114"/>
      <c r="FRG760" s="114"/>
      <c r="FRH760" s="114"/>
      <c r="FRI760" s="114"/>
      <c r="FRJ760" s="114"/>
      <c r="FRK760" s="114"/>
      <c r="FRL760" s="114"/>
      <c r="FRM760" s="114"/>
      <c r="FRN760" s="114"/>
      <c r="FRO760" s="114"/>
      <c r="FRP760" s="114"/>
      <c r="FRQ760" s="114"/>
      <c r="FRR760" s="114"/>
      <c r="FRS760" s="114"/>
      <c r="FRT760" s="114"/>
      <c r="FRU760" s="114"/>
      <c r="FRV760" s="114"/>
      <c r="FRW760" s="114"/>
      <c r="FRX760" s="114"/>
      <c r="FRY760" s="114"/>
      <c r="FRZ760" s="114"/>
      <c r="FSA760" s="114"/>
      <c r="FSB760" s="114"/>
      <c r="FSC760" s="114"/>
      <c r="FSD760" s="114"/>
      <c r="FSE760" s="114"/>
      <c r="FSF760" s="114"/>
      <c r="FSG760" s="114"/>
      <c r="FSH760" s="114"/>
      <c r="FSI760" s="114"/>
      <c r="FSJ760" s="114"/>
      <c r="FSK760" s="114"/>
      <c r="FSL760" s="114"/>
      <c r="FSM760" s="114"/>
      <c r="FSN760" s="114"/>
      <c r="FSO760" s="114"/>
      <c r="FSP760" s="114"/>
      <c r="FSQ760" s="114"/>
      <c r="FSR760" s="114"/>
      <c r="FSS760" s="114"/>
      <c r="FST760" s="114"/>
      <c r="FSU760" s="114"/>
      <c r="FSV760" s="114"/>
      <c r="FSW760" s="114"/>
      <c r="FSX760" s="114"/>
      <c r="FSY760" s="114"/>
      <c r="FSZ760" s="114"/>
      <c r="FTA760" s="114"/>
      <c r="FTB760" s="114"/>
      <c r="FTC760" s="114"/>
      <c r="FTD760" s="114"/>
      <c r="FTE760" s="114"/>
      <c r="FTF760" s="114"/>
      <c r="FTG760" s="114"/>
      <c r="FTH760" s="114"/>
      <c r="FTI760" s="114"/>
      <c r="FTJ760" s="114"/>
      <c r="FTK760" s="114"/>
      <c r="FTL760" s="114"/>
      <c r="FTM760" s="114"/>
      <c r="FTN760" s="114"/>
      <c r="FTO760" s="114"/>
      <c r="FTP760" s="114"/>
      <c r="FTQ760" s="114"/>
      <c r="FTR760" s="114"/>
      <c r="FTS760" s="114"/>
      <c r="FTT760" s="114"/>
      <c r="FTU760" s="114"/>
      <c r="FTV760" s="114"/>
      <c r="FTW760" s="114"/>
      <c r="FTX760" s="114"/>
      <c r="FTY760" s="114"/>
      <c r="FTZ760" s="114"/>
      <c r="FUA760" s="114"/>
      <c r="FUB760" s="114"/>
      <c r="FUC760" s="114"/>
      <c r="FUD760" s="114"/>
      <c r="FUE760" s="114"/>
      <c r="FUF760" s="114"/>
      <c r="FUG760" s="114"/>
      <c r="FUH760" s="114"/>
      <c r="FUI760" s="114"/>
      <c r="FUJ760" s="114"/>
      <c r="FUK760" s="114"/>
      <c r="FUL760" s="114"/>
      <c r="FUM760" s="114"/>
      <c r="FUN760" s="114"/>
      <c r="FUO760" s="114"/>
      <c r="FUP760" s="114"/>
      <c r="FUQ760" s="114"/>
      <c r="FUR760" s="114"/>
      <c r="FUS760" s="114"/>
      <c r="FUT760" s="114"/>
      <c r="FUU760" s="114"/>
      <c r="FUV760" s="114"/>
      <c r="FUW760" s="114"/>
      <c r="FUX760" s="114"/>
      <c r="FUY760" s="114"/>
      <c r="FUZ760" s="114"/>
      <c r="FVA760" s="114"/>
      <c r="FVB760" s="114"/>
      <c r="FVC760" s="114"/>
      <c r="FVD760" s="114"/>
      <c r="FVE760" s="114"/>
      <c r="FVF760" s="114"/>
      <c r="FVG760" s="114"/>
      <c r="FVH760" s="114"/>
      <c r="FVI760" s="114"/>
      <c r="FVJ760" s="114"/>
      <c r="FVK760" s="114"/>
      <c r="FVL760" s="114"/>
      <c r="FVM760" s="114"/>
      <c r="FVN760" s="114"/>
      <c r="FVO760" s="114"/>
      <c r="FVP760" s="114"/>
      <c r="FVQ760" s="114"/>
      <c r="FVR760" s="114"/>
      <c r="FVS760" s="114"/>
      <c r="FVT760" s="114"/>
      <c r="FVU760" s="114"/>
      <c r="FVV760" s="114"/>
      <c r="FVW760" s="114"/>
      <c r="FVX760" s="114"/>
      <c r="FVY760" s="114"/>
      <c r="FVZ760" s="114"/>
      <c r="FWA760" s="114"/>
      <c r="FWB760" s="114"/>
      <c r="FWC760" s="114"/>
      <c r="FWD760" s="114"/>
      <c r="FWE760" s="114"/>
      <c r="FWF760" s="114"/>
      <c r="FWG760" s="114"/>
      <c r="FWH760" s="114"/>
      <c r="FWI760" s="114"/>
      <c r="FWJ760" s="114"/>
      <c r="FWK760" s="114"/>
      <c r="FWL760" s="114"/>
      <c r="FWM760" s="114"/>
      <c r="FWN760" s="114"/>
      <c r="FWO760" s="114"/>
      <c r="FWP760" s="114"/>
      <c r="FWQ760" s="114"/>
      <c r="FWR760" s="114"/>
      <c r="FWS760" s="114"/>
      <c r="FWT760" s="114"/>
      <c r="FWU760" s="114"/>
      <c r="FWV760" s="114"/>
      <c r="FWW760" s="114"/>
      <c r="FWX760" s="114"/>
      <c r="FWY760" s="114"/>
      <c r="FWZ760" s="114"/>
      <c r="FXA760" s="114"/>
      <c r="FXB760" s="114"/>
      <c r="FXC760" s="114"/>
      <c r="FXD760" s="114"/>
      <c r="FXE760" s="114"/>
      <c r="FXF760" s="114"/>
      <c r="FXG760" s="114"/>
      <c r="FXH760" s="114"/>
      <c r="FXI760" s="114"/>
      <c r="FXJ760" s="114"/>
      <c r="FXK760" s="114"/>
      <c r="FXL760" s="114"/>
      <c r="FXM760" s="114"/>
      <c r="FXN760" s="114"/>
      <c r="FXO760" s="114"/>
      <c r="FXP760" s="114"/>
      <c r="FXQ760" s="114"/>
      <c r="FXR760" s="114"/>
      <c r="FXS760" s="114"/>
      <c r="FXT760" s="114"/>
      <c r="FXU760" s="114"/>
      <c r="FXV760" s="114"/>
      <c r="FXW760" s="114"/>
      <c r="FXX760" s="114"/>
      <c r="FXY760" s="114"/>
      <c r="FXZ760" s="114"/>
      <c r="FYA760" s="114"/>
      <c r="FYB760" s="114"/>
      <c r="FYC760" s="114"/>
      <c r="FYD760" s="114"/>
      <c r="FYE760" s="114"/>
      <c r="FYF760" s="114"/>
      <c r="FYG760" s="114"/>
      <c r="FYH760" s="114"/>
      <c r="FYI760" s="114"/>
      <c r="FYJ760" s="114"/>
      <c r="FYK760" s="114"/>
      <c r="FYL760" s="114"/>
      <c r="FYM760" s="114"/>
      <c r="FYN760" s="114"/>
      <c r="FYO760" s="114"/>
      <c r="FYP760" s="114"/>
      <c r="FYQ760" s="114"/>
      <c r="FYR760" s="114"/>
      <c r="FYS760" s="114"/>
      <c r="FYT760" s="114"/>
      <c r="FYU760" s="114"/>
      <c r="FYV760" s="114"/>
      <c r="FYW760" s="114"/>
      <c r="FYX760" s="114"/>
      <c r="FYY760" s="114"/>
      <c r="FYZ760" s="114"/>
      <c r="FZA760" s="114"/>
      <c r="FZB760" s="114"/>
      <c r="FZC760" s="114"/>
      <c r="FZD760" s="114"/>
      <c r="FZE760" s="114"/>
      <c r="FZF760" s="114"/>
      <c r="FZG760" s="114"/>
      <c r="FZH760" s="114"/>
      <c r="FZI760" s="114"/>
      <c r="FZJ760" s="114"/>
      <c r="FZK760" s="114"/>
      <c r="FZL760" s="114"/>
      <c r="FZM760" s="114"/>
      <c r="FZN760" s="114"/>
      <c r="FZO760" s="114"/>
      <c r="FZP760" s="114"/>
      <c r="FZQ760" s="114"/>
      <c r="FZR760" s="114"/>
      <c r="FZS760" s="114"/>
      <c r="FZT760" s="114"/>
      <c r="FZU760" s="114"/>
      <c r="FZV760" s="114"/>
      <c r="FZW760" s="114"/>
      <c r="FZX760" s="114"/>
      <c r="FZY760" s="114"/>
      <c r="FZZ760" s="114"/>
      <c r="GAA760" s="114"/>
      <c r="GAB760" s="114"/>
      <c r="GAC760" s="114"/>
      <c r="GAD760" s="114"/>
      <c r="GAE760" s="114"/>
      <c r="GAF760" s="114"/>
      <c r="GAG760" s="114"/>
      <c r="GAH760" s="114"/>
      <c r="GAI760" s="114"/>
      <c r="GAJ760" s="114"/>
      <c r="GAK760" s="114"/>
      <c r="GAL760" s="114"/>
      <c r="GAM760" s="114"/>
      <c r="GAN760" s="114"/>
      <c r="GAO760" s="114"/>
      <c r="GAP760" s="114"/>
      <c r="GAQ760" s="114"/>
      <c r="GAR760" s="114"/>
      <c r="GAS760" s="114"/>
      <c r="GAT760" s="114"/>
      <c r="GAU760" s="114"/>
      <c r="GAV760" s="114"/>
      <c r="GAW760" s="114"/>
      <c r="GAX760" s="114"/>
      <c r="GAY760" s="114"/>
      <c r="GAZ760" s="114"/>
      <c r="GBA760" s="114"/>
      <c r="GBB760" s="114"/>
      <c r="GBC760" s="114"/>
      <c r="GBD760" s="114"/>
      <c r="GBE760" s="114"/>
      <c r="GBF760" s="114"/>
      <c r="GBG760" s="114"/>
      <c r="GBH760" s="114"/>
      <c r="GBI760" s="114"/>
      <c r="GBJ760" s="114"/>
      <c r="GBK760" s="114"/>
      <c r="GBL760" s="114"/>
      <c r="GBM760" s="114"/>
      <c r="GBN760" s="114"/>
      <c r="GBO760" s="114"/>
      <c r="GBP760" s="114"/>
      <c r="GBQ760" s="114"/>
      <c r="GBR760" s="114"/>
      <c r="GBS760" s="114"/>
      <c r="GBT760" s="114"/>
      <c r="GBU760" s="114"/>
      <c r="GBV760" s="114"/>
      <c r="GBW760" s="114"/>
      <c r="GBX760" s="114"/>
      <c r="GBY760" s="114"/>
      <c r="GBZ760" s="114"/>
      <c r="GCA760" s="114"/>
      <c r="GCB760" s="114"/>
      <c r="GCC760" s="114"/>
      <c r="GCD760" s="114"/>
      <c r="GCE760" s="114"/>
      <c r="GCF760" s="114"/>
      <c r="GCG760" s="114"/>
      <c r="GCH760" s="114"/>
      <c r="GCI760" s="114"/>
      <c r="GCJ760" s="114"/>
      <c r="GCK760" s="114"/>
      <c r="GCL760" s="114"/>
      <c r="GCM760" s="114"/>
      <c r="GCN760" s="114"/>
      <c r="GCO760" s="114"/>
      <c r="GCP760" s="114"/>
      <c r="GCQ760" s="114"/>
      <c r="GCR760" s="114"/>
      <c r="GCS760" s="114"/>
      <c r="GCT760" s="114"/>
      <c r="GCU760" s="114"/>
      <c r="GCV760" s="114"/>
      <c r="GCW760" s="114"/>
      <c r="GCX760" s="114"/>
      <c r="GCY760" s="114"/>
      <c r="GCZ760" s="114"/>
      <c r="GDA760" s="114"/>
      <c r="GDB760" s="114"/>
      <c r="GDC760" s="114"/>
      <c r="GDD760" s="114"/>
      <c r="GDE760" s="114"/>
      <c r="GDF760" s="114"/>
      <c r="GDG760" s="114"/>
      <c r="GDH760" s="114"/>
      <c r="GDI760" s="114"/>
      <c r="GDJ760" s="114"/>
      <c r="GDK760" s="114"/>
      <c r="GDL760" s="114"/>
      <c r="GDM760" s="114"/>
      <c r="GDN760" s="114"/>
      <c r="GDO760" s="114"/>
      <c r="GDP760" s="114"/>
      <c r="GDQ760" s="114"/>
      <c r="GDR760" s="114"/>
      <c r="GDS760" s="114"/>
      <c r="GDT760" s="114"/>
      <c r="GDU760" s="114"/>
      <c r="GDV760" s="114"/>
      <c r="GDW760" s="114"/>
      <c r="GDX760" s="114"/>
      <c r="GDY760" s="114"/>
      <c r="GDZ760" s="114"/>
      <c r="GEA760" s="114"/>
      <c r="GEB760" s="114"/>
      <c r="GEC760" s="114"/>
      <c r="GED760" s="114"/>
      <c r="GEE760" s="114"/>
      <c r="GEF760" s="114"/>
      <c r="GEG760" s="114"/>
      <c r="GEH760" s="114"/>
      <c r="GEI760" s="114"/>
      <c r="GEJ760" s="114"/>
      <c r="GEK760" s="114"/>
      <c r="GEL760" s="114"/>
      <c r="GEM760" s="114"/>
      <c r="GEN760" s="114"/>
      <c r="GEO760" s="114"/>
      <c r="GEP760" s="114"/>
      <c r="GEQ760" s="114"/>
      <c r="GER760" s="114"/>
      <c r="GES760" s="114"/>
      <c r="GET760" s="114"/>
      <c r="GEU760" s="114"/>
      <c r="GEV760" s="114"/>
      <c r="GEW760" s="114"/>
      <c r="GEX760" s="114"/>
      <c r="GEY760" s="114"/>
      <c r="GEZ760" s="114"/>
      <c r="GFA760" s="114"/>
      <c r="GFB760" s="114"/>
      <c r="GFC760" s="114"/>
      <c r="GFD760" s="114"/>
      <c r="GFE760" s="114"/>
      <c r="GFF760" s="114"/>
      <c r="GFG760" s="114"/>
      <c r="GFH760" s="114"/>
      <c r="GFI760" s="114"/>
      <c r="GFJ760" s="114"/>
      <c r="GFK760" s="114"/>
      <c r="GFL760" s="114"/>
      <c r="GFM760" s="114"/>
      <c r="GFN760" s="114"/>
      <c r="GFO760" s="114"/>
      <c r="GFP760" s="114"/>
      <c r="GFQ760" s="114"/>
      <c r="GFR760" s="114"/>
      <c r="GFS760" s="114"/>
      <c r="GFT760" s="114"/>
      <c r="GFU760" s="114"/>
      <c r="GFV760" s="114"/>
      <c r="GFW760" s="114"/>
      <c r="GFX760" s="114"/>
      <c r="GFY760" s="114"/>
      <c r="GFZ760" s="114"/>
      <c r="GGA760" s="114"/>
      <c r="GGB760" s="114"/>
      <c r="GGC760" s="114"/>
      <c r="GGD760" s="114"/>
      <c r="GGE760" s="114"/>
      <c r="GGF760" s="114"/>
      <c r="GGG760" s="114"/>
      <c r="GGH760" s="114"/>
      <c r="GGI760" s="114"/>
      <c r="GGJ760" s="114"/>
      <c r="GGK760" s="114"/>
      <c r="GGL760" s="114"/>
      <c r="GGM760" s="114"/>
      <c r="GGN760" s="114"/>
      <c r="GGO760" s="114"/>
      <c r="GGP760" s="114"/>
      <c r="GGQ760" s="114"/>
      <c r="GGR760" s="114"/>
      <c r="GGS760" s="114"/>
      <c r="GGT760" s="114"/>
      <c r="GGU760" s="114"/>
      <c r="GGV760" s="114"/>
      <c r="GGW760" s="114"/>
      <c r="GGX760" s="114"/>
      <c r="GGY760" s="114"/>
      <c r="GGZ760" s="114"/>
      <c r="GHA760" s="114"/>
      <c r="GHB760" s="114"/>
      <c r="GHC760" s="114"/>
      <c r="GHD760" s="114"/>
      <c r="GHE760" s="114"/>
      <c r="GHF760" s="114"/>
      <c r="GHG760" s="114"/>
      <c r="GHH760" s="114"/>
      <c r="GHI760" s="114"/>
      <c r="GHJ760" s="114"/>
      <c r="GHK760" s="114"/>
      <c r="GHL760" s="114"/>
      <c r="GHM760" s="114"/>
      <c r="GHN760" s="114"/>
      <c r="GHO760" s="114"/>
      <c r="GHP760" s="114"/>
      <c r="GHQ760" s="114"/>
      <c r="GHR760" s="114"/>
      <c r="GHS760" s="114"/>
      <c r="GHT760" s="114"/>
      <c r="GHU760" s="114"/>
      <c r="GHV760" s="114"/>
      <c r="GHW760" s="114"/>
      <c r="GHX760" s="114"/>
      <c r="GHY760" s="114"/>
      <c r="GHZ760" s="114"/>
      <c r="GIA760" s="114"/>
      <c r="GIB760" s="114"/>
      <c r="GIC760" s="114"/>
      <c r="GID760" s="114"/>
      <c r="GIE760" s="114"/>
      <c r="GIF760" s="114"/>
      <c r="GIG760" s="114"/>
      <c r="GIH760" s="114"/>
      <c r="GII760" s="114"/>
      <c r="GIJ760" s="114"/>
      <c r="GIK760" s="114"/>
      <c r="GIL760" s="114"/>
      <c r="GIM760" s="114"/>
      <c r="GIN760" s="114"/>
      <c r="GIO760" s="114"/>
      <c r="GIP760" s="114"/>
      <c r="GIQ760" s="114"/>
      <c r="GIR760" s="114"/>
      <c r="GIS760" s="114"/>
      <c r="GIT760" s="114"/>
      <c r="GIU760" s="114"/>
      <c r="GIV760" s="114"/>
      <c r="GIW760" s="114"/>
      <c r="GIX760" s="114"/>
      <c r="GIY760" s="114"/>
      <c r="GIZ760" s="114"/>
      <c r="GJA760" s="114"/>
      <c r="GJB760" s="114"/>
      <c r="GJC760" s="114"/>
      <c r="GJD760" s="114"/>
      <c r="GJE760" s="114"/>
      <c r="GJF760" s="114"/>
      <c r="GJG760" s="114"/>
      <c r="GJH760" s="114"/>
      <c r="GJI760" s="114"/>
      <c r="GJJ760" s="114"/>
      <c r="GJK760" s="114"/>
      <c r="GJL760" s="114"/>
      <c r="GJM760" s="114"/>
      <c r="GJN760" s="114"/>
      <c r="GJO760" s="114"/>
      <c r="GJP760" s="114"/>
      <c r="GJQ760" s="114"/>
      <c r="GJR760" s="114"/>
      <c r="GJS760" s="114"/>
      <c r="GJT760" s="114"/>
      <c r="GJU760" s="114"/>
      <c r="GJV760" s="114"/>
      <c r="GJW760" s="114"/>
      <c r="GJX760" s="114"/>
      <c r="GJY760" s="114"/>
      <c r="GJZ760" s="114"/>
      <c r="GKA760" s="114"/>
      <c r="GKB760" s="114"/>
      <c r="GKC760" s="114"/>
      <c r="GKD760" s="114"/>
      <c r="GKE760" s="114"/>
      <c r="GKF760" s="114"/>
      <c r="GKG760" s="114"/>
      <c r="GKH760" s="114"/>
      <c r="GKI760" s="114"/>
      <c r="GKJ760" s="114"/>
      <c r="GKK760" s="114"/>
      <c r="GKL760" s="114"/>
      <c r="GKM760" s="114"/>
      <c r="GKN760" s="114"/>
      <c r="GKO760" s="114"/>
      <c r="GKP760" s="114"/>
      <c r="GKQ760" s="114"/>
      <c r="GKR760" s="114"/>
      <c r="GKS760" s="114"/>
      <c r="GKT760" s="114"/>
      <c r="GKU760" s="114"/>
      <c r="GKV760" s="114"/>
      <c r="GKW760" s="114"/>
      <c r="GKX760" s="114"/>
      <c r="GKY760" s="114"/>
      <c r="GKZ760" s="114"/>
      <c r="GLA760" s="114"/>
      <c r="GLB760" s="114"/>
      <c r="GLC760" s="114"/>
      <c r="GLD760" s="114"/>
      <c r="GLE760" s="114"/>
      <c r="GLF760" s="114"/>
      <c r="GLG760" s="114"/>
      <c r="GLH760" s="114"/>
      <c r="GLI760" s="114"/>
      <c r="GLJ760" s="114"/>
      <c r="GLK760" s="114"/>
      <c r="GLL760" s="114"/>
      <c r="GLM760" s="114"/>
      <c r="GLN760" s="114"/>
      <c r="GLO760" s="114"/>
      <c r="GLP760" s="114"/>
      <c r="GLQ760" s="114"/>
      <c r="GLR760" s="114"/>
      <c r="GLS760" s="114"/>
      <c r="GLT760" s="114"/>
      <c r="GLU760" s="114"/>
      <c r="GLV760" s="114"/>
      <c r="GLW760" s="114"/>
      <c r="GLX760" s="114"/>
      <c r="GLY760" s="114"/>
      <c r="GLZ760" s="114"/>
      <c r="GMA760" s="114"/>
      <c r="GMB760" s="114"/>
      <c r="GMC760" s="114"/>
      <c r="GMD760" s="114"/>
      <c r="GME760" s="114"/>
      <c r="GMF760" s="114"/>
      <c r="GMG760" s="114"/>
      <c r="GMH760" s="114"/>
      <c r="GMI760" s="114"/>
      <c r="GMJ760" s="114"/>
      <c r="GMK760" s="114"/>
      <c r="GML760" s="114"/>
      <c r="GMM760" s="114"/>
      <c r="GMN760" s="114"/>
      <c r="GMO760" s="114"/>
      <c r="GMP760" s="114"/>
      <c r="GMQ760" s="114"/>
      <c r="GMR760" s="114"/>
      <c r="GMS760" s="114"/>
      <c r="GMT760" s="114"/>
      <c r="GMU760" s="114"/>
      <c r="GMV760" s="114"/>
      <c r="GMW760" s="114"/>
      <c r="GMX760" s="114"/>
      <c r="GMY760" s="114"/>
      <c r="GMZ760" s="114"/>
      <c r="GNA760" s="114"/>
      <c r="GNB760" s="114"/>
      <c r="GNC760" s="114"/>
      <c r="GND760" s="114"/>
      <c r="GNE760" s="114"/>
      <c r="GNF760" s="114"/>
      <c r="GNG760" s="114"/>
      <c r="GNH760" s="114"/>
      <c r="GNI760" s="114"/>
      <c r="GNJ760" s="114"/>
      <c r="GNK760" s="114"/>
      <c r="GNL760" s="114"/>
      <c r="GNM760" s="114"/>
      <c r="GNN760" s="114"/>
      <c r="GNO760" s="114"/>
      <c r="GNP760" s="114"/>
      <c r="GNQ760" s="114"/>
      <c r="GNR760" s="114"/>
      <c r="GNS760" s="114"/>
      <c r="GNT760" s="114"/>
      <c r="GNU760" s="114"/>
      <c r="GNV760" s="114"/>
      <c r="GNW760" s="114"/>
      <c r="GNX760" s="114"/>
      <c r="GNY760" s="114"/>
      <c r="GNZ760" s="114"/>
      <c r="GOA760" s="114"/>
      <c r="GOB760" s="114"/>
      <c r="GOC760" s="114"/>
      <c r="GOD760" s="114"/>
      <c r="GOE760" s="114"/>
      <c r="GOF760" s="114"/>
      <c r="GOG760" s="114"/>
      <c r="GOH760" s="114"/>
      <c r="GOI760" s="114"/>
      <c r="GOJ760" s="114"/>
      <c r="GOK760" s="114"/>
      <c r="GOL760" s="114"/>
      <c r="GOM760" s="114"/>
      <c r="GON760" s="114"/>
      <c r="GOO760" s="114"/>
      <c r="GOP760" s="114"/>
      <c r="GOQ760" s="114"/>
      <c r="GOR760" s="114"/>
      <c r="GOS760" s="114"/>
      <c r="GOT760" s="114"/>
      <c r="GOU760" s="114"/>
      <c r="GOV760" s="114"/>
      <c r="GOW760" s="114"/>
      <c r="GOX760" s="114"/>
      <c r="GOY760" s="114"/>
      <c r="GOZ760" s="114"/>
      <c r="GPA760" s="114"/>
      <c r="GPB760" s="114"/>
      <c r="GPC760" s="114"/>
      <c r="GPD760" s="114"/>
      <c r="GPE760" s="114"/>
      <c r="GPF760" s="114"/>
      <c r="GPG760" s="114"/>
      <c r="GPH760" s="114"/>
      <c r="GPI760" s="114"/>
      <c r="GPJ760" s="114"/>
      <c r="GPK760" s="114"/>
      <c r="GPL760" s="114"/>
      <c r="GPM760" s="114"/>
      <c r="GPN760" s="114"/>
      <c r="GPO760" s="114"/>
      <c r="GPP760" s="114"/>
      <c r="GPQ760" s="114"/>
      <c r="GPR760" s="114"/>
      <c r="GPS760" s="114"/>
      <c r="GPT760" s="114"/>
      <c r="GPU760" s="114"/>
      <c r="GPV760" s="114"/>
      <c r="GPW760" s="114"/>
      <c r="GPX760" s="114"/>
      <c r="GPY760" s="114"/>
      <c r="GPZ760" s="114"/>
      <c r="GQA760" s="114"/>
      <c r="GQB760" s="114"/>
      <c r="GQC760" s="114"/>
      <c r="GQD760" s="114"/>
      <c r="GQE760" s="114"/>
      <c r="GQF760" s="114"/>
      <c r="GQG760" s="114"/>
      <c r="GQH760" s="114"/>
      <c r="GQI760" s="114"/>
      <c r="GQJ760" s="114"/>
      <c r="GQK760" s="114"/>
      <c r="GQL760" s="114"/>
      <c r="GQM760" s="114"/>
      <c r="GQN760" s="114"/>
      <c r="GQO760" s="114"/>
      <c r="GQP760" s="114"/>
      <c r="GQQ760" s="114"/>
      <c r="GQR760" s="114"/>
      <c r="GQS760" s="114"/>
      <c r="GQT760" s="114"/>
      <c r="GQU760" s="114"/>
      <c r="GQV760" s="114"/>
      <c r="GQW760" s="114"/>
      <c r="GQX760" s="114"/>
      <c r="GQY760" s="114"/>
      <c r="GQZ760" s="114"/>
      <c r="GRA760" s="114"/>
      <c r="GRB760" s="114"/>
      <c r="GRC760" s="114"/>
      <c r="GRD760" s="114"/>
      <c r="GRE760" s="114"/>
      <c r="GRF760" s="114"/>
      <c r="GRG760" s="114"/>
      <c r="GRH760" s="114"/>
      <c r="GRI760" s="114"/>
      <c r="GRJ760" s="114"/>
      <c r="GRK760" s="114"/>
      <c r="GRL760" s="114"/>
      <c r="GRM760" s="114"/>
      <c r="GRN760" s="114"/>
      <c r="GRO760" s="114"/>
      <c r="GRP760" s="114"/>
      <c r="GRQ760" s="114"/>
      <c r="GRR760" s="114"/>
      <c r="GRS760" s="114"/>
      <c r="GRT760" s="114"/>
      <c r="GRU760" s="114"/>
      <c r="GRV760" s="114"/>
      <c r="GRW760" s="114"/>
      <c r="GRX760" s="114"/>
      <c r="GRY760" s="114"/>
      <c r="GRZ760" s="114"/>
      <c r="GSA760" s="114"/>
      <c r="GSB760" s="114"/>
      <c r="GSC760" s="114"/>
      <c r="GSD760" s="114"/>
      <c r="GSE760" s="114"/>
      <c r="GSF760" s="114"/>
      <c r="GSG760" s="114"/>
      <c r="GSH760" s="114"/>
      <c r="GSI760" s="114"/>
      <c r="GSJ760" s="114"/>
      <c r="GSK760" s="114"/>
      <c r="GSL760" s="114"/>
      <c r="GSM760" s="114"/>
      <c r="GSN760" s="114"/>
      <c r="GSO760" s="114"/>
      <c r="GSP760" s="114"/>
      <c r="GSQ760" s="114"/>
      <c r="GSR760" s="114"/>
      <c r="GSS760" s="114"/>
      <c r="GST760" s="114"/>
      <c r="GSU760" s="114"/>
      <c r="GSV760" s="114"/>
      <c r="GSW760" s="114"/>
      <c r="GSX760" s="114"/>
      <c r="GSY760" s="114"/>
      <c r="GSZ760" s="114"/>
      <c r="GTA760" s="114"/>
      <c r="GTB760" s="114"/>
      <c r="GTC760" s="114"/>
      <c r="GTD760" s="114"/>
      <c r="GTE760" s="114"/>
      <c r="GTF760" s="114"/>
      <c r="GTG760" s="114"/>
      <c r="GTH760" s="114"/>
      <c r="GTI760" s="114"/>
      <c r="GTJ760" s="114"/>
      <c r="GTK760" s="114"/>
      <c r="GTL760" s="114"/>
      <c r="GTM760" s="114"/>
      <c r="GTN760" s="114"/>
      <c r="GTO760" s="114"/>
      <c r="GTP760" s="114"/>
      <c r="GTQ760" s="114"/>
      <c r="GTR760" s="114"/>
      <c r="GTS760" s="114"/>
      <c r="GTT760" s="114"/>
      <c r="GTU760" s="114"/>
      <c r="GTV760" s="114"/>
      <c r="GTW760" s="114"/>
      <c r="GTX760" s="114"/>
      <c r="GTY760" s="114"/>
      <c r="GTZ760" s="114"/>
      <c r="GUA760" s="114"/>
      <c r="GUB760" s="114"/>
      <c r="GUC760" s="114"/>
      <c r="GUD760" s="114"/>
      <c r="GUE760" s="114"/>
      <c r="GUF760" s="114"/>
      <c r="GUG760" s="114"/>
      <c r="GUH760" s="114"/>
      <c r="GUI760" s="114"/>
      <c r="GUJ760" s="114"/>
      <c r="GUK760" s="114"/>
      <c r="GUL760" s="114"/>
      <c r="GUM760" s="114"/>
      <c r="GUN760" s="114"/>
      <c r="GUO760" s="114"/>
      <c r="GUP760" s="114"/>
      <c r="GUQ760" s="114"/>
      <c r="GUR760" s="114"/>
      <c r="GUS760" s="114"/>
      <c r="GUT760" s="114"/>
      <c r="GUU760" s="114"/>
      <c r="GUV760" s="114"/>
      <c r="GUW760" s="114"/>
      <c r="GUX760" s="114"/>
      <c r="GUY760" s="114"/>
      <c r="GUZ760" s="114"/>
      <c r="GVA760" s="114"/>
      <c r="GVB760" s="114"/>
      <c r="GVC760" s="114"/>
      <c r="GVD760" s="114"/>
      <c r="GVE760" s="114"/>
      <c r="GVF760" s="114"/>
      <c r="GVG760" s="114"/>
      <c r="GVH760" s="114"/>
      <c r="GVI760" s="114"/>
      <c r="GVJ760" s="114"/>
      <c r="GVK760" s="114"/>
      <c r="GVL760" s="114"/>
      <c r="GVM760" s="114"/>
      <c r="GVN760" s="114"/>
      <c r="GVO760" s="114"/>
      <c r="GVP760" s="114"/>
      <c r="GVQ760" s="114"/>
      <c r="GVR760" s="114"/>
      <c r="GVS760" s="114"/>
      <c r="GVT760" s="114"/>
      <c r="GVU760" s="114"/>
      <c r="GVV760" s="114"/>
      <c r="GVW760" s="114"/>
      <c r="GVX760" s="114"/>
      <c r="GVY760" s="114"/>
      <c r="GVZ760" s="114"/>
      <c r="GWA760" s="114"/>
      <c r="GWB760" s="114"/>
      <c r="GWC760" s="114"/>
      <c r="GWD760" s="114"/>
      <c r="GWE760" s="114"/>
      <c r="GWF760" s="114"/>
      <c r="GWG760" s="114"/>
      <c r="GWH760" s="114"/>
      <c r="GWI760" s="114"/>
      <c r="GWJ760" s="114"/>
      <c r="GWK760" s="114"/>
      <c r="GWL760" s="114"/>
      <c r="GWM760" s="114"/>
      <c r="GWN760" s="114"/>
      <c r="GWO760" s="114"/>
      <c r="GWP760" s="114"/>
      <c r="GWQ760" s="114"/>
      <c r="GWR760" s="114"/>
      <c r="GWS760" s="114"/>
      <c r="GWT760" s="114"/>
      <c r="GWU760" s="114"/>
      <c r="GWV760" s="114"/>
      <c r="GWW760" s="114"/>
      <c r="GWX760" s="114"/>
      <c r="GWY760" s="114"/>
      <c r="GWZ760" s="114"/>
      <c r="GXA760" s="114"/>
      <c r="GXB760" s="114"/>
      <c r="GXC760" s="114"/>
      <c r="GXD760" s="114"/>
      <c r="GXE760" s="114"/>
      <c r="GXF760" s="114"/>
      <c r="GXG760" s="114"/>
      <c r="GXH760" s="114"/>
      <c r="GXI760" s="114"/>
      <c r="GXJ760" s="114"/>
      <c r="GXK760" s="114"/>
      <c r="GXL760" s="114"/>
      <c r="GXM760" s="114"/>
      <c r="GXN760" s="114"/>
      <c r="GXO760" s="114"/>
      <c r="GXP760" s="114"/>
      <c r="GXQ760" s="114"/>
      <c r="GXR760" s="114"/>
      <c r="GXS760" s="114"/>
      <c r="GXT760" s="114"/>
      <c r="GXU760" s="114"/>
      <c r="GXV760" s="114"/>
      <c r="GXW760" s="114"/>
      <c r="GXX760" s="114"/>
      <c r="GXY760" s="114"/>
      <c r="GXZ760" s="114"/>
      <c r="GYA760" s="114"/>
      <c r="GYB760" s="114"/>
      <c r="GYC760" s="114"/>
      <c r="GYD760" s="114"/>
      <c r="GYE760" s="114"/>
      <c r="GYF760" s="114"/>
      <c r="GYG760" s="114"/>
      <c r="GYH760" s="114"/>
      <c r="GYI760" s="114"/>
      <c r="GYJ760" s="114"/>
      <c r="GYK760" s="114"/>
      <c r="GYL760" s="114"/>
      <c r="GYM760" s="114"/>
      <c r="GYN760" s="114"/>
      <c r="GYO760" s="114"/>
      <c r="GYP760" s="114"/>
      <c r="GYQ760" s="114"/>
      <c r="GYR760" s="114"/>
      <c r="GYS760" s="114"/>
      <c r="GYT760" s="114"/>
      <c r="GYU760" s="114"/>
      <c r="GYV760" s="114"/>
      <c r="GYW760" s="114"/>
      <c r="GYX760" s="114"/>
      <c r="GYY760" s="114"/>
      <c r="GYZ760" s="114"/>
      <c r="GZA760" s="114"/>
      <c r="GZB760" s="114"/>
      <c r="GZC760" s="114"/>
      <c r="GZD760" s="114"/>
      <c r="GZE760" s="114"/>
      <c r="GZF760" s="114"/>
      <c r="GZG760" s="114"/>
      <c r="GZH760" s="114"/>
      <c r="GZI760" s="114"/>
      <c r="GZJ760" s="114"/>
      <c r="GZK760" s="114"/>
      <c r="GZL760" s="114"/>
      <c r="GZM760" s="114"/>
      <c r="GZN760" s="114"/>
      <c r="GZO760" s="114"/>
      <c r="GZP760" s="114"/>
      <c r="GZQ760" s="114"/>
      <c r="GZR760" s="114"/>
      <c r="GZS760" s="114"/>
      <c r="GZT760" s="114"/>
      <c r="GZU760" s="114"/>
      <c r="GZV760" s="114"/>
      <c r="GZW760" s="114"/>
      <c r="GZX760" s="114"/>
      <c r="GZY760" s="114"/>
      <c r="GZZ760" s="114"/>
      <c r="HAA760" s="114"/>
      <c r="HAB760" s="114"/>
      <c r="HAC760" s="114"/>
      <c r="HAD760" s="114"/>
      <c r="HAE760" s="114"/>
      <c r="HAF760" s="114"/>
      <c r="HAG760" s="114"/>
      <c r="HAH760" s="114"/>
      <c r="HAI760" s="114"/>
      <c r="HAJ760" s="114"/>
      <c r="HAK760" s="114"/>
      <c r="HAL760" s="114"/>
      <c r="HAM760" s="114"/>
      <c r="HAN760" s="114"/>
      <c r="HAO760" s="114"/>
      <c r="HAP760" s="114"/>
      <c r="HAQ760" s="114"/>
      <c r="HAR760" s="114"/>
      <c r="HAS760" s="114"/>
      <c r="HAT760" s="114"/>
      <c r="HAU760" s="114"/>
      <c r="HAV760" s="114"/>
      <c r="HAW760" s="114"/>
      <c r="HAX760" s="114"/>
      <c r="HAY760" s="114"/>
      <c r="HAZ760" s="114"/>
      <c r="HBA760" s="114"/>
      <c r="HBB760" s="114"/>
      <c r="HBC760" s="114"/>
      <c r="HBD760" s="114"/>
      <c r="HBE760" s="114"/>
      <c r="HBF760" s="114"/>
      <c r="HBG760" s="114"/>
      <c r="HBH760" s="114"/>
      <c r="HBI760" s="114"/>
      <c r="HBJ760" s="114"/>
      <c r="HBK760" s="114"/>
      <c r="HBL760" s="114"/>
      <c r="HBM760" s="114"/>
      <c r="HBN760" s="114"/>
      <c r="HBO760" s="114"/>
      <c r="HBP760" s="114"/>
      <c r="HBQ760" s="114"/>
      <c r="HBR760" s="114"/>
      <c r="HBS760" s="114"/>
      <c r="HBT760" s="114"/>
      <c r="HBU760" s="114"/>
      <c r="HBV760" s="114"/>
      <c r="HBW760" s="114"/>
      <c r="HBX760" s="114"/>
      <c r="HBY760" s="114"/>
      <c r="HBZ760" s="114"/>
      <c r="HCA760" s="114"/>
      <c r="HCB760" s="114"/>
      <c r="HCC760" s="114"/>
      <c r="HCD760" s="114"/>
      <c r="HCE760" s="114"/>
      <c r="HCF760" s="114"/>
      <c r="HCG760" s="114"/>
      <c r="HCH760" s="114"/>
      <c r="HCI760" s="114"/>
      <c r="HCJ760" s="114"/>
      <c r="HCK760" s="114"/>
      <c r="HCL760" s="114"/>
      <c r="HCM760" s="114"/>
      <c r="HCN760" s="114"/>
      <c r="HCO760" s="114"/>
      <c r="HCP760" s="114"/>
      <c r="HCQ760" s="114"/>
      <c r="HCR760" s="114"/>
      <c r="HCS760" s="114"/>
      <c r="HCT760" s="114"/>
      <c r="HCU760" s="114"/>
      <c r="HCV760" s="114"/>
      <c r="HCW760" s="114"/>
      <c r="HCX760" s="114"/>
      <c r="HCY760" s="114"/>
      <c r="HCZ760" s="114"/>
      <c r="HDA760" s="114"/>
      <c r="HDB760" s="114"/>
      <c r="HDC760" s="114"/>
      <c r="HDD760" s="114"/>
      <c r="HDE760" s="114"/>
      <c r="HDF760" s="114"/>
      <c r="HDG760" s="114"/>
      <c r="HDH760" s="114"/>
      <c r="HDI760" s="114"/>
      <c r="HDJ760" s="114"/>
      <c r="HDK760" s="114"/>
      <c r="HDL760" s="114"/>
      <c r="HDM760" s="114"/>
      <c r="HDN760" s="114"/>
      <c r="HDO760" s="114"/>
      <c r="HDP760" s="114"/>
      <c r="HDQ760" s="114"/>
      <c r="HDR760" s="114"/>
      <c r="HDS760" s="114"/>
      <c r="HDT760" s="114"/>
      <c r="HDU760" s="114"/>
      <c r="HDV760" s="114"/>
      <c r="HDW760" s="114"/>
      <c r="HDX760" s="114"/>
      <c r="HDY760" s="114"/>
      <c r="HDZ760" s="114"/>
      <c r="HEA760" s="114"/>
      <c r="HEB760" s="114"/>
      <c r="HEC760" s="114"/>
      <c r="HED760" s="114"/>
      <c r="HEE760" s="114"/>
      <c r="HEF760" s="114"/>
      <c r="HEG760" s="114"/>
      <c r="HEH760" s="114"/>
      <c r="HEI760" s="114"/>
      <c r="HEJ760" s="114"/>
      <c r="HEK760" s="114"/>
      <c r="HEL760" s="114"/>
      <c r="HEM760" s="114"/>
      <c r="HEN760" s="114"/>
      <c r="HEO760" s="114"/>
      <c r="HEP760" s="114"/>
      <c r="HEQ760" s="114"/>
      <c r="HER760" s="114"/>
      <c r="HES760" s="114"/>
      <c r="HET760" s="114"/>
      <c r="HEU760" s="114"/>
      <c r="HEV760" s="114"/>
      <c r="HEW760" s="114"/>
      <c r="HEX760" s="114"/>
      <c r="HEY760" s="114"/>
      <c r="HEZ760" s="114"/>
      <c r="HFA760" s="114"/>
      <c r="HFB760" s="114"/>
      <c r="HFC760" s="114"/>
      <c r="HFD760" s="114"/>
      <c r="HFE760" s="114"/>
      <c r="HFF760" s="114"/>
      <c r="HFG760" s="114"/>
      <c r="HFH760" s="114"/>
      <c r="HFI760" s="114"/>
      <c r="HFJ760" s="114"/>
      <c r="HFK760" s="114"/>
      <c r="HFL760" s="114"/>
      <c r="HFM760" s="114"/>
      <c r="HFN760" s="114"/>
      <c r="HFO760" s="114"/>
      <c r="HFP760" s="114"/>
      <c r="HFQ760" s="114"/>
      <c r="HFR760" s="114"/>
      <c r="HFS760" s="114"/>
      <c r="HFT760" s="114"/>
      <c r="HFU760" s="114"/>
      <c r="HFV760" s="114"/>
      <c r="HFW760" s="114"/>
      <c r="HFX760" s="114"/>
      <c r="HFY760" s="114"/>
      <c r="HFZ760" s="114"/>
      <c r="HGA760" s="114"/>
      <c r="HGB760" s="114"/>
      <c r="HGC760" s="114"/>
      <c r="HGD760" s="114"/>
      <c r="HGE760" s="114"/>
      <c r="HGF760" s="114"/>
      <c r="HGG760" s="114"/>
      <c r="HGH760" s="114"/>
      <c r="HGI760" s="114"/>
      <c r="HGJ760" s="114"/>
      <c r="HGK760" s="114"/>
      <c r="HGL760" s="114"/>
      <c r="HGM760" s="114"/>
      <c r="HGN760" s="114"/>
      <c r="HGO760" s="114"/>
      <c r="HGP760" s="114"/>
      <c r="HGQ760" s="114"/>
      <c r="HGR760" s="114"/>
      <c r="HGS760" s="114"/>
      <c r="HGT760" s="114"/>
      <c r="HGU760" s="114"/>
      <c r="HGV760" s="114"/>
      <c r="HGW760" s="114"/>
      <c r="HGX760" s="114"/>
      <c r="HGY760" s="114"/>
      <c r="HGZ760" s="114"/>
      <c r="HHA760" s="114"/>
      <c r="HHB760" s="114"/>
      <c r="HHC760" s="114"/>
      <c r="HHD760" s="114"/>
      <c r="HHE760" s="114"/>
      <c r="HHF760" s="114"/>
      <c r="HHG760" s="114"/>
      <c r="HHH760" s="114"/>
      <c r="HHI760" s="114"/>
      <c r="HHJ760" s="114"/>
      <c r="HHK760" s="114"/>
      <c r="HHL760" s="114"/>
      <c r="HHM760" s="114"/>
      <c r="HHN760" s="114"/>
      <c r="HHO760" s="114"/>
      <c r="HHP760" s="114"/>
      <c r="HHQ760" s="114"/>
      <c r="HHR760" s="114"/>
      <c r="HHS760" s="114"/>
      <c r="HHT760" s="114"/>
      <c r="HHU760" s="114"/>
      <c r="HHV760" s="114"/>
      <c r="HHW760" s="114"/>
      <c r="HHX760" s="114"/>
      <c r="HHY760" s="114"/>
      <c r="HHZ760" s="114"/>
      <c r="HIA760" s="114"/>
      <c r="HIB760" s="114"/>
      <c r="HIC760" s="114"/>
      <c r="HID760" s="114"/>
      <c r="HIE760" s="114"/>
      <c r="HIF760" s="114"/>
      <c r="HIG760" s="114"/>
      <c r="HIH760" s="114"/>
      <c r="HII760" s="114"/>
      <c r="HIJ760" s="114"/>
      <c r="HIK760" s="114"/>
      <c r="HIL760" s="114"/>
      <c r="HIM760" s="114"/>
      <c r="HIN760" s="114"/>
      <c r="HIO760" s="114"/>
      <c r="HIP760" s="114"/>
      <c r="HIQ760" s="114"/>
      <c r="HIR760" s="114"/>
      <c r="HIS760" s="114"/>
      <c r="HIT760" s="114"/>
      <c r="HIU760" s="114"/>
      <c r="HIV760" s="114"/>
      <c r="HIW760" s="114"/>
      <c r="HIX760" s="114"/>
      <c r="HIY760" s="114"/>
      <c r="HIZ760" s="114"/>
      <c r="HJA760" s="114"/>
      <c r="HJB760" s="114"/>
      <c r="HJC760" s="114"/>
      <c r="HJD760" s="114"/>
      <c r="HJE760" s="114"/>
      <c r="HJF760" s="114"/>
      <c r="HJG760" s="114"/>
      <c r="HJH760" s="114"/>
      <c r="HJI760" s="114"/>
      <c r="HJJ760" s="114"/>
      <c r="HJK760" s="114"/>
      <c r="HJL760" s="114"/>
      <c r="HJM760" s="114"/>
      <c r="HJN760" s="114"/>
      <c r="HJO760" s="114"/>
      <c r="HJP760" s="114"/>
      <c r="HJQ760" s="114"/>
      <c r="HJR760" s="114"/>
      <c r="HJS760" s="114"/>
      <c r="HJT760" s="114"/>
      <c r="HJU760" s="114"/>
      <c r="HJV760" s="114"/>
      <c r="HJW760" s="114"/>
      <c r="HJX760" s="114"/>
      <c r="HJY760" s="114"/>
      <c r="HJZ760" s="114"/>
      <c r="HKA760" s="114"/>
      <c r="HKB760" s="114"/>
      <c r="HKC760" s="114"/>
      <c r="HKD760" s="114"/>
      <c r="HKE760" s="114"/>
      <c r="HKF760" s="114"/>
      <c r="HKG760" s="114"/>
      <c r="HKH760" s="114"/>
      <c r="HKI760" s="114"/>
      <c r="HKJ760" s="114"/>
      <c r="HKK760" s="114"/>
      <c r="HKL760" s="114"/>
      <c r="HKM760" s="114"/>
      <c r="HKN760" s="114"/>
      <c r="HKO760" s="114"/>
      <c r="HKP760" s="114"/>
      <c r="HKQ760" s="114"/>
      <c r="HKR760" s="114"/>
      <c r="HKS760" s="114"/>
      <c r="HKT760" s="114"/>
      <c r="HKU760" s="114"/>
      <c r="HKV760" s="114"/>
      <c r="HKW760" s="114"/>
      <c r="HKX760" s="114"/>
      <c r="HKY760" s="114"/>
      <c r="HKZ760" s="114"/>
      <c r="HLA760" s="114"/>
      <c r="HLB760" s="114"/>
      <c r="HLC760" s="114"/>
      <c r="HLD760" s="114"/>
      <c r="HLE760" s="114"/>
      <c r="HLF760" s="114"/>
      <c r="HLG760" s="114"/>
      <c r="HLH760" s="114"/>
      <c r="HLI760" s="114"/>
      <c r="HLJ760" s="114"/>
      <c r="HLK760" s="114"/>
      <c r="HLL760" s="114"/>
      <c r="HLM760" s="114"/>
      <c r="HLN760" s="114"/>
      <c r="HLO760" s="114"/>
      <c r="HLP760" s="114"/>
      <c r="HLQ760" s="114"/>
      <c r="HLR760" s="114"/>
      <c r="HLS760" s="114"/>
      <c r="HLT760" s="114"/>
      <c r="HLU760" s="114"/>
      <c r="HLV760" s="114"/>
      <c r="HLW760" s="114"/>
      <c r="HLX760" s="114"/>
      <c r="HLY760" s="114"/>
      <c r="HLZ760" s="114"/>
      <c r="HMA760" s="114"/>
      <c r="HMB760" s="114"/>
      <c r="HMC760" s="114"/>
      <c r="HMD760" s="114"/>
      <c r="HME760" s="114"/>
      <c r="HMF760" s="114"/>
      <c r="HMG760" s="114"/>
      <c r="HMH760" s="114"/>
      <c r="HMI760" s="114"/>
      <c r="HMJ760" s="114"/>
      <c r="HMK760" s="114"/>
      <c r="HML760" s="114"/>
      <c r="HMM760" s="114"/>
      <c r="HMN760" s="114"/>
      <c r="HMO760" s="114"/>
      <c r="HMP760" s="114"/>
      <c r="HMQ760" s="114"/>
      <c r="HMR760" s="114"/>
      <c r="HMS760" s="114"/>
      <c r="HMT760" s="114"/>
      <c r="HMU760" s="114"/>
      <c r="HMV760" s="114"/>
      <c r="HMW760" s="114"/>
      <c r="HMX760" s="114"/>
      <c r="HMY760" s="114"/>
      <c r="HMZ760" s="114"/>
      <c r="HNA760" s="114"/>
      <c r="HNB760" s="114"/>
      <c r="HNC760" s="114"/>
      <c r="HND760" s="114"/>
      <c r="HNE760" s="114"/>
      <c r="HNF760" s="114"/>
      <c r="HNG760" s="114"/>
      <c r="HNH760" s="114"/>
      <c r="HNI760" s="114"/>
      <c r="HNJ760" s="114"/>
      <c r="HNK760" s="114"/>
      <c r="HNL760" s="114"/>
      <c r="HNM760" s="114"/>
      <c r="HNN760" s="114"/>
      <c r="HNO760" s="114"/>
      <c r="HNP760" s="114"/>
      <c r="HNQ760" s="114"/>
      <c r="HNR760" s="114"/>
      <c r="HNS760" s="114"/>
      <c r="HNT760" s="114"/>
      <c r="HNU760" s="114"/>
      <c r="HNV760" s="114"/>
      <c r="HNW760" s="114"/>
      <c r="HNX760" s="114"/>
      <c r="HNY760" s="114"/>
      <c r="HNZ760" s="114"/>
      <c r="HOA760" s="114"/>
      <c r="HOB760" s="114"/>
      <c r="HOC760" s="114"/>
      <c r="HOD760" s="114"/>
      <c r="HOE760" s="114"/>
      <c r="HOF760" s="114"/>
      <c r="HOG760" s="114"/>
      <c r="HOH760" s="114"/>
      <c r="HOI760" s="114"/>
      <c r="HOJ760" s="114"/>
      <c r="HOK760" s="114"/>
      <c r="HOL760" s="114"/>
      <c r="HOM760" s="114"/>
      <c r="HON760" s="114"/>
      <c r="HOO760" s="114"/>
      <c r="HOP760" s="114"/>
      <c r="HOQ760" s="114"/>
      <c r="HOR760" s="114"/>
      <c r="HOS760" s="114"/>
      <c r="HOT760" s="114"/>
      <c r="HOU760" s="114"/>
      <c r="HOV760" s="114"/>
      <c r="HOW760" s="114"/>
      <c r="HOX760" s="114"/>
      <c r="HOY760" s="114"/>
      <c r="HOZ760" s="114"/>
      <c r="HPA760" s="114"/>
      <c r="HPB760" s="114"/>
      <c r="HPC760" s="114"/>
      <c r="HPD760" s="114"/>
      <c r="HPE760" s="114"/>
      <c r="HPF760" s="114"/>
      <c r="HPG760" s="114"/>
      <c r="HPH760" s="114"/>
      <c r="HPI760" s="114"/>
      <c r="HPJ760" s="114"/>
      <c r="HPK760" s="114"/>
      <c r="HPL760" s="114"/>
      <c r="HPM760" s="114"/>
      <c r="HPN760" s="114"/>
      <c r="HPO760" s="114"/>
      <c r="HPP760" s="114"/>
      <c r="HPQ760" s="114"/>
      <c r="HPR760" s="114"/>
      <c r="HPS760" s="114"/>
      <c r="HPT760" s="114"/>
      <c r="HPU760" s="114"/>
      <c r="HPV760" s="114"/>
      <c r="HPW760" s="114"/>
      <c r="HPX760" s="114"/>
      <c r="HPY760" s="114"/>
      <c r="HPZ760" s="114"/>
      <c r="HQA760" s="114"/>
      <c r="HQB760" s="114"/>
      <c r="HQC760" s="114"/>
      <c r="HQD760" s="114"/>
      <c r="HQE760" s="114"/>
      <c r="HQF760" s="114"/>
      <c r="HQG760" s="114"/>
      <c r="HQH760" s="114"/>
      <c r="HQI760" s="114"/>
      <c r="HQJ760" s="114"/>
      <c r="HQK760" s="114"/>
      <c r="HQL760" s="114"/>
      <c r="HQM760" s="114"/>
      <c r="HQN760" s="114"/>
      <c r="HQO760" s="114"/>
      <c r="HQP760" s="114"/>
      <c r="HQQ760" s="114"/>
      <c r="HQR760" s="114"/>
      <c r="HQS760" s="114"/>
      <c r="HQT760" s="114"/>
      <c r="HQU760" s="114"/>
      <c r="HQV760" s="114"/>
      <c r="HQW760" s="114"/>
      <c r="HQX760" s="114"/>
      <c r="HQY760" s="114"/>
      <c r="HQZ760" s="114"/>
      <c r="HRA760" s="114"/>
      <c r="HRB760" s="114"/>
      <c r="HRC760" s="114"/>
      <c r="HRD760" s="114"/>
      <c r="HRE760" s="114"/>
      <c r="HRF760" s="114"/>
      <c r="HRG760" s="114"/>
      <c r="HRH760" s="114"/>
      <c r="HRI760" s="114"/>
      <c r="HRJ760" s="114"/>
      <c r="HRK760" s="114"/>
      <c r="HRL760" s="114"/>
      <c r="HRM760" s="114"/>
      <c r="HRN760" s="114"/>
      <c r="HRO760" s="114"/>
      <c r="HRP760" s="114"/>
      <c r="HRQ760" s="114"/>
      <c r="HRR760" s="114"/>
      <c r="HRS760" s="114"/>
      <c r="HRT760" s="114"/>
      <c r="HRU760" s="114"/>
      <c r="HRV760" s="114"/>
      <c r="HRW760" s="114"/>
      <c r="HRX760" s="114"/>
      <c r="HRY760" s="114"/>
      <c r="HRZ760" s="114"/>
      <c r="HSA760" s="114"/>
      <c r="HSB760" s="114"/>
      <c r="HSC760" s="114"/>
      <c r="HSD760" s="114"/>
      <c r="HSE760" s="114"/>
      <c r="HSF760" s="114"/>
      <c r="HSG760" s="114"/>
      <c r="HSH760" s="114"/>
      <c r="HSI760" s="114"/>
      <c r="HSJ760" s="114"/>
      <c r="HSK760" s="114"/>
      <c r="HSL760" s="114"/>
      <c r="HSM760" s="114"/>
      <c r="HSN760" s="114"/>
      <c r="HSO760" s="114"/>
      <c r="HSP760" s="114"/>
      <c r="HSQ760" s="114"/>
      <c r="HSR760" s="114"/>
      <c r="HSS760" s="114"/>
      <c r="HST760" s="114"/>
      <c r="HSU760" s="114"/>
      <c r="HSV760" s="114"/>
      <c r="HSW760" s="114"/>
      <c r="HSX760" s="114"/>
      <c r="HSY760" s="114"/>
      <c r="HSZ760" s="114"/>
      <c r="HTA760" s="114"/>
      <c r="HTB760" s="114"/>
      <c r="HTC760" s="114"/>
      <c r="HTD760" s="114"/>
      <c r="HTE760" s="114"/>
      <c r="HTF760" s="114"/>
      <c r="HTG760" s="114"/>
      <c r="HTH760" s="114"/>
      <c r="HTI760" s="114"/>
      <c r="HTJ760" s="114"/>
      <c r="HTK760" s="114"/>
      <c r="HTL760" s="114"/>
      <c r="HTM760" s="114"/>
      <c r="HTN760" s="114"/>
      <c r="HTO760" s="114"/>
      <c r="HTP760" s="114"/>
      <c r="HTQ760" s="114"/>
      <c r="HTR760" s="114"/>
      <c r="HTS760" s="114"/>
      <c r="HTT760" s="114"/>
      <c r="HTU760" s="114"/>
      <c r="HTV760" s="114"/>
      <c r="HTW760" s="114"/>
      <c r="HTX760" s="114"/>
      <c r="HTY760" s="114"/>
      <c r="HTZ760" s="114"/>
      <c r="HUA760" s="114"/>
      <c r="HUB760" s="114"/>
      <c r="HUC760" s="114"/>
      <c r="HUD760" s="114"/>
      <c r="HUE760" s="114"/>
      <c r="HUF760" s="114"/>
      <c r="HUG760" s="114"/>
      <c r="HUH760" s="114"/>
      <c r="HUI760" s="114"/>
      <c r="HUJ760" s="114"/>
      <c r="HUK760" s="114"/>
      <c r="HUL760" s="114"/>
      <c r="HUM760" s="114"/>
      <c r="HUN760" s="114"/>
      <c r="HUO760" s="114"/>
      <c r="HUP760" s="114"/>
      <c r="HUQ760" s="114"/>
      <c r="HUR760" s="114"/>
      <c r="HUS760" s="114"/>
      <c r="HUT760" s="114"/>
      <c r="HUU760" s="114"/>
      <c r="HUV760" s="114"/>
      <c r="HUW760" s="114"/>
      <c r="HUX760" s="114"/>
      <c r="HUY760" s="114"/>
      <c r="HUZ760" s="114"/>
      <c r="HVA760" s="114"/>
      <c r="HVB760" s="114"/>
      <c r="HVC760" s="114"/>
      <c r="HVD760" s="114"/>
      <c r="HVE760" s="114"/>
      <c r="HVF760" s="114"/>
      <c r="HVG760" s="114"/>
      <c r="HVH760" s="114"/>
      <c r="HVI760" s="114"/>
      <c r="HVJ760" s="114"/>
      <c r="HVK760" s="114"/>
      <c r="HVL760" s="114"/>
      <c r="HVM760" s="114"/>
      <c r="HVN760" s="114"/>
      <c r="HVO760" s="114"/>
      <c r="HVP760" s="114"/>
      <c r="HVQ760" s="114"/>
      <c r="HVR760" s="114"/>
      <c r="HVS760" s="114"/>
      <c r="HVT760" s="114"/>
      <c r="HVU760" s="114"/>
      <c r="HVV760" s="114"/>
      <c r="HVW760" s="114"/>
      <c r="HVX760" s="114"/>
      <c r="HVY760" s="114"/>
      <c r="HVZ760" s="114"/>
      <c r="HWA760" s="114"/>
      <c r="HWB760" s="114"/>
      <c r="HWC760" s="114"/>
      <c r="HWD760" s="114"/>
      <c r="HWE760" s="114"/>
      <c r="HWF760" s="114"/>
      <c r="HWG760" s="114"/>
      <c r="HWH760" s="114"/>
      <c r="HWI760" s="114"/>
      <c r="HWJ760" s="114"/>
      <c r="HWK760" s="114"/>
      <c r="HWL760" s="114"/>
      <c r="HWM760" s="114"/>
      <c r="HWN760" s="114"/>
      <c r="HWO760" s="114"/>
      <c r="HWP760" s="114"/>
      <c r="HWQ760" s="114"/>
      <c r="HWR760" s="114"/>
      <c r="HWS760" s="114"/>
      <c r="HWT760" s="114"/>
      <c r="HWU760" s="114"/>
      <c r="HWV760" s="114"/>
      <c r="HWW760" s="114"/>
      <c r="HWX760" s="114"/>
      <c r="HWY760" s="114"/>
      <c r="HWZ760" s="114"/>
      <c r="HXA760" s="114"/>
      <c r="HXB760" s="114"/>
      <c r="HXC760" s="114"/>
      <c r="HXD760" s="114"/>
      <c r="HXE760" s="114"/>
      <c r="HXF760" s="114"/>
      <c r="HXG760" s="114"/>
      <c r="HXH760" s="114"/>
      <c r="HXI760" s="114"/>
      <c r="HXJ760" s="114"/>
      <c r="HXK760" s="114"/>
      <c r="HXL760" s="114"/>
      <c r="HXM760" s="114"/>
      <c r="HXN760" s="114"/>
      <c r="HXO760" s="114"/>
      <c r="HXP760" s="114"/>
      <c r="HXQ760" s="114"/>
      <c r="HXR760" s="114"/>
      <c r="HXS760" s="114"/>
      <c r="HXT760" s="114"/>
      <c r="HXU760" s="114"/>
      <c r="HXV760" s="114"/>
      <c r="HXW760" s="114"/>
      <c r="HXX760" s="114"/>
      <c r="HXY760" s="114"/>
      <c r="HXZ760" s="114"/>
      <c r="HYA760" s="114"/>
      <c r="HYB760" s="114"/>
      <c r="HYC760" s="114"/>
      <c r="HYD760" s="114"/>
      <c r="HYE760" s="114"/>
      <c r="HYF760" s="114"/>
      <c r="HYG760" s="114"/>
      <c r="HYH760" s="114"/>
      <c r="HYI760" s="114"/>
      <c r="HYJ760" s="114"/>
      <c r="HYK760" s="114"/>
      <c r="HYL760" s="114"/>
      <c r="HYM760" s="114"/>
      <c r="HYN760" s="114"/>
      <c r="HYO760" s="114"/>
      <c r="HYP760" s="114"/>
      <c r="HYQ760" s="114"/>
      <c r="HYR760" s="114"/>
      <c r="HYS760" s="114"/>
      <c r="HYT760" s="114"/>
      <c r="HYU760" s="114"/>
      <c r="HYV760" s="114"/>
      <c r="HYW760" s="114"/>
      <c r="HYX760" s="114"/>
      <c r="HYY760" s="114"/>
      <c r="HYZ760" s="114"/>
      <c r="HZA760" s="114"/>
      <c r="HZB760" s="114"/>
      <c r="HZC760" s="114"/>
      <c r="HZD760" s="114"/>
      <c r="HZE760" s="114"/>
      <c r="HZF760" s="114"/>
      <c r="HZG760" s="114"/>
      <c r="HZH760" s="114"/>
      <c r="HZI760" s="114"/>
      <c r="HZJ760" s="114"/>
      <c r="HZK760" s="114"/>
      <c r="HZL760" s="114"/>
      <c r="HZM760" s="114"/>
      <c r="HZN760" s="114"/>
      <c r="HZO760" s="114"/>
      <c r="HZP760" s="114"/>
      <c r="HZQ760" s="114"/>
      <c r="HZR760" s="114"/>
      <c r="HZS760" s="114"/>
      <c r="HZT760" s="114"/>
      <c r="HZU760" s="114"/>
      <c r="HZV760" s="114"/>
      <c r="HZW760" s="114"/>
      <c r="HZX760" s="114"/>
      <c r="HZY760" s="114"/>
      <c r="HZZ760" s="114"/>
      <c r="IAA760" s="114"/>
      <c r="IAB760" s="114"/>
      <c r="IAC760" s="114"/>
      <c r="IAD760" s="114"/>
      <c r="IAE760" s="114"/>
      <c r="IAF760" s="114"/>
      <c r="IAG760" s="114"/>
      <c r="IAH760" s="114"/>
      <c r="IAI760" s="114"/>
      <c r="IAJ760" s="114"/>
      <c r="IAK760" s="114"/>
      <c r="IAL760" s="114"/>
      <c r="IAM760" s="114"/>
      <c r="IAN760" s="114"/>
      <c r="IAO760" s="114"/>
      <c r="IAP760" s="114"/>
      <c r="IAQ760" s="114"/>
      <c r="IAR760" s="114"/>
      <c r="IAS760" s="114"/>
      <c r="IAT760" s="114"/>
      <c r="IAU760" s="114"/>
      <c r="IAV760" s="114"/>
      <c r="IAW760" s="114"/>
      <c r="IAX760" s="114"/>
      <c r="IAY760" s="114"/>
      <c r="IAZ760" s="114"/>
      <c r="IBA760" s="114"/>
      <c r="IBB760" s="114"/>
      <c r="IBC760" s="114"/>
      <c r="IBD760" s="114"/>
      <c r="IBE760" s="114"/>
      <c r="IBF760" s="114"/>
      <c r="IBG760" s="114"/>
      <c r="IBH760" s="114"/>
      <c r="IBI760" s="114"/>
      <c r="IBJ760" s="114"/>
      <c r="IBK760" s="114"/>
      <c r="IBL760" s="114"/>
      <c r="IBM760" s="114"/>
      <c r="IBN760" s="114"/>
      <c r="IBO760" s="114"/>
      <c r="IBP760" s="114"/>
      <c r="IBQ760" s="114"/>
      <c r="IBR760" s="114"/>
      <c r="IBS760" s="114"/>
      <c r="IBT760" s="114"/>
      <c r="IBU760" s="114"/>
      <c r="IBV760" s="114"/>
      <c r="IBW760" s="114"/>
      <c r="IBX760" s="114"/>
      <c r="IBY760" s="114"/>
      <c r="IBZ760" s="114"/>
      <c r="ICA760" s="114"/>
      <c r="ICB760" s="114"/>
      <c r="ICC760" s="114"/>
      <c r="ICD760" s="114"/>
      <c r="ICE760" s="114"/>
      <c r="ICF760" s="114"/>
      <c r="ICG760" s="114"/>
      <c r="ICH760" s="114"/>
      <c r="ICI760" s="114"/>
      <c r="ICJ760" s="114"/>
      <c r="ICK760" s="114"/>
      <c r="ICL760" s="114"/>
      <c r="ICM760" s="114"/>
      <c r="ICN760" s="114"/>
      <c r="ICO760" s="114"/>
      <c r="ICP760" s="114"/>
      <c r="ICQ760" s="114"/>
      <c r="ICR760" s="114"/>
      <c r="ICS760" s="114"/>
      <c r="ICT760" s="114"/>
      <c r="ICU760" s="114"/>
      <c r="ICV760" s="114"/>
      <c r="ICW760" s="114"/>
      <c r="ICX760" s="114"/>
      <c r="ICY760" s="114"/>
      <c r="ICZ760" s="114"/>
      <c r="IDA760" s="114"/>
      <c r="IDB760" s="114"/>
      <c r="IDC760" s="114"/>
      <c r="IDD760" s="114"/>
      <c r="IDE760" s="114"/>
      <c r="IDF760" s="114"/>
      <c r="IDG760" s="114"/>
      <c r="IDH760" s="114"/>
      <c r="IDI760" s="114"/>
      <c r="IDJ760" s="114"/>
      <c r="IDK760" s="114"/>
      <c r="IDL760" s="114"/>
      <c r="IDM760" s="114"/>
      <c r="IDN760" s="114"/>
      <c r="IDO760" s="114"/>
      <c r="IDP760" s="114"/>
      <c r="IDQ760" s="114"/>
      <c r="IDR760" s="114"/>
      <c r="IDS760" s="114"/>
      <c r="IDT760" s="114"/>
      <c r="IDU760" s="114"/>
      <c r="IDV760" s="114"/>
      <c r="IDW760" s="114"/>
      <c r="IDX760" s="114"/>
      <c r="IDY760" s="114"/>
      <c r="IDZ760" s="114"/>
      <c r="IEA760" s="114"/>
      <c r="IEB760" s="114"/>
      <c r="IEC760" s="114"/>
      <c r="IED760" s="114"/>
      <c r="IEE760" s="114"/>
      <c r="IEF760" s="114"/>
      <c r="IEG760" s="114"/>
      <c r="IEH760" s="114"/>
      <c r="IEI760" s="114"/>
      <c r="IEJ760" s="114"/>
      <c r="IEK760" s="114"/>
      <c r="IEL760" s="114"/>
      <c r="IEM760" s="114"/>
      <c r="IEN760" s="114"/>
      <c r="IEO760" s="114"/>
      <c r="IEP760" s="114"/>
      <c r="IEQ760" s="114"/>
      <c r="IER760" s="114"/>
      <c r="IES760" s="114"/>
      <c r="IET760" s="114"/>
      <c r="IEU760" s="114"/>
      <c r="IEV760" s="114"/>
      <c r="IEW760" s="114"/>
      <c r="IEX760" s="114"/>
      <c r="IEY760" s="114"/>
      <c r="IEZ760" s="114"/>
      <c r="IFA760" s="114"/>
      <c r="IFB760" s="114"/>
      <c r="IFC760" s="114"/>
      <c r="IFD760" s="114"/>
      <c r="IFE760" s="114"/>
      <c r="IFF760" s="114"/>
      <c r="IFG760" s="114"/>
      <c r="IFH760" s="114"/>
      <c r="IFI760" s="114"/>
      <c r="IFJ760" s="114"/>
      <c r="IFK760" s="114"/>
      <c r="IFL760" s="114"/>
      <c r="IFM760" s="114"/>
      <c r="IFN760" s="114"/>
      <c r="IFO760" s="114"/>
      <c r="IFP760" s="114"/>
      <c r="IFQ760" s="114"/>
      <c r="IFR760" s="114"/>
      <c r="IFS760" s="114"/>
      <c r="IFT760" s="114"/>
      <c r="IFU760" s="114"/>
      <c r="IFV760" s="114"/>
      <c r="IFW760" s="114"/>
      <c r="IFX760" s="114"/>
      <c r="IFY760" s="114"/>
      <c r="IFZ760" s="114"/>
      <c r="IGA760" s="114"/>
      <c r="IGB760" s="114"/>
      <c r="IGC760" s="114"/>
      <c r="IGD760" s="114"/>
      <c r="IGE760" s="114"/>
      <c r="IGF760" s="114"/>
      <c r="IGG760" s="114"/>
      <c r="IGH760" s="114"/>
      <c r="IGI760" s="114"/>
      <c r="IGJ760" s="114"/>
      <c r="IGK760" s="114"/>
      <c r="IGL760" s="114"/>
      <c r="IGM760" s="114"/>
      <c r="IGN760" s="114"/>
      <c r="IGO760" s="114"/>
      <c r="IGP760" s="114"/>
      <c r="IGQ760" s="114"/>
      <c r="IGR760" s="114"/>
      <c r="IGS760" s="114"/>
      <c r="IGT760" s="114"/>
      <c r="IGU760" s="114"/>
      <c r="IGV760" s="114"/>
      <c r="IGW760" s="114"/>
      <c r="IGX760" s="114"/>
      <c r="IGY760" s="114"/>
      <c r="IGZ760" s="114"/>
      <c r="IHA760" s="114"/>
      <c r="IHB760" s="114"/>
      <c r="IHC760" s="114"/>
      <c r="IHD760" s="114"/>
      <c r="IHE760" s="114"/>
      <c r="IHF760" s="114"/>
      <c r="IHG760" s="114"/>
      <c r="IHH760" s="114"/>
      <c r="IHI760" s="114"/>
      <c r="IHJ760" s="114"/>
      <c r="IHK760" s="114"/>
      <c r="IHL760" s="114"/>
      <c r="IHM760" s="114"/>
      <c r="IHN760" s="114"/>
      <c r="IHO760" s="114"/>
      <c r="IHP760" s="114"/>
      <c r="IHQ760" s="114"/>
      <c r="IHR760" s="114"/>
      <c r="IHS760" s="114"/>
      <c r="IHT760" s="114"/>
      <c r="IHU760" s="114"/>
      <c r="IHV760" s="114"/>
      <c r="IHW760" s="114"/>
      <c r="IHX760" s="114"/>
      <c r="IHY760" s="114"/>
      <c r="IHZ760" s="114"/>
      <c r="IIA760" s="114"/>
      <c r="IIB760" s="114"/>
      <c r="IIC760" s="114"/>
      <c r="IID760" s="114"/>
      <c r="IIE760" s="114"/>
      <c r="IIF760" s="114"/>
      <c r="IIG760" s="114"/>
      <c r="IIH760" s="114"/>
      <c r="III760" s="114"/>
      <c r="IIJ760" s="114"/>
      <c r="IIK760" s="114"/>
      <c r="IIL760" s="114"/>
      <c r="IIM760" s="114"/>
      <c r="IIN760" s="114"/>
      <c r="IIO760" s="114"/>
      <c r="IIP760" s="114"/>
      <c r="IIQ760" s="114"/>
      <c r="IIR760" s="114"/>
      <c r="IIS760" s="114"/>
      <c r="IIT760" s="114"/>
      <c r="IIU760" s="114"/>
      <c r="IIV760" s="114"/>
      <c r="IIW760" s="114"/>
      <c r="IIX760" s="114"/>
      <c r="IIY760" s="114"/>
      <c r="IIZ760" s="114"/>
      <c r="IJA760" s="114"/>
      <c r="IJB760" s="114"/>
      <c r="IJC760" s="114"/>
      <c r="IJD760" s="114"/>
      <c r="IJE760" s="114"/>
      <c r="IJF760" s="114"/>
      <c r="IJG760" s="114"/>
      <c r="IJH760" s="114"/>
      <c r="IJI760" s="114"/>
      <c r="IJJ760" s="114"/>
      <c r="IJK760" s="114"/>
      <c r="IJL760" s="114"/>
      <c r="IJM760" s="114"/>
      <c r="IJN760" s="114"/>
      <c r="IJO760" s="114"/>
      <c r="IJP760" s="114"/>
      <c r="IJQ760" s="114"/>
      <c r="IJR760" s="114"/>
      <c r="IJS760" s="114"/>
      <c r="IJT760" s="114"/>
      <c r="IJU760" s="114"/>
      <c r="IJV760" s="114"/>
      <c r="IJW760" s="114"/>
      <c r="IJX760" s="114"/>
      <c r="IJY760" s="114"/>
      <c r="IJZ760" s="114"/>
      <c r="IKA760" s="114"/>
      <c r="IKB760" s="114"/>
      <c r="IKC760" s="114"/>
      <c r="IKD760" s="114"/>
      <c r="IKE760" s="114"/>
      <c r="IKF760" s="114"/>
      <c r="IKG760" s="114"/>
      <c r="IKH760" s="114"/>
      <c r="IKI760" s="114"/>
      <c r="IKJ760" s="114"/>
      <c r="IKK760" s="114"/>
      <c r="IKL760" s="114"/>
      <c r="IKM760" s="114"/>
      <c r="IKN760" s="114"/>
      <c r="IKO760" s="114"/>
      <c r="IKP760" s="114"/>
      <c r="IKQ760" s="114"/>
      <c r="IKR760" s="114"/>
      <c r="IKS760" s="114"/>
      <c r="IKT760" s="114"/>
      <c r="IKU760" s="114"/>
      <c r="IKV760" s="114"/>
      <c r="IKW760" s="114"/>
      <c r="IKX760" s="114"/>
      <c r="IKY760" s="114"/>
      <c r="IKZ760" s="114"/>
      <c r="ILA760" s="114"/>
      <c r="ILB760" s="114"/>
      <c r="ILC760" s="114"/>
      <c r="ILD760" s="114"/>
      <c r="ILE760" s="114"/>
      <c r="ILF760" s="114"/>
      <c r="ILG760" s="114"/>
      <c r="ILH760" s="114"/>
      <c r="ILI760" s="114"/>
      <c r="ILJ760" s="114"/>
      <c r="ILK760" s="114"/>
      <c r="ILL760" s="114"/>
      <c r="ILM760" s="114"/>
      <c r="ILN760" s="114"/>
      <c r="ILO760" s="114"/>
      <c r="ILP760" s="114"/>
      <c r="ILQ760" s="114"/>
      <c r="ILR760" s="114"/>
      <c r="ILS760" s="114"/>
      <c r="ILT760" s="114"/>
      <c r="ILU760" s="114"/>
      <c r="ILV760" s="114"/>
      <c r="ILW760" s="114"/>
      <c r="ILX760" s="114"/>
      <c r="ILY760" s="114"/>
      <c r="ILZ760" s="114"/>
      <c r="IMA760" s="114"/>
      <c r="IMB760" s="114"/>
      <c r="IMC760" s="114"/>
      <c r="IMD760" s="114"/>
      <c r="IME760" s="114"/>
      <c r="IMF760" s="114"/>
      <c r="IMG760" s="114"/>
      <c r="IMH760" s="114"/>
      <c r="IMI760" s="114"/>
      <c r="IMJ760" s="114"/>
      <c r="IMK760" s="114"/>
      <c r="IML760" s="114"/>
      <c r="IMM760" s="114"/>
      <c r="IMN760" s="114"/>
      <c r="IMO760" s="114"/>
      <c r="IMP760" s="114"/>
      <c r="IMQ760" s="114"/>
      <c r="IMR760" s="114"/>
      <c r="IMS760" s="114"/>
      <c r="IMT760" s="114"/>
      <c r="IMU760" s="114"/>
      <c r="IMV760" s="114"/>
      <c r="IMW760" s="114"/>
      <c r="IMX760" s="114"/>
      <c r="IMY760" s="114"/>
      <c r="IMZ760" s="114"/>
      <c r="INA760" s="114"/>
      <c r="INB760" s="114"/>
      <c r="INC760" s="114"/>
      <c r="IND760" s="114"/>
      <c r="INE760" s="114"/>
      <c r="INF760" s="114"/>
      <c r="ING760" s="114"/>
      <c r="INH760" s="114"/>
      <c r="INI760" s="114"/>
      <c r="INJ760" s="114"/>
      <c r="INK760" s="114"/>
      <c r="INL760" s="114"/>
      <c r="INM760" s="114"/>
      <c r="INN760" s="114"/>
      <c r="INO760" s="114"/>
      <c r="INP760" s="114"/>
      <c r="INQ760" s="114"/>
      <c r="INR760" s="114"/>
      <c r="INS760" s="114"/>
      <c r="INT760" s="114"/>
      <c r="INU760" s="114"/>
      <c r="INV760" s="114"/>
      <c r="INW760" s="114"/>
      <c r="INX760" s="114"/>
      <c r="INY760" s="114"/>
      <c r="INZ760" s="114"/>
      <c r="IOA760" s="114"/>
      <c r="IOB760" s="114"/>
      <c r="IOC760" s="114"/>
      <c r="IOD760" s="114"/>
      <c r="IOE760" s="114"/>
      <c r="IOF760" s="114"/>
      <c r="IOG760" s="114"/>
      <c r="IOH760" s="114"/>
      <c r="IOI760" s="114"/>
      <c r="IOJ760" s="114"/>
      <c r="IOK760" s="114"/>
      <c r="IOL760" s="114"/>
      <c r="IOM760" s="114"/>
      <c r="ION760" s="114"/>
      <c r="IOO760" s="114"/>
      <c r="IOP760" s="114"/>
      <c r="IOQ760" s="114"/>
      <c r="IOR760" s="114"/>
      <c r="IOS760" s="114"/>
      <c r="IOT760" s="114"/>
      <c r="IOU760" s="114"/>
      <c r="IOV760" s="114"/>
      <c r="IOW760" s="114"/>
      <c r="IOX760" s="114"/>
      <c r="IOY760" s="114"/>
      <c r="IOZ760" s="114"/>
      <c r="IPA760" s="114"/>
      <c r="IPB760" s="114"/>
      <c r="IPC760" s="114"/>
      <c r="IPD760" s="114"/>
      <c r="IPE760" s="114"/>
      <c r="IPF760" s="114"/>
      <c r="IPG760" s="114"/>
      <c r="IPH760" s="114"/>
      <c r="IPI760" s="114"/>
      <c r="IPJ760" s="114"/>
      <c r="IPK760" s="114"/>
      <c r="IPL760" s="114"/>
      <c r="IPM760" s="114"/>
      <c r="IPN760" s="114"/>
      <c r="IPO760" s="114"/>
      <c r="IPP760" s="114"/>
      <c r="IPQ760" s="114"/>
      <c r="IPR760" s="114"/>
      <c r="IPS760" s="114"/>
      <c r="IPT760" s="114"/>
      <c r="IPU760" s="114"/>
      <c r="IPV760" s="114"/>
      <c r="IPW760" s="114"/>
      <c r="IPX760" s="114"/>
      <c r="IPY760" s="114"/>
      <c r="IPZ760" s="114"/>
      <c r="IQA760" s="114"/>
      <c r="IQB760" s="114"/>
      <c r="IQC760" s="114"/>
      <c r="IQD760" s="114"/>
      <c r="IQE760" s="114"/>
      <c r="IQF760" s="114"/>
      <c r="IQG760" s="114"/>
      <c r="IQH760" s="114"/>
      <c r="IQI760" s="114"/>
      <c r="IQJ760" s="114"/>
      <c r="IQK760" s="114"/>
      <c r="IQL760" s="114"/>
      <c r="IQM760" s="114"/>
      <c r="IQN760" s="114"/>
      <c r="IQO760" s="114"/>
      <c r="IQP760" s="114"/>
      <c r="IQQ760" s="114"/>
      <c r="IQR760" s="114"/>
      <c r="IQS760" s="114"/>
      <c r="IQT760" s="114"/>
      <c r="IQU760" s="114"/>
      <c r="IQV760" s="114"/>
      <c r="IQW760" s="114"/>
      <c r="IQX760" s="114"/>
      <c r="IQY760" s="114"/>
      <c r="IQZ760" s="114"/>
      <c r="IRA760" s="114"/>
      <c r="IRB760" s="114"/>
      <c r="IRC760" s="114"/>
      <c r="IRD760" s="114"/>
      <c r="IRE760" s="114"/>
      <c r="IRF760" s="114"/>
      <c r="IRG760" s="114"/>
      <c r="IRH760" s="114"/>
      <c r="IRI760" s="114"/>
      <c r="IRJ760" s="114"/>
      <c r="IRK760" s="114"/>
      <c r="IRL760" s="114"/>
      <c r="IRM760" s="114"/>
      <c r="IRN760" s="114"/>
      <c r="IRO760" s="114"/>
      <c r="IRP760" s="114"/>
      <c r="IRQ760" s="114"/>
      <c r="IRR760" s="114"/>
      <c r="IRS760" s="114"/>
      <c r="IRT760" s="114"/>
      <c r="IRU760" s="114"/>
      <c r="IRV760" s="114"/>
      <c r="IRW760" s="114"/>
      <c r="IRX760" s="114"/>
      <c r="IRY760" s="114"/>
      <c r="IRZ760" s="114"/>
      <c r="ISA760" s="114"/>
      <c r="ISB760" s="114"/>
      <c r="ISC760" s="114"/>
      <c r="ISD760" s="114"/>
      <c r="ISE760" s="114"/>
      <c r="ISF760" s="114"/>
      <c r="ISG760" s="114"/>
      <c r="ISH760" s="114"/>
      <c r="ISI760" s="114"/>
      <c r="ISJ760" s="114"/>
      <c r="ISK760" s="114"/>
      <c r="ISL760" s="114"/>
      <c r="ISM760" s="114"/>
      <c r="ISN760" s="114"/>
      <c r="ISO760" s="114"/>
      <c r="ISP760" s="114"/>
      <c r="ISQ760" s="114"/>
      <c r="ISR760" s="114"/>
      <c r="ISS760" s="114"/>
      <c r="IST760" s="114"/>
      <c r="ISU760" s="114"/>
      <c r="ISV760" s="114"/>
      <c r="ISW760" s="114"/>
      <c r="ISX760" s="114"/>
      <c r="ISY760" s="114"/>
      <c r="ISZ760" s="114"/>
      <c r="ITA760" s="114"/>
      <c r="ITB760" s="114"/>
      <c r="ITC760" s="114"/>
      <c r="ITD760" s="114"/>
      <c r="ITE760" s="114"/>
      <c r="ITF760" s="114"/>
      <c r="ITG760" s="114"/>
      <c r="ITH760" s="114"/>
      <c r="ITI760" s="114"/>
      <c r="ITJ760" s="114"/>
      <c r="ITK760" s="114"/>
      <c r="ITL760" s="114"/>
      <c r="ITM760" s="114"/>
      <c r="ITN760" s="114"/>
      <c r="ITO760" s="114"/>
      <c r="ITP760" s="114"/>
      <c r="ITQ760" s="114"/>
      <c r="ITR760" s="114"/>
      <c r="ITS760" s="114"/>
      <c r="ITT760" s="114"/>
      <c r="ITU760" s="114"/>
      <c r="ITV760" s="114"/>
      <c r="ITW760" s="114"/>
      <c r="ITX760" s="114"/>
      <c r="ITY760" s="114"/>
      <c r="ITZ760" s="114"/>
      <c r="IUA760" s="114"/>
      <c r="IUB760" s="114"/>
      <c r="IUC760" s="114"/>
      <c r="IUD760" s="114"/>
      <c r="IUE760" s="114"/>
      <c r="IUF760" s="114"/>
      <c r="IUG760" s="114"/>
      <c r="IUH760" s="114"/>
      <c r="IUI760" s="114"/>
      <c r="IUJ760" s="114"/>
      <c r="IUK760" s="114"/>
      <c r="IUL760" s="114"/>
      <c r="IUM760" s="114"/>
      <c r="IUN760" s="114"/>
      <c r="IUO760" s="114"/>
      <c r="IUP760" s="114"/>
      <c r="IUQ760" s="114"/>
      <c r="IUR760" s="114"/>
      <c r="IUS760" s="114"/>
      <c r="IUT760" s="114"/>
      <c r="IUU760" s="114"/>
      <c r="IUV760" s="114"/>
      <c r="IUW760" s="114"/>
      <c r="IUX760" s="114"/>
      <c r="IUY760" s="114"/>
      <c r="IUZ760" s="114"/>
      <c r="IVA760" s="114"/>
      <c r="IVB760" s="114"/>
      <c r="IVC760" s="114"/>
      <c r="IVD760" s="114"/>
      <c r="IVE760" s="114"/>
      <c r="IVF760" s="114"/>
      <c r="IVG760" s="114"/>
      <c r="IVH760" s="114"/>
      <c r="IVI760" s="114"/>
      <c r="IVJ760" s="114"/>
      <c r="IVK760" s="114"/>
      <c r="IVL760" s="114"/>
      <c r="IVM760" s="114"/>
      <c r="IVN760" s="114"/>
      <c r="IVO760" s="114"/>
      <c r="IVP760" s="114"/>
      <c r="IVQ760" s="114"/>
      <c r="IVR760" s="114"/>
      <c r="IVS760" s="114"/>
      <c r="IVT760" s="114"/>
      <c r="IVU760" s="114"/>
      <c r="IVV760" s="114"/>
      <c r="IVW760" s="114"/>
      <c r="IVX760" s="114"/>
      <c r="IVY760" s="114"/>
      <c r="IVZ760" s="114"/>
      <c r="IWA760" s="114"/>
      <c r="IWB760" s="114"/>
      <c r="IWC760" s="114"/>
      <c r="IWD760" s="114"/>
      <c r="IWE760" s="114"/>
      <c r="IWF760" s="114"/>
      <c r="IWG760" s="114"/>
      <c r="IWH760" s="114"/>
      <c r="IWI760" s="114"/>
      <c r="IWJ760" s="114"/>
      <c r="IWK760" s="114"/>
      <c r="IWL760" s="114"/>
      <c r="IWM760" s="114"/>
      <c r="IWN760" s="114"/>
      <c r="IWO760" s="114"/>
      <c r="IWP760" s="114"/>
      <c r="IWQ760" s="114"/>
      <c r="IWR760" s="114"/>
      <c r="IWS760" s="114"/>
      <c r="IWT760" s="114"/>
      <c r="IWU760" s="114"/>
      <c r="IWV760" s="114"/>
      <c r="IWW760" s="114"/>
      <c r="IWX760" s="114"/>
      <c r="IWY760" s="114"/>
      <c r="IWZ760" s="114"/>
      <c r="IXA760" s="114"/>
      <c r="IXB760" s="114"/>
      <c r="IXC760" s="114"/>
      <c r="IXD760" s="114"/>
      <c r="IXE760" s="114"/>
      <c r="IXF760" s="114"/>
      <c r="IXG760" s="114"/>
      <c r="IXH760" s="114"/>
      <c r="IXI760" s="114"/>
      <c r="IXJ760" s="114"/>
      <c r="IXK760" s="114"/>
      <c r="IXL760" s="114"/>
      <c r="IXM760" s="114"/>
      <c r="IXN760" s="114"/>
      <c r="IXO760" s="114"/>
      <c r="IXP760" s="114"/>
      <c r="IXQ760" s="114"/>
      <c r="IXR760" s="114"/>
      <c r="IXS760" s="114"/>
      <c r="IXT760" s="114"/>
      <c r="IXU760" s="114"/>
      <c r="IXV760" s="114"/>
      <c r="IXW760" s="114"/>
      <c r="IXX760" s="114"/>
      <c r="IXY760" s="114"/>
      <c r="IXZ760" s="114"/>
      <c r="IYA760" s="114"/>
      <c r="IYB760" s="114"/>
      <c r="IYC760" s="114"/>
      <c r="IYD760" s="114"/>
      <c r="IYE760" s="114"/>
      <c r="IYF760" s="114"/>
      <c r="IYG760" s="114"/>
      <c r="IYH760" s="114"/>
      <c r="IYI760" s="114"/>
      <c r="IYJ760" s="114"/>
      <c r="IYK760" s="114"/>
      <c r="IYL760" s="114"/>
      <c r="IYM760" s="114"/>
      <c r="IYN760" s="114"/>
      <c r="IYO760" s="114"/>
      <c r="IYP760" s="114"/>
      <c r="IYQ760" s="114"/>
      <c r="IYR760" s="114"/>
      <c r="IYS760" s="114"/>
      <c r="IYT760" s="114"/>
      <c r="IYU760" s="114"/>
      <c r="IYV760" s="114"/>
      <c r="IYW760" s="114"/>
      <c r="IYX760" s="114"/>
      <c r="IYY760" s="114"/>
      <c r="IYZ760" s="114"/>
      <c r="IZA760" s="114"/>
      <c r="IZB760" s="114"/>
      <c r="IZC760" s="114"/>
      <c r="IZD760" s="114"/>
      <c r="IZE760" s="114"/>
      <c r="IZF760" s="114"/>
      <c r="IZG760" s="114"/>
      <c r="IZH760" s="114"/>
      <c r="IZI760" s="114"/>
      <c r="IZJ760" s="114"/>
      <c r="IZK760" s="114"/>
      <c r="IZL760" s="114"/>
      <c r="IZM760" s="114"/>
      <c r="IZN760" s="114"/>
      <c r="IZO760" s="114"/>
      <c r="IZP760" s="114"/>
      <c r="IZQ760" s="114"/>
      <c r="IZR760" s="114"/>
      <c r="IZS760" s="114"/>
      <c r="IZT760" s="114"/>
      <c r="IZU760" s="114"/>
      <c r="IZV760" s="114"/>
      <c r="IZW760" s="114"/>
      <c r="IZX760" s="114"/>
      <c r="IZY760" s="114"/>
      <c r="IZZ760" s="114"/>
      <c r="JAA760" s="114"/>
      <c r="JAB760" s="114"/>
      <c r="JAC760" s="114"/>
      <c r="JAD760" s="114"/>
      <c r="JAE760" s="114"/>
      <c r="JAF760" s="114"/>
      <c r="JAG760" s="114"/>
      <c r="JAH760" s="114"/>
      <c r="JAI760" s="114"/>
      <c r="JAJ760" s="114"/>
      <c r="JAK760" s="114"/>
      <c r="JAL760" s="114"/>
      <c r="JAM760" s="114"/>
      <c r="JAN760" s="114"/>
      <c r="JAO760" s="114"/>
      <c r="JAP760" s="114"/>
      <c r="JAQ760" s="114"/>
      <c r="JAR760" s="114"/>
      <c r="JAS760" s="114"/>
      <c r="JAT760" s="114"/>
      <c r="JAU760" s="114"/>
      <c r="JAV760" s="114"/>
      <c r="JAW760" s="114"/>
      <c r="JAX760" s="114"/>
      <c r="JAY760" s="114"/>
      <c r="JAZ760" s="114"/>
      <c r="JBA760" s="114"/>
      <c r="JBB760" s="114"/>
      <c r="JBC760" s="114"/>
      <c r="JBD760" s="114"/>
      <c r="JBE760" s="114"/>
      <c r="JBF760" s="114"/>
      <c r="JBG760" s="114"/>
      <c r="JBH760" s="114"/>
      <c r="JBI760" s="114"/>
      <c r="JBJ760" s="114"/>
      <c r="JBK760" s="114"/>
      <c r="JBL760" s="114"/>
      <c r="JBM760" s="114"/>
      <c r="JBN760" s="114"/>
      <c r="JBO760" s="114"/>
      <c r="JBP760" s="114"/>
      <c r="JBQ760" s="114"/>
      <c r="JBR760" s="114"/>
      <c r="JBS760" s="114"/>
      <c r="JBT760" s="114"/>
      <c r="JBU760" s="114"/>
      <c r="JBV760" s="114"/>
      <c r="JBW760" s="114"/>
      <c r="JBX760" s="114"/>
      <c r="JBY760" s="114"/>
      <c r="JBZ760" s="114"/>
      <c r="JCA760" s="114"/>
      <c r="JCB760" s="114"/>
      <c r="JCC760" s="114"/>
      <c r="JCD760" s="114"/>
      <c r="JCE760" s="114"/>
      <c r="JCF760" s="114"/>
      <c r="JCG760" s="114"/>
      <c r="JCH760" s="114"/>
      <c r="JCI760" s="114"/>
      <c r="JCJ760" s="114"/>
      <c r="JCK760" s="114"/>
      <c r="JCL760" s="114"/>
      <c r="JCM760" s="114"/>
      <c r="JCN760" s="114"/>
      <c r="JCO760" s="114"/>
      <c r="JCP760" s="114"/>
      <c r="JCQ760" s="114"/>
      <c r="JCR760" s="114"/>
      <c r="JCS760" s="114"/>
      <c r="JCT760" s="114"/>
      <c r="JCU760" s="114"/>
      <c r="JCV760" s="114"/>
      <c r="JCW760" s="114"/>
      <c r="JCX760" s="114"/>
      <c r="JCY760" s="114"/>
      <c r="JCZ760" s="114"/>
      <c r="JDA760" s="114"/>
      <c r="JDB760" s="114"/>
      <c r="JDC760" s="114"/>
      <c r="JDD760" s="114"/>
      <c r="JDE760" s="114"/>
      <c r="JDF760" s="114"/>
      <c r="JDG760" s="114"/>
      <c r="JDH760" s="114"/>
      <c r="JDI760" s="114"/>
      <c r="JDJ760" s="114"/>
      <c r="JDK760" s="114"/>
      <c r="JDL760" s="114"/>
      <c r="JDM760" s="114"/>
      <c r="JDN760" s="114"/>
      <c r="JDO760" s="114"/>
      <c r="JDP760" s="114"/>
      <c r="JDQ760" s="114"/>
      <c r="JDR760" s="114"/>
      <c r="JDS760" s="114"/>
      <c r="JDT760" s="114"/>
      <c r="JDU760" s="114"/>
      <c r="JDV760" s="114"/>
      <c r="JDW760" s="114"/>
      <c r="JDX760" s="114"/>
      <c r="JDY760" s="114"/>
      <c r="JDZ760" s="114"/>
      <c r="JEA760" s="114"/>
      <c r="JEB760" s="114"/>
      <c r="JEC760" s="114"/>
      <c r="JED760" s="114"/>
      <c r="JEE760" s="114"/>
      <c r="JEF760" s="114"/>
      <c r="JEG760" s="114"/>
      <c r="JEH760" s="114"/>
      <c r="JEI760" s="114"/>
      <c r="JEJ760" s="114"/>
      <c r="JEK760" s="114"/>
      <c r="JEL760" s="114"/>
      <c r="JEM760" s="114"/>
      <c r="JEN760" s="114"/>
      <c r="JEO760" s="114"/>
      <c r="JEP760" s="114"/>
      <c r="JEQ760" s="114"/>
      <c r="JER760" s="114"/>
      <c r="JES760" s="114"/>
      <c r="JET760" s="114"/>
      <c r="JEU760" s="114"/>
      <c r="JEV760" s="114"/>
      <c r="JEW760" s="114"/>
      <c r="JEX760" s="114"/>
      <c r="JEY760" s="114"/>
      <c r="JEZ760" s="114"/>
      <c r="JFA760" s="114"/>
      <c r="JFB760" s="114"/>
      <c r="JFC760" s="114"/>
      <c r="JFD760" s="114"/>
      <c r="JFE760" s="114"/>
      <c r="JFF760" s="114"/>
      <c r="JFG760" s="114"/>
      <c r="JFH760" s="114"/>
      <c r="JFI760" s="114"/>
      <c r="JFJ760" s="114"/>
      <c r="JFK760" s="114"/>
      <c r="JFL760" s="114"/>
      <c r="JFM760" s="114"/>
      <c r="JFN760" s="114"/>
      <c r="JFO760" s="114"/>
      <c r="JFP760" s="114"/>
      <c r="JFQ760" s="114"/>
      <c r="JFR760" s="114"/>
      <c r="JFS760" s="114"/>
      <c r="JFT760" s="114"/>
      <c r="JFU760" s="114"/>
      <c r="JFV760" s="114"/>
      <c r="JFW760" s="114"/>
      <c r="JFX760" s="114"/>
      <c r="JFY760" s="114"/>
      <c r="JFZ760" s="114"/>
      <c r="JGA760" s="114"/>
      <c r="JGB760" s="114"/>
      <c r="JGC760" s="114"/>
      <c r="JGD760" s="114"/>
      <c r="JGE760" s="114"/>
      <c r="JGF760" s="114"/>
      <c r="JGG760" s="114"/>
      <c r="JGH760" s="114"/>
      <c r="JGI760" s="114"/>
      <c r="JGJ760" s="114"/>
      <c r="JGK760" s="114"/>
      <c r="JGL760" s="114"/>
      <c r="JGM760" s="114"/>
      <c r="JGN760" s="114"/>
      <c r="JGO760" s="114"/>
      <c r="JGP760" s="114"/>
      <c r="JGQ760" s="114"/>
      <c r="JGR760" s="114"/>
      <c r="JGS760" s="114"/>
      <c r="JGT760" s="114"/>
      <c r="JGU760" s="114"/>
      <c r="JGV760" s="114"/>
      <c r="JGW760" s="114"/>
      <c r="JGX760" s="114"/>
      <c r="JGY760" s="114"/>
      <c r="JGZ760" s="114"/>
      <c r="JHA760" s="114"/>
      <c r="JHB760" s="114"/>
      <c r="JHC760" s="114"/>
      <c r="JHD760" s="114"/>
      <c r="JHE760" s="114"/>
      <c r="JHF760" s="114"/>
      <c r="JHG760" s="114"/>
      <c r="JHH760" s="114"/>
      <c r="JHI760" s="114"/>
      <c r="JHJ760" s="114"/>
      <c r="JHK760" s="114"/>
      <c r="JHL760" s="114"/>
      <c r="JHM760" s="114"/>
      <c r="JHN760" s="114"/>
      <c r="JHO760" s="114"/>
      <c r="JHP760" s="114"/>
      <c r="JHQ760" s="114"/>
      <c r="JHR760" s="114"/>
      <c r="JHS760" s="114"/>
      <c r="JHT760" s="114"/>
      <c r="JHU760" s="114"/>
      <c r="JHV760" s="114"/>
      <c r="JHW760" s="114"/>
      <c r="JHX760" s="114"/>
      <c r="JHY760" s="114"/>
      <c r="JHZ760" s="114"/>
      <c r="JIA760" s="114"/>
      <c r="JIB760" s="114"/>
      <c r="JIC760" s="114"/>
      <c r="JID760" s="114"/>
      <c r="JIE760" s="114"/>
      <c r="JIF760" s="114"/>
      <c r="JIG760" s="114"/>
      <c r="JIH760" s="114"/>
      <c r="JII760" s="114"/>
      <c r="JIJ760" s="114"/>
      <c r="JIK760" s="114"/>
      <c r="JIL760" s="114"/>
      <c r="JIM760" s="114"/>
      <c r="JIN760" s="114"/>
      <c r="JIO760" s="114"/>
      <c r="JIP760" s="114"/>
      <c r="JIQ760" s="114"/>
      <c r="JIR760" s="114"/>
      <c r="JIS760" s="114"/>
      <c r="JIT760" s="114"/>
      <c r="JIU760" s="114"/>
      <c r="JIV760" s="114"/>
      <c r="JIW760" s="114"/>
      <c r="JIX760" s="114"/>
      <c r="JIY760" s="114"/>
      <c r="JIZ760" s="114"/>
      <c r="JJA760" s="114"/>
      <c r="JJB760" s="114"/>
      <c r="JJC760" s="114"/>
      <c r="JJD760" s="114"/>
      <c r="JJE760" s="114"/>
      <c r="JJF760" s="114"/>
      <c r="JJG760" s="114"/>
      <c r="JJH760" s="114"/>
      <c r="JJI760" s="114"/>
      <c r="JJJ760" s="114"/>
      <c r="JJK760" s="114"/>
      <c r="JJL760" s="114"/>
      <c r="JJM760" s="114"/>
      <c r="JJN760" s="114"/>
      <c r="JJO760" s="114"/>
      <c r="JJP760" s="114"/>
      <c r="JJQ760" s="114"/>
      <c r="JJR760" s="114"/>
      <c r="JJS760" s="114"/>
      <c r="JJT760" s="114"/>
      <c r="JJU760" s="114"/>
      <c r="JJV760" s="114"/>
      <c r="JJW760" s="114"/>
      <c r="JJX760" s="114"/>
      <c r="JJY760" s="114"/>
      <c r="JJZ760" s="114"/>
      <c r="JKA760" s="114"/>
      <c r="JKB760" s="114"/>
      <c r="JKC760" s="114"/>
      <c r="JKD760" s="114"/>
      <c r="JKE760" s="114"/>
      <c r="JKF760" s="114"/>
      <c r="JKG760" s="114"/>
      <c r="JKH760" s="114"/>
      <c r="JKI760" s="114"/>
      <c r="JKJ760" s="114"/>
      <c r="JKK760" s="114"/>
      <c r="JKL760" s="114"/>
      <c r="JKM760" s="114"/>
      <c r="JKN760" s="114"/>
      <c r="JKO760" s="114"/>
      <c r="JKP760" s="114"/>
      <c r="JKQ760" s="114"/>
      <c r="JKR760" s="114"/>
      <c r="JKS760" s="114"/>
      <c r="JKT760" s="114"/>
      <c r="JKU760" s="114"/>
      <c r="JKV760" s="114"/>
      <c r="JKW760" s="114"/>
      <c r="JKX760" s="114"/>
      <c r="JKY760" s="114"/>
      <c r="JKZ760" s="114"/>
      <c r="JLA760" s="114"/>
      <c r="JLB760" s="114"/>
      <c r="JLC760" s="114"/>
      <c r="JLD760" s="114"/>
      <c r="JLE760" s="114"/>
      <c r="JLF760" s="114"/>
      <c r="JLG760" s="114"/>
      <c r="JLH760" s="114"/>
      <c r="JLI760" s="114"/>
      <c r="JLJ760" s="114"/>
      <c r="JLK760" s="114"/>
      <c r="JLL760" s="114"/>
      <c r="JLM760" s="114"/>
      <c r="JLN760" s="114"/>
      <c r="JLO760" s="114"/>
      <c r="JLP760" s="114"/>
      <c r="JLQ760" s="114"/>
      <c r="JLR760" s="114"/>
      <c r="JLS760" s="114"/>
      <c r="JLT760" s="114"/>
      <c r="JLU760" s="114"/>
      <c r="JLV760" s="114"/>
      <c r="JLW760" s="114"/>
      <c r="JLX760" s="114"/>
      <c r="JLY760" s="114"/>
      <c r="JLZ760" s="114"/>
      <c r="JMA760" s="114"/>
      <c r="JMB760" s="114"/>
      <c r="JMC760" s="114"/>
      <c r="JMD760" s="114"/>
      <c r="JME760" s="114"/>
      <c r="JMF760" s="114"/>
      <c r="JMG760" s="114"/>
      <c r="JMH760" s="114"/>
      <c r="JMI760" s="114"/>
      <c r="JMJ760" s="114"/>
      <c r="JMK760" s="114"/>
      <c r="JML760" s="114"/>
      <c r="JMM760" s="114"/>
      <c r="JMN760" s="114"/>
      <c r="JMO760" s="114"/>
      <c r="JMP760" s="114"/>
      <c r="JMQ760" s="114"/>
      <c r="JMR760" s="114"/>
      <c r="JMS760" s="114"/>
      <c r="JMT760" s="114"/>
      <c r="JMU760" s="114"/>
      <c r="JMV760" s="114"/>
      <c r="JMW760" s="114"/>
      <c r="JMX760" s="114"/>
      <c r="JMY760" s="114"/>
      <c r="JMZ760" s="114"/>
      <c r="JNA760" s="114"/>
      <c r="JNB760" s="114"/>
      <c r="JNC760" s="114"/>
      <c r="JND760" s="114"/>
      <c r="JNE760" s="114"/>
      <c r="JNF760" s="114"/>
      <c r="JNG760" s="114"/>
      <c r="JNH760" s="114"/>
      <c r="JNI760" s="114"/>
      <c r="JNJ760" s="114"/>
      <c r="JNK760" s="114"/>
      <c r="JNL760" s="114"/>
      <c r="JNM760" s="114"/>
      <c r="JNN760" s="114"/>
      <c r="JNO760" s="114"/>
      <c r="JNP760" s="114"/>
      <c r="JNQ760" s="114"/>
      <c r="JNR760" s="114"/>
      <c r="JNS760" s="114"/>
      <c r="JNT760" s="114"/>
      <c r="JNU760" s="114"/>
      <c r="JNV760" s="114"/>
      <c r="JNW760" s="114"/>
      <c r="JNX760" s="114"/>
      <c r="JNY760" s="114"/>
      <c r="JNZ760" s="114"/>
      <c r="JOA760" s="114"/>
      <c r="JOB760" s="114"/>
      <c r="JOC760" s="114"/>
      <c r="JOD760" s="114"/>
      <c r="JOE760" s="114"/>
      <c r="JOF760" s="114"/>
      <c r="JOG760" s="114"/>
      <c r="JOH760" s="114"/>
      <c r="JOI760" s="114"/>
      <c r="JOJ760" s="114"/>
      <c r="JOK760" s="114"/>
      <c r="JOL760" s="114"/>
      <c r="JOM760" s="114"/>
      <c r="JON760" s="114"/>
      <c r="JOO760" s="114"/>
      <c r="JOP760" s="114"/>
      <c r="JOQ760" s="114"/>
      <c r="JOR760" s="114"/>
      <c r="JOS760" s="114"/>
      <c r="JOT760" s="114"/>
      <c r="JOU760" s="114"/>
      <c r="JOV760" s="114"/>
      <c r="JOW760" s="114"/>
      <c r="JOX760" s="114"/>
      <c r="JOY760" s="114"/>
      <c r="JOZ760" s="114"/>
      <c r="JPA760" s="114"/>
      <c r="JPB760" s="114"/>
      <c r="JPC760" s="114"/>
      <c r="JPD760" s="114"/>
      <c r="JPE760" s="114"/>
      <c r="JPF760" s="114"/>
      <c r="JPG760" s="114"/>
      <c r="JPH760" s="114"/>
      <c r="JPI760" s="114"/>
      <c r="JPJ760" s="114"/>
      <c r="JPK760" s="114"/>
      <c r="JPL760" s="114"/>
      <c r="JPM760" s="114"/>
      <c r="JPN760" s="114"/>
      <c r="JPO760" s="114"/>
      <c r="JPP760" s="114"/>
      <c r="JPQ760" s="114"/>
      <c r="JPR760" s="114"/>
      <c r="JPS760" s="114"/>
      <c r="JPT760" s="114"/>
      <c r="JPU760" s="114"/>
      <c r="JPV760" s="114"/>
      <c r="JPW760" s="114"/>
      <c r="JPX760" s="114"/>
      <c r="JPY760" s="114"/>
      <c r="JPZ760" s="114"/>
      <c r="JQA760" s="114"/>
      <c r="JQB760" s="114"/>
      <c r="JQC760" s="114"/>
      <c r="JQD760" s="114"/>
      <c r="JQE760" s="114"/>
      <c r="JQF760" s="114"/>
      <c r="JQG760" s="114"/>
      <c r="JQH760" s="114"/>
      <c r="JQI760" s="114"/>
      <c r="JQJ760" s="114"/>
      <c r="JQK760" s="114"/>
      <c r="JQL760" s="114"/>
      <c r="JQM760" s="114"/>
      <c r="JQN760" s="114"/>
      <c r="JQO760" s="114"/>
      <c r="JQP760" s="114"/>
      <c r="JQQ760" s="114"/>
      <c r="JQR760" s="114"/>
      <c r="JQS760" s="114"/>
      <c r="JQT760" s="114"/>
      <c r="JQU760" s="114"/>
      <c r="JQV760" s="114"/>
      <c r="JQW760" s="114"/>
      <c r="JQX760" s="114"/>
      <c r="JQY760" s="114"/>
      <c r="JQZ760" s="114"/>
      <c r="JRA760" s="114"/>
      <c r="JRB760" s="114"/>
      <c r="JRC760" s="114"/>
      <c r="JRD760" s="114"/>
      <c r="JRE760" s="114"/>
      <c r="JRF760" s="114"/>
      <c r="JRG760" s="114"/>
      <c r="JRH760" s="114"/>
      <c r="JRI760" s="114"/>
      <c r="JRJ760" s="114"/>
      <c r="JRK760" s="114"/>
      <c r="JRL760" s="114"/>
      <c r="JRM760" s="114"/>
      <c r="JRN760" s="114"/>
      <c r="JRO760" s="114"/>
      <c r="JRP760" s="114"/>
      <c r="JRQ760" s="114"/>
      <c r="JRR760" s="114"/>
      <c r="JRS760" s="114"/>
      <c r="JRT760" s="114"/>
      <c r="JRU760" s="114"/>
      <c r="JRV760" s="114"/>
      <c r="JRW760" s="114"/>
      <c r="JRX760" s="114"/>
      <c r="JRY760" s="114"/>
      <c r="JRZ760" s="114"/>
      <c r="JSA760" s="114"/>
      <c r="JSB760" s="114"/>
      <c r="JSC760" s="114"/>
      <c r="JSD760" s="114"/>
      <c r="JSE760" s="114"/>
      <c r="JSF760" s="114"/>
      <c r="JSG760" s="114"/>
      <c r="JSH760" s="114"/>
      <c r="JSI760" s="114"/>
      <c r="JSJ760" s="114"/>
      <c r="JSK760" s="114"/>
      <c r="JSL760" s="114"/>
      <c r="JSM760" s="114"/>
      <c r="JSN760" s="114"/>
      <c r="JSO760" s="114"/>
      <c r="JSP760" s="114"/>
      <c r="JSQ760" s="114"/>
      <c r="JSR760" s="114"/>
      <c r="JSS760" s="114"/>
      <c r="JST760" s="114"/>
      <c r="JSU760" s="114"/>
      <c r="JSV760" s="114"/>
      <c r="JSW760" s="114"/>
      <c r="JSX760" s="114"/>
      <c r="JSY760" s="114"/>
      <c r="JSZ760" s="114"/>
      <c r="JTA760" s="114"/>
      <c r="JTB760" s="114"/>
      <c r="JTC760" s="114"/>
      <c r="JTD760" s="114"/>
      <c r="JTE760" s="114"/>
      <c r="JTF760" s="114"/>
      <c r="JTG760" s="114"/>
      <c r="JTH760" s="114"/>
      <c r="JTI760" s="114"/>
      <c r="JTJ760" s="114"/>
      <c r="JTK760" s="114"/>
      <c r="JTL760" s="114"/>
      <c r="JTM760" s="114"/>
      <c r="JTN760" s="114"/>
      <c r="JTO760" s="114"/>
      <c r="JTP760" s="114"/>
      <c r="JTQ760" s="114"/>
      <c r="JTR760" s="114"/>
      <c r="JTS760" s="114"/>
      <c r="JTT760" s="114"/>
      <c r="JTU760" s="114"/>
      <c r="JTV760" s="114"/>
      <c r="JTW760" s="114"/>
      <c r="JTX760" s="114"/>
      <c r="JTY760" s="114"/>
      <c r="JTZ760" s="114"/>
      <c r="JUA760" s="114"/>
      <c r="JUB760" s="114"/>
      <c r="JUC760" s="114"/>
      <c r="JUD760" s="114"/>
      <c r="JUE760" s="114"/>
      <c r="JUF760" s="114"/>
      <c r="JUG760" s="114"/>
      <c r="JUH760" s="114"/>
      <c r="JUI760" s="114"/>
      <c r="JUJ760" s="114"/>
      <c r="JUK760" s="114"/>
      <c r="JUL760" s="114"/>
      <c r="JUM760" s="114"/>
      <c r="JUN760" s="114"/>
      <c r="JUO760" s="114"/>
      <c r="JUP760" s="114"/>
      <c r="JUQ760" s="114"/>
      <c r="JUR760" s="114"/>
      <c r="JUS760" s="114"/>
      <c r="JUT760" s="114"/>
      <c r="JUU760" s="114"/>
      <c r="JUV760" s="114"/>
      <c r="JUW760" s="114"/>
      <c r="JUX760" s="114"/>
      <c r="JUY760" s="114"/>
      <c r="JUZ760" s="114"/>
      <c r="JVA760" s="114"/>
      <c r="JVB760" s="114"/>
      <c r="JVC760" s="114"/>
      <c r="JVD760" s="114"/>
      <c r="JVE760" s="114"/>
      <c r="JVF760" s="114"/>
      <c r="JVG760" s="114"/>
      <c r="JVH760" s="114"/>
      <c r="JVI760" s="114"/>
      <c r="JVJ760" s="114"/>
      <c r="JVK760" s="114"/>
      <c r="JVL760" s="114"/>
      <c r="JVM760" s="114"/>
      <c r="JVN760" s="114"/>
      <c r="JVO760" s="114"/>
      <c r="JVP760" s="114"/>
      <c r="JVQ760" s="114"/>
      <c r="JVR760" s="114"/>
      <c r="JVS760" s="114"/>
      <c r="JVT760" s="114"/>
      <c r="JVU760" s="114"/>
      <c r="JVV760" s="114"/>
      <c r="JVW760" s="114"/>
      <c r="JVX760" s="114"/>
      <c r="JVY760" s="114"/>
      <c r="JVZ760" s="114"/>
      <c r="JWA760" s="114"/>
      <c r="JWB760" s="114"/>
      <c r="JWC760" s="114"/>
      <c r="JWD760" s="114"/>
      <c r="JWE760" s="114"/>
      <c r="JWF760" s="114"/>
      <c r="JWG760" s="114"/>
      <c r="JWH760" s="114"/>
      <c r="JWI760" s="114"/>
      <c r="JWJ760" s="114"/>
      <c r="JWK760" s="114"/>
      <c r="JWL760" s="114"/>
      <c r="JWM760" s="114"/>
      <c r="JWN760" s="114"/>
      <c r="JWO760" s="114"/>
      <c r="JWP760" s="114"/>
      <c r="JWQ760" s="114"/>
      <c r="JWR760" s="114"/>
      <c r="JWS760" s="114"/>
      <c r="JWT760" s="114"/>
      <c r="JWU760" s="114"/>
      <c r="JWV760" s="114"/>
      <c r="JWW760" s="114"/>
      <c r="JWX760" s="114"/>
      <c r="JWY760" s="114"/>
      <c r="JWZ760" s="114"/>
      <c r="JXA760" s="114"/>
      <c r="JXB760" s="114"/>
      <c r="JXC760" s="114"/>
      <c r="JXD760" s="114"/>
      <c r="JXE760" s="114"/>
      <c r="JXF760" s="114"/>
      <c r="JXG760" s="114"/>
      <c r="JXH760" s="114"/>
      <c r="JXI760" s="114"/>
      <c r="JXJ760" s="114"/>
      <c r="JXK760" s="114"/>
      <c r="JXL760" s="114"/>
      <c r="JXM760" s="114"/>
      <c r="JXN760" s="114"/>
      <c r="JXO760" s="114"/>
      <c r="JXP760" s="114"/>
      <c r="JXQ760" s="114"/>
      <c r="JXR760" s="114"/>
      <c r="JXS760" s="114"/>
      <c r="JXT760" s="114"/>
      <c r="JXU760" s="114"/>
      <c r="JXV760" s="114"/>
      <c r="JXW760" s="114"/>
      <c r="JXX760" s="114"/>
      <c r="JXY760" s="114"/>
      <c r="JXZ760" s="114"/>
      <c r="JYA760" s="114"/>
      <c r="JYB760" s="114"/>
      <c r="JYC760" s="114"/>
      <c r="JYD760" s="114"/>
      <c r="JYE760" s="114"/>
      <c r="JYF760" s="114"/>
      <c r="JYG760" s="114"/>
      <c r="JYH760" s="114"/>
      <c r="JYI760" s="114"/>
      <c r="JYJ760" s="114"/>
      <c r="JYK760" s="114"/>
      <c r="JYL760" s="114"/>
      <c r="JYM760" s="114"/>
      <c r="JYN760" s="114"/>
      <c r="JYO760" s="114"/>
      <c r="JYP760" s="114"/>
      <c r="JYQ760" s="114"/>
      <c r="JYR760" s="114"/>
      <c r="JYS760" s="114"/>
      <c r="JYT760" s="114"/>
      <c r="JYU760" s="114"/>
      <c r="JYV760" s="114"/>
      <c r="JYW760" s="114"/>
      <c r="JYX760" s="114"/>
      <c r="JYY760" s="114"/>
      <c r="JYZ760" s="114"/>
      <c r="JZA760" s="114"/>
      <c r="JZB760" s="114"/>
      <c r="JZC760" s="114"/>
      <c r="JZD760" s="114"/>
      <c r="JZE760" s="114"/>
      <c r="JZF760" s="114"/>
      <c r="JZG760" s="114"/>
      <c r="JZH760" s="114"/>
      <c r="JZI760" s="114"/>
      <c r="JZJ760" s="114"/>
      <c r="JZK760" s="114"/>
      <c r="JZL760" s="114"/>
      <c r="JZM760" s="114"/>
      <c r="JZN760" s="114"/>
      <c r="JZO760" s="114"/>
      <c r="JZP760" s="114"/>
      <c r="JZQ760" s="114"/>
      <c r="JZR760" s="114"/>
      <c r="JZS760" s="114"/>
      <c r="JZT760" s="114"/>
      <c r="JZU760" s="114"/>
      <c r="JZV760" s="114"/>
      <c r="JZW760" s="114"/>
      <c r="JZX760" s="114"/>
      <c r="JZY760" s="114"/>
      <c r="JZZ760" s="114"/>
      <c r="KAA760" s="114"/>
      <c r="KAB760" s="114"/>
      <c r="KAC760" s="114"/>
      <c r="KAD760" s="114"/>
      <c r="KAE760" s="114"/>
      <c r="KAF760" s="114"/>
      <c r="KAG760" s="114"/>
      <c r="KAH760" s="114"/>
      <c r="KAI760" s="114"/>
      <c r="KAJ760" s="114"/>
      <c r="KAK760" s="114"/>
      <c r="KAL760" s="114"/>
      <c r="KAM760" s="114"/>
      <c r="KAN760" s="114"/>
      <c r="KAO760" s="114"/>
      <c r="KAP760" s="114"/>
      <c r="KAQ760" s="114"/>
      <c r="KAR760" s="114"/>
      <c r="KAS760" s="114"/>
      <c r="KAT760" s="114"/>
      <c r="KAU760" s="114"/>
      <c r="KAV760" s="114"/>
      <c r="KAW760" s="114"/>
      <c r="KAX760" s="114"/>
      <c r="KAY760" s="114"/>
      <c r="KAZ760" s="114"/>
      <c r="KBA760" s="114"/>
      <c r="KBB760" s="114"/>
      <c r="KBC760" s="114"/>
      <c r="KBD760" s="114"/>
      <c r="KBE760" s="114"/>
      <c r="KBF760" s="114"/>
      <c r="KBG760" s="114"/>
      <c r="KBH760" s="114"/>
      <c r="KBI760" s="114"/>
      <c r="KBJ760" s="114"/>
      <c r="KBK760" s="114"/>
      <c r="KBL760" s="114"/>
      <c r="KBM760" s="114"/>
      <c r="KBN760" s="114"/>
      <c r="KBO760" s="114"/>
      <c r="KBP760" s="114"/>
      <c r="KBQ760" s="114"/>
      <c r="KBR760" s="114"/>
      <c r="KBS760" s="114"/>
      <c r="KBT760" s="114"/>
      <c r="KBU760" s="114"/>
      <c r="KBV760" s="114"/>
      <c r="KBW760" s="114"/>
      <c r="KBX760" s="114"/>
      <c r="KBY760" s="114"/>
      <c r="KBZ760" s="114"/>
      <c r="KCA760" s="114"/>
      <c r="KCB760" s="114"/>
      <c r="KCC760" s="114"/>
      <c r="KCD760" s="114"/>
      <c r="KCE760" s="114"/>
      <c r="KCF760" s="114"/>
      <c r="KCG760" s="114"/>
      <c r="KCH760" s="114"/>
      <c r="KCI760" s="114"/>
      <c r="KCJ760" s="114"/>
      <c r="KCK760" s="114"/>
      <c r="KCL760" s="114"/>
      <c r="KCM760" s="114"/>
      <c r="KCN760" s="114"/>
      <c r="KCO760" s="114"/>
      <c r="KCP760" s="114"/>
      <c r="KCQ760" s="114"/>
      <c r="KCR760" s="114"/>
      <c r="KCS760" s="114"/>
      <c r="KCT760" s="114"/>
      <c r="KCU760" s="114"/>
      <c r="KCV760" s="114"/>
      <c r="KCW760" s="114"/>
      <c r="KCX760" s="114"/>
      <c r="KCY760" s="114"/>
      <c r="KCZ760" s="114"/>
      <c r="KDA760" s="114"/>
      <c r="KDB760" s="114"/>
      <c r="KDC760" s="114"/>
      <c r="KDD760" s="114"/>
      <c r="KDE760" s="114"/>
      <c r="KDF760" s="114"/>
      <c r="KDG760" s="114"/>
      <c r="KDH760" s="114"/>
      <c r="KDI760" s="114"/>
      <c r="KDJ760" s="114"/>
      <c r="KDK760" s="114"/>
      <c r="KDL760" s="114"/>
      <c r="KDM760" s="114"/>
      <c r="KDN760" s="114"/>
      <c r="KDO760" s="114"/>
      <c r="KDP760" s="114"/>
      <c r="KDQ760" s="114"/>
      <c r="KDR760" s="114"/>
      <c r="KDS760" s="114"/>
      <c r="KDT760" s="114"/>
      <c r="KDU760" s="114"/>
      <c r="KDV760" s="114"/>
      <c r="KDW760" s="114"/>
      <c r="KDX760" s="114"/>
      <c r="KDY760" s="114"/>
      <c r="KDZ760" s="114"/>
      <c r="KEA760" s="114"/>
      <c r="KEB760" s="114"/>
      <c r="KEC760" s="114"/>
      <c r="KED760" s="114"/>
      <c r="KEE760" s="114"/>
      <c r="KEF760" s="114"/>
      <c r="KEG760" s="114"/>
      <c r="KEH760" s="114"/>
      <c r="KEI760" s="114"/>
      <c r="KEJ760" s="114"/>
      <c r="KEK760" s="114"/>
      <c r="KEL760" s="114"/>
      <c r="KEM760" s="114"/>
      <c r="KEN760" s="114"/>
      <c r="KEO760" s="114"/>
      <c r="KEP760" s="114"/>
      <c r="KEQ760" s="114"/>
      <c r="KER760" s="114"/>
      <c r="KES760" s="114"/>
      <c r="KET760" s="114"/>
      <c r="KEU760" s="114"/>
      <c r="KEV760" s="114"/>
      <c r="KEW760" s="114"/>
      <c r="KEX760" s="114"/>
      <c r="KEY760" s="114"/>
      <c r="KEZ760" s="114"/>
      <c r="KFA760" s="114"/>
      <c r="KFB760" s="114"/>
      <c r="KFC760" s="114"/>
      <c r="KFD760" s="114"/>
      <c r="KFE760" s="114"/>
      <c r="KFF760" s="114"/>
      <c r="KFG760" s="114"/>
      <c r="KFH760" s="114"/>
      <c r="KFI760" s="114"/>
      <c r="KFJ760" s="114"/>
      <c r="KFK760" s="114"/>
      <c r="KFL760" s="114"/>
      <c r="KFM760" s="114"/>
      <c r="KFN760" s="114"/>
      <c r="KFO760" s="114"/>
      <c r="KFP760" s="114"/>
      <c r="KFQ760" s="114"/>
      <c r="KFR760" s="114"/>
      <c r="KFS760" s="114"/>
      <c r="KFT760" s="114"/>
      <c r="KFU760" s="114"/>
      <c r="KFV760" s="114"/>
      <c r="KFW760" s="114"/>
      <c r="KFX760" s="114"/>
      <c r="KFY760" s="114"/>
      <c r="KFZ760" s="114"/>
      <c r="KGA760" s="114"/>
      <c r="KGB760" s="114"/>
      <c r="KGC760" s="114"/>
      <c r="KGD760" s="114"/>
      <c r="KGE760" s="114"/>
      <c r="KGF760" s="114"/>
      <c r="KGG760" s="114"/>
      <c r="KGH760" s="114"/>
      <c r="KGI760" s="114"/>
      <c r="KGJ760" s="114"/>
      <c r="KGK760" s="114"/>
      <c r="KGL760" s="114"/>
      <c r="KGM760" s="114"/>
      <c r="KGN760" s="114"/>
      <c r="KGO760" s="114"/>
      <c r="KGP760" s="114"/>
      <c r="KGQ760" s="114"/>
      <c r="KGR760" s="114"/>
      <c r="KGS760" s="114"/>
      <c r="KGT760" s="114"/>
      <c r="KGU760" s="114"/>
      <c r="KGV760" s="114"/>
      <c r="KGW760" s="114"/>
      <c r="KGX760" s="114"/>
      <c r="KGY760" s="114"/>
      <c r="KGZ760" s="114"/>
      <c r="KHA760" s="114"/>
      <c r="KHB760" s="114"/>
      <c r="KHC760" s="114"/>
      <c r="KHD760" s="114"/>
      <c r="KHE760" s="114"/>
      <c r="KHF760" s="114"/>
      <c r="KHG760" s="114"/>
      <c r="KHH760" s="114"/>
      <c r="KHI760" s="114"/>
      <c r="KHJ760" s="114"/>
      <c r="KHK760" s="114"/>
      <c r="KHL760" s="114"/>
      <c r="KHM760" s="114"/>
      <c r="KHN760" s="114"/>
      <c r="KHO760" s="114"/>
      <c r="KHP760" s="114"/>
      <c r="KHQ760" s="114"/>
      <c r="KHR760" s="114"/>
      <c r="KHS760" s="114"/>
      <c r="KHT760" s="114"/>
      <c r="KHU760" s="114"/>
      <c r="KHV760" s="114"/>
      <c r="KHW760" s="114"/>
      <c r="KHX760" s="114"/>
      <c r="KHY760" s="114"/>
      <c r="KHZ760" s="114"/>
      <c r="KIA760" s="114"/>
      <c r="KIB760" s="114"/>
      <c r="KIC760" s="114"/>
      <c r="KID760" s="114"/>
      <c r="KIE760" s="114"/>
      <c r="KIF760" s="114"/>
      <c r="KIG760" s="114"/>
      <c r="KIH760" s="114"/>
      <c r="KII760" s="114"/>
      <c r="KIJ760" s="114"/>
      <c r="KIK760" s="114"/>
      <c r="KIL760" s="114"/>
      <c r="KIM760" s="114"/>
      <c r="KIN760" s="114"/>
      <c r="KIO760" s="114"/>
      <c r="KIP760" s="114"/>
      <c r="KIQ760" s="114"/>
      <c r="KIR760" s="114"/>
      <c r="KIS760" s="114"/>
      <c r="KIT760" s="114"/>
      <c r="KIU760" s="114"/>
      <c r="KIV760" s="114"/>
      <c r="KIW760" s="114"/>
      <c r="KIX760" s="114"/>
      <c r="KIY760" s="114"/>
      <c r="KIZ760" s="114"/>
      <c r="KJA760" s="114"/>
      <c r="KJB760" s="114"/>
      <c r="KJC760" s="114"/>
      <c r="KJD760" s="114"/>
      <c r="KJE760" s="114"/>
      <c r="KJF760" s="114"/>
      <c r="KJG760" s="114"/>
      <c r="KJH760" s="114"/>
      <c r="KJI760" s="114"/>
      <c r="KJJ760" s="114"/>
      <c r="KJK760" s="114"/>
      <c r="KJL760" s="114"/>
      <c r="KJM760" s="114"/>
      <c r="KJN760" s="114"/>
      <c r="KJO760" s="114"/>
      <c r="KJP760" s="114"/>
      <c r="KJQ760" s="114"/>
      <c r="KJR760" s="114"/>
      <c r="KJS760" s="114"/>
      <c r="KJT760" s="114"/>
      <c r="KJU760" s="114"/>
      <c r="KJV760" s="114"/>
      <c r="KJW760" s="114"/>
      <c r="KJX760" s="114"/>
      <c r="KJY760" s="114"/>
      <c r="KJZ760" s="114"/>
      <c r="KKA760" s="114"/>
      <c r="KKB760" s="114"/>
      <c r="KKC760" s="114"/>
      <c r="KKD760" s="114"/>
      <c r="KKE760" s="114"/>
      <c r="KKF760" s="114"/>
      <c r="KKG760" s="114"/>
      <c r="KKH760" s="114"/>
      <c r="KKI760" s="114"/>
      <c r="KKJ760" s="114"/>
      <c r="KKK760" s="114"/>
      <c r="KKL760" s="114"/>
      <c r="KKM760" s="114"/>
      <c r="KKN760" s="114"/>
      <c r="KKO760" s="114"/>
      <c r="KKP760" s="114"/>
      <c r="KKQ760" s="114"/>
      <c r="KKR760" s="114"/>
      <c r="KKS760" s="114"/>
      <c r="KKT760" s="114"/>
      <c r="KKU760" s="114"/>
      <c r="KKV760" s="114"/>
      <c r="KKW760" s="114"/>
      <c r="KKX760" s="114"/>
      <c r="KKY760" s="114"/>
      <c r="KKZ760" s="114"/>
      <c r="KLA760" s="114"/>
      <c r="KLB760" s="114"/>
      <c r="KLC760" s="114"/>
      <c r="KLD760" s="114"/>
      <c r="KLE760" s="114"/>
      <c r="KLF760" s="114"/>
      <c r="KLG760" s="114"/>
      <c r="KLH760" s="114"/>
      <c r="KLI760" s="114"/>
      <c r="KLJ760" s="114"/>
      <c r="KLK760" s="114"/>
      <c r="KLL760" s="114"/>
      <c r="KLM760" s="114"/>
      <c r="KLN760" s="114"/>
      <c r="KLO760" s="114"/>
      <c r="KLP760" s="114"/>
      <c r="KLQ760" s="114"/>
      <c r="KLR760" s="114"/>
      <c r="KLS760" s="114"/>
      <c r="KLT760" s="114"/>
      <c r="KLU760" s="114"/>
      <c r="KLV760" s="114"/>
      <c r="KLW760" s="114"/>
      <c r="KLX760" s="114"/>
      <c r="KLY760" s="114"/>
      <c r="KLZ760" s="114"/>
      <c r="KMA760" s="114"/>
      <c r="KMB760" s="114"/>
      <c r="KMC760" s="114"/>
      <c r="KMD760" s="114"/>
      <c r="KME760" s="114"/>
      <c r="KMF760" s="114"/>
      <c r="KMG760" s="114"/>
      <c r="KMH760" s="114"/>
      <c r="KMI760" s="114"/>
      <c r="KMJ760" s="114"/>
      <c r="KMK760" s="114"/>
      <c r="KML760" s="114"/>
      <c r="KMM760" s="114"/>
      <c r="KMN760" s="114"/>
      <c r="KMO760" s="114"/>
      <c r="KMP760" s="114"/>
      <c r="KMQ760" s="114"/>
      <c r="KMR760" s="114"/>
      <c r="KMS760" s="114"/>
      <c r="KMT760" s="114"/>
      <c r="KMU760" s="114"/>
      <c r="KMV760" s="114"/>
      <c r="KMW760" s="114"/>
      <c r="KMX760" s="114"/>
      <c r="KMY760" s="114"/>
      <c r="KMZ760" s="114"/>
      <c r="KNA760" s="114"/>
      <c r="KNB760" s="114"/>
      <c r="KNC760" s="114"/>
      <c r="KND760" s="114"/>
      <c r="KNE760" s="114"/>
      <c r="KNF760" s="114"/>
      <c r="KNG760" s="114"/>
      <c r="KNH760" s="114"/>
      <c r="KNI760" s="114"/>
      <c r="KNJ760" s="114"/>
      <c r="KNK760" s="114"/>
      <c r="KNL760" s="114"/>
      <c r="KNM760" s="114"/>
      <c r="KNN760" s="114"/>
      <c r="KNO760" s="114"/>
      <c r="KNP760" s="114"/>
      <c r="KNQ760" s="114"/>
      <c r="KNR760" s="114"/>
      <c r="KNS760" s="114"/>
      <c r="KNT760" s="114"/>
      <c r="KNU760" s="114"/>
      <c r="KNV760" s="114"/>
      <c r="KNW760" s="114"/>
      <c r="KNX760" s="114"/>
      <c r="KNY760" s="114"/>
      <c r="KNZ760" s="114"/>
      <c r="KOA760" s="114"/>
      <c r="KOB760" s="114"/>
      <c r="KOC760" s="114"/>
      <c r="KOD760" s="114"/>
      <c r="KOE760" s="114"/>
      <c r="KOF760" s="114"/>
      <c r="KOG760" s="114"/>
      <c r="KOH760" s="114"/>
      <c r="KOI760" s="114"/>
      <c r="KOJ760" s="114"/>
      <c r="KOK760" s="114"/>
      <c r="KOL760" s="114"/>
      <c r="KOM760" s="114"/>
      <c r="KON760" s="114"/>
      <c r="KOO760" s="114"/>
      <c r="KOP760" s="114"/>
      <c r="KOQ760" s="114"/>
      <c r="KOR760" s="114"/>
      <c r="KOS760" s="114"/>
      <c r="KOT760" s="114"/>
      <c r="KOU760" s="114"/>
      <c r="KOV760" s="114"/>
      <c r="KOW760" s="114"/>
      <c r="KOX760" s="114"/>
      <c r="KOY760" s="114"/>
      <c r="KOZ760" s="114"/>
      <c r="KPA760" s="114"/>
      <c r="KPB760" s="114"/>
      <c r="KPC760" s="114"/>
      <c r="KPD760" s="114"/>
      <c r="KPE760" s="114"/>
      <c r="KPF760" s="114"/>
      <c r="KPG760" s="114"/>
      <c r="KPH760" s="114"/>
      <c r="KPI760" s="114"/>
      <c r="KPJ760" s="114"/>
      <c r="KPK760" s="114"/>
      <c r="KPL760" s="114"/>
      <c r="KPM760" s="114"/>
      <c r="KPN760" s="114"/>
      <c r="KPO760" s="114"/>
      <c r="KPP760" s="114"/>
      <c r="KPQ760" s="114"/>
      <c r="KPR760" s="114"/>
      <c r="KPS760" s="114"/>
      <c r="KPT760" s="114"/>
      <c r="KPU760" s="114"/>
      <c r="KPV760" s="114"/>
      <c r="KPW760" s="114"/>
      <c r="KPX760" s="114"/>
      <c r="KPY760" s="114"/>
      <c r="KPZ760" s="114"/>
      <c r="KQA760" s="114"/>
      <c r="KQB760" s="114"/>
      <c r="KQC760" s="114"/>
      <c r="KQD760" s="114"/>
      <c r="KQE760" s="114"/>
      <c r="KQF760" s="114"/>
      <c r="KQG760" s="114"/>
      <c r="KQH760" s="114"/>
      <c r="KQI760" s="114"/>
      <c r="KQJ760" s="114"/>
      <c r="KQK760" s="114"/>
      <c r="KQL760" s="114"/>
      <c r="KQM760" s="114"/>
      <c r="KQN760" s="114"/>
      <c r="KQO760" s="114"/>
      <c r="KQP760" s="114"/>
      <c r="KQQ760" s="114"/>
      <c r="KQR760" s="114"/>
      <c r="KQS760" s="114"/>
      <c r="KQT760" s="114"/>
      <c r="KQU760" s="114"/>
      <c r="KQV760" s="114"/>
      <c r="KQW760" s="114"/>
      <c r="KQX760" s="114"/>
      <c r="KQY760" s="114"/>
      <c r="KQZ760" s="114"/>
      <c r="KRA760" s="114"/>
      <c r="KRB760" s="114"/>
      <c r="KRC760" s="114"/>
      <c r="KRD760" s="114"/>
      <c r="KRE760" s="114"/>
      <c r="KRF760" s="114"/>
      <c r="KRG760" s="114"/>
      <c r="KRH760" s="114"/>
      <c r="KRI760" s="114"/>
      <c r="KRJ760" s="114"/>
      <c r="KRK760" s="114"/>
      <c r="KRL760" s="114"/>
      <c r="KRM760" s="114"/>
      <c r="KRN760" s="114"/>
      <c r="KRO760" s="114"/>
      <c r="KRP760" s="114"/>
      <c r="KRQ760" s="114"/>
      <c r="KRR760" s="114"/>
      <c r="KRS760" s="114"/>
      <c r="KRT760" s="114"/>
      <c r="KRU760" s="114"/>
      <c r="KRV760" s="114"/>
      <c r="KRW760" s="114"/>
      <c r="KRX760" s="114"/>
      <c r="KRY760" s="114"/>
      <c r="KRZ760" s="114"/>
      <c r="KSA760" s="114"/>
      <c r="KSB760" s="114"/>
      <c r="KSC760" s="114"/>
      <c r="KSD760" s="114"/>
      <c r="KSE760" s="114"/>
      <c r="KSF760" s="114"/>
      <c r="KSG760" s="114"/>
      <c r="KSH760" s="114"/>
      <c r="KSI760" s="114"/>
      <c r="KSJ760" s="114"/>
      <c r="KSK760" s="114"/>
      <c r="KSL760" s="114"/>
      <c r="KSM760" s="114"/>
      <c r="KSN760" s="114"/>
      <c r="KSO760" s="114"/>
      <c r="KSP760" s="114"/>
      <c r="KSQ760" s="114"/>
      <c r="KSR760" s="114"/>
      <c r="KSS760" s="114"/>
      <c r="KST760" s="114"/>
      <c r="KSU760" s="114"/>
      <c r="KSV760" s="114"/>
      <c r="KSW760" s="114"/>
      <c r="KSX760" s="114"/>
      <c r="KSY760" s="114"/>
      <c r="KSZ760" s="114"/>
      <c r="KTA760" s="114"/>
      <c r="KTB760" s="114"/>
      <c r="KTC760" s="114"/>
      <c r="KTD760" s="114"/>
      <c r="KTE760" s="114"/>
      <c r="KTF760" s="114"/>
      <c r="KTG760" s="114"/>
      <c r="KTH760" s="114"/>
      <c r="KTI760" s="114"/>
      <c r="KTJ760" s="114"/>
      <c r="KTK760" s="114"/>
      <c r="KTL760" s="114"/>
      <c r="KTM760" s="114"/>
      <c r="KTN760" s="114"/>
      <c r="KTO760" s="114"/>
      <c r="KTP760" s="114"/>
      <c r="KTQ760" s="114"/>
      <c r="KTR760" s="114"/>
      <c r="KTS760" s="114"/>
      <c r="KTT760" s="114"/>
      <c r="KTU760" s="114"/>
      <c r="KTV760" s="114"/>
      <c r="KTW760" s="114"/>
      <c r="KTX760" s="114"/>
      <c r="KTY760" s="114"/>
      <c r="KTZ760" s="114"/>
      <c r="KUA760" s="114"/>
      <c r="KUB760" s="114"/>
      <c r="KUC760" s="114"/>
      <c r="KUD760" s="114"/>
      <c r="KUE760" s="114"/>
      <c r="KUF760" s="114"/>
      <c r="KUG760" s="114"/>
      <c r="KUH760" s="114"/>
      <c r="KUI760" s="114"/>
      <c r="KUJ760" s="114"/>
      <c r="KUK760" s="114"/>
      <c r="KUL760" s="114"/>
      <c r="KUM760" s="114"/>
      <c r="KUN760" s="114"/>
      <c r="KUO760" s="114"/>
      <c r="KUP760" s="114"/>
      <c r="KUQ760" s="114"/>
      <c r="KUR760" s="114"/>
      <c r="KUS760" s="114"/>
      <c r="KUT760" s="114"/>
      <c r="KUU760" s="114"/>
      <c r="KUV760" s="114"/>
      <c r="KUW760" s="114"/>
      <c r="KUX760" s="114"/>
      <c r="KUY760" s="114"/>
      <c r="KUZ760" s="114"/>
      <c r="KVA760" s="114"/>
      <c r="KVB760" s="114"/>
      <c r="KVC760" s="114"/>
      <c r="KVD760" s="114"/>
      <c r="KVE760" s="114"/>
      <c r="KVF760" s="114"/>
      <c r="KVG760" s="114"/>
      <c r="KVH760" s="114"/>
      <c r="KVI760" s="114"/>
      <c r="KVJ760" s="114"/>
      <c r="KVK760" s="114"/>
      <c r="KVL760" s="114"/>
      <c r="KVM760" s="114"/>
      <c r="KVN760" s="114"/>
      <c r="KVO760" s="114"/>
      <c r="KVP760" s="114"/>
      <c r="KVQ760" s="114"/>
      <c r="KVR760" s="114"/>
      <c r="KVS760" s="114"/>
      <c r="KVT760" s="114"/>
      <c r="KVU760" s="114"/>
      <c r="KVV760" s="114"/>
      <c r="KVW760" s="114"/>
      <c r="KVX760" s="114"/>
      <c r="KVY760" s="114"/>
      <c r="KVZ760" s="114"/>
      <c r="KWA760" s="114"/>
      <c r="KWB760" s="114"/>
      <c r="KWC760" s="114"/>
      <c r="KWD760" s="114"/>
      <c r="KWE760" s="114"/>
      <c r="KWF760" s="114"/>
      <c r="KWG760" s="114"/>
      <c r="KWH760" s="114"/>
      <c r="KWI760" s="114"/>
      <c r="KWJ760" s="114"/>
      <c r="KWK760" s="114"/>
      <c r="KWL760" s="114"/>
      <c r="KWM760" s="114"/>
      <c r="KWN760" s="114"/>
      <c r="KWO760" s="114"/>
      <c r="KWP760" s="114"/>
      <c r="KWQ760" s="114"/>
      <c r="KWR760" s="114"/>
      <c r="KWS760" s="114"/>
      <c r="KWT760" s="114"/>
      <c r="KWU760" s="114"/>
      <c r="KWV760" s="114"/>
      <c r="KWW760" s="114"/>
      <c r="KWX760" s="114"/>
      <c r="KWY760" s="114"/>
      <c r="KWZ760" s="114"/>
      <c r="KXA760" s="114"/>
      <c r="KXB760" s="114"/>
      <c r="KXC760" s="114"/>
      <c r="KXD760" s="114"/>
      <c r="KXE760" s="114"/>
      <c r="KXF760" s="114"/>
      <c r="KXG760" s="114"/>
      <c r="KXH760" s="114"/>
      <c r="KXI760" s="114"/>
      <c r="KXJ760" s="114"/>
      <c r="KXK760" s="114"/>
      <c r="KXL760" s="114"/>
      <c r="KXM760" s="114"/>
      <c r="KXN760" s="114"/>
      <c r="KXO760" s="114"/>
      <c r="KXP760" s="114"/>
      <c r="KXQ760" s="114"/>
      <c r="KXR760" s="114"/>
      <c r="KXS760" s="114"/>
      <c r="KXT760" s="114"/>
      <c r="KXU760" s="114"/>
      <c r="KXV760" s="114"/>
      <c r="KXW760" s="114"/>
      <c r="KXX760" s="114"/>
      <c r="KXY760" s="114"/>
      <c r="KXZ760" s="114"/>
      <c r="KYA760" s="114"/>
      <c r="KYB760" s="114"/>
      <c r="KYC760" s="114"/>
      <c r="KYD760" s="114"/>
      <c r="KYE760" s="114"/>
      <c r="KYF760" s="114"/>
      <c r="KYG760" s="114"/>
      <c r="KYH760" s="114"/>
      <c r="KYI760" s="114"/>
      <c r="KYJ760" s="114"/>
      <c r="KYK760" s="114"/>
      <c r="KYL760" s="114"/>
      <c r="KYM760" s="114"/>
      <c r="KYN760" s="114"/>
      <c r="KYO760" s="114"/>
      <c r="KYP760" s="114"/>
      <c r="KYQ760" s="114"/>
      <c r="KYR760" s="114"/>
      <c r="KYS760" s="114"/>
      <c r="KYT760" s="114"/>
      <c r="KYU760" s="114"/>
      <c r="KYV760" s="114"/>
      <c r="KYW760" s="114"/>
      <c r="KYX760" s="114"/>
      <c r="KYY760" s="114"/>
      <c r="KYZ760" s="114"/>
      <c r="KZA760" s="114"/>
      <c r="KZB760" s="114"/>
      <c r="KZC760" s="114"/>
      <c r="KZD760" s="114"/>
      <c r="KZE760" s="114"/>
      <c r="KZF760" s="114"/>
      <c r="KZG760" s="114"/>
      <c r="KZH760" s="114"/>
      <c r="KZI760" s="114"/>
      <c r="KZJ760" s="114"/>
      <c r="KZK760" s="114"/>
      <c r="KZL760" s="114"/>
      <c r="KZM760" s="114"/>
      <c r="KZN760" s="114"/>
      <c r="KZO760" s="114"/>
      <c r="KZP760" s="114"/>
      <c r="KZQ760" s="114"/>
      <c r="KZR760" s="114"/>
      <c r="KZS760" s="114"/>
      <c r="KZT760" s="114"/>
      <c r="KZU760" s="114"/>
      <c r="KZV760" s="114"/>
      <c r="KZW760" s="114"/>
      <c r="KZX760" s="114"/>
      <c r="KZY760" s="114"/>
      <c r="KZZ760" s="114"/>
      <c r="LAA760" s="114"/>
      <c r="LAB760" s="114"/>
      <c r="LAC760" s="114"/>
      <c r="LAD760" s="114"/>
      <c r="LAE760" s="114"/>
      <c r="LAF760" s="114"/>
      <c r="LAG760" s="114"/>
      <c r="LAH760" s="114"/>
      <c r="LAI760" s="114"/>
      <c r="LAJ760" s="114"/>
      <c r="LAK760" s="114"/>
      <c r="LAL760" s="114"/>
      <c r="LAM760" s="114"/>
      <c r="LAN760" s="114"/>
      <c r="LAO760" s="114"/>
      <c r="LAP760" s="114"/>
      <c r="LAQ760" s="114"/>
      <c r="LAR760" s="114"/>
      <c r="LAS760" s="114"/>
      <c r="LAT760" s="114"/>
      <c r="LAU760" s="114"/>
      <c r="LAV760" s="114"/>
      <c r="LAW760" s="114"/>
      <c r="LAX760" s="114"/>
      <c r="LAY760" s="114"/>
      <c r="LAZ760" s="114"/>
      <c r="LBA760" s="114"/>
      <c r="LBB760" s="114"/>
      <c r="LBC760" s="114"/>
      <c r="LBD760" s="114"/>
      <c r="LBE760" s="114"/>
      <c r="LBF760" s="114"/>
      <c r="LBG760" s="114"/>
      <c r="LBH760" s="114"/>
      <c r="LBI760" s="114"/>
      <c r="LBJ760" s="114"/>
      <c r="LBK760" s="114"/>
      <c r="LBL760" s="114"/>
      <c r="LBM760" s="114"/>
      <c r="LBN760" s="114"/>
      <c r="LBO760" s="114"/>
      <c r="LBP760" s="114"/>
      <c r="LBQ760" s="114"/>
      <c r="LBR760" s="114"/>
      <c r="LBS760" s="114"/>
      <c r="LBT760" s="114"/>
      <c r="LBU760" s="114"/>
      <c r="LBV760" s="114"/>
      <c r="LBW760" s="114"/>
      <c r="LBX760" s="114"/>
      <c r="LBY760" s="114"/>
      <c r="LBZ760" s="114"/>
      <c r="LCA760" s="114"/>
      <c r="LCB760" s="114"/>
      <c r="LCC760" s="114"/>
      <c r="LCD760" s="114"/>
      <c r="LCE760" s="114"/>
      <c r="LCF760" s="114"/>
      <c r="LCG760" s="114"/>
      <c r="LCH760" s="114"/>
      <c r="LCI760" s="114"/>
      <c r="LCJ760" s="114"/>
      <c r="LCK760" s="114"/>
      <c r="LCL760" s="114"/>
      <c r="LCM760" s="114"/>
      <c r="LCN760" s="114"/>
      <c r="LCO760" s="114"/>
      <c r="LCP760" s="114"/>
      <c r="LCQ760" s="114"/>
      <c r="LCR760" s="114"/>
      <c r="LCS760" s="114"/>
      <c r="LCT760" s="114"/>
      <c r="LCU760" s="114"/>
      <c r="LCV760" s="114"/>
      <c r="LCW760" s="114"/>
      <c r="LCX760" s="114"/>
      <c r="LCY760" s="114"/>
      <c r="LCZ760" s="114"/>
      <c r="LDA760" s="114"/>
      <c r="LDB760" s="114"/>
      <c r="LDC760" s="114"/>
      <c r="LDD760" s="114"/>
      <c r="LDE760" s="114"/>
      <c r="LDF760" s="114"/>
      <c r="LDG760" s="114"/>
      <c r="LDH760" s="114"/>
      <c r="LDI760" s="114"/>
      <c r="LDJ760" s="114"/>
      <c r="LDK760" s="114"/>
      <c r="LDL760" s="114"/>
      <c r="LDM760" s="114"/>
      <c r="LDN760" s="114"/>
      <c r="LDO760" s="114"/>
      <c r="LDP760" s="114"/>
      <c r="LDQ760" s="114"/>
      <c r="LDR760" s="114"/>
      <c r="LDS760" s="114"/>
      <c r="LDT760" s="114"/>
      <c r="LDU760" s="114"/>
      <c r="LDV760" s="114"/>
      <c r="LDW760" s="114"/>
      <c r="LDX760" s="114"/>
      <c r="LDY760" s="114"/>
      <c r="LDZ760" s="114"/>
      <c r="LEA760" s="114"/>
      <c r="LEB760" s="114"/>
      <c r="LEC760" s="114"/>
      <c r="LED760" s="114"/>
      <c r="LEE760" s="114"/>
      <c r="LEF760" s="114"/>
      <c r="LEG760" s="114"/>
      <c r="LEH760" s="114"/>
      <c r="LEI760" s="114"/>
      <c r="LEJ760" s="114"/>
      <c r="LEK760" s="114"/>
      <c r="LEL760" s="114"/>
      <c r="LEM760" s="114"/>
      <c r="LEN760" s="114"/>
      <c r="LEO760" s="114"/>
      <c r="LEP760" s="114"/>
      <c r="LEQ760" s="114"/>
      <c r="LER760" s="114"/>
      <c r="LES760" s="114"/>
      <c r="LET760" s="114"/>
      <c r="LEU760" s="114"/>
      <c r="LEV760" s="114"/>
      <c r="LEW760" s="114"/>
      <c r="LEX760" s="114"/>
      <c r="LEY760" s="114"/>
      <c r="LEZ760" s="114"/>
      <c r="LFA760" s="114"/>
      <c r="LFB760" s="114"/>
      <c r="LFC760" s="114"/>
      <c r="LFD760" s="114"/>
      <c r="LFE760" s="114"/>
      <c r="LFF760" s="114"/>
      <c r="LFG760" s="114"/>
      <c r="LFH760" s="114"/>
      <c r="LFI760" s="114"/>
      <c r="LFJ760" s="114"/>
      <c r="LFK760" s="114"/>
      <c r="LFL760" s="114"/>
      <c r="LFM760" s="114"/>
      <c r="LFN760" s="114"/>
      <c r="LFO760" s="114"/>
      <c r="LFP760" s="114"/>
      <c r="LFQ760" s="114"/>
      <c r="LFR760" s="114"/>
      <c r="LFS760" s="114"/>
      <c r="LFT760" s="114"/>
      <c r="LFU760" s="114"/>
      <c r="LFV760" s="114"/>
      <c r="LFW760" s="114"/>
      <c r="LFX760" s="114"/>
      <c r="LFY760" s="114"/>
      <c r="LFZ760" s="114"/>
      <c r="LGA760" s="114"/>
      <c r="LGB760" s="114"/>
      <c r="LGC760" s="114"/>
      <c r="LGD760" s="114"/>
      <c r="LGE760" s="114"/>
      <c r="LGF760" s="114"/>
      <c r="LGG760" s="114"/>
      <c r="LGH760" s="114"/>
      <c r="LGI760" s="114"/>
      <c r="LGJ760" s="114"/>
      <c r="LGK760" s="114"/>
      <c r="LGL760" s="114"/>
      <c r="LGM760" s="114"/>
      <c r="LGN760" s="114"/>
      <c r="LGO760" s="114"/>
      <c r="LGP760" s="114"/>
      <c r="LGQ760" s="114"/>
      <c r="LGR760" s="114"/>
      <c r="LGS760" s="114"/>
      <c r="LGT760" s="114"/>
      <c r="LGU760" s="114"/>
      <c r="LGV760" s="114"/>
      <c r="LGW760" s="114"/>
      <c r="LGX760" s="114"/>
      <c r="LGY760" s="114"/>
      <c r="LGZ760" s="114"/>
      <c r="LHA760" s="114"/>
      <c r="LHB760" s="114"/>
      <c r="LHC760" s="114"/>
      <c r="LHD760" s="114"/>
      <c r="LHE760" s="114"/>
      <c r="LHF760" s="114"/>
      <c r="LHG760" s="114"/>
      <c r="LHH760" s="114"/>
      <c r="LHI760" s="114"/>
      <c r="LHJ760" s="114"/>
      <c r="LHK760" s="114"/>
      <c r="LHL760" s="114"/>
      <c r="LHM760" s="114"/>
      <c r="LHN760" s="114"/>
      <c r="LHO760" s="114"/>
      <c r="LHP760" s="114"/>
      <c r="LHQ760" s="114"/>
      <c r="LHR760" s="114"/>
      <c r="LHS760" s="114"/>
      <c r="LHT760" s="114"/>
      <c r="LHU760" s="114"/>
      <c r="LHV760" s="114"/>
      <c r="LHW760" s="114"/>
      <c r="LHX760" s="114"/>
      <c r="LHY760" s="114"/>
      <c r="LHZ760" s="114"/>
      <c r="LIA760" s="114"/>
      <c r="LIB760" s="114"/>
      <c r="LIC760" s="114"/>
      <c r="LID760" s="114"/>
      <c r="LIE760" s="114"/>
      <c r="LIF760" s="114"/>
      <c r="LIG760" s="114"/>
      <c r="LIH760" s="114"/>
      <c r="LII760" s="114"/>
      <c r="LIJ760" s="114"/>
      <c r="LIK760" s="114"/>
      <c r="LIL760" s="114"/>
      <c r="LIM760" s="114"/>
      <c r="LIN760" s="114"/>
      <c r="LIO760" s="114"/>
      <c r="LIP760" s="114"/>
      <c r="LIQ760" s="114"/>
      <c r="LIR760" s="114"/>
      <c r="LIS760" s="114"/>
      <c r="LIT760" s="114"/>
      <c r="LIU760" s="114"/>
      <c r="LIV760" s="114"/>
      <c r="LIW760" s="114"/>
      <c r="LIX760" s="114"/>
      <c r="LIY760" s="114"/>
      <c r="LIZ760" s="114"/>
      <c r="LJA760" s="114"/>
      <c r="LJB760" s="114"/>
      <c r="LJC760" s="114"/>
      <c r="LJD760" s="114"/>
      <c r="LJE760" s="114"/>
      <c r="LJF760" s="114"/>
      <c r="LJG760" s="114"/>
      <c r="LJH760" s="114"/>
      <c r="LJI760" s="114"/>
      <c r="LJJ760" s="114"/>
      <c r="LJK760" s="114"/>
      <c r="LJL760" s="114"/>
      <c r="LJM760" s="114"/>
      <c r="LJN760" s="114"/>
      <c r="LJO760" s="114"/>
      <c r="LJP760" s="114"/>
      <c r="LJQ760" s="114"/>
      <c r="LJR760" s="114"/>
      <c r="LJS760" s="114"/>
      <c r="LJT760" s="114"/>
      <c r="LJU760" s="114"/>
      <c r="LJV760" s="114"/>
      <c r="LJW760" s="114"/>
      <c r="LJX760" s="114"/>
      <c r="LJY760" s="114"/>
      <c r="LJZ760" s="114"/>
      <c r="LKA760" s="114"/>
      <c r="LKB760" s="114"/>
      <c r="LKC760" s="114"/>
      <c r="LKD760" s="114"/>
      <c r="LKE760" s="114"/>
      <c r="LKF760" s="114"/>
      <c r="LKG760" s="114"/>
      <c r="LKH760" s="114"/>
      <c r="LKI760" s="114"/>
      <c r="LKJ760" s="114"/>
      <c r="LKK760" s="114"/>
      <c r="LKL760" s="114"/>
      <c r="LKM760" s="114"/>
      <c r="LKN760" s="114"/>
      <c r="LKO760" s="114"/>
      <c r="LKP760" s="114"/>
      <c r="LKQ760" s="114"/>
      <c r="LKR760" s="114"/>
      <c r="LKS760" s="114"/>
      <c r="LKT760" s="114"/>
      <c r="LKU760" s="114"/>
      <c r="LKV760" s="114"/>
      <c r="LKW760" s="114"/>
      <c r="LKX760" s="114"/>
      <c r="LKY760" s="114"/>
      <c r="LKZ760" s="114"/>
      <c r="LLA760" s="114"/>
      <c r="LLB760" s="114"/>
      <c r="LLC760" s="114"/>
      <c r="LLD760" s="114"/>
      <c r="LLE760" s="114"/>
      <c r="LLF760" s="114"/>
      <c r="LLG760" s="114"/>
      <c r="LLH760" s="114"/>
      <c r="LLI760" s="114"/>
      <c r="LLJ760" s="114"/>
      <c r="LLK760" s="114"/>
      <c r="LLL760" s="114"/>
      <c r="LLM760" s="114"/>
      <c r="LLN760" s="114"/>
      <c r="LLO760" s="114"/>
      <c r="LLP760" s="114"/>
      <c r="LLQ760" s="114"/>
      <c r="LLR760" s="114"/>
      <c r="LLS760" s="114"/>
      <c r="LLT760" s="114"/>
      <c r="LLU760" s="114"/>
      <c r="LLV760" s="114"/>
      <c r="LLW760" s="114"/>
      <c r="LLX760" s="114"/>
      <c r="LLY760" s="114"/>
      <c r="LLZ760" s="114"/>
      <c r="LMA760" s="114"/>
      <c r="LMB760" s="114"/>
      <c r="LMC760" s="114"/>
      <c r="LMD760" s="114"/>
      <c r="LME760" s="114"/>
      <c r="LMF760" s="114"/>
      <c r="LMG760" s="114"/>
      <c r="LMH760" s="114"/>
      <c r="LMI760" s="114"/>
      <c r="LMJ760" s="114"/>
      <c r="LMK760" s="114"/>
      <c r="LML760" s="114"/>
      <c r="LMM760" s="114"/>
      <c r="LMN760" s="114"/>
      <c r="LMO760" s="114"/>
      <c r="LMP760" s="114"/>
      <c r="LMQ760" s="114"/>
      <c r="LMR760" s="114"/>
      <c r="LMS760" s="114"/>
      <c r="LMT760" s="114"/>
      <c r="LMU760" s="114"/>
      <c r="LMV760" s="114"/>
      <c r="LMW760" s="114"/>
      <c r="LMX760" s="114"/>
      <c r="LMY760" s="114"/>
      <c r="LMZ760" s="114"/>
      <c r="LNA760" s="114"/>
      <c r="LNB760" s="114"/>
      <c r="LNC760" s="114"/>
      <c r="LND760" s="114"/>
      <c r="LNE760" s="114"/>
      <c r="LNF760" s="114"/>
      <c r="LNG760" s="114"/>
      <c r="LNH760" s="114"/>
      <c r="LNI760" s="114"/>
      <c r="LNJ760" s="114"/>
      <c r="LNK760" s="114"/>
      <c r="LNL760" s="114"/>
      <c r="LNM760" s="114"/>
      <c r="LNN760" s="114"/>
      <c r="LNO760" s="114"/>
      <c r="LNP760" s="114"/>
      <c r="LNQ760" s="114"/>
      <c r="LNR760" s="114"/>
      <c r="LNS760" s="114"/>
      <c r="LNT760" s="114"/>
      <c r="LNU760" s="114"/>
      <c r="LNV760" s="114"/>
      <c r="LNW760" s="114"/>
      <c r="LNX760" s="114"/>
      <c r="LNY760" s="114"/>
      <c r="LNZ760" s="114"/>
      <c r="LOA760" s="114"/>
      <c r="LOB760" s="114"/>
      <c r="LOC760" s="114"/>
      <c r="LOD760" s="114"/>
      <c r="LOE760" s="114"/>
      <c r="LOF760" s="114"/>
      <c r="LOG760" s="114"/>
      <c r="LOH760" s="114"/>
      <c r="LOI760" s="114"/>
      <c r="LOJ760" s="114"/>
      <c r="LOK760" s="114"/>
      <c r="LOL760" s="114"/>
      <c r="LOM760" s="114"/>
      <c r="LON760" s="114"/>
      <c r="LOO760" s="114"/>
      <c r="LOP760" s="114"/>
      <c r="LOQ760" s="114"/>
      <c r="LOR760" s="114"/>
      <c r="LOS760" s="114"/>
      <c r="LOT760" s="114"/>
      <c r="LOU760" s="114"/>
      <c r="LOV760" s="114"/>
      <c r="LOW760" s="114"/>
      <c r="LOX760" s="114"/>
      <c r="LOY760" s="114"/>
      <c r="LOZ760" s="114"/>
      <c r="LPA760" s="114"/>
      <c r="LPB760" s="114"/>
      <c r="LPC760" s="114"/>
      <c r="LPD760" s="114"/>
      <c r="LPE760" s="114"/>
      <c r="LPF760" s="114"/>
      <c r="LPG760" s="114"/>
      <c r="LPH760" s="114"/>
      <c r="LPI760" s="114"/>
      <c r="LPJ760" s="114"/>
      <c r="LPK760" s="114"/>
      <c r="LPL760" s="114"/>
      <c r="LPM760" s="114"/>
      <c r="LPN760" s="114"/>
      <c r="LPO760" s="114"/>
      <c r="LPP760" s="114"/>
      <c r="LPQ760" s="114"/>
      <c r="LPR760" s="114"/>
      <c r="LPS760" s="114"/>
      <c r="LPT760" s="114"/>
      <c r="LPU760" s="114"/>
      <c r="LPV760" s="114"/>
      <c r="LPW760" s="114"/>
      <c r="LPX760" s="114"/>
      <c r="LPY760" s="114"/>
      <c r="LPZ760" s="114"/>
      <c r="LQA760" s="114"/>
      <c r="LQB760" s="114"/>
      <c r="LQC760" s="114"/>
      <c r="LQD760" s="114"/>
      <c r="LQE760" s="114"/>
      <c r="LQF760" s="114"/>
      <c r="LQG760" s="114"/>
      <c r="LQH760" s="114"/>
      <c r="LQI760" s="114"/>
      <c r="LQJ760" s="114"/>
      <c r="LQK760" s="114"/>
      <c r="LQL760" s="114"/>
      <c r="LQM760" s="114"/>
      <c r="LQN760" s="114"/>
      <c r="LQO760" s="114"/>
      <c r="LQP760" s="114"/>
      <c r="LQQ760" s="114"/>
      <c r="LQR760" s="114"/>
      <c r="LQS760" s="114"/>
      <c r="LQT760" s="114"/>
      <c r="LQU760" s="114"/>
      <c r="LQV760" s="114"/>
      <c r="LQW760" s="114"/>
      <c r="LQX760" s="114"/>
      <c r="LQY760" s="114"/>
      <c r="LQZ760" s="114"/>
      <c r="LRA760" s="114"/>
      <c r="LRB760" s="114"/>
      <c r="LRC760" s="114"/>
      <c r="LRD760" s="114"/>
      <c r="LRE760" s="114"/>
      <c r="LRF760" s="114"/>
      <c r="LRG760" s="114"/>
      <c r="LRH760" s="114"/>
      <c r="LRI760" s="114"/>
      <c r="LRJ760" s="114"/>
      <c r="LRK760" s="114"/>
      <c r="LRL760" s="114"/>
      <c r="LRM760" s="114"/>
      <c r="LRN760" s="114"/>
      <c r="LRO760" s="114"/>
      <c r="LRP760" s="114"/>
      <c r="LRQ760" s="114"/>
      <c r="LRR760" s="114"/>
      <c r="LRS760" s="114"/>
      <c r="LRT760" s="114"/>
      <c r="LRU760" s="114"/>
      <c r="LRV760" s="114"/>
      <c r="LRW760" s="114"/>
      <c r="LRX760" s="114"/>
      <c r="LRY760" s="114"/>
      <c r="LRZ760" s="114"/>
      <c r="LSA760" s="114"/>
      <c r="LSB760" s="114"/>
      <c r="LSC760" s="114"/>
      <c r="LSD760" s="114"/>
      <c r="LSE760" s="114"/>
      <c r="LSF760" s="114"/>
      <c r="LSG760" s="114"/>
      <c r="LSH760" s="114"/>
      <c r="LSI760" s="114"/>
      <c r="LSJ760" s="114"/>
      <c r="LSK760" s="114"/>
      <c r="LSL760" s="114"/>
      <c r="LSM760" s="114"/>
      <c r="LSN760" s="114"/>
      <c r="LSO760" s="114"/>
      <c r="LSP760" s="114"/>
      <c r="LSQ760" s="114"/>
      <c r="LSR760" s="114"/>
      <c r="LSS760" s="114"/>
      <c r="LST760" s="114"/>
      <c r="LSU760" s="114"/>
      <c r="LSV760" s="114"/>
      <c r="LSW760" s="114"/>
      <c r="LSX760" s="114"/>
      <c r="LSY760" s="114"/>
      <c r="LSZ760" s="114"/>
      <c r="LTA760" s="114"/>
      <c r="LTB760" s="114"/>
      <c r="LTC760" s="114"/>
      <c r="LTD760" s="114"/>
      <c r="LTE760" s="114"/>
      <c r="LTF760" s="114"/>
      <c r="LTG760" s="114"/>
      <c r="LTH760" s="114"/>
      <c r="LTI760" s="114"/>
      <c r="LTJ760" s="114"/>
      <c r="LTK760" s="114"/>
      <c r="LTL760" s="114"/>
      <c r="LTM760" s="114"/>
      <c r="LTN760" s="114"/>
      <c r="LTO760" s="114"/>
      <c r="LTP760" s="114"/>
      <c r="LTQ760" s="114"/>
      <c r="LTR760" s="114"/>
      <c r="LTS760" s="114"/>
      <c r="LTT760" s="114"/>
      <c r="LTU760" s="114"/>
      <c r="LTV760" s="114"/>
      <c r="LTW760" s="114"/>
      <c r="LTX760" s="114"/>
      <c r="LTY760" s="114"/>
      <c r="LTZ760" s="114"/>
      <c r="LUA760" s="114"/>
      <c r="LUB760" s="114"/>
      <c r="LUC760" s="114"/>
      <c r="LUD760" s="114"/>
      <c r="LUE760" s="114"/>
      <c r="LUF760" s="114"/>
      <c r="LUG760" s="114"/>
      <c r="LUH760" s="114"/>
      <c r="LUI760" s="114"/>
      <c r="LUJ760" s="114"/>
      <c r="LUK760" s="114"/>
      <c r="LUL760" s="114"/>
      <c r="LUM760" s="114"/>
      <c r="LUN760" s="114"/>
      <c r="LUO760" s="114"/>
      <c r="LUP760" s="114"/>
      <c r="LUQ760" s="114"/>
      <c r="LUR760" s="114"/>
      <c r="LUS760" s="114"/>
      <c r="LUT760" s="114"/>
      <c r="LUU760" s="114"/>
      <c r="LUV760" s="114"/>
      <c r="LUW760" s="114"/>
      <c r="LUX760" s="114"/>
      <c r="LUY760" s="114"/>
      <c r="LUZ760" s="114"/>
      <c r="LVA760" s="114"/>
      <c r="LVB760" s="114"/>
      <c r="LVC760" s="114"/>
      <c r="LVD760" s="114"/>
      <c r="LVE760" s="114"/>
      <c r="LVF760" s="114"/>
      <c r="LVG760" s="114"/>
      <c r="LVH760" s="114"/>
      <c r="LVI760" s="114"/>
      <c r="LVJ760" s="114"/>
      <c r="LVK760" s="114"/>
      <c r="LVL760" s="114"/>
      <c r="LVM760" s="114"/>
      <c r="LVN760" s="114"/>
      <c r="LVO760" s="114"/>
      <c r="LVP760" s="114"/>
      <c r="LVQ760" s="114"/>
      <c r="LVR760" s="114"/>
      <c r="LVS760" s="114"/>
      <c r="LVT760" s="114"/>
      <c r="LVU760" s="114"/>
      <c r="LVV760" s="114"/>
      <c r="LVW760" s="114"/>
      <c r="LVX760" s="114"/>
      <c r="LVY760" s="114"/>
      <c r="LVZ760" s="114"/>
      <c r="LWA760" s="114"/>
      <c r="LWB760" s="114"/>
      <c r="LWC760" s="114"/>
      <c r="LWD760" s="114"/>
      <c r="LWE760" s="114"/>
      <c r="LWF760" s="114"/>
      <c r="LWG760" s="114"/>
      <c r="LWH760" s="114"/>
      <c r="LWI760" s="114"/>
      <c r="LWJ760" s="114"/>
      <c r="LWK760" s="114"/>
      <c r="LWL760" s="114"/>
      <c r="LWM760" s="114"/>
      <c r="LWN760" s="114"/>
      <c r="LWO760" s="114"/>
      <c r="LWP760" s="114"/>
      <c r="LWQ760" s="114"/>
      <c r="LWR760" s="114"/>
      <c r="LWS760" s="114"/>
      <c r="LWT760" s="114"/>
      <c r="LWU760" s="114"/>
      <c r="LWV760" s="114"/>
      <c r="LWW760" s="114"/>
      <c r="LWX760" s="114"/>
      <c r="LWY760" s="114"/>
      <c r="LWZ760" s="114"/>
      <c r="LXA760" s="114"/>
      <c r="LXB760" s="114"/>
      <c r="LXC760" s="114"/>
      <c r="LXD760" s="114"/>
      <c r="LXE760" s="114"/>
      <c r="LXF760" s="114"/>
      <c r="LXG760" s="114"/>
      <c r="LXH760" s="114"/>
      <c r="LXI760" s="114"/>
      <c r="LXJ760" s="114"/>
      <c r="LXK760" s="114"/>
      <c r="LXL760" s="114"/>
      <c r="LXM760" s="114"/>
      <c r="LXN760" s="114"/>
      <c r="LXO760" s="114"/>
      <c r="LXP760" s="114"/>
      <c r="LXQ760" s="114"/>
      <c r="LXR760" s="114"/>
      <c r="LXS760" s="114"/>
      <c r="LXT760" s="114"/>
      <c r="LXU760" s="114"/>
      <c r="LXV760" s="114"/>
      <c r="LXW760" s="114"/>
      <c r="LXX760" s="114"/>
      <c r="LXY760" s="114"/>
      <c r="LXZ760" s="114"/>
      <c r="LYA760" s="114"/>
      <c r="LYB760" s="114"/>
      <c r="LYC760" s="114"/>
      <c r="LYD760" s="114"/>
      <c r="LYE760" s="114"/>
      <c r="LYF760" s="114"/>
      <c r="LYG760" s="114"/>
      <c r="LYH760" s="114"/>
      <c r="LYI760" s="114"/>
      <c r="LYJ760" s="114"/>
      <c r="LYK760" s="114"/>
      <c r="LYL760" s="114"/>
      <c r="LYM760" s="114"/>
      <c r="LYN760" s="114"/>
      <c r="LYO760" s="114"/>
      <c r="LYP760" s="114"/>
      <c r="LYQ760" s="114"/>
      <c r="LYR760" s="114"/>
      <c r="LYS760" s="114"/>
      <c r="LYT760" s="114"/>
      <c r="LYU760" s="114"/>
      <c r="LYV760" s="114"/>
      <c r="LYW760" s="114"/>
      <c r="LYX760" s="114"/>
      <c r="LYY760" s="114"/>
      <c r="LYZ760" s="114"/>
      <c r="LZA760" s="114"/>
      <c r="LZB760" s="114"/>
      <c r="LZC760" s="114"/>
      <c r="LZD760" s="114"/>
      <c r="LZE760" s="114"/>
      <c r="LZF760" s="114"/>
      <c r="LZG760" s="114"/>
      <c r="LZH760" s="114"/>
      <c r="LZI760" s="114"/>
      <c r="LZJ760" s="114"/>
      <c r="LZK760" s="114"/>
      <c r="LZL760" s="114"/>
      <c r="LZM760" s="114"/>
      <c r="LZN760" s="114"/>
      <c r="LZO760" s="114"/>
      <c r="LZP760" s="114"/>
      <c r="LZQ760" s="114"/>
      <c r="LZR760" s="114"/>
      <c r="LZS760" s="114"/>
      <c r="LZT760" s="114"/>
      <c r="LZU760" s="114"/>
      <c r="LZV760" s="114"/>
      <c r="LZW760" s="114"/>
      <c r="LZX760" s="114"/>
      <c r="LZY760" s="114"/>
      <c r="LZZ760" s="114"/>
      <c r="MAA760" s="114"/>
      <c r="MAB760" s="114"/>
      <c r="MAC760" s="114"/>
      <c r="MAD760" s="114"/>
      <c r="MAE760" s="114"/>
      <c r="MAF760" s="114"/>
      <c r="MAG760" s="114"/>
      <c r="MAH760" s="114"/>
      <c r="MAI760" s="114"/>
      <c r="MAJ760" s="114"/>
      <c r="MAK760" s="114"/>
      <c r="MAL760" s="114"/>
      <c r="MAM760" s="114"/>
      <c r="MAN760" s="114"/>
      <c r="MAO760" s="114"/>
      <c r="MAP760" s="114"/>
      <c r="MAQ760" s="114"/>
      <c r="MAR760" s="114"/>
      <c r="MAS760" s="114"/>
      <c r="MAT760" s="114"/>
      <c r="MAU760" s="114"/>
      <c r="MAV760" s="114"/>
      <c r="MAW760" s="114"/>
      <c r="MAX760" s="114"/>
      <c r="MAY760" s="114"/>
      <c r="MAZ760" s="114"/>
      <c r="MBA760" s="114"/>
      <c r="MBB760" s="114"/>
      <c r="MBC760" s="114"/>
      <c r="MBD760" s="114"/>
      <c r="MBE760" s="114"/>
      <c r="MBF760" s="114"/>
      <c r="MBG760" s="114"/>
      <c r="MBH760" s="114"/>
      <c r="MBI760" s="114"/>
      <c r="MBJ760" s="114"/>
      <c r="MBK760" s="114"/>
      <c r="MBL760" s="114"/>
      <c r="MBM760" s="114"/>
      <c r="MBN760" s="114"/>
      <c r="MBO760" s="114"/>
      <c r="MBP760" s="114"/>
      <c r="MBQ760" s="114"/>
      <c r="MBR760" s="114"/>
      <c r="MBS760" s="114"/>
      <c r="MBT760" s="114"/>
      <c r="MBU760" s="114"/>
      <c r="MBV760" s="114"/>
      <c r="MBW760" s="114"/>
      <c r="MBX760" s="114"/>
      <c r="MBY760" s="114"/>
      <c r="MBZ760" s="114"/>
      <c r="MCA760" s="114"/>
      <c r="MCB760" s="114"/>
      <c r="MCC760" s="114"/>
      <c r="MCD760" s="114"/>
      <c r="MCE760" s="114"/>
      <c r="MCF760" s="114"/>
      <c r="MCG760" s="114"/>
      <c r="MCH760" s="114"/>
      <c r="MCI760" s="114"/>
      <c r="MCJ760" s="114"/>
      <c r="MCK760" s="114"/>
      <c r="MCL760" s="114"/>
      <c r="MCM760" s="114"/>
      <c r="MCN760" s="114"/>
      <c r="MCO760" s="114"/>
      <c r="MCP760" s="114"/>
      <c r="MCQ760" s="114"/>
      <c r="MCR760" s="114"/>
      <c r="MCS760" s="114"/>
      <c r="MCT760" s="114"/>
      <c r="MCU760" s="114"/>
      <c r="MCV760" s="114"/>
      <c r="MCW760" s="114"/>
      <c r="MCX760" s="114"/>
      <c r="MCY760" s="114"/>
      <c r="MCZ760" s="114"/>
      <c r="MDA760" s="114"/>
      <c r="MDB760" s="114"/>
      <c r="MDC760" s="114"/>
      <c r="MDD760" s="114"/>
      <c r="MDE760" s="114"/>
      <c r="MDF760" s="114"/>
      <c r="MDG760" s="114"/>
      <c r="MDH760" s="114"/>
      <c r="MDI760" s="114"/>
      <c r="MDJ760" s="114"/>
      <c r="MDK760" s="114"/>
      <c r="MDL760" s="114"/>
      <c r="MDM760" s="114"/>
      <c r="MDN760" s="114"/>
      <c r="MDO760" s="114"/>
      <c r="MDP760" s="114"/>
      <c r="MDQ760" s="114"/>
      <c r="MDR760" s="114"/>
      <c r="MDS760" s="114"/>
      <c r="MDT760" s="114"/>
      <c r="MDU760" s="114"/>
      <c r="MDV760" s="114"/>
      <c r="MDW760" s="114"/>
      <c r="MDX760" s="114"/>
      <c r="MDY760" s="114"/>
      <c r="MDZ760" s="114"/>
      <c r="MEA760" s="114"/>
      <c r="MEB760" s="114"/>
      <c r="MEC760" s="114"/>
      <c r="MED760" s="114"/>
      <c r="MEE760" s="114"/>
      <c r="MEF760" s="114"/>
      <c r="MEG760" s="114"/>
      <c r="MEH760" s="114"/>
      <c r="MEI760" s="114"/>
      <c r="MEJ760" s="114"/>
      <c r="MEK760" s="114"/>
      <c r="MEL760" s="114"/>
      <c r="MEM760" s="114"/>
      <c r="MEN760" s="114"/>
      <c r="MEO760" s="114"/>
      <c r="MEP760" s="114"/>
      <c r="MEQ760" s="114"/>
      <c r="MER760" s="114"/>
      <c r="MES760" s="114"/>
      <c r="MET760" s="114"/>
      <c r="MEU760" s="114"/>
      <c r="MEV760" s="114"/>
      <c r="MEW760" s="114"/>
      <c r="MEX760" s="114"/>
      <c r="MEY760" s="114"/>
      <c r="MEZ760" s="114"/>
      <c r="MFA760" s="114"/>
      <c r="MFB760" s="114"/>
      <c r="MFC760" s="114"/>
      <c r="MFD760" s="114"/>
      <c r="MFE760" s="114"/>
      <c r="MFF760" s="114"/>
      <c r="MFG760" s="114"/>
      <c r="MFH760" s="114"/>
      <c r="MFI760" s="114"/>
      <c r="MFJ760" s="114"/>
      <c r="MFK760" s="114"/>
      <c r="MFL760" s="114"/>
      <c r="MFM760" s="114"/>
      <c r="MFN760" s="114"/>
      <c r="MFO760" s="114"/>
      <c r="MFP760" s="114"/>
      <c r="MFQ760" s="114"/>
      <c r="MFR760" s="114"/>
      <c r="MFS760" s="114"/>
      <c r="MFT760" s="114"/>
      <c r="MFU760" s="114"/>
      <c r="MFV760" s="114"/>
      <c r="MFW760" s="114"/>
      <c r="MFX760" s="114"/>
      <c r="MFY760" s="114"/>
      <c r="MFZ760" s="114"/>
      <c r="MGA760" s="114"/>
      <c r="MGB760" s="114"/>
      <c r="MGC760" s="114"/>
      <c r="MGD760" s="114"/>
      <c r="MGE760" s="114"/>
      <c r="MGF760" s="114"/>
      <c r="MGG760" s="114"/>
      <c r="MGH760" s="114"/>
      <c r="MGI760" s="114"/>
      <c r="MGJ760" s="114"/>
      <c r="MGK760" s="114"/>
      <c r="MGL760" s="114"/>
      <c r="MGM760" s="114"/>
      <c r="MGN760" s="114"/>
      <c r="MGO760" s="114"/>
      <c r="MGP760" s="114"/>
      <c r="MGQ760" s="114"/>
      <c r="MGR760" s="114"/>
      <c r="MGS760" s="114"/>
      <c r="MGT760" s="114"/>
      <c r="MGU760" s="114"/>
      <c r="MGV760" s="114"/>
      <c r="MGW760" s="114"/>
      <c r="MGX760" s="114"/>
      <c r="MGY760" s="114"/>
      <c r="MGZ760" s="114"/>
      <c r="MHA760" s="114"/>
      <c r="MHB760" s="114"/>
      <c r="MHC760" s="114"/>
      <c r="MHD760" s="114"/>
      <c r="MHE760" s="114"/>
      <c r="MHF760" s="114"/>
      <c r="MHG760" s="114"/>
      <c r="MHH760" s="114"/>
      <c r="MHI760" s="114"/>
      <c r="MHJ760" s="114"/>
      <c r="MHK760" s="114"/>
      <c r="MHL760" s="114"/>
      <c r="MHM760" s="114"/>
      <c r="MHN760" s="114"/>
      <c r="MHO760" s="114"/>
      <c r="MHP760" s="114"/>
      <c r="MHQ760" s="114"/>
      <c r="MHR760" s="114"/>
      <c r="MHS760" s="114"/>
      <c r="MHT760" s="114"/>
      <c r="MHU760" s="114"/>
      <c r="MHV760" s="114"/>
      <c r="MHW760" s="114"/>
      <c r="MHX760" s="114"/>
      <c r="MHY760" s="114"/>
      <c r="MHZ760" s="114"/>
      <c r="MIA760" s="114"/>
      <c r="MIB760" s="114"/>
      <c r="MIC760" s="114"/>
      <c r="MID760" s="114"/>
      <c r="MIE760" s="114"/>
      <c r="MIF760" s="114"/>
      <c r="MIG760" s="114"/>
      <c r="MIH760" s="114"/>
      <c r="MII760" s="114"/>
      <c r="MIJ760" s="114"/>
      <c r="MIK760" s="114"/>
      <c r="MIL760" s="114"/>
      <c r="MIM760" s="114"/>
      <c r="MIN760" s="114"/>
      <c r="MIO760" s="114"/>
      <c r="MIP760" s="114"/>
      <c r="MIQ760" s="114"/>
      <c r="MIR760" s="114"/>
      <c r="MIS760" s="114"/>
      <c r="MIT760" s="114"/>
      <c r="MIU760" s="114"/>
      <c r="MIV760" s="114"/>
      <c r="MIW760" s="114"/>
      <c r="MIX760" s="114"/>
      <c r="MIY760" s="114"/>
      <c r="MIZ760" s="114"/>
      <c r="MJA760" s="114"/>
      <c r="MJB760" s="114"/>
      <c r="MJC760" s="114"/>
      <c r="MJD760" s="114"/>
      <c r="MJE760" s="114"/>
      <c r="MJF760" s="114"/>
      <c r="MJG760" s="114"/>
      <c r="MJH760" s="114"/>
      <c r="MJI760" s="114"/>
      <c r="MJJ760" s="114"/>
      <c r="MJK760" s="114"/>
      <c r="MJL760" s="114"/>
      <c r="MJM760" s="114"/>
      <c r="MJN760" s="114"/>
      <c r="MJO760" s="114"/>
      <c r="MJP760" s="114"/>
      <c r="MJQ760" s="114"/>
      <c r="MJR760" s="114"/>
      <c r="MJS760" s="114"/>
      <c r="MJT760" s="114"/>
      <c r="MJU760" s="114"/>
      <c r="MJV760" s="114"/>
      <c r="MJW760" s="114"/>
      <c r="MJX760" s="114"/>
      <c r="MJY760" s="114"/>
      <c r="MJZ760" s="114"/>
      <c r="MKA760" s="114"/>
      <c r="MKB760" s="114"/>
      <c r="MKC760" s="114"/>
      <c r="MKD760" s="114"/>
      <c r="MKE760" s="114"/>
      <c r="MKF760" s="114"/>
      <c r="MKG760" s="114"/>
      <c r="MKH760" s="114"/>
      <c r="MKI760" s="114"/>
      <c r="MKJ760" s="114"/>
      <c r="MKK760" s="114"/>
      <c r="MKL760" s="114"/>
      <c r="MKM760" s="114"/>
      <c r="MKN760" s="114"/>
      <c r="MKO760" s="114"/>
      <c r="MKP760" s="114"/>
      <c r="MKQ760" s="114"/>
      <c r="MKR760" s="114"/>
      <c r="MKS760" s="114"/>
      <c r="MKT760" s="114"/>
      <c r="MKU760" s="114"/>
      <c r="MKV760" s="114"/>
      <c r="MKW760" s="114"/>
      <c r="MKX760" s="114"/>
      <c r="MKY760" s="114"/>
      <c r="MKZ760" s="114"/>
      <c r="MLA760" s="114"/>
      <c r="MLB760" s="114"/>
      <c r="MLC760" s="114"/>
      <c r="MLD760" s="114"/>
      <c r="MLE760" s="114"/>
      <c r="MLF760" s="114"/>
      <c r="MLG760" s="114"/>
      <c r="MLH760" s="114"/>
      <c r="MLI760" s="114"/>
      <c r="MLJ760" s="114"/>
      <c r="MLK760" s="114"/>
      <c r="MLL760" s="114"/>
      <c r="MLM760" s="114"/>
      <c r="MLN760" s="114"/>
      <c r="MLO760" s="114"/>
      <c r="MLP760" s="114"/>
      <c r="MLQ760" s="114"/>
      <c r="MLR760" s="114"/>
      <c r="MLS760" s="114"/>
      <c r="MLT760" s="114"/>
      <c r="MLU760" s="114"/>
      <c r="MLV760" s="114"/>
      <c r="MLW760" s="114"/>
      <c r="MLX760" s="114"/>
      <c r="MLY760" s="114"/>
      <c r="MLZ760" s="114"/>
      <c r="MMA760" s="114"/>
      <c r="MMB760" s="114"/>
      <c r="MMC760" s="114"/>
      <c r="MMD760" s="114"/>
      <c r="MME760" s="114"/>
      <c r="MMF760" s="114"/>
      <c r="MMG760" s="114"/>
      <c r="MMH760" s="114"/>
      <c r="MMI760" s="114"/>
      <c r="MMJ760" s="114"/>
      <c r="MMK760" s="114"/>
      <c r="MML760" s="114"/>
      <c r="MMM760" s="114"/>
      <c r="MMN760" s="114"/>
      <c r="MMO760" s="114"/>
      <c r="MMP760" s="114"/>
      <c r="MMQ760" s="114"/>
      <c r="MMR760" s="114"/>
      <c r="MMS760" s="114"/>
      <c r="MMT760" s="114"/>
      <c r="MMU760" s="114"/>
      <c r="MMV760" s="114"/>
      <c r="MMW760" s="114"/>
      <c r="MMX760" s="114"/>
      <c r="MMY760" s="114"/>
      <c r="MMZ760" s="114"/>
      <c r="MNA760" s="114"/>
      <c r="MNB760" s="114"/>
      <c r="MNC760" s="114"/>
      <c r="MND760" s="114"/>
      <c r="MNE760" s="114"/>
      <c r="MNF760" s="114"/>
      <c r="MNG760" s="114"/>
      <c r="MNH760" s="114"/>
      <c r="MNI760" s="114"/>
      <c r="MNJ760" s="114"/>
      <c r="MNK760" s="114"/>
      <c r="MNL760" s="114"/>
      <c r="MNM760" s="114"/>
      <c r="MNN760" s="114"/>
      <c r="MNO760" s="114"/>
      <c r="MNP760" s="114"/>
      <c r="MNQ760" s="114"/>
      <c r="MNR760" s="114"/>
      <c r="MNS760" s="114"/>
      <c r="MNT760" s="114"/>
      <c r="MNU760" s="114"/>
      <c r="MNV760" s="114"/>
      <c r="MNW760" s="114"/>
      <c r="MNX760" s="114"/>
      <c r="MNY760" s="114"/>
      <c r="MNZ760" s="114"/>
      <c r="MOA760" s="114"/>
      <c r="MOB760" s="114"/>
      <c r="MOC760" s="114"/>
      <c r="MOD760" s="114"/>
      <c r="MOE760" s="114"/>
      <c r="MOF760" s="114"/>
      <c r="MOG760" s="114"/>
      <c r="MOH760" s="114"/>
      <c r="MOI760" s="114"/>
      <c r="MOJ760" s="114"/>
      <c r="MOK760" s="114"/>
      <c r="MOL760" s="114"/>
      <c r="MOM760" s="114"/>
      <c r="MON760" s="114"/>
      <c r="MOO760" s="114"/>
      <c r="MOP760" s="114"/>
      <c r="MOQ760" s="114"/>
      <c r="MOR760" s="114"/>
      <c r="MOS760" s="114"/>
      <c r="MOT760" s="114"/>
      <c r="MOU760" s="114"/>
      <c r="MOV760" s="114"/>
      <c r="MOW760" s="114"/>
      <c r="MOX760" s="114"/>
      <c r="MOY760" s="114"/>
      <c r="MOZ760" s="114"/>
      <c r="MPA760" s="114"/>
      <c r="MPB760" s="114"/>
      <c r="MPC760" s="114"/>
      <c r="MPD760" s="114"/>
      <c r="MPE760" s="114"/>
      <c r="MPF760" s="114"/>
      <c r="MPG760" s="114"/>
      <c r="MPH760" s="114"/>
      <c r="MPI760" s="114"/>
      <c r="MPJ760" s="114"/>
      <c r="MPK760" s="114"/>
      <c r="MPL760" s="114"/>
      <c r="MPM760" s="114"/>
      <c r="MPN760" s="114"/>
      <c r="MPO760" s="114"/>
      <c r="MPP760" s="114"/>
      <c r="MPQ760" s="114"/>
      <c r="MPR760" s="114"/>
      <c r="MPS760" s="114"/>
      <c r="MPT760" s="114"/>
      <c r="MPU760" s="114"/>
      <c r="MPV760" s="114"/>
      <c r="MPW760" s="114"/>
      <c r="MPX760" s="114"/>
      <c r="MPY760" s="114"/>
      <c r="MPZ760" s="114"/>
      <c r="MQA760" s="114"/>
      <c r="MQB760" s="114"/>
      <c r="MQC760" s="114"/>
      <c r="MQD760" s="114"/>
      <c r="MQE760" s="114"/>
      <c r="MQF760" s="114"/>
      <c r="MQG760" s="114"/>
      <c r="MQH760" s="114"/>
      <c r="MQI760" s="114"/>
      <c r="MQJ760" s="114"/>
      <c r="MQK760" s="114"/>
      <c r="MQL760" s="114"/>
      <c r="MQM760" s="114"/>
      <c r="MQN760" s="114"/>
      <c r="MQO760" s="114"/>
      <c r="MQP760" s="114"/>
      <c r="MQQ760" s="114"/>
      <c r="MQR760" s="114"/>
      <c r="MQS760" s="114"/>
      <c r="MQT760" s="114"/>
      <c r="MQU760" s="114"/>
      <c r="MQV760" s="114"/>
      <c r="MQW760" s="114"/>
      <c r="MQX760" s="114"/>
      <c r="MQY760" s="114"/>
      <c r="MQZ760" s="114"/>
      <c r="MRA760" s="114"/>
      <c r="MRB760" s="114"/>
      <c r="MRC760" s="114"/>
      <c r="MRD760" s="114"/>
      <c r="MRE760" s="114"/>
      <c r="MRF760" s="114"/>
      <c r="MRG760" s="114"/>
      <c r="MRH760" s="114"/>
      <c r="MRI760" s="114"/>
      <c r="MRJ760" s="114"/>
      <c r="MRK760" s="114"/>
      <c r="MRL760" s="114"/>
      <c r="MRM760" s="114"/>
      <c r="MRN760" s="114"/>
      <c r="MRO760" s="114"/>
      <c r="MRP760" s="114"/>
      <c r="MRQ760" s="114"/>
      <c r="MRR760" s="114"/>
      <c r="MRS760" s="114"/>
      <c r="MRT760" s="114"/>
      <c r="MRU760" s="114"/>
      <c r="MRV760" s="114"/>
      <c r="MRW760" s="114"/>
      <c r="MRX760" s="114"/>
      <c r="MRY760" s="114"/>
      <c r="MRZ760" s="114"/>
      <c r="MSA760" s="114"/>
      <c r="MSB760" s="114"/>
      <c r="MSC760" s="114"/>
      <c r="MSD760" s="114"/>
      <c r="MSE760" s="114"/>
      <c r="MSF760" s="114"/>
      <c r="MSG760" s="114"/>
      <c r="MSH760" s="114"/>
      <c r="MSI760" s="114"/>
      <c r="MSJ760" s="114"/>
      <c r="MSK760" s="114"/>
      <c r="MSL760" s="114"/>
      <c r="MSM760" s="114"/>
      <c r="MSN760" s="114"/>
      <c r="MSO760" s="114"/>
      <c r="MSP760" s="114"/>
      <c r="MSQ760" s="114"/>
      <c r="MSR760" s="114"/>
      <c r="MSS760" s="114"/>
      <c r="MST760" s="114"/>
      <c r="MSU760" s="114"/>
      <c r="MSV760" s="114"/>
      <c r="MSW760" s="114"/>
      <c r="MSX760" s="114"/>
      <c r="MSY760" s="114"/>
      <c r="MSZ760" s="114"/>
      <c r="MTA760" s="114"/>
      <c r="MTB760" s="114"/>
      <c r="MTC760" s="114"/>
      <c r="MTD760" s="114"/>
      <c r="MTE760" s="114"/>
      <c r="MTF760" s="114"/>
      <c r="MTG760" s="114"/>
      <c r="MTH760" s="114"/>
      <c r="MTI760" s="114"/>
      <c r="MTJ760" s="114"/>
      <c r="MTK760" s="114"/>
      <c r="MTL760" s="114"/>
      <c r="MTM760" s="114"/>
      <c r="MTN760" s="114"/>
      <c r="MTO760" s="114"/>
      <c r="MTP760" s="114"/>
      <c r="MTQ760" s="114"/>
      <c r="MTR760" s="114"/>
      <c r="MTS760" s="114"/>
      <c r="MTT760" s="114"/>
      <c r="MTU760" s="114"/>
      <c r="MTV760" s="114"/>
      <c r="MTW760" s="114"/>
      <c r="MTX760" s="114"/>
      <c r="MTY760" s="114"/>
      <c r="MTZ760" s="114"/>
      <c r="MUA760" s="114"/>
      <c r="MUB760" s="114"/>
      <c r="MUC760" s="114"/>
      <c r="MUD760" s="114"/>
      <c r="MUE760" s="114"/>
      <c r="MUF760" s="114"/>
      <c r="MUG760" s="114"/>
      <c r="MUH760" s="114"/>
      <c r="MUI760" s="114"/>
      <c r="MUJ760" s="114"/>
      <c r="MUK760" s="114"/>
      <c r="MUL760" s="114"/>
      <c r="MUM760" s="114"/>
      <c r="MUN760" s="114"/>
      <c r="MUO760" s="114"/>
      <c r="MUP760" s="114"/>
      <c r="MUQ760" s="114"/>
      <c r="MUR760" s="114"/>
      <c r="MUS760" s="114"/>
      <c r="MUT760" s="114"/>
      <c r="MUU760" s="114"/>
      <c r="MUV760" s="114"/>
      <c r="MUW760" s="114"/>
      <c r="MUX760" s="114"/>
      <c r="MUY760" s="114"/>
      <c r="MUZ760" s="114"/>
      <c r="MVA760" s="114"/>
      <c r="MVB760" s="114"/>
      <c r="MVC760" s="114"/>
      <c r="MVD760" s="114"/>
      <c r="MVE760" s="114"/>
      <c r="MVF760" s="114"/>
      <c r="MVG760" s="114"/>
      <c r="MVH760" s="114"/>
      <c r="MVI760" s="114"/>
      <c r="MVJ760" s="114"/>
      <c r="MVK760" s="114"/>
      <c r="MVL760" s="114"/>
      <c r="MVM760" s="114"/>
      <c r="MVN760" s="114"/>
      <c r="MVO760" s="114"/>
      <c r="MVP760" s="114"/>
      <c r="MVQ760" s="114"/>
      <c r="MVR760" s="114"/>
      <c r="MVS760" s="114"/>
      <c r="MVT760" s="114"/>
      <c r="MVU760" s="114"/>
      <c r="MVV760" s="114"/>
      <c r="MVW760" s="114"/>
      <c r="MVX760" s="114"/>
      <c r="MVY760" s="114"/>
      <c r="MVZ760" s="114"/>
      <c r="MWA760" s="114"/>
      <c r="MWB760" s="114"/>
      <c r="MWC760" s="114"/>
      <c r="MWD760" s="114"/>
      <c r="MWE760" s="114"/>
      <c r="MWF760" s="114"/>
      <c r="MWG760" s="114"/>
      <c r="MWH760" s="114"/>
      <c r="MWI760" s="114"/>
      <c r="MWJ760" s="114"/>
      <c r="MWK760" s="114"/>
      <c r="MWL760" s="114"/>
      <c r="MWM760" s="114"/>
      <c r="MWN760" s="114"/>
      <c r="MWO760" s="114"/>
      <c r="MWP760" s="114"/>
      <c r="MWQ760" s="114"/>
      <c r="MWR760" s="114"/>
      <c r="MWS760" s="114"/>
      <c r="MWT760" s="114"/>
      <c r="MWU760" s="114"/>
      <c r="MWV760" s="114"/>
      <c r="MWW760" s="114"/>
      <c r="MWX760" s="114"/>
      <c r="MWY760" s="114"/>
      <c r="MWZ760" s="114"/>
      <c r="MXA760" s="114"/>
      <c r="MXB760" s="114"/>
      <c r="MXC760" s="114"/>
      <c r="MXD760" s="114"/>
      <c r="MXE760" s="114"/>
      <c r="MXF760" s="114"/>
      <c r="MXG760" s="114"/>
      <c r="MXH760" s="114"/>
      <c r="MXI760" s="114"/>
      <c r="MXJ760" s="114"/>
      <c r="MXK760" s="114"/>
      <c r="MXL760" s="114"/>
      <c r="MXM760" s="114"/>
      <c r="MXN760" s="114"/>
      <c r="MXO760" s="114"/>
      <c r="MXP760" s="114"/>
      <c r="MXQ760" s="114"/>
      <c r="MXR760" s="114"/>
      <c r="MXS760" s="114"/>
      <c r="MXT760" s="114"/>
      <c r="MXU760" s="114"/>
      <c r="MXV760" s="114"/>
      <c r="MXW760" s="114"/>
      <c r="MXX760" s="114"/>
      <c r="MXY760" s="114"/>
      <c r="MXZ760" s="114"/>
      <c r="MYA760" s="114"/>
      <c r="MYB760" s="114"/>
      <c r="MYC760" s="114"/>
      <c r="MYD760" s="114"/>
      <c r="MYE760" s="114"/>
      <c r="MYF760" s="114"/>
      <c r="MYG760" s="114"/>
      <c r="MYH760" s="114"/>
      <c r="MYI760" s="114"/>
      <c r="MYJ760" s="114"/>
      <c r="MYK760" s="114"/>
      <c r="MYL760" s="114"/>
      <c r="MYM760" s="114"/>
      <c r="MYN760" s="114"/>
      <c r="MYO760" s="114"/>
      <c r="MYP760" s="114"/>
      <c r="MYQ760" s="114"/>
      <c r="MYR760" s="114"/>
      <c r="MYS760" s="114"/>
      <c r="MYT760" s="114"/>
      <c r="MYU760" s="114"/>
      <c r="MYV760" s="114"/>
      <c r="MYW760" s="114"/>
      <c r="MYX760" s="114"/>
      <c r="MYY760" s="114"/>
      <c r="MYZ760" s="114"/>
      <c r="MZA760" s="114"/>
      <c r="MZB760" s="114"/>
      <c r="MZC760" s="114"/>
      <c r="MZD760" s="114"/>
      <c r="MZE760" s="114"/>
      <c r="MZF760" s="114"/>
      <c r="MZG760" s="114"/>
      <c r="MZH760" s="114"/>
      <c r="MZI760" s="114"/>
      <c r="MZJ760" s="114"/>
      <c r="MZK760" s="114"/>
      <c r="MZL760" s="114"/>
      <c r="MZM760" s="114"/>
      <c r="MZN760" s="114"/>
      <c r="MZO760" s="114"/>
      <c r="MZP760" s="114"/>
      <c r="MZQ760" s="114"/>
      <c r="MZR760" s="114"/>
      <c r="MZS760" s="114"/>
      <c r="MZT760" s="114"/>
      <c r="MZU760" s="114"/>
      <c r="MZV760" s="114"/>
      <c r="MZW760" s="114"/>
      <c r="MZX760" s="114"/>
      <c r="MZY760" s="114"/>
      <c r="MZZ760" s="114"/>
      <c r="NAA760" s="114"/>
      <c r="NAB760" s="114"/>
      <c r="NAC760" s="114"/>
      <c r="NAD760" s="114"/>
      <c r="NAE760" s="114"/>
      <c r="NAF760" s="114"/>
      <c r="NAG760" s="114"/>
      <c r="NAH760" s="114"/>
      <c r="NAI760" s="114"/>
      <c r="NAJ760" s="114"/>
      <c r="NAK760" s="114"/>
      <c r="NAL760" s="114"/>
      <c r="NAM760" s="114"/>
      <c r="NAN760" s="114"/>
      <c r="NAO760" s="114"/>
      <c r="NAP760" s="114"/>
      <c r="NAQ760" s="114"/>
      <c r="NAR760" s="114"/>
      <c r="NAS760" s="114"/>
      <c r="NAT760" s="114"/>
      <c r="NAU760" s="114"/>
      <c r="NAV760" s="114"/>
      <c r="NAW760" s="114"/>
      <c r="NAX760" s="114"/>
      <c r="NAY760" s="114"/>
      <c r="NAZ760" s="114"/>
      <c r="NBA760" s="114"/>
      <c r="NBB760" s="114"/>
      <c r="NBC760" s="114"/>
      <c r="NBD760" s="114"/>
      <c r="NBE760" s="114"/>
      <c r="NBF760" s="114"/>
      <c r="NBG760" s="114"/>
      <c r="NBH760" s="114"/>
      <c r="NBI760" s="114"/>
      <c r="NBJ760" s="114"/>
      <c r="NBK760" s="114"/>
      <c r="NBL760" s="114"/>
      <c r="NBM760" s="114"/>
      <c r="NBN760" s="114"/>
      <c r="NBO760" s="114"/>
      <c r="NBP760" s="114"/>
      <c r="NBQ760" s="114"/>
      <c r="NBR760" s="114"/>
      <c r="NBS760" s="114"/>
      <c r="NBT760" s="114"/>
      <c r="NBU760" s="114"/>
      <c r="NBV760" s="114"/>
      <c r="NBW760" s="114"/>
      <c r="NBX760" s="114"/>
      <c r="NBY760" s="114"/>
      <c r="NBZ760" s="114"/>
      <c r="NCA760" s="114"/>
      <c r="NCB760" s="114"/>
      <c r="NCC760" s="114"/>
      <c r="NCD760" s="114"/>
      <c r="NCE760" s="114"/>
      <c r="NCF760" s="114"/>
      <c r="NCG760" s="114"/>
      <c r="NCH760" s="114"/>
      <c r="NCI760" s="114"/>
      <c r="NCJ760" s="114"/>
      <c r="NCK760" s="114"/>
      <c r="NCL760" s="114"/>
      <c r="NCM760" s="114"/>
      <c r="NCN760" s="114"/>
      <c r="NCO760" s="114"/>
      <c r="NCP760" s="114"/>
      <c r="NCQ760" s="114"/>
      <c r="NCR760" s="114"/>
      <c r="NCS760" s="114"/>
      <c r="NCT760" s="114"/>
      <c r="NCU760" s="114"/>
      <c r="NCV760" s="114"/>
      <c r="NCW760" s="114"/>
      <c r="NCX760" s="114"/>
      <c r="NCY760" s="114"/>
      <c r="NCZ760" s="114"/>
      <c r="NDA760" s="114"/>
      <c r="NDB760" s="114"/>
      <c r="NDC760" s="114"/>
      <c r="NDD760" s="114"/>
      <c r="NDE760" s="114"/>
      <c r="NDF760" s="114"/>
      <c r="NDG760" s="114"/>
      <c r="NDH760" s="114"/>
      <c r="NDI760" s="114"/>
      <c r="NDJ760" s="114"/>
      <c r="NDK760" s="114"/>
      <c r="NDL760" s="114"/>
      <c r="NDM760" s="114"/>
      <c r="NDN760" s="114"/>
      <c r="NDO760" s="114"/>
      <c r="NDP760" s="114"/>
      <c r="NDQ760" s="114"/>
      <c r="NDR760" s="114"/>
      <c r="NDS760" s="114"/>
      <c r="NDT760" s="114"/>
      <c r="NDU760" s="114"/>
      <c r="NDV760" s="114"/>
      <c r="NDW760" s="114"/>
      <c r="NDX760" s="114"/>
      <c r="NDY760" s="114"/>
      <c r="NDZ760" s="114"/>
      <c r="NEA760" s="114"/>
      <c r="NEB760" s="114"/>
      <c r="NEC760" s="114"/>
      <c r="NED760" s="114"/>
      <c r="NEE760" s="114"/>
      <c r="NEF760" s="114"/>
      <c r="NEG760" s="114"/>
      <c r="NEH760" s="114"/>
      <c r="NEI760" s="114"/>
      <c r="NEJ760" s="114"/>
      <c r="NEK760" s="114"/>
      <c r="NEL760" s="114"/>
      <c r="NEM760" s="114"/>
      <c r="NEN760" s="114"/>
      <c r="NEO760" s="114"/>
      <c r="NEP760" s="114"/>
      <c r="NEQ760" s="114"/>
      <c r="NER760" s="114"/>
      <c r="NES760" s="114"/>
      <c r="NET760" s="114"/>
      <c r="NEU760" s="114"/>
      <c r="NEV760" s="114"/>
      <c r="NEW760" s="114"/>
      <c r="NEX760" s="114"/>
      <c r="NEY760" s="114"/>
      <c r="NEZ760" s="114"/>
      <c r="NFA760" s="114"/>
      <c r="NFB760" s="114"/>
      <c r="NFC760" s="114"/>
      <c r="NFD760" s="114"/>
      <c r="NFE760" s="114"/>
      <c r="NFF760" s="114"/>
      <c r="NFG760" s="114"/>
      <c r="NFH760" s="114"/>
      <c r="NFI760" s="114"/>
      <c r="NFJ760" s="114"/>
      <c r="NFK760" s="114"/>
      <c r="NFL760" s="114"/>
      <c r="NFM760" s="114"/>
      <c r="NFN760" s="114"/>
      <c r="NFO760" s="114"/>
      <c r="NFP760" s="114"/>
      <c r="NFQ760" s="114"/>
      <c r="NFR760" s="114"/>
      <c r="NFS760" s="114"/>
      <c r="NFT760" s="114"/>
      <c r="NFU760" s="114"/>
      <c r="NFV760" s="114"/>
      <c r="NFW760" s="114"/>
      <c r="NFX760" s="114"/>
      <c r="NFY760" s="114"/>
      <c r="NFZ760" s="114"/>
      <c r="NGA760" s="114"/>
      <c r="NGB760" s="114"/>
      <c r="NGC760" s="114"/>
      <c r="NGD760" s="114"/>
      <c r="NGE760" s="114"/>
      <c r="NGF760" s="114"/>
      <c r="NGG760" s="114"/>
      <c r="NGH760" s="114"/>
      <c r="NGI760" s="114"/>
      <c r="NGJ760" s="114"/>
      <c r="NGK760" s="114"/>
      <c r="NGL760" s="114"/>
      <c r="NGM760" s="114"/>
      <c r="NGN760" s="114"/>
      <c r="NGO760" s="114"/>
      <c r="NGP760" s="114"/>
      <c r="NGQ760" s="114"/>
      <c r="NGR760" s="114"/>
      <c r="NGS760" s="114"/>
      <c r="NGT760" s="114"/>
      <c r="NGU760" s="114"/>
      <c r="NGV760" s="114"/>
      <c r="NGW760" s="114"/>
      <c r="NGX760" s="114"/>
      <c r="NGY760" s="114"/>
      <c r="NGZ760" s="114"/>
      <c r="NHA760" s="114"/>
      <c r="NHB760" s="114"/>
      <c r="NHC760" s="114"/>
      <c r="NHD760" s="114"/>
      <c r="NHE760" s="114"/>
      <c r="NHF760" s="114"/>
      <c r="NHG760" s="114"/>
      <c r="NHH760" s="114"/>
      <c r="NHI760" s="114"/>
      <c r="NHJ760" s="114"/>
      <c r="NHK760" s="114"/>
      <c r="NHL760" s="114"/>
      <c r="NHM760" s="114"/>
      <c r="NHN760" s="114"/>
      <c r="NHO760" s="114"/>
      <c r="NHP760" s="114"/>
      <c r="NHQ760" s="114"/>
      <c r="NHR760" s="114"/>
      <c r="NHS760" s="114"/>
      <c r="NHT760" s="114"/>
      <c r="NHU760" s="114"/>
      <c r="NHV760" s="114"/>
      <c r="NHW760" s="114"/>
      <c r="NHX760" s="114"/>
      <c r="NHY760" s="114"/>
      <c r="NHZ760" s="114"/>
      <c r="NIA760" s="114"/>
      <c r="NIB760" s="114"/>
      <c r="NIC760" s="114"/>
      <c r="NID760" s="114"/>
      <c r="NIE760" s="114"/>
      <c r="NIF760" s="114"/>
      <c r="NIG760" s="114"/>
      <c r="NIH760" s="114"/>
      <c r="NII760" s="114"/>
      <c r="NIJ760" s="114"/>
      <c r="NIK760" s="114"/>
      <c r="NIL760" s="114"/>
      <c r="NIM760" s="114"/>
      <c r="NIN760" s="114"/>
      <c r="NIO760" s="114"/>
      <c r="NIP760" s="114"/>
      <c r="NIQ760" s="114"/>
      <c r="NIR760" s="114"/>
      <c r="NIS760" s="114"/>
      <c r="NIT760" s="114"/>
      <c r="NIU760" s="114"/>
      <c r="NIV760" s="114"/>
      <c r="NIW760" s="114"/>
      <c r="NIX760" s="114"/>
      <c r="NIY760" s="114"/>
      <c r="NIZ760" s="114"/>
      <c r="NJA760" s="114"/>
      <c r="NJB760" s="114"/>
      <c r="NJC760" s="114"/>
      <c r="NJD760" s="114"/>
      <c r="NJE760" s="114"/>
      <c r="NJF760" s="114"/>
      <c r="NJG760" s="114"/>
      <c r="NJH760" s="114"/>
      <c r="NJI760" s="114"/>
      <c r="NJJ760" s="114"/>
      <c r="NJK760" s="114"/>
      <c r="NJL760" s="114"/>
      <c r="NJM760" s="114"/>
      <c r="NJN760" s="114"/>
      <c r="NJO760" s="114"/>
      <c r="NJP760" s="114"/>
      <c r="NJQ760" s="114"/>
      <c r="NJR760" s="114"/>
      <c r="NJS760" s="114"/>
      <c r="NJT760" s="114"/>
      <c r="NJU760" s="114"/>
      <c r="NJV760" s="114"/>
      <c r="NJW760" s="114"/>
      <c r="NJX760" s="114"/>
      <c r="NJY760" s="114"/>
      <c r="NJZ760" s="114"/>
      <c r="NKA760" s="114"/>
      <c r="NKB760" s="114"/>
      <c r="NKC760" s="114"/>
      <c r="NKD760" s="114"/>
      <c r="NKE760" s="114"/>
      <c r="NKF760" s="114"/>
      <c r="NKG760" s="114"/>
      <c r="NKH760" s="114"/>
      <c r="NKI760" s="114"/>
      <c r="NKJ760" s="114"/>
      <c r="NKK760" s="114"/>
      <c r="NKL760" s="114"/>
      <c r="NKM760" s="114"/>
      <c r="NKN760" s="114"/>
      <c r="NKO760" s="114"/>
      <c r="NKP760" s="114"/>
      <c r="NKQ760" s="114"/>
      <c r="NKR760" s="114"/>
      <c r="NKS760" s="114"/>
      <c r="NKT760" s="114"/>
      <c r="NKU760" s="114"/>
      <c r="NKV760" s="114"/>
      <c r="NKW760" s="114"/>
      <c r="NKX760" s="114"/>
      <c r="NKY760" s="114"/>
      <c r="NKZ760" s="114"/>
      <c r="NLA760" s="114"/>
      <c r="NLB760" s="114"/>
      <c r="NLC760" s="114"/>
      <c r="NLD760" s="114"/>
      <c r="NLE760" s="114"/>
      <c r="NLF760" s="114"/>
      <c r="NLG760" s="114"/>
      <c r="NLH760" s="114"/>
      <c r="NLI760" s="114"/>
      <c r="NLJ760" s="114"/>
      <c r="NLK760" s="114"/>
      <c r="NLL760" s="114"/>
      <c r="NLM760" s="114"/>
      <c r="NLN760" s="114"/>
      <c r="NLO760" s="114"/>
      <c r="NLP760" s="114"/>
      <c r="NLQ760" s="114"/>
      <c r="NLR760" s="114"/>
      <c r="NLS760" s="114"/>
      <c r="NLT760" s="114"/>
      <c r="NLU760" s="114"/>
      <c r="NLV760" s="114"/>
      <c r="NLW760" s="114"/>
      <c r="NLX760" s="114"/>
      <c r="NLY760" s="114"/>
      <c r="NLZ760" s="114"/>
      <c r="NMA760" s="114"/>
      <c r="NMB760" s="114"/>
      <c r="NMC760" s="114"/>
      <c r="NMD760" s="114"/>
      <c r="NME760" s="114"/>
      <c r="NMF760" s="114"/>
      <c r="NMG760" s="114"/>
      <c r="NMH760" s="114"/>
      <c r="NMI760" s="114"/>
      <c r="NMJ760" s="114"/>
      <c r="NMK760" s="114"/>
      <c r="NML760" s="114"/>
      <c r="NMM760" s="114"/>
      <c r="NMN760" s="114"/>
      <c r="NMO760" s="114"/>
      <c r="NMP760" s="114"/>
      <c r="NMQ760" s="114"/>
      <c r="NMR760" s="114"/>
      <c r="NMS760" s="114"/>
      <c r="NMT760" s="114"/>
      <c r="NMU760" s="114"/>
      <c r="NMV760" s="114"/>
      <c r="NMW760" s="114"/>
      <c r="NMX760" s="114"/>
      <c r="NMY760" s="114"/>
      <c r="NMZ760" s="114"/>
      <c r="NNA760" s="114"/>
      <c r="NNB760" s="114"/>
      <c r="NNC760" s="114"/>
      <c r="NND760" s="114"/>
      <c r="NNE760" s="114"/>
      <c r="NNF760" s="114"/>
      <c r="NNG760" s="114"/>
      <c r="NNH760" s="114"/>
      <c r="NNI760" s="114"/>
      <c r="NNJ760" s="114"/>
      <c r="NNK760" s="114"/>
      <c r="NNL760" s="114"/>
      <c r="NNM760" s="114"/>
      <c r="NNN760" s="114"/>
      <c r="NNO760" s="114"/>
      <c r="NNP760" s="114"/>
      <c r="NNQ760" s="114"/>
      <c r="NNR760" s="114"/>
      <c r="NNS760" s="114"/>
      <c r="NNT760" s="114"/>
      <c r="NNU760" s="114"/>
      <c r="NNV760" s="114"/>
      <c r="NNW760" s="114"/>
      <c r="NNX760" s="114"/>
      <c r="NNY760" s="114"/>
      <c r="NNZ760" s="114"/>
      <c r="NOA760" s="114"/>
      <c r="NOB760" s="114"/>
      <c r="NOC760" s="114"/>
      <c r="NOD760" s="114"/>
      <c r="NOE760" s="114"/>
      <c r="NOF760" s="114"/>
      <c r="NOG760" s="114"/>
      <c r="NOH760" s="114"/>
      <c r="NOI760" s="114"/>
      <c r="NOJ760" s="114"/>
      <c r="NOK760" s="114"/>
      <c r="NOL760" s="114"/>
      <c r="NOM760" s="114"/>
      <c r="NON760" s="114"/>
      <c r="NOO760" s="114"/>
      <c r="NOP760" s="114"/>
      <c r="NOQ760" s="114"/>
      <c r="NOR760" s="114"/>
      <c r="NOS760" s="114"/>
      <c r="NOT760" s="114"/>
      <c r="NOU760" s="114"/>
      <c r="NOV760" s="114"/>
      <c r="NOW760" s="114"/>
      <c r="NOX760" s="114"/>
      <c r="NOY760" s="114"/>
      <c r="NOZ760" s="114"/>
      <c r="NPA760" s="114"/>
      <c r="NPB760" s="114"/>
      <c r="NPC760" s="114"/>
      <c r="NPD760" s="114"/>
      <c r="NPE760" s="114"/>
      <c r="NPF760" s="114"/>
      <c r="NPG760" s="114"/>
      <c r="NPH760" s="114"/>
      <c r="NPI760" s="114"/>
      <c r="NPJ760" s="114"/>
      <c r="NPK760" s="114"/>
      <c r="NPL760" s="114"/>
      <c r="NPM760" s="114"/>
      <c r="NPN760" s="114"/>
      <c r="NPO760" s="114"/>
      <c r="NPP760" s="114"/>
      <c r="NPQ760" s="114"/>
      <c r="NPR760" s="114"/>
      <c r="NPS760" s="114"/>
      <c r="NPT760" s="114"/>
      <c r="NPU760" s="114"/>
      <c r="NPV760" s="114"/>
      <c r="NPW760" s="114"/>
      <c r="NPX760" s="114"/>
      <c r="NPY760" s="114"/>
      <c r="NPZ760" s="114"/>
      <c r="NQA760" s="114"/>
      <c r="NQB760" s="114"/>
      <c r="NQC760" s="114"/>
      <c r="NQD760" s="114"/>
      <c r="NQE760" s="114"/>
      <c r="NQF760" s="114"/>
      <c r="NQG760" s="114"/>
      <c r="NQH760" s="114"/>
      <c r="NQI760" s="114"/>
      <c r="NQJ760" s="114"/>
      <c r="NQK760" s="114"/>
      <c r="NQL760" s="114"/>
      <c r="NQM760" s="114"/>
      <c r="NQN760" s="114"/>
      <c r="NQO760" s="114"/>
      <c r="NQP760" s="114"/>
      <c r="NQQ760" s="114"/>
      <c r="NQR760" s="114"/>
      <c r="NQS760" s="114"/>
      <c r="NQT760" s="114"/>
      <c r="NQU760" s="114"/>
      <c r="NQV760" s="114"/>
      <c r="NQW760" s="114"/>
      <c r="NQX760" s="114"/>
      <c r="NQY760" s="114"/>
      <c r="NQZ760" s="114"/>
      <c r="NRA760" s="114"/>
      <c r="NRB760" s="114"/>
      <c r="NRC760" s="114"/>
      <c r="NRD760" s="114"/>
      <c r="NRE760" s="114"/>
      <c r="NRF760" s="114"/>
      <c r="NRG760" s="114"/>
      <c r="NRH760" s="114"/>
      <c r="NRI760" s="114"/>
      <c r="NRJ760" s="114"/>
      <c r="NRK760" s="114"/>
      <c r="NRL760" s="114"/>
      <c r="NRM760" s="114"/>
      <c r="NRN760" s="114"/>
      <c r="NRO760" s="114"/>
      <c r="NRP760" s="114"/>
      <c r="NRQ760" s="114"/>
      <c r="NRR760" s="114"/>
      <c r="NRS760" s="114"/>
      <c r="NRT760" s="114"/>
      <c r="NRU760" s="114"/>
      <c r="NRV760" s="114"/>
      <c r="NRW760" s="114"/>
      <c r="NRX760" s="114"/>
      <c r="NRY760" s="114"/>
      <c r="NRZ760" s="114"/>
      <c r="NSA760" s="114"/>
      <c r="NSB760" s="114"/>
      <c r="NSC760" s="114"/>
      <c r="NSD760" s="114"/>
      <c r="NSE760" s="114"/>
      <c r="NSF760" s="114"/>
      <c r="NSG760" s="114"/>
      <c r="NSH760" s="114"/>
      <c r="NSI760" s="114"/>
      <c r="NSJ760" s="114"/>
      <c r="NSK760" s="114"/>
      <c r="NSL760" s="114"/>
      <c r="NSM760" s="114"/>
      <c r="NSN760" s="114"/>
      <c r="NSO760" s="114"/>
      <c r="NSP760" s="114"/>
      <c r="NSQ760" s="114"/>
      <c r="NSR760" s="114"/>
      <c r="NSS760" s="114"/>
      <c r="NST760" s="114"/>
      <c r="NSU760" s="114"/>
      <c r="NSV760" s="114"/>
      <c r="NSW760" s="114"/>
      <c r="NSX760" s="114"/>
      <c r="NSY760" s="114"/>
      <c r="NSZ760" s="114"/>
      <c r="NTA760" s="114"/>
      <c r="NTB760" s="114"/>
      <c r="NTC760" s="114"/>
      <c r="NTD760" s="114"/>
      <c r="NTE760" s="114"/>
      <c r="NTF760" s="114"/>
      <c r="NTG760" s="114"/>
      <c r="NTH760" s="114"/>
      <c r="NTI760" s="114"/>
      <c r="NTJ760" s="114"/>
      <c r="NTK760" s="114"/>
      <c r="NTL760" s="114"/>
      <c r="NTM760" s="114"/>
      <c r="NTN760" s="114"/>
      <c r="NTO760" s="114"/>
      <c r="NTP760" s="114"/>
      <c r="NTQ760" s="114"/>
      <c r="NTR760" s="114"/>
      <c r="NTS760" s="114"/>
      <c r="NTT760" s="114"/>
      <c r="NTU760" s="114"/>
      <c r="NTV760" s="114"/>
      <c r="NTW760" s="114"/>
      <c r="NTX760" s="114"/>
      <c r="NTY760" s="114"/>
      <c r="NTZ760" s="114"/>
      <c r="NUA760" s="114"/>
      <c r="NUB760" s="114"/>
      <c r="NUC760" s="114"/>
      <c r="NUD760" s="114"/>
      <c r="NUE760" s="114"/>
      <c r="NUF760" s="114"/>
      <c r="NUG760" s="114"/>
      <c r="NUH760" s="114"/>
      <c r="NUI760" s="114"/>
      <c r="NUJ760" s="114"/>
      <c r="NUK760" s="114"/>
      <c r="NUL760" s="114"/>
      <c r="NUM760" s="114"/>
      <c r="NUN760" s="114"/>
      <c r="NUO760" s="114"/>
      <c r="NUP760" s="114"/>
      <c r="NUQ760" s="114"/>
      <c r="NUR760" s="114"/>
      <c r="NUS760" s="114"/>
      <c r="NUT760" s="114"/>
      <c r="NUU760" s="114"/>
      <c r="NUV760" s="114"/>
      <c r="NUW760" s="114"/>
      <c r="NUX760" s="114"/>
      <c r="NUY760" s="114"/>
      <c r="NUZ760" s="114"/>
      <c r="NVA760" s="114"/>
      <c r="NVB760" s="114"/>
      <c r="NVC760" s="114"/>
      <c r="NVD760" s="114"/>
      <c r="NVE760" s="114"/>
      <c r="NVF760" s="114"/>
      <c r="NVG760" s="114"/>
      <c r="NVH760" s="114"/>
      <c r="NVI760" s="114"/>
      <c r="NVJ760" s="114"/>
      <c r="NVK760" s="114"/>
      <c r="NVL760" s="114"/>
      <c r="NVM760" s="114"/>
      <c r="NVN760" s="114"/>
      <c r="NVO760" s="114"/>
      <c r="NVP760" s="114"/>
      <c r="NVQ760" s="114"/>
      <c r="NVR760" s="114"/>
      <c r="NVS760" s="114"/>
      <c r="NVT760" s="114"/>
      <c r="NVU760" s="114"/>
      <c r="NVV760" s="114"/>
      <c r="NVW760" s="114"/>
      <c r="NVX760" s="114"/>
      <c r="NVY760" s="114"/>
      <c r="NVZ760" s="114"/>
      <c r="NWA760" s="114"/>
      <c r="NWB760" s="114"/>
      <c r="NWC760" s="114"/>
      <c r="NWD760" s="114"/>
      <c r="NWE760" s="114"/>
      <c r="NWF760" s="114"/>
      <c r="NWG760" s="114"/>
      <c r="NWH760" s="114"/>
      <c r="NWI760" s="114"/>
      <c r="NWJ760" s="114"/>
      <c r="NWK760" s="114"/>
      <c r="NWL760" s="114"/>
      <c r="NWM760" s="114"/>
      <c r="NWN760" s="114"/>
      <c r="NWO760" s="114"/>
      <c r="NWP760" s="114"/>
      <c r="NWQ760" s="114"/>
      <c r="NWR760" s="114"/>
      <c r="NWS760" s="114"/>
      <c r="NWT760" s="114"/>
      <c r="NWU760" s="114"/>
      <c r="NWV760" s="114"/>
      <c r="NWW760" s="114"/>
      <c r="NWX760" s="114"/>
      <c r="NWY760" s="114"/>
      <c r="NWZ760" s="114"/>
      <c r="NXA760" s="114"/>
      <c r="NXB760" s="114"/>
      <c r="NXC760" s="114"/>
      <c r="NXD760" s="114"/>
      <c r="NXE760" s="114"/>
      <c r="NXF760" s="114"/>
      <c r="NXG760" s="114"/>
      <c r="NXH760" s="114"/>
      <c r="NXI760" s="114"/>
      <c r="NXJ760" s="114"/>
      <c r="NXK760" s="114"/>
      <c r="NXL760" s="114"/>
      <c r="NXM760" s="114"/>
      <c r="NXN760" s="114"/>
      <c r="NXO760" s="114"/>
      <c r="NXP760" s="114"/>
      <c r="NXQ760" s="114"/>
      <c r="NXR760" s="114"/>
      <c r="NXS760" s="114"/>
      <c r="NXT760" s="114"/>
      <c r="NXU760" s="114"/>
      <c r="NXV760" s="114"/>
      <c r="NXW760" s="114"/>
      <c r="NXX760" s="114"/>
      <c r="NXY760" s="114"/>
      <c r="NXZ760" s="114"/>
      <c r="NYA760" s="114"/>
      <c r="NYB760" s="114"/>
      <c r="NYC760" s="114"/>
      <c r="NYD760" s="114"/>
      <c r="NYE760" s="114"/>
      <c r="NYF760" s="114"/>
      <c r="NYG760" s="114"/>
      <c r="NYH760" s="114"/>
      <c r="NYI760" s="114"/>
      <c r="NYJ760" s="114"/>
      <c r="NYK760" s="114"/>
      <c r="NYL760" s="114"/>
      <c r="NYM760" s="114"/>
      <c r="NYN760" s="114"/>
      <c r="NYO760" s="114"/>
      <c r="NYP760" s="114"/>
      <c r="NYQ760" s="114"/>
      <c r="NYR760" s="114"/>
      <c r="NYS760" s="114"/>
      <c r="NYT760" s="114"/>
      <c r="NYU760" s="114"/>
      <c r="NYV760" s="114"/>
      <c r="NYW760" s="114"/>
      <c r="NYX760" s="114"/>
      <c r="NYY760" s="114"/>
      <c r="NYZ760" s="114"/>
      <c r="NZA760" s="114"/>
      <c r="NZB760" s="114"/>
      <c r="NZC760" s="114"/>
      <c r="NZD760" s="114"/>
      <c r="NZE760" s="114"/>
      <c r="NZF760" s="114"/>
      <c r="NZG760" s="114"/>
      <c r="NZH760" s="114"/>
      <c r="NZI760" s="114"/>
      <c r="NZJ760" s="114"/>
      <c r="NZK760" s="114"/>
      <c r="NZL760" s="114"/>
      <c r="NZM760" s="114"/>
      <c r="NZN760" s="114"/>
      <c r="NZO760" s="114"/>
      <c r="NZP760" s="114"/>
      <c r="NZQ760" s="114"/>
      <c r="NZR760" s="114"/>
      <c r="NZS760" s="114"/>
      <c r="NZT760" s="114"/>
      <c r="NZU760" s="114"/>
      <c r="NZV760" s="114"/>
      <c r="NZW760" s="114"/>
      <c r="NZX760" s="114"/>
      <c r="NZY760" s="114"/>
      <c r="NZZ760" s="114"/>
      <c r="OAA760" s="114"/>
      <c r="OAB760" s="114"/>
      <c r="OAC760" s="114"/>
      <c r="OAD760" s="114"/>
      <c r="OAE760" s="114"/>
      <c r="OAF760" s="114"/>
      <c r="OAG760" s="114"/>
      <c r="OAH760" s="114"/>
      <c r="OAI760" s="114"/>
      <c r="OAJ760" s="114"/>
      <c r="OAK760" s="114"/>
      <c r="OAL760" s="114"/>
      <c r="OAM760" s="114"/>
      <c r="OAN760" s="114"/>
      <c r="OAO760" s="114"/>
      <c r="OAP760" s="114"/>
      <c r="OAQ760" s="114"/>
      <c r="OAR760" s="114"/>
      <c r="OAS760" s="114"/>
      <c r="OAT760" s="114"/>
      <c r="OAU760" s="114"/>
      <c r="OAV760" s="114"/>
      <c r="OAW760" s="114"/>
      <c r="OAX760" s="114"/>
      <c r="OAY760" s="114"/>
      <c r="OAZ760" s="114"/>
      <c r="OBA760" s="114"/>
      <c r="OBB760" s="114"/>
      <c r="OBC760" s="114"/>
      <c r="OBD760" s="114"/>
      <c r="OBE760" s="114"/>
      <c r="OBF760" s="114"/>
      <c r="OBG760" s="114"/>
      <c r="OBH760" s="114"/>
      <c r="OBI760" s="114"/>
      <c r="OBJ760" s="114"/>
      <c r="OBK760" s="114"/>
      <c r="OBL760" s="114"/>
      <c r="OBM760" s="114"/>
      <c r="OBN760" s="114"/>
      <c r="OBO760" s="114"/>
      <c r="OBP760" s="114"/>
      <c r="OBQ760" s="114"/>
      <c r="OBR760" s="114"/>
      <c r="OBS760" s="114"/>
      <c r="OBT760" s="114"/>
      <c r="OBU760" s="114"/>
      <c r="OBV760" s="114"/>
      <c r="OBW760" s="114"/>
      <c r="OBX760" s="114"/>
      <c r="OBY760" s="114"/>
      <c r="OBZ760" s="114"/>
      <c r="OCA760" s="114"/>
      <c r="OCB760" s="114"/>
      <c r="OCC760" s="114"/>
      <c r="OCD760" s="114"/>
      <c r="OCE760" s="114"/>
      <c r="OCF760" s="114"/>
      <c r="OCG760" s="114"/>
      <c r="OCH760" s="114"/>
      <c r="OCI760" s="114"/>
      <c r="OCJ760" s="114"/>
      <c r="OCK760" s="114"/>
      <c r="OCL760" s="114"/>
      <c r="OCM760" s="114"/>
      <c r="OCN760" s="114"/>
      <c r="OCO760" s="114"/>
      <c r="OCP760" s="114"/>
      <c r="OCQ760" s="114"/>
      <c r="OCR760" s="114"/>
      <c r="OCS760" s="114"/>
      <c r="OCT760" s="114"/>
      <c r="OCU760" s="114"/>
      <c r="OCV760" s="114"/>
      <c r="OCW760" s="114"/>
      <c r="OCX760" s="114"/>
      <c r="OCY760" s="114"/>
      <c r="OCZ760" s="114"/>
      <c r="ODA760" s="114"/>
      <c r="ODB760" s="114"/>
      <c r="ODC760" s="114"/>
      <c r="ODD760" s="114"/>
      <c r="ODE760" s="114"/>
      <c r="ODF760" s="114"/>
      <c r="ODG760" s="114"/>
      <c r="ODH760" s="114"/>
      <c r="ODI760" s="114"/>
      <c r="ODJ760" s="114"/>
      <c r="ODK760" s="114"/>
      <c r="ODL760" s="114"/>
      <c r="ODM760" s="114"/>
      <c r="ODN760" s="114"/>
      <c r="ODO760" s="114"/>
      <c r="ODP760" s="114"/>
      <c r="ODQ760" s="114"/>
      <c r="ODR760" s="114"/>
      <c r="ODS760" s="114"/>
      <c r="ODT760" s="114"/>
      <c r="ODU760" s="114"/>
      <c r="ODV760" s="114"/>
      <c r="ODW760" s="114"/>
      <c r="ODX760" s="114"/>
      <c r="ODY760" s="114"/>
      <c r="ODZ760" s="114"/>
      <c r="OEA760" s="114"/>
      <c r="OEB760" s="114"/>
      <c r="OEC760" s="114"/>
      <c r="OED760" s="114"/>
      <c r="OEE760" s="114"/>
      <c r="OEF760" s="114"/>
      <c r="OEG760" s="114"/>
      <c r="OEH760" s="114"/>
      <c r="OEI760" s="114"/>
      <c r="OEJ760" s="114"/>
      <c r="OEK760" s="114"/>
      <c r="OEL760" s="114"/>
      <c r="OEM760" s="114"/>
      <c r="OEN760" s="114"/>
      <c r="OEO760" s="114"/>
      <c r="OEP760" s="114"/>
      <c r="OEQ760" s="114"/>
      <c r="OER760" s="114"/>
      <c r="OES760" s="114"/>
      <c r="OET760" s="114"/>
      <c r="OEU760" s="114"/>
      <c r="OEV760" s="114"/>
      <c r="OEW760" s="114"/>
      <c r="OEX760" s="114"/>
      <c r="OEY760" s="114"/>
      <c r="OEZ760" s="114"/>
      <c r="OFA760" s="114"/>
      <c r="OFB760" s="114"/>
      <c r="OFC760" s="114"/>
      <c r="OFD760" s="114"/>
      <c r="OFE760" s="114"/>
      <c r="OFF760" s="114"/>
      <c r="OFG760" s="114"/>
      <c r="OFH760" s="114"/>
      <c r="OFI760" s="114"/>
      <c r="OFJ760" s="114"/>
      <c r="OFK760" s="114"/>
      <c r="OFL760" s="114"/>
      <c r="OFM760" s="114"/>
      <c r="OFN760" s="114"/>
      <c r="OFO760" s="114"/>
      <c r="OFP760" s="114"/>
      <c r="OFQ760" s="114"/>
      <c r="OFR760" s="114"/>
      <c r="OFS760" s="114"/>
      <c r="OFT760" s="114"/>
      <c r="OFU760" s="114"/>
      <c r="OFV760" s="114"/>
      <c r="OFW760" s="114"/>
      <c r="OFX760" s="114"/>
      <c r="OFY760" s="114"/>
      <c r="OFZ760" s="114"/>
      <c r="OGA760" s="114"/>
      <c r="OGB760" s="114"/>
      <c r="OGC760" s="114"/>
      <c r="OGD760" s="114"/>
      <c r="OGE760" s="114"/>
      <c r="OGF760" s="114"/>
      <c r="OGG760" s="114"/>
      <c r="OGH760" s="114"/>
      <c r="OGI760" s="114"/>
      <c r="OGJ760" s="114"/>
      <c r="OGK760" s="114"/>
      <c r="OGL760" s="114"/>
      <c r="OGM760" s="114"/>
      <c r="OGN760" s="114"/>
      <c r="OGO760" s="114"/>
      <c r="OGP760" s="114"/>
      <c r="OGQ760" s="114"/>
      <c r="OGR760" s="114"/>
      <c r="OGS760" s="114"/>
      <c r="OGT760" s="114"/>
      <c r="OGU760" s="114"/>
      <c r="OGV760" s="114"/>
      <c r="OGW760" s="114"/>
      <c r="OGX760" s="114"/>
      <c r="OGY760" s="114"/>
      <c r="OGZ760" s="114"/>
      <c r="OHA760" s="114"/>
      <c r="OHB760" s="114"/>
      <c r="OHC760" s="114"/>
      <c r="OHD760" s="114"/>
      <c r="OHE760" s="114"/>
      <c r="OHF760" s="114"/>
      <c r="OHG760" s="114"/>
      <c r="OHH760" s="114"/>
      <c r="OHI760" s="114"/>
      <c r="OHJ760" s="114"/>
      <c r="OHK760" s="114"/>
      <c r="OHL760" s="114"/>
      <c r="OHM760" s="114"/>
      <c r="OHN760" s="114"/>
      <c r="OHO760" s="114"/>
      <c r="OHP760" s="114"/>
      <c r="OHQ760" s="114"/>
      <c r="OHR760" s="114"/>
      <c r="OHS760" s="114"/>
      <c r="OHT760" s="114"/>
      <c r="OHU760" s="114"/>
      <c r="OHV760" s="114"/>
      <c r="OHW760" s="114"/>
      <c r="OHX760" s="114"/>
      <c r="OHY760" s="114"/>
      <c r="OHZ760" s="114"/>
      <c r="OIA760" s="114"/>
      <c r="OIB760" s="114"/>
      <c r="OIC760" s="114"/>
      <c r="OID760" s="114"/>
      <c r="OIE760" s="114"/>
      <c r="OIF760" s="114"/>
      <c r="OIG760" s="114"/>
      <c r="OIH760" s="114"/>
      <c r="OII760" s="114"/>
      <c r="OIJ760" s="114"/>
      <c r="OIK760" s="114"/>
      <c r="OIL760" s="114"/>
      <c r="OIM760" s="114"/>
      <c r="OIN760" s="114"/>
      <c r="OIO760" s="114"/>
      <c r="OIP760" s="114"/>
      <c r="OIQ760" s="114"/>
      <c r="OIR760" s="114"/>
      <c r="OIS760" s="114"/>
      <c r="OIT760" s="114"/>
      <c r="OIU760" s="114"/>
      <c r="OIV760" s="114"/>
      <c r="OIW760" s="114"/>
      <c r="OIX760" s="114"/>
      <c r="OIY760" s="114"/>
      <c r="OIZ760" s="114"/>
      <c r="OJA760" s="114"/>
      <c r="OJB760" s="114"/>
      <c r="OJC760" s="114"/>
      <c r="OJD760" s="114"/>
      <c r="OJE760" s="114"/>
      <c r="OJF760" s="114"/>
      <c r="OJG760" s="114"/>
      <c r="OJH760" s="114"/>
      <c r="OJI760" s="114"/>
      <c r="OJJ760" s="114"/>
      <c r="OJK760" s="114"/>
      <c r="OJL760" s="114"/>
      <c r="OJM760" s="114"/>
      <c r="OJN760" s="114"/>
      <c r="OJO760" s="114"/>
      <c r="OJP760" s="114"/>
      <c r="OJQ760" s="114"/>
      <c r="OJR760" s="114"/>
      <c r="OJS760" s="114"/>
      <c r="OJT760" s="114"/>
      <c r="OJU760" s="114"/>
      <c r="OJV760" s="114"/>
      <c r="OJW760" s="114"/>
      <c r="OJX760" s="114"/>
      <c r="OJY760" s="114"/>
      <c r="OJZ760" s="114"/>
      <c r="OKA760" s="114"/>
      <c r="OKB760" s="114"/>
      <c r="OKC760" s="114"/>
      <c r="OKD760" s="114"/>
      <c r="OKE760" s="114"/>
      <c r="OKF760" s="114"/>
      <c r="OKG760" s="114"/>
      <c r="OKH760" s="114"/>
      <c r="OKI760" s="114"/>
      <c r="OKJ760" s="114"/>
      <c r="OKK760" s="114"/>
      <c r="OKL760" s="114"/>
      <c r="OKM760" s="114"/>
      <c r="OKN760" s="114"/>
      <c r="OKO760" s="114"/>
      <c r="OKP760" s="114"/>
      <c r="OKQ760" s="114"/>
      <c r="OKR760" s="114"/>
      <c r="OKS760" s="114"/>
      <c r="OKT760" s="114"/>
      <c r="OKU760" s="114"/>
      <c r="OKV760" s="114"/>
      <c r="OKW760" s="114"/>
      <c r="OKX760" s="114"/>
      <c r="OKY760" s="114"/>
      <c r="OKZ760" s="114"/>
      <c r="OLA760" s="114"/>
      <c r="OLB760" s="114"/>
      <c r="OLC760" s="114"/>
      <c r="OLD760" s="114"/>
      <c r="OLE760" s="114"/>
      <c r="OLF760" s="114"/>
      <c r="OLG760" s="114"/>
      <c r="OLH760" s="114"/>
      <c r="OLI760" s="114"/>
      <c r="OLJ760" s="114"/>
      <c r="OLK760" s="114"/>
      <c r="OLL760" s="114"/>
      <c r="OLM760" s="114"/>
      <c r="OLN760" s="114"/>
      <c r="OLO760" s="114"/>
      <c r="OLP760" s="114"/>
      <c r="OLQ760" s="114"/>
      <c r="OLR760" s="114"/>
      <c r="OLS760" s="114"/>
      <c r="OLT760" s="114"/>
      <c r="OLU760" s="114"/>
      <c r="OLV760" s="114"/>
      <c r="OLW760" s="114"/>
      <c r="OLX760" s="114"/>
      <c r="OLY760" s="114"/>
      <c r="OLZ760" s="114"/>
      <c r="OMA760" s="114"/>
      <c r="OMB760" s="114"/>
      <c r="OMC760" s="114"/>
      <c r="OMD760" s="114"/>
      <c r="OME760" s="114"/>
      <c r="OMF760" s="114"/>
      <c r="OMG760" s="114"/>
      <c r="OMH760" s="114"/>
      <c r="OMI760" s="114"/>
      <c r="OMJ760" s="114"/>
      <c r="OMK760" s="114"/>
      <c r="OML760" s="114"/>
      <c r="OMM760" s="114"/>
      <c r="OMN760" s="114"/>
      <c r="OMO760" s="114"/>
      <c r="OMP760" s="114"/>
      <c r="OMQ760" s="114"/>
      <c r="OMR760" s="114"/>
      <c r="OMS760" s="114"/>
      <c r="OMT760" s="114"/>
      <c r="OMU760" s="114"/>
      <c r="OMV760" s="114"/>
      <c r="OMW760" s="114"/>
      <c r="OMX760" s="114"/>
      <c r="OMY760" s="114"/>
      <c r="OMZ760" s="114"/>
      <c r="ONA760" s="114"/>
      <c r="ONB760" s="114"/>
      <c r="ONC760" s="114"/>
      <c r="OND760" s="114"/>
      <c r="ONE760" s="114"/>
      <c r="ONF760" s="114"/>
      <c r="ONG760" s="114"/>
      <c r="ONH760" s="114"/>
      <c r="ONI760" s="114"/>
      <c r="ONJ760" s="114"/>
      <c r="ONK760" s="114"/>
      <c r="ONL760" s="114"/>
      <c r="ONM760" s="114"/>
      <c r="ONN760" s="114"/>
      <c r="ONO760" s="114"/>
      <c r="ONP760" s="114"/>
      <c r="ONQ760" s="114"/>
      <c r="ONR760" s="114"/>
      <c r="ONS760" s="114"/>
      <c r="ONT760" s="114"/>
      <c r="ONU760" s="114"/>
      <c r="ONV760" s="114"/>
      <c r="ONW760" s="114"/>
      <c r="ONX760" s="114"/>
      <c r="ONY760" s="114"/>
      <c r="ONZ760" s="114"/>
      <c r="OOA760" s="114"/>
      <c r="OOB760" s="114"/>
      <c r="OOC760" s="114"/>
      <c r="OOD760" s="114"/>
      <c r="OOE760" s="114"/>
      <c r="OOF760" s="114"/>
      <c r="OOG760" s="114"/>
      <c r="OOH760" s="114"/>
      <c r="OOI760" s="114"/>
      <c r="OOJ760" s="114"/>
      <c r="OOK760" s="114"/>
      <c r="OOL760" s="114"/>
      <c r="OOM760" s="114"/>
      <c r="OON760" s="114"/>
      <c r="OOO760" s="114"/>
      <c r="OOP760" s="114"/>
      <c r="OOQ760" s="114"/>
      <c r="OOR760" s="114"/>
      <c r="OOS760" s="114"/>
      <c r="OOT760" s="114"/>
      <c r="OOU760" s="114"/>
      <c r="OOV760" s="114"/>
      <c r="OOW760" s="114"/>
      <c r="OOX760" s="114"/>
      <c r="OOY760" s="114"/>
      <c r="OOZ760" s="114"/>
      <c r="OPA760" s="114"/>
      <c r="OPB760" s="114"/>
      <c r="OPC760" s="114"/>
      <c r="OPD760" s="114"/>
      <c r="OPE760" s="114"/>
      <c r="OPF760" s="114"/>
      <c r="OPG760" s="114"/>
      <c r="OPH760" s="114"/>
      <c r="OPI760" s="114"/>
      <c r="OPJ760" s="114"/>
      <c r="OPK760" s="114"/>
      <c r="OPL760" s="114"/>
      <c r="OPM760" s="114"/>
      <c r="OPN760" s="114"/>
      <c r="OPO760" s="114"/>
      <c r="OPP760" s="114"/>
      <c r="OPQ760" s="114"/>
      <c r="OPR760" s="114"/>
      <c r="OPS760" s="114"/>
      <c r="OPT760" s="114"/>
      <c r="OPU760" s="114"/>
      <c r="OPV760" s="114"/>
      <c r="OPW760" s="114"/>
      <c r="OPX760" s="114"/>
      <c r="OPY760" s="114"/>
      <c r="OPZ760" s="114"/>
      <c r="OQA760" s="114"/>
      <c r="OQB760" s="114"/>
      <c r="OQC760" s="114"/>
      <c r="OQD760" s="114"/>
      <c r="OQE760" s="114"/>
      <c r="OQF760" s="114"/>
      <c r="OQG760" s="114"/>
      <c r="OQH760" s="114"/>
      <c r="OQI760" s="114"/>
      <c r="OQJ760" s="114"/>
      <c r="OQK760" s="114"/>
      <c r="OQL760" s="114"/>
      <c r="OQM760" s="114"/>
      <c r="OQN760" s="114"/>
      <c r="OQO760" s="114"/>
      <c r="OQP760" s="114"/>
      <c r="OQQ760" s="114"/>
      <c r="OQR760" s="114"/>
      <c r="OQS760" s="114"/>
      <c r="OQT760" s="114"/>
      <c r="OQU760" s="114"/>
      <c r="OQV760" s="114"/>
      <c r="OQW760" s="114"/>
      <c r="OQX760" s="114"/>
      <c r="OQY760" s="114"/>
      <c r="OQZ760" s="114"/>
      <c r="ORA760" s="114"/>
      <c r="ORB760" s="114"/>
      <c r="ORC760" s="114"/>
      <c r="ORD760" s="114"/>
      <c r="ORE760" s="114"/>
      <c r="ORF760" s="114"/>
      <c r="ORG760" s="114"/>
      <c r="ORH760" s="114"/>
      <c r="ORI760" s="114"/>
      <c r="ORJ760" s="114"/>
      <c r="ORK760" s="114"/>
      <c r="ORL760" s="114"/>
      <c r="ORM760" s="114"/>
      <c r="ORN760" s="114"/>
      <c r="ORO760" s="114"/>
      <c r="ORP760" s="114"/>
      <c r="ORQ760" s="114"/>
      <c r="ORR760" s="114"/>
      <c r="ORS760" s="114"/>
      <c r="ORT760" s="114"/>
      <c r="ORU760" s="114"/>
      <c r="ORV760" s="114"/>
      <c r="ORW760" s="114"/>
      <c r="ORX760" s="114"/>
      <c r="ORY760" s="114"/>
      <c r="ORZ760" s="114"/>
      <c r="OSA760" s="114"/>
      <c r="OSB760" s="114"/>
      <c r="OSC760" s="114"/>
      <c r="OSD760" s="114"/>
      <c r="OSE760" s="114"/>
      <c r="OSF760" s="114"/>
      <c r="OSG760" s="114"/>
      <c r="OSH760" s="114"/>
      <c r="OSI760" s="114"/>
      <c r="OSJ760" s="114"/>
      <c r="OSK760" s="114"/>
      <c r="OSL760" s="114"/>
      <c r="OSM760" s="114"/>
      <c r="OSN760" s="114"/>
      <c r="OSO760" s="114"/>
      <c r="OSP760" s="114"/>
      <c r="OSQ760" s="114"/>
      <c r="OSR760" s="114"/>
      <c r="OSS760" s="114"/>
      <c r="OST760" s="114"/>
      <c r="OSU760" s="114"/>
      <c r="OSV760" s="114"/>
      <c r="OSW760" s="114"/>
      <c r="OSX760" s="114"/>
      <c r="OSY760" s="114"/>
      <c r="OSZ760" s="114"/>
      <c r="OTA760" s="114"/>
      <c r="OTB760" s="114"/>
      <c r="OTC760" s="114"/>
      <c r="OTD760" s="114"/>
      <c r="OTE760" s="114"/>
      <c r="OTF760" s="114"/>
      <c r="OTG760" s="114"/>
      <c r="OTH760" s="114"/>
      <c r="OTI760" s="114"/>
      <c r="OTJ760" s="114"/>
      <c r="OTK760" s="114"/>
      <c r="OTL760" s="114"/>
      <c r="OTM760" s="114"/>
      <c r="OTN760" s="114"/>
      <c r="OTO760" s="114"/>
      <c r="OTP760" s="114"/>
      <c r="OTQ760" s="114"/>
      <c r="OTR760" s="114"/>
      <c r="OTS760" s="114"/>
      <c r="OTT760" s="114"/>
      <c r="OTU760" s="114"/>
      <c r="OTV760" s="114"/>
      <c r="OTW760" s="114"/>
      <c r="OTX760" s="114"/>
      <c r="OTY760" s="114"/>
      <c r="OTZ760" s="114"/>
      <c r="OUA760" s="114"/>
      <c r="OUB760" s="114"/>
      <c r="OUC760" s="114"/>
      <c r="OUD760" s="114"/>
      <c r="OUE760" s="114"/>
      <c r="OUF760" s="114"/>
      <c r="OUG760" s="114"/>
      <c r="OUH760" s="114"/>
      <c r="OUI760" s="114"/>
      <c r="OUJ760" s="114"/>
      <c r="OUK760" s="114"/>
      <c r="OUL760" s="114"/>
      <c r="OUM760" s="114"/>
      <c r="OUN760" s="114"/>
      <c r="OUO760" s="114"/>
      <c r="OUP760" s="114"/>
      <c r="OUQ760" s="114"/>
      <c r="OUR760" s="114"/>
      <c r="OUS760" s="114"/>
      <c r="OUT760" s="114"/>
      <c r="OUU760" s="114"/>
      <c r="OUV760" s="114"/>
      <c r="OUW760" s="114"/>
      <c r="OUX760" s="114"/>
      <c r="OUY760" s="114"/>
      <c r="OUZ760" s="114"/>
      <c r="OVA760" s="114"/>
      <c r="OVB760" s="114"/>
      <c r="OVC760" s="114"/>
      <c r="OVD760" s="114"/>
      <c r="OVE760" s="114"/>
      <c r="OVF760" s="114"/>
      <c r="OVG760" s="114"/>
      <c r="OVH760" s="114"/>
      <c r="OVI760" s="114"/>
      <c r="OVJ760" s="114"/>
      <c r="OVK760" s="114"/>
      <c r="OVL760" s="114"/>
      <c r="OVM760" s="114"/>
      <c r="OVN760" s="114"/>
      <c r="OVO760" s="114"/>
      <c r="OVP760" s="114"/>
      <c r="OVQ760" s="114"/>
      <c r="OVR760" s="114"/>
      <c r="OVS760" s="114"/>
      <c r="OVT760" s="114"/>
      <c r="OVU760" s="114"/>
      <c r="OVV760" s="114"/>
      <c r="OVW760" s="114"/>
      <c r="OVX760" s="114"/>
      <c r="OVY760" s="114"/>
      <c r="OVZ760" s="114"/>
      <c r="OWA760" s="114"/>
      <c r="OWB760" s="114"/>
      <c r="OWC760" s="114"/>
      <c r="OWD760" s="114"/>
      <c r="OWE760" s="114"/>
      <c r="OWF760" s="114"/>
      <c r="OWG760" s="114"/>
      <c r="OWH760" s="114"/>
      <c r="OWI760" s="114"/>
      <c r="OWJ760" s="114"/>
      <c r="OWK760" s="114"/>
      <c r="OWL760" s="114"/>
      <c r="OWM760" s="114"/>
      <c r="OWN760" s="114"/>
      <c r="OWO760" s="114"/>
      <c r="OWP760" s="114"/>
      <c r="OWQ760" s="114"/>
      <c r="OWR760" s="114"/>
      <c r="OWS760" s="114"/>
      <c r="OWT760" s="114"/>
      <c r="OWU760" s="114"/>
      <c r="OWV760" s="114"/>
      <c r="OWW760" s="114"/>
      <c r="OWX760" s="114"/>
      <c r="OWY760" s="114"/>
      <c r="OWZ760" s="114"/>
      <c r="OXA760" s="114"/>
      <c r="OXB760" s="114"/>
      <c r="OXC760" s="114"/>
      <c r="OXD760" s="114"/>
      <c r="OXE760" s="114"/>
      <c r="OXF760" s="114"/>
      <c r="OXG760" s="114"/>
      <c r="OXH760" s="114"/>
      <c r="OXI760" s="114"/>
      <c r="OXJ760" s="114"/>
      <c r="OXK760" s="114"/>
      <c r="OXL760" s="114"/>
      <c r="OXM760" s="114"/>
      <c r="OXN760" s="114"/>
      <c r="OXO760" s="114"/>
      <c r="OXP760" s="114"/>
      <c r="OXQ760" s="114"/>
      <c r="OXR760" s="114"/>
      <c r="OXS760" s="114"/>
      <c r="OXT760" s="114"/>
      <c r="OXU760" s="114"/>
      <c r="OXV760" s="114"/>
      <c r="OXW760" s="114"/>
      <c r="OXX760" s="114"/>
      <c r="OXY760" s="114"/>
      <c r="OXZ760" s="114"/>
      <c r="OYA760" s="114"/>
      <c r="OYB760" s="114"/>
      <c r="OYC760" s="114"/>
      <c r="OYD760" s="114"/>
      <c r="OYE760" s="114"/>
      <c r="OYF760" s="114"/>
      <c r="OYG760" s="114"/>
      <c r="OYH760" s="114"/>
      <c r="OYI760" s="114"/>
      <c r="OYJ760" s="114"/>
      <c r="OYK760" s="114"/>
      <c r="OYL760" s="114"/>
      <c r="OYM760" s="114"/>
      <c r="OYN760" s="114"/>
      <c r="OYO760" s="114"/>
      <c r="OYP760" s="114"/>
      <c r="OYQ760" s="114"/>
      <c r="OYR760" s="114"/>
      <c r="OYS760" s="114"/>
      <c r="OYT760" s="114"/>
      <c r="OYU760" s="114"/>
      <c r="OYV760" s="114"/>
      <c r="OYW760" s="114"/>
      <c r="OYX760" s="114"/>
      <c r="OYY760" s="114"/>
      <c r="OYZ760" s="114"/>
      <c r="OZA760" s="114"/>
      <c r="OZB760" s="114"/>
      <c r="OZC760" s="114"/>
      <c r="OZD760" s="114"/>
      <c r="OZE760" s="114"/>
      <c r="OZF760" s="114"/>
      <c r="OZG760" s="114"/>
      <c r="OZH760" s="114"/>
      <c r="OZI760" s="114"/>
      <c r="OZJ760" s="114"/>
      <c r="OZK760" s="114"/>
      <c r="OZL760" s="114"/>
      <c r="OZM760" s="114"/>
      <c r="OZN760" s="114"/>
      <c r="OZO760" s="114"/>
      <c r="OZP760" s="114"/>
      <c r="OZQ760" s="114"/>
      <c r="OZR760" s="114"/>
      <c r="OZS760" s="114"/>
      <c r="OZT760" s="114"/>
      <c r="OZU760" s="114"/>
      <c r="OZV760" s="114"/>
      <c r="OZW760" s="114"/>
      <c r="OZX760" s="114"/>
      <c r="OZY760" s="114"/>
      <c r="OZZ760" s="114"/>
      <c r="PAA760" s="114"/>
      <c r="PAB760" s="114"/>
      <c r="PAC760" s="114"/>
      <c r="PAD760" s="114"/>
      <c r="PAE760" s="114"/>
      <c r="PAF760" s="114"/>
      <c r="PAG760" s="114"/>
      <c r="PAH760" s="114"/>
      <c r="PAI760" s="114"/>
      <c r="PAJ760" s="114"/>
      <c r="PAK760" s="114"/>
      <c r="PAL760" s="114"/>
      <c r="PAM760" s="114"/>
      <c r="PAN760" s="114"/>
      <c r="PAO760" s="114"/>
      <c r="PAP760" s="114"/>
      <c r="PAQ760" s="114"/>
      <c r="PAR760" s="114"/>
      <c r="PAS760" s="114"/>
      <c r="PAT760" s="114"/>
      <c r="PAU760" s="114"/>
      <c r="PAV760" s="114"/>
      <c r="PAW760" s="114"/>
      <c r="PAX760" s="114"/>
      <c r="PAY760" s="114"/>
      <c r="PAZ760" s="114"/>
      <c r="PBA760" s="114"/>
      <c r="PBB760" s="114"/>
      <c r="PBC760" s="114"/>
      <c r="PBD760" s="114"/>
      <c r="PBE760" s="114"/>
      <c r="PBF760" s="114"/>
      <c r="PBG760" s="114"/>
      <c r="PBH760" s="114"/>
      <c r="PBI760" s="114"/>
      <c r="PBJ760" s="114"/>
      <c r="PBK760" s="114"/>
      <c r="PBL760" s="114"/>
      <c r="PBM760" s="114"/>
      <c r="PBN760" s="114"/>
      <c r="PBO760" s="114"/>
      <c r="PBP760" s="114"/>
      <c r="PBQ760" s="114"/>
      <c r="PBR760" s="114"/>
      <c r="PBS760" s="114"/>
      <c r="PBT760" s="114"/>
      <c r="PBU760" s="114"/>
      <c r="PBV760" s="114"/>
      <c r="PBW760" s="114"/>
      <c r="PBX760" s="114"/>
      <c r="PBY760" s="114"/>
      <c r="PBZ760" s="114"/>
      <c r="PCA760" s="114"/>
      <c r="PCB760" s="114"/>
      <c r="PCC760" s="114"/>
      <c r="PCD760" s="114"/>
      <c r="PCE760" s="114"/>
      <c r="PCF760" s="114"/>
      <c r="PCG760" s="114"/>
      <c r="PCH760" s="114"/>
      <c r="PCI760" s="114"/>
      <c r="PCJ760" s="114"/>
      <c r="PCK760" s="114"/>
      <c r="PCL760" s="114"/>
      <c r="PCM760" s="114"/>
      <c r="PCN760" s="114"/>
      <c r="PCO760" s="114"/>
      <c r="PCP760" s="114"/>
      <c r="PCQ760" s="114"/>
      <c r="PCR760" s="114"/>
      <c r="PCS760" s="114"/>
      <c r="PCT760" s="114"/>
      <c r="PCU760" s="114"/>
      <c r="PCV760" s="114"/>
      <c r="PCW760" s="114"/>
      <c r="PCX760" s="114"/>
      <c r="PCY760" s="114"/>
      <c r="PCZ760" s="114"/>
      <c r="PDA760" s="114"/>
      <c r="PDB760" s="114"/>
      <c r="PDC760" s="114"/>
      <c r="PDD760" s="114"/>
      <c r="PDE760" s="114"/>
      <c r="PDF760" s="114"/>
      <c r="PDG760" s="114"/>
      <c r="PDH760" s="114"/>
      <c r="PDI760" s="114"/>
      <c r="PDJ760" s="114"/>
      <c r="PDK760" s="114"/>
      <c r="PDL760" s="114"/>
      <c r="PDM760" s="114"/>
      <c r="PDN760" s="114"/>
      <c r="PDO760" s="114"/>
      <c r="PDP760" s="114"/>
      <c r="PDQ760" s="114"/>
      <c r="PDR760" s="114"/>
      <c r="PDS760" s="114"/>
      <c r="PDT760" s="114"/>
      <c r="PDU760" s="114"/>
      <c r="PDV760" s="114"/>
      <c r="PDW760" s="114"/>
      <c r="PDX760" s="114"/>
      <c r="PDY760" s="114"/>
      <c r="PDZ760" s="114"/>
      <c r="PEA760" s="114"/>
      <c r="PEB760" s="114"/>
      <c r="PEC760" s="114"/>
      <c r="PED760" s="114"/>
      <c r="PEE760" s="114"/>
      <c r="PEF760" s="114"/>
      <c r="PEG760" s="114"/>
      <c r="PEH760" s="114"/>
      <c r="PEI760" s="114"/>
      <c r="PEJ760" s="114"/>
      <c r="PEK760" s="114"/>
      <c r="PEL760" s="114"/>
      <c r="PEM760" s="114"/>
      <c r="PEN760" s="114"/>
      <c r="PEO760" s="114"/>
      <c r="PEP760" s="114"/>
      <c r="PEQ760" s="114"/>
      <c r="PER760" s="114"/>
      <c r="PES760" s="114"/>
      <c r="PET760" s="114"/>
      <c r="PEU760" s="114"/>
      <c r="PEV760" s="114"/>
      <c r="PEW760" s="114"/>
      <c r="PEX760" s="114"/>
      <c r="PEY760" s="114"/>
      <c r="PEZ760" s="114"/>
      <c r="PFA760" s="114"/>
      <c r="PFB760" s="114"/>
      <c r="PFC760" s="114"/>
      <c r="PFD760" s="114"/>
      <c r="PFE760" s="114"/>
      <c r="PFF760" s="114"/>
      <c r="PFG760" s="114"/>
      <c r="PFH760" s="114"/>
      <c r="PFI760" s="114"/>
      <c r="PFJ760" s="114"/>
      <c r="PFK760" s="114"/>
      <c r="PFL760" s="114"/>
      <c r="PFM760" s="114"/>
      <c r="PFN760" s="114"/>
      <c r="PFO760" s="114"/>
      <c r="PFP760" s="114"/>
      <c r="PFQ760" s="114"/>
      <c r="PFR760" s="114"/>
      <c r="PFS760" s="114"/>
      <c r="PFT760" s="114"/>
      <c r="PFU760" s="114"/>
      <c r="PFV760" s="114"/>
      <c r="PFW760" s="114"/>
      <c r="PFX760" s="114"/>
      <c r="PFY760" s="114"/>
      <c r="PFZ760" s="114"/>
      <c r="PGA760" s="114"/>
      <c r="PGB760" s="114"/>
      <c r="PGC760" s="114"/>
      <c r="PGD760" s="114"/>
      <c r="PGE760" s="114"/>
      <c r="PGF760" s="114"/>
      <c r="PGG760" s="114"/>
      <c r="PGH760" s="114"/>
      <c r="PGI760" s="114"/>
      <c r="PGJ760" s="114"/>
      <c r="PGK760" s="114"/>
      <c r="PGL760" s="114"/>
      <c r="PGM760" s="114"/>
      <c r="PGN760" s="114"/>
      <c r="PGO760" s="114"/>
      <c r="PGP760" s="114"/>
      <c r="PGQ760" s="114"/>
      <c r="PGR760" s="114"/>
      <c r="PGS760" s="114"/>
      <c r="PGT760" s="114"/>
      <c r="PGU760" s="114"/>
      <c r="PGV760" s="114"/>
      <c r="PGW760" s="114"/>
      <c r="PGX760" s="114"/>
      <c r="PGY760" s="114"/>
      <c r="PGZ760" s="114"/>
      <c r="PHA760" s="114"/>
      <c r="PHB760" s="114"/>
      <c r="PHC760" s="114"/>
      <c r="PHD760" s="114"/>
      <c r="PHE760" s="114"/>
      <c r="PHF760" s="114"/>
      <c r="PHG760" s="114"/>
      <c r="PHH760" s="114"/>
      <c r="PHI760" s="114"/>
      <c r="PHJ760" s="114"/>
      <c r="PHK760" s="114"/>
      <c r="PHL760" s="114"/>
      <c r="PHM760" s="114"/>
      <c r="PHN760" s="114"/>
      <c r="PHO760" s="114"/>
      <c r="PHP760" s="114"/>
      <c r="PHQ760" s="114"/>
      <c r="PHR760" s="114"/>
      <c r="PHS760" s="114"/>
      <c r="PHT760" s="114"/>
      <c r="PHU760" s="114"/>
      <c r="PHV760" s="114"/>
      <c r="PHW760" s="114"/>
      <c r="PHX760" s="114"/>
      <c r="PHY760" s="114"/>
      <c r="PHZ760" s="114"/>
      <c r="PIA760" s="114"/>
      <c r="PIB760" s="114"/>
      <c r="PIC760" s="114"/>
      <c r="PID760" s="114"/>
      <c r="PIE760" s="114"/>
      <c r="PIF760" s="114"/>
      <c r="PIG760" s="114"/>
      <c r="PIH760" s="114"/>
      <c r="PII760" s="114"/>
      <c r="PIJ760" s="114"/>
      <c r="PIK760" s="114"/>
      <c r="PIL760" s="114"/>
      <c r="PIM760" s="114"/>
      <c r="PIN760" s="114"/>
      <c r="PIO760" s="114"/>
      <c r="PIP760" s="114"/>
      <c r="PIQ760" s="114"/>
      <c r="PIR760" s="114"/>
      <c r="PIS760" s="114"/>
      <c r="PIT760" s="114"/>
      <c r="PIU760" s="114"/>
      <c r="PIV760" s="114"/>
      <c r="PIW760" s="114"/>
      <c r="PIX760" s="114"/>
      <c r="PIY760" s="114"/>
      <c r="PIZ760" s="114"/>
      <c r="PJA760" s="114"/>
      <c r="PJB760" s="114"/>
      <c r="PJC760" s="114"/>
      <c r="PJD760" s="114"/>
      <c r="PJE760" s="114"/>
      <c r="PJF760" s="114"/>
      <c r="PJG760" s="114"/>
      <c r="PJH760" s="114"/>
      <c r="PJI760" s="114"/>
      <c r="PJJ760" s="114"/>
      <c r="PJK760" s="114"/>
      <c r="PJL760" s="114"/>
      <c r="PJM760" s="114"/>
      <c r="PJN760" s="114"/>
      <c r="PJO760" s="114"/>
      <c r="PJP760" s="114"/>
      <c r="PJQ760" s="114"/>
      <c r="PJR760" s="114"/>
      <c r="PJS760" s="114"/>
      <c r="PJT760" s="114"/>
      <c r="PJU760" s="114"/>
      <c r="PJV760" s="114"/>
      <c r="PJW760" s="114"/>
      <c r="PJX760" s="114"/>
      <c r="PJY760" s="114"/>
      <c r="PJZ760" s="114"/>
      <c r="PKA760" s="114"/>
      <c r="PKB760" s="114"/>
      <c r="PKC760" s="114"/>
      <c r="PKD760" s="114"/>
      <c r="PKE760" s="114"/>
      <c r="PKF760" s="114"/>
      <c r="PKG760" s="114"/>
      <c r="PKH760" s="114"/>
      <c r="PKI760" s="114"/>
      <c r="PKJ760" s="114"/>
      <c r="PKK760" s="114"/>
      <c r="PKL760" s="114"/>
      <c r="PKM760" s="114"/>
      <c r="PKN760" s="114"/>
      <c r="PKO760" s="114"/>
      <c r="PKP760" s="114"/>
      <c r="PKQ760" s="114"/>
      <c r="PKR760" s="114"/>
      <c r="PKS760" s="114"/>
      <c r="PKT760" s="114"/>
      <c r="PKU760" s="114"/>
      <c r="PKV760" s="114"/>
      <c r="PKW760" s="114"/>
      <c r="PKX760" s="114"/>
      <c r="PKY760" s="114"/>
      <c r="PKZ760" s="114"/>
      <c r="PLA760" s="114"/>
      <c r="PLB760" s="114"/>
      <c r="PLC760" s="114"/>
      <c r="PLD760" s="114"/>
      <c r="PLE760" s="114"/>
      <c r="PLF760" s="114"/>
      <c r="PLG760" s="114"/>
      <c r="PLH760" s="114"/>
      <c r="PLI760" s="114"/>
      <c r="PLJ760" s="114"/>
      <c r="PLK760" s="114"/>
      <c r="PLL760" s="114"/>
      <c r="PLM760" s="114"/>
      <c r="PLN760" s="114"/>
      <c r="PLO760" s="114"/>
      <c r="PLP760" s="114"/>
      <c r="PLQ760" s="114"/>
      <c r="PLR760" s="114"/>
      <c r="PLS760" s="114"/>
      <c r="PLT760" s="114"/>
      <c r="PLU760" s="114"/>
      <c r="PLV760" s="114"/>
      <c r="PLW760" s="114"/>
      <c r="PLX760" s="114"/>
      <c r="PLY760" s="114"/>
      <c r="PLZ760" s="114"/>
      <c r="PMA760" s="114"/>
      <c r="PMB760" s="114"/>
      <c r="PMC760" s="114"/>
      <c r="PMD760" s="114"/>
      <c r="PME760" s="114"/>
      <c r="PMF760" s="114"/>
      <c r="PMG760" s="114"/>
      <c r="PMH760" s="114"/>
      <c r="PMI760" s="114"/>
      <c r="PMJ760" s="114"/>
      <c r="PMK760" s="114"/>
      <c r="PML760" s="114"/>
      <c r="PMM760" s="114"/>
      <c r="PMN760" s="114"/>
      <c r="PMO760" s="114"/>
      <c r="PMP760" s="114"/>
      <c r="PMQ760" s="114"/>
      <c r="PMR760" s="114"/>
      <c r="PMS760" s="114"/>
      <c r="PMT760" s="114"/>
      <c r="PMU760" s="114"/>
      <c r="PMV760" s="114"/>
      <c r="PMW760" s="114"/>
      <c r="PMX760" s="114"/>
      <c r="PMY760" s="114"/>
      <c r="PMZ760" s="114"/>
      <c r="PNA760" s="114"/>
      <c r="PNB760" s="114"/>
      <c r="PNC760" s="114"/>
      <c r="PND760" s="114"/>
      <c r="PNE760" s="114"/>
      <c r="PNF760" s="114"/>
      <c r="PNG760" s="114"/>
      <c r="PNH760" s="114"/>
      <c r="PNI760" s="114"/>
      <c r="PNJ760" s="114"/>
      <c r="PNK760" s="114"/>
      <c r="PNL760" s="114"/>
      <c r="PNM760" s="114"/>
      <c r="PNN760" s="114"/>
      <c r="PNO760" s="114"/>
      <c r="PNP760" s="114"/>
      <c r="PNQ760" s="114"/>
      <c r="PNR760" s="114"/>
      <c r="PNS760" s="114"/>
      <c r="PNT760" s="114"/>
      <c r="PNU760" s="114"/>
      <c r="PNV760" s="114"/>
      <c r="PNW760" s="114"/>
      <c r="PNX760" s="114"/>
      <c r="PNY760" s="114"/>
      <c r="PNZ760" s="114"/>
      <c r="POA760" s="114"/>
      <c r="POB760" s="114"/>
      <c r="POC760" s="114"/>
      <c r="POD760" s="114"/>
      <c r="POE760" s="114"/>
      <c r="POF760" s="114"/>
      <c r="POG760" s="114"/>
      <c r="POH760" s="114"/>
      <c r="POI760" s="114"/>
      <c r="POJ760" s="114"/>
      <c r="POK760" s="114"/>
      <c r="POL760" s="114"/>
      <c r="POM760" s="114"/>
      <c r="PON760" s="114"/>
      <c r="POO760" s="114"/>
      <c r="POP760" s="114"/>
      <c r="POQ760" s="114"/>
      <c r="POR760" s="114"/>
      <c r="POS760" s="114"/>
      <c r="POT760" s="114"/>
      <c r="POU760" s="114"/>
      <c r="POV760" s="114"/>
      <c r="POW760" s="114"/>
      <c r="POX760" s="114"/>
      <c r="POY760" s="114"/>
      <c r="POZ760" s="114"/>
      <c r="PPA760" s="114"/>
      <c r="PPB760" s="114"/>
      <c r="PPC760" s="114"/>
      <c r="PPD760" s="114"/>
      <c r="PPE760" s="114"/>
      <c r="PPF760" s="114"/>
      <c r="PPG760" s="114"/>
      <c r="PPH760" s="114"/>
      <c r="PPI760" s="114"/>
      <c r="PPJ760" s="114"/>
      <c r="PPK760" s="114"/>
      <c r="PPL760" s="114"/>
      <c r="PPM760" s="114"/>
      <c r="PPN760" s="114"/>
      <c r="PPO760" s="114"/>
      <c r="PPP760" s="114"/>
      <c r="PPQ760" s="114"/>
      <c r="PPR760" s="114"/>
      <c r="PPS760" s="114"/>
      <c r="PPT760" s="114"/>
      <c r="PPU760" s="114"/>
      <c r="PPV760" s="114"/>
      <c r="PPW760" s="114"/>
      <c r="PPX760" s="114"/>
      <c r="PPY760" s="114"/>
      <c r="PPZ760" s="114"/>
      <c r="PQA760" s="114"/>
      <c r="PQB760" s="114"/>
      <c r="PQC760" s="114"/>
      <c r="PQD760" s="114"/>
      <c r="PQE760" s="114"/>
      <c r="PQF760" s="114"/>
      <c r="PQG760" s="114"/>
      <c r="PQH760" s="114"/>
      <c r="PQI760" s="114"/>
      <c r="PQJ760" s="114"/>
      <c r="PQK760" s="114"/>
      <c r="PQL760" s="114"/>
      <c r="PQM760" s="114"/>
      <c r="PQN760" s="114"/>
      <c r="PQO760" s="114"/>
      <c r="PQP760" s="114"/>
      <c r="PQQ760" s="114"/>
      <c r="PQR760" s="114"/>
      <c r="PQS760" s="114"/>
      <c r="PQT760" s="114"/>
      <c r="PQU760" s="114"/>
      <c r="PQV760" s="114"/>
      <c r="PQW760" s="114"/>
      <c r="PQX760" s="114"/>
      <c r="PQY760" s="114"/>
      <c r="PQZ760" s="114"/>
      <c r="PRA760" s="114"/>
      <c r="PRB760" s="114"/>
      <c r="PRC760" s="114"/>
      <c r="PRD760" s="114"/>
      <c r="PRE760" s="114"/>
      <c r="PRF760" s="114"/>
      <c r="PRG760" s="114"/>
      <c r="PRH760" s="114"/>
      <c r="PRI760" s="114"/>
      <c r="PRJ760" s="114"/>
      <c r="PRK760" s="114"/>
      <c r="PRL760" s="114"/>
      <c r="PRM760" s="114"/>
      <c r="PRN760" s="114"/>
      <c r="PRO760" s="114"/>
      <c r="PRP760" s="114"/>
      <c r="PRQ760" s="114"/>
      <c r="PRR760" s="114"/>
      <c r="PRS760" s="114"/>
      <c r="PRT760" s="114"/>
      <c r="PRU760" s="114"/>
      <c r="PRV760" s="114"/>
      <c r="PRW760" s="114"/>
      <c r="PRX760" s="114"/>
      <c r="PRY760" s="114"/>
      <c r="PRZ760" s="114"/>
      <c r="PSA760" s="114"/>
      <c r="PSB760" s="114"/>
      <c r="PSC760" s="114"/>
      <c r="PSD760" s="114"/>
      <c r="PSE760" s="114"/>
      <c r="PSF760" s="114"/>
      <c r="PSG760" s="114"/>
      <c r="PSH760" s="114"/>
      <c r="PSI760" s="114"/>
      <c r="PSJ760" s="114"/>
      <c r="PSK760" s="114"/>
      <c r="PSL760" s="114"/>
      <c r="PSM760" s="114"/>
      <c r="PSN760" s="114"/>
      <c r="PSO760" s="114"/>
      <c r="PSP760" s="114"/>
      <c r="PSQ760" s="114"/>
      <c r="PSR760" s="114"/>
      <c r="PSS760" s="114"/>
      <c r="PST760" s="114"/>
      <c r="PSU760" s="114"/>
      <c r="PSV760" s="114"/>
      <c r="PSW760" s="114"/>
      <c r="PSX760" s="114"/>
      <c r="PSY760" s="114"/>
      <c r="PSZ760" s="114"/>
      <c r="PTA760" s="114"/>
      <c r="PTB760" s="114"/>
      <c r="PTC760" s="114"/>
      <c r="PTD760" s="114"/>
      <c r="PTE760" s="114"/>
      <c r="PTF760" s="114"/>
      <c r="PTG760" s="114"/>
      <c r="PTH760" s="114"/>
      <c r="PTI760" s="114"/>
      <c r="PTJ760" s="114"/>
      <c r="PTK760" s="114"/>
      <c r="PTL760" s="114"/>
      <c r="PTM760" s="114"/>
      <c r="PTN760" s="114"/>
      <c r="PTO760" s="114"/>
      <c r="PTP760" s="114"/>
      <c r="PTQ760" s="114"/>
      <c r="PTR760" s="114"/>
      <c r="PTS760" s="114"/>
      <c r="PTT760" s="114"/>
      <c r="PTU760" s="114"/>
      <c r="PTV760" s="114"/>
      <c r="PTW760" s="114"/>
      <c r="PTX760" s="114"/>
      <c r="PTY760" s="114"/>
      <c r="PTZ760" s="114"/>
      <c r="PUA760" s="114"/>
      <c r="PUB760" s="114"/>
      <c r="PUC760" s="114"/>
      <c r="PUD760" s="114"/>
      <c r="PUE760" s="114"/>
      <c r="PUF760" s="114"/>
      <c r="PUG760" s="114"/>
      <c r="PUH760" s="114"/>
      <c r="PUI760" s="114"/>
      <c r="PUJ760" s="114"/>
      <c r="PUK760" s="114"/>
      <c r="PUL760" s="114"/>
      <c r="PUM760" s="114"/>
      <c r="PUN760" s="114"/>
      <c r="PUO760" s="114"/>
      <c r="PUP760" s="114"/>
      <c r="PUQ760" s="114"/>
      <c r="PUR760" s="114"/>
      <c r="PUS760" s="114"/>
      <c r="PUT760" s="114"/>
      <c r="PUU760" s="114"/>
      <c r="PUV760" s="114"/>
      <c r="PUW760" s="114"/>
      <c r="PUX760" s="114"/>
      <c r="PUY760" s="114"/>
      <c r="PUZ760" s="114"/>
      <c r="PVA760" s="114"/>
      <c r="PVB760" s="114"/>
      <c r="PVC760" s="114"/>
      <c r="PVD760" s="114"/>
      <c r="PVE760" s="114"/>
      <c r="PVF760" s="114"/>
      <c r="PVG760" s="114"/>
      <c r="PVH760" s="114"/>
      <c r="PVI760" s="114"/>
      <c r="PVJ760" s="114"/>
      <c r="PVK760" s="114"/>
      <c r="PVL760" s="114"/>
      <c r="PVM760" s="114"/>
      <c r="PVN760" s="114"/>
      <c r="PVO760" s="114"/>
      <c r="PVP760" s="114"/>
      <c r="PVQ760" s="114"/>
      <c r="PVR760" s="114"/>
      <c r="PVS760" s="114"/>
      <c r="PVT760" s="114"/>
      <c r="PVU760" s="114"/>
      <c r="PVV760" s="114"/>
      <c r="PVW760" s="114"/>
      <c r="PVX760" s="114"/>
      <c r="PVY760" s="114"/>
      <c r="PVZ760" s="114"/>
      <c r="PWA760" s="114"/>
      <c r="PWB760" s="114"/>
      <c r="PWC760" s="114"/>
      <c r="PWD760" s="114"/>
      <c r="PWE760" s="114"/>
      <c r="PWF760" s="114"/>
      <c r="PWG760" s="114"/>
      <c r="PWH760" s="114"/>
      <c r="PWI760" s="114"/>
      <c r="PWJ760" s="114"/>
      <c r="PWK760" s="114"/>
      <c r="PWL760" s="114"/>
      <c r="PWM760" s="114"/>
      <c r="PWN760" s="114"/>
      <c r="PWO760" s="114"/>
      <c r="PWP760" s="114"/>
      <c r="PWQ760" s="114"/>
      <c r="PWR760" s="114"/>
      <c r="PWS760" s="114"/>
      <c r="PWT760" s="114"/>
      <c r="PWU760" s="114"/>
      <c r="PWV760" s="114"/>
      <c r="PWW760" s="114"/>
      <c r="PWX760" s="114"/>
      <c r="PWY760" s="114"/>
      <c r="PWZ760" s="114"/>
      <c r="PXA760" s="114"/>
      <c r="PXB760" s="114"/>
      <c r="PXC760" s="114"/>
      <c r="PXD760" s="114"/>
      <c r="PXE760" s="114"/>
      <c r="PXF760" s="114"/>
      <c r="PXG760" s="114"/>
      <c r="PXH760" s="114"/>
      <c r="PXI760" s="114"/>
      <c r="PXJ760" s="114"/>
      <c r="PXK760" s="114"/>
      <c r="PXL760" s="114"/>
      <c r="PXM760" s="114"/>
      <c r="PXN760" s="114"/>
      <c r="PXO760" s="114"/>
      <c r="PXP760" s="114"/>
      <c r="PXQ760" s="114"/>
      <c r="PXR760" s="114"/>
      <c r="PXS760" s="114"/>
      <c r="PXT760" s="114"/>
      <c r="PXU760" s="114"/>
      <c r="PXV760" s="114"/>
      <c r="PXW760" s="114"/>
      <c r="PXX760" s="114"/>
      <c r="PXY760" s="114"/>
      <c r="PXZ760" s="114"/>
      <c r="PYA760" s="114"/>
      <c r="PYB760" s="114"/>
      <c r="PYC760" s="114"/>
      <c r="PYD760" s="114"/>
      <c r="PYE760" s="114"/>
      <c r="PYF760" s="114"/>
      <c r="PYG760" s="114"/>
      <c r="PYH760" s="114"/>
      <c r="PYI760" s="114"/>
      <c r="PYJ760" s="114"/>
      <c r="PYK760" s="114"/>
      <c r="PYL760" s="114"/>
      <c r="PYM760" s="114"/>
      <c r="PYN760" s="114"/>
      <c r="PYO760" s="114"/>
      <c r="PYP760" s="114"/>
      <c r="PYQ760" s="114"/>
      <c r="PYR760" s="114"/>
      <c r="PYS760" s="114"/>
      <c r="PYT760" s="114"/>
      <c r="PYU760" s="114"/>
      <c r="PYV760" s="114"/>
      <c r="PYW760" s="114"/>
      <c r="PYX760" s="114"/>
      <c r="PYY760" s="114"/>
      <c r="PYZ760" s="114"/>
      <c r="PZA760" s="114"/>
      <c r="PZB760" s="114"/>
      <c r="PZC760" s="114"/>
      <c r="PZD760" s="114"/>
      <c r="PZE760" s="114"/>
      <c r="PZF760" s="114"/>
      <c r="PZG760" s="114"/>
      <c r="PZH760" s="114"/>
      <c r="PZI760" s="114"/>
      <c r="PZJ760" s="114"/>
      <c r="PZK760" s="114"/>
      <c r="PZL760" s="114"/>
      <c r="PZM760" s="114"/>
      <c r="PZN760" s="114"/>
      <c r="PZO760" s="114"/>
      <c r="PZP760" s="114"/>
      <c r="PZQ760" s="114"/>
      <c r="PZR760" s="114"/>
      <c r="PZS760" s="114"/>
      <c r="PZT760" s="114"/>
      <c r="PZU760" s="114"/>
      <c r="PZV760" s="114"/>
      <c r="PZW760" s="114"/>
      <c r="PZX760" s="114"/>
      <c r="PZY760" s="114"/>
      <c r="PZZ760" s="114"/>
      <c r="QAA760" s="114"/>
      <c r="QAB760" s="114"/>
      <c r="QAC760" s="114"/>
      <c r="QAD760" s="114"/>
      <c r="QAE760" s="114"/>
      <c r="QAF760" s="114"/>
      <c r="QAG760" s="114"/>
      <c r="QAH760" s="114"/>
      <c r="QAI760" s="114"/>
      <c r="QAJ760" s="114"/>
      <c r="QAK760" s="114"/>
      <c r="QAL760" s="114"/>
      <c r="QAM760" s="114"/>
      <c r="QAN760" s="114"/>
      <c r="QAO760" s="114"/>
      <c r="QAP760" s="114"/>
      <c r="QAQ760" s="114"/>
      <c r="QAR760" s="114"/>
      <c r="QAS760" s="114"/>
      <c r="QAT760" s="114"/>
      <c r="QAU760" s="114"/>
      <c r="QAV760" s="114"/>
      <c r="QAW760" s="114"/>
      <c r="QAX760" s="114"/>
      <c r="QAY760" s="114"/>
      <c r="QAZ760" s="114"/>
      <c r="QBA760" s="114"/>
      <c r="QBB760" s="114"/>
      <c r="QBC760" s="114"/>
      <c r="QBD760" s="114"/>
      <c r="QBE760" s="114"/>
      <c r="QBF760" s="114"/>
      <c r="QBG760" s="114"/>
      <c r="QBH760" s="114"/>
      <c r="QBI760" s="114"/>
      <c r="QBJ760" s="114"/>
      <c r="QBK760" s="114"/>
      <c r="QBL760" s="114"/>
      <c r="QBM760" s="114"/>
      <c r="QBN760" s="114"/>
      <c r="QBO760" s="114"/>
      <c r="QBP760" s="114"/>
      <c r="QBQ760" s="114"/>
      <c r="QBR760" s="114"/>
      <c r="QBS760" s="114"/>
      <c r="QBT760" s="114"/>
      <c r="QBU760" s="114"/>
      <c r="QBV760" s="114"/>
      <c r="QBW760" s="114"/>
      <c r="QBX760" s="114"/>
      <c r="QBY760" s="114"/>
      <c r="QBZ760" s="114"/>
      <c r="QCA760" s="114"/>
      <c r="QCB760" s="114"/>
      <c r="QCC760" s="114"/>
      <c r="QCD760" s="114"/>
      <c r="QCE760" s="114"/>
      <c r="QCF760" s="114"/>
      <c r="QCG760" s="114"/>
      <c r="QCH760" s="114"/>
      <c r="QCI760" s="114"/>
      <c r="QCJ760" s="114"/>
      <c r="QCK760" s="114"/>
      <c r="QCL760" s="114"/>
      <c r="QCM760" s="114"/>
      <c r="QCN760" s="114"/>
      <c r="QCO760" s="114"/>
      <c r="QCP760" s="114"/>
      <c r="QCQ760" s="114"/>
      <c r="QCR760" s="114"/>
      <c r="QCS760" s="114"/>
      <c r="QCT760" s="114"/>
      <c r="QCU760" s="114"/>
      <c r="QCV760" s="114"/>
      <c r="QCW760" s="114"/>
      <c r="QCX760" s="114"/>
      <c r="QCY760" s="114"/>
      <c r="QCZ760" s="114"/>
      <c r="QDA760" s="114"/>
      <c r="QDB760" s="114"/>
      <c r="QDC760" s="114"/>
      <c r="QDD760" s="114"/>
      <c r="QDE760" s="114"/>
      <c r="QDF760" s="114"/>
      <c r="QDG760" s="114"/>
      <c r="QDH760" s="114"/>
      <c r="QDI760" s="114"/>
      <c r="QDJ760" s="114"/>
      <c r="QDK760" s="114"/>
      <c r="QDL760" s="114"/>
      <c r="QDM760" s="114"/>
      <c r="QDN760" s="114"/>
      <c r="QDO760" s="114"/>
      <c r="QDP760" s="114"/>
      <c r="QDQ760" s="114"/>
      <c r="QDR760" s="114"/>
      <c r="QDS760" s="114"/>
      <c r="QDT760" s="114"/>
      <c r="QDU760" s="114"/>
      <c r="QDV760" s="114"/>
      <c r="QDW760" s="114"/>
      <c r="QDX760" s="114"/>
      <c r="QDY760" s="114"/>
      <c r="QDZ760" s="114"/>
      <c r="QEA760" s="114"/>
      <c r="QEB760" s="114"/>
      <c r="QEC760" s="114"/>
      <c r="QED760" s="114"/>
      <c r="QEE760" s="114"/>
      <c r="QEF760" s="114"/>
      <c r="QEG760" s="114"/>
      <c r="QEH760" s="114"/>
      <c r="QEI760" s="114"/>
      <c r="QEJ760" s="114"/>
      <c r="QEK760" s="114"/>
      <c r="QEL760" s="114"/>
      <c r="QEM760" s="114"/>
      <c r="QEN760" s="114"/>
      <c r="QEO760" s="114"/>
      <c r="QEP760" s="114"/>
      <c r="QEQ760" s="114"/>
      <c r="QER760" s="114"/>
      <c r="QES760" s="114"/>
      <c r="QET760" s="114"/>
      <c r="QEU760" s="114"/>
      <c r="QEV760" s="114"/>
      <c r="QEW760" s="114"/>
      <c r="QEX760" s="114"/>
      <c r="QEY760" s="114"/>
      <c r="QEZ760" s="114"/>
      <c r="QFA760" s="114"/>
      <c r="QFB760" s="114"/>
      <c r="QFC760" s="114"/>
      <c r="QFD760" s="114"/>
      <c r="QFE760" s="114"/>
      <c r="QFF760" s="114"/>
      <c r="QFG760" s="114"/>
      <c r="QFH760" s="114"/>
      <c r="QFI760" s="114"/>
      <c r="QFJ760" s="114"/>
      <c r="QFK760" s="114"/>
      <c r="QFL760" s="114"/>
      <c r="QFM760" s="114"/>
      <c r="QFN760" s="114"/>
      <c r="QFO760" s="114"/>
      <c r="QFP760" s="114"/>
      <c r="QFQ760" s="114"/>
      <c r="QFR760" s="114"/>
      <c r="QFS760" s="114"/>
      <c r="QFT760" s="114"/>
      <c r="QFU760" s="114"/>
      <c r="QFV760" s="114"/>
      <c r="QFW760" s="114"/>
      <c r="QFX760" s="114"/>
      <c r="QFY760" s="114"/>
      <c r="QFZ760" s="114"/>
      <c r="QGA760" s="114"/>
      <c r="QGB760" s="114"/>
      <c r="QGC760" s="114"/>
      <c r="QGD760" s="114"/>
      <c r="QGE760" s="114"/>
      <c r="QGF760" s="114"/>
      <c r="QGG760" s="114"/>
      <c r="QGH760" s="114"/>
      <c r="QGI760" s="114"/>
      <c r="QGJ760" s="114"/>
      <c r="QGK760" s="114"/>
      <c r="QGL760" s="114"/>
      <c r="QGM760" s="114"/>
      <c r="QGN760" s="114"/>
      <c r="QGO760" s="114"/>
      <c r="QGP760" s="114"/>
      <c r="QGQ760" s="114"/>
      <c r="QGR760" s="114"/>
      <c r="QGS760" s="114"/>
      <c r="QGT760" s="114"/>
      <c r="QGU760" s="114"/>
      <c r="QGV760" s="114"/>
      <c r="QGW760" s="114"/>
      <c r="QGX760" s="114"/>
      <c r="QGY760" s="114"/>
      <c r="QGZ760" s="114"/>
      <c r="QHA760" s="114"/>
      <c r="QHB760" s="114"/>
      <c r="QHC760" s="114"/>
      <c r="QHD760" s="114"/>
      <c r="QHE760" s="114"/>
      <c r="QHF760" s="114"/>
      <c r="QHG760" s="114"/>
      <c r="QHH760" s="114"/>
      <c r="QHI760" s="114"/>
      <c r="QHJ760" s="114"/>
      <c r="QHK760" s="114"/>
      <c r="QHL760" s="114"/>
      <c r="QHM760" s="114"/>
      <c r="QHN760" s="114"/>
      <c r="QHO760" s="114"/>
      <c r="QHP760" s="114"/>
      <c r="QHQ760" s="114"/>
      <c r="QHR760" s="114"/>
      <c r="QHS760" s="114"/>
      <c r="QHT760" s="114"/>
      <c r="QHU760" s="114"/>
      <c r="QHV760" s="114"/>
      <c r="QHW760" s="114"/>
      <c r="QHX760" s="114"/>
      <c r="QHY760" s="114"/>
      <c r="QHZ760" s="114"/>
      <c r="QIA760" s="114"/>
      <c r="QIB760" s="114"/>
      <c r="QIC760" s="114"/>
      <c r="QID760" s="114"/>
      <c r="QIE760" s="114"/>
      <c r="QIF760" s="114"/>
      <c r="QIG760" s="114"/>
      <c r="QIH760" s="114"/>
      <c r="QII760" s="114"/>
      <c r="QIJ760" s="114"/>
      <c r="QIK760" s="114"/>
      <c r="QIL760" s="114"/>
      <c r="QIM760" s="114"/>
      <c r="QIN760" s="114"/>
      <c r="QIO760" s="114"/>
      <c r="QIP760" s="114"/>
      <c r="QIQ760" s="114"/>
      <c r="QIR760" s="114"/>
      <c r="QIS760" s="114"/>
      <c r="QIT760" s="114"/>
      <c r="QIU760" s="114"/>
      <c r="QIV760" s="114"/>
      <c r="QIW760" s="114"/>
      <c r="QIX760" s="114"/>
      <c r="QIY760" s="114"/>
      <c r="QIZ760" s="114"/>
      <c r="QJA760" s="114"/>
      <c r="QJB760" s="114"/>
      <c r="QJC760" s="114"/>
      <c r="QJD760" s="114"/>
      <c r="QJE760" s="114"/>
      <c r="QJF760" s="114"/>
      <c r="QJG760" s="114"/>
      <c r="QJH760" s="114"/>
      <c r="QJI760" s="114"/>
      <c r="QJJ760" s="114"/>
      <c r="QJK760" s="114"/>
      <c r="QJL760" s="114"/>
      <c r="QJM760" s="114"/>
      <c r="QJN760" s="114"/>
      <c r="QJO760" s="114"/>
      <c r="QJP760" s="114"/>
      <c r="QJQ760" s="114"/>
      <c r="QJR760" s="114"/>
      <c r="QJS760" s="114"/>
      <c r="QJT760" s="114"/>
      <c r="QJU760" s="114"/>
      <c r="QJV760" s="114"/>
      <c r="QJW760" s="114"/>
      <c r="QJX760" s="114"/>
      <c r="QJY760" s="114"/>
      <c r="QJZ760" s="114"/>
      <c r="QKA760" s="114"/>
      <c r="QKB760" s="114"/>
      <c r="QKC760" s="114"/>
      <c r="QKD760" s="114"/>
      <c r="QKE760" s="114"/>
      <c r="QKF760" s="114"/>
      <c r="QKG760" s="114"/>
      <c r="QKH760" s="114"/>
      <c r="QKI760" s="114"/>
      <c r="QKJ760" s="114"/>
      <c r="QKK760" s="114"/>
      <c r="QKL760" s="114"/>
      <c r="QKM760" s="114"/>
      <c r="QKN760" s="114"/>
      <c r="QKO760" s="114"/>
      <c r="QKP760" s="114"/>
      <c r="QKQ760" s="114"/>
      <c r="QKR760" s="114"/>
      <c r="QKS760" s="114"/>
      <c r="QKT760" s="114"/>
      <c r="QKU760" s="114"/>
      <c r="QKV760" s="114"/>
      <c r="QKW760" s="114"/>
      <c r="QKX760" s="114"/>
      <c r="QKY760" s="114"/>
      <c r="QKZ760" s="114"/>
      <c r="QLA760" s="114"/>
      <c r="QLB760" s="114"/>
      <c r="QLC760" s="114"/>
      <c r="QLD760" s="114"/>
      <c r="QLE760" s="114"/>
      <c r="QLF760" s="114"/>
      <c r="QLG760" s="114"/>
      <c r="QLH760" s="114"/>
      <c r="QLI760" s="114"/>
      <c r="QLJ760" s="114"/>
      <c r="QLK760" s="114"/>
      <c r="QLL760" s="114"/>
      <c r="QLM760" s="114"/>
      <c r="QLN760" s="114"/>
      <c r="QLO760" s="114"/>
      <c r="QLP760" s="114"/>
      <c r="QLQ760" s="114"/>
      <c r="QLR760" s="114"/>
      <c r="QLS760" s="114"/>
      <c r="QLT760" s="114"/>
      <c r="QLU760" s="114"/>
      <c r="QLV760" s="114"/>
      <c r="QLW760" s="114"/>
      <c r="QLX760" s="114"/>
      <c r="QLY760" s="114"/>
      <c r="QLZ760" s="114"/>
      <c r="QMA760" s="114"/>
      <c r="QMB760" s="114"/>
      <c r="QMC760" s="114"/>
      <c r="QMD760" s="114"/>
      <c r="QME760" s="114"/>
      <c r="QMF760" s="114"/>
      <c r="QMG760" s="114"/>
      <c r="QMH760" s="114"/>
      <c r="QMI760" s="114"/>
      <c r="QMJ760" s="114"/>
      <c r="QMK760" s="114"/>
      <c r="QML760" s="114"/>
      <c r="QMM760" s="114"/>
      <c r="QMN760" s="114"/>
      <c r="QMO760" s="114"/>
      <c r="QMP760" s="114"/>
      <c r="QMQ760" s="114"/>
      <c r="QMR760" s="114"/>
      <c r="QMS760" s="114"/>
      <c r="QMT760" s="114"/>
      <c r="QMU760" s="114"/>
      <c r="QMV760" s="114"/>
      <c r="QMW760" s="114"/>
      <c r="QMX760" s="114"/>
      <c r="QMY760" s="114"/>
      <c r="QMZ760" s="114"/>
      <c r="QNA760" s="114"/>
      <c r="QNB760" s="114"/>
      <c r="QNC760" s="114"/>
      <c r="QND760" s="114"/>
      <c r="QNE760" s="114"/>
      <c r="QNF760" s="114"/>
      <c r="QNG760" s="114"/>
      <c r="QNH760" s="114"/>
      <c r="QNI760" s="114"/>
      <c r="QNJ760" s="114"/>
      <c r="QNK760" s="114"/>
      <c r="QNL760" s="114"/>
      <c r="QNM760" s="114"/>
      <c r="QNN760" s="114"/>
      <c r="QNO760" s="114"/>
      <c r="QNP760" s="114"/>
      <c r="QNQ760" s="114"/>
      <c r="QNR760" s="114"/>
      <c r="QNS760" s="114"/>
      <c r="QNT760" s="114"/>
      <c r="QNU760" s="114"/>
      <c r="QNV760" s="114"/>
      <c r="QNW760" s="114"/>
      <c r="QNX760" s="114"/>
      <c r="QNY760" s="114"/>
      <c r="QNZ760" s="114"/>
      <c r="QOA760" s="114"/>
      <c r="QOB760" s="114"/>
      <c r="QOC760" s="114"/>
      <c r="QOD760" s="114"/>
      <c r="QOE760" s="114"/>
      <c r="QOF760" s="114"/>
      <c r="QOG760" s="114"/>
      <c r="QOH760" s="114"/>
      <c r="QOI760" s="114"/>
      <c r="QOJ760" s="114"/>
      <c r="QOK760" s="114"/>
      <c r="QOL760" s="114"/>
      <c r="QOM760" s="114"/>
      <c r="QON760" s="114"/>
      <c r="QOO760" s="114"/>
      <c r="QOP760" s="114"/>
      <c r="QOQ760" s="114"/>
      <c r="QOR760" s="114"/>
      <c r="QOS760" s="114"/>
      <c r="QOT760" s="114"/>
      <c r="QOU760" s="114"/>
      <c r="QOV760" s="114"/>
      <c r="QOW760" s="114"/>
      <c r="QOX760" s="114"/>
      <c r="QOY760" s="114"/>
      <c r="QOZ760" s="114"/>
      <c r="QPA760" s="114"/>
      <c r="QPB760" s="114"/>
      <c r="QPC760" s="114"/>
      <c r="QPD760" s="114"/>
      <c r="QPE760" s="114"/>
      <c r="QPF760" s="114"/>
      <c r="QPG760" s="114"/>
      <c r="QPH760" s="114"/>
      <c r="QPI760" s="114"/>
      <c r="QPJ760" s="114"/>
      <c r="QPK760" s="114"/>
      <c r="QPL760" s="114"/>
      <c r="QPM760" s="114"/>
      <c r="QPN760" s="114"/>
      <c r="QPO760" s="114"/>
      <c r="QPP760" s="114"/>
      <c r="QPQ760" s="114"/>
      <c r="QPR760" s="114"/>
      <c r="QPS760" s="114"/>
      <c r="QPT760" s="114"/>
      <c r="QPU760" s="114"/>
      <c r="QPV760" s="114"/>
      <c r="QPW760" s="114"/>
      <c r="QPX760" s="114"/>
      <c r="QPY760" s="114"/>
      <c r="QPZ760" s="114"/>
      <c r="QQA760" s="114"/>
      <c r="QQB760" s="114"/>
      <c r="QQC760" s="114"/>
      <c r="QQD760" s="114"/>
      <c r="QQE760" s="114"/>
      <c r="QQF760" s="114"/>
      <c r="QQG760" s="114"/>
      <c r="QQH760" s="114"/>
      <c r="QQI760" s="114"/>
      <c r="QQJ760" s="114"/>
      <c r="QQK760" s="114"/>
      <c r="QQL760" s="114"/>
      <c r="QQM760" s="114"/>
      <c r="QQN760" s="114"/>
      <c r="QQO760" s="114"/>
      <c r="QQP760" s="114"/>
      <c r="QQQ760" s="114"/>
      <c r="QQR760" s="114"/>
      <c r="QQS760" s="114"/>
      <c r="QQT760" s="114"/>
      <c r="QQU760" s="114"/>
      <c r="QQV760" s="114"/>
      <c r="QQW760" s="114"/>
      <c r="QQX760" s="114"/>
      <c r="QQY760" s="114"/>
      <c r="QQZ760" s="114"/>
      <c r="QRA760" s="114"/>
      <c r="QRB760" s="114"/>
      <c r="QRC760" s="114"/>
      <c r="QRD760" s="114"/>
      <c r="QRE760" s="114"/>
      <c r="QRF760" s="114"/>
      <c r="QRG760" s="114"/>
      <c r="QRH760" s="114"/>
      <c r="QRI760" s="114"/>
      <c r="QRJ760" s="114"/>
      <c r="QRK760" s="114"/>
      <c r="QRL760" s="114"/>
      <c r="QRM760" s="114"/>
      <c r="QRN760" s="114"/>
      <c r="QRO760" s="114"/>
      <c r="QRP760" s="114"/>
      <c r="QRQ760" s="114"/>
      <c r="QRR760" s="114"/>
      <c r="QRS760" s="114"/>
      <c r="QRT760" s="114"/>
      <c r="QRU760" s="114"/>
      <c r="QRV760" s="114"/>
      <c r="QRW760" s="114"/>
      <c r="QRX760" s="114"/>
      <c r="QRY760" s="114"/>
      <c r="QRZ760" s="114"/>
      <c r="QSA760" s="114"/>
      <c r="QSB760" s="114"/>
      <c r="QSC760" s="114"/>
      <c r="QSD760" s="114"/>
      <c r="QSE760" s="114"/>
      <c r="QSF760" s="114"/>
      <c r="QSG760" s="114"/>
      <c r="QSH760" s="114"/>
      <c r="QSI760" s="114"/>
      <c r="QSJ760" s="114"/>
      <c r="QSK760" s="114"/>
      <c r="QSL760" s="114"/>
      <c r="QSM760" s="114"/>
      <c r="QSN760" s="114"/>
      <c r="QSO760" s="114"/>
      <c r="QSP760" s="114"/>
      <c r="QSQ760" s="114"/>
      <c r="QSR760" s="114"/>
      <c r="QSS760" s="114"/>
      <c r="QST760" s="114"/>
      <c r="QSU760" s="114"/>
      <c r="QSV760" s="114"/>
      <c r="QSW760" s="114"/>
      <c r="QSX760" s="114"/>
      <c r="QSY760" s="114"/>
      <c r="QSZ760" s="114"/>
      <c r="QTA760" s="114"/>
      <c r="QTB760" s="114"/>
      <c r="QTC760" s="114"/>
      <c r="QTD760" s="114"/>
      <c r="QTE760" s="114"/>
      <c r="QTF760" s="114"/>
      <c r="QTG760" s="114"/>
      <c r="QTH760" s="114"/>
      <c r="QTI760" s="114"/>
      <c r="QTJ760" s="114"/>
      <c r="QTK760" s="114"/>
      <c r="QTL760" s="114"/>
      <c r="QTM760" s="114"/>
      <c r="QTN760" s="114"/>
      <c r="QTO760" s="114"/>
      <c r="QTP760" s="114"/>
      <c r="QTQ760" s="114"/>
      <c r="QTR760" s="114"/>
      <c r="QTS760" s="114"/>
      <c r="QTT760" s="114"/>
      <c r="QTU760" s="114"/>
      <c r="QTV760" s="114"/>
      <c r="QTW760" s="114"/>
      <c r="QTX760" s="114"/>
      <c r="QTY760" s="114"/>
      <c r="QTZ760" s="114"/>
      <c r="QUA760" s="114"/>
      <c r="QUB760" s="114"/>
      <c r="QUC760" s="114"/>
      <c r="QUD760" s="114"/>
      <c r="QUE760" s="114"/>
      <c r="QUF760" s="114"/>
      <c r="QUG760" s="114"/>
      <c r="QUH760" s="114"/>
      <c r="QUI760" s="114"/>
      <c r="QUJ760" s="114"/>
      <c r="QUK760" s="114"/>
      <c r="QUL760" s="114"/>
      <c r="QUM760" s="114"/>
      <c r="QUN760" s="114"/>
      <c r="QUO760" s="114"/>
      <c r="QUP760" s="114"/>
      <c r="QUQ760" s="114"/>
      <c r="QUR760" s="114"/>
      <c r="QUS760" s="114"/>
      <c r="QUT760" s="114"/>
      <c r="QUU760" s="114"/>
      <c r="QUV760" s="114"/>
      <c r="QUW760" s="114"/>
      <c r="QUX760" s="114"/>
      <c r="QUY760" s="114"/>
      <c r="QUZ760" s="114"/>
      <c r="QVA760" s="114"/>
      <c r="QVB760" s="114"/>
      <c r="QVC760" s="114"/>
      <c r="QVD760" s="114"/>
      <c r="QVE760" s="114"/>
      <c r="QVF760" s="114"/>
      <c r="QVG760" s="114"/>
      <c r="QVH760" s="114"/>
      <c r="QVI760" s="114"/>
      <c r="QVJ760" s="114"/>
      <c r="QVK760" s="114"/>
      <c r="QVL760" s="114"/>
      <c r="QVM760" s="114"/>
      <c r="QVN760" s="114"/>
      <c r="QVO760" s="114"/>
      <c r="QVP760" s="114"/>
      <c r="QVQ760" s="114"/>
      <c r="QVR760" s="114"/>
      <c r="QVS760" s="114"/>
      <c r="QVT760" s="114"/>
      <c r="QVU760" s="114"/>
      <c r="QVV760" s="114"/>
      <c r="QVW760" s="114"/>
      <c r="QVX760" s="114"/>
      <c r="QVY760" s="114"/>
      <c r="QVZ760" s="114"/>
      <c r="QWA760" s="114"/>
      <c r="QWB760" s="114"/>
      <c r="QWC760" s="114"/>
      <c r="QWD760" s="114"/>
      <c r="QWE760" s="114"/>
      <c r="QWF760" s="114"/>
      <c r="QWG760" s="114"/>
      <c r="QWH760" s="114"/>
      <c r="QWI760" s="114"/>
      <c r="QWJ760" s="114"/>
      <c r="QWK760" s="114"/>
      <c r="QWL760" s="114"/>
      <c r="QWM760" s="114"/>
      <c r="QWN760" s="114"/>
      <c r="QWO760" s="114"/>
      <c r="QWP760" s="114"/>
      <c r="QWQ760" s="114"/>
      <c r="QWR760" s="114"/>
      <c r="QWS760" s="114"/>
      <c r="QWT760" s="114"/>
      <c r="QWU760" s="114"/>
      <c r="QWV760" s="114"/>
      <c r="QWW760" s="114"/>
      <c r="QWX760" s="114"/>
      <c r="QWY760" s="114"/>
      <c r="QWZ760" s="114"/>
      <c r="QXA760" s="114"/>
      <c r="QXB760" s="114"/>
      <c r="QXC760" s="114"/>
      <c r="QXD760" s="114"/>
      <c r="QXE760" s="114"/>
      <c r="QXF760" s="114"/>
      <c r="QXG760" s="114"/>
      <c r="QXH760" s="114"/>
      <c r="QXI760" s="114"/>
      <c r="QXJ760" s="114"/>
      <c r="QXK760" s="114"/>
      <c r="QXL760" s="114"/>
      <c r="QXM760" s="114"/>
      <c r="QXN760" s="114"/>
      <c r="QXO760" s="114"/>
      <c r="QXP760" s="114"/>
      <c r="QXQ760" s="114"/>
      <c r="QXR760" s="114"/>
      <c r="QXS760" s="114"/>
      <c r="QXT760" s="114"/>
      <c r="QXU760" s="114"/>
      <c r="QXV760" s="114"/>
      <c r="QXW760" s="114"/>
      <c r="QXX760" s="114"/>
      <c r="QXY760" s="114"/>
      <c r="QXZ760" s="114"/>
      <c r="QYA760" s="114"/>
      <c r="QYB760" s="114"/>
      <c r="QYC760" s="114"/>
      <c r="QYD760" s="114"/>
      <c r="QYE760" s="114"/>
      <c r="QYF760" s="114"/>
      <c r="QYG760" s="114"/>
      <c r="QYH760" s="114"/>
      <c r="QYI760" s="114"/>
      <c r="QYJ760" s="114"/>
      <c r="QYK760" s="114"/>
      <c r="QYL760" s="114"/>
      <c r="QYM760" s="114"/>
      <c r="QYN760" s="114"/>
      <c r="QYO760" s="114"/>
      <c r="QYP760" s="114"/>
      <c r="QYQ760" s="114"/>
      <c r="QYR760" s="114"/>
      <c r="QYS760" s="114"/>
      <c r="QYT760" s="114"/>
      <c r="QYU760" s="114"/>
      <c r="QYV760" s="114"/>
      <c r="QYW760" s="114"/>
      <c r="QYX760" s="114"/>
      <c r="QYY760" s="114"/>
      <c r="QYZ760" s="114"/>
      <c r="QZA760" s="114"/>
      <c r="QZB760" s="114"/>
      <c r="QZC760" s="114"/>
      <c r="QZD760" s="114"/>
      <c r="QZE760" s="114"/>
      <c r="QZF760" s="114"/>
      <c r="QZG760" s="114"/>
      <c r="QZH760" s="114"/>
      <c r="QZI760" s="114"/>
      <c r="QZJ760" s="114"/>
      <c r="QZK760" s="114"/>
      <c r="QZL760" s="114"/>
      <c r="QZM760" s="114"/>
      <c r="QZN760" s="114"/>
      <c r="QZO760" s="114"/>
      <c r="QZP760" s="114"/>
      <c r="QZQ760" s="114"/>
      <c r="QZR760" s="114"/>
      <c r="QZS760" s="114"/>
      <c r="QZT760" s="114"/>
      <c r="QZU760" s="114"/>
      <c r="QZV760" s="114"/>
      <c r="QZW760" s="114"/>
      <c r="QZX760" s="114"/>
      <c r="QZY760" s="114"/>
      <c r="QZZ760" s="114"/>
      <c r="RAA760" s="114"/>
      <c r="RAB760" s="114"/>
      <c r="RAC760" s="114"/>
      <c r="RAD760" s="114"/>
      <c r="RAE760" s="114"/>
      <c r="RAF760" s="114"/>
      <c r="RAG760" s="114"/>
      <c r="RAH760" s="114"/>
      <c r="RAI760" s="114"/>
      <c r="RAJ760" s="114"/>
      <c r="RAK760" s="114"/>
      <c r="RAL760" s="114"/>
      <c r="RAM760" s="114"/>
      <c r="RAN760" s="114"/>
      <c r="RAO760" s="114"/>
      <c r="RAP760" s="114"/>
      <c r="RAQ760" s="114"/>
      <c r="RAR760" s="114"/>
      <c r="RAS760" s="114"/>
      <c r="RAT760" s="114"/>
      <c r="RAU760" s="114"/>
      <c r="RAV760" s="114"/>
      <c r="RAW760" s="114"/>
      <c r="RAX760" s="114"/>
      <c r="RAY760" s="114"/>
      <c r="RAZ760" s="114"/>
      <c r="RBA760" s="114"/>
      <c r="RBB760" s="114"/>
      <c r="RBC760" s="114"/>
      <c r="RBD760" s="114"/>
      <c r="RBE760" s="114"/>
      <c r="RBF760" s="114"/>
      <c r="RBG760" s="114"/>
      <c r="RBH760" s="114"/>
      <c r="RBI760" s="114"/>
      <c r="RBJ760" s="114"/>
      <c r="RBK760" s="114"/>
      <c r="RBL760" s="114"/>
      <c r="RBM760" s="114"/>
      <c r="RBN760" s="114"/>
      <c r="RBO760" s="114"/>
      <c r="RBP760" s="114"/>
      <c r="RBQ760" s="114"/>
      <c r="RBR760" s="114"/>
      <c r="RBS760" s="114"/>
      <c r="RBT760" s="114"/>
      <c r="RBU760" s="114"/>
      <c r="RBV760" s="114"/>
      <c r="RBW760" s="114"/>
      <c r="RBX760" s="114"/>
      <c r="RBY760" s="114"/>
      <c r="RBZ760" s="114"/>
      <c r="RCA760" s="114"/>
      <c r="RCB760" s="114"/>
      <c r="RCC760" s="114"/>
      <c r="RCD760" s="114"/>
      <c r="RCE760" s="114"/>
      <c r="RCF760" s="114"/>
      <c r="RCG760" s="114"/>
      <c r="RCH760" s="114"/>
      <c r="RCI760" s="114"/>
      <c r="RCJ760" s="114"/>
      <c r="RCK760" s="114"/>
      <c r="RCL760" s="114"/>
      <c r="RCM760" s="114"/>
      <c r="RCN760" s="114"/>
      <c r="RCO760" s="114"/>
      <c r="RCP760" s="114"/>
      <c r="RCQ760" s="114"/>
      <c r="RCR760" s="114"/>
      <c r="RCS760" s="114"/>
      <c r="RCT760" s="114"/>
      <c r="RCU760" s="114"/>
      <c r="RCV760" s="114"/>
      <c r="RCW760" s="114"/>
      <c r="RCX760" s="114"/>
      <c r="RCY760" s="114"/>
      <c r="RCZ760" s="114"/>
      <c r="RDA760" s="114"/>
      <c r="RDB760" s="114"/>
      <c r="RDC760" s="114"/>
      <c r="RDD760" s="114"/>
      <c r="RDE760" s="114"/>
      <c r="RDF760" s="114"/>
      <c r="RDG760" s="114"/>
      <c r="RDH760" s="114"/>
      <c r="RDI760" s="114"/>
      <c r="RDJ760" s="114"/>
      <c r="RDK760" s="114"/>
      <c r="RDL760" s="114"/>
      <c r="RDM760" s="114"/>
      <c r="RDN760" s="114"/>
      <c r="RDO760" s="114"/>
      <c r="RDP760" s="114"/>
      <c r="RDQ760" s="114"/>
      <c r="RDR760" s="114"/>
      <c r="RDS760" s="114"/>
      <c r="RDT760" s="114"/>
      <c r="RDU760" s="114"/>
      <c r="RDV760" s="114"/>
      <c r="RDW760" s="114"/>
      <c r="RDX760" s="114"/>
      <c r="RDY760" s="114"/>
      <c r="RDZ760" s="114"/>
      <c r="REA760" s="114"/>
      <c r="REB760" s="114"/>
      <c r="REC760" s="114"/>
      <c r="RED760" s="114"/>
      <c r="REE760" s="114"/>
      <c r="REF760" s="114"/>
      <c r="REG760" s="114"/>
      <c r="REH760" s="114"/>
      <c r="REI760" s="114"/>
      <c r="REJ760" s="114"/>
      <c r="REK760" s="114"/>
      <c r="REL760" s="114"/>
      <c r="REM760" s="114"/>
      <c r="REN760" s="114"/>
      <c r="REO760" s="114"/>
      <c r="REP760" s="114"/>
      <c r="REQ760" s="114"/>
      <c r="RER760" s="114"/>
      <c r="RES760" s="114"/>
      <c r="RET760" s="114"/>
      <c r="REU760" s="114"/>
      <c r="REV760" s="114"/>
      <c r="REW760" s="114"/>
      <c r="REX760" s="114"/>
      <c r="REY760" s="114"/>
      <c r="REZ760" s="114"/>
      <c r="RFA760" s="114"/>
      <c r="RFB760" s="114"/>
      <c r="RFC760" s="114"/>
      <c r="RFD760" s="114"/>
      <c r="RFE760" s="114"/>
      <c r="RFF760" s="114"/>
      <c r="RFG760" s="114"/>
      <c r="RFH760" s="114"/>
      <c r="RFI760" s="114"/>
      <c r="RFJ760" s="114"/>
      <c r="RFK760" s="114"/>
      <c r="RFL760" s="114"/>
      <c r="RFM760" s="114"/>
      <c r="RFN760" s="114"/>
      <c r="RFO760" s="114"/>
      <c r="RFP760" s="114"/>
      <c r="RFQ760" s="114"/>
      <c r="RFR760" s="114"/>
      <c r="RFS760" s="114"/>
      <c r="RFT760" s="114"/>
      <c r="RFU760" s="114"/>
      <c r="RFV760" s="114"/>
      <c r="RFW760" s="114"/>
      <c r="RFX760" s="114"/>
      <c r="RFY760" s="114"/>
      <c r="RFZ760" s="114"/>
      <c r="RGA760" s="114"/>
      <c r="RGB760" s="114"/>
      <c r="RGC760" s="114"/>
      <c r="RGD760" s="114"/>
      <c r="RGE760" s="114"/>
      <c r="RGF760" s="114"/>
      <c r="RGG760" s="114"/>
      <c r="RGH760" s="114"/>
      <c r="RGI760" s="114"/>
      <c r="RGJ760" s="114"/>
      <c r="RGK760" s="114"/>
      <c r="RGL760" s="114"/>
      <c r="RGM760" s="114"/>
      <c r="RGN760" s="114"/>
      <c r="RGO760" s="114"/>
      <c r="RGP760" s="114"/>
      <c r="RGQ760" s="114"/>
      <c r="RGR760" s="114"/>
      <c r="RGS760" s="114"/>
      <c r="RGT760" s="114"/>
      <c r="RGU760" s="114"/>
      <c r="RGV760" s="114"/>
      <c r="RGW760" s="114"/>
      <c r="RGX760" s="114"/>
      <c r="RGY760" s="114"/>
      <c r="RGZ760" s="114"/>
      <c r="RHA760" s="114"/>
      <c r="RHB760" s="114"/>
      <c r="RHC760" s="114"/>
      <c r="RHD760" s="114"/>
      <c r="RHE760" s="114"/>
      <c r="RHF760" s="114"/>
      <c r="RHG760" s="114"/>
      <c r="RHH760" s="114"/>
      <c r="RHI760" s="114"/>
      <c r="RHJ760" s="114"/>
      <c r="RHK760" s="114"/>
      <c r="RHL760" s="114"/>
      <c r="RHM760" s="114"/>
      <c r="RHN760" s="114"/>
      <c r="RHO760" s="114"/>
      <c r="RHP760" s="114"/>
      <c r="RHQ760" s="114"/>
      <c r="RHR760" s="114"/>
      <c r="RHS760" s="114"/>
      <c r="RHT760" s="114"/>
      <c r="RHU760" s="114"/>
      <c r="RHV760" s="114"/>
      <c r="RHW760" s="114"/>
      <c r="RHX760" s="114"/>
      <c r="RHY760" s="114"/>
      <c r="RHZ760" s="114"/>
      <c r="RIA760" s="114"/>
      <c r="RIB760" s="114"/>
      <c r="RIC760" s="114"/>
      <c r="RID760" s="114"/>
      <c r="RIE760" s="114"/>
      <c r="RIF760" s="114"/>
      <c r="RIG760" s="114"/>
      <c r="RIH760" s="114"/>
      <c r="RII760" s="114"/>
      <c r="RIJ760" s="114"/>
      <c r="RIK760" s="114"/>
      <c r="RIL760" s="114"/>
      <c r="RIM760" s="114"/>
      <c r="RIN760" s="114"/>
      <c r="RIO760" s="114"/>
      <c r="RIP760" s="114"/>
      <c r="RIQ760" s="114"/>
      <c r="RIR760" s="114"/>
      <c r="RIS760" s="114"/>
      <c r="RIT760" s="114"/>
      <c r="RIU760" s="114"/>
      <c r="RIV760" s="114"/>
      <c r="RIW760" s="114"/>
      <c r="RIX760" s="114"/>
      <c r="RIY760" s="114"/>
      <c r="RIZ760" s="114"/>
      <c r="RJA760" s="114"/>
      <c r="RJB760" s="114"/>
      <c r="RJC760" s="114"/>
      <c r="RJD760" s="114"/>
      <c r="RJE760" s="114"/>
      <c r="RJF760" s="114"/>
      <c r="RJG760" s="114"/>
      <c r="RJH760" s="114"/>
      <c r="RJI760" s="114"/>
      <c r="RJJ760" s="114"/>
      <c r="RJK760" s="114"/>
      <c r="RJL760" s="114"/>
      <c r="RJM760" s="114"/>
      <c r="RJN760" s="114"/>
      <c r="RJO760" s="114"/>
      <c r="RJP760" s="114"/>
      <c r="RJQ760" s="114"/>
      <c r="RJR760" s="114"/>
      <c r="RJS760" s="114"/>
      <c r="RJT760" s="114"/>
      <c r="RJU760" s="114"/>
      <c r="RJV760" s="114"/>
      <c r="RJW760" s="114"/>
      <c r="RJX760" s="114"/>
      <c r="RJY760" s="114"/>
      <c r="RJZ760" s="114"/>
      <c r="RKA760" s="114"/>
      <c r="RKB760" s="114"/>
      <c r="RKC760" s="114"/>
      <c r="RKD760" s="114"/>
      <c r="RKE760" s="114"/>
      <c r="RKF760" s="114"/>
      <c r="RKG760" s="114"/>
      <c r="RKH760" s="114"/>
      <c r="RKI760" s="114"/>
      <c r="RKJ760" s="114"/>
      <c r="RKK760" s="114"/>
      <c r="RKL760" s="114"/>
      <c r="RKM760" s="114"/>
      <c r="RKN760" s="114"/>
      <c r="RKO760" s="114"/>
      <c r="RKP760" s="114"/>
      <c r="RKQ760" s="114"/>
      <c r="RKR760" s="114"/>
      <c r="RKS760" s="114"/>
      <c r="RKT760" s="114"/>
      <c r="RKU760" s="114"/>
      <c r="RKV760" s="114"/>
      <c r="RKW760" s="114"/>
      <c r="RKX760" s="114"/>
      <c r="RKY760" s="114"/>
      <c r="RKZ760" s="114"/>
      <c r="RLA760" s="114"/>
      <c r="RLB760" s="114"/>
      <c r="RLC760" s="114"/>
      <c r="RLD760" s="114"/>
      <c r="RLE760" s="114"/>
      <c r="RLF760" s="114"/>
      <c r="RLG760" s="114"/>
      <c r="RLH760" s="114"/>
      <c r="RLI760" s="114"/>
      <c r="RLJ760" s="114"/>
      <c r="RLK760" s="114"/>
      <c r="RLL760" s="114"/>
      <c r="RLM760" s="114"/>
      <c r="RLN760" s="114"/>
      <c r="RLO760" s="114"/>
      <c r="RLP760" s="114"/>
      <c r="RLQ760" s="114"/>
      <c r="RLR760" s="114"/>
      <c r="RLS760" s="114"/>
      <c r="RLT760" s="114"/>
      <c r="RLU760" s="114"/>
      <c r="RLV760" s="114"/>
      <c r="RLW760" s="114"/>
      <c r="RLX760" s="114"/>
      <c r="RLY760" s="114"/>
      <c r="RLZ760" s="114"/>
      <c r="RMA760" s="114"/>
      <c r="RMB760" s="114"/>
      <c r="RMC760" s="114"/>
      <c r="RMD760" s="114"/>
      <c r="RME760" s="114"/>
      <c r="RMF760" s="114"/>
      <c r="RMG760" s="114"/>
      <c r="RMH760" s="114"/>
      <c r="RMI760" s="114"/>
      <c r="RMJ760" s="114"/>
      <c r="RMK760" s="114"/>
      <c r="RML760" s="114"/>
      <c r="RMM760" s="114"/>
      <c r="RMN760" s="114"/>
      <c r="RMO760" s="114"/>
      <c r="RMP760" s="114"/>
      <c r="RMQ760" s="114"/>
      <c r="RMR760" s="114"/>
      <c r="RMS760" s="114"/>
      <c r="RMT760" s="114"/>
      <c r="RMU760" s="114"/>
      <c r="RMV760" s="114"/>
      <c r="RMW760" s="114"/>
      <c r="RMX760" s="114"/>
      <c r="RMY760" s="114"/>
      <c r="RMZ760" s="114"/>
      <c r="RNA760" s="114"/>
      <c r="RNB760" s="114"/>
      <c r="RNC760" s="114"/>
      <c r="RND760" s="114"/>
      <c r="RNE760" s="114"/>
      <c r="RNF760" s="114"/>
      <c r="RNG760" s="114"/>
      <c r="RNH760" s="114"/>
      <c r="RNI760" s="114"/>
      <c r="RNJ760" s="114"/>
      <c r="RNK760" s="114"/>
      <c r="RNL760" s="114"/>
      <c r="RNM760" s="114"/>
      <c r="RNN760" s="114"/>
      <c r="RNO760" s="114"/>
      <c r="RNP760" s="114"/>
      <c r="RNQ760" s="114"/>
      <c r="RNR760" s="114"/>
      <c r="RNS760" s="114"/>
      <c r="RNT760" s="114"/>
      <c r="RNU760" s="114"/>
      <c r="RNV760" s="114"/>
      <c r="RNW760" s="114"/>
      <c r="RNX760" s="114"/>
      <c r="RNY760" s="114"/>
      <c r="RNZ760" s="114"/>
      <c r="ROA760" s="114"/>
      <c r="ROB760" s="114"/>
      <c r="ROC760" s="114"/>
      <c r="ROD760" s="114"/>
      <c r="ROE760" s="114"/>
      <c r="ROF760" s="114"/>
      <c r="ROG760" s="114"/>
      <c r="ROH760" s="114"/>
      <c r="ROI760" s="114"/>
      <c r="ROJ760" s="114"/>
      <c r="ROK760" s="114"/>
      <c r="ROL760" s="114"/>
      <c r="ROM760" s="114"/>
      <c r="RON760" s="114"/>
      <c r="ROO760" s="114"/>
      <c r="ROP760" s="114"/>
      <c r="ROQ760" s="114"/>
      <c r="ROR760" s="114"/>
      <c r="ROS760" s="114"/>
      <c r="ROT760" s="114"/>
      <c r="ROU760" s="114"/>
      <c r="ROV760" s="114"/>
      <c r="ROW760" s="114"/>
      <c r="ROX760" s="114"/>
      <c r="ROY760" s="114"/>
      <c r="ROZ760" s="114"/>
      <c r="RPA760" s="114"/>
      <c r="RPB760" s="114"/>
      <c r="RPC760" s="114"/>
      <c r="RPD760" s="114"/>
      <c r="RPE760" s="114"/>
      <c r="RPF760" s="114"/>
      <c r="RPG760" s="114"/>
      <c r="RPH760" s="114"/>
      <c r="RPI760" s="114"/>
      <c r="RPJ760" s="114"/>
      <c r="RPK760" s="114"/>
      <c r="RPL760" s="114"/>
      <c r="RPM760" s="114"/>
      <c r="RPN760" s="114"/>
      <c r="RPO760" s="114"/>
      <c r="RPP760" s="114"/>
      <c r="RPQ760" s="114"/>
      <c r="RPR760" s="114"/>
      <c r="RPS760" s="114"/>
      <c r="RPT760" s="114"/>
      <c r="RPU760" s="114"/>
      <c r="RPV760" s="114"/>
      <c r="RPW760" s="114"/>
      <c r="RPX760" s="114"/>
      <c r="RPY760" s="114"/>
      <c r="RPZ760" s="114"/>
      <c r="RQA760" s="114"/>
      <c r="RQB760" s="114"/>
      <c r="RQC760" s="114"/>
      <c r="RQD760" s="114"/>
      <c r="RQE760" s="114"/>
      <c r="RQF760" s="114"/>
      <c r="RQG760" s="114"/>
      <c r="RQH760" s="114"/>
      <c r="RQI760" s="114"/>
      <c r="RQJ760" s="114"/>
      <c r="RQK760" s="114"/>
      <c r="RQL760" s="114"/>
      <c r="RQM760" s="114"/>
      <c r="RQN760" s="114"/>
      <c r="RQO760" s="114"/>
      <c r="RQP760" s="114"/>
      <c r="RQQ760" s="114"/>
      <c r="RQR760" s="114"/>
      <c r="RQS760" s="114"/>
      <c r="RQT760" s="114"/>
      <c r="RQU760" s="114"/>
      <c r="RQV760" s="114"/>
      <c r="RQW760" s="114"/>
      <c r="RQX760" s="114"/>
      <c r="RQY760" s="114"/>
      <c r="RQZ760" s="114"/>
      <c r="RRA760" s="114"/>
      <c r="RRB760" s="114"/>
      <c r="RRC760" s="114"/>
      <c r="RRD760" s="114"/>
      <c r="RRE760" s="114"/>
      <c r="RRF760" s="114"/>
      <c r="RRG760" s="114"/>
      <c r="RRH760" s="114"/>
      <c r="RRI760" s="114"/>
      <c r="RRJ760" s="114"/>
      <c r="RRK760" s="114"/>
      <c r="RRL760" s="114"/>
      <c r="RRM760" s="114"/>
      <c r="RRN760" s="114"/>
      <c r="RRO760" s="114"/>
      <c r="RRP760" s="114"/>
      <c r="RRQ760" s="114"/>
      <c r="RRR760" s="114"/>
      <c r="RRS760" s="114"/>
      <c r="RRT760" s="114"/>
      <c r="RRU760" s="114"/>
      <c r="RRV760" s="114"/>
      <c r="RRW760" s="114"/>
      <c r="RRX760" s="114"/>
      <c r="RRY760" s="114"/>
      <c r="RRZ760" s="114"/>
      <c r="RSA760" s="114"/>
      <c r="RSB760" s="114"/>
      <c r="RSC760" s="114"/>
      <c r="RSD760" s="114"/>
      <c r="RSE760" s="114"/>
      <c r="RSF760" s="114"/>
      <c r="RSG760" s="114"/>
      <c r="RSH760" s="114"/>
      <c r="RSI760" s="114"/>
      <c r="RSJ760" s="114"/>
      <c r="RSK760" s="114"/>
      <c r="RSL760" s="114"/>
      <c r="RSM760" s="114"/>
      <c r="RSN760" s="114"/>
      <c r="RSO760" s="114"/>
      <c r="RSP760" s="114"/>
      <c r="RSQ760" s="114"/>
      <c r="RSR760" s="114"/>
      <c r="RSS760" s="114"/>
      <c r="RST760" s="114"/>
      <c r="RSU760" s="114"/>
      <c r="RSV760" s="114"/>
      <c r="RSW760" s="114"/>
      <c r="RSX760" s="114"/>
      <c r="RSY760" s="114"/>
      <c r="RSZ760" s="114"/>
      <c r="RTA760" s="114"/>
      <c r="RTB760" s="114"/>
      <c r="RTC760" s="114"/>
      <c r="RTD760" s="114"/>
      <c r="RTE760" s="114"/>
      <c r="RTF760" s="114"/>
      <c r="RTG760" s="114"/>
      <c r="RTH760" s="114"/>
      <c r="RTI760" s="114"/>
      <c r="RTJ760" s="114"/>
      <c r="RTK760" s="114"/>
      <c r="RTL760" s="114"/>
      <c r="RTM760" s="114"/>
      <c r="RTN760" s="114"/>
      <c r="RTO760" s="114"/>
      <c r="RTP760" s="114"/>
      <c r="RTQ760" s="114"/>
      <c r="RTR760" s="114"/>
      <c r="RTS760" s="114"/>
      <c r="RTT760" s="114"/>
      <c r="RTU760" s="114"/>
      <c r="RTV760" s="114"/>
      <c r="RTW760" s="114"/>
      <c r="RTX760" s="114"/>
      <c r="RTY760" s="114"/>
      <c r="RTZ760" s="114"/>
      <c r="RUA760" s="114"/>
      <c r="RUB760" s="114"/>
      <c r="RUC760" s="114"/>
      <c r="RUD760" s="114"/>
      <c r="RUE760" s="114"/>
      <c r="RUF760" s="114"/>
      <c r="RUG760" s="114"/>
      <c r="RUH760" s="114"/>
      <c r="RUI760" s="114"/>
      <c r="RUJ760" s="114"/>
      <c r="RUK760" s="114"/>
      <c r="RUL760" s="114"/>
      <c r="RUM760" s="114"/>
      <c r="RUN760" s="114"/>
      <c r="RUO760" s="114"/>
      <c r="RUP760" s="114"/>
      <c r="RUQ760" s="114"/>
      <c r="RUR760" s="114"/>
      <c r="RUS760" s="114"/>
      <c r="RUT760" s="114"/>
      <c r="RUU760" s="114"/>
      <c r="RUV760" s="114"/>
      <c r="RUW760" s="114"/>
      <c r="RUX760" s="114"/>
      <c r="RUY760" s="114"/>
      <c r="RUZ760" s="114"/>
      <c r="RVA760" s="114"/>
      <c r="RVB760" s="114"/>
      <c r="RVC760" s="114"/>
      <c r="RVD760" s="114"/>
      <c r="RVE760" s="114"/>
      <c r="RVF760" s="114"/>
      <c r="RVG760" s="114"/>
      <c r="RVH760" s="114"/>
      <c r="RVI760" s="114"/>
      <c r="RVJ760" s="114"/>
      <c r="RVK760" s="114"/>
      <c r="RVL760" s="114"/>
      <c r="RVM760" s="114"/>
      <c r="RVN760" s="114"/>
      <c r="RVO760" s="114"/>
      <c r="RVP760" s="114"/>
      <c r="RVQ760" s="114"/>
      <c r="RVR760" s="114"/>
      <c r="RVS760" s="114"/>
      <c r="RVT760" s="114"/>
      <c r="RVU760" s="114"/>
      <c r="RVV760" s="114"/>
      <c r="RVW760" s="114"/>
      <c r="RVX760" s="114"/>
      <c r="RVY760" s="114"/>
      <c r="RVZ760" s="114"/>
      <c r="RWA760" s="114"/>
      <c r="RWB760" s="114"/>
      <c r="RWC760" s="114"/>
      <c r="RWD760" s="114"/>
      <c r="RWE760" s="114"/>
      <c r="RWF760" s="114"/>
      <c r="RWG760" s="114"/>
      <c r="RWH760" s="114"/>
      <c r="RWI760" s="114"/>
      <c r="RWJ760" s="114"/>
      <c r="RWK760" s="114"/>
      <c r="RWL760" s="114"/>
      <c r="RWM760" s="114"/>
      <c r="RWN760" s="114"/>
      <c r="RWO760" s="114"/>
      <c r="RWP760" s="114"/>
      <c r="RWQ760" s="114"/>
      <c r="RWR760" s="114"/>
      <c r="RWS760" s="114"/>
      <c r="RWT760" s="114"/>
      <c r="RWU760" s="114"/>
      <c r="RWV760" s="114"/>
      <c r="RWW760" s="114"/>
      <c r="RWX760" s="114"/>
      <c r="RWY760" s="114"/>
      <c r="RWZ760" s="114"/>
      <c r="RXA760" s="114"/>
      <c r="RXB760" s="114"/>
      <c r="RXC760" s="114"/>
      <c r="RXD760" s="114"/>
      <c r="RXE760" s="114"/>
      <c r="RXF760" s="114"/>
      <c r="RXG760" s="114"/>
      <c r="RXH760" s="114"/>
      <c r="RXI760" s="114"/>
      <c r="RXJ760" s="114"/>
      <c r="RXK760" s="114"/>
      <c r="RXL760" s="114"/>
      <c r="RXM760" s="114"/>
      <c r="RXN760" s="114"/>
      <c r="RXO760" s="114"/>
      <c r="RXP760" s="114"/>
      <c r="RXQ760" s="114"/>
      <c r="RXR760" s="114"/>
      <c r="RXS760" s="114"/>
      <c r="RXT760" s="114"/>
      <c r="RXU760" s="114"/>
      <c r="RXV760" s="114"/>
      <c r="RXW760" s="114"/>
      <c r="RXX760" s="114"/>
      <c r="RXY760" s="114"/>
      <c r="RXZ760" s="114"/>
      <c r="RYA760" s="114"/>
      <c r="RYB760" s="114"/>
      <c r="RYC760" s="114"/>
      <c r="RYD760" s="114"/>
      <c r="RYE760" s="114"/>
      <c r="RYF760" s="114"/>
      <c r="RYG760" s="114"/>
      <c r="RYH760" s="114"/>
      <c r="RYI760" s="114"/>
      <c r="RYJ760" s="114"/>
      <c r="RYK760" s="114"/>
      <c r="RYL760" s="114"/>
      <c r="RYM760" s="114"/>
      <c r="RYN760" s="114"/>
      <c r="RYO760" s="114"/>
      <c r="RYP760" s="114"/>
      <c r="RYQ760" s="114"/>
      <c r="RYR760" s="114"/>
      <c r="RYS760" s="114"/>
      <c r="RYT760" s="114"/>
      <c r="RYU760" s="114"/>
      <c r="RYV760" s="114"/>
      <c r="RYW760" s="114"/>
      <c r="RYX760" s="114"/>
      <c r="RYY760" s="114"/>
      <c r="RYZ760" s="114"/>
      <c r="RZA760" s="114"/>
      <c r="RZB760" s="114"/>
      <c r="RZC760" s="114"/>
      <c r="RZD760" s="114"/>
      <c r="RZE760" s="114"/>
      <c r="RZF760" s="114"/>
      <c r="RZG760" s="114"/>
      <c r="RZH760" s="114"/>
      <c r="RZI760" s="114"/>
      <c r="RZJ760" s="114"/>
      <c r="RZK760" s="114"/>
      <c r="RZL760" s="114"/>
      <c r="RZM760" s="114"/>
      <c r="RZN760" s="114"/>
      <c r="RZO760" s="114"/>
      <c r="RZP760" s="114"/>
      <c r="RZQ760" s="114"/>
      <c r="RZR760" s="114"/>
      <c r="RZS760" s="114"/>
      <c r="RZT760" s="114"/>
      <c r="RZU760" s="114"/>
      <c r="RZV760" s="114"/>
      <c r="RZW760" s="114"/>
      <c r="RZX760" s="114"/>
      <c r="RZY760" s="114"/>
      <c r="RZZ760" s="114"/>
      <c r="SAA760" s="114"/>
      <c r="SAB760" s="114"/>
      <c r="SAC760" s="114"/>
      <c r="SAD760" s="114"/>
      <c r="SAE760" s="114"/>
      <c r="SAF760" s="114"/>
      <c r="SAG760" s="114"/>
      <c r="SAH760" s="114"/>
      <c r="SAI760" s="114"/>
      <c r="SAJ760" s="114"/>
      <c r="SAK760" s="114"/>
      <c r="SAL760" s="114"/>
      <c r="SAM760" s="114"/>
      <c r="SAN760" s="114"/>
      <c r="SAO760" s="114"/>
      <c r="SAP760" s="114"/>
      <c r="SAQ760" s="114"/>
      <c r="SAR760" s="114"/>
      <c r="SAS760" s="114"/>
      <c r="SAT760" s="114"/>
      <c r="SAU760" s="114"/>
      <c r="SAV760" s="114"/>
      <c r="SAW760" s="114"/>
      <c r="SAX760" s="114"/>
      <c r="SAY760" s="114"/>
      <c r="SAZ760" s="114"/>
      <c r="SBA760" s="114"/>
      <c r="SBB760" s="114"/>
      <c r="SBC760" s="114"/>
      <c r="SBD760" s="114"/>
      <c r="SBE760" s="114"/>
      <c r="SBF760" s="114"/>
      <c r="SBG760" s="114"/>
      <c r="SBH760" s="114"/>
      <c r="SBI760" s="114"/>
      <c r="SBJ760" s="114"/>
      <c r="SBK760" s="114"/>
      <c r="SBL760" s="114"/>
      <c r="SBM760" s="114"/>
      <c r="SBN760" s="114"/>
      <c r="SBO760" s="114"/>
      <c r="SBP760" s="114"/>
      <c r="SBQ760" s="114"/>
      <c r="SBR760" s="114"/>
      <c r="SBS760" s="114"/>
      <c r="SBT760" s="114"/>
      <c r="SBU760" s="114"/>
      <c r="SBV760" s="114"/>
      <c r="SBW760" s="114"/>
      <c r="SBX760" s="114"/>
      <c r="SBY760" s="114"/>
      <c r="SBZ760" s="114"/>
      <c r="SCA760" s="114"/>
      <c r="SCB760" s="114"/>
      <c r="SCC760" s="114"/>
      <c r="SCD760" s="114"/>
      <c r="SCE760" s="114"/>
      <c r="SCF760" s="114"/>
      <c r="SCG760" s="114"/>
      <c r="SCH760" s="114"/>
      <c r="SCI760" s="114"/>
      <c r="SCJ760" s="114"/>
      <c r="SCK760" s="114"/>
      <c r="SCL760" s="114"/>
      <c r="SCM760" s="114"/>
      <c r="SCN760" s="114"/>
      <c r="SCO760" s="114"/>
      <c r="SCP760" s="114"/>
      <c r="SCQ760" s="114"/>
      <c r="SCR760" s="114"/>
      <c r="SCS760" s="114"/>
      <c r="SCT760" s="114"/>
      <c r="SCU760" s="114"/>
      <c r="SCV760" s="114"/>
      <c r="SCW760" s="114"/>
      <c r="SCX760" s="114"/>
      <c r="SCY760" s="114"/>
      <c r="SCZ760" s="114"/>
      <c r="SDA760" s="114"/>
      <c r="SDB760" s="114"/>
      <c r="SDC760" s="114"/>
      <c r="SDD760" s="114"/>
      <c r="SDE760" s="114"/>
      <c r="SDF760" s="114"/>
      <c r="SDG760" s="114"/>
      <c r="SDH760" s="114"/>
      <c r="SDI760" s="114"/>
      <c r="SDJ760" s="114"/>
      <c r="SDK760" s="114"/>
      <c r="SDL760" s="114"/>
      <c r="SDM760" s="114"/>
      <c r="SDN760" s="114"/>
      <c r="SDO760" s="114"/>
      <c r="SDP760" s="114"/>
      <c r="SDQ760" s="114"/>
      <c r="SDR760" s="114"/>
      <c r="SDS760" s="114"/>
      <c r="SDT760" s="114"/>
      <c r="SDU760" s="114"/>
      <c r="SDV760" s="114"/>
      <c r="SDW760" s="114"/>
      <c r="SDX760" s="114"/>
      <c r="SDY760" s="114"/>
      <c r="SDZ760" s="114"/>
      <c r="SEA760" s="114"/>
      <c r="SEB760" s="114"/>
      <c r="SEC760" s="114"/>
      <c r="SED760" s="114"/>
      <c r="SEE760" s="114"/>
      <c r="SEF760" s="114"/>
      <c r="SEG760" s="114"/>
      <c r="SEH760" s="114"/>
      <c r="SEI760" s="114"/>
      <c r="SEJ760" s="114"/>
      <c r="SEK760" s="114"/>
      <c r="SEL760" s="114"/>
      <c r="SEM760" s="114"/>
      <c r="SEN760" s="114"/>
      <c r="SEO760" s="114"/>
      <c r="SEP760" s="114"/>
      <c r="SEQ760" s="114"/>
      <c r="SER760" s="114"/>
      <c r="SES760" s="114"/>
      <c r="SET760" s="114"/>
      <c r="SEU760" s="114"/>
      <c r="SEV760" s="114"/>
      <c r="SEW760" s="114"/>
      <c r="SEX760" s="114"/>
      <c r="SEY760" s="114"/>
      <c r="SEZ760" s="114"/>
      <c r="SFA760" s="114"/>
      <c r="SFB760" s="114"/>
      <c r="SFC760" s="114"/>
      <c r="SFD760" s="114"/>
      <c r="SFE760" s="114"/>
      <c r="SFF760" s="114"/>
      <c r="SFG760" s="114"/>
      <c r="SFH760" s="114"/>
      <c r="SFI760" s="114"/>
      <c r="SFJ760" s="114"/>
      <c r="SFK760" s="114"/>
      <c r="SFL760" s="114"/>
      <c r="SFM760" s="114"/>
      <c r="SFN760" s="114"/>
      <c r="SFO760" s="114"/>
      <c r="SFP760" s="114"/>
      <c r="SFQ760" s="114"/>
      <c r="SFR760" s="114"/>
      <c r="SFS760" s="114"/>
      <c r="SFT760" s="114"/>
      <c r="SFU760" s="114"/>
      <c r="SFV760" s="114"/>
      <c r="SFW760" s="114"/>
      <c r="SFX760" s="114"/>
      <c r="SFY760" s="114"/>
      <c r="SFZ760" s="114"/>
      <c r="SGA760" s="114"/>
      <c r="SGB760" s="114"/>
      <c r="SGC760" s="114"/>
      <c r="SGD760" s="114"/>
      <c r="SGE760" s="114"/>
      <c r="SGF760" s="114"/>
      <c r="SGG760" s="114"/>
      <c r="SGH760" s="114"/>
      <c r="SGI760" s="114"/>
      <c r="SGJ760" s="114"/>
      <c r="SGK760" s="114"/>
      <c r="SGL760" s="114"/>
      <c r="SGM760" s="114"/>
      <c r="SGN760" s="114"/>
      <c r="SGO760" s="114"/>
      <c r="SGP760" s="114"/>
      <c r="SGQ760" s="114"/>
      <c r="SGR760" s="114"/>
      <c r="SGS760" s="114"/>
      <c r="SGT760" s="114"/>
      <c r="SGU760" s="114"/>
      <c r="SGV760" s="114"/>
      <c r="SGW760" s="114"/>
      <c r="SGX760" s="114"/>
      <c r="SGY760" s="114"/>
      <c r="SGZ760" s="114"/>
      <c r="SHA760" s="114"/>
      <c r="SHB760" s="114"/>
      <c r="SHC760" s="114"/>
      <c r="SHD760" s="114"/>
      <c r="SHE760" s="114"/>
      <c r="SHF760" s="114"/>
      <c r="SHG760" s="114"/>
      <c r="SHH760" s="114"/>
      <c r="SHI760" s="114"/>
      <c r="SHJ760" s="114"/>
      <c r="SHK760" s="114"/>
      <c r="SHL760" s="114"/>
      <c r="SHM760" s="114"/>
      <c r="SHN760" s="114"/>
      <c r="SHO760" s="114"/>
      <c r="SHP760" s="114"/>
      <c r="SHQ760" s="114"/>
      <c r="SHR760" s="114"/>
      <c r="SHS760" s="114"/>
      <c r="SHT760" s="114"/>
      <c r="SHU760" s="114"/>
      <c r="SHV760" s="114"/>
      <c r="SHW760" s="114"/>
      <c r="SHX760" s="114"/>
      <c r="SHY760" s="114"/>
      <c r="SHZ760" s="114"/>
      <c r="SIA760" s="114"/>
      <c r="SIB760" s="114"/>
      <c r="SIC760" s="114"/>
      <c r="SID760" s="114"/>
      <c r="SIE760" s="114"/>
      <c r="SIF760" s="114"/>
      <c r="SIG760" s="114"/>
      <c r="SIH760" s="114"/>
      <c r="SII760" s="114"/>
      <c r="SIJ760" s="114"/>
      <c r="SIK760" s="114"/>
      <c r="SIL760" s="114"/>
      <c r="SIM760" s="114"/>
      <c r="SIN760" s="114"/>
      <c r="SIO760" s="114"/>
      <c r="SIP760" s="114"/>
      <c r="SIQ760" s="114"/>
      <c r="SIR760" s="114"/>
      <c r="SIS760" s="114"/>
      <c r="SIT760" s="114"/>
      <c r="SIU760" s="114"/>
      <c r="SIV760" s="114"/>
      <c r="SIW760" s="114"/>
      <c r="SIX760" s="114"/>
      <c r="SIY760" s="114"/>
      <c r="SIZ760" s="114"/>
      <c r="SJA760" s="114"/>
      <c r="SJB760" s="114"/>
      <c r="SJC760" s="114"/>
      <c r="SJD760" s="114"/>
      <c r="SJE760" s="114"/>
      <c r="SJF760" s="114"/>
      <c r="SJG760" s="114"/>
      <c r="SJH760" s="114"/>
      <c r="SJI760" s="114"/>
      <c r="SJJ760" s="114"/>
      <c r="SJK760" s="114"/>
      <c r="SJL760" s="114"/>
      <c r="SJM760" s="114"/>
      <c r="SJN760" s="114"/>
      <c r="SJO760" s="114"/>
      <c r="SJP760" s="114"/>
      <c r="SJQ760" s="114"/>
      <c r="SJR760" s="114"/>
      <c r="SJS760" s="114"/>
      <c r="SJT760" s="114"/>
      <c r="SJU760" s="114"/>
      <c r="SJV760" s="114"/>
      <c r="SJW760" s="114"/>
      <c r="SJX760" s="114"/>
      <c r="SJY760" s="114"/>
      <c r="SJZ760" s="114"/>
      <c r="SKA760" s="114"/>
      <c r="SKB760" s="114"/>
      <c r="SKC760" s="114"/>
      <c r="SKD760" s="114"/>
      <c r="SKE760" s="114"/>
      <c r="SKF760" s="114"/>
      <c r="SKG760" s="114"/>
      <c r="SKH760" s="114"/>
      <c r="SKI760" s="114"/>
      <c r="SKJ760" s="114"/>
      <c r="SKK760" s="114"/>
      <c r="SKL760" s="114"/>
      <c r="SKM760" s="114"/>
      <c r="SKN760" s="114"/>
      <c r="SKO760" s="114"/>
      <c r="SKP760" s="114"/>
      <c r="SKQ760" s="114"/>
      <c r="SKR760" s="114"/>
      <c r="SKS760" s="114"/>
      <c r="SKT760" s="114"/>
      <c r="SKU760" s="114"/>
      <c r="SKV760" s="114"/>
      <c r="SKW760" s="114"/>
      <c r="SKX760" s="114"/>
      <c r="SKY760" s="114"/>
      <c r="SKZ760" s="114"/>
      <c r="SLA760" s="114"/>
      <c r="SLB760" s="114"/>
      <c r="SLC760" s="114"/>
      <c r="SLD760" s="114"/>
      <c r="SLE760" s="114"/>
      <c r="SLF760" s="114"/>
      <c r="SLG760" s="114"/>
      <c r="SLH760" s="114"/>
      <c r="SLI760" s="114"/>
      <c r="SLJ760" s="114"/>
      <c r="SLK760" s="114"/>
      <c r="SLL760" s="114"/>
      <c r="SLM760" s="114"/>
      <c r="SLN760" s="114"/>
      <c r="SLO760" s="114"/>
      <c r="SLP760" s="114"/>
      <c r="SLQ760" s="114"/>
      <c r="SLR760" s="114"/>
      <c r="SLS760" s="114"/>
      <c r="SLT760" s="114"/>
      <c r="SLU760" s="114"/>
      <c r="SLV760" s="114"/>
      <c r="SLW760" s="114"/>
      <c r="SLX760" s="114"/>
      <c r="SLY760" s="114"/>
      <c r="SLZ760" s="114"/>
      <c r="SMA760" s="114"/>
      <c r="SMB760" s="114"/>
      <c r="SMC760" s="114"/>
      <c r="SMD760" s="114"/>
      <c r="SME760" s="114"/>
      <c r="SMF760" s="114"/>
      <c r="SMG760" s="114"/>
      <c r="SMH760" s="114"/>
      <c r="SMI760" s="114"/>
      <c r="SMJ760" s="114"/>
      <c r="SMK760" s="114"/>
      <c r="SML760" s="114"/>
      <c r="SMM760" s="114"/>
      <c r="SMN760" s="114"/>
      <c r="SMO760" s="114"/>
      <c r="SMP760" s="114"/>
      <c r="SMQ760" s="114"/>
      <c r="SMR760" s="114"/>
      <c r="SMS760" s="114"/>
      <c r="SMT760" s="114"/>
      <c r="SMU760" s="114"/>
      <c r="SMV760" s="114"/>
      <c r="SMW760" s="114"/>
      <c r="SMX760" s="114"/>
      <c r="SMY760" s="114"/>
      <c r="SMZ760" s="114"/>
      <c r="SNA760" s="114"/>
      <c r="SNB760" s="114"/>
      <c r="SNC760" s="114"/>
      <c r="SND760" s="114"/>
      <c r="SNE760" s="114"/>
      <c r="SNF760" s="114"/>
      <c r="SNG760" s="114"/>
      <c r="SNH760" s="114"/>
      <c r="SNI760" s="114"/>
      <c r="SNJ760" s="114"/>
      <c r="SNK760" s="114"/>
      <c r="SNL760" s="114"/>
      <c r="SNM760" s="114"/>
      <c r="SNN760" s="114"/>
      <c r="SNO760" s="114"/>
      <c r="SNP760" s="114"/>
      <c r="SNQ760" s="114"/>
      <c r="SNR760" s="114"/>
      <c r="SNS760" s="114"/>
      <c r="SNT760" s="114"/>
      <c r="SNU760" s="114"/>
      <c r="SNV760" s="114"/>
      <c r="SNW760" s="114"/>
      <c r="SNX760" s="114"/>
      <c r="SNY760" s="114"/>
      <c r="SNZ760" s="114"/>
      <c r="SOA760" s="114"/>
      <c r="SOB760" s="114"/>
      <c r="SOC760" s="114"/>
      <c r="SOD760" s="114"/>
      <c r="SOE760" s="114"/>
      <c r="SOF760" s="114"/>
      <c r="SOG760" s="114"/>
      <c r="SOH760" s="114"/>
      <c r="SOI760" s="114"/>
      <c r="SOJ760" s="114"/>
      <c r="SOK760" s="114"/>
      <c r="SOL760" s="114"/>
      <c r="SOM760" s="114"/>
      <c r="SON760" s="114"/>
      <c r="SOO760" s="114"/>
      <c r="SOP760" s="114"/>
      <c r="SOQ760" s="114"/>
      <c r="SOR760" s="114"/>
      <c r="SOS760" s="114"/>
      <c r="SOT760" s="114"/>
      <c r="SOU760" s="114"/>
      <c r="SOV760" s="114"/>
      <c r="SOW760" s="114"/>
      <c r="SOX760" s="114"/>
      <c r="SOY760" s="114"/>
      <c r="SOZ760" s="114"/>
      <c r="SPA760" s="114"/>
      <c r="SPB760" s="114"/>
      <c r="SPC760" s="114"/>
      <c r="SPD760" s="114"/>
      <c r="SPE760" s="114"/>
      <c r="SPF760" s="114"/>
      <c r="SPG760" s="114"/>
      <c r="SPH760" s="114"/>
      <c r="SPI760" s="114"/>
      <c r="SPJ760" s="114"/>
      <c r="SPK760" s="114"/>
      <c r="SPL760" s="114"/>
      <c r="SPM760" s="114"/>
      <c r="SPN760" s="114"/>
      <c r="SPO760" s="114"/>
      <c r="SPP760" s="114"/>
      <c r="SPQ760" s="114"/>
      <c r="SPR760" s="114"/>
      <c r="SPS760" s="114"/>
      <c r="SPT760" s="114"/>
      <c r="SPU760" s="114"/>
      <c r="SPV760" s="114"/>
      <c r="SPW760" s="114"/>
      <c r="SPX760" s="114"/>
      <c r="SPY760" s="114"/>
      <c r="SPZ760" s="114"/>
      <c r="SQA760" s="114"/>
      <c r="SQB760" s="114"/>
      <c r="SQC760" s="114"/>
      <c r="SQD760" s="114"/>
      <c r="SQE760" s="114"/>
      <c r="SQF760" s="114"/>
      <c r="SQG760" s="114"/>
      <c r="SQH760" s="114"/>
      <c r="SQI760" s="114"/>
      <c r="SQJ760" s="114"/>
      <c r="SQK760" s="114"/>
      <c r="SQL760" s="114"/>
      <c r="SQM760" s="114"/>
      <c r="SQN760" s="114"/>
      <c r="SQO760" s="114"/>
      <c r="SQP760" s="114"/>
      <c r="SQQ760" s="114"/>
      <c r="SQR760" s="114"/>
      <c r="SQS760" s="114"/>
      <c r="SQT760" s="114"/>
      <c r="SQU760" s="114"/>
      <c r="SQV760" s="114"/>
      <c r="SQW760" s="114"/>
      <c r="SQX760" s="114"/>
      <c r="SQY760" s="114"/>
      <c r="SQZ760" s="114"/>
      <c r="SRA760" s="114"/>
      <c r="SRB760" s="114"/>
      <c r="SRC760" s="114"/>
      <c r="SRD760" s="114"/>
      <c r="SRE760" s="114"/>
      <c r="SRF760" s="114"/>
      <c r="SRG760" s="114"/>
      <c r="SRH760" s="114"/>
      <c r="SRI760" s="114"/>
      <c r="SRJ760" s="114"/>
      <c r="SRK760" s="114"/>
      <c r="SRL760" s="114"/>
      <c r="SRM760" s="114"/>
      <c r="SRN760" s="114"/>
      <c r="SRO760" s="114"/>
      <c r="SRP760" s="114"/>
      <c r="SRQ760" s="114"/>
      <c r="SRR760" s="114"/>
      <c r="SRS760" s="114"/>
      <c r="SRT760" s="114"/>
      <c r="SRU760" s="114"/>
      <c r="SRV760" s="114"/>
      <c r="SRW760" s="114"/>
      <c r="SRX760" s="114"/>
      <c r="SRY760" s="114"/>
      <c r="SRZ760" s="114"/>
      <c r="SSA760" s="114"/>
      <c r="SSB760" s="114"/>
      <c r="SSC760" s="114"/>
      <c r="SSD760" s="114"/>
      <c r="SSE760" s="114"/>
      <c r="SSF760" s="114"/>
      <c r="SSG760" s="114"/>
      <c r="SSH760" s="114"/>
      <c r="SSI760" s="114"/>
      <c r="SSJ760" s="114"/>
      <c r="SSK760" s="114"/>
      <c r="SSL760" s="114"/>
      <c r="SSM760" s="114"/>
      <c r="SSN760" s="114"/>
      <c r="SSO760" s="114"/>
      <c r="SSP760" s="114"/>
      <c r="SSQ760" s="114"/>
      <c r="SSR760" s="114"/>
      <c r="SSS760" s="114"/>
      <c r="SST760" s="114"/>
      <c r="SSU760" s="114"/>
      <c r="SSV760" s="114"/>
      <c r="SSW760" s="114"/>
      <c r="SSX760" s="114"/>
      <c r="SSY760" s="114"/>
      <c r="SSZ760" s="114"/>
      <c r="STA760" s="114"/>
      <c r="STB760" s="114"/>
      <c r="STC760" s="114"/>
      <c r="STD760" s="114"/>
      <c r="STE760" s="114"/>
      <c r="STF760" s="114"/>
      <c r="STG760" s="114"/>
      <c r="STH760" s="114"/>
      <c r="STI760" s="114"/>
      <c r="STJ760" s="114"/>
      <c r="STK760" s="114"/>
      <c r="STL760" s="114"/>
      <c r="STM760" s="114"/>
      <c r="STN760" s="114"/>
      <c r="STO760" s="114"/>
      <c r="STP760" s="114"/>
      <c r="STQ760" s="114"/>
      <c r="STR760" s="114"/>
      <c r="STS760" s="114"/>
      <c r="STT760" s="114"/>
      <c r="STU760" s="114"/>
      <c r="STV760" s="114"/>
      <c r="STW760" s="114"/>
      <c r="STX760" s="114"/>
      <c r="STY760" s="114"/>
      <c r="STZ760" s="114"/>
      <c r="SUA760" s="114"/>
      <c r="SUB760" s="114"/>
      <c r="SUC760" s="114"/>
      <c r="SUD760" s="114"/>
      <c r="SUE760" s="114"/>
      <c r="SUF760" s="114"/>
      <c r="SUG760" s="114"/>
      <c r="SUH760" s="114"/>
      <c r="SUI760" s="114"/>
      <c r="SUJ760" s="114"/>
      <c r="SUK760" s="114"/>
      <c r="SUL760" s="114"/>
      <c r="SUM760" s="114"/>
      <c r="SUN760" s="114"/>
      <c r="SUO760" s="114"/>
      <c r="SUP760" s="114"/>
      <c r="SUQ760" s="114"/>
      <c r="SUR760" s="114"/>
      <c r="SUS760" s="114"/>
      <c r="SUT760" s="114"/>
      <c r="SUU760" s="114"/>
      <c r="SUV760" s="114"/>
      <c r="SUW760" s="114"/>
      <c r="SUX760" s="114"/>
      <c r="SUY760" s="114"/>
      <c r="SUZ760" s="114"/>
      <c r="SVA760" s="114"/>
      <c r="SVB760" s="114"/>
      <c r="SVC760" s="114"/>
      <c r="SVD760" s="114"/>
      <c r="SVE760" s="114"/>
      <c r="SVF760" s="114"/>
      <c r="SVG760" s="114"/>
      <c r="SVH760" s="114"/>
      <c r="SVI760" s="114"/>
      <c r="SVJ760" s="114"/>
      <c r="SVK760" s="114"/>
      <c r="SVL760" s="114"/>
      <c r="SVM760" s="114"/>
      <c r="SVN760" s="114"/>
      <c r="SVO760" s="114"/>
      <c r="SVP760" s="114"/>
      <c r="SVQ760" s="114"/>
      <c r="SVR760" s="114"/>
      <c r="SVS760" s="114"/>
      <c r="SVT760" s="114"/>
      <c r="SVU760" s="114"/>
      <c r="SVV760" s="114"/>
      <c r="SVW760" s="114"/>
      <c r="SVX760" s="114"/>
      <c r="SVY760" s="114"/>
      <c r="SVZ760" s="114"/>
      <c r="SWA760" s="114"/>
      <c r="SWB760" s="114"/>
      <c r="SWC760" s="114"/>
      <c r="SWD760" s="114"/>
      <c r="SWE760" s="114"/>
      <c r="SWF760" s="114"/>
      <c r="SWG760" s="114"/>
      <c r="SWH760" s="114"/>
      <c r="SWI760" s="114"/>
      <c r="SWJ760" s="114"/>
      <c r="SWK760" s="114"/>
      <c r="SWL760" s="114"/>
      <c r="SWM760" s="114"/>
      <c r="SWN760" s="114"/>
      <c r="SWO760" s="114"/>
      <c r="SWP760" s="114"/>
      <c r="SWQ760" s="114"/>
      <c r="SWR760" s="114"/>
      <c r="SWS760" s="114"/>
      <c r="SWT760" s="114"/>
      <c r="SWU760" s="114"/>
      <c r="SWV760" s="114"/>
      <c r="SWW760" s="114"/>
      <c r="SWX760" s="114"/>
      <c r="SWY760" s="114"/>
      <c r="SWZ760" s="114"/>
      <c r="SXA760" s="114"/>
      <c r="SXB760" s="114"/>
      <c r="SXC760" s="114"/>
      <c r="SXD760" s="114"/>
      <c r="SXE760" s="114"/>
      <c r="SXF760" s="114"/>
      <c r="SXG760" s="114"/>
      <c r="SXH760" s="114"/>
      <c r="SXI760" s="114"/>
      <c r="SXJ760" s="114"/>
      <c r="SXK760" s="114"/>
      <c r="SXL760" s="114"/>
      <c r="SXM760" s="114"/>
      <c r="SXN760" s="114"/>
      <c r="SXO760" s="114"/>
      <c r="SXP760" s="114"/>
      <c r="SXQ760" s="114"/>
      <c r="SXR760" s="114"/>
      <c r="SXS760" s="114"/>
      <c r="SXT760" s="114"/>
      <c r="SXU760" s="114"/>
      <c r="SXV760" s="114"/>
      <c r="SXW760" s="114"/>
      <c r="SXX760" s="114"/>
      <c r="SXY760" s="114"/>
      <c r="SXZ760" s="114"/>
      <c r="SYA760" s="114"/>
      <c r="SYB760" s="114"/>
      <c r="SYC760" s="114"/>
      <c r="SYD760" s="114"/>
      <c r="SYE760" s="114"/>
      <c r="SYF760" s="114"/>
      <c r="SYG760" s="114"/>
      <c r="SYH760" s="114"/>
      <c r="SYI760" s="114"/>
      <c r="SYJ760" s="114"/>
      <c r="SYK760" s="114"/>
      <c r="SYL760" s="114"/>
      <c r="SYM760" s="114"/>
      <c r="SYN760" s="114"/>
      <c r="SYO760" s="114"/>
      <c r="SYP760" s="114"/>
      <c r="SYQ760" s="114"/>
      <c r="SYR760" s="114"/>
      <c r="SYS760" s="114"/>
      <c r="SYT760" s="114"/>
      <c r="SYU760" s="114"/>
      <c r="SYV760" s="114"/>
      <c r="SYW760" s="114"/>
      <c r="SYX760" s="114"/>
      <c r="SYY760" s="114"/>
      <c r="SYZ760" s="114"/>
      <c r="SZA760" s="114"/>
      <c r="SZB760" s="114"/>
      <c r="SZC760" s="114"/>
      <c r="SZD760" s="114"/>
      <c r="SZE760" s="114"/>
      <c r="SZF760" s="114"/>
      <c r="SZG760" s="114"/>
      <c r="SZH760" s="114"/>
      <c r="SZI760" s="114"/>
      <c r="SZJ760" s="114"/>
      <c r="SZK760" s="114"/>
      <c r="SZL760" s="114"/>
      <c r="SZM760" s="114"/>
      <c r="SZN760" s="114"/>
      <c r="SZO760" s="114"/>
      <c r="SZP760" s="114"/>
      <c r="SZQ760" s="114"/>
      <c r="SZR760" s="114"/>
      <c r="SZS760" s="114"/>
      <c r="SZT760" s="114"/>
      <c r="SZU760" s="114"/>
      <c r="SZV760" s="114"/>
      <c r="SZW760" s="114"/>
      <c r="SZX760" s="114"/>
      <c r="SZY760" s="114"/>
      <c r="SZZ760" s="114"/>
      <c r="TAA760" s="114"/>
      <c r="TAB760" s="114"/>
      <c r="TAC760" s="114"/>
      <c r="TAD760" s="114"/>
      <c r="TAE760" s="114"/>
      <c r="TAF760" s="114"/>
      <c r="TAG760" s="114"/>
      <c r="TAH760" s="114"/>
      <c r="TAI760" s="114"/>
      <c r="TAJ760" s="114"/>
      <c r="TAK760" s="114"/>
      <c r="TAL760" s="114"/>
      <c r="TAM760" s="114"/>
      <c r="TAN760" s="114"/>
      <c r="TAO760" s="114"/>
      <c r="TAP760" s="114"/>
      <c r="TAQ760" s="114"/>
      <c r="TAR760" s="114"/>
      <c r="TAS760" s="114"/>
      <c r="TAT760" s="114"/>
      <c r="TAU760" s="114"/>
      <c r="TAV760" s="114"/>
      <c r="TAW760" s="114"/>
      <c r="TAX760" s="114"/>
      <c r="TAY760" s="114"/>
      <c r="TAZ760" s="114"/>
      <c r="TBA760" s="114"/>
      <c r="TBB760" s="114"/>
      <c r="TBC760" s="114"/>
      <c r="TBD760" s="114"/>
      <c r="TBE760" s="114"/>
      <c r="TBF760" s="114"/>
      <c r="TBG760" s="114"/>
      <c r="TBH760" s="114"/>
      <c r="TBI760" s="114"/>
      <c r="TBJ760" s="114"/>
      <c r="TBK760" s="114"/>
      <c r="TBL760" s="114"/>
      <c r="TBM760" s="114"/>
      <c r="TBN760" s="114"/>
      <c r="TBO760" s="114"/>
      <c r="TBP760" s="114"/>
      <c r="TBQ760" s="114"/>
      <c r="TBR760" s="114"/>
      <c r="TBS760" s="114"/>
      <c r="TBT760" s="114"/>
      <c r="TBU760" s="114"/>
      <c r="TBV760" s="114"/>
      <c r="TBW760" s="114"/>
      <c r="TBX760" s="114"/>
      <c r="TBY760" s="114"/>
      <c r="TBZ760" s="114"/>
      <c r="TCA760" s="114"/>
      <c r="TCB760" s="114"/>
      <c r="TCC760" s="114"/>
      <c r="TCD760" s="114"/>
      <c r="TCE760" s="114"/>
      <c r="TCF760" s="114"/>
      <c r="TCG760" s="114"/>
      <c r="TCH760" s="114"/>
      <c r="TCI760" s="114"/>
      <c r="TCJ760" s="114"/>
      <c r="TCK760" s="114"/>
      <c r="TCL760" s="114"/>
      <c r="TCM760" s="114"/>
      <c r="TCN760" s="114"/>
      <c r="TCO760" s="114"/>
      <c r="TCP760" s="114"/>
      <c r="TCQ760" s="114"/>
      <c r="TCR760" s="114"/>
      <c r="TCS760" s="114"/>
      <c r="TCT760" s="114"/>
      <c r="TCU760" s="114"/>
      <c r="TCV760" s="114"/>
      <c r="TCW760" s="114"/>
      <c r="TCX760" s="114"/>
      <c r="TCY760" s="114"/>
      <c r="TCZ760" s="114"/>
      <c r="TDA760" s="114"/>
      <c r="TDB760" s="114"/>
      <c r="TDC760" s="114"/>
      <c r="TDD760" s="114"/>
      <c r="TDE760" s="114"/>
      <c r="TDF760" s="114"/>
      <c r="TDG760" s="114"/>
      <c r="TDH760" s="114"/>
      <c r="TDI760" s="114"/>
      <c r="TDJ760" s="114"/>
      <c r="TDK760" s="114"/>
      <c r="TDL760" s="114"/>
      <c r="TDM760" s="114"/>
      <c r="TDN760" s="114"/>
      <c r="TDO760" s="114"/>
      <c r="TDP760" s="114"/>
      <c r="TDQ760" s="114"/>
      <c r="TDR760" s="114"/>
      <c r="TDS760" s="114"/>
      <c r="TDT760" s="114"/>
      <c r="TDU760" s="114"/>
      <c r="TDV760" s="114"/>
      <c r="TDW760" s="114"/>
      <c r="TDX760" s="114"/>
      <c r="TDY760" s="114"/>
      <c r="TDZ760" s="114"/>
      <c r="TEA760" s="114"/>
      <c r="TEB760" s="114"/>
      <c r="TEC760" s="114"/>
      <c r="TED760" s="114"/>
      <c r="TEE760" s="114"/>
      <c r="TEF760" s="114"/>
      <c r="TEG760" s="114"/>
      <c r="TEH760" s="114"/>
      <c r="TEI760" s="114"/>
      <c r="TEJ760" s="114"/>
      <c r="TEK760" s="114"/>
      <c r="TEL760" s="114"/>
      <c r="TEM760" s="114"/>
      <c r="TEN760" s="114"/>
      <c r="TEO760" s="114"/>
      <c r="TEP760" s="114"/>
      <c r="TEQ760" s="114"/>
      <c r="TER760" s="114"/>
      <c r="TES760" s="114"/>
      <c r="TET760" s="114"/>
      <c r="TEU760" s="114"/>
      <c r="TEV760" s="114"/>
      <c r="TEW760" s="114"/>
      <c r="TEX760" s="114"/>
      <c r="TEY760" s="114"/>
      <c r="TEZ760" s="114"/>
      <c r="TFA760" s="114"/>
      <c r="TFB760" s="114"/>
      <c r="TFC760" s="114"/>
      <c r="TFD760" s="114"/>
      <c r="TFE760" s="114"/>
      <c r="TFF760" s="114"/>
      <c r="TFG760" s="114"/>
      <c r="TFH760" s="114"/>
      <c r="TFI760" s="114"/>
      <c r="TFJ760" s="114"/>
      <c r="TFK760" s="114"/>
      <c r="TFL760" s="114"/>
      <c r="TFM760" s="114"/>
      <c r="TFN760" s="114"/>
      <c r="TFO760" s="114"/>
      <c r="TFP760" s="114"/>
      <c r="TFQ760" s="114"/>
      <c r="TFR760" s="114"/>
      <c r="TFS760" s="114"/>
      <c r="TFT760" s="114"/>
      <c r="TFU760" s="114"/>
      <c r="TFV760" s="114"/>
      <c r="TFW760" s="114"/>
      <c r="TFX760" s="114"/>
      <c r="TFY760" s="114"/>
      <c r="TFZ760" s="114"/>
      <c r="TGA760" s="114"/>
      <c r="TGB760" s="114"/>
      <c r="TGC760" s="114"/>
      <c r="TGD760" s="114"/>
      <c r="TGE760" s="114"/>
      <c r="TGF760" s="114"/>
      <c r="TGG760" s="114"/>
      <c r="TGH760" s="114"/>
      <c r="TGI760" s="114"/>
      <c r="TGJ760" s="114"/>
      <c r="TGK760" s="114"/>
      <c r="TGL760" s="114"/>
      <c r="TGM760" s="114"/>
      <c r="TGN760" s="114"/>
      <c r="TGO760" s="114"/>
      <c r="TGP760" s="114"/>
      <c r="TGQ760" s="114"/>
      <c r="TGR760" s="114"/>
      <c r="TGS760" s="114"/>
      <c r="TGT760" s="114"/>
      <c r="TGU760" s="114"/>
      <c r="TGV760" s="114"/>
      <c r="TGW760" s="114"/>
      <c r="TGX760" s="114"/>
      <c r="TGY760" s="114"/>
      <c r="TGZ760" s="114"/>
      <c r="THA760" s="114"/>
      <c r="THB760" s="114"/>
      <c r="THC760" s="114"/>
      <c r="THD760" s="114"/>
      <c r="THE760" s="114"/>
      <c r="THF760" s="114"/>
      <c r="THG760" s="114"/>
      <c r="THH760" s="114"/>
      <c r="THI760" s="114"/>
      <c r="THJ760" s="114"/>
      <c r="THK760" s="114"/>
      <c r="THL760" s="114"/>
      <c r="THM760" s="114"/>
      <c r="THN760" s="114"/>
      <c r="THO760" s="114"/>
      <c r="THP760" s="114"/>
      <c r="THQ760" s="114"/>
      <c r="THR760" s="114"/>
      <c r="THS760" s="114"/>
      <c r="THT760" s="114"/>
      <c r="THU760" s="114"/>
      <c r="THV760" s="114"/>
      <c r="THW760" s="114"/>
      <c r="THX760" s="114"/>
      <c r="THY760" s="114"/>
      <c r="THZ760" s="114"/>
      <c r="TIA760" s="114"/>
      <c r="TIB760" s="114"/>
      <c r="TIC760" s="114"/>
      <c r="TID760" s="114"/>
      <c r="TIE760" s="114"/>
      <c r="TIF760" s="114"/>
      <c r="TIG760" s="114"/>
      <c r="TIH760" s="114"/>
      <c r="TII760" s="114"/>
      <c r="TIJ760" s="114"/>
      <c r="TIK760" s="114"/>
      <c r="TIL760" s="114"/>
      <c r="TIM760" s="114"/>
      <c r="TIN760" s="114"/>
      <c r="TIO760" s="114"/>
      <c r="TIP760" s="114"/>
      <c r="TIQ760" s="114"/>
      <c r="TIR760" s="114"/>
      <c r="TIS760" s="114"/>
      <c r="TIT760" s="114"/>
      <c r="TIU760" s="114"/>
      <c r="TIV760" s="114"/>
      <c r="TIW760" s="114"/>
      <c r="TIX760" s="114"/>
      <c r="TIY760" s="114"/>
      <c r="TIZ760" s="114"/>
      <c r="TJA760" s="114"/>
      <c r="TJB760" s="114"/>
      <c r="TJC760" s="114"/>
      <c r="TJD760" s="114"/>
      <c r="TJE760" s="114"/>
      <c r="TJF760" s="114"/>
      <c r="TJG760" s="114"/>
      <c r="TJH760" s="114"/>
      <c r="TJI760" s="114"/>
      <c r="TJJ760" s="114"/>
      <c r="TJK760" s="114"/>
      <c r="TJL760" s="114"/>
      <c r="TJM760" s="114"/>
      <c r="TJN760" s="114"/>
      <c r="TJO760" s="114"/>
      <c r="TJP760" s="114"/>
      <c r="TJQ760" s="114"/>
      <c r="TJR760" s="114"/>
      <c r="TJS760" s="114"/>
      <c r="TJT760" s="114"/>
      <c r="TJU760" s="114"/>
      <c r="TJV760" s="114"/>
      <c r="TJW760" s="114"/>
      <c r="TJX760" s="114"/>
      <c r="TJY760" s="114"/>
      <c r="TJZ760" s="114"/>
      <c r="TKA760" s="114"/>
      <c r="TKB760" s="114"/>
      <c r="TKC760" s="114"/>
      <c r="TKD760" s="114"/>
      <c r="TKE760" s="114"/>
      <c r="TKF760" s="114"/>
      <c r="TKG760" s="114"/>
      <c r="TKH760" s="114"/>
      <c r="TKI760" s="114"/>
      <c r="TKJ760" s="114"/>
      <c r="TKK760" s="114"/>
      <c r="TKL760" s="114"/>
      <c r="TKM760" s="114"/>
      <c r="TKN760" s="114"/>
      <c r="TKO760" s="114"/>
      <c r="TKP760" s="114"/>
      <c r="TKQ760" s="114"/>
      <c r="TKR760" s="114"/>
      <c r="TKS760" s="114"/>
      <c r="TKT760" s="114"/>
      <c r="TKU760" s="114"/>
      <c r="TKV760" s="114"/>
      <c r="TKW760" s="114"/>
      <c r="TKX760" s="114"/>
      <c r="TKY760" s="114"/>
      <c r="TKZ760" s="114"/>
      <c r="TLA760" s="114"/>
      <c r="TLB760" s="114"/>
      <c r="TLC760" s="114"/>
      <c r="TLD760" s="114"/>
      <c r="TLE760" s="114"/>
      <c r="TLF760" s="114"/>
      <c r="TLG760" s="114"/>
      <c r="TLH760" s="114"/>
      <c r="TLI760" s="114"/>
      <c r="TLJ760" s="114"/>
      <c r="TLK760" s="114"/>
      <c r="TLL760" s="114"/>
      <c r="TLM760" s="114"/>
      <c r="TLN760" s="114"/>
      <c r="TLO760" s="114"/>
      <c r="TLP760" s="114"/>
      <c r="TLQ760" s="114"/>
      <c r="TLR760" s="114"/>
      <c r="TLS760" s="114"/>
      <c r="TLT760" s="114"/>
      <c r="TLU760" s="114"/>
      <c r="TLV760" s="114"/>
      <c r="TLW760" s="114"/>
      <c r="TLX760" s="114"/>
      <c r="TLY760" s="114"/>
      <c r="TLZ760" s="114"/>
      <c r="TMA760" s="114"/>
      <c r="TMB760" s="114"/>
      <c r="TMC760" s="114"/>
      <c r="TMD760" s="114"/>
      <c r="TME760" s="114"/>
      <c r="TMF760" s="114"/>
      <c r="TMG760" s="114"/>
      <c r="TMH760" s="114"/>
      <c r="TMI760" s="114"/>
      <c r="TMJ760" s="114"/>
      <c r="TMK760" s="114"/>
      <c r="TML760" s="114"/>
      <c r="TMM760" s="114"/>
      <c r="TMN760" s="114"/>
      <c r="TMO760" s="114"/>
      <c r="TMP760" s="114"/>
      <c r="TMQ760" s="114"/>
      <c r="TMR760" s="114"/>
      <c r="TMS760" s="114"/>
      <c r="TMT760" s="114"/>
      <c r="TMU760" s="114"/>
      <c r="TMV760" s="114"/>
      <c r="TMW760" s="114"/>
      <c r="TMX760" s="114"/>
      <c r="TMY760" s="114"/>
      <c r="TMZ760" s="114"/>
      <c r="TNA760" s="114"/>
      <c r="TNB760" s="114"/>
      <c r="TNC760" s="114"/>
      <c r="TND760" s="114"/>
      <c r="TNE760" s="114"/>
      <c r="TNF760" s="114"/>
      <c r="TNG760" s="114"/>
      <c r="TNH760" s="114"/>
      <c r="TNI760" s="114"/>
      <c r="TNJ760" s="114"/>
      <c r="TNK760" s="114"/>
      <c r="TNL760" s="114"/>
      <c r="TNM760" s="114"/>
      <c r="TNN760" s="114"/>
      <c r="TNO760" s="114"/>
      <c r="TNP760" s="114"/>
      <c r="TNQ760" s="114"/>
      <c r="TNR760" s="114"/>
      <c r="TNS760" s="114"/>
      <c r="TNT760" s="114"/>
      <c r="TNU760" s="114"/>
      <c r="TNV760" s="114"/>
      <c r="TNW760" s="114"/>
      <c r="TNX760" s="114"/>
      <c r="TNY760" s="114"/>
      <c r="TNZ760" s="114"/>
      <c r="TOA760" s="114"/>
      <c r="TOB760" s="114"/>
      <c r="TOC760" s="114"/>
      <c r="TOD760" s="114"/>
      <c r="TOE760" s="114"/>
      <c r="TOF760" s="114"/>
      <c r="TOG760" s="114"/>
      <c r="TOH760" s="114"/>
      <c r="TOI760" s="114"/>
      <c r="TOJ760" s="114"/>
      <c r="TOK760" s="114"/>
      <c r="TOL760" s="114"/>
      <c r="TOM760" s="114"/>
      <c r="TON760" s="114"/>
      <c r="TOO760" s="114"/>
      <c r="TOP760" s="114"/>
      <c r="TOQ760" s="114"/>
      <c r="TOR760" s="114"/>
      <c r="TOS760" s="114"/>
      <c r="TOT760" s="114"/>
      <c r="TOU760" s="114"/>
      <c r="TOV760" s="114"/>
      <c r="TOW760" s="114"/>
      <c r="TOX760" s="114"/>
      <c r="TOY760" s="114"/>
      <c r="TOZ760" s="114"/>
      <c r="TPA760" s="114"/>
      <c r="TPB760" s="114"/>
      <c r="TPC760" s="114"/>
      <c r="TPD760" s="114"/>
      <c r="TPE760" s="114"/>
      <c r="TPF760" s="114"/>
      <c r="TPG760" s="114"/>
      <c r="TPH760" s="114"/>
      <c r="TPI760" s="114"/>
      <c r="TPJ760" s="114"/>
      <c r="TPK760" s="114"/>
      <c r="TPL760" s="114"/>
      <c r="TPM760" s="114"/>
      <c r="TPN760" s="114"/>
      <c r="TPO760" s="114"/>
      <c r="TPP760" s="114"/>
      <c r="TPQ760" s="114"/>
      <c r="TPR760" s="114"/>
      <c r="TPS760" s="114"/>
      <c r="TPT760" s="114"/>
      <c r="TPU760" s="114"/>
      <c r="TPV760" s="114"/>
      <c r="TPW760" s="114"/>
      <c r="TPX760" s="114"/>
      <c r="TPY760" s="114"/>
      <c r="TPZ760" s="114"/>
      <c r="TQA760" s="114"/>
      <c r="TQB760" s="114"/>
      <c r="TQC760" s="114"/>
      <c r="TQD760" s="114"/>
      <c r="TQE760" s="114"/>
      <c r="TQF760" s="114"/>
      <c r="TQG760" s="114"/>
      <c r="TQH760" s="114"/>
      <c r="TQI760" s="114"/>
      <c r="TQJ760" s="114"/>
      <c r="TQK760" s="114"/>
      <c r="TQL760" s="114"/>
      <c r="TQM760" s="114"/>
      <c r="TQN760" s="114"/>
      <c r="TQO760" s="114"/>
      <c r="TQP760" s="114"/>
      <c r="TQQ760" s="114"/>
      <c r="TQR760" s="114"/>
      <c r="TQS760" s="114"/>
      <c r="TQT760" s="114"/>
      <c r="TQU760" s="114"/>
      <c r="TQV760" s="114"/>
      <c r="TQW760" s="114"/>
      <c r="TQX760" s="114"/>
      <c r="TQY760" s="114"/>
      <c r="TQZ760" s="114"/>
      <c r="TRA760" s="114"/>
      <c r="TRB760" s="114"/>
      <c r="TRC760" s="114"/>
      <c r="TRD760" s="114"/>
      <c r="TRE760" s="114"/>
      <c r="TRF760" s="114"/>
      <c r="TRG760" s="114"/>
      <c r="TRH760" s="114"/>
      <c r="TRI760" s="114"/>
      <c r="TRJ760" s="114"/>
      <c r="TRK760" s="114"/>
      <c r="TRL760" s="114"/>
      <c r="TRM760" s="114"/>
      <c r="TRN760" s="114"/>
      <c r="TRO760" s="114"/>
      <c r="TRP760" s="114"/>
      <c r="TRQ760" s="114"/>
      <c r="TRR760" s="114"/>
      <c r="TRS760" s="114"/>
      <c r="TRT760" s="114"/>
      <c r="TRU760" s="114"/>
      <c r="TRV760" s="114"/>
      <c r="TRW760" s="114"/>
      <c r="TRX760" s="114"/>
      <c r="TRY760" s="114"/>
      <c r="TRZ760" s="114"/>
      <c r="TSA760" s="114"/>
      <c r="TSB760" s="114"/>
      <c r="TSC760" s="114"/>
      <c r="TSD760" s="114"/>
      <c r="TSE760" s="114"/>
      <c r="TSF760" s="114"/>
      <c r="TSG760" s="114"/>
      <c r="TSH760" s="114"/>
      <c r="TSI760" s="114"/>
      <c r="TSJ760" s="114"/>
      <c r="TSK760" s="114"/>
      <c r="TSL760" s="114"/>
      <c r="TSM760" s="114"/>
      <c r="TSN760" s="114"/>
      <c r="TSO760" s="114"/>
      <c r="TSP760" s="114"/>
      <c r="TSQ760" s="114"/>
      <c r="TSR760" s="114"/>
      <c r="TSS760" s="114"/>
      <c r="TST760" s="114"/>
      <c r="TSU760" s="114"/>
      <c r="TSV760" s="114"/>
      <c r="TSW760" s="114"/>
      <c r="TSX760" s="114"/>
      <c r="TSY760" s="114"/>
      <c r="TSZ760" s="114"/>
      <c r="TTA760" s="114"/>
      <c r="TTB760" s="114"/>
      <c r="TTC760" s="114"/>
      <c r="TTD760" s="114"/>
      <c r="TTE760" s="114"/>
      <c r="TTF760" s="114"/>
      <c r="TTG760" s="114"/>
      <c r="TTH760" s="114"/>
      <c r="TTI760" s="114"/>
      <c r="TTJ760" s="114"/>
      <c r="TTK760" s="114"/>
      <c r="TTL760" s="114"/>
      <c r="TTM760" s="114"/>
      <c r="TTN760" s="114"/>
      <c r="TTO760" s="114"/>
      <c r="TTP760" s="114"/>
      <c r="TTQ760" s="114"/>
      <c r="TTR760" s="114"/>
      <c r="TTS760" s="114"/>
      <c r="TTT760" s="114"/>
      <c r="TTU760" s="114"/>
      <c r="TTV760" s="114"/>
      <c r="TTW760" s="114"/>
      <c r="TTX760" s="114"/>
      <c r="TTY760" s="114"/>
      <c r="TTZ760" s="114"/>
      <c r="TUA760" s="114"/>
      <c r="TUB760" s="114"/>
      <c r="TUC760" s="114"/>
      <c r="TUD760" s="114"/>
      <c r="TUE760" s="114"/>
      <c r="TUF760" s="114"/>
      <c r="TUG760" s="114"/>
      <c r="TUH760" s="114"/>
      <c r="TUI760" s="114"/>
      <c r="TUJ760" s="114"/>
      <c r="TUK760" s="114"/>
      <c r="TUL760" s="114"/>
      <c r="TUM760" s="114"/>
      <c r="TUN760" s="114"/>
      <c r="TUO760" s="114"/>
      <c r="TUP760" s="114"/>
      <c r="TUQ760" s="114"/>
      <c r="TUR760" s="114"/>
      <c r="TUS760" s="114"/>
      <c r="TUT760" s="114"/>
      <c r="TUU760" s="114"/>
      <c r="TUV760" s="114"/>
      <c r="TUW760" s="114"/>
      <c r="TUX760" s="114"/>
      <c r="TUY760" s="114"/>
      <c r="TUZ760" s="114"/>
      <c r="TVA760" s="114"/>
      <c r="TVB760" s="114"/>
      <c r="TVC760" s="114"/>
      <c r="TVD760" s="114"/>
      <c r="TVE760" s="114"/>
      <c r="TVF760" s="114"/>
      <c r="TVG760" s="114"/>
      <c r="TVH760" s="114"/>
      <c r="TVI760" s="114"/>
      <c r="TVJ760" s="114"/>
      <c r="TVK760" s="114"/>
      <c r="TVL760" s="114"/>
      <c r="TVM760" s="114"/>
      <c r="TVN760" s="114"/>
      <c r="TVO760" s="114"/>
      <c r="TVP760" s="114"/>
      <c r="TVQ760" s="114"/>
      <c r="TVR760" s="114"/>
      <c r="TVS760" s="114"/>
      <c r="TVT760" s="114"/>
      <c r="TVU760" s="114"/>
      <c r="TVV760" s="114"/>
      <c r="TVW760" s="114"/>
      <c r="TVX760" s="114"/>
      <c r="TVY760" s="114"/>
      <c r="TVZ760" s="114"/>
      <c r="TWA760" s="114"/>
      <c r="TWB760" s="114"/>
      <c r="TWC760" s="114"/>
      <c r="TWD760" s="114"/>
      <c r="TWE760" s="114"/>
      <c r="TWF760" s="114"/>
      <c r="TWG760" s="114"/>
      <c r="TWH760" s="114"/>
      <c r="TWI760" s="114"/>
      <c r="TWJ760" s="114"/>
      <c r="TWK760" s="114"/>
      <c r="TWL760" s="114"/>
      <c r="TWM760" s="114"/>
      <c r="TWN760" s="114"/>
      <c r="TWO760" s="114"/>
      <c r="TWP760" s="114"/>
      <c r="TWQ760" s="114"/>
      <c r="TWR760" s="114"/>
      <c r="TWS760" s="114"/>
      <c r="TWT760" s="114"/>
      <c r="TWU760" s="114"/>
      <c r="TWV760" s="114"/>
      <c r="TWW760" s="114"/>
      <c r="TWX760" s="114"/>
      <c r="TWY760" s="114"/>
      <c r="TWZ760" s="114"/>
      <c r="TXA760" s="114"/>
      <c r="TXB760" s="114"/>
      <c r="TXC760" s="114"/>
      <c r="TXD760" s="114"/>
      <c r="TXE760" s="114"/>
      <c r="TXF760" s="114"/>
      <c r="TXG760" s="114"/>
      <c r="TXH760" s="114"/>
      <c r="TXI760" s="114"/>
      <c r="TXJ760" s="114"/>
      <c r="TXK760" s="114"/>
      <c r="TXL760" s="114"/>
      <c r="TXM760" s="114"/>
      <c r="TXN760" s="114"/>
      <c r="TXO760" s="114"/>
      <c r="TXP760" s="114"/>
      <c r="TXQ760" s="114"/>
      <c r="TXR760" s="114"/>
      <c r="TXS760" s="114"/>
      <c r="TXT760" s="114"/>
      <c r="TXU760" s="114"/>
      <c r="TXV760" s="114"/>
      <c r="TXW760" s="114"/>
      <c r="TXX760" s="114"/>
      <c r="TXY760" s="114"/>
      <c r="TXZ760" s="114"/>
      <c r="TYA760" s="114"/>
      <c r="TYB760" s="114"/>
      <c r="TYC760" s="114"/>
      <c r="TYD760" s="114"/>
      <c r="TYE760" s="114"/>
      <c r="TYF760" s="114"/>
      <c r="TYG760" s="114"/>
      <c r="TYH760" s="114"/>
      <c r="TYI760" s="114"/>
      <c r="TYJ760" s="114"/>
      <c r="TYK760" s="114"/>
      <c r="TYL760" s="114"/>
      <c r="TYM760" s="114"/>
      <c r="TYN760" s="114"/>
      <c r="TYO760" s="114"/>
      <c r="TYP760" s="114"/>
      <c r="TYQ760" s="114"/>
      <c r="TYR760" s="114"/>
      <c r="TYS760" s="114"/>
      <c r="TYT760" s="114"/>
      <c r="TYU760" s="114"/>
      <c r="TYV760" s="114"/>
      <c r="TYW760" s="114"/>
      <c r="TYX760" s="114"/>
      <c r="TYY760" s="114"/>
      <c r="TYZ760" s="114"/>
      <c r="TZA760" s="114"/>
      <c r="TZB760" s="114"/>
      <c r="TZC760" s="114"/>
      <c r="TZD760" s="114"/>
      <c r="TZE760" s="114"/>
      <c r="TZF760" s="114"/>
      <c r="TZG760" s="114"/>
      <c r="TZH760" s="114"/>
      <c r="TZI760" s="114"/>
      <c r="TZJ760" s="114"/>
      <c r="TZK760" s="114"/>
      <c r="TZL760" s="114"/>
      <c r="TZM760" s="114"/>
      <c r="TZN760" s="114"/>
      <c r="TZO760" s="114"/>
      <c r="TZP760" s="114"/>
      <c r="TZQ760" s="114"/>
      <c r="TZR760" s="114"/>
      <c r="TZS760" s="114"/>
      <c r="TZT760" s="114"/>
      <c r="TZU760" s="114"/>
      <c r="TZV760" s="114"/>
      <c r="TZW760" s="114"/>
      <c r="TZX760" s="114"/>
      <c r="TZY760" s="114"/>
      <c r="TZZ760" s="114"/>
      <c r="UAA760" s="114"/>
      <c r="UAB760" s="114"/>
      <c r="UAC760" s="114"/>
      <c r="UAD760" s="114"/>
      <c r="UAE760" s="114"/>
      <c r="UAF760" s="114"/>
      <c r="UAG760" s="114"/>
      <c r="UAH760" s="114"/>
      <c r="UAI760" s="114"/>
      <c r="UAJ760" s="114"/>
      <c r="UAK760" s="114"/>
      <c r="UAL760" s="114"/>
      <c r="UAM760" s="114"/>
      <c r="UAN760" s="114"/>
      <c r="UAO760" s="114"/>
      <c r="UAP760" s="114"/>
      <c r="UAQ760" s="114"/>
      <c r="UAR760" s="114"/>
      <c r="UAS760" s="114"/>
      <c r="UAT760" s="114"/>
      <c r="UAU760" s="114"/>
      <c r="UAV760" s="114"/>
      <c r="UAW760" s="114"/>
      <c r="UAX760" s="114"/>
      <c r="UAY760" s="114"/>
      <c r="UAZ760" s="114"/>
      <c r="UBA760" s="114"/>
      <c r="UBB760" s="114"/>
      <c r="UBC760" s="114"/>
      <c r="UBD760" s="114"/>
      <c r="UBE760" s="114"/>
      <c r="UBF760" s="114"/>
      <c r="UBG760" s="114"/>
      <c r="UBH760" s="114"/>
      <c r="UBI760" s="114"/>
      <c r="UBJ760" s="114"/>
      <c r="UBK760" s="114"/>
      <c r="UBL760" s="114"/>
      <c r="UBM760" s="114"/>
      <c r="UBN760" s="114"/>
      <c r="UBO760" s="114"/>
      <c r="UBP760" s="114"/>
      <c r="UBQ760" s="114"/>
      <c r="UBR760" s="114"/>
      <c r="UBS760" s="114"/>
      <c r="UBT760" s="114"/>
      <c r="UBU760" s="114"/>
      <c r="UBV760" s="114"/>
      <c r="UBW760" s="114"/>
      <c r="UBX760" s="114"/>
      <c r="UBY760" s="114"/>
      <c r="UBZ760" s="114"/>
      <c r="UCA760" s="114"/>
      <c r="UCB760" s="114"/>
      <c r="UCC760" s="114"/>
      <c r="UCD760" s="114"/>
      <c r="UCE760" s="114"/>
      <c r="UCF760" s="114"/>
      <c r="UCG760" s="114"/>
      <c r="UCH760" s="114"/>
      <c r="UCI760" s="114"/>
      <c r="UCJ760" s="114"/>
      <c r="UCK760" s="114"/>
      <c r="UCL760" s="114"/>
      <c r="UCM760" s="114"/>
      <c r="UCN760" s="114"/>
      <c r="UCO760" s="114"/>
      <c r="UCP760" s="114"/>
      <c r="UCQ760" s="114"/>
      <c r="UCR760" s="114"/>
      <c r="UCS760" s="114"/>
      <c r="UCT760" s="114"/>
      <c r="UCU760" s="114"/>
      <c r="UCV760" s="114"/>
      <c r="UCW760" s="114"/>
      <c r="UCX760" s="114"/>
      <c r="UCY760" s="114"/>
      <c r="UCZ760" s="114"/>
      <c r="UDA760" s="114"/>
      <c r="UDB760" s="114"/>
      <c r="UDC760" s="114"/>
      <c r="UDD760" s="114"/>
      <c r="UDE760" s="114"/>
      <c r="UDF760" s="114"/>
      <c r="UDG760" s="114"/>
      <c r="UDH760" s="114"/>
      <c r="UDI760" s="114"/>
      <c r="UDJ760" s="114"/>
      <c r="UDK760" s="114"/>
      <c r="UDL760" s="114"/>
      <c r="UDM760" s="114"/>
      <c r="UDN760" s="114"/>
      <c r="UDO760" s="114"/>
      <c r="UDP760" s="114"/>
      <c r="UDQ760" s="114"/>
      <c r="UDR760" s="114"/>
      <c r="UDS760" s="114"/>
      <c r="UDT760" s="114"/>
      <c r="UDU760" s="114"/>
      <c r="UDV760" s="114"/>
      <c r="UDW760" s="114"/>
      <c r="UDX760" s="114"/>
      <c r="UDY760" s="114"/>
      <c r="UDZ760" s="114"/>
      <c r="UEA760" s="114"/>
      <c r="UEB760" s="114"/>
      <c r="UEC760" s="114"/>
      <c r="UED760" s="114"/>
      <c r="UEE760" s="114"/>
      <c r="UEF760" s="114"/>
      <c r="UEG760" s="114"/>
      <c r="UEH760" s="114"/>
      <c r="UEI760" s="114"/>
      <c r="UEJ760" s="114"/>
      <c r="UEK760" s="114"/>
      <c r="UEL760" s="114"/>
      <c r="UEM760" s="114"/>
      <c r="UEN760" s="114"/>
      <c r="UEO760" s="114"/>
      <c r="UEP760" s="114"/>
      <c r="UEQ760" s="114"/>
      <c r="UER760" s="114"/>
      <c r="UES760" s="114"/>
      <c r="UET760" s="114"/>
      <c r="UEU760" s="114"/>
      <c r="UEV760" s="114"/>
      <c r="UEW760" s="114"/>
      <c r="UEX760" s="114"/>
      <c r="UEY760" s="114"/>
      <c r="UEZ760" s="114"/>
      <c r="UFA760" s="114"/>
      <c r="UFB760" s="114"/>
      <c r="UFC760" s="114"/>
      <c r="UFD760" s="114"/>
      <c r="UFE760" s="114"/>
      <c r="UFF760" s="114"/>
      <c r="UFG760" s="114"/>
      <c r="UFH760" s="114"/>
      <c r="UFI760" s="114"/>
      <c r="UFJ760" s="114"/>
      <c r="UFK760" s="114"/>
      <c r="UFL760" s="114"/>
      <c r="UFM760" s="114"/>
      <c r="UFN760" s="114"/>
      <c r="UFO760" s="114"/>
      <c r="UFP760" s="114"/>
      <c r="UFQ760" s="114"/>
      <c r="UFR760" s="114"/>
      <c r="UFS760" s="114"/>
      <c r="UFT760" s="114"/>
      <c r="UFU760" s="114"/>
      <c r="UFV760" s="114"/>
      <c r="UFW760" s="114"/>
      <c r="UFX760" s="114"/>
      <c r="UFY760" s="114"/>
      <c r="UFZ760" s="114"/>
      <c r="UGA760" s="114"/>
      <c r="UGB760" s="114"/>
      <c r="UGC760" s="114"/>
      <c r="UGD760" s="114"/>
      <c r="UGE760" s="114"/>
      <c r="UGF760" s="114"/>
      <c r="UGG760" s="114"/>
      <c r="UGH760" s="114"/>
      <c r="UGI760" s="114"/>
      <c r="UGJ760" s="114"/>
      <c r="UGK760" s="114"/>
      <c r="UGL760" s="114"/>
      <c r="UGM760" s="114"/>
      <c r="UGN760" s="114"/>
      <c r="UGO760" s="114"/>
      <c r="UGP760" s="114"/>
      <c r="UGQ760" s="114"/>
      <c r="UGR760" s="114"/>
      <c r="UGS760" s="114"/>
      <c r="UGT760" s="114"/>
      <c r="UGU760" s="114"/>
      <c r="UGV760" s="114"/>
      <c r="UGW760" s="114"/>
      <c r="UGX760" s="114"/>
      <c r="UGY760" s="114"/>
      <c r="UGZ760" s="114"/>
      <c r="UHA760" s="114"/>
      <c r="UHB760" s="114"/>
      <c r="UHC760" s="114"/>
      <c r="UHD760" s="114"/>
      <c r="UHE760" s="114"/>
      <c r="UHF760" s="114"/>
      <c r="UHG760" s="114"/>
      <c r="UHH760" s="114"/>
      <c r="UHI760" s="114"/>
      <c r="UHJ760" s="114"/>
      <c r="UHK760" s="114"/>
      <c r="UHL760" s="114"/>
      <c r="UHM760" s="114"/>
      <c r="UHN760" s="114"/>
      <c r="UHO760" s="114"/>
      <c r="UHP760" s="114"/>
      <c r="UHQ760" s="114"/>
      <c r="UHR760" s="114"/>
      <c r="UHS760" s="114"/>
      <c r="UHT760" s="114"/>
      <c r="UHU760" s="114"/>
      <c r="UHV760" s="114"/>
      <c r="UHW760" s="114"/>
      <c r="UHX760" s="114"/>
      <c r="UHY760" s="114"/>
      <c r="UHZ760" s="114"/>
      <c r="UIA760" s="114"/>
      <c r="UIB760" s="114"/>
      <c r="UIC760" s="114"/>
      <c r="UID760" s="114"/>
      <c r="UIE760" s="114"/>
      <c r="UIF760" s="114"/>
      <c r="UIG760" s="114"/>
      <c r="UIH760" s="114"/>
      <c r="UII760" s="114"/>
      <c r="UIJ760" s="114"/>
      <c r="UIK760" s="114"/>
      <c r="UIL760" s="114"/>
      <c r="UIM760" s="114"/>
      <c r="UIN760" s="114"/>
      <c r="UIO760" s="114"/>
      <c r="UIP760" s="114"/>
      <c r="UIQ760" s="114"/>
      <c r="UIR760" s="114"/>
      <c r="UIS760" s="114"/>
      <c r="UIT760" s="114"/>
      <c r="UIU760" s="114"/>
      <c r="UIV760" s="114"/>
      <c r="UIW760" s="114"/>
      <c r="UIX760" s="114"/>
      <c r="UIY760" s="114"/>
      <c r="UIZ760" s="114"/>
      <c r="UJA760" s="114"/>
      <c r="UJB760" s="114"/>
      <c r="UJC760" s="114"/>
      <c r="UJD760" s="114"/>
      <c r="UJE760" s="114"/>
      <c r="UJF760" s="114"/>
      <c r="UJG760" s="114"/>
      <c r="UJH760" s="114"/>
      <c r="UJI760" s="114"/>
      <c r="UJJ760" s="114"/>
      <c r="UJK760" s="114"/>
      <c r="UJL760" s="114"/>
      <c r="UJM760" s="114"/>
      <c r="UJN760" s="114"/>
      <c r="UJO760" s="114"/>
      <c r="UJP760" s="114"/>
      <c r="UJQ760" s="114"/>
      <c r="UJR760" s="114"/>
      <c r="UJS760" s="114"/>
      <c r="UJT760" s="114"/>
      <c r="UJU760" s="114"/>
      <c r="UJV760" s="114"/>
      <c r="UJW760" s="114"/>
      <c r="UJX760" s="114"/>
      <c r="UJY760" s="114"/>
      <c r="UJZ760" s="114"/>
      <c r="UKA760" s="114"/>
      <c r="UKB760" s="114"/>
      <c r="UKC760" s="114"/>
      <c r="UKD760" s="114"/>
      <c r="UKE760" s="114"/>
      <c r="UKF760" s="114"/>
      <c r="UKG760" s="114"/>
      <c r="UKH760" s="114"/>
      <c r="UKI760" s="114"/>
      <c r="UKJ760" s="114"/>
      <c r="UKK760" s="114"/>
      <c r="UKL760" s="114"/>
      <c r="UKM760" s="114"/>
      <c r="UKN760" s="114"/>
      <c r="UKO760" s="114"/>
      <c r="UKP760" s="114"/>
      <c r="UKQ760" s="114"/>
      <c r="UKR760" s="114"/>
      <c r="UKS760" s="114"/>
      <c r="UKT760" s="114"/>
      <c r="UKU760" s="114"/>
      <c r="UKV760" s="114"/>
      <c r="UKW760" s="114"/>
      <c r="UKX760" s="114"/>
      <c r="UKY760" s="114"/>
      <c r="UKZ760" s="114"/>
      <c r="ULA760" s="114"/>
      <c r="ULB760" s="114"/>
      <c r="ULC760" s="114"/>
      <c r="ULD760" s="114"/>
      <c r="ULE760" s="114"/>
      <c r="ULF760" s="114"/>
      <c r="ULG760" s="114"/>
      <c r="ULH760" s="114"/>
      <c r="ULI760" s="114"/>
      <c r="ULJ760" s="114"/>
      <c r="ULK760" s="114"/>
      <c r="ULL760" s="114"/>
      <c r="ULM760" s="114"/>
      <c r="ULN760" s="114"/>
      <c r="ULO760" s="114"/>
      <c r="ULP760" s="114"/>
      <c r="ULQ760" s="114"/>
      <c r="ULR760" s="114"/>
      <c r="ULS760" s="114"/>
      <c r="ULT760" s="114"/>
      <c r="ULU760" s="114"/>
      <c r="ULV760" s="114"/>
      <c r="ULW760" s="114"/>
      <c r="ULX760" s="114"/>
      <c r="ULY760" s="114"/>
      <c r="ULZ760" s="114"/>
      <c r="UMA760" s="114"/>
      <c r="UMB760" s="114"/>
      <c r="UMC760" s="114"/>
      <c r="UMD760" s="114"/>
      <c r="UME760" s="114"/>
      <c r="UMF760" s="114"/>
      <c r="UMG760" s="114"/>
      <c r="UMH760" s="114"/>
      <c r="UMI760" s="114"/>
      <c r="UMJ760" s="114"/>
      <c r="UMK760" s="114"/>
      <c r="UML760" s="114"/>
      <c r="UMM760" s="114"/>
      <c r="UMN760" s="114"/>
      <c r="UMO760" s="114"/>
      <c r="UMP760" s="114"/>
      <c r="UMQ760" s="114"/>
      <c r="UMR760" s="114"/>
      <c r="UMS760" s="114"/>
      <c r="UMT760" s="114"/>
      <c r="UMU760" s="114"/>
      <c r="UMV760" s="114"/>
      <c r="UMW760" s="114"/>
      <c r="UMX760" s="114"/>
      <c r="UMY760" s="114"/>
      <c r="UMZ760" s="114"/>
      <c r="UNA760" s="114"/>
      <c r="UNB760" s="114"/>
      <c r="UNC760" s="114"/>
      <c r="UND760" s="114"/>
      <c r="UNE760" s="114"/>
      <c r="UNF760" s="114"/>
      <c r="UNG760" s="114"/>
      <c r="UNH760" s="114"/>
      <c r="UNI760" s="114"/>
      <c r="UNJ760" s="114"/>
      <c r="UNK760" s="114"/>
      <c r="UNL760" s="114"/>
      <c r="UNM760" s="114"/>
      <c r="UNN760" s="114"/>
      <c r="UNO760" s="114"/>
      <c r="UNP760" s="114"/>
      <c r="UNQ760" s="114"/>
      <c r="UNR760" s="114"/>
      <c r="UNS760" s="114"/>
      <c r="UNT760" s="114"/>
      <c r="UNU760" s="114"/>
      <c r="UNV760" s="114"/>
      <c r="UNW760" s="114"/>
      <c r="UNX760" s="114"/>
      <c r="UNY760" s="114"/>
      <c r="UNZ760" s="114"/>
      <c r="UOA760" s="114"/>
      <c r="UOB760" s="114"/>
      <c r="UOC760" s="114"/>
      <c r="UOD760" s="114"/>
      <c r="UOE760" s="114"/>
      <c r="UOF760" s="114"/>
      <c r="UOG760" s="114"/>
      <c r="UOH760" s="114"/>
      <c r="UOI760" s="114"/>
      <c r="UOJ760" s="114"/>
      <c r="UOK760" s="114"/>
      <c r="UOL760" s="114"/>
      <c r="UOM760" s="114"/>
      <c r="UON760" s="114"/>
      <c r="UOO760" s="114"/>
      <c r="UOP760" s="114"/>
      <c r="UOQ760" s="114"/>
      <c r="UOR760" s="114"/>
      <c r="UOS760" s="114"/>
      <c r="UOT760" s="114"/>
      <c r="UOU760" s="114"/>
      <c r="UOV760" s="114"/>
      <c r="UOW760" s="114"/>
      <c r="UOX760" s="114"/>
      <c r="UOY760" s="114"/>
      <c r="UOZ760" s="114"/>
      <c r="UPA760" s="114"/>
      <c r="UPB760" s="114"/>
      <c r="UPC760" s="114"/>
      <c r="UPD760" s="114"/>
      <c r="UPE760" s="114"/>
      <c r="UPF760" s="114"/>
      <c r="UPG760" s="114"/>
      <c r="UPH760" s="114"/>
      <c r="UPI760" s="114"/>
      <c r="UPJ760" s="114"/>
      <c r="UPK760" s="114"/>
      <c r="UPL760" s="114"/>
      <c r="UPM760" s="114"/>
      <c r="UPN760" s="114"/>
      <c r="UPO760" s="114"/>
      <c r="UPP760" s="114"/>
      <c r="UPQ760" s="114"/>
      <c r="UPR760" s="114"/>
      <c r="UPS760" s="114"/>
      <c r="UPT760" s="114"/>
      <c r="UPU760" s="114"/>
      <c r="UPV760" s="114"/>
      <c r="UPW760" s="114"/>
      <c r="UPX760" s="114"/>
      <c r="UPY760" s="114"/>
      <c r="UPZ760" s="114"/>
      <c r="UQA760" s="114"/>
      <c r="UQB760" s="114"/>
      <c r="UQC760" s="114"/>
      <c r="UQD760" s="114"/>
      <c r="UQE760" s="114"/>
      <c r="UQF760" s="114"/>
      <c r="UQG760" s="114"/>
      <c r="UQH760" s="114"/>
      <c r="UQI760" s="114"/>
      <c r="UQJ760" s="114"/>
      <c r="UQK760" s="114"/>
      <c r="UQL760" s="114"/>
      <c r="UQM760" s="114"/>
      <c r="UQN760" s="114"/>
      <c r="UQO760" s="114"/>
      <c r="UQP760" s="114"/>
      <c r="UQQ760" s="114"/>
      <c r="UQR760" s="114"/>
      <c r="UQS760" s="114"/>
      <c r="UQT760" s="114"/>
      <c r="UQU760" s="114"/>
      <c r="UQV760" s="114"/>
      <c r="UQW760" s="114"/>
      <c r="UQX760" s="114"/>
      <c r="UQY760" s="114"/>
      <c r="UQZ760" s="114"/>
      <c r="URA760" s="114"/>
      <c r="URB760" s="114"/>
      <c r="URC760" s="114"/>
      <c r="URD760" s="114"/>
      <c r="URE760" s="114"/>
      <c r="URF760" s="114"/>
      <c r="URG760" s="114"/>
      <c r="URH760" s="114"/>
      <c r="URI760" s="114"/>
      <c r="URJ760" s="114"/>
      <c r="URK760" s="114"/>
      <c r="URL760" s="114"/>
      <c r="URM760" s="114"/>
      <c r="URN760" s="114"/>
      <c r="URO760" s="114"/>
      <c r="URP760" s="114"/>
      <c r="URQ760" s="114"/>
      <c r="URR760" s="114"/>
      <c r="URS760" s="114"/>
      <c r="URT760" s="114"/>
      <c r="URU760" s="114"/>
      <c r="URV760" s="114"/>
      <c r="URW760" s="114"/>
      <c r="URX760" s="114"/>
      <c r="URY760" s="114"/>
      <c r="URZ760" s="114"/>
      <c r="USA760" s="114"/>
      <c r="USB760" s="114"/>
      <c r="USC760" s="114"/>
      <c r="USD760" s="114"/>
      <c r="USE760" s="114"/>
      <c r="USF760" s="114"/>
      <c r="USG760" s="114"/>
      <c r="USH760" s="114"/>
      <c r="USI760" s="114"/>
      <c r="USJ760" s="114"/>
      <c r="USK760" s="114"/>
      <c r="USL760" s="114"/>
      <c r="USM760" s="114"/>
      <c r="USN760" s="114"/>
      <c r="USO760" s="114"/>
      <c r="USP760" s="114"/>
      <c r="USQ760" s="114"/>
      <c r="USR760" s="114"/>
      <c r="USS760" s="114"/>
      <c r="UST760" s="114"/>
      <c r="USU760" s="114"/>
      <c r="USV760" s="114"/>
      <c r="USW760" s="114"/>
      <c r="USX760" s="114"/>
      <c r="USY760" s="114"/>
      <c r="USZ760" s="114"/>
      <c r="UTA760" s="114"/>
      <c r="UTB760" s="114"/>
      <c r="UTC760" s="114"/>
      <c r="UTD760" s="114"/>
      <c r="UTE760" s="114"/>
      <c r="UTF760" s="114"/>
      <c r="UTG760" s="114"/>
      <c r="UTH760" s="114"/>
      <c r="UTI760" s="114"/>
      <c r="UTJ760" s="114"/>
      <c r="UTK760" s="114"/>
      <c r="UTL760" s="114"/>
      <c r="UTM760" s="114"/>
      <c r="UTN760" s="114"/>
      <c r="UTO760" s="114"/>
      <c r="UTP760" s="114"/>
      <c r="UTQ760" s="114"/>
      <c r="UTR760" s="114"/>
      <c r="UTS760" s="114"/>
      <c r="UTT760" s="114"/>
      <c r="UTU760" s="114"/>
      <c r="UTV760" s="114"/>
      <c r="UTW760" s="114"/>
      <c r="UTX760" s="114"/>
      <c r="UTY760" s="114"/>
      <c r="UTZ760" s="114"/>
      <c r="UUA760" s="114"/>
      <c r="UUB760" s="114"/>
      <c r="UUC760" s="114"/>
      <c r="UUD760" s="114"/>
      <c r="UUE760" s="114"/>
      <c r="UUF760" s="114"/>
      <c r="UUG760" s="114"/>
      <c r="UUH760" s="114"/>
      <c r="UUI760" s="114"/>
      <c r="UUJ760" s="114"/>
      <c r="UUK760" s="114"/>
      <c r="UUL760" s="114"/>
      <c r="UUM760" s="114"/>
      <c r="UUN760" s="114"/>
      <c r="UUO760" s="114"/>
      <c r="UUP760" s="114"/>
      <c r="UUQ760" s="114"/>
      <c r="UUR760" s="114"/>
      <c r="UUS760" s="114"/>
      <c r="UUT760" s="114"/>
      <c r="UUU760" s="114"/>
      <c r="UUV760" s="114"/>
      <c r="UUW760" s="114"/>
      <c r="UUX760" s="114"/>
      <c r="UUY760" s="114"/>
      <c r="UUZ760" s="114"/>
      <c r="UVA760" s="114"/>
      <c r="UVB760" s="114"/>
      <c r="UVC760" s="114"/>
      <c r="UVD760" s="114"/>
      <c r="UVE760" s="114"/>
      <c r="UVF760" s="114"/>
      <c r="UVG760" s="114"/>
      <c r="UVH760" s="114"/>
      <c r="UVI760" s="114"/>
      <c r="UVJ760" s="114"/>
      <c r="UVK760" s="114"/>
      <c r="UVL760" s="114"/>
      <c r="UVM760" s="114"/>
      <c r="UVN760" s="114"/>
      <c r="UVO760" s="114"/>
      <c r="UVP760" s="114"/>
      <c r="UVQ760" s="114"/>
      <c r="UVR760" s="114"/>
      <c r="UVS760" s="114"/>
      <c r="UVT760" s="114"/>
      <c r="UVU760" s="114"/>
      <c r="UVV760" s="114"/>
      <c r="UVW760" s="114"/>
      <c r="UVX760" s="114"/>
      <c r="UVY760" s="114"/>
      <c r="UVZ760" s="114"/>
      <c r="UWA760" s="114"/>
      <c r="UWB760" s="114"/>
      <c r="UWC760" s="114"/>
      <c r="UWD760" s="114"/>
      <c r="UWE760" s="114"/>
      <c r="UWF760" s="114"/>
      <c r="UWG760" s="114"/>
      <c r="UWH760" s="114"/>
      <c r="UWI760" s="114"/>
      <c r="UWJ760" s="114"/>
      <c r="UWK760" s="114"/>
      <c r="UWL760" s="114"/>
      <c r="UWM760" s="114"/>
      <c r="UWN760" s="114"/>
      <c r="UWO760" s="114"/>
      <c r="UWP760" s="114"/>
      <c r="UWQ760" s="114"/>
      <c r="UWR760" s="114"/>
      <c r="UWS760" s="114"/>
      <c r="UWT760" s="114"/>
      <c r="UWU760" s="114"/>
      <c r="UWV760" s="114"/>
      <c r="UWW760" s="114"/>
      <c r="UWX760" s="114"/>
      <c r="UWY760" s="114"/>
      <c r="UWZ760" s="114"/>
      <c r="UXA760" s="114"/>
      <c r="UXB760" s="114"/>
      <c r="UXC760" s="114"/>
      <c r="UXD760" s="114"/>
      <c r="UXE760" s="114"/>
      <c r="UXF760" s="114"/>
      <c r="UXG760" s="114"/>
      <c r="UXH760" s="114"/>
      <c r="UXI760" s="114"/>
      <c r="UXJ760" s="114"/>
      <c r="UXK760" s="114"/>
      <c r="UXL760" s="114"/>
      <c r="UXM760" s="114"/>
      <c r="UXN760" s="114"/>
      <c r="UXO760" s="114"/>
      <c r="UXP760" s="114"/>
      <c r="UXQ760" s="114"/>
      <c r="UXR760" s="114"/>
      <c r="UXS760" s="114"/>
      <c r="UXT760" s="114"/>
      <c r="UXU760" s="114"/>
      <c r="UXV760" s="114"/>
      <c r="UXW760" s="114"/>
      <c r="UXX760" s="114"/>
      <c r="UXY760" s="114"/>
      <c r="UXZ760" s="114"/>
      <c r="UYA760" s="114"/>
      <c r="UYB760" s="114"/>
      <c r="UYC760" s="114"/>
      <c r="UYD760" s="114"/>
      <c r="UYE760" s="114"/>
      <c r="UYF760" s="114"/>
      <c r="UYG760" s="114"/>
      <c r="UYH760" s="114"/>
      <c r="UYI760" s="114"/>
      <c r="UYJ760" s="114"/>
      <c r="UYK760" s="114"/>
      <c r="UYL760" s="114"/>
      <c r="UYM760" s="114"/>
      <c r="UYN760" s="114"/>
      <c r="UYO760" s="114"/>
      <c r="UYP760" s="114"/>
      <c r="UYQ760" s="114"/>
      <c r="UYR760" s="114"/>
      <c r="UYS760" s="114"/>
      <c r="UYT760" s="114"/>
      <c r="UYU760" s="114"/>
      <c r="UYV760" s="114"/>
      <c r="UYW760" s="114"/>
      <c r="UYX760" s="114"/>
      <c r="UYY760" s="114"/>
      <c r="UYZ760" s="114"/>
      <c r="UZA760" s="114"/>
      <c r="UZB760" s="114"/>
      <c r="UZC760" s="114"/>
      <c r="UZD760" s="114"/>
      <c r="UZE760" s="114"/>
      <c r="UZF760" s="114"/>
      <c r="UZG760" s="114"/>
      <c r="UZH760" s="114"/>
      <c r="UZI760" s="114"/>
      <c r="UZJ760" s="114"/>
      <c r="UZK760" s="114"/>
      <c r="UZL760" s="114"/>
      <c r="UZM760" s="114"/>
      <c r="UZN760" s="114"/>
      <c r="UZO760" s="114"/>
      <c r="UZP760" s="114"/>
      <c r="UZQ760" s="114"/>
      <c r="UZR760" s="114"/>
      <c r="UZS760" s="114"/>
      <c r="UZT760" s="114"/>
      <c r="UZU760" s="114"/>
      <c r="UZV760" s="114"/>
      <c r="UZW760" s="114"/>
      <c r="UZX760" s="114"/>
      <c r="UZY760" s="114"/>
      <c r="UZZ760" s="114"/>
      <c r="VAA760" s="114"/>
      <c r="VAB760" s="114"/>
      <c r="VAC760" s="114"/>
      <c r="VAD760" s="114"/>
      <c r="VAE760" s="114"/>
      <c r="VAF760" s="114"/>
      <c r="VAG760" s="114"/>
      <c r="VAH760" s="114"/>
      <c r="VAI760" s="114"/>
      <c r="VAJ760" s="114"/>
      <c r="VAK760" s="114"/>
      <c r="VAL760" s="114"/>
      <c r="VAM760" s="114"/>
      <c r="VAN760" s="114"/>
      <c r="VAO760" s="114"/>
      <c r="VAP760" s="114"/>
      <c r="VAQ760" s="114"/>
      <c r="VAR760" s="114"/>
      <c r="VAS760" s="114"/>
      <c r="VAT760" s="114"/>
      <c r="VAU760" s="114"/>
      <c r="VAV760" s="114"/>
      <c r="VAW760" s="114"/>
      <c r="VAX760" s="114"/>
      <c r="VAY760" s="114"/>
      <c r="VAZ760" s="114"/>
      <c r="VBA760" s="114"/>
      <c r="VBB760" s="114"/>
      <c r="VBC760" s="114"/>
      <c r="VBD760" s="114"/>
      <c r="VBE760" s="114"/>
      <c r="VBF760" s="114"/>
      <c r="VBG760" s="114"/>
      <c r="VBH760" s="114"/>
      <c r="VBI760" s="114"/>
      <c r="VBJ760" s="114"/>
      <c r="VBK760" s="114"/>
      <c r="VBL760" s="114"/>
      <c r="VBM760" s="114"/>
      <c r="VBN760" s="114"/>
      <c r="VBO760" s="114"/>
      <c r="VBP760" s="114"/>
      <c r="VBQ760" s="114"/>
      <c r="VBR760" s="114"/>
      <c r="VBS760" s="114"/>
      <c r="VBT760" s="114"/>
      <c r="VBU760" s="114"/>
      <c r="VBV760" s="114"/>
      <c r="VBW760" s="114"/>
      <c r="VBX760" s="114"/>
      <c r="VBY760" s="114"/>
      <c r="VBZ760" s="114"/>
      <c r="VCA760" s="114"/>
      <c r="VCB760" s="114"/>
      <c r="VCC760" s="114"/>
      <c r="VCD760" s="114"/>
      <c r="VCE760" s="114"/>
      <c r="VCF760" s="114"/>
      <c r="VCG760" s="114"/>
      <c r="VCH760" s="114"/>
      <c r="VCI760" s="114"/>
      <c r="VCJ760" s="114"/>
      <c r="VCK760" s="114"/>
      <c r="VCL760" s="114"/>
      <c r="VCM760" s="114"/>
      <c r="VCN760" s="114"/>
      <c r="VCO760" s="114"/>
      <c r="VCP760" s="114"/>
      <c r="VCQ760" s="114"/>
      <c r="VCR760" s="114"/>
      <c r="VCS760" s="114"/>
      <c r="VCT760" s="114"/>
      <c r="VCU760" s="114"/>
      <c r="VCV760" s="114"/>
      <c r="VCW760" s="114"/>
      <c r="VCX760" s="114"/>
      <c r="VCY760" s="114"/>
      <c r="VCZ760" s="114"/>
      <c r="VDA760" s="114"/>
      <c r="VDB760" s="114"/>
      <c r="VDC760" s="114"/>
      <c r="VDD760" s="114"/>
      <c r="VDE760" s="114"/>
      <c r="VDF760" s="114"/>
      <c r="VDG760" s="114"/>
      <c r="VDH760" s="114"/>
      <c r="VDI760" s="114"/>
      <c r="VDJ760" s="114"/>
      <c r="VDK760" s="114"/>
      <c r="VDL760" s="114"/>
      <c r="VDM760" s="114"/>
      <c r="VDN760" s="114"/>
      <c r="VDO760" s="114"/>
      <c r="VDP760" s="114"/>
      <c r="VDQ760" s="114"/>
      <c r="VDR760" s="114"/>
      <c r="VDS760" s="114"/>
      <c r="VDT760" s="114"/>
      <c r="VDU760" s="114"/>
      <c r="VDV760" s="114"/>
      <c r="VDW760" s="114"/>
      <c r="VDX760" s="114"/>
      <c r="VDY760" s="114"/>
      <c r="VDZ760" s="114"/>
      <c r="VEA760" s="114"/>
      <c r="VEB760" s="114"/>
      <c r="VEC760" s="114"/>
      <c r="VED760" s="114"/>
      <c r="VEE760" s="114"/>
      <c r="VEF760" s="114"/>
      <c r="VEG760" s="114"/>
      <c r="VEH760" s="114"/>
      <c r="VEI760" s="114"/>
      <c r="VEJ760" s="114"/>
      <c r="VEK760" s="114"/>
      <c r="VEL760" s="114"/>
      <c r="VEM760" s="114"/>
      <c r="VEN760" s="114"/>
      <c r="VEO760" s="114"/>
      <c r="VEP760" s="114"/>
      <c r="VEQ760" s="114"/>
      <c r="VER760" s="114"/>
      <c r="VES760" s="114"/>
      <c r="VET760" s="114"/>
      <c r="VEU760" s="114"/>
      <c r="VEV760" s="114"/>
      <c r="VEW760" s="114"/>
      <c r="VEX760" s="114"/>
      <c r="VEY760" s="114"/>
      <c r="VEZ760" s="114"/>
      <c r="VFA760" s="114"/>
      <c r="VFB760" s="114"/>
      <c r="VFC760" s="114"/>
      <c r="VFD760" s="114"/>
      <c r="VFE760" s="114"/>
      <c r="VFF760" s="114"/>
      <c r="VFG760" s="114"/>
      <c r="VFH760" s="114"/>
      <c r="VFI760" s="114"/>
      <c r="VFJ760" s="114"/>
      <c r="VFK760" s="114"/>
      <c r="VFL760" s="114"/>
      <c r="VFM760" s="114"/>
      <c r="VFN760" s="114"/>
      <c r="VFO760" s="114"/>
      <c r="VFP760" s="114"/>
      <c r="VFQ760" s="114"/>
      <c r="VFR760" s="114"/>
      <c r="VFS760" s="114"/>
      <c r="VFT760" s="114"/>
      <c r="VFU760" s="114"/>
      <c r="VFV760" s="114"/>
      <c r="VFW760" s="114"/>
      <c r="VFX760" s="114"/>
      <c r="VFY760" s="114"/>
      <c r="VFZ760" s="114"/>
      <c r="VGA760" s="114"/>
      <c r="VGB760" s="114"/>
      <c r="VGC760" s="114"/>
      <c r="VGD760" s="114"/>
      <c r="VGE760" s="114"/>
      <c r="VGF760" s="114"/>
      <c r="VGG760" s="114"/>
      <c r="VGH760" s="114"/>
      <c r="VGI760" s="114"/>
      <c r="VGJ760" s="114"/>
      <c r="VGK760" s="114"/>
      <c r="VGL760" s="114"/>
      <c r="VGM760" s="114"/>
      <c r="VGN760" s="114"/>
      <c r="VGO760" s="114"/>
      <c r="VGP760" s="114"/>
      <c r="VGQ760" s="114"/>
      <c r="VGR760" s="114"/>
      <c r="VGS760" s="114"/>
      <c r="VGT760" s="114"/>
      <c r="VGU760" s="114"/>
      <c r="VGV760" s="114"/>
      <c r="VGW760" s="114"/>
      <c r="VGX760" s="114"/>
      <c r="VGY760" s="114"/>
      <c r="VGZ760" s="114"/>
      <c r="VHA760" s="114"/>
      <c r="VHB760" s="114"/>
      <c r="VHC760" s="114"/>
      <c r="VHD760" s="114"/>
      <c r="VHE760" s="114"/>
      <c r="VHF760" s="114"/>
      <c r="VHG760" s="114"/>
      <c r="VHH760" s="114"/>
      <c r="VHI760" s="114"/>
      <c r="VHJ760" s="114"/>
      <c r="VHK760" s="114"/>
      <c r="VHL760" s="114"/>
      <c r="VHM760" s="114"/>
      <c r="VHN760" s="114"/>
      <c r="VHO760" s="114"/>
      <c r="VHP760" s="114"/>
      <c r="VHQ760" s="114"/>
      <c r="VHR760" s="114"/>
      <c r="VHS760" s="114"/>
      <c r="VHT760" s="114"/>
      <c r="VHU760" s="114"/>
      <c r="VHV760" s="114"/>
      <c r="VHW760" s="114"/>
      <c r="VHX760" s="114"/>
      <c r="VHY760" s="114"/>
      <c r="VHZ760" s="114"/>
      <c r="VIA760" s="114"/>
      <c r="VIB760" s="114"/>
      <c r="VIC760" s="114"/>
      <c r="VID760" s="114"/>
      <c r="VIE760" s="114"/>
      <c r="VIF760" s="114"/>
      <c r="VIG760" s="114"/>
      <c r="VIH760" s="114"/>
      <c r="VII760" s="114"/>
      <c r="VIJ760" s="114"/>
      <c r="VIK760" s="114"/>
      <c r="VIL760" s="114"/>
      <c r="VIM760" s="114"/>
      <c r="VIN760" s="114"/>
      <c r="VIO760" s="114"/>
      <c r="VIP760" s="114"/>
      <c r="VIQ760" s="114"/>
      <c r="VIR760" s="114"/>
      <c r="VIS760" s="114"/>
      <c r="VIT760" s="114"/>
      <c r="VIU760" s="114"/>
      <c r="VIV760" s="114"/>
      <c r="VIW760" s="114"/>
      <c r="VIX760" s="114"/>
      <c r="VIY760" s="114"/>
      <c r="VIZ760" s="114"/>
      <c r="VJA760" s="114"/>
      <c r="VJB760" s="114"/>
      <c r="VJC760" s="114"/>
      <c r="VJD760" s="114"/>
      <c r="VJE760" s="114"/>
      <c r="VJF760" s="114"/>
      <c r="VJG760" s="114"/>
      <c r="VJH760" s="114"/>
      <c r="VJI760" s="114"/>
      <c r="VJJ760" s="114"/>
      <c r="VJK760" s="114"/>
      <c r="VJL760" s="114"/>
      <c r="VJM760" s="114"/>
      <c r="VJN760" s="114"/>
      <c r="VJO760" s="114"/>
      <c r="VJP760" s="114"/>
      <c r="VJQ760" s="114"/>
      <c r="VJR760" s="114"/>
      <c r="VJS760" s="114"/>
      <c r="VJT760" s="114"/>
      <c r="VJU760" s="114"/>
      <c r="VJV760" s="114"/>
      <c r="VJW760" s="114"/>
      <c r="VJX760" s="114"/>
      <c r="VJY760" s="114"/>
      <c r="VJZ760" s="114"/>
      <c r="VKA760" s="114"/>
      <c r="VKB760" s="114"/>
      <c r="VKC760" s="114"/>
      <c r="VKD760" s="114"/>
      <c r="VKE760" s="114"/>
      <c r="VKF760" s="114"/>
      <c r="VKG760" s="114"/>
      <c r="VKH760" s="114"/>
      <c r="VKI760" s="114"/>
      <c r="VKJ760" s="114"/>
      <c r="VKK760" s="114"/>
      <c r="VKL760" s="114"/>
      <c r="VKM760" s="114"/>
      <c r="VKN760" s="114"/>
      <c r="VKO760" s="114"/>
      <c r="VKP760" s="114"/>
      <c r="VKQ760" s="114"/>
      <c r="VKR760" s="114"/>
      <c r="VKS760" s="114"/>
      <c r="VKT760" s="114"/>
      <c r="VKU760" s="114"/>
      <c r="VKV760" s="114"/>
      <c r="VKW760" s="114"/>
      <c r="VKX760" s="114"/>
      <c r="VKY760" s="114"/>
      <c r="VKZ760" s="114"/>
      <c r="VLA760" s="114"/>
      <c r="VLB760" s="114"/>
      <c r="VLC760" s="114"/>
      <c r="VLD760" s="114"/>
      <c r="VLE760" s="114"/>
      <c r="VLF760" s="114"/>
      <c r="VLG760" s="114"/>
      <c r="VLH760" s="114"/>
      <c r="VLI760" s="114"/>
      <c r="VLJ760" s="114"/>
      <c r="VLK760" s="114"/>
      <c r="VLL760" s="114"/>
      <c r="VLM760" s="114"/>
      <c r="VLN760" s="114"/>
      <c r="VLO760" s="114"/>
      <c r="VLP760" s="114"/>
      <c r="VLQ760" s="114"/>
      <c r="VLR760" s="114"/>
      <c r="VLS760" s="114"/>
      <c r="VLT760" s="114"/>
      <c r="VLU760" s="114"/>
      <c r="VLV760" s="114"/>
      <c r="VLW760" s="114"/>
      <c r="VLX760" s="114"/>
      <c r="VLY760" s="114"/>
      <c r="VLZ760" s="114"/>
      <c r="VMA760" s="114"/>
      <c r="VMB760" s="114"/>
      <c r="VMC760" s="114"/>
      <c r="VMD760" s="114"/>
      <c r="VME760" s="114"/>
      <c r="VMF760" s="114"/>
      <c r="VMG760" s="114"/>
      <c r="VMH760" s="114"/>
      <c r="VMI760" s="114"/>
      <c r="VMJ760" s="114"/>
      <c r="VMK760" s="114"/>
      <c r="VML760" s="114"/>
      <c r="VMM760" s="114"/>
      <c r="VMN760" s="114"/>
      <c r="VMO760" s="114"/>
      <c r="VMP760" s="114"/>
      <c r="VMQ760" s="114"/>
      <c r="VMR760" s="114"/>
      <c r="VMS760" s="114"/>
      <c r="VMT760" s="114"/>
      <c r="VMU760" s="114"/>
      <c r="VMV760" s="114"/>
      <c r="VMW760" s="114"/>
      <c r="VMX760" s="114"/>
      <c r="VMY760" s="114"/>
      <c r="VMZ760" s="114"/>
      <c r="VNA760" s="114"/>
      <c r="VNB760" s="114"/>
      <c r="VNC760" s="114"/>
      <c r="VND760" s="114"/>
      <c r="VNE760" s="114"/>
      <c r="VNF760" s="114"/>
      <c r="VNG760" s="114"/>
      <c r="VNH760" s="114"/>
      <c r="VNI760" s="114"/>
      <c r="VNJ760" s="114"/>
      <c r="VNK760" s="114"/>
      <c r="VNL760" s="114"/>
      <c r="VNM760" s="114"/>
      <c r="VNN760" s="114"/>
      <c r="VNO760" s="114"/>
      <c r="VNP760" s="114"/>
      <c r="VNQ760" s="114"/>
      <c r="VNR760" s="114"/>
      <c r="VNS760" s="114"/>
      <c r="VNT760" s="114"/>
      <c r="VNU760" s="114"/>
      <c r="VNV760" s="114"/>
      <c r="VNW760" s="114"/>
      <c r="VNX760" s="114"/>
      <c r="VNY760" s="114"/>
      <c r="VNZ760" s="114"/>
      <c r="VOA760" s="114"/>
      <c r="VOB760" s="114"/>
      <c r="VOC760" s="114"/>
      <c r="VOD760" s="114"/>
      <c r="VOE760" s="114"/>
      <c r="VOF760" s="114"/>
      <c r="VOG760" s="114"/>
      <c r="VOH760" s="114"/>
      <c r="VOI760" s="114"/>
      <c r="VOJ760" s="114"/>
      <c r="VOK760" s="114"/>
      <c r="VOL760" s="114"/>
      <c r="VOM760" s="114"/>
      <c r="VON760" s="114"/>
      <c r="VOO760" s="114"/>
      <c r="VOP760" s="114"/>
      <c r="VOQ760" s="114"/>
      <c r="VOR760" s="114"/>
      <c r="VOS760" s="114"/>
      <c r="VOT760" s="114"/>
      <c r="VOU760" s="114"/>
      <c r="VOV760" s="114"/>
      <c r="VOW760" s="114"/>
      <c r="VOX760" s="114"/>
      <c r="VOY760" s="114"/>
      <c r="VOZ760" s="114"/>
      <c r="VPA760" s="114"/>
      <c r="VPB760" s="114"/>
      <c r="VPC760" s="114"/>
      <c r="VPD760" s="114"/>
      <c r="VPE760" s="114"/>
      <c r="VPF760" s="114"/>
      <c r="VPG760" s="114"/>
      <c r="VPH760" s="114"/>
      <c r="VPI760" s="114"/>
      <c r="VPJ760" s="114"/>
      <c r="VPK760" s="114"/>
      <c r="VPL760" s="114"/>
      <c r="VPM760" s="114"/>
      <c r="VPN760" s="114"/>
      <c r="VPO760" s="114"/>
      <c r="VPP760" s="114"/>
      <c r="VPQ760" s="114"/>
      <c r="VPR760" s="114"/>
      <c r="VPS760" s="114"/>
      <c r="VPT760" s="114"/>
      <c r="VPU760" s="114"/>
      <c r="VPV760" s="114"/>
      <c r="VPW760" s="114"/>
      <c r="VPX760" s="114"/>
      <c r="VPY760" s="114"/>
      <c r="VPZ760" s="114"/>
      <c r="VQA760" s="114"/>
      <c r="VQB760" s="114"/>
      <c r="VQC760" s="114"/>
      <c r="VQD760" s="114"/>
      <c r="VQE760" s="114"/>
      <c r="VQF760" s="114"/>
      <c r="VQG760" s="114"/>
      <c r="VQH760" s="114"/>
      <c r="VQI760" s="114"/>
      <c r="VQJ760" s="114"/>
      <c r="VQK760" s="114"/>
      <c r="VQL760" s="114"/>
      <c r="VQM760" s="114"/>
      <c r="VQN760" s="114"/>
      <c r="VQO760" s="114"/>
      <c r="VQP760" s="114"/>
      <c r="VQQ760" s="114"/>
      <c r="VQR760" s="114"/>
      <c r="VQS760" s="114"/>
      <c r="VQT760" s="114"/>
      <c r="VQU760" s="114"/>
      <c r="VQV760" s="114"/>
      <c r="VQW760" s="114"/>
      <c r="VQX760" s="114"/>
      <c r="VQY760" s="114"/>
      <c r="VQZ760" s="114"/>
      <c r="VRA760" s="114"/>
      <c r="VRB760" s="114"/>
      <c r="VRC760" s="114"/>
      <c r="VRD760" s="114"/>
      <c r="VRE760" s="114"/>
      <c r="VRF760" s="114"/>
      <c r="VRG760" s="114"/>
      <c r="VRH760" s="114"/>
      <c r="VRI760" s="114"/>
      <c r="VRJ760" s="114"/>
      <c r="VRK760" s="114"/>
      <c r="VRL760" s="114"/>
      <c r="VRM760" s="114"/>
      <c r="VRN760" s="114"/>
      <c r="VRO760" s="114"/>
      <c r="VRP760" s="114"/>
      <c r="VRQ760" s="114"/>
      <c r="VRR760" s="114"/>
      <c r="VRS760" s="114"/>
      <c r="VRT760" s="114"/>
      <c r="VRU760" s="114"/>
      <c r="VRV760" s="114"/>
      <c r="VRW760" s="114"/>
      <c r="VRX760" s="114"/>
      <c r="VRY760" s="114"/>
      <c r="VRZ760" s="114"/>
      <c r="VSA760" s="114"/>
      <c r="VSB760" s="114"/>
      <c r="VSC760" s="114"/>
      <c r="VSD760" s="114"/>
      <c r="VSE760" s="114"/>
      <c r="VSF760" s="114"/>
      <c r="VSG760" s="114"/>
      <c r="VSH760" s="114"/>
      <c r="VSI760" s="114"/>
      <c r="VSJ760" s="114"/>
      <c r="VSK760" s="114"/>
      <c r="VSL760" s="114"/>
      <c r="VSM760" s="114"/>
      <c r="VSN760" s="114"/>
      <c r="VSO760" s="114"/>
      <c r="VSP760" s="114"/>
      <c r="VSQ760" s="114"/>
      <c r="VSR760" s="114"/>
      <c r="VSS760" s="114"/>
      <c r="VST760" s="114"/>
      <c r="VSU760" s="114"/>
      <c r="VSV760" s="114"/>
      <c r="VSW760" s="114"/>
      <c r="VSX760" s="114"/>
      <c r="VSY760" s="114"/>
      <c r="VSZ760" s="114"/>
      <c r="VTA760" s="114"/>
      <c r="VTB760" s="114"/>
      <c r="VTC760" s="114"/>
      <c r="VTD760" s="114"/>
      <c r="VTE760" s="114"/>
      <c r="VTF760" s="114"/>
      <c r="VTG760" s="114"/>
      <c r="VTH760" s="114"/>
      <c r="VTI760" s="114"/>
      <c r="VTJ760" s="114"/>
      <c r="VTK760" s="114"/>
      <c r="VTL760" s="114"/>
      <c r="VTM760" s="114"/>
      <c r="VTN760" s="114"/>
      <c r="VTO760" s="114"/>
      <c r="VTP760" s="114"/>
      <c r="VTQ760" s="114"/>
      <c r="VTR760" s="114"/>
      <c r="VTS760" s="114"/>
      <c r="VTT760" s="114"/>
      <c r="VTU760" s="114"/>
      <c r="VTV760" s="114"/>
      <c r="VTW760" s="114"/>
      <c r="VTX760" s="114"/>
      <c r="VTY760" s="114"/>
      <c r="VTZ760" s="114"/>
      <c r="VUA760" s="114"/>
      <c r="VUB760" s="114"/>
      <c r="VUC760" s="114"/>
      <c r="VUD760" s="114"/>
      <c r="VUE760" s="114"/>
      <c r="VUF760" s="114"/>
      <c r="VUG760" s="114"/>
      <c r="VUH760" s="114"/>
      <c r="VUI760" s="114"/>
      <c r="VUJ760" s="114"/>
      <c r="VUK760" s="114"/>
      <c r="VUL760" s="114"/>
      <c r="VUM760" s="114"/>
      <c r="VUN760" s="114"/>
      <c r="VUO760" s="114"/>
      <c r="VUP760" s="114"/>
      <c r="VUQ760" s="114"/>
      <c r="VUR760" s="114"/>
      <c r="VUS760" s="114"/>
      <c r="VUT760" s="114"/>
      <c r="VUU760" s="114"/>
      <c r="VUV760" s="114"/>
      <c r="VUW760" s="114"/>
      <c r="VUX760" s="114"/>
      <c r="VUY760" s="114"/>
      <c r="VUZ760" s="114"/>
      <c r="VVA760" s="114"/>
      <c r="VVB760" s="114"/>
      <c r="VVC760" s="114"/>
      <c r="VVD760" s="114"/>
      <c r="VVE760" s="114"/>
      <c r="VVF760" s="114"/>
      <c r="VVG760" s="114"/>
      <c r="VVH760" s="114"/>
      <c r="VVI760" s="114"/>
      <c r="VVJ760" s="114"/>
      <c r="VVK760" s="114"/>
      <c r="VVL760" s="114"/>
      <c r="VVM760" s="114"/>
      <c r="VVN760" s="114"/>
      <c r="VVO760" s="114"/>
      <c r="VVP760" s="114"/>
      <c r="VVQ760" s="114"/>
      <c r="VVR760" s="114"/>
      <c r="VVS760" s="114"/>
      <c r="VVT760" s="114"/>
      <c r="VVU760" s="114"/>
      <c r="VVV760" s="114"/>
      <c r="VVW760" s="114"/>
      <c r="VVX760" s="114"/>
      <c r="VVY760" s="114"/>
      <c r="VVZ760" s="114"/>
      <c r="VWA760" s="114"/>
      <c r="VWB760" s="114"/>
      <c r="VWC760" s="114"/>
      <c r="VWD760" s="114"/>
      <c r="VWE760" s="114"/>
      <c r="VWF760" s="114"/>
      <c r="VWG760" s="114"/>
      <c r="VWH760" s="114"/>
      <c r="VWI760" s="114"/>
      <c r="VWJ760" s="114"/>
      <c r="VWK760" s="114"/>
      <c r="VWL760" s="114"/>
      <c r="VWM760" s="114"/>
      <c r="VWN760" s="114"/>
      <c r="VWO760" s="114"/>
      <c r="VWP760" s="114"/>
      <c r="VWQ760" s="114"/>
      <c r="VWR760" s="114"/>
      <c r="VWS760" s="114"/>
      <c r="VWT760" s="114"/>
      <c r="VWU760" s="114"/>
      <c r="VWV760" s="114"/>
      <c r="VWW760" s="114"/>
      <c r="VWX760" s="114"/>
      <c r="VWY760" s="114"/>
      <c r="VWZ760" s="114"/>
      <c r="VXA760" s="114"/>
      <c r="VXB760" s="114"/>
      <c r="VXC760" s="114"/>
      <c r="VXD760" s="114"/>
      <c r="VXE760" s="114"/>
      <c r="VXF760" s="114"/>
      <c r="VXG760" s="114"/>
      <c r="VXH760" s="114"/>
      <c r="VXI760" s="114"/>
      <c r="VXJ760" s="114"/>
      <c r="VXK760" s="114"/>
      <c r="VXL760" s="114"/>
      <c r="VXM760" s="114"/>
      <c r="VXN760" s="114"/>
      <c r="VXO760" s="114"/>
      <c r="VXP760" s="114"/>
      <c r="VXQ760" s="114"/>
      <c r="VXR760" s="114"/>
      <c r="VXS760" s="114"/>
      <c r="VXT760" s="114"/>
      <c r="VXU760" s="114"/>
      <c r="VXV760" s="114"/>
      <c r="VXW760" s="114"/>
      <c r="VXX760" s="114"/>
      <c r="VXY760" s="114"/>
      <c r="VXZ760" s="114"/>
      <c r="VYA760" s="114"/>
      <c r="VYB760" s="114"/>
      <c r="VYC760" s="114"/>
      <c r="VYD760" s="114"/>
      <c r="VYE760" s="114"/>
      <c r="VYF760" s="114"/>
      <c r="VYG760" s="114"/>
      <c r="VYH760" s="114"/>
      <c r="VYI760" s="114"/>
      <c r="VYJ760" s="114"/>
      <c r="VYK760" s="114"/>
      <c r="VYL760" s="114"/>
      <c r="VYM760" s="114"/>
      <c r="VYN760" s="114"/>
      <c r="VYO760" s="114"/>
      <c r="VYP760" s="114"/>
      <c r="VYQ760" s="114"/>
      <c r="VYR760" s="114"/>
      <c r="VYS760" s="114"/>
      <c r="VYT760" s="114"/>
      <c r="VYU760" s="114"/>
      <c r="VYV760" s="114"/>
      <c r="VYW760" s="114"/>
      <c r="VYX760" s="114"/>
      <c r="VYY760" s="114"/>
      <c r="VYZ760" s="114"/>
      <c r="VZA760" s="114"/>
      <c r="VZB760" s="114"/>
      <c r="VZC760" s="114"/>
      <c r="VZD760" s="114"/>
      <c r="VZE760" s="114"/>
      <c r="VZF760" s="114"/>
      <c r="VZG760" s="114"/>
      <c r="VZH760" s="114"/>
      <c r="VZI760" s="114"/>
      <c r="VZJ760" s="114"/>
      <c r="VZK760" s="114"/>
      <c r="VZL760" s="114"/>
      <c r="VZM760" s="114"/>
      <c r="VZN760" s="114"/>
      <c r="VZO760" s="114"/>
      <c r="VZP760" s="114"/>
      <c r="VZQ760" s="114"/>
      <c r="VZR760" s="114"/>
      <c r="VZS760" s="114"/>
      <c r="VZT760" s="114"/>
      <c r="VZU760" s="114"/>
      <c r="VZV760" s="114"/>
      <c r="VZW760" s="114"/>
      <c r="VZX760" s="114"/>
      <c r="VZY760" s="114"/>
      <c r="VZZ760" s="114"/>
      <c r="WAA760" s="114"/>
      <c r="WAB760" s="114"/>
      <c r="WAC760" s="114"/>
      <c r="WAD760" s="114"/>
      <c r="WAE760" s="114"/>
      <c r="WAF760" s="114"/>
      <c r="WAG760" s="114"/>
      <c r="WAH760" s="114"/>
      <c r="WAI760" s="114"/>
      <c r="WAJ760" s="114"/>
      <c r="WAK760" s="114"/>
      <c r="WAL760" s="114"/>
      <c r="WAM760" s="114"/>
      <c r="WAN760" s="114"/>
      <c r="WAO760" s="114"/>
      <c r="WAP760" s="114"/>
      <c r="WAQ760" s="114"/>
      <c r="WAR760" s="114"/>
      <c r="WAS760" s="114"/>
      <c r="WAT760" s="114"/>
      <c r="WAU760" s="114"/>
      <c r="WAV760" s="114"/>
      <c r="WAW760" s="114"/>
      <c r="WAX760" s="114"/>
      <c r="WAY760" s="114"/>
      <c r="WAZ760" s="114"/>
      <c r="WBA760" s="114"/>
      <c r="WBB760" s="114"/>
      <c r="WBC760" s="114"/>
      <c r="WBD760" s="114"/>
      <c r="WBE760" s="114"/>
      <c r="WBF760" s="114"/>
      <c r="WBG760" s="114"/>
      <c r="WBH760" s="114"/>
      <c r="WBI760" s="114"/>
      <c r="WBJ760" s="114"/>
      <c r="WBK760" s="114"/>
      <c r="WBL760" s="114"/>
      <c r="WBM760" s="114"/>
      <c r="WBN760" s="114"/>
      <c r="WBO760" s="114"/>
      <c r="WBP760" s="114"/>
      <c r="WBQ760" s="114"/>
      <c r="WBR760" s="114"/>
      <c r="WBS760" s="114"/>
      <c r="WBT760" s="114"/>
      <c r="WBU760" s="114"/>
      <c r="WBV760" s="114"/>
      <c r="WBW760" s="114"/>
      <c r="WBX760" s="114"/>
      <c r="WBY760" s="114"/>
      <c r="WBZ760" s="114"/>
      <c r="WCA760" s="114"/>
      <c r="WCB760" s="114"/>
      <c r="WCC760" s="114"/>
      <c r="WCD760" s="114"/>
      <c r="WCE760" s="114"/>
      <c r="WCF760" s="114"/>
      <c r="WCG760" s="114"/>
      <c r="WCH760" s="114"/>
      <c r="WCI760" s="114"/>
      <c r="WCJ760" s="114"/>
      <c r="WCK760" s="114"/>
      <c r="WCL760" s="114"/>
      <c r="WCM760" s="114"/>
      <c r="WCN760" s="114"/>
      <c r="WCO760" s="114"/>
      <c r="WCP760" s="114"/>
      <c r="WCQ760" s="114"/>
      <c r="WCR760" s="114"/>
      <c r="WCS760" s="114"/>
      <c r="WCT760" s="114"/>
      <c r="WCU760" s="114"/>
      <c r="WCV760" s="114"/>
      <c r="WCW760" s="114"/>
      <c r="WCX760" s="114"/>
      <c r="WCY760" s="114"/>
      <c r="WCZ760" s="114"/>
      <c r="WDA760" s="114"/>
      <c r="WDB760" s="114"/>
      <c r="WDC760" s="114"/>
      <c r="WDD760" s="114"/>
      <c r="WDE760" s="114"/>
      <c r="WDF760" s="114"/>
      <c r="WDG760" s="114"/>
      <c r="WDH760" s="114"/>
      <c r="WDI760" s="114"/>
      <c r="WDJ760" s="114"/>
      <c r="WDK760" s="114"/>
      <c r="WDL760" s="114"/>
      <c r="WDM760" s="114"/>
      <c r="WDN760" s="114"/>
      <c r="WDO760" s="114"/>
      <c r="WDP760" s="114"/>
      <c r="WDQ760" s="114"/>
      <c r="WDR760" s="114"/>
      <c r="WDS760" s="114"/>
      <c r="WDT760" s="114"/>
      <c r="WDU760" s="114"/>
      <c r="WDV760" s="114"/>
      <c r="WDW760" s="114"/>
      <c r="WDX760" s="114"/>
      <c r="WDY760" s="114"/>
      <c r="WDZ760" s="114"/>
      <c r="WEA760" s="114"/>
      <c r="WEB760" s="114"/>
      <c r="WEC760" s="114"/>
      <c r="WED760" s="114"/>
      <c r="WEE760" s="114"/>
      <c r="WEF760" s="114"/>
      <c r="WEG760" s="114"/>
      <c r="WEH760" s="114"/>
      <c r="WEI760" s="114"/>
      <c r="WEJ760" s="114"/>
      <c r="WEK760" s="114"/>
      <c r="WEL760" s="114"/>
      <c r="WEM760" s="114"/>
      <c r="WEN760" s="114"/>
      <c r="WEO760" s="114"/>
      <c r="WEP760" s="114"/>
      <c r="WEQ760" s="114"/>
      <c r="WER760" s="114"/>
      <c r="WES760" s="114"/>
      <c r="WET760" s="114"/>
      <c r="WEU760" s="114"/>
      <c r="WEV760" s="114"/>
      <c r="WEW760" s="114"/>
      <c r="WEX760" s="114"/>
      <c r="WEY760" s="114"/>
      <c r="WEZ760" s="114"/>
      <c r="WFA760" s="114"/>
      <c r="WFB760" s="114"/>
      <c r="WFC760" s="114"/>
      <c r="WFD760" s="114"/>
      <c r="WFE760" s="114"/>
      <c r="WFF760" s="114"/>
      <c r="WFG760" s="114"/>
      <c r="WFH760" s="114"/>
      <c r="WFI760" s="114"/>
      <c r="WFJ760" s="114"/>
      <c r="WFK760" s="114"/>
      <c r="WFL760" s="114"/>
      <c r="WFM760" s="114"/>
      <c r="WFN760" s="114"/>
      <c r="WFO760" s="114"/>
      <c r="WFP760" s="114"/>
      <c r="WFQ760" s="114"/>
      <c r="WFR760" s="114"/>
      <c r="WFS760" s="114"/>
      <c r="WFT760" s="114"/>
      <c r="WFU760" s="114"/>
      <c r="WFV760" s="114"/>
      <c r="WFW760" s="114"/>
      <c r="WFX760" s="114"/>
      <c r="WFY760" s="114"/>
      <c r="WFZ760" s="114"/>
      <c r="WGA760" s="114"/>
      <c r="WGB760" s="114"/>
      <c r="WGC760" s="114"/>
      <c r="WGD760" s="114"/>
      <c r="WGE760" s="114"/>
      <c r="WGF760" s="114"/>
      <c r="WGG760" s="114"/>
      <c r="WGH760" s="114"/>
      <c r="WGI760" s="114"/>
      <c r="WGJ760" s="114"/>
      <c r="WGK760" s="114"/>
      <c r="WGL760" s="114"/>
      <c r="WGM760" s="114"/>
      <c r="WGN760" s="114"/>
      <c r="WGO760" s="114"/>
      <c r="WGP760" s="114"/>
      <c r="WGQ760" s="114"/>
      <c r="WGR760" s="114"/>
      <c r="WGS760" s="114"/>
      <c r="WGT760" s="114"/>
      <c r="WGU760" s="114"/>
      <c r="WGV760" s="114"/>
      <c r="WGW760" s="114"/>
      <c r="WGX760" s="114"/>
      <c r="WGY760" s="114"/>
      <c r="WGZ760" s="114"/>
      <c r="WHA760" s="114"/>
      <c r="WHB760" s="114"/>
      <c r="WHC760" s="114"/>
      <c r="WHD760" s="114"/>
      <c r="WHE760" s="114"/>
      <c r="WHF760" s="114"/>
      <c r="WHG760" s="114"/>
      <c r="WHH760" s="114"/>
      <c r="WHI760" s="114"/>
      <c r="WHJ760" s="114"/>
      <c r="WHK760" s="114"/>
      <c r="WHL760" s="114"/>
      <c r="WHM760" s="114"/>
      <c r="WHN760" s="114"/>
      <c r="WHO760" s="114"/>
      <c r="WHP760" s="114"/>
      <c r="WHQ760" s="114"/>
      <c r="WHR760" s="114"/>
      <c r="WHS760" s="114"/>
      <c r="WHT760" s="114"/>
      <c r="WHU760" s="114"/>
      <c r="WHV760" s="114"/>
      <c r="WHW760" s="114"/>
      <c r="WHX760" s="114"/>
      <c r="WHY760" s="114"/>
      <c r="WHZ760" s="114"/>
      <c r="WIA760" s="114"/>
      <c r="WIB760" s="114"/>
      <c r="WIC760" s="114"/>
      <c r="WID760" s="114"/>
      <c r="WIE760" s="114"/>
      <c r="WIF760" s="114"/>
      <c r="WIG760" s="114"/>
      <c r="WIH760" s="114"/>
      <c r="WII760" s="114"/>
      <c r="WIJ760" s="114"/>
      <c r="WIK760" s="114"/>
      <c r="WIL760" s="114"/>
      <c r="WIM760" s="114"/>
      <c r="WIN760" s="114"/>
      <c r="WIO760" s="114"/>
      <c r="WIP760" s="114"/>
      <c r="WIQ760" s="114"/>
      <c r="WIR760" s="114"/>
      <c r="WIS760" s="114"/>
      <c r="WIT760" s="114"/>
      <c r="WIU760" s="114"/>
      <c r="WIV760" s="114"/>
      <c r="WIW760" s="114"/>
      <c r="WIX760" s="114"/>
      <c r="WIY760" s="114"/>
      <c r="WIZ760" s="114"/>
      <c r="WJA760" s="114"/>
      <c r="WJB760" s="114"/>
      <c r="WJC760" s="114"/>
      <c r="WJD760" s="114"/>
      <c r="WJE760" s="114"/>
      <c r="WJF760" s="114"/>
      <c r="WJG760" s="114"/>
      <c r="WJH760" s="114"/>
      <c r="WJI760" s="114"/>
      <c r="WJJ760" s="114"/>
      <c r="WJK760" s="114"/>
      <c r="WJL760" s="114"/>
      <c r="WJM760" s="114"/>
      <c r="WJN760" s="114"/>
      <c r="WJO760" s="114"/>
      <c r="WJP760" s="114"/>
      <c r="WJQ760" s="114"/>
      <c r="WJR760" s="114"/>
      <c r="WJS760" s="114"/>
      <c r="WJT760" s="114"/>
      <c r="WJU760" s="114"/>
      <c r="WJV760" s="114"/>
      <c r="WJW760" s="114"/>
      <c r="WJX760" s="114"/>
      <c r="WJY760" s="114"/>
      <c r="WJZ760" s="114"/>
      <c r="WKA760" s="114"/>
      <c r="WKB760" s="114"/>
      <c r="WKC760" s="114"/>
      <c r="WKD760" s="114"/>
      <c r="WKE760" s="114"/>
      <c r="WKF760" s="114"/>
      <c r="WKG760" s="114"/>
      <c r="WKH760" s="114"/>
      <c r="WKI760" s="114"/>
      <c r="WKJ760" s="114"/>
      <c r="WKK760" s="114"/>
      <c r="WKL760" s="114"/>
      <c r="WKM760" s="114"/>
      <c r="WKN760" s="114"/>
      <c r="WKO760" s="114"/>
      <c r="WKP760" s="114"/>
      <c r="WKQ760" s="114"/>
      <c r="WKR760" s="114"/>
      <c r="WKS760" s="114"/>
      <c r="WKT760" s="114"/>
      <c r="WKU760" s="114"/>
      <c r="WKV760" s="114"/>
      <c r="WKW760" s="114"/>
      <c r="WKX760" s="114"/>
      <c r="WKY760" s="114"/>
      <c r="WKZ760" s="114"/>
      <c r="WLA760" s="114"/>
      <c r="WLB760" s="114"/>
      <c r="WLC760" s="114"/>
      <c r="WLD760" s="114"/>
      <c r="WLE760" s="114"/>
      <c r="WLF760" s="114"/>
      <c r="WLG760" s="114"/>
      <c r="WLH760" s="114"/>
      <c r="WLI760" s="114"/>
      <c r="WLJ760" s="114"/>
      <c r="WLK760" s="114"/>
      <c r="WLL760" s="114"/>
      <c r="WLM760" s="114"/>
      <c r="WLN760" s="114"/>
      <c r="WLO760" s="114"/>
      <c r="WLP760" s="114"/>
      <c r="WLQ760" s="114"/>
      <c r="WLR760" s="114"/>
      <c r="WLS760" s="114"/>
      <c r="WLT760" s="114"/>
      <c r="WLU760" s="114"/>
      <c r="WLV760" s="114"/>
      <c r="WLW760" s="114"/>
      <c r="WLX760" s="114"/>
      <c r="WLY760" s="114"/>
      <c r="WLZ760" s="114"/>
      <c r="WMA760" s="114"/>
      <c r="WMB760" s="114"/>
      <c r="WMC760" s="114"/>
      <c r="WMD760" s="114"/>
      <c r="WME760" s="114"/>
      <c r="WMF760" s="114"/>
      <c r="WMG760" s="114"/>
      <c r="WMH760" s="114"/>
      <c r="WMI760" s="114"/>
      <c r="WMJ760" s="114"/>
      <c r="WMK760" s="114"/>
      <c r="WML760" s="114"/>
      <c r="WMM760" s="114"/>
      <c r="WMN760" s="114"/>
      <c r="WMO760" s="114"/>
      <c r="WMP760" s="114"/>
      <c r="WMQ760" s="114"/>
      <c r="WMR760" s="114"/>
      <c r="WMS760" s="114"/>
      <c r="WMT760" s="114"/>
      <c r="WMU760" s="114"/>
      <c r="WMV760" s="114"/>
      <c r="WMW760" s="114"/>
      <c r="WMX760" s="114"/>
      <c r="WMY760" s="114"/>
      <c r="WMZ760" s="114"/>
      <c r="WNA760" s="114"/>
      <c r="WNB760" s="114"/>
      <c r="WNC760" s="114"/>
      <c r="WND760" s="114"/>
      <c r="WNE760" s="114"/>
      <c r="WNF760" s="114"/>
      <c r="WNG760" s="114"/>
      <c r="WNH760" s="114"/>
      <c r="WNI760" s="114"/>
      <c r="WNJ760" s="114"/>
      <c r="WNK760" s="114"/>
      <c r="WNL760" s="114"/>
      <c r="WNM760" s="114"/>
      <c r="WNN760" s="114"/>
      <c r="WNO760" s="114"/>
      <c r="WNP760" s="114"/>
      <c r="WNQ760" s="114"/>
      <c r="WNR760" s="114"/>
      <c r="WNS760" s="114"/>
      <c r="WNT760" s="114"/>
      <c r="WNU760" s="114"/>
      <c r="WNV760" s="114"/>
      <c r="WNW760" s="114"/>
      <c r="WNX760" s="114"/>
      <c r="WNY760" s="114"/>
      <c r="WNZ760" s="114"/>
      <c r="WOA760" s="114"/>
      <c r="WOB760" s="114"/>
      <c r="WOC760" s="114"/>
      <c r="WOD760" s="114"/>
      <c r="WOE760" s="114"/>
      <c r="WOF760" s="114"/>
      <c r="WOG760" s="114"/>
      <c r="WOH760" s="114"/>
      <c r="WOI760" s="114"/>
      <c r="WOJ760" s="114"/>
      <c r="WOK760" s="114"/>
      <c r="WOL760" s="114"/>
      <c r="WOM760" s="114"/>
      <c r="WON760" s="114"/>
      <c r="WOO760" s="114"/>
      <c r="WOP760" s="114"/>
      <c r="WOQ760" s="114"/>
      <c r="WOR760" s="114"/>
      <c r="WOS760" s="114"/>
      <c r="WOT760" s="114"/>
      <c r="WOU760" s="114"/>
      <c r="WOV760" s="114"/>
      <c r="WOW760" s="114"/>
      <c r="WOX760" s="114"/>
      <c r="WOY760" s="114"/>
      <c r="WOZ760" s="114"/>
      <c r="WPA760" s="114"/>
      <c r="WPB760" s="114"/>
      <c r="WPC760" s="114"/>
      <c r="WPD760" s="114"/>
      <c r="WPE760" s="114"/>
      <c r="WPF760" s="114"/>
      <c r="WPG760" s="114"/>
      <c r="WPH760" s="114"/>
      <c r="WPI760" s="114"/>
      <c r="WPJ760" s="114"/>
      <c r="WPK760" s="114"/>
      <c r="WPL760" s="114"/>
      <c r="WPM760" s="114"/>
      <c r="WPN760" s="114"/>
      <c r="WPO760" s="114"/>
      <c r="WPP760" s="114"/>
      <c r="WPQ760" s="114"/>
      <c r="WPR760" s="114"/>
      <c r="WPS760" s="114"/>
      <c r="WPT760" s="114"/>
      <c r="WPU760" s="114"/>
      <c r="WPV760" s="114"/>
      <c r="WPW760" s="114"/>
      <c r="WPX760" s="114"/>
      <c r="WPY760" s="114"/>
      <c r="WPZ760" s="114"/>
      <c r="WQA760" s="114"/>
      <c r="WQB760" s="114"/>
      <c r="WQC760" s="114"/>
      <c r="WQD760" s="114"/>
      <c r="WQE760" s="114"/>
      <c r="WQF760" s="114"/>
      <c r="WQG760" s="114"/>
      <c r="WQH760" s="114"/>
      <c r="WQI760" s="114"/>
      <c r="WQJ760" s="114"/>
      <c r="WQK760" s="114"/>
      <c r="WQL760" s="114"/>
      <c r="WQM760" s="114"/>
      <c r="WQN760" s="114"/>
      <c r="WQO760" s="114"/>
      <c r="WQP760" s="114"/>
      <c r="WQQ760" s="114"/>
      <c r="WQR760" s="114"/>
      <c r="WQS760" s="114"/>
      <c r="WQT760" s="114"/>
      <c r="WQU760" s="114"/>
      <c r="WQV760" s="114"/>
      <c r="WQW760" s="114"/>
      <c r="WQX760" s="114"/>
      <c r="WQY760" s="114"/>
      <c r="WQZ760" s="114"/>
      <c r="WRA760" s="114"/>
      <c r="WRB760" s="114"/>
      <c r="WRC760" s="114"/>
      <c r="WRD760" s="114"/>
      <c r="WRE760" s="114"/>
      <c r="WRF760" s="114"/>
      <c r="WRG760" s="114"/>
      <c r="WRH760" s="114"/>
      <c r="WRI760" s="114"/>
      <c r="WRJ760" s="114"/>
      <c r="WRK760" s="114"/>
      <c r="WRL760" s="114"/>
      <c r="WRM760" s="114"/>
      <c r="WRN760" s="114"/>
      <c r="WRO760" s="114"/>
      <c r="WRP760" s="114"/>
      <c r="WRQ760" s="114"/>
      <c r="WRR760" s="114"/>
      <c r="WRS760" s="114"/>
      <c r="WRT760" s="114"/>
      <c r="WRU760" s="114"/>
      <c r="WRV760" s="114"/>
      <c r="WRW760" s="114"/>
      <c r="WRX760" s="114"/>
      <c r="WRY760" s="114"/>
      <c r="WRZ760" s="114"/>
      <c r="WSA760" s="114"/>
      <c r="WSB760" s="114"/>
      <c r="WSC760" s="114"/>
      <c r="WSD760" s="114"/>
      <c r="WSE760" s="114"/>
      <c r="WSF760" s="114"/>
      <c r="WSG760" s="114"/>
      <c r="WSH760" s="114"/>
      <c r="WSI760" s="114"/>
      <c r="WSJ760" s="114"/>
      <c r="WSK760" s="114"/>
      <c r="WSL760" s="114"/>
      <c r="WSM760" s="114"/>
      <c r="WSN760" s="114"/>
      <c r="WSO760" s="114"/>
      <c r="WSP760" s="114"/>
      <c r="WSQ760" s="114"/>
      <c r="WSR760" s="114"/>
      <c r="WSS760" s="114"/>
      <c r="WST760" s="114"/>
      <c r="WSU760" s="114"/>
      <c r="WSV760" s="114"/>
      <c r="WSW760" s="114"/>
      <c r="WSX760" s="114"/>
      <c r="WSY760" s="114"/>
      <c r="WSZ760" s="114"/>
      <c r="WTA760" s="114"/>
      <c r="WTB760" s="114"/>
      <c r="WTC760" s="114"/>
      <c r="WTD760" s="114"/>
      <c r="WTE760" s="114"/>
      <c r="WTF760" s="114"/>
      <c r="WTG760" s="114"/>
      <c r="WTH760" s="114"/>
      <c r="WTI760" s="114"/>
      <c r="WTJ760" s="114"/>
      <c r="WTK760" s="114"/>
      <c r="WTL760" s="114"/>
      <c r="WTM760" s="114"/>
      <c r="WTN760" s="114"/>
      <c r="WTO760" s="114"/>
      <c r="WTP760" s="114"/>
      <c r="WTQ760" s="114"/>
      <c r="WTR760" s="114"/>
      <c r="WTS760" s="114"/>
      <c r="WTT760" s="114"/>
      <c r="WTU760" s="114"/>
      <c r="WTV760" s="114"/>
      <c r="WTW760" s="114"/>
      <c r="WTX760" s="114"/>
      <c r="WTY760" s="114"/>
      <c r="WTZ760" s="114"/>
      <c r="WUA760" s="114"/>
      <c r="WUB760" s="114"/>
      <c r="WUC760" s="114"/>
      <c r="WUD760" s="114"/>
      <c r="WUE760" s="114"/>
      <c r="WUF760" s="114"/>
      <c r="WUG760" s="114"/>
      <c r="WUH760" s="114"/>
      <c r="WUI760" s="114"/>
      <c r="WUJ760" s="114"/>
      <c r="WUK760" s="114"/>
      <c r="WUL760" s="114"/>
      <c r="WUM760" s="114"/>
      <c r="WUN760" s="114"/>
      <c r="WUO760" s="114"/>
      <c r="WUP760" s="114"/>
      <c r="WUQ760" s="114"/>
      <c r="WUR760" s="114"/>
      <c r="WUS760" s="114"/>
      <c r="WUT760" s="114"/>
      <c r="WUU760" s="114"/>
      <c r="WUV760" s="114"/>
      <c r="WUW760" s="114"/>
      <c r="WUX760" s="114"/>
      <c r="WUY760" s="114"/>
      <c r="WUZ760" s="114"/>
      <c r="WVA760" s="114"/>
      <c r="WVB760" s="114"/>
      <c r="WVC760" s="114"/>
      <c r="WVD760" s="114"/>
      <c r="WVE760" s="114"/>
      <c r="WVF760" s="114"/>
      <c r="WVG760" s="114"/>
      <c r="WVH760" s="114"/>
      <c r="WVI760" s="114"/>
      <c r="WVJ760" s="114"/>
      <c r="WVK760" s="114"/>
      <c r="WVL760" s="114"/>
      <c r="WVM760" s="114"/>
      <c r="WVN760" s="114"/>
      <c r="WVO760" s="114"/>
      <c r="WVP760" s="114"/>
      <c r="WVQ760" s="114"/>
      <c r="WVR760" s="114"/>
      <c r="WVS760" s="114"/>
      <c r="WVT760" s="114"/>
      <c r="WVU760" s="114"/>
      <c r="WVV760" s="114"/>
      <c r="WVW760" s="114"/>
      <c r="WVX760" s="114"/>
      <c r="WVY760" s="114"/>
      <c r="WVZ760" s="114"/>
      <c r="WWA760" s="114"/>
      <c r="WWB760" s="114"/>
      <c r="WWC760" s="114"/>
      <c r="WWD760" s="114"/>
      <c r="WWE760" s="114"/>
      <c r="WWF760" s="114"/>
      <c r="WWG760" s="114"/>
      <c r="WWH760" s="114"/>
      <c r="WWI760" s="114"/>
      <c r="WWJ760" s="114"/>
      <c r="WWK760" s="114"/>
      <c r="WWL760" s="114"/>
      <c r="WWM760" s="114"/>
      <c r="WWN760" s="114"/>
      <c r="WWO760" s="114"/>
      <c r="WWP760" s="114"/>
      <c r="WWQ760" s="114"/>
      <c r="WWR760" s="114"/>
      <c r="WWS760" s="114"/>
      <c r="WWT760" s="114"/>
      <c r="WWU760" s="114"/>
      <c r="WWV760" s="114"/>
      <c r="WWW760" s="114"/>
      <c r="WWX760" s="114"/>
      <c r="WWY760" s="114"/>
      <c r="WWZ760" s="114"/>
      <c r="WXA760" s="114"/>
      <c r="WXB760" s="114"/>
      <c r="WXC760" s="114"/>
      <c r="WXD760" s="114"/>
      <c r="WXE760" s="114"/>
      <c r="WXF760" s="114"/>
      <c r="WXG760" s="114"/>
      <c r="WXH760" s="114"/>
      <c r="WXI760" s="114"/>
      <c r="WXJ760" s="114"/>
      <c r="WXK760" s="114"/>
      <c r="WXL760" s="114"/>
      <c r="WXM760" s="114"/>
      <c r="WXN760" s="114"/>
      <c r="WXO760" s="114"/>
      <c r="WXP760" s="114"/>
      <c r="WXQ760" s="114"/>
      <c r="WXR760" s="114"/>
      <c r="WXS760" s="114"/>
      <c r="WXT760" s="114"/>
      <c r="WXU760" s="114"/>
      <c r="WXV760" s="114"/>
      <c r="WXW760" s="114"/>
      <c r="WXX760" s="114"/>
      <c r="WXY760" s="114"/>
      <c r="WXZ760" s="114"/>
      <c r="WYA760" s="114"/>
      <c r="WYB760" s="114"/>
      <c r="WYC760" s="114"/>
      <c r="WYD760" s="114"/>
      <c r="WYE760" s="114"/>
      <c r="WYF760" s="114"/>
      <c r="WYG760" s="114"/>
      <c r="WYH760" s="114"/>
      <c r="WYI760" s="114"/>
      <c r="WYJ760" s="114"/>
      <c r="WYK760" s="114"/>
      <c r="WYL760" s="114"/>
      <c r="WYM760" s="114"/>
      <c r="WYN760" s="114"/>
      <c r="WYO760" s="114"/>
      <c r="WYP760" s="114"/>
      <c r="WYQ760" s="114"/>
      <c r="WYR760" s="114"/>
      <c r="WYS760" s="114"/>
      <c r="WYT760" s="114"/>
      <c r="WYU760" s="114"/>
      <c r="WYV760" s="114"/>
      <c r="WYW760" s="114"/>
      <c r="WYX760" s="114"/>
      <c r="WYY760" s="114"/>
      <c r="WYZ760" s="114"/>
      <c r="WZA760" s="114"/>
      <c r="WZB760" s="114"/>
      <c r="WZC760" s="114"/>
      <c r="WZD760" s="114"/>
      <c r="WZE760" s="114"/>
      <c r="WZF760" s="114"/>
      <c r="WZG760" s="114"/>
      <c r="WZH760" s="114"/>
      <c r="WZI760" s="114"/>
      <c r="WZJ760" s="114"/>
      <c r="WZK760" s="114"/>
      <c r="WZL760" s="114"/>
      <c r="WZM760" s="114"/>
      <c r="WZN760" s="114"/>
      <c r="WZO760" s="114"/>
      <c r="WZP760" s="114"/>
      <c r="WZQ760" s="114"/>
      <c r="WZR760" s="114"/>
      <c r="WZS760" s="114"/>
      <c r="WZT760" s="114"/>
      <c r="WZU760" s="114"/>
      <c r="WZV760" s="114"/>
      <c r="WZW760" s="114"/>
      <c r="WZX760" s="114"/>
      <c r="WZY760" s="114"/>
      <c r="WZZ760" s="114"/>
      <c r="XAA760" s="114"/>
      <c r="XAB760" s="114"/>
      <c r="XAC760" s="114"/>
      <c r="XAD760" s="114"/>
      <c r="XAE760" s="114"/>
      <c r="XAF760" s="114"/>
      <c r="XAG760" s="114"/>
      <c r="XAH760" s="114"/>
      <c r="XAI760" s="114"/>
      <c r="XAJ760" s="114"/>
      <c r="XAK760" s="114"/>
      <c r="XAL760" s="114"/>
      <c r="XAM760" s="114"/>
      <c r="XAN760" s="114"/>
      <c r="XAO760" s="114"/>
      <c r="XAP760" s="114"/>
      <c r="XAQ760" s="114"/>
      <c r="XAR760" s="114"/>
      <c r="XAS760" s="114"/>
      <c r="XAT760" s="114"/>
      <c r="XAU760" s="114"/>
      <c r="XAV760" s="114"/>
      <c r="XAW760" s="114"/>
      <c r="XAX760" s="114"/>
      <c r="XAY760" s="114"/>
      <c r="XAZ760" s="114"/>
      <c r="XBA760" s="114"/>
      <c r="XBB760" s="114"/>
      <c r="XBC760" s="114"/>
      <c r="XBD760" s="114"/>
      <c r="XBE760" s="114"/>
      <c r="XBF760" s="114"/>
      <c r="XBG760" s="114"/>
      <c r="XBH760" s="114"/>
      <c r="XBI760" s="114"/>
      <c r="XBJ760" s="114"/>
      <c r="XBK760" s="114"/>
      <c r="XBL760" s="114"/>
      <c r="XBM760" s="114"/>
      <c r="XBN760" s="114"/>
      <c r="XBO760" s="114"/>
      <c r="XBP760" s="114"/>
      <c r="XBQ760" s="114"/>
      <c r="XBR760" s="114"/>
      <c r="XBS760" s="114"/>
      <c r="XBT760" s="114"/>
      <c r="XBU760" s="114"/>
      <c r="XBV760" s="114"/>
      <c r="XBW760" s="114"/>
      <c r="XBX760" s="114"/>
      <c r="XBY760" s="114"/>
      <c r="XBZ760" s="114"/>
      <c r="XCA760" s="114"/>
      <c r="XCB760" s="114"/>
      <c r="XCC760" s="114"/>
      <c r="XCD760" s="114"/>
      <c r="XCE760" s="114"/>
      <c r="XCF760" s="114"/>
      <c r="XCG760" s="114"/>
      <c r="XCH760" s="114"/>
      <c r="XCI760" s="114"/>
      <c r="XCJ760" s="114"/>
      <c r="XCK760" s="114"/>
      <c r="XCL760" s="114"/>
      <c r="XCM760" s="114"/>
      <c r="XCN760" s="114"/>
      <c r="XCO760" s="114"/>
      <c r="XCP760" s="114"/>
      <c r="XCQ760" s="114"/>
      <c r="XCR760" s="114"/>
      <c r="XCS760" s="114"/>
      <c r="XCT760" s="114"/>
      <c r="XCU760" s="114"/>
      <c r="XCV760" s="114"/>
      <c r="XCW760" s="114"/>
      <c r="XCX760" s="114"/>
      <c r="XCY760" s="114"/>
      <c r="XCZ760" s="114"/>
      <c r="XDA760" s="114"/>
      <c r="XDB760" s="114"/>
      <c r="XDC760" s="114"/>
      <c r="XDD760" s="114"/>
      <c r="XDE760" s="114"/>
      <c r="XDF760" s="114"/>
      <c r="XDG760" s="114"/>
      <c r="XDH760" s="114"/>
      <c r="XDI760" s="114"/>
      <c r="XDJ760" s="114"/>
      <c r="XDK760" s="114"/>
      <c r="XDL760" s="114"/>
      <c r="XDM760" s="114"/>
      <c r="XDN760" s="114"/>
      <c r="XDO760" s="114"/>
      <c r="XDP760" s="114"/>
      <c r="XDQ760" s="114"/>
      <c r="XDR760" s="114"/>
      <c r="XDS760" s="114"/>
      <c r="XDT760" s="114"/>
      <c r="XDU760" s="114"/>
      <c r="XDV760" s="114"/>
      <c r="XDW760" s="114"/>
      <c r="XDX760" s="114"/>
      <c r="XDY760" s="114"/>
      <c r="XDZ760" s="114"/>
      <c r="XEA760" s="114"/>
      <c r="XEB760" s="114"/>
      <c r="XEC760" s="114"/>
      <c r="XED760" s="114"/>
      <c r="XEE760" s="114"/>
      <c r="XEF760" s="114"/>
      <c r="XEG760" s="114"/>
      <c r="XEH760" s="114"/>
      <c r="XEI760" s="114"/>
      <c r="XEJ760" s="114"/>
      <c r="XEK760" s="114"/>
      <c r="XEL760" s="114"/>
      <c r="XEM760" s="114"/>
      <c r="XEN760" s="114"/>
      <c r="XEO760" s="114"/>
      <c r="XEP760" s="114"/>
    </row>
    <row r="761" spans="1:16370" s="75" customFormat="1" ht="31.5" x14ac:dyDescent="0.2">
      <c r="A761" s="72" t="s">
        <v>850</v>
      </c>
      <c r="B761" s="44">
        <v>912</v>
      </c>
      <c r="C761" s="73" t="s">
        <v>81</v>
      </c>
      <c r="D761" s="73" t="s">
        <v>55</v>
      </c>
      <c r="E761" s="93" t="s">
        <v>534</v>
      </c>
      <c r="F761" s="106"/>
      <c r="G761" s="12">
        <f>G762</f>
        <v>12000</v>
      </c>
    </row>
    <row r="762" spans="1:16370" s="75" customFormat="1" x14ac:dyDescent="0.2">
      <c r="A762" s="76" t="s">
        <v>851</v>
      </c>
      <c r="B762" s="84">
        <v>912</v>
      </c>
      <c r="C762" s="201" t="s">
        <v>81</v>
      </c>
      <c r="D762" s="201" t="s">
        <v>55</v>
      </c>
      <c r="E762" s="94" t="s">
        <v>535</v>
      </c>
      <c r="F762" s="106"/>
      <c r="G762" s="10">
        <f t="shared" ref="G762:G764" si="57">G763</f>
        <v>12000</v>
      </c>
    </row>
    <row r="763" spans="1:16370" s="75" customFormat="1" ht="31.5" x14ac:dyDescent="0.2">
      <c r="A763" s="79" t="s">
        <v>22</v>
      </c>
      <c r="B763" s="84">
        <v>912</v>
      </c>
      <c r="C763" s="201" t="s">
        <v>81</v>
      </c>
      <c r="D763" s="201" t="s">
        <v>55</v>
      </c>
      <c r="E763" s="96" t="s">
        <v>535</v>
      </c>
      <c r="F763" s="202">
        <v>200</v>
      </c>
      <c r="G763" s="9">
        <f t="shared" si="57"/>
        <v>12000</v>
      </c>
    </row>
    <row r="764" spans="1:16370" s="75" customFormat="1" ht="31.5" x14ac:dyDescent="0.2">
      <c r="A764" s="79" t="s">
        <v>17</v>
      </c>
      <c r="B764" s="84">
        <v>912</v>
      </c>
      <c r="C764" s="201" t="s">
        <v>81</v>
      </c>
      <c r="D764" s="201" t="s">
        <v>55</v>
      </c>
      <c r="E764" s="96" t="s">
        <v>535</v>
      </c>
      <c r="F764" s="202">
        <v>240</v>
      </c>
      <c r="G764" s="9">
        <f t="shared" si="57"/>
        <v>12000</v>
      </c>
    </row>
    <row r="765" spans="1:16370" s="75" customFormat="1" x14ac:dyDescent="0.2">
      <c r="A765" s="79" t="s">
        <v>934</v>
      </c>
      <c r="B765" s="84">
        <v>912</v>
      </c>
      <c r="C765" s="201" t="s">
        <v>81</v>
      </c>
      <c r="D765" s="201" t="s">
        <v>55</v>
      </c>
      <c r="E765" s="201" t="s">
        <v>535</v>
      </c>
      <c r="F765" s="202">
        <v>244</v>
      </c>
      <c r="G765" s="9">
        <f>36000-7000-10000-7000</f>
        <v>12000</v>
      </c>
    </row>
    <row r="766" spans="1:16370" s="75" customFormat="1" ht="48" customHeight="1" x14ac:dyDescent="0.2">
      <c r="A766" s="72" t="s">
        <v>310</v>
      </c>
      <c r="B766" s="44">
        <v>912</v>
      </c>
      <c r="C766" s="73" t="s">
        <v>81</v>
      </c>
      <c r="D766" s="73" t="s">
        <v>55</v>
      </c>
      <c r="E766" s="93" t="s">
        <v>536</v>
      </c>
      <c r="F766" s="106"/>
      <c r="G766" s="12">
        <f>G767+G771+G775+G779</f>
        <v>16100</v>
      </c>
    </row>
    <row r="767" spans="1:16370" s="75" customFormat="1" x14ac:dyDescent="0.2">
      <c r="A767" s="76" t="s">
        <v>735</v>
      </c>
      <c r="B767" s="84">
        <v>912</v>
      </c>
      <c r="C767" s="201" t="s">
        <v>81</v>
      </c>
      <c r="D767" s="201" t="s">
        <v>55</v>
      </c>
      <c r="E767" s="94" t="s">
        <v>852</v>
      </c>
      <c r="F767" s="106"/>
      <c r="G767" s="10">
        <f t="shared" ref="G767:G769" si="58">G768</f>
        <v>1500</v>
      </c>
    </row>
    <row r="768" spans="1:16370" s="75" customFormat="1" ht="31.5" x14ac:dyDescent="0.2">
      <c r="A768" s="79" t="s">
        <v>22</v>
      </c>
      <c r="B768" s="84">
        <v>912</v>
      </c>
      <c r="C768" s="201" t="s">
        <v>81</v>
      </c>
      <c r="D768" s="201" t="s">
        <v>55</v>
      </c>
      <c r="E768" s="96" t="s">
        <v>852</v>
      </c>
      <c r="F768" s="202">
        <v>200</v>
      </c>
      <c r="G768" s="9">
        <f t="shared" si="58"/>
        <v>1500</v>
      </c>
    </row>
    <row r="769" spans="1:7" s="75" customFormat="1" ht="31.5" x14ac:dyDescent="0.2">
      <c r="A769" s="79" t="s">
        <v>17</v>
      </c>
      <c r="B769" s="84">
        <v>912</v>
      </c>
      <c r="C769" s="201" t="s">
        <v>81</v>
      </c>
      <c r="D769" s="201" t="s">
        <v>55</v>
      </c>
      <c r="E769" s="96" t="s">
        <v>852</v>
      </c>
      <c r="F769" s="202">
        <v>240</v>
      </c>
      <c r="G769" s="9">
        <f t="shared" si="58"/>
        <v>1500</v>
      </c>
    </row>
    <row r="770" spans="1:7" s="75" customFormat="1" x14ac:dyDescent="0.2">
      <c r="A770" s="79" t="s">
        <v>934</v>
      </c>
      <c r="B770" s="84">
        <v>912</v>
      </c>
      <c r="C770" s="201" t="s">
        <v>81</v>
      </c>
      <c r="D770" s="201" t="s">
        <v>55</v>
      </c>
      <c r="E770" s="96" t="s">
        <v>852</v>
      </c>
      <c r="F770" s="202">
        <v>244</v>
      </c>
      <c r="G770" s="9">
        <f>3000-500-500-500</f>
        <v>1500</v>
      </c>
    </row>
    <row r="771" spans="1:7" s="75" customFormat="1" x14ac:dyDescent="0.2">
      <c r="A771" s="76" t="s">
        <v>899</v>
      </c>
      <c r="B771" s="84">
        <v>912</v>
      </c>
      <c r="C771" s="201" t="s">
        <v>81</v>
      </c>
      <c r="D771" s="201" t="s">
        <v>55</v>
      </c>
      <c r="E771" s="94" t="s">
        <v>853</v>
      </c>
      <c r="F771" s="106"/>
      <c r="G771" s="10">
        <f t="shared" ref="G771:G773" si="59">G772</f>
        <v>10000</v>
      </c>
    </row>
    <row r="772" spans="1:7" s="75" customFormat="1" ht="31.5" x14ac:dyDescent="0.2">
      <c r="A772" s="79" t="s">
        <v>22</v>
      </c>
      <c r="B772" s="84">
        <v>912</v>
      </c>
      <c r="C772" s="201" t="s">
        <v>81</v>
      </c>
      <c r="D772" s="201" t="s">
        <v>55</v>
      </c>
      <c r="E772" s="96" t="s">
        <v>853</v>
      </c>
      <c r="F772" s="202">
        <v>200</v>
      </c>
      <c r="G772" s="9">
        <f t="shared" si="59"/>
        <v>10000</v>
      </c>
    </row>
    <row r="773" spans="1:7" s="75" customFormat="1" ht="31.5" x14ac:dyDescent="0.2">
      <c r="A773" s="79" t="s">
        <v>17</v>
      </c>
      <c r="B773" s="84">
        <v>912</v>
      </c>
      <c r="C773" s="201" t="s">
        <v>81</v>
      </c>
      <c r="D773" s="201" t="s">
        <v>55</v>
      </c>
      <c r="E773" s="96" t="s">
        <v>853</v>
      </c>
      <c r="F773" s="202">
        <v>240</v>
      </c>
      <c r="G773" s="9">
        <f t="shared" si="59"/>
        <v>10000</v>
      </c>
    </row>
    <row r="774" spans="1:7" s="75" customFormat="1" x14ac:dyDescent="0.2">
      <c r="A774" s="79" t="s">
        <v>934</v>
      </c>
      <c r="B774" s="84">
        <v>912</v>
      </c>
      <c r="C774" s="201" t="s">
        <v>81</v>
      </c>
      <c r="D774" s="201" t="s">
        <v>55</v>
      </c>
      <c r="E774" s="96" t="s">
        <v>853</v>
      </c>
      <c r="F774" s="202">
        <v>244</v>
      </c>
      <c r="G774" s="9">
        <v>10000</v>
      </c>
    </row>
    <row r="775" spans="1:7" s="75" customFormat="1" x14ac:dyDescent="0.2">
      <c r="A775" s="76" t="s">
        <v>737</v>
      </c>
      <c r="B775" s="84">
        <v>912</v>
      </c>
      <c r="C775" s="201" t="s">
        <v>81</v>
      </c>
      <c r="D775" s="201" t="s">
        <v>55</v>
      </c>
      <c r="E775" s="94" t="s">
        <v>849</v>
      </c>
      <c r="F775" s="106"/>
      <c r="G775" s="10">
        <f t="shared" ref="G775:G777" si="60">G776</f>
        <v>3700</v>
      </c>
    </row>
    <row r="776" spans="1:7" s="75" customFormat="1" ht="31.5" x14ac:dyDescent="0.2">
      <c r="A776" s="81" t="s">
        <v>430</v>
      </c>
      <c r="B776" s="84">
        <v>912</v>
      </c>
      <c r="C776" s="201" t="s">
        <v>81</v>
      </c>
      <c r="D776" s="201" t="s">
        <v>55</v>
      </c>
      <c r="E776" s="96" t="s">
        <v>849</v>
      </c>
      <c r="F776" s="202">
        <v>400</v>
      </c>
      <c r="G776" s="9">
        <f t="shared" si="60"/>
        <v>3700</v>
      </c>
    </row>
    <row r="777" spans="1:7" s="75" customFormat="1" x14ac:dyDescent="0.2">
      <c r="A777" s="79" t="s">
        <v>35</v>
      </c>
      <c r="B777" s="84">
        <v>912</v>
      </c>
      <c r="C777" s="201" t="s">
        <v>81</v>
      </c>
      <c r="D777" s="201" t="s">
        <v>55</v>
      </c>
      <c r="E777" s="96" t="s">
        <v>849</v>
      </c>
      <c r="F777" s="202">
        <v>410</v>
      </c>
      <c r="G777" s="9">
        <f t="shared" si="60"/>
        <v>3700</v>
      </c>
    </row>
    <row r="778" spans="1:7" s="75" customFormat="1" ht="31.5" x14ac:dyDescent="0.2">
      <c r="A778" s="79" t="s">
        <v>136</v>
      </c>
      <c r="B778" s="84">
        <v>912</v>
      </c>
      <c r="C778" s="201" t="s">
        <v>81</v>
      </c>
      <c r="D778" s="201" t="s">
        <v>55</v>
      </c>
      <c r="E778" s="96" t="s">
        <v>849</v>
      </c>
      <c r="F778" s="202">
        <v>414</v>
      </c>
      <c r="G778" s="9">
        <v>3700</v>
      </c>
    </row>
    <row r="779" spans="1:7" s="75" customFormat="1" x14ac:dyDescent="0.2">
      <c r="A779" s="76" t="s">
        <v>736</v>
      </c>
      <c r="B779" s="84">
        <v>912</v>
      </c>
      <c r="C779" s="201" t="s">
        <v>81</v>
      </c>
      <c r="D779" s="201" t="s">
        <v>55</v>
      </c>
      <c r="E779" s="94" t="s">
        <v>854</v>
      </c>
      <c r="F779" s="106"/>
      <c r="G779" s="10">
        <f>G780+G783</f>
        <v>900</v>
      </c>
    </row>
    <row r="780" spans="1:7" s="75" customFormat="1" ht="31.5" x14ac:dyDescent="0.2">
      <c r="A780" s="79" t="s">
        <v>22</v>
      </c>
      <c r="B780" s="84">
        <v>912</v>
      </c>
      <c r="C780" s="201" t="s">
        <v>81</v>
      </c>
      <c r="D780" s="201" t="s">
        <v>55</v>
      </c>
      <c r="E780" s="96" t="s">
        <v>854</v>
      </c>
      <c r="F780" s="202">
        <v>200</v>
      </c>
      <c r="G780" s="9">
        <f t="shared" ref="G780" si="61">G781</f>
        <v>600</v>
      </c>
    </row>
    <row r="781" spans="1:7" s="75" customFormat="1" ht="31.5" x14ac:dyDescent="0.2">
      <c r="A781" s="79" t="s">
        <v>17</v>
      </c>
      <c r="B781" s="84">
        <v>912</v>
      </c>
      <c r="C781" s="201" t="s">
        <v>81</v>
      </c>
      <c r="D781" s="201" t="s">
        <v>55</v>
      </c>
      <c r="E781" s="96" t="s">
        <v>854</v>
      </c>
      <c r="F781" s="202">
        <v>240</v>
      </c>
      <c r="G781" s="9">
        <f>G782</f>
        <v>600</v>
      </c>
    </row>
    <row r="782" spans="1:7" s="75" customFormat="1" x14ac:dyDescent="0.2">
      <c r="A782" s="79" t="s">
        <v>934</v>
      </c>
      <c r="B782" s="84">
        <v>912</v>
      </c>
      <c r="C782" s="201" t="s">
        <v>81</v>
      </c>
      <c r="D782" s="201" t="s">
        <v>55</v>
      </c>
      <c r="E782" s="96" t="s">
        <v>854</v>
      </c>
      <c r="F782" s="202">
        <v>244</v>
      </c>
      <c r="G782" s="9">
        <v>600</v>
      </c>
    </row>
    <row r="783" spans="1:7" s="75" customFormat="1" ht="31.5" x14ac:dyDescent="0.25">
      <c r="A783" s="179" t="s">
        <v>18</v>
      </c>
      <c r="B783" s="84">
        <v>912</v>
      </c>
      <c r="C783" s="201" t="s">
        <v>81</v>
      </c>
      <c r="D783" s="201" t="s">
        <v>55</v>
      </c>
      <c r="E783" s="96" t="s">
        <v>854</v>
      </c>
      <c r="F783" s="202">
        <v>600</v>
      </c>
      <c r="G783" s="9">
        <f>G784</f>
        <v>300</v>
      </c>
    </row>
    <row r="784" spans="1:7" s="75" customFormat="1" x14ac:dyDescent="0.25">
      <c r="A784" s="224" t="s">
        <v>187</v>
      </c>
      <c r="B784" s="84">
        <v>912</v>
      </c>
      <c r="C784" s="201" t="s">
        <v>81</v>
      </c>
      <c r="D784" s="201" t="s">
        <v>55</v>
      </c>
      <c r="E784" s="96" t="s">
        <v>854</v>
      </c>
      <c r="F784" s="202">
        <v>620</v>
      </c>
      <c r="G784" s="9">
        <f>G785</f>
        <v>300</v>
      </c>
    </row>
    <row r="785" spans="1:7" s="75" customFormat="1" x14ac:dyDescent="0.2">
      <c r="A785" s="82" t="s">
        <v>149</v>
      </c>
      <c r="B785" s="84">
        <v>912</v>
      </c>
      <c r="C785" s="201" t="s">
        <v>81</v>
      </c>
      <c r="D785" s="201" t="s">
        <v>55</v>
      </c>
      <c r="E785" s="96" t="s">
        <v>854</v>
      </c>
      <c r="F785" s="202">
        <v>622</v>
      </c>
      <c r="G785" s="9">
        <v>300</v>
      </c>
    </row>
    <row r="786" spans="1:7" s="75" customFormat="1" x14ac:dyDescent="0.2">
      <c r="A786" s="72" t="s">
        <v>855</v>
      </c>
      <c r="B786" s="44">
        <v>912</v>
      </c>
      <c r="C786" s="73" t="s">
        <v>81</v>
      </c>
      <c r="D786" s="73" t="s">
        <v>55</v>
      </c>
      <c r="E786" s="93" t="s">
        <v>856</v>
      </c>
      <c r="F786" s="106"/>
      <c r="G786" s="12">
        <f>G787</f>
        <v>5000</v>
      </c>
    </row>
    <row r="787" spans="1:7" s="75" customFormat="1" ht="31.5" x14ac:dyDescent="0.2">
      <c r="A787" s="76" t="s">
        <v>738</v>
      </c>
      <c r="B787" s="84">
        <v>912</v>
      </c>
      <c r="C787" s="201" t="s">
        <v>81</v>
      </c>
      <c r="D787" s="201" t="s">
        <v>55</v>
      </c>
      <c r="E787" s="94" t="s">
        <v>857</v>
      </c>
      <c r="F787" s="106"/>
      <c r="G787" s="10">
        <f>G788+G791</f>
        <v>5000</v>
      </c>
    </row>
    <row r="788" spans="1:7" s="75" customFormat="1" ht="31.5" x14ac:dyDescent="0.2">
      <c r="A788" s="79" t="s">
        <v>22</v>
      </c>
      <c r="B788" s="84">
        <v>912</v>
      </c>
      <c r="C788" s="201" t="s">
        <v>81</v>
      </c>
      <c r="D788" s="201" t="s">
        <v>55</v>
      </c>
      <c r="E788" s="96" t="s">
        <v>857</v>
      </c>
      <c r="F788" s="202">
        <v>200</v>
      </c>
      <c r="G788" s="9">
        <f t="shared" ref="G788:G789" si="62">G789</f>
        <v>707</v>
      </c>
    </row>
    <row r="789" spans="1:7" s="75" customFormat="1" ht="31.5" x14ac:dyDescent="0.2">
      <c r="A789" s="79" t="s">
        <v>17</v>
      </c>
      <c r="B789" s="84">
        <v>912</v>
      </c>
      <c r="C789" s="201" t="s">
        <v>81</v>
      </c>
      <c r="D789" s="201" t="s">
        <v>55</v>
      </c>
      <c r="E789" s="96" t="s">
        <v>857</v>
      </c>
      <c r="F789" s="202">
        <v>240</v>
      </c>
      <c r="G789" s="9">
        <f t="shared" si="62"/>
        <v>707</v>
      </c>
    </row>
    <row r="790" spans="1:7" s="75" customFormat="1" x14ac:dyDescent="0.2">
      <c r="A790" s="79" t="s">
        <v>934</v>
      </c>
      <c r="B790" s="84">
        <v>912</v>
      </c>
      <c r="C790" s="201" t="s">
        <v>81</v>
      </c>
      <c r="D790" s="201" t="s">
        <v>55</v>
      </c>
      <c r="E790" s="96" t="s">
        <v>857</v>
      </c>
      <c r="F790" s="202">
        <v>244</v>
      </c>
      <c r="G790" s="9">
        <f>5000-4293</f>
        <v>707</v>
      </c>
    </row>
    <row r="791" spans="1:7" s="75" customFormat="1" ht="31.5" x14ac:dyDescent="0.25">
      <c r="A791" s="179" t="s">
        <v>18</v>
      </c>
      <c r="B791" s="84">
        <v>912</v>
      </c>
      <c r="C791" s="201" t="s">
        <v>81</v>
      </c>
      <c r="D791" s="201" t="s">
        <v>55</v>
      </c>
      <c r="E791" s="96" t="s">
        <v>857</v>
      </c>
      <c r="F791" s="202">
        <v>600</v>
      </c>
      <c r="G791" s="9">
        <f>G792</f>
        <v>4293</v>
      </c>
    </row>
    <row r="792" spans="1:7" s="75" customFormat="1" x14ac:dyDescent="0.25">
      <c r="A792" s="237" t="s">
        <v>25</v>
      </c>
      <c r="B792" s="84">
        <v>912</v>
      </c>
      <c r="C792" s="201" t="s">
        <v>81</v>
      </c>
      <c r="D792" s="201" t="s">
        <v>55</v>
      </c>
      <c r="E792" s="96" t="s">
        <v>857</v>
      </c>
      <c r="F792" s="202">
        <v>610</v>
      </c>
      <c r="G792" s="9">
        <f>G793</f>
        <v>4293</v>
      </c>
    </row>
    <row r="793" spans="1:7" s="75" customFormat="1" x14ac:dyDescent="0.25">
      <c r="A793" s="197" t="s">
        <v>138</v>
      </c>
      <c r="B793" s="84">
        <v>912</v>
      </c>
      <c r="C793" s="201" t="s">
        <v>81</v>
      </c>
      <c r="D793" s="201" t="s">
        <v>55</v>
      </c>
      <c r="E793" s="96" t="s">
        <v>857</v>
      </c>
      <c r="F793" s="202">
        <v>612</v>
      </c>
      <c r="G793" s="9">
        <v>4293</v>
      </c>
    </row>
    <row r="794" spans="1:7" s="97" customFormat="1" ht="56.25" x14ac:dyDescent="0.2">
      <c r="A794" s="105" t="s">
        <v>836</v>
      </c>
      <c r="B794" s="44">
        <v>912</v>
      </c>
      <c r="C794" s="48" t="s">
        <v>81</v>
      </c>
      <c r="D794" s="48" t="s">
        <v>55</v>
      </c>
      <c r="E794" s="48" t="s">
        <v>593</v>
      </c>
      <c r="F794" s="50"/>
      <c r="G794" s="14">
        <f>G795+G800</f>
        <v>32238</v>
      </c>
    </row>
    <row r="795" spans="1:7" s="97" customFormat="1" ht="31.5" x14ac:dyDescent="0.2">
      <c r="A795" s="72" t="s">
        <v>837</v>
      </c>
      <c r="B795" s="44">
        <v>912</v>
      </c>
      <c r="C795" s="48" t="s">
        <v>81</v>
      </c>
      <c r="D795" s="48" t="s">
        <v>55</v>
      </c>
      <c r="E795" s="93" t="s">
        <v>839</v>
      </c>
      <c r="F795" s="104"/>
      <c r="G795" s="12">
        <f>G796</f>
        <v>300</v>
      </c>
    </row>
    <row r="796" spans="1:7" s="97" customFormat="1" ht="63" x14ac:dyDescent="0.2">
      <c r="A796" s="76" t="s">
        <v>900</v>
      </c>
      <c r="B796" s="77">
        <v>912</v>
      </c>
      <c r="C796" s="49" t="s">
        <v>81</v>
      </c>
      <c r="D796" s="49" t="s">
        <v>55</v>
      </c>
      <c r="E796" s="78" t="s">
        <v>840</v>
      </c>
      <c r="F796" s="78"/>
      <c r="G796" s="9">
        <f>G797</f>
        <v>300</v>
      </c>
    </row>
    <row r="797" spans="1:7" s="97" customFormat="1" ht="31.5" x14ac:dyDescent="0.2">
      <c r="A797" s="108" t="s">
        <v>22</v>
      </c>
      <c r="B797" s="202">
        <v>912</v>
      </c>
      <c r="C797" s="50" t="s">
        <v>81</v>
      </c>
      <c r="D797" s="50" t="s">
        <v>55</v>
      </c>
      <c r="E797" s="201" t="s">
        <v>840</v>
      </c>
      <c r="F797" s="202">
        <v>200</v>
      </c>
      <c r="G797" s="9">
        <f>G798</f>
        <v>300</v>
      </c>
    </row>
    <row r="798" spans="1:7" s="97" customFormat="1" ht="31.5" x14ac:dyDescent="0.2">
      <c r="A798" s="108" t="s">
        <v>17</v>
      </c>
      <c r="B798" s="202">
        <v>912</v>
      </c>
      <c r="C798" s="50" t="s">
        <v>81</v>
      </c>
      <c r="D798" s="50" t="s">
        <v>55</v>
      </c>
      <c r="E798" s="201" t="s">
        <v>840</v>
      </c>
      <c r="F798" s="202">
        <v>240</v>
      </c>
      <c r="G798" s="9">
        <f>G799</f>
        <v>300</v>
      </c>
    </row>
    <row r="799" spans="1:7" s="97" customFormat="1" ht="18.75" x14ac:dyDescent="0.2">
      <c r="A799" s="79" t="s">
        <v>934</v>
      </c>
      <c r="B799" s="202">
        <v>912</v>
      </c>
      <c r="C799" s="50" t="s">
        <v>81</v>
      </c>
      <c r="D799" s="50" t="s">
        <v>55</v>
      </c>
      <c r="E799" s="201" t="s">
        <v>840</v>
      </c>
      <c r="F799" s="202">
        <v>244</v>
      </c>
      <c r="G799" s="9">
        <v>300</v>
      </c>
    </row>
    <row r="800" spans="1:7" s="97" customFormat="1" ht="31.5" x14ac:dyDescent="0.2">
      <c r="A800" s="72" t="s">
        <v>838</v>
      </c>
      <c r="B800" s="44">
        <v>912</v>
      </c>
      <c r="C800" s="48" t="s">
        <v>81</v>
      </c>
      <c r="D800" s="48" t="s">
        <v>55</v>
      </c>
      <c r="E800" s="93" t="s">
        <v>613</v>
      </c>
      <c r="F800" s="104"/>
      <c r="G800" s="12">
        <f>G801+G805+G809</f>
        <v>31938</v>
      </c>
    </row>
    <row r="801" spans="1:7" s="97" customFormat="1" ht="18.75" x14ac:dyDescent="0.2">
      <c r="A801" s="76" t="s">
        <v>147</v>
      </c>
      <c r="B801" s="77">
        <v>912</v>
      </c>
      <c r="C801" s="49" t="s">
        <v>81</v>
      </c>
      <c r="D801" s="49" t="s">
        <v>55</v>
      </c>
      <c r="E801" s="78" t="s">
        <v>614</v>
      </c>
      <c r="F801" s="78"/>
      <c r="G801" s="10">
        <f>G802</f>
        <v>31568</v>
      </c>
    </row>
    <row r="802" spans="1:7" s="97" customFormat="1" ht="31.5" x14ac:dyDescent="0.2">
      <c r="A802" s="108" t="s">
        <v>22</v>
      </c>
      <c r="B802" s="202">
        <v>912</v>
      </c>
      <c r="C802" s="50" t="s">
        <v>81</v>
      </c>
      <c r="D802" s="50" t="s">
        <v>55</v>
      </c>
      <c r="E802" s="201" t="s">
        <v>614</v>
      </c>
      <c r="F802" s="202">
        <v>200</v>
      </c>
      <c r="G802" s="9">
        <f>G803</f>
        <v>31568</v>
      </c>
    </row>
    <row r="803" spans="1:7" s="97" customFormat="1" ht="31.5" x14ac:dyDescent="0.2">
      <c r="A803" s="108" t="s">
        <v>17</v>
      </c>
      <c r="B803" s="202">
        <v>912</v>
      </c>
      <c r="C803" s="50" t="s">
        <v>81</v>
      </c>
      <c r="D803" s="50" t="s">
        <v>55</v>
      </c>
      <c r="E803" s="201" t="s">
        <v>614</v>
      </c>
      <c r="F803" s="202">
        <v>240</v>
      </c>
      <c r="G803" s="9">
        <f>G804</f>
        <v>31568</v>
      </c>
    </row>
    <row r="804" spans="1:7" s="97" customFormat="1" ht="18.75" x14ac:dyDescent="0.2">
      <c r="A804" s="79" t="s">
        <v>934</v>
      </c>
      <c r="B804" s="202">
        <v>912</v>
      </c>
      <c r="C804" s="50" t="s">
        <v>81</v>
      </c>
      <c r="D804" s="50" t="s">
        <v>55</v>
      </c>
      <c r="E804" s="201" t="s">
        <v>614</v>
      </c>
      <c r="F804" s="202">
        <v>244</v>
      </c>
      <c r="G804" s="9">
        <v>31568</v>
      </c>
    </row>
    <row r="805" spans="1:7" s="97" customFormat="1" ht="18.75" x14ac:dyDescent="0.2">
      <c r="A805" s="76" t="s">
        <v>268</v>
      </c>
      <c r="B805" s="77">
        <v>912</v>
      </c>
      <c r="C805" s="49" t="s">
        <v>81</v>
      </c>
      <c r="D805" s="49" t="s">
        <v>55</v>
      </c>
      <c r="E805" s="78" t="s">
        <v>615</v>
      </c>
      <c r="F805" s="77"/>
      <c r="G805" s="10">
        <f>G806</f>
        <v>68</v>
      </c>
    </row>
    <row r="806" spans="1:7" s="97" customFormat="1" ht="31.5" x14ac:dyDescent="0.2">
      <c r="A806" s="108" t="s">
        <v>22</v>
      </c>
      <c r="B806" s="202">
        <v>912</v>
      </c>
      <c r="C806" s="50" t="s">
        <v>81</v>
      </c>
      <c r="D806" s="50" t="s">
        <v>55</v>
      </c>
      <c r="E806" s="201" t="s">
        <v>615</v>
      </c>
      <c r="F806" s="202">
        <v>200</v>
      </c>
      <c r="G806" s="9">
        <f>G807</f>
        <v>68</v>
      </c>
    </row>
    <row r="807" spans="1:7" s="97" customFormat="1" ht="31.5" x14ac:dyDescent="0.2">
      <c r="A807" s="108" t="s">
        <v>17</v>
      </c>
      <c r="B807" s="202">
        <v>912</v>
      </c>
      <c r="C807" s="50" t="s">
        <v>81</v>
      </c>
      <c r="D807" s="50" t="s">
        <v>55</v>
      </c>
      <c r="E807" s="201" t="s">
        <v>615</v>
      </c>
      <c r="F807" s="202">
        <v>240</v>
      </c>
      <c r="G807" s="9">
        <f>G808</f>
        <v>68</v>
      </c>
    </row>
    <row r="808" spans="1:7" s="97" customFormat="1" ht="18.75" x14ac:dyDescent="0.2">
      <c r="A808" s="79" t="s">
        <v>934</v>
      </c>
      <c r="B808" s="202">
        <v>912</v>
      </c>
      <c r="C808" s="50" t="s">
        <v>81</v>
      </c>
      <c r="D808" s="50" t="s">
        <v>55</v>
      </c>
      <c r="E808" s="201" t="s">
        <v>615</v>
      </c>
      <c r="F808" s="202">
        <v>244</v>
      </c>
      <c r="G808" s="9">
        <v>68</v>
      </c>
    </row>
    <row r="809" spans="1:7" s="97" customFormat="1" ht="18.75" x14ac:dyDescent="0.2">
      <c r="A809" s="76" t="s">
        <v>436</v>
      </c>
      <c r="B809" s="77">
        <v>912</v>
      </c>
      <c r="C809" s="49" t="s">
        <v>81</v>
      </c>
      <c r="D809" s="49" t="s">
        <v>55</v>
      </c>
      <c r="E809" s="78" t="s">
        <v>616</v>
      </c>
      <c r="F809" s="77"/>
      <c r="G809" s="10">
        <f>G810</f>
        <v>302</v>
      </c>
    </row>
    <row r="810" spans="1:7" s="97" customFormat="1" ht="31.5" x14ac:dyDescent="0.2">
      <c r="A810" s="108" t="s">
        <v>22</v>
      </c>
      <c r="B810" s="202">
        <v>912</v>
      </c>
      <c r="C810" s="50" t="s">
        <v>81</v>
      </c>
      <c r="D810" s="50" t="s">
        <v>55</v>
      </c>
      <c r="E810" s="201" t="s">
        <v>616</v>
      </c>
      <c r="F810" s="202">
        <v>200</v>
      </c>
      <c r="G810" s="9">
        <f>G811</f>
        <v>302</v>
      </c>
    </row>
    <row r="811" spans="1:7" s="97" customFormat="1" ht="31.5" x14ac:dyDescent="0.2">
      <c r="A811" s="108" t="s">
        <v>17</v>
      </c>
      <c r="B811" s="202">
        <v>912</v>
      </c>
      <c r="C811" s="50" t="s">
        <v>81</v>
      </c>
      <c r="D811" s="50" t="s">
        <v>55</v>
      </c>
      <c r="E811" s="201" t="s">
        <v>616</v>
      </c>
      <c r="F811" s="202">
        <v>240</v>
      </c>
      <c r="G811" s="9">
        <f>G812</f>
        <v>302</v>
      </c>
    </row>
    <row r="812" spans="1:7" s="97" customFormat="1" ht="18.75" x14ac:dyDescent="0.2">
      <c r="A812" s="79" t="s">
        <v>934</v>
      </c>
      <c r="B812" s="202">
        <v>912</v>
      </c>
      <c r="C812" s="50" t="s">
        <v>81</v>
      </c>
      <c r="D812" s="50" t="s">
        <v>55</v>
      </c>
      <c r="E812" s="201" t="s">
        <v>616</v>
      </c>
      <c r="F812" s="202">
        <v>244</v>
      </c>
      <c r="G812" s="9">
        <v>302</v>
      </c>
    </row>
    <row r="813" spans="1:7" s="97" customFormat="1" ht="56.25" x14ac:dyDescent="0.3">
      <c r="A813" s="230" t="s">
        <v>1047</v>
      </c>
      <c r="B813" s="202">
        <v>912</v>
      </c>
      <c r="C813" s="48" t="s">
        <v>81</v>
      </c>
      <c r="D813" s="48" t="s">
        <v>55</v>
      </c>
      <c r="E813" s="250" t="s">
        <v>1049</v>
      </c>
      <c r="F813" s="256"/>
      <c r="G813" s="257">
        <f>G814+G835+G840+G919</f>
        <v>1990976.31</v>
      </c>
    </row>
    <row r="814" spans="1:7" s="97" customFormat="1" ht="31.5" x14ac:dyDescent="0.25">
      <c r="A814" s="181" t="s">
        <v>1064</v>
      </c>
      <c r="B814" s="202">
        <v>912</v>
      </c>
      <c r="C814" s="48" t="s">
        <v>81</v>
      </c>
      <c r="D814" s="48" t="s">
        <v>55</v>
      </c>
      <c r="E814" s="73" t="s">
        <v>1068</v>
      </c>
      <c r="F814" s="253"/>
      <c r="G814" s="198">
        <f>G815+G819+G827+G831+G823</f>
        <v>424514</v>
      </c>
    </row>
    <row r="815" spans="1:7" s="97" customFormat="1" ht="31.5" x14ac:dyDescent="0.25">
      <c r="A815" s="203" t="s">
        <v>791</v>
      </c>
      <c r="B815" s="202">
        <v>912</v>
      </c>
      <c r="C815" s="50" t="s">
        <v>81</v>
      </c>
      <c r="D815" s="50" t="s">
        <v>55</v>
      </c>
      <c r="E815" s="201" t="s">
        <v>1069</v>
      </c>
      <c r="F815" s="278"/>
      <c r="G815" s="180">
        <f>G816</f>
        <v>55214</v>
      </c>
    </row>
    <row r="816" spans="1:7" s="97" customFormat="1" ht="31.5" x14ac:dyDescent="0.25">
      <c r="A816" s="277" t="s">
        <v>423</v>
      </c>
      <c r="B816" s="84">
        <v>912</v>
      </c>
      <c r="C816" s="283" t="s">
        <v>81</v>
      </c>
      <c r="D816" s="283" t="s">
        <v>55</v>
      </c>
      <c r="E816" s="60" t="s">
        <v>1069</v>
      </c>
      <c r="F816" s="60" t="s">
        <v>36</v>
      </c>
      <c r="G816" s="258">
        <f>G817</f>
        <v>55214</v>
      </c>
    </row>
    <row r="817" spans="1:7" s="97" customFormat="1" ht="18.75" x14ac:dyDescent="0.25">
      <c r="A817" s="275" t="s">
        <v>35</v>
      </c>
      <c r="B817" s="84">
        <v>912</v>
      </c>
      <c r="C817" s="283" t="s">
        <v>81</v>
      </c>
      <c r="D817" s="283" t="s">
        <v>55</v>
      </c>
      <c r="E817" s="60" t="s">
        <v>1069</v>
      </c>
      <c r="F817" s="60">
        <v>410</v>
      </c>
      <c r="G817" s="258">
        <f>G818</f>
        <v>55214</v>
      </c>
    </row>
    <row r="818" spans="1:7" s="97" customFormat="1" ht="31.5" x14ac:dyDescent="0.25">
      <c r="A818" s="275" t="s">
        <v>136</v>
      </c>
      <c r="B818" s="84">
        <v>912</v>
      </c>
      <c r="C818" s="283" t="s">
        <v>81</v>
      </c>
      <c r="D818" s="283" t="s">
        <v>55</v>
      </c>
      <c r="E818" s="60" t="s">
        <v>1069</v>
      </c>
      <c r="F818" s="60" t="s">
        <v>137</v>
      </c>
      <c r="G818" s="258">
        <f>9000+46214</f>
        <v>55214</v>
      </c>
    </row>
    <row r="819" spans="1:7" s="114" customFormat="1" ht="18.75" x14ac:dyDescent="0.25">
      <c r="A819" s="203" t="s">
        <v>1101</v>
      </c>
      <c r="B819" s="77">
        <v>912</v>
      </c>
      <c r="C819" s="49" t="s">
        <v>81</v>
      </c>
      <c r="D819" s="49" t="s">
        <v>55</v>
      </c>
      <c r="E819" s="78" t="s">
        <v>1102</v>
      </c>
      <c r="F819" s="276"/>
      <c r="G819" s="259">
        <f>G820</f>
        <v>50900</v>
      </c>
    </row>
    <row r="820" spans="1:7" s="97" customFormat="1" ht="31.5" x14ac:dyDescent="0.25">
      <c r="A820" s="277" t="s">
        <v>423</v>
      </c>
      <c r="B820" s="84">
        <v>912</v>
      </c>
      <c r="C820" s="283" t="s">
        <v>81</v>
      </c>
      <c r="D820" s="283" t="s">
        <v>55</v>
      </c>
      <c r="E820" s="201" t="s">
        <v>1102</v>
      </c>
      <c r="F820" s="60" t="s">
        <v>36</v>
      </c>
      <c r="G820" s="258">
        <f>G821</f>
        <v>50900</v>
      </c>
    </row>
    <row r="821" spans="1:7" s="97" customFormat="1" ht="18.75" x14ac:dyDescent="0.25">
      <c r="A821" s="275" t="s">
        <v>35</v>
      </c>
      <c r="B821" s="84">
        <v>912</v>
      </c>
      <c r="C821" s="283" t="s">
        <v>81</v>
      </c>
      <c r="D821" s="283" t="s">
        <v>55</v>
      </c>
      <c r="E821" s="201" t="s">
        <v>1102</v>
      </c>
      <c r="F821" s="60">
        <v>410</v>
      </c>
      <c r="G821" s="258">
        <f>G822</f>
        <v>50900</v>
      </c>
    </row>
    <row r="822" spans="1:7" s="97" customFormat="1" ht="31.5" x14ac:dyDescent="0.25">
      <c r="A822" s="275" t="s">
        <v>136</v>
      </c>
      <c r="B822" s="84">
        <v>912</v>
      </c>
      <c r="C822" s="283" t="s">
        <v>81</v>
      </c>
      <c r="D822" s="283" t="s">
        <v>55</v>
      </c>
      <c r="E822" s="201" t="s">
        <v>1102</v>
      </c>
      <c r="F822" s="60" t="s">
        <v>137</v>
      </c>
      <c r="G822" s="258">
        <f>7200+43700</f>
        <v>50900</v>
      </c>
    </row>
    <row r="823" spans="1:7" s="97" customFormat="1" ht="18.75" x14ac:dyDescent="0.3">
      <c r="A823" s="189" t="s">
        <v>1144</v>
      </c>
      <c r="B823" s="77">
        <v>912</v>
      </c>
      <c r="C823" s="305" t="s">
        <v>81</v>
      </c>
      <c r="D823" s="305" t="s">
        <v>55</v>
      </c>
      <c r="E823" s="78" t="s">
        <v>1145</v>
      </c>
      <c r="F823" s="78"/>
      <c r="G823" s="259">
        <f>G824</f>
        <v>12500</v>
      </c>
    </row>
    <row r="824" spans="1:7" s="97" customFormat="1" ht="32.25" x14ac:dyDescent="0.3">
      <c r="A824" s="174" t="s">
        <v>22</v>
      </c>
      <c r="B824" s="84">
        <v>912</v>
      </c>
      <c r="C824" s="306" t="s">
        <v>81</v>
      </c>
      <c r="D824" s="306" t="s">
        <v>55</v>
      </c>
      <c r="E824" s="201" t="s">
        <v>1145</v>
      </c>
      <c r="F824" s="145" t="s">
        <v>15</v>
      </c>
      <c r="G824" s="258">
        <f>G825</f>
        <v>12500</v>
      </c>
    </row>
    <row r="825" spans="1:7" s="97" customFormat="1" ht="32.25" x14ac:dyDescent="0.3">
      <c r="A825" s="174" t="s">
        <v>17</v>
      </c>
      <c r="B825" s="84">
        <v>912</v>
      </c>
      <c r="C825" s="306" t="s">
        <v>81</v>
      </c>
      <c r="D825" s="306" t="s">
        <v>55</v>
      </c>
      <c r="E825" s="201" t="s">
        <v>1145</v>
      </c>
      <c r="F825" s="145" t="s">
        <v>16</v>
      </c>
      <c r="G825" s="258">
        <f>G826</f>
        <v>12500</v>
      </c>
    </row>
    <row r="826" spans="1:7" s="97" customFormat="1" ht="18.75" x14ac:dyDescent="0.3">
      <c r="A826" s="197" t="s">
        <v>934</v>
      </c>
      <c r="B826" s="84">
        <v>912</v>
      </c>
      <c r="C826" s="306" t="s">
        <v>81</v>
      </c>
      <c r="D826" s="306" t="s">
        <v>55</v>
      </c>
      <c r="E826" s="201" t="s">
        <v>1145</v>
      </c>
      <c r="F826" s="145" t="s">
        <v>128</v>
      </c>
      <c r="G826" s="258">
        <f>12500</f>
        <v>12500</v>
      </c>
    </row>
    <row r="827" spans="1:7" s="114" customFormat="1" ht="31.5" x14ac:dyDescent="0.25">
      <c r="A827" s="189" t="s">
        <v>1180</v>
      </c>
      <c r="B827" s="77">
        <v>912</v>
      </c>
      <c r="C827" s="49" t="s">
        <v>81</v>
      </c>
      <c r="D827" s="49" t="s">
        <v>55</v>
      </c>
      <c r="E827" s="78" t="s">
        <v>1103</v>
      </c>
      <c r="F827" s="78"/>
      <c r="G827" s="259">
        <f>G828</f>
        <v>0</v>
      </c>
    </row>
    <row r="828" spans="1:7" s="97" customFormat="1" ht="31.5" x14ac:dyDescent="0.25">
      <c r="A828" s="277" t="s">
        <v>423</v>
      </c>
      <c r="B828" s="84">
        <v>912</v>
      </c>
      <c r="C828" s="283" t="s">
        <v>81</v>
      </c>
      <c r="D828" s="283" t="s">
        <v>55</v>
      </c>
      <c r="E828" s="201" t="s">
        <v>1103</v>
      </c>
      <c r="F828" s="60" t="s">
        <v>36</v>
      </c>
      <c r="G828" s="258">
        <f>G829</f>
        <v>0</v>
      </c>
    </row>
    <row r="829" spans="1:7" s="97" customFormat="1" ht="18.75" x14ac:dyDescent="0.25">
      <c r="A829" s="275" t="s">
        <v>35</v>
      </c>
      <c r="B829" s="84">
        <v>912</v>
      </c>
      <c r="C829" s="283" t="s">
        <v>81</v>
      </c>
      <c r="D829" s="283" t="s">
        <v>55</v>
      </c>
      <c r="E829" s="201" t="s">
        <v>1103</v>
      </c>
      <c r="F829" s="60">
        <v>410</v>
      </c>
      <c r="G829" s="258">
        <f>G830</f>
        <v>0</v>
      </c>
    </row>
    <row r="830" spans="1:7" s="97" customFormat="1" ht="31.5" x14ac:dyDescent="0.25">
      <c r="A830" s="275" t="s">
        <v>136</v>
      </c>
      <c r="B830" s="84">
        <v>912</v>
      </c>
      <c r="C830" s="283" t="s">
        <v>81</v>
      </c>
      <c r="D830" s="283" t="s">
        <v>55</v>
      </c>
      <c r="E830" s="201" t="s">
        <v>1103</v>
      </c>
      <c r="F830" s="60" t="s">
        <v>137</v>
      </c>
      <c r="G830" s="258">
        <v>0</v>
      </c>
    </row>
    <row r="831" spans="1:7" s="114" customFormat="1" ht="31.5" x14ac:dyDescent="0.25">
      <c r="A831" s="189" t="s">
        <v>1195</v>
      </c>
      <c r="B831" s="77">
        <v>912</v>
      </c>
      <c r="C831" s="49" t="s">
        <v>81</v>
      </c>
      <c r="D831" s="49" t="s">
        <v>55</v>
      </c>
      <c r="E831" s="78" t="s">
        <v>1104</v>
      </c>
      <c r="F831" s="78"/>
      <c r="G831" s="259">
        <f>G832</f>
        <v>305900</v>
      </c>
    </row>
    <row r="832" spans="1:7" s="97" customFormat="1" ht="31.5" x14ac:dyDescent="0.25">
      <c r="A832" s="277" t="s">
        <v>423</v>
      </c>
      <c r="B832" s="84">
        <v>912</v>
      </c>
      <c r="C832" s="283" t="s">
        <v>81</v>
      </c>
      <c r="D832" s="283" t="s">
        <v>55</v>
      </c>
      <c r="E832" s="201" t="s">
        <v>1104</v>
      </c>
      <c r="F832" s="60" t="s">
        <v>36</v>
      </c>
      <c r="G832" s="258">
        <f>G833</f>
        <v>305900</v>
      </c>
    </row>
    <row r="833" spans="1:7" s="97" customFormat="1" ht="18.75" x14ac:dyDescent="0.25">
      <c r="A833" s="275" t="s">
        <v>35</v>
      </c>
      <c r="B833" s="84">
        <v>912</v>
      </c>
      <c r="C833" s="283" t="s">
        <v>81</v>
      </c>
      <c r="D833" s="283" t="s">
        <v>55</v>
      </c>
      <c r="E833" s="201" t="s">
        <v>1104</v>
      </c>
      <c r="F833" s="60">
        <v>410</v>
      </c>
      <c r="G833" s="258">
        <f>G834</f>
        <v>305900</v>
      </c>
    </row>
    <row r="834" spans="1:7" s="97" customFormat="1" ht="31.5" x14ac:dyDescent="0.25">
      <c r="A834" s="275" t="s">
        <v>136</v>
      </c>
      <c r="B834" s="84">
        <v>912</v>
      </c>
      <c r="C834" s="283" t="s">
        <v>81</v>
      </c>
      <c r="D834" s="283" t="s">
        <v>55</v>
      </c>
      <c r="E834" s="201" t="s">
        <v>1104</v>
      </c>
      <c r="F834" s="60" t="s">
        <v>137</v>
      </c>
      <c r="G834" s="258">
        <f>165186+140714</f>
        <v>305900</v>
      </c>
    </row>
    <row r="835" spans="1:7" s="97" customFormat="1" ht="39" customHeight="1" x14ac:dyDescent="0.25">
      <c r="A835" s="181" t="s">
        <v>1065</v>
      </c>
      <c r="B835" s="202">
        <v>912</v>
      </c>
      <c r="C835" s="50" t="s">
        <v>81</v>
      </c>
      <c r="D835" s="50" t="s">
        <v>55</v>
      </c>
      <c r="E835" s="73" t="s">
        <v>1070</v>
      </c>
      <c r="F835" s="253"/>
      <c r="G835" s="198">
        <f>G836</f>
        <v>524116</v>
      </c>
    </row>
    <row r="836" spans="1:7" s="97" customFormat="1" ht="47.25" x14ac:dyDescent="0.25">
      <c r="A836" s="189" t="s">
        <v>1066</v>
      </c>
      <c r="B836" s="202">
        <v>912</v>
      </c>
      <c r="C836" s="49" t="s">
        <v>81</v>
      </c>
      <c r="D836" s="49" t="s">
        <v>55</v>
      </c>
      <c r="E836" s="78" t="s">
        <v>1071</v>
      </c>
      <c r="F836" s="78"/>
      <c r="G836" s="259">
        <f>G837</f>
        <v>524116</v>
      </c>
    </row>
    <row r="837" spans="1:7" s="97" customFormat="1" ht="31.5" x14ac:dyDescent="0.25">
      <c r="A837" s="174" t="s">
        <v>22</v>
      </c>
      <c r="B837" s="84">
        <v>912</v>
      </c>
      <c r="C837" s="283" t="s">
        <v>81</v>
      </c>
      <c r="D837" s="283" t="s">
        <v>55</v>
      </c>
      <c r="E837" s="201" t="s">
        <v>1071</v>
      </c>
      <c r="F837" s="145" t="s">
        <v>15</v>
      </c>
      <c r="G837" s="258">
        <f>G838</f>
        <v>524116</v>
      </c>
    </row>
    <row r="838" spans="1:7" s="97" customFormat="1" ht="31.5" x14ac:dyDescent="0.25">
      <c r="A838" s="174" t="s">
        <v>17</v>
      </c>
      <c r="B838" s="84">
        <v>912</v>
      </c>
      <c r="C838" s="283" t="s">
        <v>81</v>
      </c>
      <c r="D838" s="283" t="s">
        <v>55</v>
      </c>
      <c r="E838" s="201" t="s">
        <v>1071</v>
      </c>
      <c r="F838" s="145" t="s">
        <v>16</v>
      </c>
      <c r="G838" s="258">
        <f>G839</f>
        <v>524116</v>
      </c>
    </row>
    <row r="839" spans="1:7" s="97" customFormat="1" ht="18.75" x14ac:dyDescent="0.25">
      <c r="A839" s="197" t="s">
        <v>934</v>
      </c>
      <c r="B839" s="84">
        <v>912</v>
      </c>
      <c r="C839" s="283" t="s">
        <v>81</v>
      </c>
      <c r="D839" s="283" t="s">
        <v>55</v>
      </c>
      <c r="E839" s="201" t="s">
        <v>1071</v>
      </c>
      <c r="F839" s="145" t="s">
        <v>128</v>
      </c>
      <c r="G839" s="258">
        <f>489830-12500+36209+6197+4380</f>
        <v>524116</v>
      </c>
    </row>
    <row r="840" spans="1:7" s="97" customFormat="1" ht="34.5" customHeight="1" x14ac:dyDescent="0.25">
      <c r="A840" s="181" t="s">
        <v>1100</v>
      </c>
      <c r="B840" s="202">
        <v>912</v>
      </c>
      <c r="C840" s="48" t="s">
        <v>81</v>
      </c>
      <c r="D840" s="48" t="s">
        <v>55</v>
      </c>
      <c r="E840" s="73" t="s">
        <v>1050</v>
      </c>
      <c r="F840" s="253"/>
      <c r="G840" s="198">
        <f>G841+G845+G849+G853+G857+G864+G871+G878+G882+G889+G895+G899+G903+G907+G911+G915</f>
        <v>646568.81000000006</v>
      </c>
    </row>
    <row r="841" spans="1:7" s="97" customFormat="1" ht="18.75" x14ac:dyDescent="0.25">
      <c r="A841" s="203" t="s">
        <v>792</v>
      </c>
      <c r="B841" s="202">
        <v>912</v>
      </c>
      <c r="C841" s="49" t="s">
        <v>81</v>
      </c>
      <c r="D841" s="49" t="s">
        <v>55</v>
      </c>
      <c r="E841" s="78" t="s">
        <v>1072</v>
      </c>
      <c r="F841" s="254"/>
      <c r="G841" s="255">
        <f>G842</f>
        <v>10000</v>
      </c>
    </row>
    <row r="842" spans="1:7" s="97" customFormat="1" ht="31.5" x14ac:dyDescent="0.25">
      <c r="A842" s="174" t="s">
        <v>22</v>
      </c>
      <c r="B842" s="202">
        <v>912</v>
      </c>
      <c r="C842" s="50" t="s">
        <v>81</v>
      </c>
      <c r="D842" s="50" t="s">
        <v>55</v>
      </c>
      <c r="E842" s="201" t="s">
        <v>1072</v>
      </c>
      <c r="F842" s="145" t="s">
        <v>15</v>
      </c>
      <c r="G842" s="258">
        <f>G843</f>
        <v>10000</v>
      </c>
    </row>
    <row r="843" spans="1:7" s="97" customFormat="1" ht="31.5" x14ac:dyDescent="0.25">
      <c r="A843" s="174" t="s">
        <v>17</v>
      </c>
      <c r="B843" s="202">
        <v>912</v>
      </c>
      <c r="C843" s="50" t="s">
        <v>81</v>
      </c>
      <c r="D843" s="50" t="s">
        <v>55</v>
      </c>
      <c r="E843" s="201" t="s">
        <v>1072</v>
      </c>
      <c r="F843" s="145" t="s">
        <v>16</v>
      </c>
      <c r="G843" s="258">
        <f>G844</f>
        <v>10000</v>
      </c>
    </row>
    <row r="844" spans="1:7" s="97" customFormat="1" ht="18.75" x14ac:dyDescent="0.25">
      <c r="A844" s="197" t="s">
        <v>934</v>
      </c>
      <c r="B844" s="202">
        <v>912</v>
      </c>
      <c r="C844" s="50" t="s">
        <v>81</v>
      </c>
      <c r="D844" s="50" t="s">
        <v>55</v>
      </c>
      <c r="E844" s="201" t="s">
        <v>1072</v>
      </c>
      <c r="F844" s="145" t="s">
        <v>128</v>
      </c>
      <c r="G844" s="258">
        <v>10000</v>
      </c>
    </row>
    <row r="845" spans="1:7" s="97" customFormat="1" ht="18.75" x14ac:dyDescent="0.25">
      <c r="A845" s="189" t="s">
        <v>796</v>
      </c>
      <c r="B845" s="202">
        <v>912</v>
      </c>
      <c r="C845" s="49" t="s">
        <v>81</v>
      </c>
      <c r="D845" s="49" t="s">
        <v>55</v>
      </c>
      <c r="E845" s="78" t="s">
        <v>1073</v>
      </c>
      <c r="F845" s="78"/>
      <c r="G845" s="259">
        <f>G846</f>
        <v>5700</v>
      </c>
    </row>
    <row r="846" spans="1:7" s="97" customFormat="1" ht="31.5" x14ac:dyDescent="0.25">
      <c r="A846" s="174" t="s">
        <v>22</v>
      </c>
      <c r="B846" s="202">
        <v>912</v>
      </c>
      <c r="C846" s="50" t="s">
        <v>81</v>
      </c>
      <c r="D846" s="50" t="s">
        <v>55</v>
      </c>
      <c r="E846" s="201" t="s">
        <v>1073</v>
      </c>
      <c r="F846" s="145" t="s">
        <v>15</v>
      </c>
      <c r="G846" s="258">
        <f>G847</f>
        <v>5700</v>
      </c>
    </row>
    <row r="847" spans="1:7" s="97" customFormat="1" ht="31.5" x14ac:dyDescent="0.25">
      <c r="A847" s="174" t="s">
        <v>17</v>
      </c>
      <c r="B847" s="202">
        <v>912</v>
      </c>
      <c r="C847" s="50" t="s">
        <v>81</v>
      </c>
      <c r="D847" s="50" t="s">
        <v>55</v>
      </c>
      <c r="E847" s="201" t="s">
        <v>1073</v>
      </c>
      <c r="F847" s="145" t="s">
        <v>16</v>
      </c>
      <c r="G847" s="258">
        <f>G848</f>
        <v>5700</v>
      </c>
    </row>
    <row r="848" spans="1:7" s="97" customFormat="1" ht="18.75" x14ac:dyDescent="0.25">
      <c r="A848" s="197" t="s">
        <v>934</v>
      </c>
      <c r="B848" s="202">
        <v>912</v>
      </c>
      <c r="C848" s="50" t="s">
        <v>81</v>
      </c>
      <c r="D848" s="50" t="s">
        <v>55</v>
      </c>
      <c r="E848" s="201" t="s">
        <v>1073</v>
      </c>
      <c r="F848" s="145" t="s">
        <v>128</v>
      </c>
      <c r="G848" s="258">
        <v>5700</v>
      </c>
    </row>
    <row r="849" spans="1:7" s="97" customFormat="1" ht="18.75" x14ac:dyDescent="0.25">
      <c r="A849" s="189" t="s">
        <v>928</v>
      </c>
      <c r="B849" s="202">
        <v>912</v>
      </c>
      <c r="C849" s="49" t="s">
        <v>81</v>
      </c>
      <c r="D849" s="49" t="s">
        <v>55</v>
      </c>
      <c r="E849" s="78" t="s">
        <v>1074</v>
      </c>
      <c r="F849" s="78"/>
      <c r="G849" s="259">
        <f>G850</f>
        <v>2000</v>
      </c>
    </row>
    <row r="850" spans="1:7" s="97" customFormat="1" ht="31.5" x14ac:dyDescent="0.2">
      <c r="A850" s="190" t="s">
        <v>18</v>
      </c>
      <c r="B850" s="202">
        <v>912</v>
      </c>
      <c r="C850" s="50" t="s">
        <v>81</v>
      </c>
      <c r="D850" s="50" t="s">
        <v>55</v>
      </c>
      <c r="E850" s="201" t="s">
        <v>1074</v>
      </c>
      <c r="F850" s="289">
        <v>600</v>
      </c>
      <c r="G850" s="196">
        <f>G851</f>
        <v>2000</v>
      </c>
    </row>
    <row r="851" spans="1:7" s="97" customFormat="1" ht="18.75" x14ac:dyDescent="0.2">
      <c r="A851" s="190" t="s">
        <v>25</v>
      </c>
      <c r="B851" s="202">
        <v>912</v>
      </c>
      <c r="C851" s="50" t="s">
        <v>81</v>
      </c>
      <c r="D851" s="50" t="s">
        <v>55</v>
      </c>
      <c r="E851" s="201" t="s">
        <v>1074</v>
      </c>
      <c r="F851" s="289">
        <v>610</v>
      </c>
      <c r="G851" s="196">
        <f>G852</f>
        <v>2000</v>
      </c>
    </row>
    <row r="852" spans="1:7" s="97" customFormat="1" ht="18.75" x14ac:dyDescent="0.25">
      <c r="A852" s="197" t="s">
        <v>138</v>
      </c>
      <c r="B852" s="202">
        <v>912</v>
      </c>
      <c r="C852" s="50" t="s">
        <v>81</v>
      </c>
      <c r="D852" s="50" t="s">
        <v>55</v>
      </c>
      <c r="E852" s="201" t="s">
        <v>1074</v>
      </c>
      <c r="F852" s="289">
        <v>612</v>
      </c>
      <c r="G852" s="196">
        <v>2000</v>
      </c>
    </row>
    <row r="853" spans="1:7" s="97" customFormat="1" ht="31.5" x14ac:dyDescent="0.25">
      <c r="A853" s="189" t="s">
        <v>795</v>
      </c>
      <c r="B853" s="202">
        <v>912</v>
      </c>
      <c r="C853" s="49" t="s">
        <v>81</v>
      </c>
      <c r="D853" s="49" t="s">
        <v>55</v>
      </c>
      <c r="E853" s="78" t="s">
        <v>1075</v>
      </c>
      <c r="F853" s="78"/>
      <c r="G853" s="259">
        <f>G854</f>
        <v>5000</v>
      </c>
    </row>
    <row r="854" spans="1:7" s="97" customFormat="1" ht="31.5" x14ac:dyDescent="0.25">
      <c r="A854" s="174" t="s">
        <v>22</v>
      </c>
      <c r="B854" s="202">
        <v>912</v>
      </c>
      <c r="C854" s="50" t="s">
        <v>81</v>
      </c>
      <c r="D854" s="50" t="s">
        <v>55</v>
      </c>
      <c r="E854" s="201" t="s">
        <v>1075</v>
      </c>
      <c r="F854" s="145" t="s">
        <v>15</v>
      </c>
      <c r="G854" s="196">
        <f>G855</f>
        <v>5000</v>
      </c>
    </row>
    <row r="855" spans="1:7" s="97" customFormat="1" ht="31.5" x14ac:dyDescent="0.25">
      <c r="A855" s="174" t="s">
        <v>17</v>
      </c>
      <c r="B855" s="202">
        <v>912</v>
      </c>
      <c r="C855" s="50" t="s">
        <v>81</v>
      </c>
      <c r="D855" s="50" t="s">
        <v>55</v>
      </c>
      <c r="E855" s="201" t="s">
        <v>1075</v>
      </c>
      <c r="F855" s="145" t="s">
        <v>16</v>
      </c>
      <c r="G855" s="196">
        <f>G856</f>
        <v>5000</v>
      </c>
    </row>
    <row r="856" spans="1:7" s="97" customFormat="1" ht="18.75" x14ac:dyDescent="0.25">
      <c r="A856" s="197" t="s">
        <v>934</v>
      </c>
      <c r="B856" s="202">
        <v>912</v>
      </c>
      <c r="C856" s="50" t="s">
        <v>81</v>
      </c>
      <c r="D856" s="50" t="s">
        <v>55</v>
      </c>
      <c r="E856" s="201" t="s">
        <v>1075</v>
      </c>
      <c r="F856" s="201" t="s">
        <v>128</v>
      </c>
      <c r="G856" s="196">
        <v>5000</v>
      </c>
    </row>
    <row r="857" spans="1:7" s="97" customFormat="1" ht="18.75" x14ac:dyDescent="0.25">
      <c r="A857" s="189" t="s">
        <v>794</v>
      </c>
      <c r="B857" s="202">
        <v>912</v>
      </c>
      <c r="C857" s="49" t="s">
        <v>81</v>
      </c>
      <c r="D857" s="49" t="s">
        <v>55</v>
      </c>
      <c r="E857" s="78" t="s">
        <v>1076</v>
      </c>
      <c r="F857" s="78"/>
      <c r="G857" s="259">
        <f>G858+G861</f>
        <v>102200</v>
      </c>
    </row>
    <row r="858" spans="1:7" s="97" customFormat="1" ht="31.5" x14ac:dyDescent="0.25">
      <c r="A858" s="174" t="s">
        <v>22</v>
      </c>
      <c r="B858" s="202">
        <v>912</v>
      </c>
      <c r="C858" s="50" t="s">
        <v>81</v>
      </c>
      <c r="D858" s="50" t="s">
        <v>55</v>
      </c>
      <c r="E858" s="201" t="s">
        <v>1076</v>
      </c>
      <c r="F858" s="145" t="s">
        <v>15</v>
      </c>
      <c r="G858" s="196">
        <f>G859</f>
        <v>27500</v>
      </c>
    </row>
    <row r="859" spans="1:7" s="97" customFormat="1" ht="31.5" x14ac:dyDescent="0.25">
      <c r="A859" s="174" t="s">
        <v>17</v>
      </c>
      <c r="B859" s="202">
        <v>912</v>
      </c>
      <c r="C859" s="50" t="s">
        <v>81</v>
      </c>
      <c r="D859" s="50" t="s">
        <v>55</v>
      </c>
      <c r="E859" s="201" t="s">
        <v>1076</v>
      </c>
      <c r="F859" s="145" t="s">
        <v>16</v>
      </c>
      <c r="G859" s="196">
        <f>G860</f>
        <v>27500</v>
      </c>
    </row>
    <row r="860" spans="1:7" s="97" customFormat="1" ht="18.75" x14ac:dyDescent="0.25">
      <c r="A860" s="197" t="s">
        <v>934</v>
      </c>
      <c r="B860" s="202">
        <v>912</v>
      </c>
      <c r="C860" s="50" t="s">
        <v>81</v>
      </c>
      <c r="D860" s="50" t="s">
        <v>55</v>
      </c>
      <c r="E860" s="201" t="s">
        <v>1076</v>
      </c>
      <c r="F860" s="145" t="s">
        <v>128</v>
      </c>
      <c r="G860" s="258">
        <v>27500</v>
      </c>
    </row>
    <row r="861" spans="1:7" s="97" customFormat="1" ht="31.5" x14ac:dyDescent="0.25">
      <c r="A861" s="179" t="s">
        <v>18</v>
      </c>
      <c r="B861" s="202">
        <v>912</v>
      </c>
      <c r="C861" s="50" t="s">
        <v>81</v>
      </c>
      <c r="D861" s="50" t="s">
        <v>55</v>
      </c>
      <c r="E861" s="201" t="s">
        <v>1076</v>
      </c>
      <c r="F861" s="202">
        <v>600</v>
      </c>
      <c r="G861" s="258">
        <f>G862</f>
        <v>74700</v>
      </c>
    </row>
    <row r="862" spans="1:7" s="97" customFormat="1" ht="18.75" x14ac:dyDescent="0.25">
      <c r="A862" s="237" t="s">
        <v>25</v>
      </c>
      <c r="B862" s="202">
        <v>912</v>
      </c>
      <c r="C862" s="50" t="s">
        <v>81</v>
      </c>
      <c r="D862" s="50" t="s">
        <v>55</v>
      </c>
      <c r="E862" s="201" t="s">
        <v>1076</v>
      </c>
      <c r="F862" s="202">
        <v>610</v>
      </c>
      <c r="G862" s="258">
        <f>G863</f>
        <v>74700</v>
      </c>
    </row>
    <row r="863" spans="1:7" s="97" customFormat="1" ht="47.25" x14ac:dyDescent="0.25">
      <c r="A863" s="179" t="s">
        <v>144</v>
      </c>
      <c r="B863" s="202">
        <v>912</v>
      </c>
      <c r="C863" s="50" t="s">
        <v>81</v>
      </c>
      <c r="D863" s="50" t="s">
        <v>55</v>
      </c>
      <c r="E863" s="201" t="s">
        <v>1076</v>
      </c>
      <c r="F863" s="202">
        <v>611</v>
      </c>
      <c r="G863" s="258">
        <f>76000-10000+8700</f>
        <v>74700</v>
      </c>
    </row>
    <row r="864" spans="1:7" s="97" customFormat="1" ht="18.75" x14ac:dyDescent="0.25">
      <c r="A864" s="189" t="s">
        <v>793</v>
      </c>
      <c r="B864" s="202">
        <v>912</v>
      </c>
      <c r="C864" s="49" t="s">
        <v>81</v>
      </c>
      <c r="D864" s="49" t="s">
        <v>55</v>
      </c>
      <c r="E864" s="78" t="s">
        <v>1077</v>
      </c>
      <c r="F864" s="78"/>
      <c r="G864" s="259">
        <f>G865+G868</f>
        <v>367207</v>
      </c>
    </row>
    <row r="865" spans="1:7" s="97" customFormat="1" ht="31.5" x14ac:dyDescent="0.25">
      <c r="A865" s="174" t="s">
        <v>22</v>
      </c>
      <c r="B865" s="202">
        <v>912</v>
      </c>
      <c r="C865" s="50" t="s">
        <v>81</v>
      </c>
      <c r="D865" s="50" t="s">
        <v>55</v>
      </c>
      <c r="E865" s="201" t="s">
        <v>1077</v>
      </c>
      <c r="F865" s="145" t="s">
        <v>15</v>
      </c>
      <c r="G865" s="258">
        <f>G866</f>
        <v>136595.28</v>
      </c>
    </row>
    <row r="866" spans="1:7" s="97" customFormat="1" ht="31.5" x14ac:dyDescent="0.25">
      <c r="A866" s="174" t="s">
        <v>17</v>
      </c>
      <c r="B866" s="202">
        <v>912</v>
      </c>
      <c r="C866" s="50" t="s">
        <v>81</v>
      </c>
      <c r="D866" s="50" t="s">
        <v>55</v>
      </c>
      <c r="E866" s="201" t="s">
        <v>1077</v>
      </c>
      <c r="F866" s="145" t="s">
        <v>16</v>
      </c>
      <c r="G866" s="258">
        <f>G867</f>
        <v>136595.28</v>
      </c>
    </row>
    <row r="867" spans="1:7" s="97" customFormat="1" ht="18.75" x14ac:dyDescent="0.25">
      <c r="A867" s="197" t="s">
        <v>934</v>
      </c>
      <c r="B867" s="202">
        <v>912</v>
      </c>
      <c r="C867" s="50" t="s">
        <v>81</v>
      </c>
      <c r="D867" s="50" t="s">
        <v>55</v>
      </c>
      <c r="E867" s="201" t="s">
        <v>1077</v>
      </c>
      <c r="F867" s="145" t="s">
        <v>128</v>
      </c>
      <c r="G867" s="258">
        <f>135000+1595.28</f>
        <v>136595.28</v>
      </c>
    </row>
    <row r="868" spans="1:7" s="97" customFormat="1" ht="31.5" x14ac:dyDescent="0.25">
      <c r="A868" s="179" t="s">
        <v>18</v>
      </c>
      <c r="B868" s="202">
        <v>912</v>
      </c>
      <c r="C868" s="50" t="s">
        <v>81</v>
      </c>
      <c r="D868" s="50" t="s">
        <v>55</v>
      </c>
      <c r="E868" s="201" t="s">
        <v>1077</v>
      </c>
      <c r="F868" s="202">
        <v>600</v>
      </c>
      <c r="G868" s="258">
        <f>G869</f>
        <v>230611.72</v>
      </c>
    </row>
    <row r="869" spans="1:7" s="97" customFormat="1" ht="18.75" x14ac:dyDescent="0.25">
      <c r="A869" s="237" t="s">
        <v>25</v>
      </c>
      <c r="B869" s="202">
        <v>912</v>
      </c>
      <c r="C869" s="50" t="s">
        <v>81</v>
      </c>
      <c r="D869" s="50" t="s">
        <v>55</v>
      </c>
      <c r="E869" s="201" t="s">
        <v>1077</v>
      </c>
      <c r="F869" s="202">
        <v>610</v>
      </c>
      <c r="G869" s="258">
        <f>G870</f>
        <v>230611.72</v>
      </c>
    </row>
    <row r="870" spans="1:7" s="97" customFormat="1" ht="47.25" x14ac:dyDescent="0.25">
      <c r="A870" s="179" t="s">
        <v>144</v>
      </c>
      <c r="B870" s="202">
        <v>912</v>
      </c>
      <c r="C870" s="50" t="s">
        <v>81</v>
      </c>
      <c r="D870" s="50" t="s">
        <v>55</v>
      </c>
      <c r="E870" s="201" t="s">
        <v>1077</v>
      </c>
      <c r="F870" s="202">
        <v>611</v>
      </c>
      <c r="G870" s="258">
        <f>230530+1677-1595.28</f>
        <v>230611.72</v>
      </c>
    </row>
    <row r="871" spans="1:7" s="97" customFormat="1" ht="18.75" x14ac:dyDescent="0.25">
      <c r="A871" s="203" t="s">
        <v>929</v>
      </c>
      <c r="B871" s="202">
        <v>912</v>
      </c>
      <c r="C871" s="49" t="s">
        <v>81</v>
      </c>
      <c r="D871" s="49" t="s">
        <v>55</v>
      </c>
      <c r="E871" s="78" t="s">
        <v>1078</v>
      </c>
      <c r="F871" s="117"/>
      <c r="G871" s="259">
        <f>G872+G875</f>
        <v>38040</v>
      </c>
    </row>
    <row r="872" spans="1:7" s="97" customFormat="1" ht="31.5" x14ac:dyDescent="0.25">
      <c r="A872" s="174" t="s">
        <v>22</v>
      </c>
      <c r="B872" s="202">
        <v>912</v>
      </c>
      <c r="C872" s="50" t="s">
        <v>81</v>
      </c>
      <c r="D872" s="50" t="s">
        <v>55</v>
      </c>
      <c r="E872" s="201" t="s">
        <v>1078</v>
      </c>
      <c r="F872" s="201" t="s">
        <v>15</v>
      </c>
      <c r="G872" s="196">
        <f t="shared" ref="G872:G873" si="63">G873</f>
        <v>16800</v>
      </c>
    </row>
    <row r="873" spans="1:7" s="97" customFormat="1" ht="31.5" x14ac:dyDescent="0.25">
      <c r="A873" s="174" t="s">
        <v>17</v>
      </c>
      <c r="B873" s="202">
        <v>912</v>
      </c>
      <c r="C873" s="50" t="s">
        <v>81</v>
      </c>
      <c r="D873" s="50" t="s">
        <v>55</v>
      </c>
      <c r="E873" s="201" t="s">
        <v>1078</v>
      </c>
      <c r="F873" s="201" t="s">
        <v>16</v>
      </c>
      <c r="G873" s="196">
        <f t="shared" si="63"/>
        <v>16800</v>
      </c>
    </row>
    <row r="874" spans="1:7" s="97" customFormat="1" ht="18.75" x14ac:dyDescent="0.25">
      <c r="A874" s="197" t="s">
        <v>934</v>
      </c>
      <c r="B874" s="202">
        <v>912</v>
      </c>
      <c r="C874" s="50" t="s">
        <v>81</v>
      </c>
      <c r="D874" s="50" t="s">
        <v>55</v>
      </c>
      <c r="E874" s="201" t="s">
        <v>1078</v>
      </c>
      <c r="F874" s="201" t="s">
        <v>128</v>
      </c>
      <c r="G874" s="196">
        <f>17300-500</f>
        <v>16800</v>
      </c>
    </row>
    <row r="875" spans="1:7" s="97" customFormat="1" ht="31.5" x14ac:dyDescent="0.25">
      <c r="A875" s="175" t="s">
        <v>423</v>
      </c>
      <c r="B875" s="202">
        <v>912</v>
      </c>
      <c r="C875" s="50" t="s">
        <v>81</v>
      </c>
      <c r="D875" s="50" t="s">
        <v>55</v>
      </c>
      <c r="E875" s="201" t="s">
        <v>1078</v>
      </c>
      <c r="F875" s="60" t="s">
        <v>36</v>
      </c>
      <c r="G875" s="196">
        <f t="shared" ref="G875:G876" si="64">G876</f>
        <v>21240</v>
      </c>
    </row>
    <row r="876" spans="1:7" s="97" customFormat="1" ht="18.75" x14ac:dyDescent="0.25">
      <c r="A876" s="174" t="s">
        <v>35</v>
      </c>
      <c r="B876" s="202">
        <v>912</v>
      </c>
      <c r="C876" s="50" t="s">
        <v>81</v>
      </c>
      <c r="D876" s="50" t="s">
        <v>55</v>
      </c>
      <c r="E876" s="201" t="s">
        <v>1078</v>
      </c>
      <c r="F876" s="60">
        <v>410</v>
      </c>
      <c r="G876" s="196">
        <f t="shared" si="64"/>
        <v>21240</v>
      </c>
    </row>
    <row r="877" spans="1:7" s="97" customFormat="1" ht="31.5" x14ac:dyDescent="0.25">
      <c r="A877" s="174" t="s">
        <v>136</v>
      </c>
      <c r="B877" s="202">
        <v>912</v>
      </c>
      <c r="C877" s="50" t="s">
        <v>81</v>
      </c>
      <c r="D877" s="50" t="s">
        <v>55</v>
      </c>
      <c r="E877" s="201" t="s">
        <v>1078</v>
      </c>
      <c r="F877" s="60" t="s">
        <v>137</v>
      </c>
      <c r="G877" s="196">
        <v>21240</v>
      </c>
    </row>
    <row r="878" spans="1:7" s="97" customFormat="1" ht="31.5" x14ac:dyDescent="0.25">
      <c r="A878" s="203" t="s">
        <v>898</v>
      </c>
      <c r="B878" s="202">
        <v>912</v>
      </c>
      <c r="C878" s="49" t="s">
        <v>81</v>
      </c>
      <c r="D878" s="49" t="s">
        <v>55</v>
      </c>
      <c r="E878" s="78" t="s">
        <v>1079</v>
      </c>
      <c r="F878" s="117"/>
      <c r="G878" s="259">
        <f t="shared" ref="G878:G880" si="65">G879</f>
        <v>32276.800000000003</v>
      </c>
    </row>
    <row r="879" spans="1:7" s="97" customFormat="1" ht="31.5" x14ac:dyDescent="0.25">
      <c r="A879" s="175" t="s">
        <v>423</v>
      </c>
      <c r="B879" s="202">
        <v>912</v>
      </c>
      <c r="C879" s="50" t="s">
        <v>81</v>
      </c>
      <c r="D879" s="50" t="s">
        <v>55</v>
      </c>
      <c r="E879" s="201" t="s">
        <v>1079</v>
      </c>
      <c r="F879" s="60" t="s">
        <v>36</v>
      </c>
      <c r="G879" s="196">
        <f t="shared" si="65"/>
        <v>32276.800000000003</v>
      </c>
    </row>
    <row r="880" spans="1:7" s="97" customFormat="1" ht="18.75" x14ac:dyDescent="0.25">
      <c r="A880" s="174" t="s">
        <v>35</v>
      </c>
      <c r="B880" s="202">
        <v>912</v>
      </c>
      <c r="C880" s="50" t="s">
        <v>81</v>
      </c>
      <c r="D880" s="50" t="s">
        <v>55</v>
      </c>
      <c r="E880" s="201" t="s">
        <v>1079</v>
      </c>
      <c r="F880" s="60">
        <v>410</v>
      </c>
      <c r="G880" s="196">
        <f t="shared" si="65"/>
        <v>32276.800000000003</v>
      </c>
    </row>
    <row r="881" spans="1:7" s="97" customFormat="1" ht="31.5" x14ac:dyDescent="0.25">
      <c r="A881" s="174" t="s">
        <v>136</v>
      </c>
      <c r="B881" s="202">
        <v>912</v>
      </c>
      <c r="C881" s="50" t="s">
        <v>81</v>
      </c>
      <c r="D881" s="50" t="s">
        <v>55</v>
      </c>
      <c r="E881" s="201" t="s">
        <v>1079</v>
      </c>
      <c r="F881" s="60" t="s">
        <v>137</v>
      </c>
      <c r="G881" s="196">
        <f>100000-50000-6545-9047.2-2131</f>
        <v>32276.800000000003</v>
      </c>
    </row>
    <row r="882" spans="1:7" s="88" customFormat="1" ht="18.75" x14ac:dyDescent="0.25">
      <c r="A882" s="203" t="s">
        <v>1097</v>
      </c>
      <c r="B882" s="77">
        <v>912</v>
      </c>
      <c r="C882" s="49" t="s">
        <v>81</v>
      </c>
      <c r="D882" s="49" t="s">
        <v>55</v>
      </c>
      <c r="E882" s="78" t="s">
        <v>1098</v>
      </c>
      <c r="F882" s="78"/>
      <c r="G882" s="259">
        <f>G883+G886</f>
        <v>15722</v>
      </c>
    </row>
    <row r="883" spans="1:7" s="97" customFormat="1" ht="31.5" x14ac:dyDescent="0.25">
      <c r="A883" s="174" t="s">
        <v>22</v>
      </c>
      <c r="B883" s="202">
        <v>912</v>
      </c>
      <c r="C883" s="50" t="s">
        <v>81</v>
      </c>
      <c r="D883" s="50" t="s">
        <v>55</v>
      </c>
      <c r="E883" s="201" t="s">
        <v>1098</v>
      </c>
      <c r="F883" s="145" t="s">
        <v>15</v>
      </c>
      <c r="G883" s="196">
        <f>G884</f>
        <v>6702</v>
      </c>
    </row>
    <row r="884" spans="1:7" s="97" customFormat="1" ht="31.5" x14ac:dyDescent="0.25">
      <c r="A884" s="174" t="s">
        <v>17</v>
      </c>
      <c r="B884" s="202">
        <v>912</v>
      </c>
      <c r="C884" s="50" t="s">
        <v>81</v>
      </c>
      <c r="D884" s="50" t="s">
        <v>55</v>
      </c>
      <c r="E884" s="201" t="s">
        <v>1098</v>
      </c>
      <c r="F884" s="145" t="s">
        <v>16</v>
      </c>
      <c r="G884" s="196">
        <f>G885</f>
        <v>6702</v>
      </c>
    </row>
    <row r="885" spans="1:7" s="97" customFormat="1" ht="18.75" x14ac:dyDescent="0.25">
      <c r="A885" s="197" t="s">
        <v>934</v>
      </c>
      <c r="B885" s="202">
        <v>912</v>
      </c>
      <c r="C885" s="50" t="s">
        <v>81</v>
      </c>
      <c r="D885" s="50" t="s">
        <v>55</v>
      </c>
      <c r="E885" s="201" t="s">
        <v>1098</v>
      </c>
      <c r="F885" s="145" t="s">
        <v>128</v>
      </c>
      <c r="G885" s="196">
        <v>6702</v>
      </c>
    </row>
    <row r="886" spans="1:7" s="97" customFormat="1" ht="31.5" x14ac:dyDescent="0.2">
      <c r="A886" s="190" t="s">
        <v>18</v>
      </c>
      <c r="B886" s="202">
        <v>912</v>
      </c>
      <c r="C886" s="50" t="s">
        <v>81</v>
      </c>
      <c r="D886" s="50" t="s">
        <v>55</v>
      </c>
      <c r="E886" s="201" t="s">
        <v>1098</v>
      </c>
      <c r="F886" s="289">
        <v>600</v>
      </c>
      <c r="G886" s="196">
        <f>G887</f>
        <v>9020</v>
      </c>
    </row>
    <row r="887" spans="1:7" s="97" customFormat="1" ht="18.75" x14ac:dyDescent="0.2">
      <c r="A887" s="190" t="s">
        <v>25</v>
      </c>
      <c r="B887" s="202">
        <v>912</v>
      </c>
      <c r="C887" s="50" t="s">
        <v>81</v>
      </c>
      <c r="D887" s="50" t="s">
        <v>55</v>
      </c>
      <c r="E887" s="201" t="s">
        <v>1098</v>
      </c>
      <c r="F887" s="289">
        <v>610</v>
      </c>
      <c r="G887" s="196">
        <f>G888</f>
        <v>9020</v>
      </c>
    </row>
    <row r="888" spans="1:7" s="97" customFormat="1" ht="18.75" x14ac:dyDescent="0.25">
      <c r="A888" s="197" t="s">
        <v>138</v>
      </c>
      <c r="B888" s="202">
        <v>912</v>
      </c>
      <c r="C888" s="50" t="s">
        <v>81</v>
      </c>
      <c r="D888" s="50" t="s">
        <v>55</v>
      </c>
      <c r="E888" s="201" t="s">
        <v>1098</v>
      </c>
      <c r="F888" s="289">
        <v>612</v>
      </c>
      <c r="G888" s="196">
        <f>6427+2131+462</f>
        <v>9020</v>
      </c>
    </row>
    <row r="889" spans="1:7" s="97" customFormat="1" ht="18.75" x14ac:dyDescent="0.25">
      <c r="A889" s="203" t="s">
        <v>1130</v>
      </c>
      <c r="B889" s="77">
        <v>912</v>
      </c>
      <c r="C889" s="49" t="s">
        <v>81</v>
      </c>
      <c r="D889" s="49" t="s">
        <v>55</v>
      </c>
      <c r="E889" s="78" t="s">
        <v>1135</v>
      </c>
      <c r="F889" s="143"/>
      <c r="G889" s="259">
        <f>G890</f>
        <v>29429.74</v>
      </c>
    </row>
    <row r="890" spans="1:7" s="97" customFormat="1" ht="31.5" x14ac:dyDescent="0.2">
      <c r="A890" s="190" t="s">
        <v>18</v>
      </c>
      <c r="B890" s="202">
        <v>912</v>
      </c>
      <c r="C890" s="50" t="s">
        <v>81</v>
      </c>
      <c r="D890" s="50" t="s">
        <v>55</v>
      </c>
      <c r="E890" s="201" t="s">
        <v>1135</v>
      </c>
      <c r="F890" s="289">
        <v>600</v>
      </c>
      <c r="G890" s="196">
        <f>G891+G893</f>
        <v>29429.74</v>
      </c>
    </row>
    <row r="891" spans="1:7" s="97" customFormat="1" ht="18.75" x14ac:dyDescent="0.2">
      <c r="A891" s="190" t="s">
        <v>25</v>
      </c>
      <c r="B891" s="202">
        <v>912</v>
      </c>
      <c r="C891" s="50" t="s">
        <v>81</v>
      </c>
      <c r="D891" s="50" t="s">
        <v>55</v>
      </c>
      <c r="E891" s="201" t="s">
        <v>1135</v>
      </c>
      <c r="F891" s="289">
        <v>610</v>
      </c>
      <c r="G891" s="196">
        <f>G892</f>
        <v>28629.74</v>
      </c>
    </row>
    <row r="892" spans="1:7" s="97" customFormat="1" ht="18.75" x14ac:dyDescent="0.25">
      <c r="A892" s="197" t="s">
        <v>138</v>
      </c>
      <c r="B892" s="202">
        <v>912</v>
      </c>
      <c r="C892" s="50" t="s">
        <v>81</v>
      </c>
      <c r="D892" s="50" t="s">
        <v>55</v>
      </c>
      <c r="E892" s="201" t="s">
        <v>1135</v>
      </c>
      <c r="F892" s="289">
        <v>612</v>
      </c>
      <c r="G892" s="196">
        <f>28256.74+373</f>
        <v>28629.74</v>
      </c>
    </row>
    <row r="893" spans="1:7" s="97" customFormat="1" ht="18.75" x14ac:dyDescent="0.25">
      <c r="A893" s="224" t="s">
        <v>187</v>
      </c>
      <c r="B893" s="202">
        <v>912</v>
      </c>
      <c r="C893" s="50" t="s">
        <v>81</v>
      </c>
      <c r="D893" s="50" t="s">
        <v>55</v>
      </c>
      <c r="E893" s="201" t="s">
        <v>1135</v>
      </c>
      <c r="F893" s="145" t="s">
        <v>21</v>
      </c>
      <c r="G893" s="196">
        <f>G894</f>
        <v>800</v>
      </c>
    </row>
    <row r="894" spans="1:7" s="97" customFormat="1" ht="18.75" x14ac:dyDescent="0.25">
      <c r="A894" s="224" t="s">
        <v>149</v>
      </c>
      <c r="B894" s="202">
        <v>912</v>
      </c>
      <c r="C894" s="50" t="s">
        <v>81</v>
      </c>
      <c r="D894" s="50" t="s">
        <v>55</v>
      </c>
      <c r="E894" s="201" t="s">
        <v>1135</v>
      </c>
      <c r="F894" s="145" t="s">
        <v>150</v>
      </c>
      <c r="G894" s="196">
        <v>800</v>
      </c>
    </row>
    <row r="895" spans="1:7" s="97" customFormat="1" ht="18.75" x14ac:dyDescent="0.25">
      <c r="A895" s="203" t="s">
        <v>1131</v>
      </c>
      <c r="B895" s="77">
        <v>912</v>
      </c>
      <c r="C895" s="49" t="s">
        <v>81</v>
      </c>
      <c r="D895" s="49" t="s">
        <v>55</v>
      </c>
      <c r="E895" s="78" t="s">
        <v>1136</v>
      </c>
      <c r="F895" s="143"/>
      <c r="G895" s="259">
        <f>G896</f>
        <v>12367.5</v>
      </c>
    </row>
    <row r="896" spans="1:7" s="97" customFormat="1" ht="31.5" x14ac:dyDescent="0.2">
      <c r="A896" s="190" t="s">
        <v>18</v>
      </c>
      <c r="B896" s="202">
        <v>912</v>
      </c>
      <c r="C896" s="50" t="s">
        <v>81</v>
      </c>
      <c r="D896" s="50" t="s">
        <v>55</v>
      </c>
      <c r="E896" s="201" t="s">
        <v>1136</v>
      </c>
      <c r="F896" s="289">
        <v>600</v>
      </c>
      <c r="G896" s="196">
        <f>G897</f>
        <v>12367.5</v>
      </c>
    </row>
    <row r="897" spans="1:7" s="97" customFormat="1" ht="18.75" x14ac:dyDescent="0.2">
      <c r="A897" s="190" t="s">
        <v>25</v>
      </c>
      <c r="B897" s="202">
        <v>912</v>
      </c>
      <c r="C897" s="50" t="s">
        <v>81</v>
      </c>
      <c r="D897" s="50" t="s">
        <v>55</v>
      </c>
      <c r="E897" s="201" t="s">
        <v>1136</v>
      </c>
      <c r="F897" s="289">
        <v>610</v>
      </c>
      <c r="G897" s="196">
        <f>G898</f>
        <v>12367.5</v>
      </c>
    </row>
    <row r="898" spans="1:7" s="97" customFormat="1" ht="18.75" x14ac:dyDescent="0.25">
      <c r="A898" s="197" t="s">
        <v>138</v>
      </c>
      <c r="B898" s="202">
        <v>912</v>
      </c>
      <c r="C898" s="50" t="s">
        <v>81</v>
      </c>
      <c r="D898" s="50" t="s">
        <v>55</v>
      </c>
      <c r="E898" s="201" t="s">
        <v>1136</v>
      </c>
      <c r="F898" s="289">
        <v>612</v>
      </c>
      <c r="G898" s="196">
        <v>12367.5</v>
      </c>
    </row>
    <row r="899" spans="1:7" s="97" customFormat="1" ht="18.75" x14ac:dyDescent="0.25">
      <c r="A899" s="203" t="s">
        <v>1132</v>
      </c>
      <c r="B899" s="77">
        <v>912</v>
      </c>
      <c r="C899" s="49" t="s">
        <v>81</v>
      </c>
      <c r="D899" s="49" t="s">
        <v>55</v>
      </c>
      <c r="E899" s="78" t="s">
        <v>1137</v>
      </c>
      <c r="F899" s="143"/>
      <c r="G899" s="259">
        <f>G900</f>
        <v>5651.8</v>
      </c>
    </row>
    <row r="900" spans="1:7" s="97" customFormat="1" ht="31.5" x14ac:dyDescent="0.2">
      <c r="A900" s="190" t="s">
        <v>18</v>
      </c>
      <c r="B900" s="202">
        <v>912</v>
      </c>
      <c r="C900" s="50" t="s">
        <v>81</v>
      </c>
      <c r="D900" s="50" t="s">
        <v>55</v>
      </c>
      <c r="E900" s="201" t="s">
        <v>1137</v>
      </c>
      <c r="F900" s="289">
        <v>600</v>
      </c>
      <c r="G900" s="196">
        <f>G901</f>
        <v>5651.8</v>
      </c>
    </row>
    <row r="901" spans="1:7" s="97" customFormat="1" ht="18.75" x14ac:dyDescent="0.2">
      <c r="A901" s="190" t="s">
        <v>25</v>
      </c>
      <c r="B901" s="202">
        <v>912</v>
      </c>
      <c r="C901" s="50" t="s">
        <v>81</v>
      </c>
      <c r="D901" s="50" t="s">
        <v>55</v>
      </c>
      <c r="E901" s="201" t="s">
        <v>1137</v>
      </c>
      <c r="F901" s="289">
        <v>610</v>
      </c>
      <c r="G901" s="196">
        <f>G902</f>
        <v>5651.8</v>
      </c>
    </row>
    <row r="902" spans="1:7" s="97" customFormat="1" ht="18.75" x14ac:dyDescent="0.25">
      <c r="A902" s="197" t="s">
        <v>138</v>
      </c>
      <c r="B902" s="202">
        <v>912</v>
      </c>
      <c r="C902" s="50" t="s">
        <v>81</v>
      </c>
      <c r="D902" s="50" t="s">
        <v>55</v>
      </c>
      <c r="E902" s="201" t="s">
        <v>1137</v>
      </c>
      <c r="F902" s="289">
        <v>612</v>
      </c>
      <c r="G902" s="196">
        <v>5651.8</v>
      </c>
    </row>
    <row r="903" spans="1:7" s="97" customFormat="1" ht="18.75" x14ac:dyDescent="0.25">
      <c r="A903" s="203" t="s">
        <v>1133</v>
      </c>
      <c r="B903" s="77">
        <v>912</v>
      </c>
      <c r="C903" s="49" t="s">
        <v>81</v>
      </c>
      <c r="D903" s="49" t="s">
        <v>55</v>
      </c>
      <c r="E903" s="78" t="s">
        <v>1138</v>
      </c>
      <c r="F903" s="290"/>
      <c r="G903" s="259">
        <f>G904</f>
        <v>7207</v>
      </c>
    </row>
    <row r="904" spans="1:7" s="97" customFormat="1" ht="31.5" x14ac:dyDescent="0.2">
      <c r="A904" s="190" t="s">
        <v>18</v>
      </c>
      <c r="B904" s="202">
        <v>912</v>
      </c>
      <c r="C904" s="50" t="s">
        <v>81</v>
      </c>
      <c r="D904" s="50" t="s">
        <v>55</v>
      </c>
      <c r="E904" s="201" t="s">
        <v>1138</v>
      </c>
      <c r="F904" s="289">
        <v>600</v>
      </c>
      <c r="G904" s="196">
        <f>G905</f>
        <v>7207</v>
      </c>
    </row>
    <row r="905" spans="1:7" s="97" customFormat="1" ht="18.75" x14ac:dyDescent="0.2">
      <c r="A905" s="190" t="s">
        <v>25</v>
      </c>
      <c r="B905" s="202">
        <v>912</v>
      </c>
      <c r="C905" s="50" t="s">
        <v>81</v>
      </c>
      <c r="D905" s="50" t="s">
        <v>55</v>
      </c>
      <c r="E905" s="201" t="s">
        <v>1138</v>
      </c>
      <c r="F905" s="289">
        <v>610</v>
      </c>
      <c r="G905" s="196">
        <f>G906</f>
        <v>7207</v>
      </c>
    </row>
    <row r="906" spans="1:7" s="97" customFormat="1" ht="18.75" x14ac:dyDescent="0.25">
      <c r="A906" s="197" t="s">
        <v>138</v>
      </c>
      <c r="B906" s="202">
        <v>912</v>
      </c>
      <c r="C906" s="50" t="s">
        <v>81</v>
      </c>
      <c r="D906" s="50" t="s">
        <v>55</v>
      </c>
      <c r="E906" s="201" t="s">
        <v>1138</v>
      </c>
      <c r="F906" s="289">
        <v>612</v>
      </c>
      <c r="G906" s="196">
        <v>7207</v>
      </c>
    </row>
    <row r="907" spans="1:7" s="97" customFormat="1" ht="18.75" x14ac:dyDescent="0.25">
      <c r="A907" s="203" t="s">
        <v>1134</v>
      </c>
      <c r="B907" s="77">
        <v>912</v>
      </c>
      <c r="C907" s="49" t="s">
        <v>81</v>
      </c>
      <c r="D907" s="49" t="s">
        <v>55</v>
      </c>
      <c r="E907" s="78" t="s">
        <v>1139</v>
      </c>
      <c r="F907" s="290"/>
      <c r="G907" s="259">
        <f>G908</f>
        <v>300</v>
      </c>
    </row>
    <row r="908" spans="1:7" s="97" customFormat="1" ht="31.5" x14ac:dyDescent="0.2">
      <c r="A908" s="190" t="s">
        <v>18</v>
      </c>
      <c r="B908" s="202">
        <v>912</v>
      </c>
      <c r="C908" s="50" t="s">
        <v>81</v>
      </c>
      <c r="D908" s="50" t="s">
        <v>55</v>
      </c>
      <c r="E908" s="201" t="s">
        <v>1139</v>
      </c>
      <c r="F908" s="289">
        <v>600</v>
      </c>
      <c r="G908" s="196">
        <f>G909</f>
        <v>300</v>
      </c>
    </row>
    <row r="909" spans="1:7" s="97" customFormat="1" ht="18.75" x14ac:dyDescent="0.2">
      <c r="A909" s="190" t="s">
        <v>25</v>
      </c>
      <c r="B909" s="202">
        <v>912</v>
      </c>
      <c r="C909" s="50" t="s">
        <v>81</v>
      </c>
      <c r="D909" s="50" t="s">
        <v>55</v>
      </c>
      <c r="E909" s="201" t="s">
        <v>1139</v>
      </c>
      <c r="F909" s="289">
        <v>610</v>
      </c>
      <c r="G909" s="196">
        <f>G910</f>
        <v>300</v>
      </c>
    </row>
    <row r="910" spans="1:7" s="97" customFormat="1" ht="18.75" x14ac:dyDescent="0.25">
      <c r="A910" s="197" t="s">
        <v>138</v>
      </c>
      <c r="B910" s="202">
        <v>912</v>
      </c>
      <c r="C910" s="50" t="s">
        <v>81</v>
      </c>
      <c r="D910" s="50" t="s">
        <v>55</v>
      </c>
      <c r="E910" s="201" t="s">
        <v>1139</v>
      </c>
      <c r="F910" s="289">
        <v>612</v>
      </c>
      <c r="G910" s="196">
        <v>300</v>
      </c>
    </row>
    <row r="911" spans="1:7" s="97" customFormat="1" ht="31.5" x14ac:dyDescent="0.25">
      <c r="A911" s="203" t="s">
        <v>1048</v>
      </c>
      <c r="B911" s="202">
        <v>912</v>
      </c>
      <c r="C911" s="50" t="s">
        <v>81</v>
      </c>
      <c r="D911" s="50" t="s">
        <v>55</v>
      </c>
      <c r="E911" s="78" t="s">
        <v>1051</v>
      </c>
      <c r="F911" s="106"/>
      <c r="G911" s="259">
        <f>G912</f>
        <v>2625</v>
      </c>
    </row>
    <row r="912" spans="1:7" s="97" customFormat="1" ht="31.5" x14ac:dyDescent="0.25">
      <c r="A912" s="174" t="s">
        <v>22</v>
      </c>
      <c r="B912" s="202">
        <v>912</v>
      </c>
      <c r="C912" s="50" t="s">
        <v>81</v>
      </c>
      <c r="D912" s="50" t="s">
        <v>55</v>
      </c>
      <c r="E912" s="201" t="s">
        <v>1051</v>
      </c>
      <c r="F912" s="145" t="s">
        <v>15</v>
      </c>
      <c r="G912" s="180">
        <f t="shared" ref="G912:G913" si="66">G913</f>
        <v>2625</v>
      </c>
    </row>
    <row r="913" spans="1:7" s="97" customFormat="1" ht="31.5" x14ac:dyDescent="0.25">
      <c r="A913" s="174" t="s">
        <v>17</v>
      </c>
      <c r="B913" s="202">
        <v>912</v>
      </c>
      <c r="C913" s="50" t="s">
        <v>81</v>
      </c>
      <c r="D913" s="50" t="s">
        <v>55</v>
      </c>
      <c r="E913" s="201" t="s">
        <v>1051</v>
      </c>
      <c r="F913" s="145" t="s">
        <v>16</v>
      </c>
      <c r="G913" s="180">
        <f t="shared" si="66"/>
        <v>2625</v>
      </c>
    </row>
    <row r="914" spans="1:7" s="97" customFormat="1" ht="18.75" x14ac:dyDescent="0.25">
      <c r="A914" s="197" t="s">
        <v>934</v>
      </c>
      <c r="B914" s="202">
        <v>912</v>
      </c>
      <c r="C914" s="50" t="s">
        <v>81</v>
      </c>
      <c r="D914" s="50" t="s">
        <v>55</v>
      </c>
      <c r="E914" s="201" t="s">
        <v>1051</v>
      </c>
      <c r="F914" s="145" t="s">
        <v>128</v>
      </c>
      <c r="G914" s="180">
        <v>2625</v>
      </c>
    </row>
    <row r="915" spans="1:7" s="97" customFormat="1" ht="31.5" x14ac:dyDescent="0.25">
      <c r="A915" s="203" t="s">
        <v>1096</v>
      </c>
      <c r="B915" s="204">
        <v>912</v>
      </c>
      <c r="C915" s="78" t="s">
        <v>81</v>
      </c>
      <c r="D915" s="78" t="s">
        <v>55</v>
      </c>
      <c r="E915" s="204" t="s">
        <v>1099</v>
      </c>
      <c r="F915" s="203"/>
      <c r="G915" s="259">
        <f>G916</f>
        <v>10841.97</v>
      </c>
    </row>
    <row r="916" spans="1:7" s="97" customFormat="1" ht="31.5" x14ac:dyDescent="0.25">
      <c r="A916" s="174" t="s">
        <v>22</v>
      </c>
      <c r="B916" s="202">
        <v>912</v>
      </c>
      <c r="C916" s="201" t="s">
        <v>81</v>
      </c>
      <c r="D916" s="201" t="s">
        <v>55</v>
      </c>
      <c r="E916" s="209" t="s">
        <v>1099</v>
      </c>
      <c r="F916" s="145" t="s">
        <v>15</v>
      </c>
      <c r="G916" s="180">
        <f t="shared" ref="G916:G917" si="67">G917</f>
        <v>10841.97</v>
      </c>
    </row>
    <row r="917" spans="1:7" s="97" customFormat="1" ht="31.5" x14ac:dyDescent="0.25">
      <c r="A917" s="174" t="s">
        <v>17</v>
      </c>
      <c r="B917" s="202">
        <v>912</v>
      </c>
      <c r="C917" s="201" t="s">
        <v>81</v>
      </c>
      <c r="D917" s="201" t="s">
        <v>55</v>
      </c>
      <c r="E917" s="209" t="s">
        <v>1099</v>
      </c>
      <c r="F917" s="145" t="s">
        <v>16</v>
      </c>
      <c r="G917" s="180">
        <f t="shared" si="67"/>
        <v>10841.97</v>
      </c>
    </row>
    <row r="918" spans="1:7" s="97" customFormat="1" x14ac:dyDescent="0.25">
      <c r="A918" s="197" t="s">
        <v>934</v>
      </c>
      <c r="B918" s="202">
        <v>912</v>
      </c>
      <c r="C918" s="201" t="s">
        <v>81</v>
      </c>
      <c r="D918" s="201" t="s">
        <v>55</v>
      </c>
      <c r="E918" s="209" t="s">
        <v>1099</v>
      </c>
      <c r="F918" s="145" t="s">
        <v>128</v>
      </c>
      <c r="G918" s="180">
        <v>10841.97</v>
      </c>
    </row>
    <row r="919" spans="1:7" s="97" customFormat="1" ht="31.5" x14ac:dyDescent="0.25">
      <c r="A919" s="181" t="s">
        <v>1067</v>
      </c>
      <c r="B919" s="202">
        <v>912</v>
      </c>
      <c r="C919" s="50" t="s">
        <v>81</v>
      </c>
      <c r="D919" s="50" t="s">
        <v>55</v>
      </c>
      <c r="E919" s="73" t="s">
        <v>1080</v>
      </c>
      <c r="F919" s="253"/>
      <c r="G919" s="198">
        <f>G920+G924+G928+G932+G936+G940</f>
        <v>395777.5</v>
      </c>
    </row>
    <row r="920" spans="1:7" s="97" customFormat="1" ht="18.75" x14ac:dyDescent="0.25">
      <c r="A920" s="189" t="s">
        <v>1153</v>
      </c>
      <c r="B920" s="77">
        <v>912</v>
      </c>
      <c r="C920" s="49" t="s">
        <v>81</v>
      </c>
      <c r="D920" s="49" t="s">
        <v>55</v>
      </c>
      <c r="E920" s="78" t="s">
        <v>1081</v>
      </c>
      <c r="F920" s="202"/>
      <c r="G920" s="259">
        <f t="shared" ref="G920:G922" si="68">G921</f>
        <v>28200</v>
      </c>
    </row>
    <row r="921" spans="1:7" s="97" customFormat="1" ht="31.5" x14ac:dyDescent="0.25">
      <c r="A921" s="175" t="s">
        <v>423</v>
      </c>
      <c r="B921" s="202">
        <v>912</v>
      </c>
      <c r="C921" s="50" t="s">
        <v>81</v>
      </c>
      <c r="D921" s="50" t="s">
        <v>55</v>
      </c>
      <c r="E921" s="201" t="s">
        <v>1081</v>
      </c>
      <c r="F921" s="60" t="s">
        <v>36</v>
      </c>
      <c r="G921" s="196">
        <f t="shared" si="68"/>
        <v>28200</v>
      </c>
    </row>
    <row r="922" spans="1:7" s="97" customFormat="1" ht="18.75" x14ac:dyDescent="0.25">
      <c r="A922" s="174" t="s">
        <v>35</v>
      </c>
      <c r="B922" s="202">
        <v>912</v>
      </c>
      <c r="C922" s="50" t="s">
        <v>81</v>
      </c>
      <c r="D922" s="50" t="s">
        <v>55</v>
      </c>
      <c r="E922" s="201" t="s">
        <v>1081</v>
      </c>
      <c r="F922" s="60">
        <v>410</v>
      </c>
      <c r="G922" s="196">
        <f t="shared" si="68"/>
        <v>28200</v>
      </c>
    </row>
    <row r="923" spans="1:7" s="97" customFormat="1" ht="31.5" x14ac:dyDescent="0.25">
      <c r="A923" s="174" t="s">
        <v>136</v>
      </c>
      <c r="B923" s="202">
        <v>912</v>
      </c>
      <c r="C923" s="50" t="s">
        <v>81</v>
      </c>
      <c r="D923" s="50" t="s">
        <v>55</v>
      </c>
      <c r="E923" s="201" t="s">
        <v>1081</v>
      </c>
      <c r="F923" s="60" t="s">
        <v>137</v>
      </c>
      <c r="G923" s="196">
        <f>28000+200</f>
        <v>28200</v>
      </c>
    </row>
    <row r="924" spans="1:7" s="97" customFormat="1" ht="18.75" x14ac:dyDescent="0.25">
      <c r="A924" s="189" t="s">
        <v>669</v>
      </c>
      <c r="B924" s="202">
        <v>912</v>
      </c>
      <c r="C924" s="50" t="s">
        <v>81</v>
      </c>
      <c r="D924" s="50" t="s">
        <v>55</v>
      </c>
      <c r="E924" s="78" t="s">
        <v>1082</v>
      </c>
      <c r="F924" s="106"/>
      <c r="G924" s="259">
        <f t="shared" ref="G924:G938" si="69">G925</f>
        <v>101008.02</v>
      </c>
    </row>
    <row r="925" spans="1:7" s="97" customFormat="1" ht="31.5" x14ac:dyDescent="0.25">
      <c r="A925" s="197" t="s">
        <v>22</v>
      </c>
      <c r="B925" s="202">
        <v>912</v>
      </c>
      <c r="C925" s="50" t="s">
        <v>81</v>
      </c>
      <c r="D925" s="50" t="s">
        <v>55</v>
      </c>
      <c r="E925" s="201" t="s">
        <v>1082</v>
      </c>
      <c r="F925" s="202">
        <v>200</v>
      </c>
      <c r="G925" s="196">
        <f t="shared" si="69"/>
        <v>101008.02</v>
      </c>
    </row>
    <row r="926" spans="1:7" s="97" customFormat="1" ht="31.5" x14ac:dyDescent="0.25">
      <c r="A926" s="197" t="s">
        <v>17</v>
      </c>
      <c r="B926" s="202">
        <v>912</v>
      </c>
      <c r="C926" s="50" t="s">
        <v>81</v>
      </c>
      <c r="D926" s="50" t="s">
        <v>55</v>
      </c>
      <c r="E926" s="201" t="s">
        <v>1082</v>
      </c>
      <c r="F926" s="202">
        <v>240</v>
      </c>
      <c r="G926" s="196">
        <f t="shared" si="69"/>
        <v>101008.02</v>
      </c>
    </row>
    <row r="927" spans="1:7" s="97" customFormat="1" ht="18.75" x14ac:dyDescent="0.25">
      <c r="A927" s="197" t="s">
        <v>934</v>
      </c>
      <c r="B927" s="202">
        <v>912</v>
      </c>
      <c r="C927" s="50" t="s">
        <v>81</v>
      </c>
      <c r="D927" s="50" t="s">
        <v>55</v>
      </c>
      <c r="E927" s="201" t="s">
        <v>1082</v>
      </c>
      <c r="F927" s="202">
        <v>244</v>
      </c>
      <c r="G927" s="196">
        <f>8000+93008.02</f>
        <v>101008.02</v>
      </c>
    </row>
    <row r="928" spans="1:7" s="97" customFormat="1" ht="18.75" x14ac:dyDescent="0.25">
      <c r="A928" s="189" t="s">
        <v>776</v>
      </c>
      <c r="B928" s="202">
        <v>912</v>
      </c>
      <c r="C928" s="50" t="s">
        <v>81</v>
      </c>
      <c r="D928" s="50" t="s">
        <v>55</v>
      </c>
      <c r="E928" s="78" t="s">
        <v>1083</v>
      </c>
      <c r="F928" s="201"/>
      <c r="G928" s="259">
        <f t="shared" si="69"/>
        <v>68475</v>
      </c>
    </row>
    <row r="929" spans="1:7" s="97" customFormat="1" ht="31.5" x14ac:dyDescent="0.25">
      <c r="A929" s="197" t="s">
        <v>22</v>
      </c>
      <c r="B929" s="202">
        <v>912</v>
      </c>
      <c r="C929" s="50" t="s">
        <v>81</v>
      </c>
      <c r="D929" s="50" t="s">
        <v>55</v>
      </c>
      <c r="E929" s="201" t="s">
        <v>1083</v>
      </c>
      <c r="F929" s="202">
        <v>200</v>
      </c>
      <c r="G929" s="196">
        <f t="shared" si="69"/>
        <v>68475</v>
      </c>
    </row>
    <row r="930" spans="1:7" s="97" customFormat="1" ht="31.5" x14ac:dyDescent="0.25">
      <c r="A930" s="197" t="s">
        <v>17</v>
      </c>
      <c r="B930" s="202">
        <v>912</v>
      </c>
      <c r="C930" s="50" t="s">
        <v>81</v>
      </c>
      <c r="D930" s="50" t="s">
        <v>55</v>
      </c>
      <c r="E930" s="201" t="s">
        <v>1083</v>
      </c>
      <c r="F930" s="202">
        <v>240</v>
      </c>
      <c r="G930" s="196">
        <f t="shared" si="69"/>
        <v>68475</v>
      </c>
    </row>
    <row r="931" spans="1:7" s="97" customFormat="1" ht="18.75" x14ac:dyDescent="0.25">
      <c r="A931" s="197" t="s">
        <v>934</v>
      </c>
      <c r="B931" s="202">
        <v>912</v>
      </c>
      <c r="C931" s="50" t="s">
        <v>81</v>
      </c>
      <c r="D931" s="50" t="s">
        <v>55</v>
      </c>
      <c r="E931" s="201" t="s">
        <v>1083</v>
      </c>
      <c r="F931" s="202">
        <v>244</v>
      </c>
      <c r="G931" s="196">
        <v>68475</v>
      </c>
    </row>
    <row r="932" spans="1:7" s="97" customFormat="1" ht="18.75" x14ac:dyDescent="0.25">
      <c r="A932" s="189" t="s">
        <v>777</v>
      </c>
      <c r="B932" s="202">
        <v>912</v>
      </c>
      <c r="C932" s="50" t="s">
        <v>81</v>
      </c>
      <c r="D932" s="50" t="s">
        <v>55</v>
      </c>
      <c r="E932" s="78" t="s">
        <v>1084</v>
      </c>
      <c r="F932" s="201"/>
      <c r="G932" s="259">
        <f t="shared" si="69"/>
        <v>47226</v>
      </c>
    </row>
    <row r="933" spans="1:7" s="97" customFormat="1" ht="31.5" x14ac:dyDescent="0.25">
      <c r="A933" s="197" t="s">
        <v>22</v>
      </c>
      <c r="B933" s="202">
        <v>912</v>
      </c>
      <c r="C933" s="50" t="s">
        <v>81</v>
      </c>
      <c r="D933" s="50" t="s">
        <v>55</v>
      </c>
      <c r="E933" s="201" t="s">
        <v>1084</v>
      </c>
      <c r="F933" s="202">
        <v>200</v>
      </c>
      <c r="G933" s="196">
        <f t="shared" si="69"/>
        <v>47226</v>
      </c>
    </row>
    <row r="934" spans="1:7" s="97" customFormat="1" ht="31.5" x14ac:dyDescent="0.25">
      <c r="A934" s="197" t="s">
        <v>17</v>
      </c>
      <c r="B934" s="202">
        <v>912</v>
      </c>
      <c r="C934" s="50" t="s">
        <v>81</v>
      </c>
      <c r="D934" s="50" t="s">
        <v>55</v>
      </c>
      <c r="E934" s="201" t="s">
        <v>1084</v>
      </c>
      <c r="F934" s="202">
        <v>240</v>
      </c>
      <c r="G934" s="196">
        <f t="shared" si="69"/>
        <v>47226</v>
      </c>
    </row>
    <row r="935" spans="1:7" s="97" customFormat="1" ht="18.75" x14ac:dyDescent="0.25">
      <c r="A935" s="197" t="s">
        <v>934</v>
      </c>
      <c r="B935" s="202">
        <v>912</v>
      </c>
      <c r="C935" s="50" t="s">
        <v>81</v>
      </c>
      <c r="D935" s="50" t="s">
        <v>55</v>
      </c>
      <c r="E935" s="201" t="s">
        <v>1084</v>
      </c>
      <c r="F935" s="202">
        <v>244</v>
      </c>
      <c r="G935" s="196">
        <v>47226</v>
      </c>
    </row>
    <row r="936" spans="1:7" s="97" customFormat="1" ht="18.75" x14ac:dyDescent="0.25">
      <c r="A936" s="189" t="s">
        <v>778</v>
      </c>
      <c r="B936" s="202">
        <v>912</v>
      </c>
      <c r="C936" s="50" t="s">
        <v>81</v>
      </c>
      <c r="D936" s="50" t="s">
        <v>55</v>
      </c>
      <c r="E936" s="78" t="s">
        <v>1085</v>
      </c>
      <c r="F936" s="202"/>
      <c r="G936" s="259">
        <f t="shared" si="69"/>
        <v>400</v>
      </c>
    </row>
    <row r="937" spans="1:7" s="97" customFormat="1" ht="31.5" x14ac:dyDescent="0.25">
      <c r="A937" s="197" t="s">
        <v>22</v>
      </c>
      <c r="B937" s="202">
        <v>912</v>
      </c>
      <c r="C937" s="50" t="s">
        <v>81</v>
      </c>
      <c r="D937" s="50" t="s">
        <v>55</v>
      </c>
      <c r="E937" s="201" t="s">
        <v>1085</v>
      </c>
      <c r="F937" s="202">
        <v>200</v>
      </c>
      <c r="G937" s="196">
        <f t="shared" si="69"/>
        <v>400</v>
      </c>
    </row>
    <row r="938" spans="1:7" s="97" customFormat="1" ht="31.5" x14ac:dyDescent="0.25">
      <c r="A938" s="197" t="s">
        <v>17</v>
      </c>
      <c r="B938" s="202">
        <v>912</v>
      </c>
      <c r="C938" s="50" t="s">
        <v>81</v>
      </c>
      <c r="D938" s="50" t="s">
        <v>55</v>
      </c>
      <c r="E938" s="201" t="s">
        <v>1085</v>
      </c>
      <c r="F938" s="202">
        <v>240</v>
      </c>
      <c r="G938" s="196">
        <f t="shared" si="69"/>
        <v>400</v>
      </c>
    </row>
    <row r="939" spans="1:7" s="97" customFormat="1" ht="18.75" x14ac:dyDescent="0.25">
      <c r="A939" s="197" t="s">
        <v>934</v>
      </c>
      <c r="B939" s="202">
        <v>912</v>
      </c>
      <c r="C939" s="50" t="s">
        <v>81</v>
      </c>
      <c r="D939" s="50" t="s">
        <v>55</v>
      </c>
      <c r="E939" s="201" t="s">
        <v>1085</v>
      </c>
      <c r="F939" s="202">
        <v>244</v>
      </c>
      <c r="G939" s="196">
        <f>100+300</f>
        <v>400</v>
      </c>
    </row>
    <row r="940" spans="1:7" s="97" customFormat="1" ht="63" x14ac:dyDescent="0.2">
      <c r="A940" s="76" t="s">
        <v>1128</v>
      </c>
      <c r="B940" s="77">
        <v>912</v>
      </c>
      <c r="C940" s="49" t="s">
        <v>81</v>
      </c>
      <c r="D940" s="49" t="s">
        <v>55</v>
      </c>
      <c r="E940" s="78" t="s">
        <v>1127</v>
      </c>
      <c r="F940" s="78"/>
      <c r="G940" s="10">
        <f>G941</f>
        <v>150468.48000000001</v>
      </c>
    </row>
    <row r="941" spans="1:7" s="97" customFormat="1" ht="31.5" x14ac:dyDescent="0.25">
      <c r="A941" s="197" t="s">
        <v>22</v>
      </c>
      <c r="B941" s="202">
        <v>912</v>
      </c>
      <c r="C941" s="50" t="s">
        <v>81</v>
      </c>
      <c r="D941" s="50" t="s">
        <v>55</v>
      </c>
      <c r="E941" s="201" t="s">
        <v>1127</v>
      </c>
      <c r="F941" s="202">
        <v>200</v>
      </c>
      <c r="G941" s="9">
        <f>G942</f>
        <v>150468.48000000001</v>
      </c>
    </row>
    <row r="942" spans="1:7" s="97" customFormat="1" ht="31.5" x14ac:dyDescent="0.25">
      <c r="A942" s="197" t="s">
        <v>17</v>
      </c>
      <c r="B942" s="202">
        <v>912</v>
      </c>
      <c r="C942" s="50" t="s">
        <v>81</v>
      </c>
      <c r="D942" s="50" t="s">
        <v>55</v>
      </c>
      <c r="E942" s="201" t="s">
        <v>1127</v>
      </c>
      <c r="F942" s="202">
        <v>240</v>
      </c>
      <c r="G942" s="9">
        <f>G943</f>
        <v>150468.48000000001</v>
      </c>
    </row>
    <row r="943" spans="1:7" s="97" customFormat="1" ht="18.75" x14ac:dyDescent="0.25">
      <c r="A943" s="197" t="s">
        <v>934</v>
      </c>
      <c r="B943" s="202">
        <v>912</v>
      </c>
      <c r="C943" s="50" t="s">
        <v>81</v>
      </c>
      <c r="D943" s="50" t="s">
        <v>55</v>
      </c>
      <c r="E943" s="201" t="s">
        <v>1127</v>
      </c>
      <c r="F943" s="202">
        <v>244</v>
      </c>
      <c r="G943" s="9">
        <v>150468.48000000001</v>
      </c>
    </row>
    <row r="944" spans="1:7" s="126" customFormat="1" x14ac:dyDescent="0.2">
      <c r="A944" s="74" t="s">
        <v>203</v>
      </c>
      <c r="B944" s="44">
        <v>912</v>
      </c>
      <c r="C944" s="73" t="s">
        <v>81</v>
      </c>
      <c r="D944" s="73" t="s">
        <v>81</v>
      </c>
      <c r="E944" s="73"/>
      <c r="F944" s="73"/>
      <c r="G944" s="1">
        <f>G945+G953+G969</f>
        <v>169413</v>
      </c>
    </row>
    <row r="945" spans="1:16370" s="126" customFormat="1" ht="56.25" x14ac:dyDescent="0.3">
      <c r="A945" s="301" t="s">
        <v>1156</v>
      </c>
      <c r="B945" s="302">
        <v>912</v>
      </c>
      <c r="C945" s="302" t="s">
        <v>81</v>
      </c>
      <c r="D945" s="302" t="s">
        <v>81</v>
      </c>
      <c r="E945" s="48" t="s">
        <v>211</v>
      </c>
      <c r="F945" s="73"/>
      <c r="G945" s="20">
        <f>G946</f>
        <v>5622</v>
      </c>
    </row>
    <row r="946" spans="1:16370" s="126" customFormat="1" ht="18.75" x14ac:dyDescent="0.2">
      <c r="A946" s="199" t="s">
        <v>497</v>
      </c>
      <c r="B946" s="43">
        <v>912</v>
      </c>
      <c r="C946" s="200" t="s">
        <v>81</v>
      </c>
      <c r="D946" s="200" t="s">
        <v>81</v>
      </c>
      <c r="E946" s="102" t="s">
        <v>501</v>
      </c>
      <c r="F946" s="78"/>
      <c r="G946" s="8">
        <f>G947</f>
        <v>5622</v>
      </c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59"/>
      <c r="AE946" s="59"/>
      <c r="AF946" s="59"/>
      <c r="AG946" s="59"/>
      <c r="AH946" s="59"/>
      <c r="AI946" s="59"/>
      <c r="AJ946" s="59"/>
      <c r="AK946" s="59"/>
      <c r="AL946" s="59"/>
      <c r="AM946" s="59"/>
      <c r="AN946" s="59"/>
      <c r="AO946" s="59"/>
      <c r="AP946" s="59"/>
      <c r="AQ946" s="59"/>
      <c r="AR946" s="59"/>
      <c r="AS946" s="59"/>
      <c r="AT946" s="59"/>
      <c r="AU946" s="59"/>
      <c r="AV946" s="59"/>
      <c r="AW946" s="59"/>
      <c r="AX946" s="59"/>
      <c r="AY946" s="59"/>
      <c r="AZ946" s="59"/>
      <c r="BA946" s="59"/>
      <c r="BB946" s="59"/>
      <c r="BC946" s="59"/>
      <c r="BD946" s="59"/>
      <c r="BE946" s="59"/>
      <c r="BF946" s="59"/>
      <c r="BG946" s="59"/>
      <c r="BH946" s="59"/>
      <c r="BI946" s="59"/>
      <c r="BJ946" s="59"/>
      <c r="BK946" s="59"/>
      <c r="BL946" s="59"/>
      <c r="BM946" s="59"/>
      <c r="BN946" s="59"/>
      <c r="BO946" s="59"/>
      <c r="BP946" s="59"/>
      <c r="BQ946" s="59"/>
      <c r="BR946" s="59"/>
      <c r="BS946" s="59"/>
      <c r="BT946" s="59"/>
      <c r="BU946" s="59"/>
      <c r="BV946" s="59"/>
      <c r="BW946" s="59"/>
      <c r="BX946" s="59"/>
      <c r="BY946" s="59"/>
      <c r="BZ946" s="59"/>
      <c r="CA946" s="59"/>
      <c r="CB946" s="59"/>
      <c r="CC946" s="59"/>
      <c r="CD946" s="59"/>
      <c r="CE946" s="59"/>
      <c r="CF946" s="59"/>
      <c r="CG946" s="59"/>
      <c r="CH946" s="59"/>
      <c r="CI946" s="59"/>
      <c r="CJ946" s="59"/>
      <c r="CK946" s="59"/>
      <c r="CL946" s="59"/>
      <c r="CM946" s="59"/>
      <c r="CN946" s="59"/>
      <c r="CO946" s="59"/>
      <c r="CP946" s="59"/>
      <c r="CQ946" s="59"/>
      <c r="CR946" s="59"/>
      <c r="CS946" s="59"/>
      <c r="CT946" s="59"/>
      <c r="CU946" s="59"/>
      <c r="CV946" s="59"/>
      <c r="CW946" s="59"/>
      <c r="CX946" s="59"/>
      <c r="CY946" s="59"/>
      <c r="CZ946" s="59"/>
      <c r="DA946" s="59"/>
      <c r="DB946" s="59"/>
      <c r="DC946" s="59"/>
      <c r="DD946" s="59"/>
      <c r="DE946" s="59"/>
      <c r="DF946" s="59"/>
      <c r="DG946" s="59"/>
      <c r="DH946" s="59"/>
      <c r="DI946" s="59"/>
      <c r="DJ946" s="59"/>
      <c r="DK946" s="59"/>
      <c r="DL946" s="59"/>
      <c r="DM946" s="59"/>
      <c r="DN946" s="59"/>
      <c r="DO946" s="59"/>
      <c r="DP946" s="59"/>
      <c r="DQ946" s="59"/>
      <c r="DR946" s="59"/>
      <c r="DS946" s="59"/>
      <c r="DT946" s="59"/>
      <c r="DU946" s="59"/>
      <c r="DV946" s="59"/>
      <c r="DW946" s="59"/>
      <c r="DX946" s="59"/>
      <c r="DY946" s="59"/>
      <c r="DZ946" s="59"/>
      <c r="EA946" s="59"/>
      <c r="EB946" s="59"/>
      <c r="EC946" s="59"/>
      <c r="ED946" s="59"/>
      <c r="EE946" s="59"/>
      <c r="EF946" s="59"/>
      <c r="EG946" s="59"/>
      <c r="EH946" s="59"/>
      <c r="EI946" s="59"/>
      <c r="EJ946" s="59"/>
      <c r="EK946" s="59"/>
      <c r="EL946" s="59"/>
      <c r="EM946" s="59"/>
      <c r="EN946" s="59"/>
      <c r="EO946" s="59"/>
      <c r="EP946" s="59"/>
      <c r="EQ946" s="59"/>
      <c r="ER946" s="59"/>
      <c r="ES946" s="59"/>
      <c r="ET946" s="59"/>
      <c r="EU946" s="59"/>
      <c r="EV946" s="59"/>
      <c r="EW946" s="59"/>
      <c r="EX946" s="59"/>
      <c r="EY946" s="59"/>
      <c r="EZ946" s="59"/>
      <c r="FA946" s="59"/>
      <c r="FB946" s="59"/>
      <c r="FC946" s="59"/>
      <c r="FD946" s="59"/>
      <c r="FE946" s="59"/>
      <c r="FF946" s="59"/>
      <c r="FG946" s="59"/>
      <c r="FH946" s="59"/>
      <c r="FI946" s="59"/>
      <c r="FJ946" s="59"/>
      <c r="FK946" s="59"/>
      <c r="FL946" s="59"/>
      <c r="FM946" s="59"/>
      <c r="FN946" s="59"/>
      <c r="FO946" s="59"/>
      <c r="FP946" s="59"/>
      <c r="FQ946" s="59"/>
      <c r="FR946" s="59"/>
      <c r="FS946" s="59"/>
      <c r="FT946" s="59"/>
      <c r="FU946" s="59"/>
      <c r="FV946" s="59"/>
      <c r="FW946" s="59"/>
      <c r="FX946" s="59"/>
      <c r="FY946" s="59"/>
      <c r="FZ946" s="59"/>
      <c r="GA946" s="59"/>
      <c r="GB946" s="59"/>
      <c r="GC946" s="59"/>
      <c r="GD946" s="59"/>
      <c r="GE946" s="59"/>
      <c r="GF946" s="59"/>
      <c r="GG946" s="59"/>
      <c r="GH946" s="59"/>
      <c r="GI946" s="59"/>
      <c r="GJ946" s="59"/>
      <c r="GK946" s="59"/>
      <c r="GL946" s="59"/>
      <c r="GM946" s="59"/>
      <c r="GN946" s="59"/>
      <c r="GO946" s="59"/>
      <c r="GP946" s="59"/>
      <c r="GQ946" s="59"/>
      <c r="GR946" s="59"/>
      <c r="GS946" s="59"/>
      <c r="GT946" s="59"/>
      <c r="GU946" s="59"/>
      <c r="GV946" s="59"/>
      <c r="GW946" s="59"/>
      <c r="GX946" s="59"/>
      <c r="GY946" s="59"/>
      <c r="GZ946" s="59"/>
      <c r="HA946" s="59"/>
      <c r="HB946" s="59"/>
      <c r="HC946" s="59"/>
      <c r="HD946" s="59"/>
      <c r="HE946" s="59"/>
      <c r="HF946" s="59"/>
      <c r="HG946" s="59"/>
      <c r="HH946" s="59"/>
      <c r="HI946" s="59"/>
      <c r="HJ946" s="59"/>
      <c r="HK946" s="59"/>
      <c r="HL946" s="59"/>
      <c r="HM946" s="59"/>
      <c r="HN946" s="59"/>
      <c r="HO946" s="59"/>
      <c r="HP946" s="59"/>
      <c r="HQ946" s="59"/>
      <c r="HR946" s="59"/>
      <c r="HS946" s="59"/>
      <c r="HT946" s="59"/>
      <c r="HU946" s="59"/>
      <c r="HV946" s="59"/>
      <c r="HW946" s="59"/>
      <c r="HX946" s="59"/>
      <c r="HY946" s="59"/>
      <c r="HZ946" s="59"/>
      <c r="IA946" s="59"/>
      <c r="IB946" s="59"/>
      <c r="IC946" s="59"/>
      <c r="ID946" s="59"/>
      <c r="IE946" s="59"/>
      <c r="IF946" s="59"/>
      <c r="IG946" s="59"/>
      <c r="IH946" s="59"/>
      <c r="II946" s="59"/>
      <c r="IJ946" s="59"/>
      <c r="IK946" s="59"/>
      <c r="IL946" s="59"/>
      <c r="IM946" s="59"/>
      <c r="IN946" s="59"/>
      <c r="IO946" s="59"/>
      <c r="IP946" s="59"/>
      <c r="IQ946" s="59"/>
      <c r="IR946" s="59"/>
      <c r="IS946" s="59"/>
      <c r="IT946" s="59"/>
      <c r="IU946" s="59"/>
      <c r="IV946" s="59"/>
      <c r="IW946" s="59"/>
      <c r="IX946" s="59"/>
      <c r="IY946" s="59"/>
      <c r="IZ946" s="59"/>
      <c r="JA946" s="59"/>
      <c r="JB946" s="59"/>
      <c r="JC946" s="59"/>
      <c r="JD946" s="59"/>
      <c r="JE946" s="59"/>
      <c r="JF946" s="59"/>
      <c r="JG946" s="59"/>
      <c r="JH946" s="59"/>
      <c r="JI946" s="59"/>
      <c r="JJ946" s="59"/>
      <c r="JK946" s="59"/>
      <c r="JL946" s="59"/>
      <c r="JM946" s="59"/>
      <c r="JN946" s="59"/>
      <c r="JO946" s="59"/>
      <c r="JP946" s="59"/>
      <c r="JQ946" s="59"/>
      <c r="JR946" s="59"/>
      <c r="JS946" s="59"/>
      <c r="JT946" s="59"/>
      <c r="JU946" s="59"/>
      <c r="JV946" s="59"/>
      <c r="JW946" s="59"/>
      <c r="JX946" s="59"/>
      <c r="JY946" s="59"/>
      <c r="JZ946" s="59"/>
      <c r="KA946" s="59"/>
      <c r="KB946" s="59"/>
      <c r="KC946" s="59"/>
      <c r="KD946" s="59"/>
      <c r="KE946" s="59"/>
      <c r="KF946" s="59"/>
      <c r="KG946" s="59"/>
      <c r="KH946" s="59"/>
      <c r="KI946" s="59"/>
      <c r="KJ946" s="59"/>
      <c r="KK946" s="59"/>
      <c r="KL946" s="59"/>
      <c r="KM946" s="59"/>
      <c r="KN946" s="59"/>
      <c r="KO946" s="59"/>
      <c r="KP946" s="59"/>
      <c r="KQ946" s="59"/>
      <c r="KR946" s="59"/>
      <c r="KS946" s="59"/>
      <c r="KT946" s="59"/>
      <c r="KU946" s="59"/>
      <c r="KV946" s="59"/>
      <c r="KW946" s="59"/>
      <c r="KX946" s="59"/>
      <c r="KY946" s="59"/>
      <c r="KZ946" s="59"/>
      <c r="LA946" s="59"/>
      <c r="LB946" s="59"/>
      <c r="LC946" s="59"/>
      <c r="LD946" s="59"/>
      <c r="LE946" s="59"/>
      <c r="LF946" s="59"/>
      <c r="LG946" s="59"/>
      <c r="LH946" s="59"/>
      <c r="LI946" s="59"/>
      <c r="LJ946" s="59"/>
      <c r="LK946" s="59"/>
      <c r="LL946" s="59"/>
      <c r="LM946" s="59"/>
      <c r="LN946" s="59"/>
      <c r="LO946" s="59"/>
      <c r="LP946" s="59"/>
      <c r="LQ946" s="59"/>
      <c r="LR946" s="59"/>
      <c r="LS946" s="59"/>
      <c r="LT946" s="59"/>
      <c r="LU946" s="59"/>
      <c r="LV946" s="59"/>
      <c r="LW946" s="59"/>
      <c r="LX946" s="59"/>
      <c r="LY946" s="59"/>
      <c r="LZ946" s="59"/>
      <c r="MA946" s="59"/>
      <c r="MB946" s="59"/>
      <c r="MC946" s="59"/>
      <c r="MD946" s="59"/>
      <c r="ME946" s="59"/>
      <c r="MF946" s="59"/>
      <c r="MG946" s="59"/>
      <c r="MH946" s="59"/>
      <c r="MI946" s="59"/>
      <c r="MJ946" s="59"/>
      <c r="MK946" s="59"/>
      <c r="ML946" s="59"/>
      <c r="MM946" s="59"/>
      <c r="MN946" s="59"/>
      <c r="MO946" s="59"/>
      <c r="MP946" s="59"/>
      <c r="MQ946" s="59"/>
      <c r="MR946" s="59"/>
      <c r="MS946" s="59"/>
      <c r="MT946" s="59"/>
      <c r="MU946" s="59"/>
      <c r="MV946" s="59"/>
      <c r="MW946" s="59"/>
      <c r="MX946" s="59"/>
      <c r="MY946" s="59"/>
      <c r="MZ946" s="59"/>
      <c r="NA946" s="59"/>
      <c r="NB946" s="59"/>
      <c r="NC946" s="59"/>
      <c r="ND946" s="59"/>
      <c r="NE946" s="59"/>
      <c r="NF946" s="59"/>
      <c r="NG946" s="59"/>
      <c r="NH946" s="59"/>
      <c r="NI946" s="59"/>
      <c r="NJ946" s="59"/>
      <c r="NK946" s="59"/>
      <c r="NL946" s="59"/>
      <c r="NM946" s="59"/>
      <c r="NN946" s="59"/>
      <c r="NO946" s="59"/>
      <c r="NP946" s="59"/>
      <c r="NQ946" s="59"/>
      <c r="NR946" s="59"/>
      <c r="NS946" s="59"/>
      <c r="NT946" s="59"/>
      <c r="NU946" s="59"/>
      <c r="NV946" s="59"/>
      <c r="NW946" s="59"/>
      <c r="NX946" s="59"/>
      <c r="NY946" s="59"/>
      <c r="NZ946" s="59"/>
      <c r="OA946" s="59"/>
      <c r="OB946" s="59"/>
      <c r="OC946" s="59"/>
      <c r="OD946" s="59"/>
      <c r="OE946" s="59"/>
      <c r="OF946" s="59"/>
      <c r="OG946" s="59"/>
      <c r="OH946" s="59"/>
      <c r="OI946" s="59"/>
      <c r="OJ946" s="59"/>
      <c r="OK946" s="59"/>
      <c r="OL946" s="59"/>
      <c r="OM946" s="59"/>
      <c r="ON946" s="59"/>
      <c r="OO946" s="59"/>
      <c r="OP946" s="59"/>
      <c r="OQ946" s="59"/>
      <c r="OR946" s="59"/>
      <c r="OS946" s="59"/>
      <c r="OT946" s="59"/>
      <c r="OU946" s="59"/>
      <c r="OV946" s="59"/>
      <c r="OW946" s="59"/>
      <c r="OX946" s="59"/>
      <c r="OY946" s="59"/>
      <c r="OZ946" s="59"/>
      <c r="PA946" s="59"/>
      <c r="PB946" s="59"/>
      <c r="PC946" s="59"/>
      <c r="PD946" s="59"/>
      <c r="PE946" s="59"/>
      <c r="PF946" s="59"/>
      <c r="PG946" s="59"/>
      <c r="PH946" s="59"/>
      <c r="PI946" s="59"/>
      <c r="PJ946" s="59"/>
      <c r="PK946" s="59"/>
      <c r="PL946" s="59"/>
      <c r="PM946" s="59"/>
      <c r="PN946" s="59"/>
      <c r="PO946" s="59"/>
      <c r="PP946" s="59"/>
      <c r="PQ946" s="59"/>
      <c r="PR946" s="59"/>
      <c r="PS946" s="59"/>
      <c r="PT946" s="59"/>
      <c r="PU946" s="59"/>
      <c r="PV946" s="59"/>
      <c r="PW946" s="59"/>
      <c r="PX946" s="59"/>
      <c r="PY946" s="59"/>
      <c r="PZ946" s="59"/>
      <c r="QA946" s="59"/>
      <c r="QB946" s="59"/>
      <c r="QC946" s="59"/>
      <c r="QD946" s="59"/>
      <c r="QE946" s="59"/>
      <c r="QF946" s="59"/>
      <c r="QG946" s="59"/>
      <c r="QH946" s="59"/>
      <c r="QI946" s="59"/>
      <c r="QJ946" s="59"/>
      <c r="QK946" s="59"/>
      <c r="QL946" s="59"/>
      <c r="QM946" s="59"/>
      <c r="QN946" s="59"/>
      <c r="QO946" s="59"/>
      <c r="QP946" s="59"/>
      <c r="QQ946" s="59"/>
      <c r="QR946" s="59"/>
      <c r="QS946" s="59"/>
      <c r="QT946" s="59"/>
      <c r="QU946" s="59"/>
      <c r="QV946" s="59"/>
      <c r="QW946" s="59"/>
      <c r="QX946" s="59"/>
      <c r="QY946" s="59"/>
      <c r="QZ946" s="59"/>
      <c r="RA946" s="59"/>
      <c r="RB946" s="59"/>
      <c r="RC946" s="59"/>
      <c r="RD946" s="59"/>
      <c r="RE946" s="59"/>
      <c r="RF946" s="59"/>
      <c r="RG946" s="59"/>
      <c r="RH946" s="59"/>
      <c r="RI946" s="59"/>
      <c r="RJ946" s="59"/>
      <c r="RK946" s="59"/>
      <c r="RL946" s="59"/>
      <c r="RM946" s="59"/>
      <c r="RN946" s="59"/>
      <c r="RO946" s="59"/>
      <c r="RP946" s="59"/>
      <c r="RQ946" s="59"/>
      <c r="RR946" s="59"/>
      <c r="RS946" s="59"/>
      <c r="RT946" s="59"/>
      <c r="RU946" s="59"/>
      <c r="RV946" s="59"/>
      <c r="RW946" s="59"/>
      <c r="RX946" s="59"/>
      <c r="RY946" s="59"/>
      <c r="RZ946" s="59"/>
      <c r="SA946" s="59"/>
      <c r="SB946" s="59"/>
      <c r="SC946" s="59"/>
      <c r="SD946" s="59"/>
      <c r="SE946" s="59"/>
      <c r="SF946" s="59"/>
      <c r="SG946" s="59"/>
      <c r="SH946" s="59"/>
      <c r="SI946" s="59"/>
      <c r="SJ946" s="59"/>
      <c r="SK946" s="59"/>
      <c r="SL946" s="59"/>
      <c r="SM946" s="59"/>
      <c r="SN946" s="59"/>
      <c r="SO946" s="59"/>
      <c r="SP946" s="59"/>
      <c r="SQ946" s="59"/>
      <c r="SR946" s="59"/>
      <c r="SS946" s="59"/>
      <c r="ST946" s="59"/>
      <c r="SU946" s="59"/>
      <c r="SV946" s="59"/>
      <c r="SW946" s="59"/>
      <c r="SX946" s="59"/>
      <c r="SY946" s="59"/>
      <c r="SZ946" s="59"/>
      <c r="TA946" s="59"/>
      <c r="TB946" s="59"/>
      <c r="TC946" s="59"/>
      <c r="TD946" s="59"/>
      <c r="TE946" s="59"/>
      <c r="TF946" s="59"/>
      <c r="TG946" s="59"/>
      <c r="TH946" s="59"/>
      <c r="TI946" s="59"/>
      <c r="TJ946" s="59"/>
      <c r="TK946" s="59"/>
      <c r="TL946" s="59"/>
      <c r="TM946" s="59"/>
      <c r="TN946" s="59"/>
      <c r="TO946" s="59"/>
      <c r="TP946" s="59"/>
      <c r="TQ946" s="59"/>
      <c r="TR946" s="59"/>
      <c r="TS946" s="59"/>
      <c r="TT946" s="59"/>
      <c r="TU946" s="59"/>
      <c r="TV946" s="59"/>
      <c r="TW946" s="59"/>
      <c r="TX946" s="59"/>
      <c r="TY946" s="59"/>
      <c r="TZ946" s="59"/>
      <c r="UA946" s="59"/>
      <c r="UB946" s="59"/>
      <c r="UC946" s="59"/>
      <c r="UD946" s="59"/>
      <c r="UE946" s="59"/>
      <c r="UF946" s="59"/>
      <c r="UG946" s="59"/>
      <c r="UH946" s="59"/>
      <c r="UI946" s="59"/>
      <c r="UJ946" s="59"/>
      <c r="UK946" s="59"/>
      <c r="UL946" s="59"/>
      <c r="UM946" s="59"/>
      <c r="UN946" s="59"/>
      <c r="UO946" s="59"/>
      <c r="UP946" s="59"/>
      <c r="UQ946" s="59"/>
      <c r="UR946" s="59"/>
      <c r="US946" s="59"/>
      <c r="UT946" s="59"/>
      <c r="UU946" s="59"/>
      <c r="UV946" s="59"/>
      <c r="UW946" s="59"/>
      <c r="UX946" s="59"/>
      <c r="UY946" s="59"/>
      <c r="UZ946" s="59"/>
      <c r="VA946" s="59"/>
      <c r="VB946" s="59"/>
      <c r="VC946" s="59"/>
      <c r="VD946" s="59"/>
      <c r="VE946" s="59"/>
      <c r="VF946" s="59"/>
      <c r="VG946" s="59"/>
      <c r="VH946" s="59"/>
      <c r="VI946" s="59"/>
      <c r="VJ946" s="59"/>
      <c r="VK946" s="59"/>
      <c r="VL946" s="59"/>
      <c r="VM946" s="59"/>
      <c r="VN946" s="59"/>
      <c r="VO946" s="59"/>
      <c r="VP946" s="59"/>
      <c r="VQ946" s="59"/>
      <c r="VR946" s="59"/>
      <c r="VS946" s="59"/>
      <c r="VT946" s="59"/>
      <c r="VU946" s="59"/>
      <c r="VV946" s="59"/>
      <c r="VW946" s="59"/>
      <c r="VX946" s="59"/>
      <c r="VY946" s="59"/>
      <c r="VZ946" s="59"/>
      <c r="WA946" s="59"/>
      <c r="WB946" s="59"/>
      <c r="WC946" s="59"/>
      <c r="WD946" s="59"/>
      <c r="WE946" s="59"/>
      <c r="WF946" s="59"/>
      <c r="WG946" s="59"/>
      <c r="WH946" s="59"/>
      <c r="WI946" s="59"/>
      <c r="WJ946" s="59"/>
      <c r="WK946" s="59"/>
      <c r="WL946" s="59"/>
      <c r="WM946" s="59"/>
      <c r="WN946" s="59"/>
      <c r="WO946" s="59"/>
      <c r="WP946" s="59"/>
      <c r="WQ946" s="59"/>
      <c r="WR946" s="59"/>
      <c r="WS946" s="59"/>
      <c r="WT946" s="59"/>
      <c r="WU946" s="59"/>
      <c r="WV946" s="59"/>
      <c r="WW946" s="59"/>
      <c r="WX946" s="59"/>
      <c r="WY946" s="59"/>
      <c r="WZ946" s="59"/>
      <c r="XA946" s="59"/>
      <c r="XB946" s="59"/>
      <c r="XC946" s="59"/>
      <c r="XD946" s="59"/>
      <c r="XE946" s="59"/>
      <c r="XF946" s="59"/>
      <c r="XG946" s="59"/>
      <c r="XH946" s="59"/>
      <c r="XI946" s="59"/>
      <c r="XJ946" s="59"/>
      <c r="XK946" s="59"/>
      <c r="XL946" s="59"/>
      <c r="XM946" s="59"/>
      <c r="XN946" s="59"/>
      <c r="XO946" s="59"/>
      <c r="XP946" s="59"/>
      <c r="XQ946" s="59"/>
      <c r="XR946" s="59"/>
      <c r="XS946" s="59"/>
      <c r="XT946" s="59"/>
      <c r="XU946" s="59"/>
      <c r="XV946" s="59"/>
      <c r="XW946" s="59"/>
      <c r="XX946" s="59"/>
      <c r="XY946" s="59"/>
      <c r="XZ946" s="59"/>
      <c r="YA946" s="59"/>
      <c r="YB946" s="59"/>
      <c r="YC946" s="59"/>
      <c r="YD946" s="59"/>
      <c r="YE946" s="59"/>
      <c r="YF946" s="59"/>
      <c r="YG946" s="59"/>
      <c r="YH946" s="59"/>
      <c r="YI946" s="59"/>
      <c r="YJ946" s="59"/>
      <c r="YK946" s="59"/>
      <c r="YL946" s="59"/>
      <c r="YM946" s="59"/>
      <c r="YN946" s="59"/>
      <c r="YO946" s="59"/>
      <c r="YP946" s="59"/>
      <c r="YQ946" s="59"/>
      <c r="YR946" s="59"/>
      <c r="YS946" s="59"/>
      <c r="YT946" s="59"/>
      <c r="YU946" s="59"/>
      <c r="YV946" s="59"/>
      <c r="YW946" s="59"/>
      <c r="YX946" s="59"/>
      <c r="YY946" s="59"/>
      <c r="YZ946" s="59"/>
      <c r="ZA946" s="59"/>
      <c r="ZB946" s="59"/>
      <c r="ZC946" s="59"/>
      <c r="ZD946" s="59"/>
      <c r="ZE946" s="59"/>
      <c r="ZF946" s="59"/>
      <c r="ZG946" s="59"/>
      <c r="ZH946" s="59"/>
      <c r="ZI946" s="59"/>
      <c r="ZJ946" s="59"/>
      <c r="ZK946" s="59"/>
      <c r="ZL946" s="59"/>
      <c r="ZM946" s="59"/>
      <c r="ZN946" s="59"/>
      <c r="ZO946" s="59"/>
      <c r="ZP946" s="59"/>
      <c r="ZQ946" s="59"/>
      <c r="ZR946" s="59"/>
      <c r="ZS946" s="59"/>
      <c r="ZT946" s="59"/>
      <c r="ZU946" s="59"/>
      <c r="ZV946" s="59"/>
      <c r="ZW946" s="59"/>
      <c r="ZX946" s="59"/>
      <c r="ZY946" s="59"/>
      <c r="ZZ946" s="59"/>
      <c r="AAA946" s="59"/>
      <c r="AAB946" s="59"/>
      <c r="AAC946" s="59"/>
      <c r="AAD946" s="59"/>
      <c r="AAE946" s="59"/>
      <c r="AAF946" s="59"/>
      <c r="AAG946" s="59"/>
      <c r="AAH946" s="59"/>
      <c r="AAI946" s="59"/>
      <c r="AAJ946" s="59"/>
      <c r="AAK946" s="59"/>
      <c r="AAL946" s="59"/>
      <c r="AAM946" s="59"/>
      <c r="AAN946" s="59"/>
      <c r="AAO946" s="59"/>
      <c r="AAP946" s="59"/>
      <c r="AAQ946" s="59"/>
      <c r="AAR946" s="59"/>
      <c r="AAS946" s="59"/>
      <c r="AAT946" s="59"/>
      <c r="AAU946" s="59"/>
      <c r="AAV946" s="59"/>
      <c r="AAW946" s="59"/>
      <c r="AAX946" s="59"/>
      <c r="AAY946" s="59"/>
      <c r="AAZ946" s="59"/>
      <c r="ABA946" s="59"/>
      <c r="ABB946" s="59"/>
      <c r="ABC946" s="59"/>
      <c r="ABD946" s="59"/>
      <c r="ABE946" s="59"/>
      <c r="ABF946" s="59"/>
      <c r="ABG946" s="59"/>
      <c r="ABH946" s="59"/>
      <c r="ABI946" s="59"/>
      <c r="ABJ946" s="59"/>
      <c r="ABK946" s="59"/>
      <c r="ABL946" s="59"/>
      <c r="ABM946" s="59"/>
      <c r="ABN946" s="59"/>
      <c r="ABO946" s="59"/>
      <c r="ABP946" s="59"/>
      <c r="ABQ946" s="59"/>
      <c r="ABR946" s="59"/>
      <c r="ABS946" s="59"/>
      <c r="ABT946" s="59"/>
      <c r="ABU946" s="59"/>
      <c r="ABV946" s="59"/>
      <c r="ABW946" s="59"/>
      <c r="ABX946" s="59"/>
      <c r="ABY946" s="59"/>
      <c r="ABZ946" s="59"/>
      <c r="ACA946" s="59"/>
      <c r="ACB946" s="59"/>
      <c r="ACC946" s="59"/>
      <c r="ACD946" s="59"/>
      <c r="ACE946" s="59"/>
      <c r="ACF946" s="59"/>
      <c r="ACG946" s="59"/>
      <c r="ACH946" s="59"/>
      <c r="ACI946" s="59"/>
      <c r="ACJ946" s="59"/>
      <c r="ACK946" s="59"/>
      <c r="ACL946" s="59"/>
      <c r="ACM946" s="59"/>
      <c r="ACN946" s="59"/>
      <c r="ACO946" s="59"/>
      <c r="ACP946" s="59"/>
      <c r="ACQ946" s="59"/>
      <c r="ACR946" s="59"/>
      <c r="ACS946" s="59"/>
      <c r="ACT946" s="59"/>
      <c r="ACU946" s="59"/>
      <c r="ACV946" s="59"/>
      <c r="ACW946" s="59"/>
      <c r="ACX946" s="59"/>
      <c r="ACY946" s="59"/>
      <c r="ACZ946" s="59"/>
      <c r="ADA946" s="59"/>
      <c r="ADB946" s="59"/>
      <c r="ADC946" s="59"/>
      <c r="ADD946" s="59"/>
      <c r="ADE946" s="59"/>
      <c r="ADF946" s="59"/>
      <c r="ADG946" s="59"/>
      <c r="ADH946" s="59"/>
      <c r="ADI946" s="59"/>
      <c r="ADJ946" s="59"/>
      <c r="ADK946" s="59"/>
      <c r="ADL946" s="59"/>
      <c r="ADM946" s="59"/>
      <c r="ADN946" s="59"/>
      <c r="ADO946" s="59"/>
      <c r="ADP946" s="59"/>
      <c r="ADQ946" s="59"/>
      <c r="ADR946" s="59"/>
      <c r="ADS946" s="59"/>
      <c r="ADT946" s="59"/>
      <c r="ADU946" s="59"/>
      <c r="ADV946" s="59"/>
      <c r="ADW946" s="59"/>
      <c r="ADX946" s="59"/>
      <c r="ADY946" s="59"/>
      <c r="ADZ946" s="59"/>
      <c r="AEA946" s="59"/>
      <c r="AEB946" s="59"/>
      <c r="AEC946" s="59"/>
      <c r="AED946" s="59"/>
      <c r="AEE946" s="59"/>
      <c r="AEF946" s="59"/>
      <c r="AEG946" s="59"/>
      <c r="AEH946" s="59"/>
      <c r="AEI946" s="59"/>
      <c r="AEJ946" s="59"/>
      <c r="AEK946" s="59"/>
      <c r="AEL946" s="59"/>
      <c r="AEM946" s="59"/>
      <c r="AEN946" s="59"/>
      <c r="AEO946" s="59"/>
      <c r="AEP946" s="59"/>
      <c r="AEQ946" s="59"/>
      <c r="AER946" s="59"/>
      <c r="AES946" s="59"/>
      <c r="AET946" s="59"/>
      <c r="AEU946" s="59"/>
      <c r="AEV946" s="59"/>
      <c r="AEW946" s="59"/>
      <c r="AEX946" s="59"/>
      <c r="AEY946" s="59"/>
      <c r="AEZ946" s="59"/>
      <c r="AFA946" s="59"/>
      <c r="AFB946" s="59"/>
      <c r="AFC946" s="59"/>
      <c r="AFD946" s="59"/>
      <c r="AFE946" s="59"/>
      <c r="AFF946" s="59"/>
      <c r="AFG946" s="59"/>
      <c r="AFH946" s="59"/>
      <c r="AFI946" s="59"/>
      <c r="AFJ946" s="59"/>
      <c r="AFK946" s="59"/>
      <c r="AFL946" s="59"/>
      <c r="AFM946" s="59"/>
      <c r="AFN946" s="59"/>
      <c r="AFO946" s="59"/>
      <c r="AFP946" s="59"/>
      <c r="AFQ946" s="59"/>
      <c r="AFR946" s="59"/>
      <c r="AFS946" s="59"/>
      <c r="AFT946" s="59"/>
      <c r="AFU946" s="59"/>
      <c r="AFV946" s="59"/>
      <c r="AFW946" s="59"/>
      <c r="AFX946" s="59"/>
      <c r="AFY946" s="59"/>
      <c r="AFZ946" s="59"/>
      <c r="AGA946" s="59"/>
      <c r="AGB946" s="59"/>
      <c r="AGC946" s="59"/>
      <c r="AGD946" s="59"/>
      <c r="AGE946" s="59"/>
      <c r="AGF946" s="59"/>
      <c r="AGG946" s="59"/>
      <c r="AGH946" s="59"/>
      <c r="AGI946" s="59"/>
      <c r="AGJ946" s="59"/>
      <c r="AGK946" s="59"/>
      <c r="AGL946" s="59"/>
      <c r="AGM946" s="59"/>
      <c r="AGN946" s="59"/>
      <c r="AGO946" s="59"/>
      <c r="AGP946" s="59"/>
      <c r="AGQ946" s="59"/>
      <c r="AGR946" s="59"/>
      <c r="AGS946" s="59"/>
      <c r="AGT946" s="59"/>
      <c r="AGU946" s="59"/>
      <c r="AGV946" s="59"/>
      <c r="AGW946" s="59"/>
      <c r="AGX946" s="59"/>
      <c r="AGY946" s="59"/>
      <c r="AGZ946" s="59"/>
      <c r="AHA946" s="59"/>
      <c r="AHB946" s="59"/>
      <c r="AHC946" s="59"/>
      <c r="AHD946" s="59"/>
      <c r="AHE946" s="59"/>
      <c r="AHF946" s="59"/>
      <c r="AHG946" s="59"/>
      <c r="AHH946" s="59"/>
      <c r="AHI946" s="59"/>
      <c r="AHJ946" s="59"/>
      <c r="AHK946" s="59"/>
      <c r="AHL946" s="59"/>
      <c r="AHM946" s="59"/>
      <c r="AHN946" s="59"/>
      <c r="AHO946" s="59"/>
      <c r="AHP946" s="59"/>
      <c r="AHQ946" s="59"/>
      <c r="AHR946" s="59"/>
      <c r="AHS946" s="59"/>
      <c r="AHT946" s="59"/>
      <c r="AHU946" s="59"/>
      <c r="AHV946" s="59"/>
      <c r="AHW946" s="59"/>
      <c r="AHX946" s="59"/>
      <c r="AHY946" s="59"/>
      <c r="AHZ946" s="59"/>
      <c r="AIA946" s="59"/>
      <c r="AIB946" s="59"/>
      <c r="AIC946" s="59"/>
      <c r="AID946" s="59"/>
      <c r="AIE946" s="59"/>
      <c r="AIF946" s="59"/>
      <c r="AIG946" s="59"/>
      <c r="AIH946" s="59"/>
      <c r="AII946" s="59"/>
      <c r="AIJ946" s="59"/>
      <c r="AIK946" s="59"/>
      <c r="AIL946" s="59"/>
      <c r="AIM946" s="59"/>
      <c r="AIN946" s="59"/>
      <c r="AIO946" s="59"/>
      <c r="AIP946" s="59"/>
      <c r="AIQ946" s="59"/>
      <c r="AIR946" s="59"/>
      <c r="AIS946" s="59"/>
      <c r="AIT946" s="59"/>
      <c r="AIU946" s="59"/>
      <c r="AIV946" s="59"/>
      <c r="AIW946" s="59"/>
      <c r="AIX946" s="59"/>
      <c r="AIY946" s="59"/>
      <c r="AIZ946" s="59"/>
      <c r="AJA946" s="59"/>
      <c r="AJB946" s="59"/>
      <c r="AJC946" s="59"/>
      <c r="AJD946" s="59"/>
      <c r="AJE946" s="59"/>
      <c r="AJF946" s="59"/>
      <c r="AJG946" s="59"/>
      <c r="AJH946" s="59"/>
      <c r="AJI946" s="59"/>
      <c r="AJJ946" s="59"/>
      <c r="AJK946" s="59"/>
      <c r="AJL946" s="59"/>
      <c r="AJM946" s="59"/>
      <c r="AJN946" s="59"/>
      <c r="AJO946" s="59"/>
      <c r="AJP946" s="59"/>
      <c r="AJQ946" s="59"/>
      <c r="AJR946" s="59"/>
      <c r="AJS946" s="59"/>
      <c r="AJT946" s="59"/>
      <c r="AJU946" s="59"/>
      <c r="AJV946" s="59"/>
      <c r="AJW946" s="59"/>
      <c r="AJX946" s="59"/>
      <c r="AJY946" s="59"/>
      <c r="AJZ946" s="59"/>
      <c r="AKA946" s="59"/>
      <c r="AKB946" s="59"/>
      <c r="AKC946" s="59"/>
      <c r="AKD946" s="59"/>
      <c r="AKE946" s="59"/>
      <c r="AKF946" s="59"/>
      <c r="AKG946" s="59"/>
      <c r="AKH946" s="59"/>
      <c r="AKI946" s="59"/>
      <c r="AKJ946" s="59"/>
      <c r="AKK946" s="59"/>
      <c r="AKL946" s="59"/>
      <c r="AKM946" s="59"/>
      <c r="AKN946" s="59"/>
      <c r="AKO946" s="59"/>
      <c r="AKP946" s="59"/>
      <c r="AKQ946" s="59"/>
      <c r="AKR946" s="59"/>
      <c r="AKS946" s="59"/>
      <c r="AKT946" s="59"/>
      <c r="AKU946" s="59"/>
      <c r="AKV946" s="59"/>
      <c r="AKW946" s="59"/>
      <c r="AKX946" s="59"/>
      <c r="AKY946" s="59"/>
      <c r="AKZ946" s="59"/>
      <c r="ALA946" s="59"/>
      <c r="ALB946" s="59"/>
      <c r="ALC946" s="59"/>
      <c r="ALD946" s="59"/>
      <c r="ALE946" s="59"/>
      <c r="ALF946" s="59"/>
      <c r="ALG946" s="59"/>
      <c r="ALH946" s="59"/>
      <c r="ALI946" s="59"/>
      <c r="ALJ946" s="59"/>
      <c r="ALK946" s="59"/>
      <c r="ALL946" s="59"/>
      <c r="ALM946" s="59"/>
      <c r="ALN946" s="59"/>
      <c r="ALO946" s="59"/>
      <c r="ALP946" s="59"/>
      <c r="ALQ946" s="59"/>
      <c r="ALR946" s="59"/>
      <c r="ALS946" s="59"/>
      <c r="ALT946" s="59"/>
      <c r="ALU946" s="59"/>
      <c r="ALV946" s="59"/>
      <c r="ALW946" s="59"/>
      <c r="ALX946" s="59"/>
      <c r="ALY946" s="59"/>
      <c r="ALZ946" s="59"/>
      <c r="AMA946" s="59"/>
      <c r="AMB946" s="59"/>
      <c r="AMC946" s="59"/>
      <c r="AMD946" s="59"/>
      <c r="AME946" s="59"/>
      <c r="AMF946" s="59"/>
      <c r="AMG946" s="59"/>
      <c r="AMH946" s="59"/>
      <c r="AMI946" s="59"/>
      <c r="AMJ946" s="59"/>
      <c r="AMK946" s="59"/>
      <c r="AML946" s="59"/>
      <c r="AMM946" s="59"/>
      <c r="AMN946" s="59"/>
      <c r="AMO946" s="59"/>
      <c r="AMP946" s="59"/>
      <c r="AMQ946" s="59"/>
      <c r="AMR946" s="59"/>
      <c r="AMS946" s="59"/>
      <c r="AMT946" s="59"/>
      <c r="AMU946" s="59"/>
      <c r="AMV946" s="59"/>
      <c r="AMW946" s="59"/>
      <c r="AMX946" s="59"/>
      <c r="AMY946" s="59"/>
      <c r="AMZ946" s="59"/>
      <c r="ANA946" s="59"/>
      <c r="ANB946" s="59"/>
      <c r="ANC946" s="59"/>
      <c r="AND946" s="59"/>
      <c r="ANE946" s="59"/>
      <c r="ANF946" s="59"/>
      <c r="ANG946" s="59"/>
      <c r="ANH946" s="59"/>
      <c r="ANI946" s="59"/>
      <c r="ANJ946" s="59"/>
      <c r="ANK946" s="59"/>
      <c r="ANL946" s="59"/>
      <c r="ANM946" s="59"/>
      <c r="ANN946" s="59"/>
      <c r="ANO946" s="59"/>
      <c r="ANP946" s="59"/>
      <c r="ANQ946" s="59"/>
      <c r="ANR946" s="59"/>
      <c r="ANS946" s="59"/>
      <c r="ANT946" s="59"/>
      <c r="ANU946" s="59"/>
      <c r="ANV946" s="59"/>
      <c r="ANW946" s="59"/>
      <c r="ANX946" s="59"/>
      <c r="ANY946" s="59"/>
      <c r="ANZ946" s="59"/>
      <c r="AOA946" s="59"/>
      <c r="AOB946" s="59"/>
      <c r="AOC946" s="59"/>
      <c r="AOD946" s="59"/>
      <c r="AOE946" s="59"/>
      <c r="AOF946" s="59"/>
      <c r="AOG946" s="59"/>
      <c r="AOH946" s="59"/>
      <c r="AOI946" s="59"/>
      <c r="AOJ946" s="59"/>
      <c r="AOK946" s="59"/>
      <c r="AOL946" s="59"/>
      <c r="AOM946" s="59"/>
      <c r="AON946" s="59"/>
      <c r="AOO946" s="59"/>
      <c r="AOP946" s="59"/>
      <c r="AOQ946" s="59"/>
      <c r="AOR946" s="59"/>
      <c r="AOS946" s="59"/>
      <c r="AOT946" s="59"/>
      <c r="AOU946" s="59"/>
      <c r="AOV946" s="59"/>
      <c r="AOW946" s="59"/>
      <c r="AOX946" s="59"/>
      <c r="AOY946" s="59"/>
      <c r="AOZ946" s="59"/>
      <c r="APA946" s="59"/>
      <c r="APB946" s="59"/>
      <c r="APC946" s="59"/>
      <c r="APD946" s="59"/>
      <c r="APE946" s="59"/>
      <c r="APF946" s="59"/>
      <c r="APG946" s="59"/>
      <c r="APH946" s="59"/>
      <c r="API946" s="59"/>
      <c r="APJ946" s="59"/>
      <c r="APK946" s="59"/>
      <c r="APL946" s="59"/>
      <c r="APM946" s="59"/>
      <c r="APN946" s="59"/>
      <c r="APO946" s="59"/>
      <c r="APP946" s="59"/>
      <c r="APQ946" s="59"/>
      <c r="APR946" s="59"/>
      <c r="APS946" s="59"/>
      <c r="APT946" s="59"/>
      <c r="APU946" s="59"/>
      <c r="APV946" s="59"/>
      <c r="APW946" s="59"/>
      <c r="APX946" s="59"/>
      <c r="APY946" s="59"/>
      <c r="APZ946" s="59"/>
      <c r="AQA946" s="59"/>
      <c r="AQB946" s="59"/>
      <c r="AQC946" s="59"/>
      <c r="AQD946" s="59"/>
      <c r="AQE946" s="59"/>
      <c r="AQF946" s="59"/>
      <c r="AQG946" s="59"/>
      <c r="AQH946" s="59"/>
      <c r="AQI946" s="59"/>
      <c r="AQJ946" s="59"/>
      <c r="AQK946" s="59"/>
      <c r="AQL946" s="59"/>
      <c r="AQM946" s="59"/>
      <c r="AQN946" s="59"/>
      <c r="AQO946" s="59"/>
      <c r="AQP946" s="59"/>
      <c r="AQQ946" s="59"/>
      <c r="AQR946" s="59"/>
      <c r="AQS946" s="59"/>
      <c r="AQT946" s="59"/>
      <c r="AQU946" s="59"/>
      <c r="AQV946" s="59"/>
      <c r="AQW946" s="59"/>
      <c r="AQX946" s="59"/>
      <c r="AQY946" s="59"/>
      <c r="AQZ946" s="59"/>
      <c r="ARA946" s="59"/>
      <c r="ARB946" s="59"/>
      <c r="ARC946" s="59"/>
      <c r="ARD946" s="59"/>
      <c r="ARE946" s="59"/>
      <c r="ARF946" s="59"/>
      <c r="ARG946" s="59"/>
      <c r="ARH946" s="59"/>
      <c r="ARI946" s="59"/>
      <c r="ARJ946" s="59"/>
      <c r="ARK946" s="59"/>
      <c r="ARL946" s="59"/>
      <c r="ARM946" s="59"/>
      <c r="ARN946" s="59"/>
      <c r="ARO946" s="59"/>
      <c r="ARP946" s="59"/>
      <c r="ARQ946" s="59"/>
      <c r="ARR946" s="59"/>
      <c r="ARS946" s="59"/>
      <c r="ART946" s="59"/>
      <c r="ARU946" s="59"/>
      <c r="ARV946" s="59"/>
      <c r="ARW946" s="59"/>
      <c r="ARX946" s="59"/>
      <c r="ARY946" s="59"/>
      <c r="ARZ946" s="59"/>
      <c r="ASA946" s="59"/>
      <c r="ASB946" s="59"/>
      <c r="ASC946" s="59"/>
      <c r="ASD946" s="59"/>
      <c r="ASE946" s="59"/>
      <c r="ASF946" s="59"/>
      <c r="ASG946" s="59"/>
      <c r="ASH946" s="59"/>
      <c r="ASI946" s="59"/>
      <c r="ASJ946" s="59"/>
      <c r="ASK946" s="59"/>
      <c r="ASL946" s="59"/>
      <c r="ASM946" s="59"/>
      <c r="ASN946" s="59"/>
      <c r="ASO946" s="59"/>
      <c r="ASP946" s="59"/>
      <c r="ASQ946" s="59"/>
      <c r="ASR946" s="59"/>
      <c r="ASS946" s="59"/>
      <c r="AST946" s="59"/>
      <c r="ASU946" s="59"/>
      <c r="ASV946" s="59"/>
      <c r="ASW946" s="59"/>
      <c r="ASX946" s="59"/>
      <c r="ASY946" s="59"/>
      <c r="ASZ946" s="59"/>
      <c r="ATA946" s="59"/>
      <c r="ATB946" s="59"/>
      <c r="ATC946" s="59"/>
      <c r="ATD946" s="59"/>
      <c r="ATE946" s="59"/>
      <c r="ATF946" s="59"/>
      <c r="ATG946" s="59"/>
      <c r="ATH946" s="59"/>
      <c r="ATI946" s="59"/>
      <c r="ATJ946" s="59"/>
      <c r="ATK946" s="59"/>
      <c r="ATL946" s="59"/>
      <c r="ATM946" s="59"/>
      <c r="ATN946" s="59"/>
      <c r="ATO946" s="59"/>
      <c r="ATP946" s="59"/>
      <c r="ATQ946" s="59"/>
      <c r="ATR946" s="59"/>
      <c r="ATS946" s="59"/>
      <c r="ATT946" s="59"/>
      <c r="ATU946" s="59"/>
      <c r="ATV946" s="59"/>
      <c r="ATW946" s="59"/>
      <c r="ATX946" s="59"/>
      <c r="ATY946" s="59"/>
      <c r="ATZ946" s="59"/>
      <c r="AUA946" s="59"/>
      <c r="AUB946" s="59"/>
      <c r="AUC946" s="59"/>
      <c r="AUD946" s="59"/>
      <c r="AUE946" s="59"/>
      <c r="AUF946" s="59"/>
      <c r="AUG946" s="59"/>
      <c r="AUH946" s="59"/>
      <c r="AUI946" s="59"/>
      <c r="AUJ946" s="59"/>
      <c r="AUK946" s="59"/>
      <c r="AUL946" s="59"/>
      <c r="AUM946" s="59"/>
      <c r="AUN946" s="59"/>
      <c r="AUO946" s="59"/>
      <c r="AUP946" s="59"/>
      <c r="AUQ946" s="59"/>
      <c r="AUR946" s="59"/>
      <c r="AUS946" s="59"/>
      <c r="AUT946" s="59"/>
      <c r="AUU946" s="59"/>
      <c r="AUV946" s="59"/>
      <c r="AUW946" s="59"/>
      <c r="AUX946" s="59"/>
      <c r="AUY946" s="59"/>
      <c r="AUZ946" s="59"/>
      <c r="AVA946" s="59"/>
      <c r="AVB946" s="59"/>
      <c r="AVC946" s="59"/>
      <c r="AVD946" s="59"/>
      <c r="AVE946" s="59"/>
      <c r="AVF946" s="59"/>
      <c r="AVG946" s="59"/>
      <c r="AVH946" s="59"/>
      <c r="AVI946" s="59"/>
      <c r="AVJ946" s="59"/>
      <c r="AVK946" s="59"/>
      <c r="AVL946" s="59"/>
      <c r="AVM946" s="59"/>
      <c r="AVN946" s="59"/>
      <c r="AVO946" s="59"/>
      <c r="AVP946" s="59"/>
      <c r="AVQ946" s="59"/>
      <c r="AVR946" s="59"/>
      <c r="AVS946" s="59"/>
      <c r="AVT946" s="59"/>
      <c r="AVU946" s="59"/>
      <c r="AVV946" s="59"/>
      <c r="AVW946" s="59"/>
      <c r="AVX946" s="59"/>
      <c r="AVY946" s="59"/>
      <c r="AVZ946" s="59"/>
      <c r="AWA946" s="59"/>
      <c r="AWB946" s="59"/>
      <c r="AWC946" s="59"/>
      <c r="AWD946" s="59"/>
      <c r="AWE946" s="59"/>
      <c r="AWF946" s="59"/>
      <c r="AWG946" s="59"/>
      <c r="AWH946" s="59"/>
      <c r="AWI946" s="59"/>
      <c r="AWJ946" s="59"/>
      <c r="AWK946" s="59"/>
      <c r="AWL946" s="59"/>
      <c r="AWM946" s="59"/>
      <c r="AWN946" s="59"/>
      <c r="AWO946" s="59"/>
      <c r="AWP946" s="59"/>
      <c r="AWQ946" s="59"/>
      <c r="AWR946" s="59"/>
      <c r="AWS946" s="59"/>
      <c r="AWT946" s="59"/>
      <c r="AWU946" s="59"/>
      <c r="AWV946" s="59"/>
      <c r="AWW946" s="59"/>
      <c r="AWX946" s="59"/>
      <c r="AWY946" s="59"/>
      <c r="AWZ946" s="59"/>
      <c r="AXA946" s="59"/>
      <c r="AXB946" s="59"/>
      <c r="AXC946" s="59"/>
      <c r="AXD946" s="59"/>
      <c r="AXE946" s="59"/>
      <c r="AXF946" s="59"/>
      <c r="AXG946" s="59"/>
      <c r="AXH946" s="59"/>
      <c r="AXI946" s="59"/>
      <c r="AXJ946" s="59"/>
      <c r="AXK946" s="59"/>
      <c r="AXL946" s="59"/>
      <c r="AXM946" s="59"/>
      <c r="AXN946" s="59"/>
      <c r="AXO946" s="59"/>
      <c r="AXP946" s="59"/>
      <c r="AXQ946" s="59"/>
      <c r="AXR946" s="59"/>
      <c r="AXS946" s="59"/>
      <c r="AXT946" s="59"/>
      <c r="AXU946" s="59"/>
      <c r="AXV946" s="59"/>
      <c r="AXW946" s="59"/>
      <c r="AXX946" s="59"/>
      <c r="AXY946" s="59"/>
      <c r="AXZ946" s="59"/>
      <c r="AYA946" s="59"/>
      <c r="AYB946" s="59"/>
      <c r="AYC946" s="59"/>
      <c r="AYD946" s="59"/>
      <c r="AYE946" s="59"/>
      <c r="AYF946" s="59"/>
      <c r="AYG946" s="59"/>
      <c r="AYH946" s="59"/>
      <c r="AYI946" s="59"/>
      <c r="AYJ946" s="59"/>
      <c r="AYK946" s="59"/>
      <c r="AYL946" s="59"/>
      <c r="AYM946" s="59"/>
      <c r="AYN946" s="59"/>
      <c r="AYO946" s="59"/>
      <c r="AYP946" s="59"/>
      <c r="AYQ946" s="59"/>
      <c r="AYR946" s="59"/>
      <c r="AYS946" s="59"/>
      <c r="AYT946" s="59"/>
      <c r="AYU946" s="59"/>
      <c r="AYV946" s="59"/>
      <c r="AYW946" s="59"/>
      <c r="AYX946" s="59"/>
      <c r="AYY946" s="59"/>
      <c r="AYZ946" s="59"/>
      <c r="AZA946" s="59"/>
      <c r="AZB946" s="59"/>
      <c r="AZC946" s="59"/>
      <c r="AZD946" s="59"/>
      <c r="AZE946" s="59"/>
      <c r="AZF946" s="59"/>
      <c r="AZG946" s="59"/>
      <c r="AZH946" s="59"/>
      <c r="AZI946" s="59"/>
      <c r="AZJ946" s="59"/>
      <c r="AZK946" s="59"/>
      <c r="AZL946" s="59"/>
      <c r="AZM946" s="59"/>
      <c r="AZN946" s="59"/>
      <c r="AZO946" s="59"/>
      <c r="AZP946" s="59"/>
      <c r="AZQ946" s="59"/>
      <c r="AZR946" s="59"/>
      <c r="AZS946" s="59"/>
      <c r="AZT946" s="59"/>
      <c r="AZU946" s="59"/>
      <c r="AZV946" s="59"/>
      <c r="AZW946" s="59"/>
      <c r="AZX946" s="59"/>
      <c r="AZY946" s="59"/>
      <c r="AZZ946" s="59"/>
      <c r="BAA946" s="59"/>
      <c r="BAB946" s="59"/>
      <c r="BAC946" s="59"/>
      <c r="BAD946" s="59"/>
      <c r="BAE946" s="59"/>
      <c r="BAF946" s="59"/>
      <c r="BAG946" s="59"/>
      <c r="BAH946" s="59"/>
      <c r="BAI946" s="59"/>
      <c r="BAJ946" s="59"/>
      <c r="BAK946" s="59"/>
      <c r="BAL946" s="59"/>
      <c r="BAM946" s="59"/>
      <c r="BAN946" s="59"/>
      <c r="BAO946" s="59"/>
      <c r="BAP946" s="59"/>
      <c r="BAQ946" s="59"/>
      <c r="BAR946" s="59"/>
      <c r="BAS946" s="59"/>
      <c r="BAT946" s="59"/>
      <c r="BAU946" s="59"/>
      <c r="BAV946" s="59"/>
      <c r="BAW946" s="59"/>
      <c r="BAX946" s="59"/>
      <c r="BAY946" s="59"/>
      <c r="BAZ946" s="59"/>
      <c r="BBA946" s="59"/>
      <c r="BBB946" s="59"/>
      <c r="BBC946" s="59"/>
      <c r="BBD946" s="59"/>
      <c r="BBE946" s="59"/>
      <c r="BBF946" s="59"/>
      <c r="BBG946" s="59"/>
      <c r="BBH946" s="59"/>
      <c r="BBI946" s="59"/>
      <c r="BBJ946" s="59"/>
      <c r="BBK946" s="59"/>
      <c r="BBL946" s="59"/>
      <c r="BBM946" s="59"/>
      <c r="BBN946" s="59"/>
      <c r="BBO946" s="59"/>
      <c r="BBP946" s="59"/>
      <c r="BBQ946" s="59"/>
      <c r="BBR946" s="59"/>
      <c r="BBS946" s="59"/>
      <c r="BBT946" s="59"/>
      <c r="BBU946" s="59"/>
      <c r="BBV946" s="59"/>
      <c r="BBW946" s="59"/>
      <c r="BBX946" s="59"/>
      <c r="BBY946" s="59"/>
      <c r="BBZ946" s="59"/>
      <c r="BCA946" s="59"/>
      <c r="BCB946" s="59"/>
      <c r="BCC946" s="59"/>
      <c r="BCD946" s="59"/>
      <c r="BCE946" s="59"/>
      <c r="BCF946" s="59"/>
      <c r="BCG946" s="59"/>
      <c r="BCH946" s="59"/>
      <c r="BCI946" s="59"/>
      <c r="BCJ946" s="59"/>
      <c r="BCK946" s="59"/>
      <c r="BCL946" s="59"/>
      <c r="BCM946" s="59"/>
      <c r="BCN946" s="59"/>
      <c r="BCO946" s="59"/>
      <c r="BCP946" s="59"/>
      <c r="BCQ946" s="59"/>
      <c r="BCR946" s="59"/>
      <c r="BCS946" s="59"/>
      <c r="BCT946" s="59"/>
      <c r="BCU946" s="59"/>
      <c r="BCV946" s="59"/>
      <c r="BCW946" s="59"/>
      <c r="BCX946" s="59"/>
      <c r="BCY946" s="59"/>
      <c r="BCZ946" s="59"/>
      <c r="BDA946" s="59"/>
      <c r="BDB946" s="59"/>
      <c r="BDC946" s="59"/>
      <c r="BDD946" s="59"/>
      <c r="BDE946" s="59"/>
      <c r="BDF946" s="59"/>
      <c r="BDG946" s="59"/>
      <c r="BDH946" s="59"/>
      <c r="BDI946" s="59"/>
      <c r="BDJ946" s="59"/>
      <c r="BDK946" s="59"/>
      <c r="BDL946" s="59"/>
      <c r="BDM946" s="59"/>
      <c r="BDN946" s="59"/>
      <c r="BDO946" s="59"/>
      <c r="BDP946" s="59"/>
      <c r="BDQ946" s="59"/>
      <c r="BDR946" s="59"/>
      <c r="BDS946" s="59"/>
      <c r="BDT946" s="59"/>
      <c r="BDU946" s="59"/>
      <c r="BDV946" s="59"/>
      <c r="BDW946" s="59"/>
      <c r="BDX946" s="59"/>
      <c r="BDY946" s="59"/>
      <c r="BDZ946" s="59"/>
      <c r="BEA946" s="59"/>
      <c r="BEB946" s="59"/>
      <c r="BEC946" s="59"/>
      <c r="BED946" s="59"/>
      <c r="BEE946" s="59"/>
      <c r="BEF946" s="59"/>
      <c r="BEG946" s="59"/>
      <c r="BEH946" s="59"/>
      <c r="BEI946" s="59"/>
      <c r="BEJ946" s="59"/>
      <c r="BEK946" s="59"/>
      <c r="BEL946" s="59"/>
      <c r="BEM946" s="59"/>
      <c r="BEN946" s="59"/>
      <c r="BEO946" s="59"/>
      <c r="BEP946" s="59"/>
      <c r="BEQ946" s="59"/>
      <c r="BER946" s="59"/>
      <c r="BES946" s="59"/>
      <c r="BET946" s="59"/>
      <c r="BEU946" s="59"/>
      <c r="BEV946" s="59"/>
      <c r="BEW946" s="59"/>
      <c r="BEX946" s="59"/>
      <c r="BEY946" s="59"/>
      <c r="BEZ946" s="59"/>
      <c r="BFA946" s="59"/>
      <c r="BFB946" s="59"/>
      <c r="BFC946" s="59"/>
      <c r="BFD946" s="59"/>
      <c r="BFE946" s="59"/>
      <c r="BFF946" s="59"/>
      <c r="BFG946" s="59"/>
      <c r="BFH946" s="59"/>
      <c r="BFI946" s="59"/>
      <c r="BFJ946" s="59"/>
      <c r="BFK946" s="59"/>
      <c r="BFL946" s="59"/>
      <c r="BFM946" s="59"/>
      <c r="BFN946" s="59"/>
      <c r="BFO946" s="59"/>
      <c r="BFP946" s="59"/>
      <c r="BFQ946" s="59"/>
      <c r="BFR946" s="59"/>
      <c r="BFS946" s="59"/>
      <c r="BFT946" s="59"/>
      <c r="BFU946" s="59"/>
      <c r="BFV946" s="59"/>
      <c r="BFW946" s="59"/>
      <c r="BFX946" s="59"/>
      <c r="BFY946" s="59"/>
      <c r="BFZ946" s="59"/>
      <c r="BGA946" s="59"/>
      <c r="BGB946" s="59"/>
      <c r="BGC946" s="59"/>
      <c r="BGD946" s="59"/>
      <c r="BGE946" s="59"/>
      <c r="BGF946" s="59"/>
      <c r="BGG946" s="59"/>
      <c r="BGH946" s="59"/>
      <c r="BGI946" s="59"/>
      <c r="BGJ946" s="59"/>
      <c r="BGK946" s="59"/>
      <c r="BGL946" s="59"/>
      <c r="BGM946" s="59"/>
      <c r="BGN946" s="59"/>
      <c r="BGO946" s="59"/>
      <c r="BGP946" s="59"/>
      <c r="BGQ946" s="59"/>
      <c r="BGR946" s="59"/>
      <c r="BGS946" s="59"/>
      <c r="BGT946" s="59"/>
      <c r="BGU946" s="59"/>
      <c r="BGV946" s="59"/>
      <c r="BGW946" s="59"/>
      <c r="BGX946" s="59"/>
      <c r="BGY946" s="59"/>
      <c r="BGZ946" s="59"/>
      <c r="BHA946" s="59"/>
      <c r="BHB946" s="59"/>
      <c r="BHC946" s="59"/>
      <c r="BHD946" s="59"/>
      <c r="BHE946" s="59"/>
      <c r="BHF946" s="59"/>
      <c r="BHG946" s="59"/>
      <c r="BHH946" s="59"/>
      <c r="BHI946" s="59"/>
      <c r="BHJ946" s="59"/>
      <c r="BHK946" s="59"/>
      <c r="BHL946" s="59"/>
      <c r="BHM946" s="59"/>
      <c r="BHN946" s="59"/>
      <c r="BHO946" s="59"/>
      <c r="BHP946" s="59"/>
      <c r="BHQ946" s="59"/>
      <c r="BHR946" s="59"/>
      <c r="BHS946" s="59"/>
      <c r="BHT946" s="59"/>
      <c r="BHU946" s="59"/>
      <c r="BHV946" s="59"/>
      <c r="BHW946" s="59"/>
      <c r="BHX946" s="59"/>
      <c r="BHY946" s="59"/>
      <c r="BHZ946" s="59"/>
      <c r="BIA946" s="59"/>
      <c r="BIB946" s="59"/>
      <c r="BIC946" s="59"/>
      <c r="BID946" s="59"/>
      <c r="BIE946" s="59"/>
      <c r="BIF946" s="59"/>
      <c r="BIG946" s="59"/>
      <c r="BIH946" s="59"/>
      <c r="BII946" s="59"/>
      <c r="BIJ946" s="59"/>
      <c r="BIK946" s="59"/>
      <c r="BIL946" s="59"/>
      <c r="BIM946" s="59"/>
      <c r="BIN946" s="59"/>
      <c r="BIO946" s="59"/>
      <c r="BIP946" s="59"/>
      <c r="BIQ946" s="59"/>
      <c r="BIR946" s="59"/>
      <c r="BIS946" s="59"/>
      <c r="BIT946" s="59"/>
      <c r="BIU946" s="59"/>
      <c r="BIV946" s="59"/>
      <c r="BIW946" s="59"/>
      <c r="BIX946" s="59"/>
      <c r="BIY946" s="59"/>
      <c r="BIZ946" s="59"/>
      <c r="BJA946" s="59"/>
      <c r="BJB946" s="59"/>
      <c r="BJC946" s="59"/>
      <c r="BJD946" s="59"/>
      <c r="BJE946" s="59"/>
      <c r="BJF946" s="59"/>
      <c r="BJG946" s="59"/>
      <c r="BJH946" s="59"/>
      <c r="BJI946" s="59"/>
      <c r="BJJ946" s="59"/>
      <c r="BJK946" s="59"/>
      <c r="BJL946" s="59"/>
      <c r="BJM946" s="59"/>
      <c r="BJN946" s="59"/>
      <c r="BJO946" s="59"/>
      <c r="BJP946" s="59"/>
      <c r="BJQ946" s="59"/>
      <c r="BJR946" s="59"/>
      <c r="BJS946" s="59"/>
      <c r="BJT946" s="59"/>
      <c r="BJU946" s="59"/>
      <c r="BJV946" s="59"/>
      <c r="BJW946" s="59"/>
      <c r="BJX946" s="59"/>
      <c r="BJY946" s="59"/>
      <c r="BJZ946" s="59"/>
      <c r="BKA946" s="59"/>
      <c r="BKB946" s="59"/>
      <c r="BKC946" s="59"/>
      <c r="BKD946" s="59"/>
      <c r="BKE946" s="59"/>
      <c r="BKF946" s="59"/>
      <c r="BKG946" s="59"/>
      <c r="BKH946" s="59"/>
      <c r="BKI946" s="59"/>
      <c r="BKJ946" s="59"/>
      <c r="BKK946" s="59"/>
      <c r="BKL946" s="59"/>
      <c r="BKM946" s="59"/>
      <c r="BKN946" s="59"/>
      <c r="BKO946" s="59"/>
      <c r="BKP946" s="59"/>
      <c r="BKQ946" s="59"/>
      <c r="BKR946" s="59"/>
      <c r="BKS946" s="59"/>
      <c r="BKT946" s="59"/>
      <c r="BKU946" s="59"/>
      <c r="BKV946" s="59"/>
      <c r="BKW946" s="59"/>
      <c r="BKX946" s="59"/>
      <c r="BKY946" s="59"/>
      <c r="BKZ946" s="59"/>
      <c r="BLA946" s="59"/>
      <c r="BLB946" s="59"/>
      <c r="BLC946" s="59"/>
      <c r="BLD946" s="59"/>
      <c r="BLE946" s="59"/>
      <c r="BLF946" s="59"/>
      <c r="BLG946" s="59"/>
      <c r="BLH946" s="59"/>
      <c r="BLI946" s="59"/>
      <c r="BLJ946" s="59"/>
      <c r="BLK946" s="59"/>
      <c r="BLL946" s="59"/>
      <c r="BLM946" s="59"/>
      <c r="BLN946" s="59"/>
      <c r="BLO946" s="59"/>
      <c r="BLP946" s="59"/>
      <c r="BLQ946" s="59"/>
      <c r="BLR946" s="59"/>
      <c r="BLS946" s="59"/>
      <c r="BLT946" s="59"/>
      <c r="BLU946" s="59"/>
      <c r="BLV946" s="59"/>
      <c r="BLW946" s="59"/>
      <c r="BLX946" s="59"/>
      <c r="BLY946" s="59"/>
      <c r="BLZ946" s="59"/>
      <c r="BMA946" s="59"/>
      <c r="BMB946" s="59"/>
      <c r="BMC946" s="59"/>
      <c r="BMD946" s="59"/>
      <c r="BME946" s="59"/>
      <c r="BMF946" s="59"/>
      <c r="BMG946" s="59"/>
      <c r="BMH946" s="59"/>
      <c r="BMI946" s="59"/>
      <c r="BMJ946" s="59"/>
      <c r="BMK946" s="59"/>
      <c r="BML946" s="59"/>
      <c r="BMM946" s="59"/>
      <c r="BMN946" s="59"/>
      <c r="BMO946" s="59"/>
      <c r="BMP946" s="59"/>
      <c r="BMQ946" s="59"/>
      <c r="BMR946" s="59"/>
      <c r="BMS946" s="59"/>
      <c r="BMT946" s="59"/>
      <c r="BMU946" s="59"/>
      <c r="BMV946" s="59"/>
      <c r="BMW946" s="59"/>
      <c r="BMX946" s="59"/>
      <c r="BMY946" s="59"/>
      <c r="BMZ946" s="59"/>
      <c r="BNA946" s="59"/>
      <c r="BNB946" s="59"/>
      <c r="BNC946" s="59"/>
      <c r="BND946" s="59"/>
      <c r="BNE946" s="59"/>
      <c r="BNF946" s="59"/>
      <c r="BNG946" s="59"/>
      <c r="BNH946" s="59"/>
      <c r="BNI946" s="59"/>
      <c r="BNJ946" s="59"/>
      <c r="BNK946" s="59"/>
      <c r="BNL946" s="59"/>
      <c r="BNM946" s="59"/>
      <c r="BNN946" s="59"/>
      <c r="BNO946" s="59"/>
      <c r="BNP946" s="59"/>
      <c r="BNQ946" s="59"/>
      <c r="BNR946" s="59"/>
      <c r="BNS946" s="59"/>
      <c r="BNT946" s="59"/>
      <c r="BNU946" s="59"/>
      <c r="BNV946" s="59"/>
      <c r="BNW946" s="59"/>
      <c r="BNX946" s="59"/>
      <c r="BNY946" s="59"/>
      <c r="BNZ946" s="59"/>
      <c r="BOA946" s="59"/>
      <c r="BOB946" s="59"/>
      <c r="BOC946" s="59"/>
      <c r="BOD946" s="59"/>
      <c r="BOE946" s="59"/>
      <c r="BOF946" s="59"/>
      <c r="BOG946" s="59"/>
      <c r="BOH946" s="59"/>
      <c r="BOI946" s="59"/>
      <c r="BOJ946" s="59"/>
      <c r="BOK946" s="59"/>
      <c r="BOL946" s="59"/>
      <c r="BOM946" s="59"/>
      <c r="BON946" s="59"/>
      <c r="BOO946" s="59"/>
      <c r="BOP946" s="59"/>
      <c r="BOQ946" s="59"/>
      <c r="BOR946" s="59"/>
      <c r="BOS946" s="59"/>
      <c r="BOT946" s="59"/>
      <c r="BOU946" s="59"/>
      <c r="BOV946" s="59"/>
      <c r="BOW946" s="59"/>
      <c r="BOX946" s="59"/>
      <c r="BOY946" s="59"/>
      <c r="BOZ946" s="59"/>
      <c r="BPA946" s="59"/>
      <c r="BPB946" s="59"/>
      <c r="BPC946" s="59"/>
      <c r="BPD946" s="59"/>
      <c r="BPE946" s="59"/>
      <c r="BPF946" s="59"/>
      <c r="BPG946" s="59"/>
      <c r="BPH946" s="59"/>
      <c r="BPI946" s="59"/>
      <c r="BPJ946" s="59"/>
      <c r="BPK946" s="59"/>
      <c r="BPL946" s="59"/>
      <c r="BPM946" s="59"/>
      <c r="BPN946" s="59"/>
      <c r="BPO946" s="59"/>
      <c r="BPP946" s="59"/>
      <c r="BPQ946" s="59"/>
      <c r="BPR946" s="59"/>
      <c r="BPS946" s="59"/>
      <c r="BPT946" s="59"/>
      <c r="BPU946" s="59"/>
      <c r="BPV946" s="59"/>
      <c r="BPW946" s="59"/>
      <c r="BPX946" s="59"/>
      <c r="BPY946" s="59"/>
      <c r="BPZ946" s="59"/>
      <c r="BQA946" s="59"/>
      <c r="BQB946" s="59"/>
      <c r="BQC946" s="59"/>
      <c r="BQD946" s="59"/>
      <c r="BQE946" s="59"/>
      <c r="BQF946" s="59"/>
      <c r="BQG946" s="59"/>
      <c r="BQH946" s="59"/>
      <c r="BQI946" s="59"/>
      <c r="BQJ946" s="59"/>
      <c r="BQK946" s="59"/>
      <c r="BQL946" s="59"/>
      <c r="BQM946" s="59"/>
      <c r="BQN946" s="59"/>
      <c r="BQO946" s="59"/>
      <c r="BQP946" s="59"/>
      <c r="BQQ946" s="59"/>
      <c r="BQR946" s="59"/>
      <c r="BQS946" s="59"/>
      <c r="BQT946" s="59"/>
      <c r="BQU946" s="59"/>
      <c r="BQV946" s="59"/>
      <c r="BQW946" s="59"/>
      <c r="BQX946" s="59"/>
      <c r="BQY946" s="59"/>
      <c r="BQZ946" s="59"/>
      <c r="BRA946" s="59"/>
      <c r="BRB946" s="59"/>
      <c r="BRC946" s="59"/>
      <c r="BRD946" s="59"/>
      <c r="BRE946" s="59"/>
      <c r="BRF946" s="59"/>
      <c r="BRG946" s="59"/>
      <c r="BRH946" s="59"/>
      <c r="BRI946" s="59"/>
      <c r="BRJ946" s="59"/>
      <c r="BRK946" s="59"/>
      <c r="BRL946" s="59"/>
      <c r="BRM946" s="59"/>
      <c r="BRN946" s="59"/>
      <c r="BRO946" s="59"/>
      <c r="BRP946" s="59"/>
      <c r="BRQ946" s="59"/>
      <c r="BRR946" s="59"/>
      <c r="BRS946" s="59"/>
      <c r="BRT946" s="59"/>
      <c r="BRU946" s="59"/>
      <c r="BRV946" s="59"/>
      <c r="BRW946" s="59"/>
      <c r="BRX946" s="59"/>
      <c r="BRY946" s="59"/>
      <c r="BRZ946" s="59"/>
      <c r="BSA946" s="59"/>
      <c r="BSB946" s="59"/>
      <c r="BSC946" s="59"/>
      <c r="BSD946" s="59"/>
      <c r="BSE946" s="59"/>
      <c r="BSF946" s="59"/>
      <c r="BSG946" s="59"/>
      <c r="BSH946" s="59"/>
      <c r="BSI946" s="59"/>
      <c r="BSJ946" s="59"/>
      <c r="BSK946" s="59"/>
      <c r="BSL946" s="59"/>
      <c r="BSM946" s="59"/>
      <c r="BSN946" s="59"/>
      <c r="BSO946" s="59"/>
      <c r="BSP946" s="59"/>
      <c r="BSQ946" s="59"/>
      <c r="BSR946" s="59"/>
      <c r="BSS946" s="59"/>
      <c r="BST946" s="59"/>
      <c r="BSU946" s="59"/>
      <c r="BSV946" s="59"/>
      <c r="BSW946" s="59"/>
      <c r="BSX946" s="59"/>
      <c r="BSY946" s="59"/>
      <c r="BSZ946" s="59"/>
      <c r="BTA946" s="59"/>
      <c r="BTB946" s="59"/>
      <c r="BTC946" s="59"/>
      <c r="BTD946" s="59"/>
      <c r="BTE946" s="59"/>
      <c r="BTF946" s="59"/>
      <c r="BTG946" s="59"/>
      <c r="BTH946" s="59"/>
      <c r="BTI946" s="59"/>
      <c r="BTJ946" s="59"/>
      <c r="BTK946" s="59"/>
      <c r="BTL946" s="59"/>
      <c r="BTM946" s="59"/>
      <c r="BTN946" s="59"/>
      <c r="BTO946" s="59"/>
      <c r="BTP946" s="59"/>
      <c r="BTQ946" s="59"/>
      <c r="BTR946" s="59"/>
      <c r="BTS946" s="59"/>
      <c r="BTT946" s="59"/>
      <c r="BTU946" s="59"/>
      <c r="BTV946" s="59"/>
      <c r="BTW946" s="59"/>
      <c r="BTX946" s="59"/>
      <c r="BTY946" s="59"/>
      <c r="BTZ946" s="59"/>
      <c r="BUA946" s="59"/>
      <c r="BUB946" s="59"/>
      <c r="BUC946" s="59"/>
      <c r="BUD946" s="59"/>
      <c r="BUE946" s="59"/>
      <c r="BUF946" s="59"/>
      <c r="BUG946" s="59"/>
      <c r="BUH946" s="59"/>
      <c r="BUI946" s="59"/>
      <c r="BUJ946" s="59"/>
      <c r="BUK946" s="59"/>
      <c r="BUL946" s="59"/>
      <c r="BUM946" s="59"/>
      <c r="BUN946" s="59"/>
      <c r="BUO946" s="59"/>
      <c r="BUP946" s="59"/>
      <c r="BUQ946" s="59"/>
      <c r="BUR946" s="59"/>
      <c r="BUS946" s="59"/>
      <c r="BUT946" s="59"/>
      <c r="BUU946" s="59"/>
      <c r="BUV946" s="59"/>
      <c r="BUW946" s="59"/>
      <c r="BUX946" s="59"/>
      <c r="BUY946" s="59"/>
      <c r="BUZ946" s="59"/>
      <c r="BVA946" s="59"/>
      <c r="BVB946" s="59"/>
      <c r="BVC946" s="59"/>
      <c r="BVD946" s="59"/>
      <c r="BVE946" s="59"/>
      <c r="BVF946" s="59"/>
      <c r="BVG946" s="59"/>
      <c r="BVH946" s="59"/>
      <c r="BVI946" s="59"/>
      <c r="BVJ946" s="59"/>
      <c r="BVK946" s="59"/>
      <c r="BVL946" s="59"/>
      <c r="BVM946" s="59"/>
      <c r="BVN946" s="59"/>
      <c r="BVO946" s="59"/>
      <c r="BVP946" s="59"/>
      <c r="BVQ946" s="59"/>
      <c r="BVR946" s="59"/>
      <c r="BVS946" s="59"/>
      <c r="BVT946" s="59"/>
      <c r="BVU946" s="59"/>
      <c r="BVV946" s="59"/>
      <c r="BVW946" s="59"/>
      <c r="BVX946" s="59"/>
      <c r="BVY946" s="59"/>
      <c r="BVZ946" s="59"/>
      <c r="BWA946" s="59"/>
      <c r="BWB946" s="59"/>
      <c r="BWC946" s="59"/>
      <c r="BWD946" s="59"/>
      <c r="BWE946" s="59"/>
      <c r="BWF946" s="59"/>
      <c r="BWG946" s="59"/>
      <c r="BWH946" s="59"/>
      <c r="BWI946" s="59"/>
      <c r="BWJ946" s="59"/>
      <c r="BWK946" s="59"/>
      <c r="BWL946" s="59"/>
      <c r="BWM946" s="59"/>
      <c r="BWN946" s="59"/>
      <c r="BWO946" s="59"/>
      <c r="BWP946" s="59"/>
      <c r="BWQ946" s="59"/>
      <c r="BWR946" s="59"/>
      <c r="BWS946" s="59"/>
      <c r="BWT946" s="59"/>
      <c r="BWU946" s="59"/>
      <c r="BWV946" s="59"/>
      <c r="BWW946" s="59"/>
      <c r="BWX946" s="59"/>
      <c r="BWY946" s="59"/>
      <c r="BWZ946" s="59"/>
      <c r="BXA946" s="59"/>
      <c r="BXB946" s="59"/>
      <c r="BXC946" s="59"/>
      <c r="BXD946" s="59"/>
      <c r="BXE946" s="59"/>
      <c r="BXF946" s="59"/>
      <c r="BXG946" s="59"/>
      <c r="BXH946" s="59"/>
      <c r="BXI946" s="59"/>
      <c r="BXJ946" s="59"/>
      <c r="BXK946" s="59"/>
      <c r="BXL946" s="59"/>
      <c r="BXM946" s="59"/>
      <c r="BXN946" s="59"/>
      <c r="BXO946" s="59"/>
      <c r="BXP946" s="59"/>
      <c r="BXQ946" s="59"/>
      <c r="BXR946" s="59"/>
      <c r="BXS946" s="59"/>
      <c r="BXT946" s="59"/>
      <c r="BXU946" s="59"/>
      <c r="BXV946" s="59"/>
      <c r="BXW946" s="59"/>
      <c r="BXX946" s="59"/>
      <c r="BXY946" s="59"/>
      <c r="BXZ946" s="59"/>
      <c r="BYA946" s="59"/>
      <c r="BYB946" s="59"/>
      <c r="BYC946" s="59"/>
      <c r="BYD946" s="59"/>
      <c r="BYE946" s="59"/>
      <c r="BYF946" s="59"/>
      <c r="BYG946" s="59"/>
      <c r="BYH946" s="59"/>
      <c r="BYI946" s="59"/>
      <c r="BYJ946" s="59"/>
      <c r="BYK946" s="59"/>
      <c r="BYL946" s="59"/>
      <c r="BYM946" s="59"/>
      <c r="BYN946" s="59"/>
      <c r="BYO946" s="59"/>
      <c r="BYP946" s="59"/>
      <c r="BYQ946" s="59"/>
      <c r="BYR946" s="59"/>
      <c r="BYS946" s="59"/>
      <c r="BYT946" s="59"/>
      <c r="BYU946" s="59"/>
      <c r="BYV946" s="59"/>
      <c r="BYW946" s="59"/>
      <c r="BYX946" s="59"/>
      <c r="BYY946" s="59"/>
      <c r="BYZ946" s="59"/>
      <c r="BZA946" s="59"/>
      <c r="BZB946" s="59"/>
      <c r="BZC946" s="59"/>
      <c r="BZD946" s="59"/>
      <c r="BZE946" s="59"/>
      <c r="BZF946" s="59"/>
      <c r="BZG946" s="59"/>
      <c r="BZH946" s="59"/>
      <c r="BZI946" s="59"/>
      <c r="BZJ946" s="59"/>
      <c r="BZK946" s="59"/>
      <c r="BZL946" s="59"/>
      <c r="BZM946" s="59"/>
      <c r="BZN946" s="59"/>
      <c r="BZO946" s="59"/>
      <c r="BZP946" s="59"/>
      <c r="BZQ946" s="59"/>
      <c r="BZR946" s="59"/>
      <c r="BZS946" s="59"/>
      <c r="BZT946" s="59"/>
      <c r="BZU946" s="59"/>
      <c r="BZV946" s="59"/>
      <c r="BZW946" s="59"/>
      <c r="BZX946" s="59"/>
      <c r="BZY946" s="59"/>
      <c r="BZZ946" s="59"/>
      <c r="CAA946" s="59"/>
      <c r="CAB946" s="59"/>
      <c r="CAC946" s="59"/>
      <c r="CAD946" s="59"/>
      <c r="CAE946" s="59"/>
      <c r="CAF946" s="59"/>
      <c r="CAG946" s="59"/>
      <c r="CAH946" s="59"/>
      <c r="CAI946" s="59"/>
      <c r="CAJ946" s="59"/>
      <c r="CAK946" s="59"/>
      <c r="CAL946" s="59"/>
      <c r="CAM946" s="59"/>
      <c r="CAN946" s="59"/>
      <c r="CAO946" s="59"/>
      <c r="CAP946" s="59"/>
      <c r="CAQ946" s="59"/>
      <c r="CAR946" s="59"/>
      <c r="CAS946" s="59"/>
      <c r="CAT946" s="59"/>
      <c r="CAU946" s="59"/>
      <c r="CAV946" s="59"/>
      <c r="CAW946" s="59"/>
      <c r="CAX946" s="59"/>
      <c r="CAY946" s="59"/>
      <c r="CAZ946" s="59"/>
      <c r="CBA946" s="59"/>
      <c r="CBB946" s="59"/>
      <c r="CBC946" s="59"/>
      <c r="CBD946" s="59"/>
      <c r="CBE946" s="59"/>
      <c r="CBF946" s="59"/>
      <c r="CBG946" s="59"/>
      <c r="CBH946" s="59"/>
      <c r="CBI946" s="59"/>
      <c r="CBJ946" s="59"/>
      <c r="CBK946" s="59"/>
      <c r="CBL946" s="59"/>
      <c r="CBM946" s="59"/>
      <c r="CBN946" s="59"/>
      <c r="CBO946" s="59"/>
      <c r="CBP946" s="59"/>
      <c r="CBQ946" s="59"/>
      <c r="CBR946" s="59"/>
      <c r="CBS946" s="59"/>
      <c r="CBT946" s="59"/>
      <c r="CBU946" s="59"/>
      <c r="CBV946" s="59"/>
      <c r="CBW946" s="59"/>
      <c r="CBX946" s="59"/>
      <c r="CBY946" s="59"/>
      <c r="CBZ946" s="59"/>
      <c r="CCA946" s="59"/>
      <c r="CCB946" s="59"/>
      <c r="CCC946" s="59"/>
      <c r="CCD946" s="59"/>
      <c r="CCE946" s="59"/>
      <c r="CCF946" s="59"/>
      <c r="CCG946" s="59"/>
      <c r="CCH946" s="59"/>
      <c r="CCI946" s="59"/>
      <c r="CCJ946" s="59"/>
      <c r="CCK946" s="59"/>
      <c r="CCL946" s="59"/>
      <c r="CCM946" s="59"/>
      <c r="CCN946" s="59"/>
      <c r="CCO946" s="59"/>
      <c r="CCP946" s="59"/>
      <c r="CCQ946" s="59"/>
      <c r="CCR946" s="59"/>
      <c r="CCS946" s="59"/>
      <c r="CCT946" s="59"/>
      <c r="CCU946" s="59"/>
      <c r="CCV946" s="59"/>
      <c r="CCW946" s="59"/>
      <c r="CCX946" s="59"/>
      <c r="CCY946" s="59"/>
      <c r="CCZ946" s="59"/>
      <c r="CDA946" s="59"/>
      <c r="CDB946" s="59"/>
      <c r="CDC946" s="59"/>
      <c r="CDD946" s="59"/>
      <c r="CDE946" s="59"/>
      <c r="CDF946" s="59"/>
      <c r="CDG946" s="59"/>
      <c r="CDH946" s="59"/>
      <c r="CDI946" s="59"/>
      <c r="CDJ946" s="59"/>
      <c r="CDK946" s="59"/>
      <c r="CDL946" s="59"/>
      <c r="CDM946" s="59"/>
      <c r="CDN946" s="59"/>
      <c r="CDO946" s="59"/>
      <c r="CDP946" s="59"/>
      <c r="CDQ946" s="59"/>
      <c r="CDR946" s="59"/>
      <c r="CDS946" s="59"/>
      <c r="CDT946" s="59"/>
      <c r="CDU946" s="59"/>
      <c r="CDV946" s="59"/>
      <c r="CDW946" s="59"/>
      <c r="CDX946" s="59"/>
      <c r="CDY946" s="59"/>
      <c r="CDZ946" s="59"/>
      <c r="CEA946" s="59"/>
      <c r="CEB946" s="59"/>
      <c r="CEC946" s="59"/>
      <c r="CED946" s="59"/>
      <c r="CEE946" s="59"/>
      <c r="CEF946" s="59"/>
      <c r="CEG946" s="59"/>
      <c r="CEH946" s="59"/>
      <c r="CEI946" s="59"/>
      <c r="CEJ946" s="59"/>
      <c r="CEK946" s="59"/>
      <c r="CEL946" s="59"/>
      <c r="CEM946" s="59"/>
      <c r="CEN946" s="59"/>
      <c r="CEO946" s="59"/>
      <c r="CEP946" s="59"/>
      <c r="CEQ946" s="59"/>
      <c r="CER946" s="59"/>
      <c r="CES946" s="59"/>
      <c r="CET946" s="59"/>
      <c r="CEU946" s="59"/>
      <c r="CEV946" s="59"/>
      <c r="CEW946" s="59"/>
      <c r="CEX946" s="59"/>
      <c r="CEY946" s="59"/>
      <c r="CEZ946" s="59"/>
      <c r="CFA946" s="59"/>
      <c r="CFB946" s="59"/>
      <c r="CFC946" s="59"/>
      <c r="CFD946" s="59"/>
      <c r="CFE946" s="59"/>
      <c r="CFF946" s="59"/>
      <c r="CFG946" s="59"/>
      <c r="CFH946" s="59"/>
      <c r="CFI946" s="59"/>
      <c r="CFJ946" s="59"/>
      <c r="CFK946" s="59"/>
      <c r="CFL946" s="59"/>
      <c r="CFM946" s="59"/>
      <c r="CFN946" s="59"/>
      <c r="CFO946" s="59"/>
      <c r="CFP946" s="59"/>
      <c r="CFQ946" s="59"/>
      <c r="CFR946" s="59"/>
      <c r="CFS946" s="59"/>
      <c r="CFT946" s="59"/>
      <c r="CFU946" s="59"/>
      <c r="CFV946" s="59"/>
      <c r="CFW946" s="59"/>
      <c r="CFX946" s="59"/>
      <c r="CFY946" s="59"/>
      <c r="CFZ946" s="59"/>
      <c r="CGA946" s="59"/>
      <c r="CGB946" s="59"/>
      <c r="CGC946" s="59"/>
      <c r="CGD946" s="59"/>
      <c r="CGE946" s="59"/>
      <c r="CGF946" s="59"/>
      <c r="CGG946" s="59"/>
      <c r="CGH946" s="59"/>
      <c r="CGI946" s="59"/>
      <c r="CGJ946" s="59"/>
      <c r="CGK946" s="59"/>
      <c r="CGL946" s="59"/>
      <c r="CGM946" s="59"/>
      <c r="CGN946" s="59"/>
      <c r="CGO946" s="59"/>
      <c r="CGP946" s="59"/>
      <c r="CGQ946" s="59"/>
      <c r="CGR946" s="59"/>
      <c r="CGS946" s="59"/>
      <c r="CGT946" s="59"/>
      <c r="CGU946" s="59"/>
      <c r="CGV946" s="59"/>
      <c r="CGW946" s="59"/>
      <c r="CGX946" s="59"/>
      <c r="CGY946" s="59"/>
      <c r="CGZ946" s="59"/>
      <c r="CHA946" s="59"/>
      <c r="CHB946" s="59"/>
      <c r="CHC946" s="59"/>
      <c r="CHD946" s="59"/>
      <c r="CHE946" s="59"/>
      <c r="CHF946" s="59"/>
      <c r="CHG946" s="59"/>
      <c r="CHH946" s="59"/>
      <c r="CHI946" s="59"/>
      <c r="CHJ946" s="59"/>
      <c r="CHK946" s="59"/>
      <c r="CHL946" s="59"/>
      <c r="CHM946" s="59"/>
      <c r="CHN946" s="59"/>
      <c r="CHO946" s="59"/>
      <c r="CHP946" s="59"/>
      <c r="CHQ946" s="59"/>
      <c r="CHR946" s="59"/>
      <c r="CHS946" s="59"/>
      <c r="CHT946" s="59"/>
      <c r="CHU946" s="59"/>
      <c r="CHV946" s="59"/>
      <c r="CHW946" s="59"/>
      <c r="CHX946" s="59"/>
      <c r="CHY946" s="59"/>
      <c r="CHZ946" s="59"/>
      <c r="CIA946" s="59"/>
      <c r="CIB946" s="59"/>
      <c r="CIC946" s="59"/>
      <c r="CID946" s="59"/>
      <c r="CIE946" s="59"/>
      <c r="CIF946" s="59"/>
      <c r="CIG946" s="59"/>
      <c r="CIH946" s="59"/>
      <c r="CII946" s="59"/>
      <c r="CIJ946" s="59"/>
      <c r="CIK946" s="59"/>
      <c r="CIL946" s="59"/>
      <c r="CIM946" s="59"/>
      <c r="CIN946" s="59"/>
      <c r="CIO946" s="59"/>
      <c r="CIP946" s="59"/>
      <c r="CIQ946" s="59"/>
      <c r="CIR946" s="59"/>
      <c r="CIS946" s="59"/>
      <c r="CIT946" s="59"/>
      <c r="CIU946" s="59"/>
      <c r="CIV946" s="59"/>
      <c r="CIW946" s="59"/>
      <c r="CIX946" s="59"/>
      <c r="CIY946" s="59"/>
      <c r="CIZ946" s="59"/>
      <c r="CJA946" s="59"/>
      <c r="CJB946" s="59"/>
      <c r="CJC946" s="59"/>
      <c r="CJD946" s="59"/>
      <c r="CJE946" s="59"/>
      <c r="CJF946" s="59"/>
      <c r="CJG946" s="59"/>
      <c r="CJH946" s="59"/>
      <c r="CJI946" s="59"/>
      <c r="CJJ946" s="59"/>
      <c r="CJK946" s="59"/>
      <c r="CJL946" s="59"/>
      <c r="CJM946" s="59"/>
      <c r="CJN946" s="59"/>
      <c r="CJO946" s="59"/>
      <c r="CJP946" s="59"/>
      <c r="CJQ946" s="59"/>
      <c r="CJR946" s="59"/>
      <c r="CJS946" s="59"/>
      <c r="CJT946" s="59"/>
      <c r="CJU946" s="59"/>
      <c r="CJV946" s="59"/>
      <c r="CJW946" s="59"/>
      <c r="CJX946" s="59"/>
      <c r="CJY946" s="59"/>
      <c r="CJZ946" s="59"/>
      <c r="CKA946" s="59"/>
      <c r="CKB946" s="59"/>
      <c r="CKC946" s="59"/>
      <c r="CKD946" s="59"/>
      <c r="CKE946" s="59"/>
      <c r="CKF946" s="59"/>
      <c r="CKG946" s="59"/>
      <c r="CKH946" s="59"/>
      <c r="CKI946" s="59"/>
      <c r="CKJ946" s="59"/>
      <c r="CKK946" s="59"/>
      <c r="CKL946" s="59"/>
      <c r="CKM946" s="59"/>
      <c r="CKN946" s="59"/>
      <c r="CKO946" s="59"/>
      <c r="CKP946" s="59"/>
      <c r="CKQ946" s="59"/>
      <c r="CKR946" s="59"/>
      <c r="CKS946" s="59"/>
      <c r="CKT946" s="59"/>
      <c r="CKU946" s="59"/>
      <c r="CKV946" s="59"/>
      <c r="CKW946" s="59"/>
      <c r="CKX946" s="59"/>
      <c r="CKY946" s="59"/>
      <c r="CKZ946" s="59"/>
      <c r="CLA946" s="59"/>
      <c r="CLB946" s="59"/>
      <c r="CLC946" s="59"/>
      <c r="CLD946" s="59"/>
      <c r="CLE946" s="59"/>
      <c r="CLF946" s="59"/>
      <c r="CLG946" s="59"/>
      <c r="CLH946" s="59"/>
      <c r="CLI946" s="59"/>
      <c r="CLJ946" s="59"/>
      <c r="CLK946" s="59"/>
      <c r="CLL946" s="59"/>
      <c r="CLM946" s="59"/>
      <c r="CLN946" s="59"/>
      <c r="CLO946" s="59"/>
      <c r="CLP946" s="59"/>
      <c r="CLQ946" s="59"/>
      <c r="CLR946" s="59"/>
      <c r="CLS946" s="59"/>
      <c r="CLT946" s="59"/>
      <c r="CLU946" s="59"/>
      <c r="CLV946" s="59"/>
      <c r="CLW946" s="59"/>
      <c r="CLX946" s="59"/>
      <c r="CLY946" s="59"/>
      <c r="CLZ946" s="59"/>
      <c r="CMA946" s="59"/>
      <c r="CMB946" s="59"/>
      <c r="CMC946" s="59"/>
      <c r="CMD946" s="59"/>
      <c r="CME946" s="59"/>
      <c r="CMF946" s="59"/>
      <c r="CMG946" s="59"/>
      <c r="CMH946" s="59"/>
      <c r="CMI946" s="59"/>
      <c r="CMJ946" s="59"/>
      <c r="CMK946" s="59"/>
      <c r="CML946" s="59"/>
      <c r="CMM946" s="59"/>
      <c r="CMN946" s="59"/>
      <c r="CMO946" s="59"/>
      <c r="CMP946" s="59"/>
      <c r="CMQ946" s="59"/>
      <c r="CMR946" s="59"/>
      <c r="CMS946" s="59"/>
      <c r="CMT946" s="59"/>
      <c r="CMU946" s="59"/>
      <c r="CMV946" s="59"/>
      <c r="CMW946" s="59"/>
      <c r="CMX946" s="59"/>
      <c r="CMY946" s="59"/>
      <c r="CMZ946" s="59"/>
      <c r="CNA946" s="59"/>
      <c r="CNB946" s="59"/>
      <c r="CNC946" s="59"/>
      <c r="CND946" s="59"/>
      <c r="CNE946" s="59"/>
      <c r="CNF946" s="59"/>
      <c r="CNG946" s="59"/>
      <c r="CNH946" s="59"/>
      <c r="CNI946" s="59"/>
      <c r="CNJ946" s="59"/>
      <c r="CNK946" s="59"/>
      <c r="CNL946" s="59"/>
      <c r="CNM946" s="59"/>
      <c r="CNN946" s="59"/>
      <c r="CNO946" s="59"/>
      <c r="CNP946" s="59"/>
      <c r="CNQ946" s="59"/>
      <c r="CNR946" s="59"/>
      <c r="CNS946" s="59"/>
      <c r="CNT946" s="59"/>
      <c r="CNU946" s="59"/>
      <c r="CNV946" s="59"/>
      <c r="CNW946" s="59"/>
      <c r="CNX946" s="59"/>
      <c r="CNY946" s="59"/>
      <c r="CNZ946" s="59"/>
      <c r="COA946" s="59"/>
      <c r="COB946" s="59"/>
      <c r="COC946" s="59"/>
      <c r="COD946" s="59"/>
      <c r="COE946" s="59"/>
      <c r="COF946" s="59"/>
      <c r="COG946" s="59"/>
      <c r="COH946" s="59"/>
      <c r="COI946" s="59"/>
      <c r="COJ946" s="59"/>
      <c r="COK946" s="59"/>
      <c r="COL946" s="59"/>
      <c r="COM946" s="59"/>
      <c r="CON946" s="59"/>
      <c r="COO946" s="59"/>
      <c r="COP946" s="59"/>
      <c r="COQ946" s="59"/>
      <c r="COR946" s="59"/>
      <c r="COS946" s="59"/>
      <c r="COT946" s="59"/>
      <c r="COU946" s="59"/>
      <c r="COV946" s="59"/>
      <c r="COW946" s="59"/>
      <c r="COX946" s="59"/>
      <c r="COY946" s="59"/>
      <c r="COZ946" s="59"/>
      <c r="CPA946" s="59"/>
      <c r="CPB946" s="59"/>
      <c r="CPC946" s="59"/>
      <c r="CPD946" s="59"/>
      <c r="CPE946" s="59"/>
      <c r="CPF946" s="59"/>
      <c r="CPG946" s="59"/>
      <c r="CPH946" s="59"/>
      <c r="CPI946" s="59"/>
      <c r="CPJ946" s="59"/>
      <c r="CPK946" s="59"/>
      <c r="CPL946" s="59"/>
      <c r="CPM946" s="59"/>
      <c r="CPN946" s="59"/>
      <c r="CPO946" s="59"/>
      <c r="CPP946" s="59"/>
      <c r="CPQ946" s="59"/>
      <c r="CPR946" s="59"/>
      <c r="CPS946" s="59"/>
      <c r="CPT946" s="59"/>
      <c r="CPU946" s="59"/>
      <c r="CPV946" s="59"/>
      <c r="CPW946" s="59"/>
      <c r="CPX946" s="59"/>
      <c r="CPY946" s="59"/>
      <c r="CPZ946" s="59"/>
      <c r="CQA946" s="59"/>
      <c r="CQB946" s="59"/>
      <c r="CQC946" s="59"/>
      <c r="CQD946" s="59"/>
      <c r="CQE946" s="59"/>
      <c r="CQF946" s="59"/>
      <c r="CQG946" s="59"/>
      <c r="CQH946" s="59"/>
      <c r="CQI946" s="59"/>
      <c r="CQJ946" s="59"/>
      <c r="CQK946" s="59"/>
      <c r="CQL946" s="59"/>
      <c r="CQM946" s="59"/>
      <c r="CQN946" s="59"/>
      <c r="CQO946" s="59"/>
      <c r="CQP946" s="59"/>
      <c r="CQQ946" s="59"/>
      <c r="CQR946" s="59"/>
      <c r="CQS946" s="59"/>
      <c r="CQT946" s="59"/>
      <c r="CQU946" s="59"/>
      <c r="CQV946" s="59"/>
      <c r="CQW946" s="59"/>
      <c r="CQX946" s="59"/>
      <c r="CQY946" s="59"/>
      <c r="CQZ946" s="59"/>
      <c r="CRA946" s="59"/>
      <c r="CRB946" s="59"/>
      <c r="CRC946" s="59"/>
      <c r="CRD946" s="59"/>
      <c r="CRE946" s="59"/>
      <c r="CRF946" s="59"/>
      <c r="CRG946" s="59"/>
      <c r="CRH946" s="59"/>
      <c r="CRI946" s="59"/>
      <c r="CRJ946" s="59"/>
      <c r="CRK946" s="59"/>
      <c r="CRL946" s="59"/>
      <c r="CRM946" s="59"/>
      <c r="CRN946" s="59"/>
      <c r="CRO946" s="59"/>
      <c r="CRP946" s="59"/>
      <c r="CRQ946" s="59"/>
      <c r="CRR946" s="59"/>
      <c r="CRS946" s="59"/>
      <c r="CRT946" s="59"/>
      <c r="CRU946" s="59"/>
      <c r="CRV946" s="59"/>
      <c r="CRW946" s="59"/>
      <c r="CRX946" s="59"/>
      <c r="CRY946" s="59"/>
      <c r="CRZ946" s="59"/>
      <c r="CSA946" s="59"/>
      <c r="CSB946" s="59"/>
      <c r="CSC946" s="59"/>
      <c r="CSD946" s="59"/>
      <c r="CSE946" s="59"/>
      <c r="CSF946" s="59"/>
      <c r="CSG946" s="59"/>
      <c r="CSH946" s="59"/>
      <c r="CSI946" s="59"/>
      <c r="CSJ946" s="59"/>
      <c r="CSK946" s="59"/>
      <c r="CSL946" s="59"/>
      <c r="CSM946" s="59"/>
      <c r="CSN946" s="59"/>
      <c r="CSO946" s="59"/>
      <c r="CSP946" s="59"/>
      <c r="CSQ946" s="59"/>
      <c r="CSR946" s="59"/>
      <c r="CSS946" s="59"/>
      <c r="CST946" s="59"/>
      <c r="CSU946" s="59"/>
      <c r="CSV946" s="59"/>
      <c r="CSW946" s="59"/>
      <c r="CSX946" s="59"/>
      <c r="CSY946" s="59"/>
      <c r="CSZ946" s="59"/>
      <c r="CTA946" s="59"/>
      <c r="CTB946" s="59"/>
      <c r="CTC946" s="59"/>
      <c r="CTD946" s="59"/>
      <c r="CTE946" s="59"/>
      <c r="CTF946" s="59"/>
      <c r="CTG946" s="59"/>
      <c r="CTH946" s="59"/>
      <c r="CTI946" s="59"/>
      <c r="CTJ946" s="59"/>
      <c r="CTK946" s="59"/>
      <c r="CTL946" s="59"/>
      <c r="CTM946" s="59"/>
      <c r="CTN946" s="59"/>
      <c r="CTO946" s="59"/>
      <c r="CTP946" s="59"/>
      <c r="CTQ946" s="59"/>
      <c r="CTR946" s="59"/>
      <c r="CTS946" s="59"/>
      <c r="CTT946" s="59"/>
      <c r="CTU946" s="59"/>
      <c r="CTV946" s="59"/>
      <c r="CTW946" s="59"/>
      <c r="CTX946" s="59"/>
      <c r="CTY946" s="59"/>
      <c r="CTZ946" s="59"/>
      <c r="CUA946" s="59"/>
      <c r="CUB946" s="59"/>
      <c r="CUC946" s="59"/>
      <c r="CUD946" s="59"/>
      <c r="CUE946" s="59"/>
      <c r="CUF946" s="59"/>
      <c r="CUG946" s="59"/>
      <c r="CUH946" s="59"/>
      <c r="CUI946" s="59"/>
      <c r="CUJ946" s="59"/>
      <c r="CUK946" s="59"/>
      <c r="CUL946" s="59"/>
      <c r="CUM946" s="59"/>
      <c r="CUN946" s="59"/>
      <c r="CUO946" s="59"/>
      <c r="CUP946" s="59"/>
      <c r="CUQ946" s="59"/>
      <c r="CUR946" s="59"/>
      <c r="CUS946" s="59"/>
      <c r="CUT946" s="59"/>
      <c r="CUU946" s="59"/>
      <c r="CUV946" s="59"/>
      <c r="CUW946" s="59"/>
      <c r="CUX946" s="59"/>
      <c r="CUY946" s="59"/>
      <c r="CUZ946" s="59"/>
      <c r="CVA946" s="59"/>
      <c r="CVB946" s="59"/>
      <c r="CVC946" s="59"/>
      <c r="CVD946" s="59"/>
      <c r="CVE946" s="59"/>
      <c r="CVF946" s="59"/>
      <c r="CVG946" s="59"/>
      <c r="CVH946" s="59"/>
      <c r="CVI946" s="59"/>
      <c r="CVJ946" s="59"/>
      <c r="CVK946" s="59"/>
      <c r="CVL946" s="59"/>
      <c r="CVM946" s="59"/>
      <c r="CVN946" s="59"/>
      <c r="CVO946" s="59"/>
      <c r="CVP946" s="59"/>
      <c r="CVQ946" s="59"/>
      <c r="CVR946" s="59"/>
      <c r="CVS946" s="59"/>
      <c r="CVT946" s="59"/>
      <c r="CVU946" s="59"/>
      <c r="CVV946" s="59"/>
      <c r="CVW946" s="59"/>
      <c r="CVX946" s="59"/>
      <c r="CVY946" s="59"/>
      <c r="CVZ946" s="59"/>
      <c r="CWA946" s="59"/>
      <c r="CWB946" s="59"/>
      <c r="CWC946" s="59"/>
      <c r="CWD946" s="59"/>
      <c r="CWE946" s="59"/>
      <c r="CWF946" s="59"/>
      <c r="CWG946" s="59"/>
      <c r="CWH946" s="59"/>
      <c r="CWI946" s="59"/>
      <c r="CWJ946" s="59"/>
      <c r="CWK946" s="59"/>
      <c r="CWL946" s="59"/>
      <c r="CWM946" s="59"/>
      <c r="CWN946" s="59"/>
      <c r="CWO946" s="59"/>
      <c r="CWP946" s="59"/>
      <c r="CWQ946" s="59"/>
      <c r="CWR946" s="59"/>
      <c r="CWS946" s="59"/>
      <c r="CWT946" s="59"/>
      <c r="CWU946" s="59"/>
      <c r="CWV946" s="59"/>
      <c r="CWW946" s="59"/>
      <c r="CWX946" s="59"/>
      <c r="CWY946" s="59"/>
      <c r="CWZ946" s="59"/>
      <c r="CXA946" s="59"/>
      <c r="CXB946" s="59"/>
      <c r="CXC946" s="59"/>
      <c r="CXD946" s="59"/>
      <c r="CXE946" s="59"/>
      <c r="CXF946" s="59"/>
      <c r="CXG946" s="59"/>
      <c r="CXH946" s="59"/>
      <c r="CXI946" s="59"/>
      <c r="CXJ946" s="59"/>
      <c r="CXK946" s="59"/>
      <c r="CXL946" s="59"/>
      <c r="CXM946" s="59"/>
      <c r="CXN946" s="59"/>
      <c r="CXO946" s="59"/>
      <c r="CXP946" s="59"/>
      <c r="CXQ946" s="59"/>
      <c r="CXR946" s="59"/>
      <c r="CXS946" s="59"/>
      <c r="CXT946" s="59"/>
      <c r="CXU946" s="59"/>
      <c r="CXV946" s="59"/>
      <c r="CXW946" s="59"/>
      <c r="CXX946" s="59"/>
      <c r="CXY946" s="59"/>
      <c r="CXZ946" s="59"/>
      <c r="CYA946" s="59"/>
      <c r="CYB946" s="59"/>
      <c r="CYC946" s="59"/>
      <c r="CYD946" s="59"/>
      <c r="CYE946" s="59"/>
      <c r="CYF946" s="59"/>
      <c r="CYG946" s="59"/>
      <c r="CYH946" s="59"/>
      <c r="CYI946" s="59"/>
      <c r="CYJ946" s="59"/>
      <c r="CYK946" s="59"/>
      <c r="CYL946" s="59"/>
      <c r="CYM946" s="59"/>
      <c r="CYN946" s="59"/>
      <c r="CYO946" s="59"/>
      <c r="CYP946" s="59"/>
      <c r="CYQ946" s="59"/>
      <c r="CYR946" s="59"/>
      <c r="CYS946" s="59"/>
      <c r="CYT946" s="59"/>
      <c r="CYU946" s="59"/>
      <c r="CYV946" s="59"/>
      <c r="CYW946" s="59"/>
      <c r="CYX946" s="59"/>
      <c r="CYY946" s="59"/>
      <c r="CYZ946" s="59"/>
      <c r="CZA946" s="59"/>
      <c r="CZB946" s="59"/>
      <c r="CZC946" s="59"/>
      <c r="CZD946" s="59"/>
      <c r="CZE946" s="59"/>
      <c r="CZF946" s="59"/>
      <c r="CZG946" s="59"/>
      <c r="CZH946" s="59"/>
      <c r="CZI946" s="59"/>
      <c r="CZJ946" s="59"/>
      <c r="CZK946" s="59"/>
      <c r="CZL946" s="59"/>
      <c r="CZM946" s="59"/>
      <c r="CZN946" s="59"/>
      <c r="CZO946" s="59"/>
      <c r="CZP946" s="59"/>
      <c r="CZQ946" s="59"/>
      <c r="CZR946" s="59"/>
      <c r="CZS946" s="59"/>
      <c r="CZT946" s="59"/>
      <c r="CZU946" s="59"/>
      <c r="CZV946" s="59"/>
      <c r="CZW946" s="59"/>
      <c r="CZX946" s="59"/>
      <c r="CZY946" s="59"/>
      <c r="CZZ946" s="59"/>
      <c r="DAA946" s="59"/>
      <c r="DAB946" s="59"/>
      <c r="DAC946" s="59"/>
      <c r="DAD946" s="59"/>
      <c r="DAE946" s="59"/>
      <c r="DAF946" s="59"/>
      <c r="DAG946" s="59"/>
      <c r="DAH946" s="59"/>
      <c r="DAI946" s="59"/>
      <c r="DAJ946" s="59"/>
      <c r="DAK946" s="59"/>
      <c r="DAL946" s="59"/>
      <c r="DAM946" s="59"/>
      <c r="DAN946" s="59"/>
      <c r="DAO946" s="59"/>
      <c r="DAP946" s="59"/>
      <c r="DAQ946" s="59"/>
      <c r="DAR946" s="59"/>
      <c r="DAS946" s="59"/>
      <c r="DAT946" s="59"/>
      <c r="DAU946" s="59"/>
      <c r="DAV946" s="59"/>
      <c r="DAW946" s="59"/>
      <c r="DAX946" s="59"/>
      <c r="DAY946" s="59"/>
      <c r="DAZ946" s="59"/>
      <c r="DBA946" s="59"/>
      <c r="DBB946" s="59"/>
      <c r="DBC946" s="59"/>
      <c r="DBD946" s="59"/>
      <c r="DBE946" s="59"/>
      <c r="DBF946" s="59"/>
      <c r="DBG946" s="59"/>
      <c r="DBH946" s="59"/>
      <c r="DBI946" s="59"/>
      <c r="DBJ946" s="59"/>
      <c r="DBK946" s="59"/>
      <c r="DBL946" s="59"/>
      <c r="DBM946" s="59"/>
      <c r="DBN946" s="59"/>
      <c r="DBO946" s="59"/>
      <c r="DBP946" s="59"/>
      <c r="DBQ946" s="59"/>
      <c r="DBR946" s="59"/>
      <c r="DBS946" s="59"/>
      <c r="DBT946" s="59"/>
      <c r="DBU946" s="59"/>
      <c r="DBV946" s="59"/>
      <c r="DBW946" s="59"/>
      <c r="DBX946" s="59"/>
      <c r="DBY946" s="59"/>
      <c r="DBZ946" s="59"/>
      <c r="DCA946" s="59"/>
      <c r="DCB946" s="59"/>
      <c r="DCC946" s="59"/>
      <c r="DCD946" s="59"/>
      <c r="DCE946" s="59"/>
      <c r="DCF946" s="59"/>
      <c r="DCG946" s="59"/>
      <c r="DCH946" s="59"/>
      <c r="DCI946" s="59"/>
      <c r="DCJ946" s="59"/>
      <c r="DCK946" s="59"/>
      <c r="DCL946" s="59"/>
      <c r="DCM946" s="59"/>
      <c r="DCN946" s="59"/>
      <c r="DCO946" s="59"/>
      <c r="DCP946" s="59"/>
      <c r="DCQ946" s="59"/>
      <c r="DCR946" s="59"/>
      <c r="DCS946" s="59"/>
      <c r="DCT946" s="59"/>
      <c r="DCU946" s="59"/>
      <c r="DCV946" s="59"/>
      <c r="DCW946" s="59"/>
      <c r="DCX946" s="59"/>
      <c r="DCY946" s="59"/>
      <c r="DCZ946" s="59"/>
      <c r="DDA946" s="59"/>
      <c r="DDB946" s="59"/>
      <c r="DDC946" s="59"/>
      <c r="DDD946" s="59"/>
      <c r="DDE946" s="59"/>
      <c r="DDF946" s="59"/>
      <c r="DDG946" s="59"/>
      <c r="DDH946" s="59"/>
      <c r="DDI946" s="59"/>
      <c r="DDJ946" s="59"/>
      <c r="DDK946" s="59"/>
      <c r="DDL946" s="59"/>
      <c r="DDM946" s="59"/>
      <c r="DDN946" s="59"/>
      <c r="DDO946" s="59"/>
      <c r="DDP946" s="59"/>
      <c r="DDQ946" s="59"/>
      <c r="DDR946" s="59"/>
      <c r="DDS946" s="59"/>
      <c r="DDT946" s="59"/>
      <c r="DDU946" s="59"/>
      <c r="DDV946" s="59"/>
      <c r="DDW946" s="59"/>
      <c r="DDX946" s="59"/>
      <c r="DDY946" s="59"/>
      <c r="DDZ946" s="59"/>
      <c r="DEA946" s="59"/>
      <c r="DEB946" s="59"/>
      <c r="DEC946" s="59"/>
      <c r="DED946" s="59"/>
      <c r="DEE946" s="59"/>
      <c r="DEF946" s="59"/>
      <c r="DEG946" s="59"/>
      <c r="DEH946" s="59"/>
      <c r="DEI946" s="59"/>
      <c r="DEJ946" s="59"/>
      <c r="DEK946" s="59"/>
      <c r="DEL946" s="59"/>
      <c r="DEM946" s="59"/>
      <c r="DEN946" s="59"/>
      <c r="DEO946" s="59"/>
      <c r="DEP946" s="59"/>
      <c r="DEQ946" s="59"/>
      <c r="DER946" s="59"/>
      <c r="DES946" s="59"/>
      <c r="DET946" s="59"/>
      <c r="DEU946" s="59"/>
      <c r="DEV946" s="59"/>
      <c r="DEW946" s="59"/>
      <c r="DEX946" s="59"/>
      <c r="DEY946" s="59"/>
      <c r="DEZ946" s="59"/>
      <c r="DFA946" s="59"/>
      <c r="DFB946" s="59"/>
      <c r="DFC946" s="59"/>
      <c r="DFD946" s="59"/>
      <c r="DFE946" s="59"/>
      <c r="DFF946" s="59"/>
      <c r="DFG946" s="59"/>
      <c r="DFH946" s="59"/>
      <c r="DFI946" s="59"/>
      <c r="DFJ946" s="59"/>
      <c r="DFK946" s="59"/>
      <c r="DFL946" s="59"/>
      <c r="DFM946" s="59"/>
      <c r="DFN946" s="59"/>
      <c r="DFO946" s="59"/>
      <c r="DFP946" s="59"/>
      <c r="DFQ946" s="59"/>
      <c r="DFR946" s="59"/>
      <c r="DFS946" s="59"/>
      <c r="DFT946" s="59"/>
      <c r="DFU946" s="59"/>
      <c r="DFV946" s="59"/>
      <c r="DFW946" s="59"/>
      <c r="DFX946" s="59"/>
      <c r="DFY946" s="59"/>
      <c r="DFZ946" s="59"/>
      <c r="DGA946" s="59"/>
      <c r="DGB946" s="59"/>
      <c r="DGC946" s="59"/>
      <c r="DGD946" s="59"/>
      <c r="DGE946" s="59"/>
      <c r="DGF946" s="59"/>
      <c r="DGG946" s="59"/>
      <c r="DGH946" s="59"/>
      <c r="DGI946" s="59"/>
      <c r="DGJ946" s="59"/>
      <c r="DGK946" s="59"/>
      <c r="DGL946" s="59"/>
      <c r="DGM946" s="59"/>
      <c r="DGN946" s="59"/>
      <c r="DGO946" s="59"/>
      <c r="DGP946" s="59"/>
      <c r="DGQ946" s="59"/>
      <c r="DGR946" s="59"/>
      <c r="DGS946" s="59"/>
      <c r="DGT946" s="59"/>
      <c r="DGU946" s="59"/>
      <c r="DGV946" s="59"/>
      <c r="DGW946" s="59"/>
      <c r="DGX946" s="59"/>
      <c r="DGY946" s="59"/>
      <c r="DGZ946" s="59"/>
      <c r="DHA946" s="59"/>
      <c r="DHB946" s="59"/>
      <c r="DHC946" s="59"/>
      <c r="DHD946" s="59"/>
      <c r="DHE946" s="59"/>
      <c r="DHF946" s="59"/>
      <c r="DHG946" s="59"/>
      <c r="DHH946" s="59"/>
      <c r="DHI946" s="59"/>
      <c r="DHJ946" s="59"/>
      <c r="DHK946" s="59"/>
      <c r="DHL946" s="59"/>
      <c r="DHM946" s="59"/>
      <c r="DHN946" s="59"/>
      <c r="DHO946" s="59"/>
      <c r="DHP946" s="59"/>
      <c r="DHQ946" s="59"/>
      <c r="DHR946" s="59"/>
      <c r="DHS946" s="59"/>
      <c r="DHT946" s="59"/>
      <c r="DHU946" s="59"/>
      <c r="DHV946" s="59"/>
      <c r="DHW946" s="59"/>
      <c r="DHX946" s="59"/>
      <c r="DHY946" s="59"/>
      <c r="DHZ946" s="59"/>
      <c r="DIA946" s="59"/>
      <c r="DIB946" s="59"/>
      <c r="DIC946" s="59"/>
      <c r="DID946" s="59"/>
      <c r="DIE946" s="59"/>
      <c r="DIF946" s="59"/>
      <c r="DIG946" s="59"/>
      <c r="DIH946" s="59"/>
      <c r="DII946" s="59"/>
      <c r="DIJ946" s="59"/>
      <c r="DIK946" s="59"/>
      <c r="DIL946" s="59"/>
      <c r="DIM946" s="59"/>
      <c r="DIN946" s="59"/>
      <c r="DIO946" s="59"/>
      <c r="DIP946" s="59"/>
      <c r="DIQ946" s="59"/>
      <c r="DIR946" s="59"/>
      <c r="DIS946" s="59"/>
      <c r="DIT946" s="59"/>
      <c r="DIU946" s="59"/>
      <c r="DIV946" s="59"/>
      <c r="DIW946" s="59"/>
      <c r="DIX946" s="59"/>
      <c r="DIY946" s="59"/>
      <c r="DIZ946" s="59"/>
      <c r="DJA946" s="59"/>
      <c r="DJB946" s="59"/>
      <c r="DJC946" s="59"/>
      <c r="DJD946" s="59"/>
      <c r="DJE946" s="59"/>
      <c r="DJF946" s="59"/>
      <c r="DJG946" s="59"/>
      <c r="DJH946" s="59"/>
      <c r="DJI946" s="59"/>
      <c r="DJJ946" s="59"/>
      <c r="DJK946" s="59"/>
      <c r="DJL946" s="59"/>
      <c r="DJM946" s="59"/>
      <c r="DJN946" s="59"/>
      <c r="DJO946" s="59"/>
      <c r="DJP946" s="59"/>
      <c r="DJQ946" s="59"/>
      <c r="DJR946" s="59"/>
      <c r="DJS946" s="59"/>
      <c r="DJT946" s="59"/>
      <c r="DJU946" s="59"/>
      <c r="DJV946" s="59"/>
      <c r="DJW946" s="59"/>
      <c r="DJX946" s="59"/>
      <c r="DJY946" s="59"/>
      <c r="DJZ946" s="59"/>
      <c r="DKA946" s="59"/>
      <c r="DKB946" s="59"/>
      <c r="DKC946" s="59"/>
      <c r="DKD946" s="59"/>
      <c r="DKE946" s="59"/>
      <c r="DKF946" s="59"/>
      <c r="DKG946" s="59"/>
      <c r="DKH946" s="59"/>
      <c r="DKI946" s="59"/>
      <c r="DKJ946" s="59"/>
      <c r="DKK946" s="59"/>
      <c r="DKL946" s="59"/>
      <c r="DKM946" s="59"/>
      <c r="DKN946" s="59"/>
      <c r="DKO946" s="59"/>
      <c r="DKP946" s="59"/>
      <c r="DKQ946" s="59"/>
      <c r="DKR946" s="59"/>
      <c r="DKS946" s="59"/>
      <c r="DKT946" s="59"/>
      <c r="DKU946" s="59"/>
      <c r="DKV946" s="59"/>
      <c r="DKW946" s="59"/>
      <c r="DKX946" s="59"/>
      <c r="DKY946" s="59"/>
      <c r="DKZ946" s="59"/>
      <c r="DLA946" s="59"/>
      <c r="DLB946" s="59"/>
      <c r="DLC946" s="59"/>
      <c r="DLD946" s="59"/>
      <c r="DLE946" s="59"/>
      <c r="DLF946" s="59"/>
      <c r="DLG946" s="59"/>
      <c r="DLH946" s="59"/>
      <c r="DLI946" s="59"/>
      <c r="DLJ946" s="59"/>
      <c r="DLK946" s="59"/>
      <c r="DLL946" s="59"/>
      <c r="DLM946" s="59"/>
      <c r="DLN946" s="59"/>
      <c r="DLO946" s="59"/>
      <c r="DLP946" s="59"/>
      <c r="DLQ946" s="59"/>
      <c r="DLR946" s="59"/>
      <c r="DLS946" s="59"/>
      <c r="DLT946" s="59"/>
      <c r="DLU946" s="59"/>
      <c r="DLV946" s="59"/>
      <c r="DLW946" s="59"/>
      <c r="DLX946" s="59"/>
      <c r="DLY946" s="59"/>
      <c r="DLZ946" s="59"/>
      <c r="DMA946" s="59"/>
      <c r="DMB946" s="59"/>
      <c r="DMC946" s="59"/>
      <c r="DMD946" s="59"/>
      <c r="DME946" s="59"/>
      <c r="DMF946" s="59"/>
      <c r="DMG946" s="59"/>
      <c r="DMH946" s="59"/>
      <c r="DMI946" s="59"/>
      <c r="DMJ946" s="59"/>
      <c r="DMK946" s="59"/>
      <c r="DML946" s="59"/>
      <c r="DMM946" s="59"/>
      <c r="DMN946" s="59"/>
      <c r="DMO946" s="59"/>
      <c r="DMP946" s="59"/>
      <c r="DMQ946" s="59"/>
      <c r="DMR946" s="59"/>
      <c r="DMS946" s="59"/>
      <c r="DMT946" s="59"/>
      <c r="DMU946" s="59"/>
      <c r="DMV946" s="59"/>
      <c r="DMW946" s="59"/>
      <c r="DMX946" s="59"/>
      <c r="DMY946" s="59"/>
      <c r="DMZ946" s="59"/>
      <c r="DNA946" s="59"/>
      <c r="DNB946" s="59"/>
      <c r="DNC946" s="59"/>
      <c r="DND946" s="59"/>
      <c r="DNE946" s="59"/>
      <c r="DNF946" s="59"/>
      <c r="DNG946" s="59"/>
      <c r="DNH946" s="59"/>
      <c r="DNI946" s="59"/>
      <c r="DNJ946" s="59"/>
      <c r="DNK946" s="59"/>
      <c r="DNL946" s="59"/>
      <c r="DNM946" s="59"/>
      <c r="DNN946" s="59"/>
      <c r="DNO946" s="59"/>
      <c r="DNP946" s="59"/>
      <c r="DNQ946" s="59"/>
      <c r="DNR946" s="59"/>
      <c r="DNS946" s="59"/>
      <c r="DNT946" s="59"/>
      <c r="DNU946" s="59"/>
      <c r="DNV946" s="59"/>
      <c r="DNW946" s="59"/>
      <c r="DNX946" s="59"/>
      <c r="DNY946" s="59"/>
      <c r="DNZ946" s="59"/>
      <c r="DOA946" s="59"/>
      <c r="DOB946" s="59"/>
      <c r="DOC946" s="59"/>
      <c r="DOD946" s="59"/>
      <c r="DOE946" s="59"/>
      <c r="DOF946" s="59"/>
      <c r="DOG946" s="59"/>
      <c r="DOH946" s="59"/>
      <c r="DOI946" s="59"/>
      <c r="DOJ946" s="59"/>
      <c r="DOK946" s="59"/>
      <c r="DOL946" s="59"/>
      <c r="DOM946" s="59"/>
      <c r="DON946" s="59"/>
      <c r="DOO946" s="59"/>
      <c r="DOP946" s="59"/>
      <c r="DOQ946" s="59"/>
      <c r="DOR946" s="59"/>
      <c r="DOS946" s="59"/>
      <c r="DOT946" s="59"/>
      <c r="DOU946" s="59"/>
      <c r="DOV946" s="59"/>
      <c r="DOW946" s="59"/>
      <c r="DOX946" s="59"/>
      <c r="DOY946" s="59"/>
      <c r="DOZ946" s="59"/>
      <c r="DPA946" s="59"/>
      <c r="DPB946" s="59"/>
      <c r="DPC946" s="59"/>
      <c r="DPD946" s="59"/>
      <c r="DPE946" s="59"/>
      <c r="DPF946" s="59"/>
      <c r="DPG946" s="59"/>
      <c r="DPH946" s="59"/>
      <c r="DPI946" s="59"/>
      <c r="DPJ946" s="59"/>
      <c r="DPK946" s="59"/>
      <c r="DPL946" s="59"/>
      <c r="DPM946" s="59"/>
      <c r="DPN946" s="59"/>
      <c r="DPO946" s="59"/>
      <c r="DPP946" s="59"/>
      <c r="DPQ946" s="59"/>
      <c r="DPR946" s="59"/>
      <c r="DPS946" s="59"/>
      <c r="DPT946" s="59"/>
      <c r="DPU946" s="59"/>
      <c r="DPV946" s="59"/>
      <c r="DPW946" s="59"/>
      <c r="DPX946" s="59"/>
      <c r="DPY946" s="59"/>
      <c r="DPZ946" s="59"/>
      <c r="DQA946" s="59"/>
      <c r="DQB946" s="59"/>
      <c r="DQC946" s="59"/>
      <c r="DQD946" s="59"/>
      <c r="DQE946" s="59"/>
      <c r="DQF946" s="59"/>
      <c r="DQG946" s="59"/>
      <c r="DQH946" s="59"/>
      <c r="DQI946" s="59"/>
      <c r="DQJ946" s="59"/>
      <c r="DQK946" s="59"/>
      <c r="DQL946" s="59"/>
      <c r="DQM946" s="59"/>
      <c r="DQN946" s="59"/>
      <c r="DQO946" s="59"/>
      <c r="DQP946" s="59"/>
      <c r="DQQ946" s="59"/>
      <c r="DQR946" s="59"/>
      <c r="DQS946" s="59"/>
      <c r="DQT946" s="59"/>
      <c r="DQU946" s="59"/>
      <c r="DQV946" s="59"/>
      <c r="DQW946" s="59"/>
      <c r="DQX946" s="59"/>
      <c r="DQY946" s="59"/>
      <c r="DQZ946" s="59"/>
      <c r="DRA946" s="59"/>
      <c r="DRB946" s="59"/>
      <c r="DRC946" s="59"/>
      <c r="DRD946" s="59"/>
      <c r="DRE946" s="59"/>
      <c r="DRF946" s="59"/>
      <c r="DRG946" s="59"/>
      <c r="DRH946" s="59"/>
      <c r="DRI946" s="59"/>
      <c r="DRJ946" s="59"/>
      <c r="DRK946" s="59"/>
      <c r="DRL946" s="59"/>
      <c r="DRM946" s="59"/>
      <c r="DRN946" s="59"/>
      <c r="DRO946" s="59"/>
      <c r="DRP946" s="59"/>
      <c r="DRQ946" s="59"/>
      <c r="DRR946" s="59"/>
      <c r="DRS946" s="59"/>
      <c r="DRT946" s="59"/>
      <c r="DRU946" s="59"/>
      <c r="DRV946" s="59"/>
      <c r="DRW946" s="59"/>
      <c r="DRX946" s="59"/>
      <c r="DRY946" s="59"/>
      <c r="DRZ946" s="59"/>
      <c r="DSA946" s="59"/>
      <c r="DSB946" s="59"/>
      <c r="DSC946" s="59"/>
      <c r="DSD946" s="59"/>
      <c r="DSE946" s="59"/>
      <c r="DSF946" s="59"/>
      <c r="DSG946" s="59"/>
      <c r="DSH946" s="59"/>
      <c r="DSI946" s="59"/>
      <c r="DSJ946" s="59"/>
      <c r="DSK946" s="59"/>
      <c r="DSL946" s="59"/>
      <c r="DSM946" s="59"/>
      <c r="DSN946" s="59"/>
      <c r="DSO946" s="59"/>
      <c r="DSP946" s="59"/>
      <c r="DSQ946" s="59"/>
      <c r="DSR946" s="59"/>
      <c r="DSS946" s="59"/>
      <c r="DST946" s="59"/>
      <c r="DSU946" s="59"/>
      <c r="DSV946" s="59"/>
      <c r="DSW946" s="59"/>
      <c r="DSX946" s="59"/>
      <c r="DSY946" s="59"/>
      <c r="DSZ946" s="59"/>
      <c r="DTA946" s="59"/>
      <c r="DTB946" s="59"/>
      <c r="DTC946" s="59"/>
      <c r="DTD946" s="59"/>
      <c r="DTE946" s="59"/>
      <c r="DTF946" s="59"/>
      <c r="DTG946" s="59"/>
      <c r="DTH946" s="59"/>
      <c r="DTI946" s="59"/>
      <c r="DTJ946" s="59"/>
      <c r="DTK946" s="59"/>
      <c r="DTL946" s="59"/>
      <c r="DTM946" s="59"/>
      <c r="DTN946" s="59"/>
      <c r="DTO946" s="59"/>
      <c r="DTP946" s="59"/>
      <c r="DTQ946" s="59"/>
      <c r="DTR946" s="59"/>
      <c r="DTS946" s="59"/>
      <c r="DTT946" s="59"/>
      <c r="DTU946" s="59"/>
      <c r="DTV946" s="59"/>
      <c r="DTW946" s="59"/>
      <c r="DTX946" s="59"/>
      <c r="DTY946" s="59"/>
      <c r="DTZ946" s="59"/>
      <c r="DUA946" s="59"/>
      <c r="DUB946" s="59"/>
      <c r="DUC946" s="59"/>
      <c r="DUD946" s="59"/>
      <c r="DUE946" s="59"/>
      <c r="DUF946" s="59"/>
      <c r="DUG946" s="59"/>
      <c r="DUH946" s="59"/>
      <c r="DUI946" s="59"/>
      <c r="DUJ946" s="59"/>
      <c r="DUK946" s="59"/>
      <c r="DUL946" s="59"/>
      <c r="DUM946" s="59"/>
      <c r="DUN946" s="59"/>
      <c r="DUO946" s="59"/>
      <c r="DUP946" s="59"/>
      <c r="DUQ946" s="59"/>
      <c r="DUR946" s="59"/>
      <c r="DUS946" s="59"/>
      <c r="DUT946" s="59"/>
      <c r="DUU946" s="59"/>
      <c r="DUV946" s="59"/>
      <c r="DUW946" s="59"/>
      <c r="DUX946" s="59"/>
      <c r="DUY946" s="59"/>
      <c r="DUZ946" s="59"/>
      <c r="DVA946" s="59"/>
      <c r="DVB946" s="59"/>
      <c r="DVC946" s="59"/>
      <c r="DVD946" s="59"/>
      <c r="DVE946" s="59"/>
      <c r="DVF946" s="59"/>
      <c r="DVG946" s="59"/>
      <c r="DVH946" s="59"/>
      <c r="DVI946" s="59"/>
      <c r="DVJ946" s="59"/>
      <c r="DVK946" s="59"/>
      <c r="DVL946" s="59"/>
      <c r="DVM946" s="59"/>
      <c r="DVN946" s="59"/>
      <c r="DVO946" s="59"/>
      <c r="DVP946" s="59"/>
      <c r="DVQ946" s="59"/>
      <c r="DVR946" s="59"/>
      <c r="DVS946" s="59"/>
      <c r="DVT946" s="59"/>
      <c r="DVU946" s="59"/>
      <c r="DVV946" s="59"/>
      <c r="DVW946" s="59"/>
      <c r="DVX946" s="59"/>
      <c r="DVY946" s="59"/>
      <c r="DVZ946" s="59"/>
      <c r="DWA946" s="59"/>
      <c r="DWB946" s="59"/>
      <c r="DWC946" s="59"/>
      <c r="DWD946" s="59"/>
      <c r="DWE946" s="59"/>
      <c r="DWF946" s="59"/>
      <c r="DWG946" s="59"/>
      <c r="DWH946" s="59"/>
      <c r="DWI946" s="59"/>
      <c r="DWJ946" s="59"/>
      <c r="DWK946" s="59"/>
      <c r="DWL946" s="59"/>
      <c r="DWM946" s="59"/>
      <c r="DWN946" s="59"/>
      <c r="DWO946" s="59"/>
      <c r="DWP946" s="59"/>
      <c r="DWQ946" s="59"/>
      <c r="DWR946" s="59"/>
      <c r="DWS946" s="59"/>
      <c r="DWT946" s="59"/>
      <c r="DWU946" s="59"/>
      <c r="DWV946" s="59"/>
      <c r="DWW946" s="59"/>
      <c r="DWX946" s="59"/>
      <c r="DWY946" s="59"/>
      <c r="DWZ946" s="59"/>
      <c r="DXA946" s="59"/>
      <c r="DXB946" s="59"/>
      <c r="DXC946" s="59"/>
      <c r="DXD946" s="59"/>
      <c r="DXE946" s="59"/>
      <c r="DXF946" s="59"/>
      <c r="DXG946" s="59"/>
      <c r="DXH946" s="59"/>
      <c r="DXI946" s="59"/>
      <c r="DXJ946" s="59"/>
      <c r="DXK946" s="59"/>
      <c r="DXL946" s="59"/>
      <c r="DXM946" s="59"/>
      <c r="DXN946" s="59"/>
      <c r="DXO946" s="59"/>
      <c r="DXP946" s="59"/>
      <c r="DXQ946" s="59"/>
      <c r="DXR946" s="59"/>
      <c r="DXS946" s="59"/>
      <c r="DXT946" s="59"/>
      <c r="DXU946" s="59"/>
      <c r="DXV946" s="59"/>
      <c r="DXW946" s="59"/>
      <c r="DXX946" s="59"/>
      <c r="DXY946" s="59"/>
      <c r="DXZ946" s="59"/>
      <c r="DYA946" s="59"/>
      <c r="DYB946" s="59"/>
      <c r="DYC946" s="59"/>
      <c r="DYD946" s="59"/>
      <c r="DYE946" s="59"/>
      <c r="DYF946" s="59"/>
      <c r="DYG946" s="59"/>
      <c r="DYH946" s="59"/>
      <c r="DYI946" s="59"/>
      <c r="DYJ946" s="59"/>
      <c r="DYK946" s="59"/>
      <c r="DYL946" s="59"/>
      <c r="DYM946" s="59"/>
      <c r="DYN946" s="59"/>
      <c r="DYO946" s="59"/>
      <c r="DYP946" s="59"/>
      <c r="DYQ946" s="59"/>
      <c r="DYR946" s="59"/>
      <c r="DYS946" s="59"/>
      <c r="DYT946" s="59"/>
      <c r="DYU946" s="59"/>
      <c r="DYV946" s="59"/>
      <c r="DYW946" s="59"/>
      <c r="DYX946" s="59"/>
      <c r="DYY946" s="59"/>
      <c r="DYZ946" s="59"/>
      <c r="DZA946" s="59"/>
      <c r="DZB946" s="59"/>
      <c r="DZC946" s="59"/>
      <c r="DZD946" s="59"/>
      <c r="DZE946" s="59"/>
      <c r="DZF946" s="59"/>
      <c r="DZG946" s="59"/>
      <c r="DZH946" s="59"/>
      <c r="DZI946" s="59"/>
      <c r="DZJ946" s="59"/>
      <c r="DZK946" s="59"/>
      <c r="DZL946" s="59"/>
      <c r="DZM946" s="59"/>
      <c r="DZN946" s="59"/>
      <c r="DZO946" s="59"/>
      <c r="DZP946" s="59"/>
      <c r="DZQ946" s="59"/>
      <c r="DZR946" s="59"/>
      <c r="DZS946" s="59"/>
      <c r="DZT946" s="59"/>
      <c r="DZU946" s="59"/>
      <c r="DZV946" s="59"/>
      <c r="DZW946" s="59"/>
      <c r="DZX946" s="59"/>
      <c r="DZY946" s="59"/>
      <c r="DZZ946" s="59"/>
      <c r="EAA946" s="59"/>
      <c r="EAB946" s="59"/>
      <c r="EAC946" s="59"/>
      <c r="EAD946" s="59"/>
      <c r="EAE946" s="59"/>
      <c r="EAF946" s="59"/>
      <c r="EAG946" s="59"/>
      <c r="EAH946" s="59"/>
      <c r="EAI946" s="59"/>
      <c r="EAJ946" s="59"/>
      <c r="EAK946" s="59"/>
      <c r="EAL946" s="59"/>
      <c r="EAM946" s="59"/>
      <c r="EAN946" s="59"/>
      <c r="EAO946" s="59"/>
      <c r="EAP946" s="59"/>
      <c r="EAQ946" s="59"/>
      <c r="EAR946" s="59"/>
      <c r="EAS946" s="59"/>
      <c r="EAT946" s="59"/>
      <c r="EAU946" s="59"/>
      <c r="EAV946" s="59"/>
      <c r="EAW946" s="59"/>
      <c r="EAX946" s="59"/>
      <c r="EAY946" s="59"/>
      <c r="EAZ946" s="59"/>
      <c r="EBA946" s="59"/>
      <c r="EBB946" s="59"/>
      <c r="EBC946" s="59"/>
      <c r="EBD946" s="59"/>
      <c r="EBE946" s="59"/>
      <c r="EBF946" s="59"/>
      <c r="EBG946" s="59"/>
      <c r="EBH946" s="59"/>
      <c r="EBI946" s="59"/>
      <c r="EBJ946" s="59"/>
      <c r="EBK946" s="59"/>
      <c r="EBL946" s="59"/>
      <c r="EBM946" s="59"/>
      <c r="EBN946" s="59"/>
      <c r="EBO946" s="59"/>
      <c r="EBP946" s="59"/>
      <c r="EBQ946" s="59"/>
      <c r="EBR946" s="59"/>
      <c r="EBS946" s="59"/>
      <c r="EBT946" s="59"/>
      <c r="EBU946" s="59"/>
      <c r="EBV946" s="59"/>
      <c r="EBW946" s="59"/>
      <c r="EBX946" s="59"/>
      <c r="EBY946" s="59"/>
      <c r="EBZ946" s="59"/>
      <c r="ECA946" s="59"/>
      <c r="ECB946" s="59"/>
      <c r="ECC946" s="59"/>
      <c r="ECD946" s="59"/>
      <c r="ECE946" s="59"/>
      <c r="ECF946" s="59"/>
      <c r="ECG946" s="59"/>
      <c r="ECH946" s="59"/>
      <c r="ECI946" s="59"/>
      <c r="ECJ946" s="59"/>
      <c r="ECK946" s="59"/>
      <c r="ECL946" s="59"/>
      <c r="ECM946" s="59"/>
      <c r="ECN946" s="59"/>
      <c r="ECO946" s="59"/>
      <c r="ECP946" s="59"/>
      <c r="ECQ946" s="59"/>
      <c r="ECR946" s="59"/>
      <c r="ECS946" s="59"/>
      <c r="ECT946" s="59"/>
      <c r="ECU946" s="59"/>
      <c r="ECV946" s="59"/>
      <c r="ECW946" s="59"/>
      <c r="ECX946" s="59"/>
      <c r="ECY946" s="59"/>
      <c r="ECZ946" s="59"/>
      <c r="EDA946" s="59"/>
      <c r="EDB946" s="59"/>
      <c r="EDC946" s="59"/>
      <c r="EDD946" s="59"/>
      <c r="EDE946" s="59"/>
      <c r="EDF946" s="59"/>
      <c r="EDG946" s="59"/>
      <c r="EDH946" s="59"/>
      <c r="EDI946" s="59"/>
      <c r="EDJ946" s="59"/>
      <c r="EDK946" s="59"/>
      <c r="EDL946" s="59"/>
      <c r="EDM946" s="59"/>
      <c r="EDN946" s="59"/>
      <c r="EDO946" s="59"/>
      <c r="EDP946" s="59"/>
      <c r="EDQ946" s="59"/>
      <c r="EDR946" s="59"/>
      <c r="EDS946" s="59"/>
      <c r="EDT946" s="59"/>
      <c r="EDU946" s="59"/>
      <c r="EDV946" s="59"/>
      <c r="EDW946" s="59"/>
      <c r="EDX946" s="59"/>
      <c r="EDY946" s="59"/>
      <c r="EDZ946" s="59"/>
      <c r="EEA946" s="59"/>
      <c r="EEB946" s="59"/>
      <c r="EEC946" s="59"/>
      <c r="EED946" s="59"/>
      <c r="EEE946" s="59"/>
      <c r="EEF946" s="59"/>
      <c r="EEG946" s="59"/>
      <c r="EEH946" s="59"/>
      <c r="EEI946" s="59"/>
      <c r="EEJ946" s="59"/>
      <c r="EEK946" s="59"/>
      <c r="EEL946" s="59"/>
      <c r="EEM946" s="59"/>
      <c r="EEN946" s="59"/>
      <c r="EEO946" s="59"/>
      <c r="EEP946" s="59"/>
      <c r="EEQ946" s="59"/>
      <c r="EER946" s="59"/>
      <c r="EES946" s="59"/>
      <c r="EET946" s="59"/>
      <c r="EEU946" s="59"/>
      <c r="EEV946" s="59"/>
      <c r="EEW946" s="59"/>
      <c r="EEX946" s="59"/>
      <c r="EEY946" s="59"/>
      <c r="EEZ946" s="59"/>
      <c r="EFA946" s="59"/>
      <c r="EFB946" s="59"/>
      <c r="EFC946" s="59"/>
      <c r="EFD946" s="59"/>
      <c r="EFE946" s="59"/>
      <c r="EFF946" s="59"/>
      <c r="EFG946" s="59"/>
      <c r="EFH946" s="59"/>
      <c r="EFI946" s="59"/>
      <c r="EFJ946" s="59"/>
      <c r="EFK946" s="59"/>
      <c r="EFL946" s="59"/>
      <c r="EFM946" s="59"/>
      <c r="EFN946" s="59"/>
      <c r="EFO946" s="59"/>
      <c r="EFP946" s="59"/>
      <c r="EFQ946" s="59"/>
      <c r="EFR946" s="59"/>
      <c r="EFS946" s="59"/>
      <c r="EFT946" s="59"/>
      <c r="EFU946" s="59"/>
      <c r="EFV946" s="59"/>
      <c r="EFW946" s="59"/>
      <c r="EFX946" s="59"/>
      <c r="EFY946" s="59"/>
      <c r="EFZ946" s="59"/>
      <c r="EGA946" s="59"/>
      <c r="EGB946" s="59"/>
      <c r="EGC946" s="59"/>
      <c r="EGD946" s="59"/>
      <c r="EGE946" s="59"/>
      <c r="EGF946" s="59"/>
      <c r="EGG946" s="59"/>
      <c r="EGH946" s="59"/>
      <c r="EGI946" s="59"/>
      <c r="EGJ946" s="59"/>
      <c r="EGK946" s="59"/>
      <c r="EGL946" s="59"/>
      <c r="EGM946" s="59"/>
      <c r="EGN946" s="59"/>
      <c r="EGO946" s="59"/>
      <c r="EGP946" s="59"/>
      <c r="EGQ946" s="59"/>
      <c r="EGR946" s="59"/>
      <c r="EGS946" s="59"/>
      <c r="EGT946" s="59"/>
      <c r="EGU946" s="59"/>
      <c r="EGV946" s="59"/>
      <c r="EGW946" s="59"/>
      <c r="EGX946" s="59"/>
      <c r="EGY946" s="59"/>
      <c r="EGZ946" s="59"/>
      <c r="EHA946" s="59"/>
      <c r="EHB946" s="59"/>
      <c r="EHC946" s="59"/>
      <c r="EHD946" s="59"/>
      <c r="EHE946" s="59"/>
      <c r="EHF946" s="59"/>
      <c r="EHG946" s="59"/>
      <c r="EHH946" s="59"/>
      <c r="EHI946" s="59"/>
      <c r="EHJ946" s="59"/>
      <c r="EHK946" s="59"/>
      <c r="EHL946" s="59"/>
      <c r="EHM946" s="59"/>
      <c r="EHN946" s="59"/>
      <c r="EHO946" s="59"/>
      <c r="EHP946" s="59"/>
      <c r="EHQ946" s="59"/>
      <c r="EHR946" s="59"/>
      <c r="EHS946" s="59"/>
      <c r="EHT946" s="59"/>
      <c r="EHU946" s="59"/>
      <c r="EHV946" s="59"/>
      <c r="EHW946" s="59"/>
      <c r="EHX946" s="59"/>
      <c r="EHY946" s="59"/>
      <c r="EHZ946" s="59"/>
      <c r="EIA946" s="59"/>
      <c r="EIB946" s="59"/>
      <c r="EIC946" s="59"/>
      <c r="EID946" s="59"/>
      <c r="EIE946" s="59"/>
      <c r="EIF946" s="59"/>
      <c r="EIG946" s="59"/>
      <c r="EIH946" s="59"/>
      <c r="EII946" s="59"/>
      <c r="EIJ946" s="59"/>
      <c r="EIK946" s="59"/>
      <c r="EIL946" s="59"/>
      <c r="EIM946" s="59"/>
      <c r="EIN946" s="59"/>
      <c r="EIO946" s="59"/>
      <c r="EIP946" s="59"/>
      <c r="EIQ946" s="59"/>
      <c r="EIR946" s="59"/>
      <c r="EIS946" s="59"/>
      <c r="EIT946" s="59"/>
      <c r="EIU946" s="59"/>
      <c r="EIV946" s="59"/>
      <c r="EIW946" s="59"/>
      <c r="EIX946" s="59"/>
      <c r="EIY946" s="59"/>
      <c r="EIZ946" s="59"/>
      <c r="EJA946" s="59"/>
      <c r="EJB946" s="59"/>
      <c r="EJC946" s="59"/>
      <c r="EJD946" s="59"/>
      <c r="EJE946" s="59"/>
      <c r="EJF946" s="59"/>
      <c r="EJG946" s="59"/>
      <c r="EJH946" s="59"/>
      <c r="EJI946" s="59"/>
      <c r="EJJ946" s="59"/>
      <c r="EJK946" s="59"/>
      <c r="EJL946" s="59"/>
      <c r="EJM946" s="59"/>
      <c r="EJN946" s="59"/>
      <c r="EJO946" s="59"/>
      <c r="EJP946" s="59"/>
      <c r="EJQ946" s="59"/>
      <c r="EJR946" s="59"/>
      <c r="EJS946" s="59"/>
      <c r="EJT946" s="59"/>
      <c r="EJU946" s="59"/>
      <c r="EJV946" s="59"/>
      <c r="EJW946" s="59"/>
      <c r="EJX946" s="59"/>
      <c r="EJY946" s="59"/>
      <c r="EJZ946" s="59"/>
      <c r="EKA946" s="59"/>
      <c r="EKB946" s="59"/>
      <c r="EKC946" s="59"/>
      <c r="EKD946" s="59"/>
      <c r="EKE946" s="59"/>
      <c r="EKF946" s="59"/>
      <c r="EKG946" s="59"/>
      <c r="EKH946" s="59"/>
      <c r="EKI946" s="59"/>
      <c r="EKJ946" s="59"/>
      <c r="EKK946" s="59"/>
      <c r="EKL946" s="59"/>
      <c r="EKM946" s="59"/>
      <c r="EKN946" s="59"/>
      <c r="EKO946" s="59"/>
      <c r="EKP946" s="59"/>
      <c r="EKQ946" s="59"/>
      <c r="EKR946" s="59"/>
      <c r="EKS946" s="59"/>
      <c r="EKT946" s="59"/>
      <c r="EKU946" s="59"/>
      <c r="EKV946" s="59"/>
      <c r="EKW946" s="59"/>
      <c r="EKX946" s="59"/>
      <c r="EKY946" s="59"/>
      <c r="EKZ946" s="59"/>
      <c r="ELA946" s="59"/>
      <c r="ELB946" s="59"/>
      <c r="ELC946" s="59"/>
      <c r="ELD946" s="59"/>
      <c r="ELE946" s="59"/>
      <c r="ELF946" s="59"/>
      <c r="ELG946" s="59"/>
      <c r="ELH946" s="59"/>
      <c r="ELI946" s="59"/>
      <c r="ELJ946" s="59"/>
      <c r="ELK946" s="59"/>
      <c r="ELL946" s="59"/>
      <c r="ELM946" s="59"/>
      <c r="ELN946" s="59"/>
      <c r="ELO946" s="59"/>
      <c r="ELP946" s="59"/>
      <c r="ELQ946" s="59"/>
      <c r="ELR946" s="59"/>
      <c r="ELS946" s="59"/>
      <c r="ELT946" s="59"/>
      <c r="ELU946" s="59"/>
      <c r="ELV946" s="59"/>
      <c r="ELW946" s="59"/>
      <c r="ELX946" s="59"/>
      <c r="ELY946" s="59"/>
      <c r="ELZ946" s="59"/>
      <c r="EMA946" s="59"/>
      <c r="EMB946" s="59"/>
      <c r="EMC946" s="59"/>
      <c r="EMD946" s="59"/>
      <c r="EME946" s="59"/>
      <c r="EMF946" s="59"/>
      <c r="EMG946" s="59"/>
      <c r="EMH946" s="59"/>
      <c r="EMI946" s="59"/>
      <c r="EMJ946" s="59"/>
      <c r="EMK946" s="59"/>
      <c r="EML946" s="59"/>
      <c r="EMM946" s="59"/>
      <c r="EMN946" s="59"/>
      <c r="EMO946" s="59"/>
      <c r="EMP946" s="59"/>
      <c r="EMQ946" s="59"/>
      <c r="EMR946" s="59"/>
      <c r="EMS946" s="59"/>
      <c r="EMT946" s="59"/>
      <c r="EMU946" s="59"/>
      <c r="EMV946" s="59"/>
      <c r="EMW946" s="59"/>
      <c r="EMX946" s="59"/>
      <c r="EMY946" s="59"/>
      <c r="EMZ946" s="59"/>
      <c r="ENA946" s="59"/>
      <c r="ENB946" s="59"/>
      <c r="ENC946" s="59"/>
      <c r="END946" s="59"/>
      <c r="ENE946" s="59"/>
      <c r="ENF946" s="59"/>
      <c r="ENG946" s="59"/>
      <c r="ENH946" s="59"/>
      <c r="ENI946" s="59"/>
      <c r="ENJ946" s="59"/>
      <c r="ENK946" s="59"/>
      <c r="ENL946" s="59"/>
      <c r="ENM946" s="59"/>
      <c r="ENN946" s="59"/>
      <c r="ENO946" s="59"/>
      <c r="ENP946" s="59"/>
      <c r="ENQ946" s="59"/>
      <c r="ENR946" s="59"/>
      <c r="ENS946" s="59"/>
      <c r="ENT946" s="59"/>
      <c r="ENU946" s="59"/>
      <c r="ENV946" s="59"/>
      <c r="ENW946" s="59"/>
      <c r="ENX946" s="59"/>
      <c r="ENY946" s="59"/>
      <c r="ENZ946" s="59"/>
      <c r="EOA946" s="59"/>
      <c r="EOB946" s="59"/>
      <c r="EOC946" s="59"/>
      <c r="EOD946" s="59"/>
      <c r="EOE946" s="59"/>
      <c r="EOF946" s="59"/>
      <c r="EOG946" s="59"/>
      <c r="EOH946" s="59"/>
      <c r="EOI946" s="59"/>
      <c r="EOJ946" s="59"/>
      <c r="EOK946" s="59"/>
      <c r="EOL946" s="59"/>
      <c r="EOM946" s="59"/>
      <c r="EON946" s="59"/>
      <c r="EOO946" s="59"/>
      <c r="EOP946" s="59"/>
      <c r="EOQ946" s="59"/>
      <c r="EOR946" s="59"/>
      <c r="EOS946" s="59"/>
      <c r="EOT946" s="59"/>
      <c r="EOU946" s="59"/>
      <c r="EOV946" s="59"/>
      <c r="EOW946" s="59"/>
      <c r="EOX946" s="59"/>
      <c r="EOY946" s="59"/>
      <c r="EOZ946" s="59"/>
      <c r="EPA946" s="59"/>
      <c r="EPB946" s="59"/>
      <c r="EPC946" s="59"/>
      <c r="EPD946" s="59"/>
      <c r="EPE946" s="59"/>
      <c r="EPF946" s="59"/>
      <c r="EPG946" s="59"/>
      <c r="EPH946" s="59"/>
      <c r="EPI946" s="59"/>
      <c r="EPJ946" s="59"/>
      <c r="EPK946" s="59"/>
      <c r="EPL946" s="59"/>
      <c r="EPM946" s="59"/>
      <c r="EPN946" s="59"/>
      <c r="EPO946" s="59"/>
      <c r="EPP946" s="59"/>
      <c r="EPQ946" s="59"/>
      <c r="EPR946" s="59"/>
      <c r="EPS946" s="59"/>
      <c r="EPT946" s="59"/>
      <c r="EPU946" s="59"/>
      <c r="EPV946" s="59"/>
      <c r="EPW946" s="59"/>
      <c r="EPX946" s="59"/>
      <c r="EPY946" s="59"/>
      <c r="EPZ946" s="59"/>
      <c r="EQA946" s="59"/>
      <c r="EQB946" s="59"/>
      <c r="EQC946" s="59"/>
      <c r="EQD946" s="59"/>
      <c r="EQE946" s="59"/>
      <c r="EQF946" s="59"/>
      <c r="EQG946" s="59"/>
      <c r="EQH946" s="59"/>
      <c r="EQI946" s="59"/>
      <c r="EQJ946" s="59"/>
      <c r="EQK946" s="59"/>
      <c r="EQL946" s="59"/>
      <c r="EQM946" s="59"/>
      <c r="EQN946" s="59"/>
      <c r="EQO946" s="59"/>
      <c r="EQP946" s="59"/>
      <c r="EQQ946" s="59"/>
      <c r="EQR946" s="59"/>
      <c r="EQS946" s="59"/>
      <c r="EQT946" s="59"/>
      <c r="EQU946" s="59"/>
      <c r="EQV946" s="59"/>
      <c r="EQW946" s="59"/>
      <c r="EQX946" s="59"/>
      <c r="EQY946" s="59"/>
      <c r="EQZ946" s="59"/>
      <c r="ERA946" s="59"/>
      <c r="ERB946" s="59"/>
      <c r="ERC946" s="59"/>
      <c r="ERD946" s="59"/>
      <c r="ERE946" s="59"/>
      <c r="ERF946" s="59"/>
      <c r="ERG946" s="59"/>
      <c r="ERH946" s="59"/>
      <c r="ERI946" s="59"/>
      <c r="ERJ946" s="59"/>
      <c r="ERK946" s="59"/>
      <c r="ERL946" s="59"/>
      <c r="ERM946" s="59"/>
      <c r="ERN946" s="59"/>
      <c r="ERO946" s="59"/>
      <c r="ERP946" s="59"/>
      <c r="ERQ946" s="59"/>
      <c r="ERR946" s="59"/>
      <c r="ERS946" s="59"/>
      <c r="ERT946" s="59"/>
      <c r="ERU946" s="59"/>
      <c r="ERV946" s="59"/>
      <c r="ERW946" s="59"/>
      <c r="ERX946" s="59"/>
      <c r="ERY946" s="59"/>
      <c r="ERZ946" s="59"/>
      <c r="ESA946" s="59"/>
      <c r="ESB946" s="59"/>
      <c r="ESC946" s="59"/>
      <c r="ESD946" s="59"/>
      <c r="ESE946" s="59"/>
      <c r="ESF946" s="59"/>
      <c r="ESG946" s="59"/>
      <c r="ESH946" s="59"/>
      <c r="ESI946" s="59"/>
      <c r="ESJ946" s="59"/>
      <c r="ESK946" s="59"/>
      <c r="ESL946" s="59"/>
      <c r="ESM946" s="59"/>
      <c r="ESN946" s="59"/>
      <c r="ESO946" s="59"/>
      <c r="ESP946" s="59"/>
      <c r="ESQ946" s="59"/>
      <c r="ESR946" s="59"/>
      <c r="ESS946" s="59"/>
      <c r="EST946" s="59"/>
      <c r="ESU946" s="59"/>
      <c r="ESV946" s="59"/>
      <c r="ESW946" s="59"/>
      <c r="ESX946" s="59"/>
      <c r="ESY946" s="59"/>
      <c r="ESZ946" s="59"/>
      <c r="ETA946" s="59"/>
      <c r="ETB946" s="59"/>
      <c r="ETC946" s="59"/>
      <c r="ETD946" s="59"/>
      <c r="ETE946" s="59"/>
      <c r="ETF946" s="59"/>
      <c r="ETG946" s="59"/>
      <c r="ETH946" s="59"/>
      <c r="ETI946" s="59"/>
      <c r="ETJ946" s="59"/>
      <c r="ETK946" s="59"/>
      <c r="ETL946" s="59"/>
      <c r="ETM946" s="59"/>
      <c r="ETN946" s="59"/>
      <c r="ETO946" s="59"/>
      <c r="ETP946" s="59"/>
      <c r="ETQ946" s="59"/>
      <c r="ETR946" s="59"/>
      <c r="ETS946" s="59"/>
      <c r="ETT946" s="59"/>
      <c r="ETU946" s="59"/>
      <c r="ETV946" s="59"/>
      <c r="ETW946" s="59"/>
      <c r="ETX946" s="59"/>
      <c r="ETY946" s="59"/>
      <c r="ETZ946" s="59"/>
      <c r="EUA946" s="59"/>
      <c r="EUB946" s="59"/>
      <c r="EUC946" s="59"/>
      <c r="EUD946" s="59"/>
      <c r="EUE946" s="59"/>
      <c r="EUF946" s="59"/>
      <c r="EUG946" s="59"/>
      <c r="EUH946" s="59"/>
      <c r="EUI946" s="59"/>
      <c r="EUJ946" s="59"/>
      <c r="EUK946" s="59"/>
      <c r="EUL946" s="59"/>
      <c r="EUM946" s="59"/>
      <c r="EUN946" s="59"/>
      <c r="EUO946" s="59"/>
      <c r="EUP946" s="59"/>
      <c r="EUQ946" s="59"/>
      <c r="EUR946" s="59"/>
      <c r="EUS946" s="59"/>
      <c r="EUT946" s="59"/>
      <c r="EUU946" s="59"/>
      <c r="EUV946" s="59"/>
      <c r="EUW946" s="59"/>
      <c r="EUX946" s="59"/>
      <c r="EUY946" s="59"/>
      <c r="EUZ946" s="59"/>
      <c r="EVA946" s="59"/>
      <c r="EVB946" s="59"/>
      <c r="EVC946" s="59"/>
      <c r="EVD946" s="59"/>
      <c r="EVE946" s="59"/>
      <c r="EVF946" s="59"/>
      <c r="EVG946" s="59"/>
      <c r="EVH946" s="59"/>
      <c r="EVI946" s="59"/>
      <c r="EVJ946" s="59"/>
      <c r="EVK946" s="59"/>
      <c r="EVL946" s="59"/>
      <c r="EVM946" s="59"/>
      <c r="EVN946" s="59"/>
      <c r="EVO946" s="59"/>
      <c r="EVP946" s="59"/>
      <c r="EVQ946" s="59"/>
      <c r="EVR946" s="59"/>
      <c r="EVS946" s="59"/>
      <c r="EVT946" s="59"/>
      <c r="EVU946" s="59"/>
      <c r="EVV946" s="59"/>
      <c r="EVW946" s="59"/>
      <c r="EVX946" s="59"/>
      <c r="EVY946" s="59"/>
      <c r="EVZ946" s="59"/>
      <c r="EWA946" s="59"/>
      <c r="EWB946" s="59"/>
      <c r="EWC946" s="59"/>
      <c r="EWD946" s="59"/>
      <c r="EWE946" s="59"/>
      <c r="EWF946" s="59"/>
      <c r="EWG946" s="59"/>
      <c r="EWH946" s="59"/>
      <c r="EWI946" s="59"/>
      <c r="EWJ946" s="59"/>
      <c r="EWK946" s="59"/>
      <c r="EWL946" s="59"/>
      <c r="EWM946" s="59"/>
      <c r="EWN946" s="59"/>
      <c r="EWO946" s="59"/>
      <c r="EWP946" s="59"/>
      <c r="EWQ946" s="59"/>
      <c r="EWR946" s="59"/>
      <c r="EWS946" s="59"/>
      <c r="EWT946" s="59"/>
      <c r="EWU946" s="59"/>
      <c r="EWV946" s="59"/>
      <c r="EWW946" s="59"/>
      <c r="EWX946" s="59"/>
      <c r="EWY946" s="59"/>
      <c r="EWZ946" s="59"/>
      <c r="EXA946" s="59"/>
      <c r="EXB946" s="59"/>
      <c r="EXC946" s="59"/>
      <c r="EXD946" s="59"/>
      <c r="EXE946" s="59"/>
      <c r="EXF946" s="59"/>
      <c r="EXG946" s="59"/>
      <c r="EXH946" s="59"/>
      <c r="EXI946" s="59"/>
      <c r="EXJ946" s="59"/>
      <c r="EXK946" s="59"/>
      <c r="EXL946" s="59"/>
      <c r="EXM946" s="59"/>
      <c r="EXN946" s="59"/>
      <c r="EXO946" s="59"/>
      <c r="EXP946" s="59"/>
      <c r="EXQ946" s="59"/>
      <c r="EXR946" s="59"/>
      <c r="EXS946" s="59"/>
      <c r="EXT946" s="59"/>
      <c r="EXU946" s="59"/>
      <c r="EXV946" s="59"/>
      <c r="EXW946" s="59"/>
      <c r="EXX946" s="59"/>
      <c r="EXY946" s="59"/>
      <c r="EXZ946" s="59"/>
      <c r="EYA946" s="59"/>
      <c r="EYB946" s="59"/>
      <c r="EYC946" s="59"/>
      <c r="EYD946" s="59"/>
      <c r="EYE946" s="59"/>
      <c r="EYF946" s="59"/>
      <c r="EYG946" s="59"/>
      <c r="EYH946" s="59"/>
      <c r="EYI946" s="59"/>
      <c r="EYJ946" s="59"/>
      <c r="EYK946" s="59"/>
      <c r="EYL946" s="59"/>
      <c r="EYM946" s="59"/>
      <c r="EYN946" s="59"/>
      <c r="EYO946" s="59"/>
      <c r="EYP946" s="59"/>
      <c r="EYQ946" s="59"/>
      <c r="EYR946" s="59"/>
      <c r="EYS946" s="59"/>
      <c r="EYT946" s="59"/>
      <c r="EYU946" s="59"/>
      <c r="EYV946" s="59"/>
      <c r="EYW946" s="59"/>
      <c r="EYX946" s="59"/>
      <c r="EYY946" s="59"/>
      <c r="EYZ946" s="59"/>
      <c r="EZA946" s="59"/>
      <c r="EZB946" s="59"/>
      <c r="EZC946" s="59"/>
      <c r="EZD946" s="59"/>
      <c r="EZE946" s="59"/>
      <c r="EZF946" s="59"/>
      <c r="EZG946" s="59"/>
      <c r="EZH946" s="59"/>
      <c r="EZI946" s="59"/>
      <c r="EZJ946" s="59"/>
      <c r="EZK946" s="59"/>
      <c r="EZL946" s="59"/>
      <c r="EZM946" s="59"/>
      <c r="EZN946" s="59"/>
      <c r="EZO946" s="59"/>
      <c r="EZP946" s="59"/>
      <c r="EZQ946" s="59"/>
      <c r="EZR946" s="59"/>
      <c r="EZS946" s="59"/>
      <c r="EZT946" s="59"/>
      <c r="EZU946" s="59"/>
      <c r="EZV946" s="59"/>
      <c r="EZW946" s="59"/>
      <c r="EZX946" s="59"/>
      <c r="EZY946" s="59"/>
      <c r="EZZ946" s="59"/>
      <c r="FAA946" s="59"/>
      <c r="FAB946" s="59"/>
      <c r="FAC946" s="59"/>
      <c r="FAD946" s="59"/>
      <c r="FAE946" s="59"/>
      <c r="FAF946" s="59"/>
      <c r="FAG946" s="59"/>
      <c r="FAH946" s="59"/>
      <c r="FAI946" s="59"/>
      <c r="FAJ946" s="59"/>
      <c r="FAK946" s="59"/>
      <c r="FAL946" s="59"/>
      <c r="FAM946" s="59"/>
      <c r="FAN946" s="59"/>
      <c r="FAO946" s="59"/>
      <c r="FAP946" s="59"/>
      <c r="FAQ946" s="59"/>
      <c r="FAR946" s="59"/>
      <c r="FAS946" s="59"/>
      <c r="FAT946" s="59"/>
      <c r="FAU946" s="59"/>
      <c r="FAV946" s="59"/>
      <c r="FAW946" s="59"/>
      <c r="FAX946" s="59"/>
      <c r="FAY946" s="59"/>
      <c r="FAZ946" s="59"/>
      <c r="FBA946" s="59"/>
      <c r="FBB946" s="59"/>
      <c r="FBC946" s="59"/>
      <c r="FBD946" s="59"/>
      <c r="FBE946" s="59"/>
      <c r="FBF946" s="59"/>
      <c r="FBG946" s="59"/>
      <c r="FBH946" s="59"/>
      <c r="FBI946" s="59"/>
      <c r="FBJ946" s="59"/>
      <c r="FBK946" s="59"/>
      <c r="FBL946" s="59"/>
      <c r="FBM946" s="59"/>
      <c r="FBN946" s="59"/>
      <c r="FBO946" s="59"/>
      <c r="FBP946" s="59"/>
      <c r="FBQ946" s="59"/>
      <c r="FBR946" s="59"/>
      <c r="FBS946" s="59"/>
      <c r="FBT946" s="59"/>
      <c r="FBU946" s="59"/>
      <c r="FBV946" s="59"/>
      <c r="FBW946" s="59"/>
      <c r="FBX946" s="59"/>
      <c r="FBY946" s="59"/>
      <c r="FBZ946" s="59"/>
      <c r="FCA946" s="59"/>
      <c r="FCB946" s="59"/>
      <c r="FCC946" s="59"/>
      <c r="FCD946" s="59"/>
      <c r="FCE946" s="59"/>
      <c r="FCF946" s="59"/>
      <c r="FCG946" s="59"/>
      <c r="FCH946" s="59"/>
      <c r="FCI946" s="59"/>
      <c r="FCJ946" s="59"/>
      <c r="FCK946" s="59"/>
      <c r="FCL946" s="59"/>
      <c r="FCM946" s="59"/>
      <c r="FCN946" s="59"/>
      <c r="FCO946" s="59"/>
      <c r="FCP946" s="59"/>
      <c r="FCQ946" s="59"/>
      <c r="FCR946" s="59"/>
      <c r="FCS946" s="59"/>
      <c r="FCT946" s="59"/>
      <c r="FCU946" s="59"/>
      <c r="FCV946" s="59"/>
      <c r="FCW946" s="59"/>
      <c r="FCX946" s="59"/>
      <c r="FCY946" s="59"/>
      <c r="FCZ946" s="59"/>
      <c r="FDA946" s="59"/>
      <c r="FDB946" s="59"/>
      <c r="FDC946" s="59"/>
      <c r="FDD946" s="59"/>
      <c r="FDE946" s="59"/>
      <c r="FDF946" s="59"/>
      <c r="FDG946" s="59"/>
      <c r="FDH946" s="59"/>
      <c r="FDI946" s="59"/>
      <c r="FDJ946" s="59"/>
      <c r="FDK946" s="59"/>
      <c r="FDL946" s="59"/>
      <c r="FDM946" s="59"/>
      <c r="FDN946" s="59"/>
      <c r="FDO946" s="59"/>
      <c r="FDP946" s="59"/>
      <c r="FDQ946" s="59"/>
      <c r="FDR946" s="59"/>
      <c r="FDS946" s="59"/>
      <c r="FDT946" s="59"/>
      <c r="FDU946" s="59"/>
      <c r="FDV946" s="59"/>
      <c r="FDW946" s="59"/>
      <c r="FDX946" s="59"/>
      <c r="FDY946" s="59"/>
      <c r="FDZ946" s="59"/>
      <c r="FEA946" s="59"/>
      <c r="FEB946" s="59"/>
      <c r="FEC946" s="59"/>
      <c r="FED946" s="59"/>
      <c r="FEE946" s="59"/>
      <c r="FEF946" s="59"/>
      <c r="FEG946" s="59"/>
      <c r="FEH946" s="59"/>
      <c r="FEI946" s="59"/>
      <c r="FEJ946" s="59"/>
      <c r="FEK946" s="59"/>
      <c r="FEL946" s="59"/>
      <c r="FEM946" s="59"/>
      <c r="FEN946" s="59"/>
      <c r="FEO946" s="59"/>
      <c r="FEP946" s="59"/>
      <c r="FEQ946" s="59"/>
      <c r="FER946" s="59"/>
      <c r="FES946" s="59"/>
      <c r="FET946" s="59"/>
      <c r="FEU946" s="59"/>
      <c r="FEV946" s="59"/>
      <c r="FEW946" s="59"/>
      <c r="FEX946" s="59"/>
      <c r="FEY946" s="59"/>
      <c r="FEZ946" s="59"/>
      <c r="FFA946" s="59"/>
      <c r="FFB946" s="59"/>
      <c r="FFC946" s="59"/>
      <c r="FFD946" s="59"/>
      <c r="FFE946" s="59"/>
      <c r="FFF946" s="59"/>
      <c r="FFG946" s="59"/>
      <c r="FFH946" s="59"/>
      <c r="FFI946" s="59"/>
      <c r="FFJ946" s="59"/>
      <c r="FFK946" s="59"/>
      <c r="FFL946" s="59"/>
      <c r="FFM946" s="59"/>
      <c r="FFN946" s="59"/>
      <c r="FFO946" s="59"/>
      <c r="FFP946" s="59"/>
      <c r="FFQ946" s="59"/>
      <c r="FFR946" s="59"/>
      <c r="FFS946" s="59"/>
      <c r="FFT946" s="59"/>
      <c r="FFU946" s="59"/>
      <c r="FFV946" s="59"/>
      <c r="FFW946" s="59"/>
      <c r="FFX946" s="59"/>
      <c r="FFY946" s="59"/>
      <c r="FFZ946" s="59"/>
      <c r="FGA946" s="59"/>
      <c r="FGB946" s="59"/>
      <c r="FGC946" s="59"/>
      <c r="FGD946" s="59"/>
      <c r="FGE946" s="59"/>
      <c r="FGF946" s="59"/>
      <c r="FGG946" s="59"/>
      <c r="FGH946" s="59"/>
      <c r="FGI946" s="59"/>
      <c r="FGJ946" s="59"/>
      <c r="FGK946" s="59"/>
      <c r="FGL946" s="59"/>
      <c r="FGM946" s="59"/>
      <c r="FGN946" s="59"/>
      <c r="FGO946" s="59"/>
      <c r="FGP946" s="59"/>
      <c r="FGQ946" s="59"/>
      <c r="FGR946" s="59"/>
      <c r="FGS946" s="59"/>
      <c r="FGT946" s="59"/>
      <c r="FGU946" s="59"/>
      <c r="FGV946" s="59"/>
      <c r="FGW946" s="59"/>
      <c r="FGX946" s="59"/>
      <c r="FGY946" s="59"/>
      <c r="FGZ946" s="59"/>
      <c r="FHA946" s="59"/>
      <c r="FHB946" s="59"/>
      <c r="FHC946" s="59"/>
      <c r="FHD946" s="59"/>
      <c r="FHE946" s="59"/>
      <c r="FHF946" s="59"/>
      <c r="FHG946" s="59"/>
      <c r="FHH946" s="59"/>
      <c r="FHI946" s="59"/>
      <c r="FHJ946" s="59"/>
      <c r="FHK946" s="59"/>
      <c r="FHL946" s="59"/>
      <c r="FHM946" s="59"/>
      <c r="FHN946" s="59"/>
      <c r="FHO946" s="59"/>
      <c r="FHP946" s="59"/>
      <c r="FHQ946" s="59"/>
      <c r="FHR946" s="59"/>
      <c r="FHS946" s="59"/>
      <c r="FHT946" s="59"/>
      <c r="FHU946" s="59"/>
      <c r="FHV946" s="59"/>
      <c r="FHW946" s="59"/>
      <c r="FHX946" s="59"/>
      <c r="FHY946" s="59"/>
      <c r="FHZ946" s="59"/>
      <c r="FIA946" s="59"/>
      <c r="FIB946" s="59"/>
      <c r="FIC946" s="59"/>
      <c r="FID946" s="59"/>
      <c r="FIE946" s="59"/>
      <c r="FIF946" s="59"/>
      <c r="FIG946" s="59"/>
      <c r="FIH946" s="59"/>
      <c r="FII946" s="59"/>
      <c r="FIJ946" s="59"/>
      <c r="FIK946" s="59"/>
      <c r="FIL946" s="59"/>
      <c r="FIM946" s="59"/>
      <c r="FIN946" s="59"/>
      <c r="FIO946" s="59"/>
      <c r="FIP946" s="59"/>
      <c r="FIQ946" s="59"/>
      <c r="FIR946" s="59"/>
      <c r="FIS946" s="59"/>
      <c r="FIT946" s="59"/>
      <c r="FIU946" s="59"/>
      <c r="FIV946" s="59"/>
      <c r="FIW946" s="59"/>
      <c r="FIX946" s="59"/>
      <c r="FIY946" s="59"/>
      <c r="FIZ946" s="59"/>
      <c r="FJA946" s="59"/>
      <c r="FJB946" s="59"/>
      <c r="FJC946" s="59"/>
      <c r="FJD946" s="59"/>
      <c r="FJE946" s="59"/>
      <c r="FJF946" s="59"/>
      <c r="FJG946" s="59"/>
      <c r="FJH946" s="59"/>
      <c r="FJI946" s="59"/>
      <c r="FJJ946" s="59"/>
      <c r="FJK946" s="59"/>
      <c r="FJL946" s="59"/>
      <c r="FJM946" s="59"/>
      <c r="FJN946" s="59"/>
      <c r="FJO946" s="59"/>
      <c r="FJP946" s="59"/>
      <c r="FJQ946" s="59"/>
      <c r="FJR946" s="59"/>
      <c r="FJS946" s="59"/>
      <c r="FJT946" s="59"/>
      <c r="FJU946" s="59"/>
      <c r="FJV946" s="59"/>
      <c r="FJW946" s="59"/>
      <c r="FJX946" s="59"/>
      <c r="FJY946" s="59"/>
      <c r="FJZ946" s="59"/>
      <c r="FKA946" s="59"/>
      <c r="FKB946" s="59"/>
      <c r="FKC946" s="59"/>
      <c r="FKD946" s="59"/>
      <c r="FKE946" s="59"/>
      <c r="FKF946" s="59"/>
      <c r="FKG946" s="59"/>
      <c r="FKH946" s="59"/>
      <c r="FKI946" s="59"/>
      <c r="FKJ946" s="59"/>
      <c r="FKK946" s="59"/>
      <c r="FKL946" s="59"/>
      <c r="FKM946" s="59"/>
      <c r="FKN946" s="59"/>
      <c r="FKO946" s="59"/>
      <c r="FKP946" s="59"/>
      <c r="FKQ946" s="59"/>
      <c r="FKR946" s="59"/>
      <c r="FKS946" s="59"/>
      <c r="FKT946" s="59"/>
      <c r="FKU946" s="59"/>
      <c r="FKV946" s="59"/>
      <c r="FKW946" s="59"/>
      <c r="FKX946" s="59"/>
      <c r="FKY946" s="59"/>
      <c r="FKZ946" s="59"/>
      <c r="FLA946" s="59"/>
      <c r="FLB946" s="59"/>
      <c r="FLC946" s="59"/>
      <c r="FLD946" s="59"/>
      <c r="FLE946" s="59"/>
      <c r="FLF946" s="59"/>
      <c r="FLG946" s="59"/>
      <c r="FLH946" s="59"/>
      <c r="FLI946" s="59"/>
      <c r="FLJ946" s="59"/>
      <c r="FLK946" s="59"/>
      <c r="FLL946" s="59"/>
      <c r="FLM946" s="59"/>
      <c r="FLN946" s="59"/>
      <c r="FLO946" s="59"/>
      <c r="FLP946" s="59"/>
      <c r="FLQ946" s="59"/>
      <c r="FLR946" s="59"/>
      <c r="FLS946" s="59"/>
      <c r="FLT946" s="59"/>
      <c r="FLU946" s="59"/>
      <c r="FLV946" s="59"/>
      <c r="FLW946" s="59"/>
      <c r="FLX946" s="59"/>
      <c r="FLY946" s="59"/>
      <c r="FLZ946" s="59"/>
      <c r="FMA946" s="59"/>
      <c r="FMB946" s="59"/>
      <c r="FMC946" s="59"/>
      <c r="FMD946" s="59"/>
      <c r="FME946" s="59"/>
      <c r="FMF946" s="59"/>
      <c r="FMG946" s="59"/>
      <c r="FMH946" s="59"/>
      <c r="FMI946" s="59"/>
      <c r="FMJ946" s="59"/>
      <c r="FMK946" s="59"/>
      <c r="FML946" s="59"/>
      <c r="FMM946" s="59"/>
      <c r="FMN946" s="59"/>
      <c r="FMO946" s="59"/>
      <c r="FMP946" s="59"/>
      <c r="FMQ946" s="59"/>
      <c r="FMR946" s="59"/>
      <c r="FMS946" s="59"/>
      <c r="FMT946" s="59"/>
      <c r="FMU946" s="59"/>
      <c r="FMV946" s="59"/>
      <c r="FMW946" s="59"/>
      <c r="FMX946" s="59"/>
      <c r="FMY946" s="59"/>
      <c r="FMZ946" s="59"/>
      <c r="FNA946" s="59"/>
      <c r="FNB946" s="59"/>
      <c r="FNC946" s="59"/>
      <c r="FND946" s="59"/>
      <c r="FNE946" s="59"/>
      <c r="FNF946" s="59"/>
      <c r="FNG946" s="59"/>
      <c r="FNH946" s="59"/>
      <c r="FNI946" s="59"/>
      <c r="FNJ946" s="59"/>
      <c r="FNK946" s="59"/>
      <c r="FNL946" s="59"/>
      <c r="FNM946" s="59"/>
      <c r="FNN946" s="59"/>
      <c r="FNO946" s="59"/>
      <c r="FNP946" s="59"/>
      <c r="FNQ946" s="59"/>
      <c r="FNR946" s="59"/>
      <c r="FNS946" s="59"/>
      <c r="FNT946" s="59"/>
      <c r="FNU946" s="59"/>
      <c r="FNV946" s="59"/>
      <c r="FNW946" s="59"/>
      <c r="FNX946" s="59"/>
      <c r="FNY946" s="59"/>
      <c r="FNZ946" s="59"/>
      <c r="FOA946" s="59"/>
      <c r="FOB946" s="59"/>
      <c r="FOC946" s="59"/>
      <c r="FOD946" s="59"/>
      <c r="FOE946" s="59"/>
      <c r="FOF946" s="59"/>
      <c r="FOG946" s="59"/>
      <c r="FOH946" s="59"/>
      <c r="FOI946" s="59"/>
      <c r="FOJ946" s="59"/>
      <c r="FOK946" s="59"/>
      <c r="FOL946" s="59"/>
      <c r="FOM946" s="59"/>
      <c r="FON946" s="59"/>
      <c r="FOO946" s="59"/>
      <c r="FOP946" s="59"/>
      <c r="FOQ946" s="59"/>
      <c r="FOR946" s="59"/>
      <c r="FOS946" s="59"/>
      <c r="FOT946" s="59"/>
      <c r="FOU946" s="59"/>
      <c r="FOV946" s="59"/>
      <c r="FOW946" s="59"/>
      <c r="FOX946" s="59"/>
      <c r="FOY946" s="59"/>
      <c r="FOZ946" s="59"/>
      <c r="FPA946" s="59"/>
      <c r="FPB946" s="59"/>
      <c r="FPC946" s="59"/>
      <c r="FPD946" s="59"/>
      <c r="FPE946" s="59"/>
      <c r="FPF946" s="59"/>
      <c r="FPG946" s="59"/>
      <c r="FPH946" s="59"/>
      <c r="FPI946" s="59"/>
      <c r="FPJ946" s="59"/>
      <c r="FPK946" s="59"/>
      <c r="FPL946" s="59"/>
      <c r="FPM946" s="59"/>
      <c r="FPN946" s="59"/>
      <c r="FPO946" s="59"/>
      <c r="FPP946" s="59"/>
      <c r="FPQ946" s="59"/>
      <c r="FPR946" s="59"/>
      <c r="FPS946" s="59"/>
      <c r="FPT946" s="59"/>
      <c r="FPU946" s="59"/>
      <c r="FPV946" s="59"/>
      <c r="FPW946" s="59"/>
      <c r="FPX946" s="59"/>
      <c r="FPY946" s="59"/>
      <c r="FPZ946" s="59"/>
      <c r="FQA946" s="59"/>
      <c r="FQB946" s="59"/>
      <c r="FQC946" s="59"/>
      <c r="FQD946" s="59"/>
      <c r="FQE946" s="59"/>
      <c r="FQF946" s="59"/>
      <c r="FQG946" s="59"/>
      <c r="FQH946" s="59"/>
      <c r="FQI946" s="59"/>
      <c r="FQJ946" s="59"/>
      <c r="FQK946" s="59"/>
      <c r="FQL946" s="59"/>
      <c r="FQM946" s="59"/>
      <c r="FQN946" s="59"/>
      <c r="FQO946" s="59"/>
      <c r="FQP946" s="59"/>
      <c r="FQQ946" s="59"/>
      <c r="FQR946" s="59"/>
      <c r="FQS946" s="59"/>
      <c r="FQT946" s="59"/>
      <c r="FQU946" s="59"/>
      <c r="FQV946" s="59"/>
      <c r="FQW946" s="59"/>
      <c r="FQX946" s="59"/>
      <c r="FQY946" s="59"/>
      <c r="FQZ946" s="59"/>
      <c r="FRA946" s="59"/>
      <c r="FRB946" s="59"/>
      <c r="FRC946" s="59"/>
      <c r="FRD946" s="59"/>
      <c r="FRE946" s="59"/>
      <c r="FRF946" s="59"/>
      <c r="FRG946" s="59"/>
      <c r="FRH946" s="59"/>
      <c r="FRI946" s="59"/>
      <c r="FRJ946" s="59"/>
      <c r="FRK946" s="59"/>
      <c r="FRL946" s="59"/>
      <c r="FRM946" s="59"/>
      <c r="FRN946" s="59"/>
      <c r="FRO946" s="59"/>
      <c r="FRP946" s="59"/>
      <c r="FRQ946" s="59"/>
      <c r="FRR946" s="59"/>
      <c r="FRS946" s="59"/>
      <c r="FRT946" s="59"/>
      <c r="FRU946" s="59"/>
      <c r="FRV946" s="59"/>
      <c r="FRW946" s="59"/>
      <c r="FRX946" s="59"/>
      <c r="FRY946" s="59"/>
      <c r="FRZ946" s="59"/>
      <c r="FSA946" s="59"/>
      <c r="FSB946" s="59"/>
      <c r="FSC946" s="59"/>
      <c r="FSD946" s="59"/>
      <c r="FSE946" s="59"/>
      <c r="FSF946" s="59"/>
      <c r="FSG946" s="59"/>
      <c r="FSH946" s="59"/>
      <c r="FSI946" s="59"/>
      <c r="FSJ946" s="59"/>
      <c r="FSK946" s="59"/>
      <c r="FSL946" s="59"/>
      <c r="FSM946" s="59"/>
      <c r="FSN946" s="59"/>
      <c r="FSO946" s="59"/>
      <c r="FSP946" s="59"/>
      <c r="FSQ946" s="59"/>
      <c r="FSR946" s="59"/>
      <c r="FSS946" s="59"/>
      <c r="FST946" s="59"/>
      <c r="FSU946" s="59"/>
      <c r="FSV946" s="59"/>
      <c r="FSW946" s="59"/>
      <c r="FSX946" s="59"/>
      <c r="FSY946" s="59"/>
      <c r="FSZ946" s="59"/>
      <c r="FTA946" s="59"/>
      <c r="FTB946" s="59"/>
      <c r="FTC946" s="59"/>
      <c r="FTD946" s="59"/>
      <c r="FTE946" s="59"/>
      <c r="FTF946" s="59"/>
      <c r="FTG946" s="59"/>
      <c r="FTH946" s="59"/>
      <c r="FTI946" s="59"/>
      <c r="FTJ946" s="59"/>
      <c r="FTK946" s="59"/>
      <c r="FTL946" s="59"/>
      <c r="FTM946" s="59"/>
      <c r="FTN946" s="59"/>
      <c r="FTO946" s="59"/>
      <c r="FTP946" s="59"/>
      <c r="FTQ946" s="59"/>
      <c r="FTR946" s="59"/>
      <c r="FTS946" s="59"/>
      <c r="FTT946" s="59"/>
      <c r="FTU946" s="59"/>
      <c r="FTV946" s="59"/>
      <c r="FTW946" s="59"/>
      <c r="FTX946" s="59"/>
      <c r="FTY946" s="59"/>
      <c r="FTZ946" s="59"/>
      <c r="FUA946" s="59"/>
      <c r="FUB946" s="59"/>
      <c r="FUC946" s="59"/>
      <c r="FUD946" s="59"/>
      <c r="FUE946" s="59"/>
      <c r="FUF946" s="59"/>
      <c r="FUG946" s="59"/>
      <c r="FUH946" s="59"/>
      <c r="FUI946" s="59"/>
      <c r="FUJ946" s="59"/>
      <c r="FUK946" s="59"/>
      <c r="FUL946" s="59"/>
      <c r="FUM946" s="59"/>
      <c r="FUN946" s="59"/>
      <c r="FUO946" s="59"/>
      <c r="FUP946" s="59"/>
      <c r="FUQ946" s="59"/>
      <c r="FUR946" s="59"/>
      <c r="FUS946" s="59"/>
      <c r="FUT946" s="59"/>
      <c r="FUU946" s="59"/>
      <c r="FUV946" s="59"/>
      <c r="FUW946" s="59"/>
      <c r="FUX946" s="59"/>
      <c r="FUY946" s="59"/>
      <c r="FUZ946" s="59"/>
      <c r="FVA946" s="59"/>
      <c r="FVB946" s="59"/>
      <c r="FVC946" s="59"/>
      <c r="FVD946" s="59"/>
      <c r="FVE946" s="59"/>
      <c r="FVF946" s="59"/>
      <c r="FVG946" s="59"/>
      <c r="FVH946" s="59"/>
      <c r="FVI946" s="59"/>
      <c r="FVJ946" s="59"/>
      <c r="FVK946" s="59"/>
      <c r="FVL946" s="59"/>
      <c r="FVM946" s="59"/>
      <c r="FVN946" s="59"/>
      <c r="FVO946" s="59"/>
      <c r="FVP946" s="59"/>
      <c r="FVQ946" s="59"/>
      <c r="FVR946" s="59"/>
      <c r="FVS946" s="59"/>
      <c r="FVT946" s="59"/>
      <c r="FVU946" s="59"/>
      <c r="FVV946" s="59"/>
      <c r="FVW946" s="59"/>
      <c r="FVX946" s="59"/>
      <c r="FVY946" s="59"/>
      <c r="FVZ946" s="59"/>
      <c r="FWA946" s="59"/>
      <c r="FWB946" s="59"/>
      <c r="FWC946" s="59"/>
      <c r="FWD946" s="59"/>
      <c r="FWE946" s="59"/>
      <c r="FWF946" s="59"/>
      <c r="FWG946" s="59"/>
      <c r="FWH946" s="59"/>
      <c r="FWI946" s="59"/>
      <c r="FWJ946" s="59"/>
      <c r="FWK946" s="59"/>
      <c r="FWL946" s="59"/>
      <c r="FWM946" s="59"/>
      <c r="FWN946" s="59"/>
      <c r="FWO946" s="59"/>
      <c r="FWP946" s="59"/>
      <c r="FWQ946" s="59"/>
      <c r="FWR946" s="59"/>
      <c r="FWS946" s="59"/>
      <c r="FWT946" s="59"/>
      <c r="FWU946" s="59"/>
      <c r="FWV946" s="59"/>
      <c r="FWW946" s="59"/>
      <c r="FWX946" s="59"/>
      <c r="FWY946" s="59"/>
      <c r="FWZ946" s="59"/>
      <c r="FXA946" s="59"/>
      <c r="FXB946" s="59"/>
      <c r="FXC946" s="59"/>
      <c r="FXD946" s="59"/>
      <c r="FXE946" s="59"/>
      <c r="FXF946" s="59"/>
      <c r="FXG946" s="59"/>
      <c r="FXH946" s="59"/>
      <c r="FXI946" s="59"/>
      <c r="FXJ946" s="59"/>
      <c r="FXK946" s="59"/>
      <c r="FXL946" s="59"/>
      <c r="FXM946" s="59"/>
      <c r="FXN946" s="59"/>
      <c r="FXO946" s="59"/>
      <c r="FXP946" s="59"/>
      <c r="FXQ946" s="59"/>
      <c r="FXR946" s="59"/>
      <c r="FXS946" s="59"/>
      <c r="FXT946" s="59"/>
      <c r="FXU946" s="59"/>
      <c r="FXV946" s="59"/>
      <c r="FXW946" s="59"/>
      <c r="FXX946" s="59"/>
      <c r="FXY946" s="59"/>
      <c r="FXZ946" s="59"/>
      <c r="FYA946" s="59"/>
      <c r="FYB946" s="59"/>
      <c r="FYC946" s="59"/>
      <c r="FYD946" s="59"/>
      <c r="FYE946" s="59"/>
      <c r="FYF946" s="59"/>
      <c r="FYG946" s="59"/>
      <c r="FYH946" s="59"/>
      <c r="FYI946" s="59"/>
      <c r="FYJ946" s="59"/>
      <c r="FYK946" s="59"/>
      <c r="FYL946" s="59"/>
      <c r="FYM946" s="59"/>
      <c r="FYN946" s="59"/>
      <c r="FYO946" s="59"/>
      <c r="FYP946" s="59"/>
      <c r="FYQ946" s="59"/>
      <c r="FYR946" s="59"/>
      <c r="FYS946" s="59"/>
      <c r="FYT946" s="59"/>
      <c r="FYU946" s="59"/>
      <c r="FYV946" s="59"/>
      <c r="FYW946" s="59"/>
      <c r="FYX946" s="59"/>
      <c r="FYY946" s="59"/>
      <c r="FYZ946" s="59"/>
      <c r="FZA946" s="59"/>
      <c r="FZB946" s="59"/>
      <c r="FZC946" s="59"/>
      <c r="FZD946" s="59"/>
      <c r="FZE946" s="59"/>
      <c r="FZF946" s="59"/>
      <c r="FZG946" s="59"/>
      <c r="FZH946" s="59"/>
      <c r="FZI946" s="59"/>
      <c r="FZJ946" s="59"/>
      <c r="FZK946" s="59"/>
      <c r="FZL946" s="59"/>
      <c r="FZM946" s="59"/>
      <c r="FZN946" s="59"/>
      <c r="FZO946" s="59"/>
      <c r="FZP946" s="59"/>
      <c r="FZQ946" s="59"/>
      <c r="FZR946" s="59"/>
      <c r="FZS946" s="59"/>
      <c r="FZT946" s="59"/>
      <c r="FZU946" s="59"/>
      <c r="FZV946" s="59"/>
      <c r="FZW946" s="59"/>
      <c r="FZX946" s="59"/>
      <c r="FZY946" s="59"/>
      <c r="FZZ946" s="59"/>
      <c r="GAA946" s="59"/>
      <c r="GAB946" s="59"/>
      <c r="GAC946" s="59"/>
      <c r="GAD946" s="59"/>
      <c r="GAE946" s="59"/>
      <c r="GAF946" s="59"/>
      <c r="GAG946" s="59"/>
      <c r="GAH946" s="59"/>
      <c r="GAI946" s="59"/>
      <c r="GAJ946" s="59"/>
      <c r="GAK946" s="59"/>
      <c r="GAL946" s="59"/>
      <c r="GAM946" s="59"/>
      <c r="GAN946" s="59"/>
      <c r="GAO946" s="59"/>
      <c r="GAP946" s="59"/>
      <c r="GAQ946" s="59"/>
      <c r="GAR946" s="59"/>
      <c r="GAS946" s="59"/>
      <c r="GAT946" s="59"/>
      <c r="GAU946" s="59"/>
      <c r="GAV946" s="59"/>
      <c r="GAW946" s="59"/>
      <c r="GAX946" s="59"/>
      <c r="GAY946" s="59"/>
      <c r="GAZ946" s="59"/>
      <c r="GBA946" s="59"/>
      <c r="GBB946" s="59"/>
      <c r="GBC946" s="59"/>
      <c r="GBD946" s="59"/>
      <c r="GBE946" s="59"/>
      <c r="GBF946" s="59"/>
      <c r="GBG946" s="59"/>
      <c r="GBH946" s="59"/>
      <c r="GBI946" s="59"/>
      <c r="GBJ946" s="59"/>
      <c r="GBK946" s="59"/>
      <c r="GBL946" s="59"/>
      <c r="GBM946" s="59"/>
      <c r="GBN946" s="59"/>
      <c r="GBO946" s="59"/>
      <c r="GBP946" s="59"/>
      <c r="GBQ946" s="59"/>
      <c r="GBR946" s="59"/>
      <c r="GBS946" s="59"/>
      <c r="GBT946" s="59"/>
      <c r="GBU946" s="59"/>
      <c r="GBV946" s="59"/>
      <c r="GBW946" s="59"/>
      <c r="GBX946" s="59"/>
      <c r="GBY946" s="59"/>
      <c r="GBZ946" s="59"/>
      <c r="GCA946" s="59"/>
      <c r="GCB946" s="59"/>
      <c r="GCC946" s="59"/>
      <c r="GCD946" s="59"/>
      <c r="GCE946" s="59"/>
      <c r="GCF946" s="59"/>
      <c r="GCG946" s="59"/>
      <c r="GCH946" s="59"/>
      <c r="GCI946" s="59"/>
      <c r="GCJ946" s="59"/>
      <c r="GCK946" s="59"/>
      <c r="GCL946" s="59"/>
      <c r="GCM946" s="59"/>
      <c r="GCN946" s="59"/>
      <c r="GCO946" s="59"/>
      <c r="GCP946" s="59"/>
      <c r="GCQ946" s="59"/>
      <c r="GCR946" s="59"/>
      <c r="GCS946" s="59"/>
      <c r="GCT946" s="59"/>
      <c r="GCU946" s="59"/>
      <c r="GCV946" s="59"/>
      <c r="GCW946" s="59"/>
      <c r="GCX946" s="59"/>
      <c r="GCY946" s="59"/>
      <c r="GCZ946" s="59"/>
      <c r="GDA946" s="59"/>
      <c r="GDB946" s="59"/>
      <c r="GDC946" s="59"/>
      <c r="GDD946" s="59"/>
      <c r="GDE946" s="59"/>
      <c r="GDF946" s="59"/>
      <c r="GDG946" s="59"/>
      <c r="GDH946" s="59"/>
      <c r="GDI946" s="59"/>
      <c r="GDJ946" s="59"/>
      <c r="GDK946" s="59"/>
      <c r="GDL946" s="59"/>
      <c r="GDM946" s="59"/>
      <c r="GDN946" s="59"/>
      <c r="GDO946" s="59"/>
      <c r="GDP946" s="59"/>
      <c r="GDQ946" s="59"/>
      <c r="GDR946" s="59"/>
      <c r="GDS946" s="59"/>
      <c r="GDT946" s="59"/>
      <c r="GDU946" s="59"/>
      <c r="GDV946" s="59"/>
      <c r="GDW946" s="59"/>
      <c r="GDX946" s="59"/>
      <c r="GDY946" s="59"/>
      <c r="GDZ946" s="59"/>
      <c r="GEA946" s="59"/>
      <c r="GEB946" s="59"/>
      <c r="GEC946" s="59"/>
      <c r="GED946" s="59"/>
      <c r="GEE946" s="59"/>
      <c r="GEF946" s="59"/>
      <c r="GEG946" s="59"/>
      <c r="GEH946" s="59"/>
      <c r="GEI946" s="59"/>
      <c r="GEJ946" s="59"/>
      <c r="GEK946" s="59"/>
      <c r="GEL946" s="59"/>
      <c r="GEM946" s="59"/>
      <c r="GEN946" s="59"/>
      <c r="GEO946" s="59"/>
      <c r="GEP946" s="59"/>
      <c r="GEQ946" s="59"/>
      <c r="GER946" s="59"/>
      <c r="GES946" s="59"/>
      <c r="GET946" s="59"/>
      <c r="GEU946" s="59"/>
      <c r="GEV946" s="59"/>
      <c r="GEW946" s="59"/>
      <c r="GEX946" s="59"/>
      <c r="GEY946" s="59"/>
      <c r="GEZ946" s="59"/>
      <c r="GFA946" s="59"/>
      <c r="GFB946" s="59"/>
      <c r="GFC946" s="59"/>
      <c r="GFD946" s="59"/>
      <c r="GFE946" s="59"/>
      <c r="GFF946" s="59"/>
      <c r="GFG946" s="59"/>
      <c r="GFH946" s="59"/>
      <c r="GFI946" s="59"/>
      <c r="GFJ946" s="59"/>
      <c r="GFK946" s="59"/>
      <c r="GFL946" s="59"/>
      <c r="GFM946" s="59"/>
      <c r="GFN946" s="59"/>
      <c r="GFO946" s="59"/>
      <c r="GFP946" s="59"/>
      <c r="GFQ946" s="59"/>
      <c r="GFR946" s="59"/>
      <c r="GFS946" s="59"/>
      <c r="GFT946" s="59"/>
      <c r="GFU946" s="59"/>
      <c r="GFV946" s="59"/>
      <c r="GFW946" s="59"/>
      <c r="GFX946" s="59"/>
      <c r="GFY946" s="59"/>
      <c r="GFZ946" s="59"/>
      <c r="GGA946" s="59"/>
      <c r="GGB946" s="59"/>
      <c r="GGC946" s="59"/>
      <c r="GGD946" s="59"/>
      <c r="GGE946" s="59"/>
      <c r="GGF946" s="59"/>
      <c r="GGG946" s="59"/>
      <c r="GGH946" s="59"/>
      <c r="GGI946" s="59"/>
      <c r="GGJ946" s="59"/>
      <c r="GGK946" s="59"/>
      <c r="GGL946" s="59"/>
      <c r="GGM946" s="59"/>
      <c r="GGN946" s="59"/>
      <c r="GGO946" s="59"/>
      <c r="GGP946" s="59"/>
      <c r="GGQ946" s="59"/>
      <c r="GGR946" s="59"/>
      <c r="GGS946" s="59"/>
      <c r="GGT946" s="59"/>
      <c r="GGU946" s="59"/>
      <c r="GGV946" s="59"/>
      <c r="GGW946" s="59"/>
      <c r="GGX946" s="59"/>
      <c r="GGY946" s="59"/>
      <c r="GGZ946" s="59"/>
      <c r="GHA946" s="59"/>
      <c r="GHB946" s="59"/>
      <c r="GHC946" s="59"/>
      <c r="GHD946" s="59"/>
      <c r="GHE946" s="59"/>
      <c r="GHF946" s="59"/>
      <c r="GHG946" s="59"/>
      <c r="GHH946" s="59"/>
      <c r="GHI946" s="59"/>
      <c r="GHJ946" s="59"/>
      <c r="GHK946" s="59"/>
      <c r="GHL946" s="59"/>
      <c r="GHM946" s="59"/>
      <c r="GHN946" s="59"/>
      <c r="GHO946" s="59"/>
      <c r="GHP946" s="59"/>
      <c r="GHQ946" s="59"/>
      <c r="GHR946" s="59"/>
      <c r="GHS946" s="59"/>
      <c r="GHT946" s="59"/>
      <c r="GHU946" s="59"/>
      <c r="GHV946" s="59"/>
      <c r="GHW946" s="59"/>
      <c r="GHX946" s="59"/>
      <c r="GHY946" s="59"/>
      <c r="GHZ946" s="59"/>
      <c r="GIA946" s="59"/>
      <c r="GIB946" s="59"/>
      <c r="GIC946" s="59"/>
      <c r="GID946" s="59"/>
      <c r="GIE946" s="59"/>
      <c r="GIF946" s="59"/>
      <c r="GIG946" s="59"/>
      <c r="GIH946" s="59"/>
      <c r="GII946" s="59"/>
      <c r="GIJ946" s="59"/>
      <c r="GIK946" s="59"/>
      <c r="GIL946" s="59"/>
      <c r="GIM946" s="59"/>
      <c r="GIN946" s="59"/>
      <c r="GIO946" s="59"/>
      <c r="GIP946" s="59"/>
      <c r="GIQ946" s="59"/>
      <c r="GIR946" s="59"/>
      <c r="GIS946" s="59"/>
      <c r="GIT946" s="59"/>
      <c r="GIU946" s="59"/>
      <c r="GIV946" s="59"/>
      <c r="GIW946" s="59"/>
      <c r="GIX946" s="59"/>
      <c r="GIY946" s="59"/>
      <c r="GIZ946" s="59"/>
      <c r="GJA946" s="59"/>
      <c r="GJB946" s="59"/>
      <c r="GJC946" s="59"/>
      <c r="GJD946" s="59"/>
      <c r="GJE946" s="59"/>
      <c r="GJF946" s="59"/>
      <c r="GJG946" s="59"/>
      <c r="GJH946" s="59"/>
      <c r="GJI946" s="59"/>
      <c r="GJJ946" s="59"/>
      <c r="GJK946" s="59"/>
      <c r="GJL946" s="59"/>
      <c r="GJM946" s="59"/>
      <c r="GJN946" s="59"/>
      <c r="GJO946" s="59"/>
      <c r="GJP946" s="59"/>
      <c r="GJQ946" s="59"/>
      <c r="GJR946" s="59"/>
      <c r="GJS946" s="59"/>
      <c r="GJT946" s="59"/>
      <c r="GJU946" s="59"/>
      <c r="GJV946" s="59"/>
      <c r="GJW946" s="59"/>
      <c r="GJX946" s="59"/>
      <c r="GJY946" s="59"/>
      <c r="GJZ946" s="59"/>
      <c r="GKA946" s="59"/>
      <c r="GKB946" s="59"/>
      <c r="GKC946" s="59"/>
      <c r="GKD946" s="59"/>
      <c r="GKE946" s="59"/>
      <c r="GKF946" s="59"/>
      <c r="GKG946" s="59"/>
      <c r="GKH946" s="59"/>
      <c r="GKI946" s="59"/>
      <c r="GKJ946" s="59"/>
      <c r="GKK946" s="59"/>
      <c r="GKL946" s="59"/>
      <c r="GKM946" s="59"/>
      <c r="GKN946" s="59"/>
      <c r="GKO946" s="59"/>
      <c r="GKP946" s="59"/>
      <c r="GKQ946" s="59"/>
      <c r="GKR946" s="59"/>
      <c r="GKS946" s="59"/>
      <c r="GKT946" s="59"/>
      <c r="GKU946" s="59"/>
      <c r="GKV946" s="59"/>
      <c r="GKW946" s="59"/>
      <c r="GKX946" s="59"/>
      <c r="GKY946" s="59"/>
      <c r="GKZ946" s="59"/>
      <c r="GLA946" s="59"/>
      <c r="GLB946" s="59"/>
      <c r="GLC946" s="59"/>
      <c r="GLD946" s="59"/>
      <c r="GLE946" s="59"/>
      <c r="GLF946" s="59"/>
      <c r="GLG946" s="59"/>
      <c r="GLH946" s="59"/>
      <c r="GLI946" s="59"/>
      <c r="GLJ946" s="59"/>
      <c r="GLK946" s="59"/>
      <c r="GLL946" s="59"/>
      <c r="GLM946" s="59"/>
      <c r="GLN946" s="59"/>
      <c r="GLO946" s="59"/>
      <c r="GLP946" s="59"/>
      <c r="GLQ946" s="59"/>
      <c r="GLR946" s="59"/>
      <c r="GLS946" s="59"/>
      <c r="GLT946" s="59"/>
      <c r="GLU946" s="59"/>
      <c r="GLV946" s="59"/>
      <c r="GLW946" s="59"/>
      <c r="GLX946" s="59"/>
      <c r="GLY946" s="59"/>
      <c r="GLZ946" s="59"/>
      <c r="GMA946" s="59"/>
      <c r="GMB946" s="59"/>
      <c r="GMC946" s="59"/>
      <c r="GMD946" s="59"/>
      <c r="GME946" s="59"/>
      <c r="GMF946" s="59"/>
      <c r="GMG946" s="59"/>
      <c r="GMH946" s="59"/>
      <c r="GMI946" s="59"/>
      <c r="GMJ946" s="59"/>
      <c r="GMK946" s="59"/>
      <c r="GML946" s="59"/>
      <c r="GMM946" s="59"/>
      <c r="GMN946" s="59"/>
      <c r="GMO946" s="59"/>
      <c r="GMP946" s="59"/>
      <c r="GMQ946" s="59"/>
      <c r="GMR946" s="59"/>
      <c r="GMS946" s="59"/>
      <c r="GMT946" s="59"/>
      <c r="GMU946" s="59"/>
      <c r="GMV946" s="59"/>
      <c r="GMW946" s="59"/>
      <c r="GMX946" s="59"/>
      <c r="GMY946" s="59"/>
      <c r="GMZ946" s="59"/>
      <c r="GNA946" s="59"/>
      <c r="GNB946" s="59"/>
      <c r="GNC946" s="59"/>
      <c r="GND946" s="59"/>
      <c r="GNE946" s="59"/>
      <c r="GNF946" s="59"/>
      <c r="GNG946" s="59"/>
      <c r="GNH946" s="59"/>
      <c r="GNI946" s="59"/>
      <c r="GNJ946" s="59"/>
      <c r="GNK946" s="59"/>
      <c r="GNL946" s="59"/>
      <c r="GNM946" s="59"/>
      <c r="GNN946" s="59"/>
      <c r="GNO946" s="59"/>
      <c r="GNP946" s="59"/>
      <c r="GNQ946" s="59"/>
      <c r="GNR946" s="59"/>
      <c r="GNS946" s="59"/>
      <c r="GNT946" s="59"/>
      <c r="GNU946" s="59"/>
      <c r="GNV946" s="59"/>
      <c r="GNW946" s="59"/>
      <c r="GNX946" s="59"/>
      <c r="GNY946" s="59"/>
      <c r="GNZ946" s="59"/>
      <c r="GOA946" s="59"/>
      <c r="GOB946" s="59"/>
      <c r="GOC946" s="59"/>
      <c r="GOD946" s="59"/>
      <c r="GOE946" s="59"/>
      <c r="GOF946" s="59"/>
      <c r="GOG946" s="59"/>
      <c r="GOH946" s="59"/>
      <c r="GOI946" s="59"/>
      <c r="GOJ946" s="59"/>
      <c r="GOK946" s="59"/>
      <c r="GOL946" s="59"/>
      <c r="GOM946" s="59"/>
      <c r="GON946" s="59"/>
      <c r="GOO946" s="59"/>
      <c r="GOP946" s="59"/>
      <c r="GOQ946" s="59"/>
      <c r="GOR946" s="59"/>
      <c r="GOS946" s="59"/>
      <c r="GOT946" s="59"/>
      <c r="GOU946" s="59"/>
      <c r="GOV946" s="59"/>
      <c r="GOW946" s="59"/>
      <c r="GOX946" s="59"/>
      <c r="GOY946" s="59"/>
      <c r="GOZ946" s="59"/>
      <c r="GPA946" s="59"/>
      <c r="GPB946" s="59"/>
      <c r="GPC946" s="59"/>
      <c r="GPD946" s="59"/>
      <c r="GPE946" s="59"/>
      <c r="GPF946" s="59"/>
      <c r="GPG946" s="59"/>
      <c r="GPH946" s="59"/>
      <c r="GPI946" s="59"/>
      <c r="GPJ946" s="59"/>
      <c r="GPK946" s="59"/>
      <c r="GPL946" s="59"/>
      <c r="GPM946" s="59"/>
      <c r="GPN946" s="59"/>
      <c r="GPO946" s="59"/>
      <c r="GPP946" s="59"/>
      <c r="GPQ946" s="59"/>
      <c r="GPR946" s="59"/>
      <c r="GPS946" s="59"/>
      <c r="GPT946" s="59"/>
      <c r="GPU946" s="59"/>
      <c r="GPV946" s="59"/>
      <c r="GPW946" s="59"/>
      <c r="GPX946" s="59"/>
      <c r="GPY946" s="59"/>
      <c r="GPZ946" s="59"/>
      <c r="GQA946" s="59"/>
      <c r="GQB946" s="59"/>
      <c r="GQC946" s="59"/>
      <c r="GQD946" s="59"/>
      <c r="GQE946" s="59"/>
      <c r="GQF946" s="59"/>
      <c r="GQG946" s="59"/>
      <c r="GQH946" s="59"/>
      <c r="GQI946" s="59"/>
      <c r="GQJ946" s="59"/>
      <c r="GQK946" s="59"/>
      <c r="GQL946" s="59"/>
      <c r="GQM946" s="59"/>
      <c r="GQN946" s="59"/>
      <c r="GQO946" s="59"/>
      <c r="GQP946" s="59"/>
      <c r="GQQ946" s="59"/>
      <c r="GQR946" s="59"/>
      <c r="GQS946" s="59"/>
      <c r="GQT946" s="59"/>
      <c r="GQU946" s="59"/>
      <c r="GQV946" s="59"/>
      <c r="GQW946" s="59"/>
      <c r="GQX946" s="59"/>
      <c r="GQY946" s="59"/>
      <c r="GQZ946" s="59"/>
      <c r="GRA946" s="59"/>
      <c r="GRB946" s="59"/>
      <c r="GRC946" s="59"/>
      <c r="GRD946" s="59"/>
      <c r="GRE946" s="59"/>
      <c r="GRF946" s="59"/>
      <c r="GRG946" s="59"/>
      <c r="GRH946" s="59"/>
      <c r="GRI946" s="59"/>
      <c r="GRJ946" s="59"/>
      <c r="GRK946" s="59"/>
      <c r="GRL946" s="59"/>
      <c r="GRM946" s="59"/>
      <c r="GRN946" s="59"/>
      <c r="GRO946" s="59"/>
      <c r="GRP946" s="59"/>
      <c r="GRQ946" s="59"/>
      <c r="GRR946" s="59"/>
      <c r="GRS946" s="59"/>
      <c r="GRT946" s="59"/>
      <c r="GRU946" s="59"/>
      <c r="GRV946" s="59"/>
      <c r="GRW946" s="59"/>
      <c r="GRX946" s="59"/>
      <c r="GRY946" s="59"/>
      <c r="GRZ946" s="59"/>
      <c r="GSA946" s="59"/>
      <c r="GSB946" s="59"/>
      <c r="GSC946" s="59"/>
      <c r="GSD946" s="59"/>
      <c r="GSE946" s="59"/>
      <c r="GSF946" s="59"/>
      <c r="GSG946" s="59"/>
      <c r="GSH946" s="59"/>
      <c r="GSI946" s="59"/>
      <c r="GSJ946" s="59"/>
      <c r="GSK946" s="59"/>
      <c r="GSL946" s="59"/>
      <c r="GSM946" s="59"/>
      <c r="GSN946" s="59"/>
      <c r="GSO946" s="59"/>
      <c r="GSP946" s="59"/>
      <c r="GSQ946" s="59"/>
      <c r="GSR946" s="59"/>
      <c r="GSS946" s="59"/>
      <c r="GST946" s="59"/>
      <c r="GSU946" s="59"/>
      <c r="GSV946" s="59"/>
      <c r="GSW946" s="59"/>
      <c r="GSX946" s="59"/>
      <c r="GSY946" s="59"/>
      <c r="GSZ946" s="59"/>
      <c r="GTA946" s="59"/>
      <c r="GTB946" s="59"/>
      <c r="GTC946" s="59"/>
      <c r="GTD946" s="59"/>
      <c r="GTE946" s="59"/>
      <c r="GTF946" s="59"/>
      <c r="GTG946" s="59"/>
      <c r="GTH946" s="59"/>
      <c r="GTI946" s="59"/>
      <c r="GTJ946" s="59"/>
      <c r="GTK946" s="59"/>
      <c r="GTL946" s="59"/>
      <c r="GTM946" s="59"/>
      <c r="GTN946" s="59"/>
      <c r="GTO946" s="59"/>
      <c r="GTP946" s="59"/>
      <c r="GTQ946" s="59"/>
      <c r="GTR946" s="59"/>
      <c r="GTS946" s="59"/>
      <c r="GTT946" s="59"/>
      <c r="GTU946" s="59"/>
      <c r="GTV946" s="59"/>
      <c r="GTW946" s="59"/>
      <c r="GTX946" s="59"/>
      <c r="GTY946" s="59"/>
      <c r="GTZ946" s="59"/>
      <c r="GUA946" s="59"/>
      <c r="GUB946" s="59"/>
      <c r="GUC946" s="59"/>
      <c r="GUD946" s="59"/>
      <c r="GUE946" s="59"/>
      <c r="GUF946" s="59"/>
      <c r="GUG946" s="59"/>
      <c r="GUH946" s="59"/>
      <c r="GUI946" s="59"/>
      <c r="GUJ946" s="59"/>
      <c r="GUK946" s="59"/>
      <c r="GUL946" s="59"/>
      <c r="GUM946" s="59"/>
      <c r="GUN946" s="59"/>
      <c r="GUO946" s="59"/>
      <c r="GUP946" s="59"/>
      <c r="GUQ946" s="59"/>
      <c r="GUR946" s="59"/>
      <c r="GUS946" s="59"/>
      <c r="GUT946" s="59"/>
      <c r="GUU946" s="59"/>
      <c r="GUV946" s="59"/>
      <c r="GUW946" s="59"/>
      <c r="GUX946" s="59"/>
      <c r="GUY946" s="59"/>
      <c r="GUZ946" s="59"/>
      <c r="GVA946" s="59"/>
      <c r="GVB946" s="59"/>
      <c r="GVC946" s="59"/>
      <c r="GVD946" s="59"/>
      <c r="GVE946" s="59"/>
      <c r="GVF946" s="59"/>
      <c r="GVG946" s="59"/>
      <c r="GVH946" s="59"/>
      <c r="GVI946" s="59"/>
      <c r="GVJ946" s="59"/>
      <c r="GVK946" s="59"/>
      <c r="GVL946" s="59"/>
      <c r="GVM946" s="59"/>
      <c r="GVN946" s="59"/>
      <c r="GVO946" s="59"/>
      <c r="GVP946" s="59"/>
      <c r="GVQ946" s="59"/>
      <c r="GVR946" s="59"/>
      <c r="GVS946" s="59"/>
      <c r="GVT946" s="59"/>
      <c r="GVU946" s="59"/>
      <c r="GVV946" s="59"/>
      <c r="GVW946" s="59"/>
      <c r="GVX946" s="59"/>
      <c r="GVY946" s="59"/>
      <c r="GVZ946" s="59"/>
      <c r="GWA946" s="59"/>
      <c r="GWB946" s="59"/>
      <c r="GWC946" s="59"/>
      <c r="GWD946" s="59"/>
      <c r="GWE946" s="59"/>
      <c r="GWF946" s="59"/>
      <c r="GWG946" s="59"/>
      <c r="GWH946" s="59"/>
      <c r="GWI946" s="59"/>
      <c r="GWJ946" s="59"/>
      <c r="GWK946" s="59"/>
      <c r="GWL946" s="59"/>
      <c r="GWM946" s="59"/>
      <c r="GWN946" s="59"/>
      <c r="GWO946" s="59"/>
      <c r="GWP946" s="59"/>
      <c r="GWQ946" s="59"/>
      <c r="GWR946" s="59"/>
      <c r="GWS946" s="59"/>
      <c r="GWT946" s="59"/>
      <c r="GWU946" s="59"/>
      <c r="GWV946" s="59"/>
      <c r="GWW946" s="59"/>
      <c r="GWX946" s="59"/>
      <c r="GWY946" s="59"/>
      <c r="GWZ946" s="59"/>
      <c r="GXA946" s="59"/>
      <c r="GXB946" s="59"/>
      <c r="GXC946" s="59"/>
      <c r="GXD946" s="59"/>
      <c r="GXE946" s="59"/>
      <c r="GXF946" s="59"/>
      <c r="GXG946" s="59"/>
      <c r="GXH946" s="59"/>
      <c r="GXI946" s="59"/>
      <c r="GXJ946" s="59"/>
      <c r="GXK946" s="59"/>
      <c r="GXL946" s="59"/>
      <c r="GXM946" s="59"/>
      <c r="GXN946" s="59"/>
      <c r="GXO946" s="59"/>
      <c r="GXP946" s="59"/>
      <c r="GXQ946" s="59"/>
      <c r="GXR946" s="59"/>
      <c r="GXS946" s="59"/>
      <c r="GXT946" s="59"/>
      <c r="GXU946" s="59"/>
      <c r="GXV946" s="59"/>
      <c r="GXW946" s="59"/>
      <c r="GXX946" s="59"/>
      <c r="GXY946" s="59"/>
      <c r="GXZ946" s="59"/>
      <c r="GYA946" s="59"/>
      <c r="GYB946" s="59"/>
      <c r="GYC946" s="59"/>
      <c r="GYD946" s="59"/>
      <c r="GYE946" s="59"/>
      <c r="GYF946" s="59"/>
      <c r="GYG946" s="59"/>
      <c r="GYH946" s="59"/>
      <c r="GYI946" s="59"/>
      <c r="GYJ946" s="59"/>
      <c r="GYK946" s="59"/>
      <c r="GYL946" s="59"/>
      <c r="GYM946" s="59"/>
      <c r="GYN946" s="59"/>
      <c r="GYO946" s="59"/>
      <c r="GYP946" s="59"/>
      <c r="GYQ946" s="59"/>
      <c r="GYR946" s="59"/>
      <c r="GYS946" s="59"/>
      <c r="GYT946" s="59"/>
      <c r="GYU946" s="59"/>
      <c r="GYV946" s="59"/>
      <c r="GYW946" s="59"/>
      <c r="GYX946" s="59"/>
      <c r="GYY946" s="59"/>
      <c r="GYZ946" s="59"/>
      <c r="GZA946" s="59"/>
      <c r="GZB946" s="59"/>
      <c r="GZC946" s="59"/>
      <c r="GZD946" s="59"/>
      <c r="GZE946" s="59"/>
      <c r="GZF946" s="59"/>
      <c r="GZG946" s="59"/>
      <c r="GZH946" s="59"/>
      <c r="GZI946" s="59"/>
      <c r="GZJ946" s="59"/>
      <c r="GZK946" s="59"/>
      <c r="GZL946" s="59"/>
      <c r="GZM946" s="59"/>
      <c r="GZN946" s="59"/>
      <c r="GZO946" s="59"/>
      <c r="GZP946" s="59"/>
      <c r="GZQ946" s="59"/>
      <c r="GZR946" s="59"/>
      <c r="GZS946" s="59"/>
      <c r="GZT946" s="59"/>
      <c r="GZU946" s="59"/>
      <c r="GZV946" s="59"/>
      <c r="GZW946" s="59"/>
      <c r="GZX946" s="59"/>
      <c r="GZY946" s="59"/>
      <c r="GZZ946" s="59"/>
      <c r="HAA946" s="59"/>
      <c r="HAB946" s="59"/>
      <c r="HAC946" s="59"/>
      <c r="HAD946" s="59"/>
      <c r="HAE946" s="59"/>
      <c r="HAF946" s="59"/>
      <c r="HAG946" s="59"/>
      <c r="HAH946" s="59"/>
      <c r="HAI946" s="59"/>
      <c r="HAJ946" s="59"/>
      <c r="HAK946" s="59"/>
      <c r="HAL946" s="59"/>
      <c r="HAM946" s="59"/>
      <c r="HAN946" s="59"/>
      <c r="HAO946" s="59"/>
      <c r="HAP946" s="59"/>
      <c r="HAQ946" s="59"/>
      <c r="HAR946" s="59"/>
      <c r="HAS946" s="59"/>
      <c r="HAT946" s="59"/>
      <c r="HAU946" s="59"/>
      <c r="HAV946" s="59"/>
      <c r="HAW946" s="59"/>
      <c r="HAX946" s="59"/>
      <c r="HAY946" s="59"/>
      <c r="HAZ946" s="59"/>
      <c r="HBA946" s="59"/>
      <c r="HBB946" s="59"/>
      <c r="HBC946" s="59"/>
      <c r="HBD946" s="59"/>
      <c r="HBE946" s="59"/>
      <c r="HBF946" s="59"/>
      <c r="HBG946" s="59"/>
      <c r="HBH946" s="59"/>
      <c r="HBI946" s="59"/>
      <c r="HBJ946" s="59"/>
      <c r="HBK946" s="59"/>
      <c r="HBL946" s="59"/>
      <c r="HBM946" s="59"/>
      <c r="HBN946" s="59"/>
      <c r="HBO946" s="59"/>
      <c r="HBP946" s="59"/>
      <c r="HBQ946" s="59"/>
      <c r="HBR946" s="59"/>
      <c r="HBS946" s="59"/>
      <c r="HBT946" s="59"/>
      <c r="HBU946" s="59"/>
      <c r="HBV946" s="59"/>
      <c r="HBW946" s="59"/>
      <c r="HBX946" s="59"/>
      <c r="HBY946" s="59"/>
      <c r="HBZ946" s="59"/>
      <c r="HCA946" s="59"/>
      <c r="HCB946" s="59"/>
      <c r="HCC946" s="59"/>
      <c r="HCD946" s="59"/>
      <c r="HCE946" s="59"/>
      <c r="HCF946" s="59"/>
      <c r="HCG946" s="59"/>
      <c r="HCH946" s="59"/>
      <c r="HCI946" s="59"/>
      <c r="HCJ946" s="59"/>
      <c r="HCK946" s="59"/>
      <c r="HCL946" s="59"/>
      <c r="HCM946" s="59"/>
      <c r="HCN946" s="59"/>
      <c r="HCO946" s="59"/>
      <c r="HCP946" s="59"/>
      <c r="HCQ946" s="59"/>
      <c r="HCR946" s="59"/>
      <c r="HCS946" s="59"/>
      <c r="HCT946" s="59"/>
      <c r="HCU946" s="59"/>
      <c r="HCV946" s="59"/>
      <c r="HCW946" s="59"/>
      <c r="HCX946" s="59"/>
      <c r="HCY946" s="59"/>
      <c r="HCZ946" s="59"/>
      <c r="HDA946" s="59"/>
      <c r="HDB946" s="59"/>
      <c r="HDC946" s="59"/>
      <c r="HDD946" s="59"/>
      <c r="HDE946" s="59"/>
      <c r="HDF946" s="59"/>
      <c r="HDG946" s="59"/>
      <c r="HDH946" s="59"/>
      <c r="HDI946" s="59"/>
      <c r="HDJ946" s="59"/>
      <c r="HDK946" s="59"/>
      <c r="HDL946" s="59"/>
      <c r="HDM946" s="59"/>
      <c r="HDN946" s="59"/>
      <c r="HDO946" s="59"/>
      <c r="HDP946" s="59"/>
      <c r="HDQ946" s="59"/>
      <c r="HDR946" s="59"/>
      <c r="HDS946" s="59"/>
      <c r="HDT946" s="59"/>
      <c r="HDU946" s="59"/>
      <c r="HDV946" s="59"/>
      <c r="HDW946" s="59"/>
      <c r="HDX946" s="59"/>
      <c r="HDY946" s="59"/>
      <c r="HDZ946" s="59"/>
      <c r="HEA946" s="59"/>
      <c r="HEB946" s="59"/>
      <c r="HEC946" s="59"/>
      <c r="HED946" s="59"/>
      <c r="HEE946" s="59"/>
      <c r="HEF946" s="59"/>
      <c r="HEG946" s="59"/>
      <c r="HEH946" s="59"/>
      <c r="HEI946" s="59"/>
      <c r="HEJ946" s="59"/>
      <c r="HEK946" s="59"/>
      <c r="HEL946" s="59"/>
      <c r="HEM946" s="59"/>
      <c r="HEN946" s="59"/>
      <c r="HEO946" s="59"/>
      <c r="HEP946" s="59"/>
      <c r="HEQ946" s="59"/>
      <c r="HER946" s="59"/>
      <c r="HES946" s="59"/>
      <c r="HET946" s="59"/>
      <c r="HEU946" s="59"/>
      <c r="HEV946" s="59"/>
      <c r="HEW946" s="59"/>
      <c r="HEX946" s="59"/>
      <c r="HEY946" s="59"/>
      <c r="HEZ946" s="59"/>
      <c r="HFA946" s="59"/>
      <c r="HFB946" s="59"/>
      <c r="HFC946" s="59"/>
      <c r="HFD946" s="59"/>
      <c r="HFE946" s="59"/>
      <c r="HFF946" s="59"/>
      <c r="HFG946" s="59"/>
      <c r="HFH946" s="59"/>
      <c r="HFI946" s="59"/>
      <c r="HFJ946" s="59"/>
      <c r="HFK946" s="59"/>
      <c r="HFL946" s="59"/>
      <c r="HFM946" s="59"/>
      <c r="HFN946" s="59"/>
      <c r="HFO946" s="59"/>
      <c r="HFP946" s="59"/>
      <c r="HFQ946" s="59"/>
      <c r="HFR946" s="59"/>
      <c r="HFS946" s="59"/>
      <c r="HFT946" s="59"/>
      <c r="HFU946" s="59"/>
      <c r="HFV946" s="59"/>
      <c r="HFW946" s="59"/>
      <c r="HFX946" s="59"/>
      <c r="HFY946" s="59"/>
      <c r="HFZ946" s="59"/>
      <c r="HGA946" s="59"/>
      <c r="HGB946" s="59"/>
      <c r="HGC946" s="59"/>
      <c r="HGD946" s="59"/>
      <c r="HGE946" s="59"/>
      <c r="HGF946" s="59"/>
      <c r="HGG946" s="59"/>
      <c r="HGH946" s="59"/>
      <c r="HGI946" s="59"/>
      <c r="HGJ946" s="59"/>
      <c r="HGK946" s="59"/>
      <c r="HGL946" s="59"/>
      <c r="HGM946" s="59"/>
      <c r="HGN946" s="59"/>
      <c r="HGO946" s="59"/>
      <c r="HGP946" s="59"/>
      <c r="HGQ946" s="59"/>
      <c r="HGR946" s="59"/>
      <c r="HGS946" s="59"/>
      <c r="HGT946" s="59"/>
      <c r="HGU946" s="59"/>
      <c r="HGV946" s="59"/>
      <c r="HGW946" s="59"/>
      <c r="HGX946" s="59"/>
      <c r="HGY946" s="59"/>
      <c r="HGZ946" s="59"/>
      <c r="HHA946" s="59"/>
      <c r="HHB946" s="59"/>
      <c r="HHC946" s="59"/>
      <c r="HHD946" s="59"/>
      <c r="HHE946" s="59"/>
      <c r="HHF946" s="59"/>
      <c r="HHG946" s="59"/>
      <c r="HHH946" s="59"/>
      <c r="HHI946" s="59"/>
      <c r="HHJ946" s="59"/>
      <c r="HHK946" s="59"/>
      <c r="HHL946" s="59"/>
      <c r="HHM946" s="59"/>
      <c r="HHN946" s="59"/>
      <c r="HHO946" s="59"/>
      <c r="HHP946" s="59"/>
      <c r="HHQ946" s="59"/>
      <c r="HHR946" s="59"/>
      <c r="HHS946" s="59"/>
      <c r="HHT946" s="59"/>
      <c r="HHU946" s="59"/>
      <c r="HHV946" s="59"/>
      <c r="HHW946" s="59"/>
      <c r="HHX946" s="59"/>
      <c r="HHY946" s="59"/>
      <c r="HHZ946" s="59"/>
      <c r="HIA946" s="59"/>
      <c r="HIB946" s="59"/>
      <c r="HIC946" s="59"/>
      <c r="HID946" s="59"/>
      <c r="HIE946" s="59"/>
      <c r="HIF946" s="59"/>
      <c r="HIG946" s="59"/>
      <c r="HIH946" s="59"/>
      <c r="HII946" s="59"/>
      <c r="HIJ946" s="59"/>
      <c r="HIK946" s="59"/>
      <c r="HIL946" s="59"/>
      <c r="HIM946" s="59"/>
      <c r="HIN946" s="59"/>
      <c r="HIO946" s="59"/>
      <c r="HIP946" s="59"/>
      <c r="HIQ946" s="59"/>
      <c r="HIR946" s="59"/>
      <c r="HIS946" s="59"/>
      <c r="HIT946" s="59"/>
      <c r="HIU946" s="59"/>
      <c r="HIV946" s="59"/>
      <c r="HIW946" s="59"/>
      <c r="HIX946" s="59"/>
      <c r="HIY946" s="59"/>
      <c r="HIZ946" s="59"/>
      <c r="HJA946" s="59"/>
      <c r="HJB946" s="59"/>
      <c r="HJC946" s="59"/>
      <c r="HJD946" s="59"/>
      <c r="HJE946" s="59"/>
      <c r="HJF946" s="59"/>
      <c r="HJG946" s="59"/>
      <c r="HJH946" s="59"/>
      <c r="HJI946" s="59"/>
      <c r="HJJ946" s="59"/>
      <c r="HJK946" s="59"/>
      <c r="HJL946" s="59"/>
      <c r="HJM946" s="59"/>
      <c r="HJN946" s="59"/>
      <c r="HJO946" s="59"/>
      <c r="HJP946" s="59"/>
      <c r="HJQ946" s="59"/>
      <c r="HJR946" s="59"/>
      <c r="HJS946" s="59"/>
      <c r="HJT946" s="59"/>
      <c r="HJU946" s="59"/>
      <c r="HJV946" s="59"/>
      <c r="HJW946" s="59"/>
      <c r="HJX946" s="59"/>
      <c r="HJY946" s="59"/>
      <c r="HJZ946" s="59"/>
      <c r="HKA946" s="59"/>
      <c r="HKB946" s="59"/>
      <c r="HKC946" s="59"/>
      <c r="HKD946" s="59"/>
      <c r="HKE946" s="59"/>
      <c r="HKF946" s="59"/>
      <c r="HKG946" s="59"/>
      <c r="HKH946" s="59"/>
      <c r="HKI946" s="59"/>
      <c r="HKJ946" s="59"/>
      <c r="HKK946" s="59"/>
      <c r="HKL946" s="59"/>
      <c r="HKM946" s="59"/>
      <c r="HKN946" s="59"/>
      <c r="HKO946" s="59"/>
      <c r="HKP946" s="59"/>
      <c r="HKQ946" s="59"/>
      <c r="HKR946" s="59"/>
      <c r="HKS946" s="59"/>
      <c r="HKT946" s="59"/>
      <c r="HKU946" s="59"/>
      <c r="HKV946" s="59"/>
      <c r="HKW946" s="59"/>
      <c r="HKX946" s="59"/>
      <c r="HKY946" s="59"/>
      <c r="HKZ946" s="59"/>
      <c r="HLA946" s="59"/>
      <c r="HLB946" s="59"/>
      <c r="HLC946" s="59"/>
      <c r="HLD946" s="59"/>
      <c r="HLE946" s="59"/>
      <c r="HLF946" s="59"/>
      <c r="HLG946" s="59"/>
      <c r="HLH946" s="59"/>
      <c r="HLI946" s="59"/>
      <c r="HLJ946" s="59"/>
      <c r="HLK946" s="59"/>
      <c r="HLL946" s="59"/>
      <c r="HLM946" s="59"/>
      <c r="HLN946" s="59"/>
      <c r="HLO946" s="59"/>
      <c r="HLP946" s="59"/>
      <c r="HLQ946" s="59"/>
      <c r="HLR946" s="59"/>
      <c r="HLS946" s="59"/>
      <c r="HLT946" s="59"/>
      <c r="HLU946" s="59"/>
      <c r="HLV946" s="59"/>
      <c r="HLW946" s="59"/>
      <c r="HLX946" s="59"/>
      <c r="HLY946" s="59"/>
      <c r="HLZ946" s="59"/>
      <c r="HMA946" s="59"/>
      <c r="HMB946" s="59"/>
      <c r="HMC946" s="59"/>
      <c r="HMD946" s="59"/>
      <c r="HME946" s="59"/>
      <c r="HMF946" s="59"/>
      <c r="HMG946" s="59"/>
      <c r="HMH946" s="59"/>
      <c r="HMI946" s="59"/>
      <c r="HMJ946" s="59"/>
      <c r="HMK946" s="59"/>
      <c r="HML946" s="59"/>
      <c r="HMM946" s="59"/>
      <c r="HMN946" s="59"/>
      <c r="HMO946" s="59"/>
      <c r="HMP946" s="59"/>
      <c r="HMQ946" s="59"/>
      <c r="HMR946" s="59"/>
      <c r="HMS946" s="59"/>
      <c r="HMT946" s="59"/>
      <c r="HMU946" s="59"/>
      <c r="HMV946" s="59"/>
      <c r="HMW946" s="59"/>
      <c r="HMX946" s="59"/>
      <c r="HMY946" s="59"/>
      <c r="HMZ946" s="59"/>
      <c r="HNA946" s="59"/>
      <c r="HNB946" s="59"/>
      <c r="HNC946" s="59"/>
      <c r="HND946" s="59"/>
      <c r="HNE946" s="59"/>
      <c r="HNF946" s="59"/>
      <c r="HNG946" s="59"/>
      <c r="HNH946" s="59"/>
      <c r="HNI946" s="59"/>
      <c r="HNJ946" s="59"/>
      <c r="HNK946" s="59"/>
      <c r="HNL946" s="59"/>
      <c r="HNM946" s="59"/>
      <c r="HNN946" s="59"/>
      <c r="HNO946" s="59"/>
      <c r="HNP946" s="59"/>
      <c r="HNQ946" s="59"/>
      <c r="HNR946" s="59"/>
      <c r="HNS946" s="59"/>
      <c r="HNT946" s="59"/>
      <c r="HNU946" s="59"/>
      <c r="HNV946" s="59"/>
      <c r="HNW946" s="59"/>
      <c r="HNX946" s="59"/>
      <c r="HNY946" s="59"/>
      <c r="HNZ946" s="59"/>
      <c r="HOA946" s="59"/>
      <c r="HOB946" s="59"/>
      <c r="HOC946" s="59"/>
      <c r="HOD946" s="59"/>
      <c r="HOE946" s="59"/>
      <c r="HOF946" s="59"/>
      <c r="HOG946" s="59"/>
      <c r="HOH946" s="59"/>
      <c r="HOI946" s="59"/>
      <c r="HOJ946" s="59"/>
      <c r="HOK946" s="59"/>
      <c r="HOL946" s="59"/>
      <c r="HOM946" s="59"/>
      <c r="HON946" s="59"/>
      <c r="HOO946" s="59"/>
      <c r="HOP946" s="59"/>
      <c r="HOQ946" s="59"/>
      <c r="HOR946" s="59"/>
      <c r="HOS946" s="59"/>
      <c r="HOT946" s="59"/>
      <c r="HOU946" s="59"/>
      <c r="HOV946" s="59"/>
      <c r="HOW946" s="59"/>
      <c r="HOX946" s="59"/>
      <c r="HOY946" s="59"/>
      <c r="HOZ946" s="59"/>
      <c r="HPA946" s="59"/>
      <c r="HPB946" s="59"/>
      <c r="HPC946" s="59"/>
      <c r="HPD946" s="59"/>
      <c r="HPE946" s="59"/>
      <c r="HPF946" s="59"/>
      <c r="HPG946" s="59"/>
      <c r="HPH946" s="59"/>
      <c r="HPI946" s="59"/>
      <c r="HPJ946" s="59"/>
      <c r="HPK946" s="59"/>
      <c r="HPL946" s="59"/>
      <c r="HPM946" s="59"/>
      <c r="HPN946" s="59"/>
      <c r="HPO946" s="59"/>
      <c r="HPP946" s="59"/>
      <c r="HPQ946" s="59"/>
      <c r="HPR946" s="59"/>
      <c r="HPS946" s="59"/>
      <c r="HPT946" s="59"/>
      <c r="HPU946" s="59"/>
      <c r="HPV946" s="59"/>
      <c r="HPW946" s="59"/>
      <c r="HPX946" s="59"/>
      <c r="HPY946" s="59"/>
      <c r="HPZ946" s="59"/>
      <c r="HQA946" s="59"/>
      <c r="HQB946" s="59"/>
      <c r="HQC946" s="59"/>
      <c r="HQD946" s="59"/>
      <c r="HQE946" s="59"/>
      <c r="HQF946" s="59"/>
      <c r="HQG946" s="59"/>
      <c r="HQH946" s="59"/>
      <c r="HQI946" s="59"/>
      <c r="HQJ946" s="59"/>
      <c r="HQK946" s="59"/>
      <c r="HQL946" s="59"/>
      <c r="HQM946" s="59"/>
      <c r="HQN946" s="59"/>
      <c r="HQO946" s="59"/>
      <c r="HQP946" s="59"/>
      <c r="HQQ946" s="59"/>
      <c r="HQR946" s="59"/>
      <c r="HQS946" s="59"/>
      <c r="HQT946" s="59"/>
      <c r="HQU946" s="59"/>
      <c r="HQV946" s="59"/>
      <c r="HQW946" s="59"/>
      <c r="HQX946" s="59"/>
      <c r="HQY946" s="59"/>
      <c r="HQZ946" s="59"/>
      <c r="HRA946" s="59"/>
      <c r="HRB946" s="59"/>
      <c r="HRC946" s="59"/>
      <c r="HRD946" s="59"/>
      <c r="HRE946" s="59"/>
      <c r="HRF946" s="59"/>
      <c r="HRG946" s="59"/>
      <c r="HRH946" s="59"/>
      <c r="HRI946" s="59"/>
      <c r="HRJ946" s="59"/>
      <c r="HRK946" s="59"/>
      <c r="HRL946" s="59"/>
      <c r="HRM946" s="59"/>
      <c r="HRN946" s="59"/>
      <c r="HRO946" s="59"/>
      <c r="HRP946" s="59"/>
      <c r="HRQ946" s="59"/>
      <c r="HRR946" s="59"/>
      <c r="HRS946" s="59"/>
      <c r="HRT946" s="59"/>
      <c r="HRU946" s="59"/>
      <c r="HRV946" s="59"/>
      <c r="HRW946" s="59"/>
      <c r="HRX946" s="59"/>
      <c r="HRY946" s="59"/>
      <c r="HRZ946" s="59"/>
      <c r="HSA946" s="59"/>
      <c r="HSB946" s="59"/>
      <c r="HSC946" s="59"/>
      <c r="HSD946" s="59"/>
      <c r="HSE946" s="59"/>
      <c r="HSF946" s="59"/>
      <c r="HSG946" s="59"/>
      <c r="HSH946" s="59"/>
      <c r="HSI946" s="59"/>
      <c r="HSJ946" s="59"/>
      <c r="HSK946" s="59"/>
      <c r="HSL946" s="59"/>
      <c r="HSM946" s="59"/>
      <c r="HSN946" s="59"/>
      <c r="HSO946" s="59"/>
      <c r="HSP946" s="59"/>
      <c r="HSQ946" s="59"/>
      <c r="HSR946" s="59"/>
      <c r="HSS946" s="59"/>
      <c r="HST946" s="59"/>
      <c r="HSU946" s="59"/>
      <c r="HSV946" s="59"/>
      <c r="HSW946" s="59"/>
      <c r="HSX946" s="59"/>
      <c r="HSY946" s="59"/>
      <c r="HSZ946" s="59"/>
      <c r="HTA946" s="59"/>
      <c r="HTB946" s="59"/>
      <c r="HTC946" s="59"/>
      <c r="HTD946" s="59"/>
      <c r="HTE946" s="59"/>
      <c r="HTF946" s="59"/>
      <c r="HTG946" s="59"/>
      <c r="HTH946" s="59"/>
      <c r="HTI946" s="59"/>
      <c r="HTJ946" s="59"/>
      <c r="HTK946" s="59"/>
      <c r="HTL946" s="59"/>
      <c r="HTM946" s="59"/>
      <c r="HTN946" s="59"/>
      <c r="HTO946" s="59"/>
      <c r="HTP946" s="59"/>
      <c r="HTQ946" s="59"/>
      <c r="HTR946" s="59"/>
      <c r="HTS946" s="59"/>
      <c r="HTT946" s="59"/>
      <c r="HTU946" s="59"/>
      <c r="HTV946" s="59"/>
      <c r="HTW946" s="59"/>
      <c r="HTX946" s="59"/>
      <c r="HTY946" s="59"/>
      <c r="HTZ946" s="59"/>
      <c r="HUA946" s="59"/>
      <c r="HUB946" s="59"/>
      <c r="HUC946" s="59"/>
      <c r="HUD946" s="59"/>
      <c r="HUE946" s="59"/>
      <c r="HUF946" s="59"/>
      <c r="HUG946" s="59"/>
      <c r="HUH946" s="59"/>
      <c r="HUI946" s="59"/>
      <c r="HUJ946" s="59"/>
      <c r="HUK946" s="59"/>
      <c r="HUL946" s="59"/>
      <c r="HUM946" s="59"/>
      <c r="HUN946" s="59"/>
      <c r="HUO946" s="59"/>
      <c r="HUP946" s="59"/>
      <c r="HUQ946" s="59"/>
      <c r="HUR946" s="59"/>
      <c r="HUS946" s="59"/>
      <c r="HUT946" s="59"/>
      <c r="HUU946" s="59"/>
      <c r="HUV946" s="59"/>
      <c r="HUW946" s="59"/>
      <c r="HUX946" s="59"/>
      <c r="HUY946" s="59"/>
      <c r="HUZ946" s="59"/>
      <c r="HVA946" s="59"/>
      <c r="HVB946" s="59"/>
      <c r="HVC946" s="59"/>
      <c r="HVD946" s="59"/>
      <c r="HVE946" s="59"/>
      <c r="HVF946" s="59"/>
      <c r="HVG946" s="59"/>
      <c r="HVH946" s="59"/>
      <c r="HVI946" s="59"/>
      <c r="HVJ946" s="59"/>
      <c r="HVK946" s="59"/>
      <c r="HVL946" s="59"/>
      <c r="HVM946" s="59"/>
      <c r="HVN946" s="59"/>
      <c r="HVO946" s="59"/>
      <c r="HVP946" s="59"/>
      <c r="HVQ946" s="59"/>
      <c r="HVR946" s="59"/>
      <c r="HVS946" s="59"/>
      <c r="HVT946" s="59"/>
      <c r="HVU946" s="59"/>
      <c r="HVV946" s="59"/>
      <c r="HVW946" s="59"/>
      <c r="HVX946" s="59"/>
      <c r="HVY946" s="59"/>
      <c r="HVZ946" s="59"/>
      <c r="HWA946" s="59"/>
      <c r="HWB946" s="59"/>
      <c r="HWC946" s="59"/>
      <c r="HWD946" s="59"/>
      <c r="HWE946" s="59"/>
      <c r="HWF946" s="59"/>
      <c r="HWG946" s="59"/>
      <c r="HWH946" s="59"/>
      <c r="HWI946" s="59"/>
      <c r="HWJ946" s="59"/>
      <c r="HWK946" s="59"/>
      <c r="HWL946" s="59"/>
      <c r="HWM946" s="59"/>
      <c r="HWN946" s="59"/>
      <c r="HWO946" s="59"/>
      <c r="HWP946" s="59"/>
      <c r="HWQ946" s="59"/>
      <c r="HWR946" s="59"/>
      <c r="HWS946" s="59"/>
      <c r="HWT946" s="59"/>
      <c r="HWU946" s="59"/>
      <c r="HWV946" s="59"/>
      <c r="HWW946" s="59"/>
      <c r="HWX946" s="59"/>
      <c r="HWY946" s="59"/>
      <c r="HWZ946" s="59"/>
      <c r="HXA946" s="59"/>
      <c r="HXB946" s="59"/>
      <c r="HXC946" s="59"/>
      <c r="HXD946" s="59"/>
      <c r="HXE946" s="59"/>
      <c r="HXF946" s="59"/>
      <c r="HXG946" s="59"/>
      <c r="HXH946" s="59"/>
      <c r="HXI946" s="59"/>
      <c r="HXJ946" s="59"/>
      <c r="HXK946" s="59"/>
      <c r="HXL946" s="59"/>
      <c r="HXM946" s="59"/>
      <c r="HXN946" s="59"/>
      <c r="HXO946" s="59"/>
      <c r="HXP946" s="59"/>
      <c r="HXQ946" s="59"/>
      <c r="HXR946" s="59"/>
      <c r="HXS946" s="59"/>
      <c r="HXT946" s="59"/>
      <c r="HXU946" s="59"/>
      <c r="HXV946" s="59"/>
      <c r="HXW946" s="59"/>
      <c r="HXX946" s="59"/>
      <c r="HXY946" s="59"/>
      <c r="HXZ946" s="59"/>
      <c r="HYA946" s="59"/>
      <c r="HYB946" s="59"/>
      <c r="HYC946" s="59"/>
      <c r="HYD946" s="59"/>
      <c r="HYE946" s="59"/>
      <c r="HYF946" s="59"/>
      <c r="HYG946" s="59"/>
      <c r="HYH946" s="59"/>
      <c r="HYI946" s="59"/>
      <c r="HYJ946" s="59"/>
      <c r="HYK946" s="59"/>
      <c r="HYL946" s="59"/>
      <c r="HYM946" s="59"/>
      <c r="HYN946" s="59"/>
      <c r="HYO946" s="59"/>
      <c r="HYP946" s="59"/>
      <c r="HYQ946" s="59"/>
      <c r="HYR946" s="59"/>
      <c r="HYS946" s="59"/>
      <c r="HYT946" s="59"/>
      <c r="HYU946" s="59"/>
      <c r="HYV946" s="59"/>
      <c r="HYW946" s="59"/>
      <c r="HYX946" s="59"/>
      <c r="HYY946" s="59"/>
      <c r="HYZ946" s="59"/>
      <c r="HZA946" s="59"/>
      <c r="HZB946" s="59"/>
      <c r="HZC946" s="59"/>
      <c r="HZD946" s="59"/>
      <c r="HZE946" s="59"/>
      <c r="HZF946" s="59"/>
      <c r="HZG946" s="59"/>
      <c r="HZH946" s="59"/>
      <c r="HZI946" s="59"/>
      <c r="HZJ946" s="59"/>
      <c r="HZK946" s="59"/>
      <c r="HZL946" s="59"/>
      <c r="HZM946" s="59"/>
      <c r="HZN946" s="59"/>
      <c r="HZO946" s="59"/>
      <c r="HZP946" s="59"/>
      <c r="HZQ946" s="59"/>
      <c r="HZR946" s="59"/>
      <c r="HZS946" s="59"/>
      <c r="HZT946" s="59"/>
      <c r="HZU946" s="59"/>
      <c r="HZV946" s="59"/>
      <c r="HZW946" s="59"/>
      <c r="HZX946" s="59"/>
      <c r="HZY946" s="59"/>
      <c r="HZZ946" s="59"/>
      <c r="IAA946" s="59"/>
      <c r="IAB946" s="59"/>
      <c r="IAC946" s="59"/>
      <c r="IAD946" s="59"/>
      <c r="IAE946" s="59"/>
      <c r="IAF946" s="59"/>
      <c r="IAG946" s="59"/>
      <c r="IAH946" s="59"/>
      <c r="IAI946" s="59"/>
      <c r="IAJ946" s="59"/>
      <c r="IAK946" s="59"/>
      <c r="IAL946" s="59"/>
      <c r="IAM946" s="59"/>
      <c r="IAN946" s="59"/>
      <c r="IAO946" s="59"/>
      <c r="IAP946" s="59"/>
      <c r="IAQ946" s="59"/>
      <c r="IAR946" s="59"/>
      <c r="IAS946" s="59"/>
      <c r="IAT946" s="59"/>
      <c r="IAU946" s="59"/>
      <c r="IAV946" s="59"/>
      <c r="IAW946" s="59"/>
      <c r="IAX946" s="59"/>
      <c r="IAY946" s="59"/>
      <c r="IAZ946" s="59"/>
      <c r="IBA946" s="59"/>
      <c r="IBB946" s="59"/>
      <c r="IBC946" s="59"/>
      <c r="IBD946" s="59"/>
      <c r="IBE946" s="59"/>
      <c r="IBF946" s="59"/>
      <c r="IBG946" s="59"/>
      <c r="IBH946" s="59"/>
      <c r="IBI946" s="59"/>
      <c r="IBJ946" s="59"/>
      <c r="IBK946" s="59"/>
      <c r="IBL946" s="59"/>
      <c r="IBM946" s="59"/>
      <c r="IBN946" s="59"/>
      <c r="IBO946" s="59"/>
      <c r="IBP946" s="59"/>
      <c r="IBQ946" s="59"/>
      <c r="IBR946" s="59"/>
      <c r="IBS946" s="59"/>
      <c r="IBT946" s="59"/>
      <c r="IBU946" s="59"/>
      <c r="IBV946" s="59"/>
      <c r="IBW946" s="59"/>
      <c r="IBX946" s="59"/>
      <c r="IBY946" s="59"/>
      <c r="IBZ946" s="59"/>
      <c r="ICA946" s="59"/>
      <c r="ICB946" s="59"/>
      <c r="ICC946" s="59"/>
      <c r="ICD946" s="59"/>
      <c r="ICE946" s="59"/>
      <c r="ICF946" s="59"/>
      <c r="ICG946" s="59"/>
      <c r="ICH946" s="59"/>
      <c r="ICI946" s="59"/>
      <c r="ICJ946" s="59"/>
      <c r="ICK946" s="59"/>
      <c r="ICL946" s="59"/>
      <c r="ICM946" s="59"/>
      <c r="ICN946" s="59"/>
      <c r="ICO946" s="59"/>
      <c r="ICP946" s="59"/>
      <c r="ICQ946" s="59"/>
      <c r="ICR946" s="59"/>
      <c r="ICS946" s="59"/>
      <c r="ICT946" s="59"/>
      <c r="ICU946" s="59"/>
      <c r="ICV946" s="59"/>
      <c r="ICW946" s="59"/>
      <c r="ICX946" s="59"/>
      <c r="ICY946" s="59"/>
      <c r="ICZ946" s="59"/>
      <c r="IDA946" s="59"/>
      <c r="IDB946" s="59"/>
      <c r="IDC946" s="59"/>
      <c r="IDD946" s="59"/>
      <c r="IDE946" s="59"/>
      <c r="IDF946" s="59"/>
      <c r="IDG946" s="59"/>
      <c r="IDH946" s="59"/>
      <c r="IDI946" s="59"/>
      <c r="IDJ946" s="59"/>
      <c r="IDK946" s="59"/>
      <c r="IDL946" s="59"/>
      <c r="IDM946" s="59"/>
      <c r="IDN946" s="59"/>
      <c r="IDO946" s="59"/>
      <c r="IDP946" s="59"/>
      <c r="IDQ946" s="59"/>
      <c r="IDR946" s="59"/>
      <c r="IDS946" s="59"/>
      <c r="IDT946" s="59"/>
      <c r="IDU946" s="59"/>
      <c r="IDV946" s="59"/>
      <c r="IDW946" s="59"/>
      <c r="IDX946" s="59"/>
      <c r="IDY946" s="59"/>
      <c r="IDZ946" s="59"/>
      <c r="IEA946" s="59"/>
      <c r="IEB946" s="59"/>
      <c r="IEC946" s="59"/>
      <c r="IED946" s="59"/>
      <c r="IEE946" s="59"/>
      <c r="IEF946" s="59"/>
      <c r="IEG946" s="59"/>
      <c r="IEH946" s="59"/>
      <c r="IEI946" s="59"/>
      <c r="IEJ946" s="59"/>
      <c r="IEK946" s="59"/>
      <c r="IEL946" s="59"/>
      <c r="IEM946" s="59"/>
      <c r="IEN946" s="59"/>
      <c r="IEO946" s="59"/>
      <c r="IEP946" s="59"/>
      <c r="IEQ946" s="59"/>
      <c r="IER946" s="59"/>
      <c r="IES946" s="59"/>
      <c r="IET946" s="59"/>
      <c r="IEU946" s="59"/>
      <c r="IEV946" s="59"/>
      <c r="IEW946" s="59"/>
      <c r="IEX946" s="59"/>
      <c r="IEY946" s="59"/>
      <c r="IEZ946" s="59"/>
      <c r="IFA946" s="59"/>
      <c r="IFB946" s="59"/>
      <c r="IFC946" s="59"/>
      <c r="IFD946" s="59"/>
      <c r="IFE946" s="59"/>
      <c r="IFF946" s="59"/>
      <c r="IFG946" s="59"/>
      <c r="IFH946" s="59"/>
      <c r="IFI946" s="59"/>
      <c r="IFJ946" s="59"/>
      <c r="IFK946" s="59"/>
      <c r="IFL946" s="59"/>
      <c r="IFM946" s="59"/>
      <c r="IFN946" s="59"/>
      <c r="IFO946" s="59"/>
      <c r="IFP946" s="59"/>
      <c r="IFQ946" s="59"/>
      <c r="IFR946" s="59"/>
      <c r="IFS946" s="59"/>
      <c r="IFT946" s="59"/>
      <c r="IFU946" s="59"/>
      <c r="IFV946" s="59"/>
      <c r="IFW946" s="59"/>
      <c r="IFX946" s="59"/>
      <c r="IFY946" s="59"/>
      <c r="IFZ946" s="59"/>
      <c r="IGA946" s="59"/>
      <c r="IGB946" s="59"/>
      <c r="IGC946" s="59"/>
      <c r="IGD946" s="59"/>
      <c r="IGE946" s="59"/>
      <c r="IGF946" s="59"/>
      <c r="IGG946" s="59"/>
      <c r="IGH946" s="59"/>
      <c r="IGI946" s="59"/>
      <c r="IGJ946" s="59"/>
      <c r="IGK946" s="59"/>
      <c r="IGL946" s="59"/>
      <c r="IGM946" s="59"/>
      <c r="IGN946" s="59"/>
      <c r="IGO946" s="59"/>
      <c r="IGP946" s="59"/>
      <c r="IGQ946" s="59"/>
      <c r="IGR946" s="59"/>
      <c r="IGS946" s="59"/>
      <c r="IGT946" s="59"/>
      <c r="IGU946" s="59"/>
      <c r="IGV946" s="59"/>
      <c r="IGW946" s="59"/>
      <c r="IGX946" s="59"/>
      <c r="IGY946" s="59"/>
      <c r="IGZ946" s="59"/>
      <c r="IHA946" s="59"/>
      <c r="IHB946" s="59"/>
      <c r="IHC946" s="59"/>
      <c r="IHD946" s="59"/>
      <c r="IHE946" s="59"/>
      <c r="IHF946" s="59"/>
      <c r="IHG946" s="59"/>
      <c r="IHH946" s="59"/>
      <c r="IHI946" s="59"/>
      <c r="IHJ946" s="59"/>
      <c r="IHK946" s="59"/>
      <c r="IHL946" s="59"/>
      <c r="IHM946" s="59"/>
      <c r="IHN946" s="59"/>
      <c r="IHO946" s="59"/>
      <c r="IHP946" s="59"/>
      <c r="IHQ946" s="59"/>
      <c r="IHR946" s="59"/>
      <c r="IHS946" s="59"/>
      <c r="IHT946" s="59"/>
      <c r="IHU946" s="59"/>
      <c r="IHV946" s="59"/>
      <c r="IHW946" s="59"/>
      <c r="IHX946" s="59"/>
      <c r="IHY946" s="59"/>
      <c r="IHZ946" s="59"/>
      <c r="IIA946" s="59"/>
      <c r="IIB946" s="59"/>
      <c r="IIC946" s="59"/>
      <c r="IID946" s="59"/>
      <c r="IIE946" s="59"/>
      <c r="IIF946" s="59"/>
      <c r="IIG946" s="59"/>
      <c r="IIH946" s="59"/>
      <c r="III946" s="59"/>
      <c r="IIJ946" s="59"/>
      <c r="IIK946" s="59"/>
      <c r="IIL946" s="59"/>
      <c r="IIM946" s="59"/>
      <c r="IIN946" s="59"/>
      <c r="IIO946" s="59"/>
      <c r="IIP946" s="59"/>
      <c r="IIQ946" s="59"/>
      <c r="IIR946" s="59"/>
      <c r="IIS946" s="59"/>
      <c r="IIT946" s="59"/>
      <c r="IIU946" s="59"/>
      <c r="IIV946" s="59"/>
      <c r="IIW946" s="59"/>
      <c r="IIX946" s="59"/>
      <c r="IIY946" s="59"/>
      <c r="IIZ946" s="59"/>
      <c r="IJA946" s="59"/>
      <c r="IJB946" s="59"/>
      <c r="IJC946" s="59"/>
      <c r="IJD946" s="59"/>
      <c r="IJE946" s="59"/>
      <c r="IJF946" s="59"/>
      <c r="IJG946" s="59"/>
      <c r="IJH946" s="59"/>
      <c r="IJI946" s="59"/>
      <c r="IJJ946" s="59"/>
      <c r="IJK946" s="59"/>
      <c r="IJL946" s="59"/>
      <c r="IJM946" s="59"/>
      <c r="IJN946" s="59"/>
      <c r="IJO946" s="59"/>
      <c r="IJP946" s="59"/>
      <c r="IJQ946" s="59"/>
      <c r="IJR946" s="59"/>
      <c r="IJS946" s="59"/>
      <c r="IJT946" s="59"/>
      <c r="IJU946" s="59"/>
      <c r="IJV946" s="59"/>
      <c r="IJW946" s="59"/>
      <c r="IJX946" s="59"/>
      <c r="IJY946" s="59"/>
      <c r="IJZ946" s="59"/>
      <c r="IKA946" s="59"/>
      <c r="IKB946" s="59"/>
      <c r="IKC946" s="59"/>
      <c r="IKD946" s="59"/>
      <c r="IKE946" s="59"/>
      <c r="IKF946" s="59"/>
      <c r="IKG946" s="59"/>
      <c r="IKH946" s="59"/>
      <c r="IKI946" s="59"/>
      <c r="IKJ946" s="59"/>
      <c r="IKK946" s="59"/>
      <c r="IKL946" s="59"/>
      <c r="IKM946" s="59"/>
      <c r="IKN946" s="59"/>
      <c r="IKO946" s="59"/>
      <c r="IKP946" s="59"/>
      <c r="IKQ946" s="59"/>
      <c r="IKR946" s="59"/>
      <c r="IKS946" s="59"/>
      <c r="IKT946" s="59"/>
      <c r="IKU946" s="59"/>
      <c r="IKV946" s="59"/>
      <c r="IKW946" s="59"/>
      <c r="IKX946" s="59"/>
      <c r="IKY946" s="59"/>
      <c r="IKZ946" s="59"/>
      <c r="ILA946" s="59"/>
      <c r="ILB946" s="59"/>
      <c r="ILC946" s="59"/>
      <c r="ILD946" s="59"/>
      <c r="ILE946" s="59"/>
      <c r="ILF946" s="59"/>
      <c r="ILG946" s="59"/>
      <c r="ILH946" s="59"/>
      <c r="ILI946" s="59"/>
      <c r="ILJ946" s="59"/>
      <c r="ILK946" s="59"/>
      <c r="ILL946" s="59"/>
      <c r="ILM946" s="59"/>
      <c r="ILN946" s="59"/>
      <c r="ILO946" s="59"/>
      <c r="ILP946" s="59"/>
      <c r="ILQ946" s="59"/>
      <c r="ILR946" s="59"/>
      <c r="ILS946" s="59"/>
      <c r="ILT946" s="59"/>
      <c r="ILU946" s="59"/>
      <c r="ILV946" s="59"/>
      <c r="ILW946" s="59"/>
      <c r="ILX946" s="59"/>
      <c r="ILY946" s="59"/>
      <c r="ILZ946" s="59"/>
      <c r="IMA946" s="59"/>
      <c r="IMB946" s="59"/>
      <c r="IMC946" s="59"/>
      <c r="IMD946" s="59"/>
      <c r="IME946" s="59"/>
      <c r="IMF946" s="59"/>
      <c r="IMG946" s="59"/>
      <c r="IMH946" s="59"/>
      <c r="IMI946" s="59"/>
      <c r="IMJ946" s="59"/>
      <c r="IMK946" s="59"/>
      <c r="IML946" s="59"/>
      <c r="IMM946" s="59"/>
      <c r="IMN946" s="59"/>
      <c r="IMO946" s="59"/>
      <c r="IMP946" s="59"/>
      <c r="IMQ946" s="59"/>
      <c r="IMR946" s="59"/>
      <c r="IMS946" s="59"/>
      <c r="IMT946" s="59"/>
      <c r="IMU946" s="59"/>
      <c r="IMV946" s="59"/>
      <c r="IMW946" s="59"/>
      <c r="IMX946" s="59"/>
      <c r="IMY946" s="59"/>
      <c r="IMZ946" s="59"/>
      <c r="INA946" s="59"/>
      <c r="INB946" s="59"/>
      <c r="INC946" s="59"/>
      <c r="IND946" s="59"/>
      <c r="INE946" s="59"/>
      <c r="INF946" s="59"/>
      <c r="ING946" s="59"/>
      <c r="INH946" s="59"/>
      <c r="INI946" s="59"/>
      <c r="INJ946" s="59"/>
      <c r="INK946" s="59"/>
      <c r="INL946" s="59"/>
      <c r="INM946" s="59"/>
      <c r="INN946" s="59"/>
      <c r="INO946" s="59"/>
      <c r="INP946" s="59"/>
      <c r="INQ946" s="59"/>
      <c r="INR946" s="59"/>
      <c r="INS946" s="59"/>
      <c r="INT946" s="59"/>
      <c r="INU946" s="59"/>
      <c r="INV946" s="59"/>
      <c r="INW946" s="59"/>
      <c r="INX946" s="59"/>
      <c r="INY946" s="59"/>
      <c r="INZ946" s="59"/>
      <c r="IOA946" s="59"/>
      <c r="IOB946" s="59"/>
      <c r="IOC946" s="59"/>
      <c r="IOD946" s="59"/>
      <c r="IOE946" s="59"/>
      <c r="IOF946" s="59"/>
      <c r="IOG946" s="59"/>
      <c r="IOH946" s="59"/>
      <c r="IOI946" s="59"/>
      <c r="IOJ946" s="59"/>
      <c r="IOK946" s="59"/>
      <c r="IOL946" s="59"/>
      <c r="IOM946" s="59"/>
      <c r="ION946" s="59"/>
      <c r="IOO946" s="59"/>
      <c r="IOP946" s="59"/>
      <c r="IOQ946" s="59"/>
      <c r="IOR946" s="59"/>
      <c r="IOS946" s="59"/>
      <c r="IOT946" s="59"/>
      <c r="IOU946" s="59"/>
      <c r="IOV946" s="59"/>
      <c r="IOW946" s="59"/>
      <c r="IOX946" s="59"/>
      <c r="IOY946" s="59"/>
      <c r="IOZ946" s="59"/>
      <c r="IPA946" s="59"/>
      <c r="IPB946" s="59"/>
      <c r="IPC946" s="59"/>
      <c r="IPD946" s="59"/>
      <c r="IPE946" s="59"/>
      <c r="IPF946" s="59"/>
      <c r="IPG946" s="59"/>
      <c r="IPH946" s="59"/>
      <c r="IPI946" s="59"/>
      <c r="IPJ946" s="59"/>
      <c r="IPK946" s="59"/>
      <c r="IPL946" s="59"/>
      <c r="IPM946" s="59"/>
      <c r="IPN946" s="59"/>
      <c r="IPO946" s="59"/>
      <c r="IPP946" s="59"/>
      <c r="IPQ946" s="59"/>
      <c r="IPR946" s="59"/>
      <c r="IPS946" s="59"/>
      <c r="IPT946" s="59"/>
      <c r="IPU946" s="59"/>
      <c r="IPV946" s="59"/>
      <c r="IPW946" s="59"/>
      <c r="IPX946" s="59"/>
      <c r="IPY946" s="59"/>
      <c r="IPZ946" s="59"/>
      <c r="IQA946" s="59"/>
      <c r="IQB946" s="59"/>
      <c r="IQC946" s="59"/>
      <c r="IQD946" s="59"/>
      <c r="IQE946" s="59"/>
      <c r="IQF946" s="59"/>
      <c r="IQG946" s="59"/>
      <c r="IQH946" s="59"/>
      <c r="IQI946" s="59"/>
      <c r="IQJ946" s="59"/>
      <c r="IQK946" s="59"/>
      <c r="IQL946" s="59"/>
      <c r="IQM946" s="59"/>
      <c r="IQN946" s="59"/>
      <c r="IQO946" s="59"/>
      <c r="IQP946" s="59"/>
      <c r="IQQ946" s="59"/>
      <c r="IQR946" s="59"/>
      <c r="IQS946" s="59"/>
      <c r="IQT946" s="59"/>
      <c r="IQU946" s="59"/>
      <c r="IQV946" s="59"/>
      <c r="IQW946" s="59"/>
      <c r="IQX946" s="59"/>
      <c r="IQY946" s="59"/>
      <c r="IQZ946" s="59"/>
      <c r="IRA946" s="59"/>
      <c r="IRB946" s="59"/>
      <c r="IRC946" s="59"/>
      <c r="IRD946" s="59"/>
      <c r="IRE946" s="59"/>
      <c r="IRF946" s="59"/>
      <c r="IRG946" s="59"/>
      <c r="IRH946" s="59"/>
      <c r="IRI946" s="59"/>
      <c r="IRJ946" s="59"/>
      <c r="IRK946" s="59"/>
      <c r="IRL946" s="59"/>
      <c r="IRM946" s="59"/>
      <c r="IRN946" s="59"/>
      <c r="IRO946" s="59"/>
      <c r="IRP946" s="59"/>
      <c r="IRQ946" s="59"/>
      <c r="IRR946" s="59"/>
      <c r="IRS946" s="59"/>
      <c r="IRT946" s="59"/>
      <c r="IRU946" s="59"/>
      <c r="IRV946" s="59"/>
      <c r="IRW946" s="59"/>
      <c r="IRX946" s="59"/>
      <c r="IRY946" s="59"/>
      <c r="IRZ946" s="59"/>
      <c r="ISA946" s="59"/>
      <c r="ISB946" s="59"/>
      <c r="ISC946" s="59"/>
      <c r="ISD946" s="59"/>
      <c r="ISE946" s="59"/>
      <c r="ISF946" s="59"/>
      <c r="ISG946" s="59"/>
      <c r="ISH946" s="59"/>
      <c r="ISI946" s="59"/>
      <c r="ISJ946" s="59"/>
      <c r="ISK946" s="59"/>
      <c r="ISL946" s="59"/>
      <c r="ISM946" s="59"/>
      <c r="ISN946" s="59"/>
      <c r="ISO946" s="59"/>
      <c r="ISP946" s="59"/>
      <c r="ISQ946" s="59"/>
      <c r="ISR946" s="59"/>
      <c r="ISS946" s="59"/>
      <c r="IST946" s="59"/>
      <c r="ISU946" s="59"/>
      <c r="ISV946" s="59"/>
      <c r="ISW946" s="59"/>
      <c r="ISX946" s="59"/>
      <c r="ISY946" s="59"/>
      <c r="ISZ946" s="59"/>
      <c r="ITA946" s="59"/>
      <c r="ITB946" s="59"/>
      <c r="ITC946" s="59"/>
      <c r="ITD946" s="59"/>
      <c r="ITE946" s="59"/>
      <c r="ITF946" s="59"/>
      <c r="ITG946" s="59"/>
      <c r="ITH946" s="59"/>
      <c r="ITI946" s="59"/>
      <c r="ITJ946" s="59"/>
      <c r="ITK946" s="59"/>
      <c r="ITL946" s="59"/>
      <c r="ITM946" s="59"/>
      <c r="ITN946" s="59"/>
      <c r="ITO946" s="59"/>
      <c r="ITP946" s="59"/>
      <c r="ITQ946" s="59"/>
      <c r="ITR946" s="59"/>
      <c r="ITS946" s="59"/>
      <c r="ITT946" s="59"/>
      <c r="ITU946" s="59"/>
      <c r="ITV946" s="59"/>
      <c r="ITW946" s="59"/>
      <c r="ITX946" s="59"/>
      <c r="ITY946" s="59"/>
      <c r="ITZ946" s="59"/>
      <c r="IUA946" s="59"/>
      <c r="IUB946" s="59"/>
      <c r="IUC946" s="59"/>
      <c r="IUD946" s="59"/>
      <c r="IUE946" s="59"/>
      <c r="IUF946" s="59"/>
      <c r="IUG946" s="59"/>
      <c r="IUH946" s="59"/>
      <c r="IUI946" s="59"/>
      <c r="IUJ946" s="59"/>
      <c r="IUK946" s="59"/>
      <c r="IUL946" s="59"/>
      <c r="IUM946" s="59"/>
      <c r="IUN946" s="59"/>
      <c r="IUO946" s="59"/>
      <c r="IUP946" s="59"/>
      <c r="IUQ946" s="59"/>
      <c r="IUR946" s="59"/>
      <c r="IUS946" s="59"/>
      <c r="IUT946" s="59"/>
      <c r="IUU946" s="59"/>
      <c r="IUV946" s="59"/>
      <c r="IUW946" s="59"/>
      <c r="IUX946" s="59"/>
      <c r="IUY946" s="59"/>
      <c r="IUZ946" s="59"/>
      <c r="IVA946" s="59"/>
      <c r="IVB946" s="59"/>
      <c r="IVC946" s="59"/>
      <c r="IVD946" s="59"/>
      <c r="IVE946" s="59"/>
      <c r="IVF946" s="59"/>
      <c r="IVG946" s="59"/>
      <c r="IVH946" s="59"/>
      <c r="IVI946" s="59"/>
      <c r="IVJ946" s="59"/>
      <c r="IVK946" s="59"/>
      <c r="IVL946" s="59"/>
      <c r="IVM946" s="59"/>
      <c r="IVN946" s="59"/>
      <c r="IVO946" s="59"/>
      <c r="IVP946" s="59"/>
      <c r="IVQ946" s="59"/>
      <c r="IVR946" s="59"/>
      <c r="IVS946" s="59"/>
      <c r="IVT946" s="59"/>
      <c r="IVU946" s="59"/>
      <c r="IVV946" s="59"/>
      <c r="IVW946" s="59"/>
      <c r="IVX946" s="59"/>
      <c r="IVY946" s="59"/>
      <c r="IVZ946" s="59"/>
      <c r="IWA946" s="59"/>
      <c r="IWB946" s="59"/>
      <c r="IWC946" s="59"/>
      <c r="IWD946" s="59"/>
      <c r="IWE946" s="59"/>
      <c r="IWF946" s="59"/>
      <c r="IWG946" s="59"/>
      <c r="IWH946" s="59"/>
      <c r="IWI946" s="59"/>
      <c r="IWJ946" s="59"/>
      <c r="IWK946" s="59"/>
      <c r="IWL946" s="59"/>
      <c r="IWM946" s="59"/>
      <c r="IWN946" s="59"/>
      <c r="IWO946" s="59"/>
      <c r="IWP946" s="59"/>
      <c r="IWQ946" s="59"/>
      <c r="IWR946" s="59"/>
      <c r="IWS946" s="59"/>
      <c r="IWT946" s="59"/>
      <c r="IWU946" s="59"/>
      <c r="IWV946" s="59"/>
      <c r="IWW946" s="59"/>
      <c r="IWX946" s="59"/>
      <c r="IWY946" s="59"/>
      <c r="IWZ946" s="59"/>
      <c r="IXA946" s="59"/>
      <c r="IXB946" s="59"/>
      <c r="IXC946" s="59"/>
      <c r="IXD946" s="59"/>
      <c r="IXE946" s="59"/>
      <c r="IXF946" s="59"/>
      <c r="IXG946" s="59"/>
      <c r="IXH946" s="59"/>
      <c r="IXI946" s="59"/>
      <c r="IXJ946" s="59"/>
      <c r="IXK946" s="59"/>
      <c r="IXL946" s="59"/>
      <c r="IXM946" s="59"/>
      <c r="IXN946" s="59"/>
      <c r="IXO946" s="59"/>
      <c r="IXP946" s="59"/>
      <c r="IXQ946" s="59"/>
      <c r="IXR946" s="59"/>
      <c r="IXS946" s="59"/>
      <c r="IXT946" s="59"/>
      <c r="IXU946" s="59"/>
      <c r="IXV946" s="59"/>
      <c r="IXW946" s="59"/>
      <c r="IXX946" s="59"/>
      <c r="IXY946" s="59"/>
      <c r="IXZ946" s="59"/>
      <c r="IYA946" s="59"/>
      <c r="IYB946" s="59"/>
      <c r="IYC946" s="59"/>
      <c r="IYD946" s="59"/>
      <c r="IYE946" s="59"/>
      <c r="IYF946" s="59"/>
      <c r="IYG946" s="59"/>
      <c r="IYH946" s="59"/>
      <c r="IYI946" s="59"/>
      <c r="IYJ946" s="59"/>
      <c r="IYK946" s="59"/>
      <c r="IYL946" s="59"/>
      <c r="IYM946" s="59"/>
      <c r="IYN946" s="59"/>
      <c r="IYO946" s="59"/>
      <c r="IYP946" s="59"/>
      <c r="IYQ946" s="59"/>
      <c r="IYR946" s="59"/>
      <c r="IYS946" s="59"/>
      <c r="IYT946" s="59"/>
      <c r="IYU946" s="59"/>
      <c r="IYV946" s="59"/>
      <c r="IYW946" s="59"/>
      <c r="IYX946" s="59"/>
      <c r="IYY946" s="59"/>
      <c r="IYZ946" s="59"/>
      <c r="IZA946" s="59"/>
      <c r="IZB946" s="59"/>
      <c r="IZC946" s="59"/>
      <c r="IZD946" s="59"/>
      <c r="IZE946" s="59"/>
      <c r="IZF946" s="59"/>
      <c r="IZG946" s="59"/>
      <c r="IZH946" s="59"/>
      <c r="IZI946" s="59"/>
      <c r="IZJ946" s="59"/>
      <c r="IZK946" s="59"/>
      <c r="IZL946" s="59"/>
      <c r="IZM946" s="59"/>
      <c r="IZN946" s="59"/>
      <c r="IZO946" s="59"/>
      <c r="IZP946" s="59"/>
      <c r="IZQ946" s="59"/>
      <c r="IZR946" s="59"/>
      <c r="IZS946" s="59"/>
      <c r="IZT946" s="59"/>
      <c r="IZU946" s="59"/>
      <c r="IZV946" s="59"/>
      <c r="IZW946" s="59"/>
      <c r="IZX946" s="59"/>
      <c r="IZY946" s="59"/>
      <c r="IZZ946" s="59"/>
      <c r="JAA946" s="59"/>
      <c r="JAB946" s="59"/>
      <c r="JAC946" s="59"/>
      <c r="JAD946" s="59"/>
      <c r="JAE946" s="59"/>
      <c r="JAF946" s="59"/>
      <c r="JAG946" s="59"/>
      <c r="JAH946" s="59"/>
      <c r="JAI946" s="59"/>
      <c r="JAJ946" s="59"/>
      <c r="JAK946" s="59"/>
      <c r="JAL946" s="59"/>
      <c r="JAM946" s="59"/>
      <c r="JAN946" s="59"/>
      <c r="JAO946" s="59"/>
      <c r="JAP946" s="59"/>
      <c r="JAQ946" s="59"/>
      <c r="JAR946" s="59"/>
      <c r="JAS946" s="59"/>
      <c r="JAT946" s="59"/>
      <c r="JAU946" s="59"/>
      <c r="JAV946" s="59"/>
      <c r="JAW946" s="59"/>
      <c r="JAX946" s="59"/>
      <c r="JAY946" s="59"/>
      <c r="JAZ946" s="59"/>
      <c r="JBA946" s="59"/>
      <c r="JBB946" s="59"/>
      <c r="JBC946" s="59"/>
      <c r="JBD946" s="59"/>
      <c r="JBE946" s="59"/>
      <c r="JBF946" s="59"/>
      <c r="JBG946" s="59"/>
      <c r="JBH946" s="59"/>
      <c r="JBI946" s="59"/>
      <c r="JBJ946" s="59"/>
      <c r="JBK946" s="59"/>
      <c r="JBL946" s="59"/>
      <c r="JBM946" s="59"/>
      <c r="JBN946" s="59"/>
      <c r="JBO946" s="59"/>
      <c r="JBP946" s="59"/>
      <c r="JBQ946" s="59"/>
      <c r="JBR946" s="59"/>
      <c r="JBS946" s="59"/>
      <c r="JBT946" s="59"/>
      <c r="JBU946" s="59"/>
      <c r="JBV946" s="59"/>
      <c r="JBW946" s="59"/>
      <c r="JBX946" s="59"/>
      <c r="JBY946" s="59"/>
      <c r="JBZ946" s="59"/>
      <c r="JCA946" s="59"/>
      <c r="JCB946" s="59"/>
      <c r="JCC946" s="59"/>
      <c r="JCD946" s="59"/>
      <c r="JCE946" s="59"/>
      <c r="JCF946" s="59"/>
      <c r="JCG946" s="59"/>
      <c r="JCH946" s="59"/>
      <c r="JCI946" s="59"/>
      <c r="JCJ946" s="59"/>
      <c r="JCK946" s="59"/>
      <c r="JCL946" s="59"/>
      <c r="JCM946" s="59"/>
      <c r="JCN946" s="59"/>
      <c r="JCO946" s="59"/>
      <c r="JCP946" s="59"/>
      <c r="JCQ946" s="59"/>
      <c r="JCR946" s="59"/>
      <c r="JCS946" s="59"/>
      <c r="JCT946" s="59"/>
      <c r="JCU946" s="59"/>
      <c r="JCV946" s="59"/>
      <c r="JCW946" s="59"/>
      <c r="JCX946" s="59"/>
      <c r="JCY946" s="59"/>
      <c r="JCZ946" s="59"/>
      <c r="JDA946" s="59"/>
      <c r="JDB946" s="59"/>
      <c r="JDC946" s="59"/>
      <c r="JDD946" s="59"/>
      <c r="JDE946" s="59"/>
      <c r="JDF946" s="59"/>
      <c r="JDG946" s="59"/>
      <c r="JDH946" s="59"/>
      <c r="JDI946" s="59"/>
      <c r="JDJ946" s="59"/>
      <c r="JDK946" s="59"/>
      <c r="JDL946" s="59"/>
      <c r="JDM946" s="59"/>
      <c r="JDN946" s="59"/>
      <c r="JDO946" s="59"/>
      <c r="JDP946" s="59"/>
      <c r="JDQ946" s="59"/>
      <c r="JDR946" s="59"/>
      <c r="JDS946" s="59"/>
      <c r="JDT946" s="59"/>
      <c r="JDU946" s="59"/>
      <c r="JDV946" s="59"/>
      <c r="JDW946" s="59"/>
      <c r="JDX946" s="59"/>
      <c r="JDY946" s="59"/>
      <c r="JDZ946" s="59"/>
      <c r="JEA946" s="59"/>
      <c r="JEB946" s="59"/>
      <c r="JEC946" s="59"/>
      <c r="JED946" s="59"/>
      <c r="JEE946" s="59"/>
      <c r="JEF946" s="59"/>
      <c r="JEG946" s="59"/>
      <c r="JEH946" s="59"/>
      <c r="JEI946" s="59"/>
      <c r="JEJ946" s="59"/>
      <c r="JEK946" s="59"/>
      <c r="JEL946" s="59"/>
      <c r="JEM946" s="59"/>
      <c r="JEN946" s="59"/>
      <c r="JEO946" s="59"/>
      <c r="JEP946" s="59"/>
      <c r="JEQ946" s="59"/>
      <c r="JER946" s="59"/>
      <c r="JES946" s="59"/>
      <c r="JET946" s="59"/>
      <c r="JEU946" s="59"/>
      <c r="JEV946" s="59"/>
      <c r="JEW946" s="59"/>
      <c r="JEX946" s="59"/>
      <c r="JEY946" s="59"/>
      <c r="JEZ946" s="59"/>
      <c r="JFA946" s="59"/>
      <c r="JFB946" s="59"/>
      <c r="JFC946" s="59"/>
      <c r="JFD946" s="59"/>
      <c r="JFE946" s="59"/>
      <c r="JFF946" s="59"/>
      <c r="JFG946" s="59"/>
      <c r="JFH946" s="59"/>
      <c r="JFI946" s="59"/>
      <c r="JFJ946" s="59"/>
      <c r="JFK946" s="59"/>
      <c r="JFL946" s="59"/>
      <c r="JFM946" s="59"/>
      <c r="JFN946" s="59"/>
      <c r="JFO946" s="59"/>
      <c r="JFP946" s="59"/>
      <c r="JFQ946" s="59"/>
      <c r="JFR946" s="59"/>
      <c r="JFS946" s="59"/>
      <c r="JFT946" s="59"/>
      <c r="JFU946" s="59"/>
      <c r="JFV946" s="59"/>
      <c r="JFW946" s="59"/>
      <c r="JFX946" s="59"/>
      <c r="JFY946" s="59"/>
      <c r="JFZ946" s="59"/>
      <c r="JGA946" s="59"/>
      <c r="JGB946" s="59"/>
      <c r="JGC946" s="59"/>
      <c r="JGD946" s="59"/>
      <c r="JGE946" s="59"/>
      <c r="JGF946" s="59"/>
      <c r="JGG946" s="59"/>
      <c r="JGH946" s="59"/>
      <c r="JGI946" s="59"/>
      <c r="JGJ946" s="59"/>
      <c r="JGK946" s="59"/>
      <c r="JGL946" s="59"/>
      <c r="JGM946" s="59"/>
      <c r="JGN946" s="59"/>
      <c r="JGO946" s="59"/>
      <c r="JGP946" s="59"/>
      <c r="JGQ946" s="59"/>
      <c r="JGR946" s="59"/>
      <c r="JGS946" s="59"/>
      <c r="JGT946" s="59"/>
      <c r="JGU946" s="59"/>
      <c r="JGV946" s="59"/>
      <c r="JGW946" s="59"/>
      <c r="JGX946" s="59"/>
      <c r="JGY946" s="59"/>
      <c r="JGZ946" s="59"/>
      <c r="JHA946" s="59"/>
      <c r="JHB946" s="59"/>
      <c r="JHC946" s="59"/>
      <c r="JHD946" s="59"/>
      <c r="JHE946" s="59"/>
      <c r="JHF946" s="59"/>
      <c r="JHG946" s="59"/>
      <c r="JHH946" s="59"/>
      <c r="JHI946" s="59"/>
      <c r="JHJ946" s="59"/>
      <c r="JHK946" s="59"/>
      <c r="JHL946" s="59"/>
      <c r="JHM946" s="59"/>
      <c r="JHN946" s="59"/>
      <c r="JHO946" s="59"/>
      <c r="JHP946" s="59"/>
      <c r="JHQ946" s="59"/>
      <c r="JHR946" s="59"/>
      <c r="JHS946" s="59"/>
      <c r="JHT946" s="59"/>
      <c r="JHU946" s="59"/>
      <c r="JHV946" s="59"/>
      <c r="JHW946" s="59"/>
      <c r="JHX946" s="59"/>
      <c r="JHY946" s="59"/>
      <c r="JHZ946" s="59"/>
      <c r="JIA946" s="59"/>
      <c r="JIB946" s="59"/>
      <c r="JIC946" s="59"/>
      <c r="JID946" s="59"/>
      <c r="JIE946" s="59"/>
      <c r="JIF946" s="59"/>
      <c r="JIG946" s="59"/>
      <c r="JIH946" s="59"/>
      <c r="JII946" s="59"/>
      <c r="JIJ946" s="59"/>
      <c r="JIK946" s="59"/>
      <c r="JIL946" s="59"/>
      <c r="JIM946" s="59"/>
      <c r="JIN946" s="59"/>
      <c r="JIO946" s="59"/>
      <c r="JIP946" s="59"/>
      <c r="JIQ946" s="59"/>
      <c r="JIR946" s="59"/>
      <c r="JIS946" s="59"/>
      <c r="JIT946" s="59"/>
      <c r="JIU946" s="59"/>
      <c r="JIV946" s="59"/>
      <c r="JIW946" s="59"/>
      <c r="JIX946" s="59"/>
      <c r="JIY946" s="59"/>
      <c r="JIZ946" s="59"/>
      <c r="JJA946" s="59"/>
      <c r="JJB946" s="59"/>
      <c r="JJC946" s="59"/>
      <c r="JJD946" s="59"/>
      <c r="JJE946" s="59"/>
      <c r="JJF946" s="59"/>
      <c r="JJG946" s="59"/>
      <c r="JJH946" s="59"/>
      <c r="JJI946" s="59"/>
      <c r="JJJ946" s="59"/>
      <c r="JJK946" s="59"/>
      <c r="JJL946" s="59"/>
      <c r="JJM946" s="59"/>
      <c r="JJN946" s="59"/>
      <c r="JJO946" s="59"/>
      <c r="JJP946" s="59"/>
      <c r="JJQ946" s="59"/>
      <c r="JJR946" s="59"/>
      <c r="JJS946" s="59"/>
      <c r="JJT946" s="59"/>
      <c r="JJU946" s="59"/>
      <c r="JJV946" s="59"/>
      <c r="JJW946" s="59"/>
      <c r="JJX946" s="59"/>
      <c r="JJY946" s="59"/>
      <c r="JJZ946" s="59"/>
      <c r="JKA946" s="59"/>
      <c r="JKB946" s="59"/>
      <c r="JKC946" s="59"/>
      <c r="JKD946" s="59"/>
      <c r="JKE946" s="59"/>
      <c r="JKF946" s="59"/>
      <c r="JKG946" s="59"/>
      <c r="JKH946" s="59"/>
      <c r="JKI946" s="59"/>
      <c r="JKJ946" s="59"/>
      <c r="JKK946" s="59"/>
      <c r="JKL946" s="59"/>
      <c r="JKM946" s="59"/>
      <c r="JKN946" s="59"/>
      <c r="JKO946" s="59"/>
      <c r="JKP946" s="59"/>
      <c r="JKQ946" s="59"/>
      <c r="JKR946" s="59"/>
      <c r="JKS946" s="59"/>
      <c r="JKT946" s="59"/>
      <c r="JKU946" s="59"/>
      <c r="JKV946" s="59"/>
      <c r="JKW946" s="59"/>
      <c r="JKX946" s="59"/>
      <c r="JKY946" s="59"/>
      <c r="JKZ946" s="59"/>
      <c r="JLA946" s="59"/>
      <c r="JLB946" s="59"/>
      <c r="JLC946" s="59"/>
      <c r="JLD946" s="59"/>
      <c r="JLE946" s="59"/>
      <c r="JLF946" s="59"/>
      <c r="JLG946" s="59"/>
      <c r="JLH946" s="59"/>
      <c r="JLI946" s="59"/>
      <c r="JLJ946" s="59"/>
      <c r="JLK946" s="59"/>
      <c r="JLL946" s="59"/>
      <c r="JLM946" s="59"/>
      <c r="JLN946" s="59"/>
      <c r="JLO946" s="59"/>
      <c r="JLP946" s="59"/>
      <c r="JLQ946" s="59"/>
      <c r="JLR946" s="59"/>
      <c r="JLS946" s="59"/>
      <c r="JLT946" s="59"/>
      <c r="JLU946" s="59"/>
      <c r="JLV946" s="59"/>
      <c r="JLW946" s="59"/>
      <c r="JLX946" s="59"/>
      <c r="JLY946" s="59"/>
      <c r="JLZ946" s="59"/>
      <c r="JMA946" s="59"/>
      <c r="JMB946" s="59"/>
      <c r="JMC946" s="59"/>
      <c r="JMD946" s="59"/>
      <c r="JME946" s="59"/>
      <c r="JMF946" s="59"/>
      <c r="JMG946" s="59"/>
      <c r="JMH946" s="59"/>
      <c r="JMI946" s="59"/>
      <c r="JMJ946" s="59"/>
      <c r="JMK946" s="59"/>
      <c r="JML946" s="59"/>
      <c r="JMM946" s="59"/>
      <c r="JMN946" s="59"/>
      <c r="JMO946" s="59"/>
      <c r="JMP946" s="59"/>
      <c r="JMQ946" s="59"/>
      <c r="JMR946" s="59"/>
      <c r="JMS946" s="59"/>
      <c r="JMT946" s="59"/>
      <c r="JMU946" s="59"/>
      <c r="JMV946" s="59"/>
      <c r="JMW946" s="59"/>
      <c r="JMX946" s="59"/>
      <c r="JMY946" s="59"/>
      <c r="JMZ946" s="59"/>
      <c r="JNA946" s="59"/>
      <c r="JNB946" s="59"/>
      <c r="JNC946" s="59"/>
      <c r="JND946" s="59"/>
      <c r="JNE946" s="59"/>
      <c r="JNF946" s="59"/>
      <c r="JNG946" s="59"/>
      <c r="JNH946" s="59"/>
      <c r="JNI946" s="59"/>
      <c r="JNJ946" s="59"/>
      <c r="JNK946" s="59"/>
      <c r="JNL946" s="59"/>
      <c r="JNM946" s="59"/>
      <c r="JNN946" s="59"/>
      <c r="JNO946" s="59"/>
      <c r="JNP946" s="59"/>
      <c r="JNQ946" s="59"/>
      <c r="JNR946" s="59"/>
      <c r="JNS946" s="59"/>
      <c r="JNT946" s="59"/>
      <c r="JNU946" s="59"/>
      <c r="JNV946" s="59"/>
      <c r="JNW946" s="59"/>
      <c r="JNX946" s="59"/>
      <c r="JNY946" s="59"/>
      <c r="JNZ946" s="59"/>
      <c r="JOA946" s="59"/>
      <c r="JOB946" s="59"/>
      <c r="JOC946" s="59"/>
      <c r="JOD946" s="59"/>
      <c r="JOE946" s="59"/>
      <c r="JOF946" s="59"/>
      <c r="JOG946" s="59"/>
      <c r="JOH946" s="59"/>
      <c r="JOI946" s="59"/>
      <c r="JOJ946" s="59"/>
      <c r="JOK946" s="59"/>
      <c r="JOL946" s="59"/>
      <c r="JOM946" s="59"/>
      <c r="JON946" s="59"/>
      <c r="JOO946" s="59"/>
      <c r="JOP946" s="59"/>
      <c r="JOQ946" s="59"/>
      <c r="JOR946" s="59"/>
      <c r="JOS946" s="59"/>
      <c r="JOT946" s="59"/>
      <c r="JOU946" s="59"/>
      <c r="JOV946" s="59"/>
      <c r="JOW946" s="59"/>
      <c r="JOX946" s="59"/>
      <c r="JOY946" s="59"/>
      <c r="JOZ946" s="59"/>
      <c r="JPA946" s="59"/>
      <c r="JPB946" s="59"/>
      <c r="JPC946" s="59"/>
      <c r="JPD946" s="59"/>
      <c r="JPE946" s="59"/>
      <c r="JPF946" s="59"/>
      <c r="JPG946" s="59"/>
      <c r="JPH946" s="59"/>
      <c r="JPI946" s="59"/>
      <c r="JPJ946" s="59"/>
      <c r="JPK946" s="59"/>
      <c r="JPL946" s="59"/>
      <c r="JPM946" s="59"/>
      <c r="JPN946" s="59"/>
      <c r="JPO946" s="59"/>
      <c r="JPP946" s="59"/>
      <c r="JPQ946" s="59"/>
      <c r="JPR946" s="59"/>
      <c r="JPS946" s="59"/>
      <c r="JPT946" s="59"/>
      <c r="JPU946" s="59"/>
      <c r="JPV946" s="59"/>
      <c r="JPW946" s="59"/>
      <c r="JPX946" s="59"/>
      <c r="JPY946" s="59"/>
      <c r="JPZ946" s="59"/>
      <c r="JQA946" s="59"/>
      <c r="JQB946" s="59"/>
      <c r="JQC946" s="59"/>
      <c r="JQD946" s="59"/>
      <c r="JQE946" s="59"/>
      <c r="JQF946" s="59"/>
      <c r="JQG946" s="59"/>
      <c r="JQH946" s="59"/>
      <c r="JQI946" s="59"/>
      <c r="JQJ946" s="59"/>
      <c r="JQK946" s="59"/>
      <c r="JQL946" s="59"/>
      <c r="JQM946" s="59"/>
      <c r="JQN946" s="59"/>
      <c r="JQO946" s="59"/>
      <c r="JQP946" s="59"/>
      <c r="JQQ946" s="59"/>
      <c r="JQR946" s="59"/>
      <c r="JQS946" s="59"/>
      <c r="JQT946" s="59"/>
      <c r="JQU946" s="59"/>
      <c r="JQV946" s="59"/>
      <c r="JQW946" s="59"/>
      <c r="JQX946" s="59"/>
      <c r="JQY946" s="59"/>
      <c r="JQZ946" s="59"/>
      <c r="JRA946" s="59"/>
      <c r="JRB946" s="59"/>
      <c r="JRC946" s="59"/>
      <c r="JRD946" s="59"/>
      <c r="JRE946" s="59"/>
      <c r="JRF946" s="59"/>
      <c r="JRG946" s="59"/>
      <c r="JRH946" s="59"/>
      <c r="JRI946" s="59"/>
      <c r="JRJ946" s="59"/>
      <c r="JRK946" s="59"/>
      <c r="JRL946" s="59"/>
      <c r="JRM946" s="59"/>
      <c r="JRN946" s="59"/>
      <c r="JRO946" s="59"/>
      <c r="JRP946" s="59"/>
      <c r="JRQ946" s="59"/>
      <c r="JRR946" s="59"/>
      <c r="JRS946" s="59"/>
      <c r="JRT946" s="59"/>
      <c r="JRU946" s="59"/>
      <c r="JRV946" s="59"/>
      <c r="JRW946" s="59"/>
      <c r="JRX946" s="59"/>
      <c r="JRY946" s="59"/>
      <c r="JRZ946" s="59"/>
      <c r="JSA946" s="59"/>
      <c r="JSB946" s="59"/>
      <c r="JSC946" s="59"/>
      <c r="JSD946" s="59"/>
      <c r="JSE946" s="59"/>
      <c r="JSF946" s="59"/>
      <c r="JSG946" s="59"/>
      <c r="JSH946" s="59"/>
      <c r="JSI946" s="59"/>
      <c r="JSJ946" s="59"/>
      <c r="JSK946" s="59"/>
      <c r="JSL946" s="59"/>
      <c r="JSM946" s="59"/>
      <c r="JSN946" s="59"/>
      <c r="JSO946" s="59"/>
      <c r="JSP946" s="59"/>
      <c r="JSQ946" s="59"/>
      <c r="JSR946" s="59"/>
      <c r="JSS946" s="59"/>
      <c r="JST946" s="59"/>
      <c r="JSU946" s="59"/>
      <c r="JSV946" s="59"/>
      <c r="JSW946" s="59"/>
      <c r="JSX946" s="59"/>
      <c r="JSY946" s="59"/>
      <c r="JSZ946" s="59"/>
      <c r="JTA946" s="59"/>
      <c r="JTB946" s="59"/>
      <c r="JTC946" s="59"/>
      <c r="JTD946" s="59"/>
      <c r="JTE946" s="59"/>
      <c r="JTF946" s="59"/>
      <c r="JTG946" s="59"/>
      <c r="JTH946" s="59"/>
      <c r="JTI946" s="59"/>
      <c r="JTJ946" s="59"/>
      <c r="JTK946" s="59"/>
      <c r="JTL946" s="59"/>
      <c r="JTM946" s="59"/>
      <c r="JTN946" s="59"/>
      <c r="JTO946" s="59"/>
      <c r="JTP946" s="59"/>
      <c r="JTQ946" s="59"/>
      <c r="JTR946" s="59"/>
      <c r="JTS946" s="59"/>
      <c r="JTT946" s="59"/>
      <c r="JTU946" s="59"/>
      <c r="JTV946" s="59"/>
      <c r="JTW946" s="59"/>
      <c r="JTX946" s="59"/>
      <c r="JTY946" s="59"/>
      <c r="JTZ946" s="59"/>
      <c r="JUA946" s="59"/>
      <c r="JUB946" s="59"/>
      <c r="JUC946" s="59"/>
      <c r="JUD946" s="59"/>
      <c r="JUE946" s="59"/>
      <c r="JUF946" s="59"/>
      <c r="JUG946" s="59"/>
      <c r="JUH946" s="59"/>
      <c r="JUI946" s="59"/>
      <c r="JUJ946" s="59"/>
      <c r="JUK946" s="59"/>
      <c r="JUL946" s="59"/>
      <c r="JUM946" s="59"/>
      <c r="JUN946" s="59"/>
      <c r="JUO946" s="59"/>
      <c r="JUP946" s="59"/>
      <c r="JUQ946" s="59"/>
      <c r="JUR946" s="59"/>
      <c r="JUS946" s="59"/>
      <c r="JUT946" s="59"/>
      <c r="JUU946" s="59"/>
      <c r="JUV946" s="59"/>
      <c r="JUW946" s="59"/>
      <c r="JUX946" s="59"/>
      <c r="JUY946" s="59"/>
      <c r="JUZ946" s="59"/>
      <c r="JVA946" s="59"/>
      <c r="JVB946" s="59"/>
      <c r="JVC946" s="59"/>
      <c r="JVD946" s="59"/>
      <c r="JVE946" s="59"/>
      <c r="JVF946" s="59"/>
      <c r="JVG946" s="59"/>
      <c r="JVH946" s="59"/>
      <c r="JVI946" s="59"/>
      <c r="JVJ946" s="59"/>
      <c r="JVK946" s="59"/>
      <c r="JVL946" s="59"/>
      <c r="JVM946" s="59"/>
      <c r="JVN946" s="59"/>
      <c r="JVO946" s="59"/>
      <c r="JVP946" s="59"/>
      <c r="JVQ946" s="59"/>
      <c r="JVR946" s="59"/>
      <c r="JVS946" s="59"/>
      <c r="JVT946" s="59"/>
      <c r="JVU946" s="59"/>
      <c r="JVV946" s="59"/>
      <c r="JVW946" s="59"/>
      <c r="JVX946" s="59"/>
      <c r="JVY946" s="59"/>
      <c r="JVZ946" s="59"/>
      <c r="JWA946" s="59"/>
      <c r="JWB946" s="59"/>
      <c r="JWC946" s="59"/>
      <c r="JWD946" s="59"/>
      <c r="JWE946" s="59"/>
      <c r="JWF946" s="59"/>
      <c r="JWG946" s="59"/>
      <c r="JWH946" s="59"/>
      <c r="JWI946" s="59"/>
      <c r="JWJ946" s="59"/>
      <c r="JWK946" s="59"/>
      <c r="JWL946" s="59"/>
      <c r="JWM946" s="59"/>
      <c r="JWN946" s="59"/>
      <c r="JWO946" s="59"/>
      <c r="JWP946" s="59"/>
      <c r="JWQ946" s="59"/>
      <c r="JWR946" s="59"/>
      <c r="JWS946" s="59"/>
      <c r="JWT946" s="59"/>
      <c r="JWU946" s="59"/>
      <c r="JWV946" s="59"/>
      <c r="JWW946" s="59"/>
      <c r="JWX946" s="59"/>
      <c r="JWY946" s="59"/>
      <c r="JWZ946" s="59"/>
      <c r="JXA946" s="59"/>
      <c r="JXB946" s="59"/>
      <c r="JXC946" s="59"/>
      <c r="JXD946" s="59"/>
      <c r="JXE946" s="59"/>
      <c r="JXF946" s="59"/>
      <c r="JXG946" s="59"/>
      <c r="JXH946" s="59"/>
      <c r="JXI946" s="59"/>
      <c r="JXJ946" s="59"/>
      <c r="JXK946" s="59"/>
      <c r="JXL946" s="59"/>
      <c r="JXM946" s="59"/>
      <c r="JXN946" s="59"/>
      <c r="JXO946" s="59"/>
      <c r="JXP946" s="59"/>
      <c r="JXQ946" s="59"/>
      <c r="JXR946" s="59"/>
      <c r="JXS946" s="59"/>
      <c r="JXT946" s="59"/>
      <c r="JXU946" s="59"/>
      <c r="JXV946" s="59"/>
      <c r="JXW946" s="59"/>
      <c r="JXX946" s="59"/>
      <c r="JXY946" s="59"/>
      <c r="JXZ946" s="59"/>
      <c r="JYA946" s="59"/>
      <c r="JYB946" s="59"/>
      <c r="JYC946" s="59"/>
      <c r="JYD946" s="59"/>
      <c r="JYE946" s="59"/>
      <c r="JYF946" s="59"/>
      <c r="JYG946" s="59"/>
      <c r="JYH946" s="59"/>
      <c r="JYI946" s="59"/>
      <c r="JYJ946" s="59"/>
      <c r="JYK946" s="59"/>
      <c r="JYL946" s="59"/>
      <c r="JYM946" s="59"/>
      <c r="JYN946" s="59"/>
      <c r="JYO946" s="59"/>
      <c r="JYP946" s="59"/>
      <c r="JYQ946" s="59"/>
      <c r="JYR946" s="59"/>
      <c r="JYS946" s="59"/>
      <c r="JYT946" s="59"/>
      <c r="JYU946" s="59"/>
      <c r="JYV946" s="59"/>
      <c r="JYW946" s="59"/>
      <c r="JYX946" s="59"/>
      <c r="JYY946" s="59"/>
      <c r="JYZ946" s="59"/>
      <c r="JZA946" s="59"/>
      <c r="JZB946" s="59"/>
      <c r="JZC946" s="59"/>
      <c r="JZD946" s="59"/>
      <c r="JZE946" s="59"/>
      <c r="JZF946" s="59"/>
      <c r="JZG946" s="59"/>
      <c r="JZH946" s="59"/>
      <c r="JZI946" s="59"/>
      <c r="JZJ946" s="59"/>
      <c r="JZK946" s="59"/>
      <c r="JZL946" s="59"/>
      <c r="JZM946" s="59"/>
      <c r="JZN946" s="59"/>
      <c r="JZO946" s="59"/>
      <c r="JZP946" s="59"/>
      <c r="JZQ946" s="59"/>
      <c r="JZR946" s="59"/>
      <c r="JZS946" s="59"/>
      <c r="JZT946" s="59"/>
      <c r="JZU946" s="59"/>
      <c r="JZV946" s="59"/>
      <c r="JZW946" s="59"/>
      <c r="JZX946" s="59"/>
      <c r="JZY946" s="59"/>
      <c r="JZZ946" s="59"/>
      <c r="KAA946" s="59"/>
      <c r="KAB946" s="59"/>
      <c r="KAC946" s="59"/>
      <c r="KAD946" s="59"/>
      <c r="KAE946" s="59"/>
      <c r="KAF946" s="59"/>
      <c r="KAG946" s="59"/>
      <c r="KAH946" s="59"/>
      <c r="KAI946" s="59"/>
      <c r="KAJ946" s="59"/>
      <c r="KAK946" s="59"/>
      <c r="KAL946" s="59"/>
      <c r="KAM946" s="59"/>
      <c r="KAN946" s="59"/>
      <c r="KAO946" s="59"/>
      <c r="KAP946" s="59"/>
      <c r="KAQ946" s="59"/>
      <c r="KAR946" s="59"/>
      <c r="KAS946" s="59"/>
      <c r="KAT946" s="59"/>
      <c r="KAU946" s="59"/>
      <c r="KAV946" s="59"/>
      <c r="KAW946" s="59"/>
      <c r="KAX946" s="59"/>
      <c r="KAY946" s="59"/>
      <c r="KAZ946" s="59"/>
      <c r="KBA946" s="59"/>
      <c r="KBB946" s="59"/>
      <c r="KBC946" s="59"/>
      <c r="KBD946" s="59"/>
      <c r="KBE946" s="59"/>
      <c r="KBF946" s="59"/>
      <c r="KBG946" s="59"/>
      <c r="KBH946" s="59"/>
      <c r="KBI946" s="59"/>
      <c r="KBJ946" s="59"/>
      <c r="KBK946" s="59"/>
      <c r="KBL946" s="59"/>
      <c r="KBM946" s="59"/>
      <c r="KBN946" s="59"/>
      <c r="KBO946" s="59"/>
      <c r="KBP946" s="59"/>
      <c r="KBQ946" s="59"/>
      <c r="KBR946" s="59"/>
      <c r="KBS946" s="59"/>
      <c r="KBT946" s="59"/>
      <c r="KBU946" s="59"/>
      <c r="KBV946" s="59"/>
      <c r="KBW946" s="59"/>
      <c r="KBX946" s="59"/>
      <c r="KBY946" s="59"/>
      <c r="KBZ946" s="59"/>
      <c r="KCA946" s="59"/>
      <c r="KCB946" s="59"/>
      <c r="KCC946" s="59"/>
      <c r="KCD946" s="59"/>
      <c r="KCE946" s="59"/>
      <c r="KCF946" s="59"/>
      <c r="KCG946" s="59"/>
      <c r="KCH946" s="59"/>
      <c r="KCI946" s="59"/>
      <c r="KCJ946" s="59"/>
      <c r="KCK946" s="59"/>
      <c r="KCL946" s="59"/>
      <c r="KCM946" s="59"/>
      <c r="KCN946" s="59"/>
      <c r="KCO946" s="59"/>
      <c r="KCP946" s="59"/>
      <c r="KCQ946" s="59"/>
      <c r="KCR946" s="59"/>
      <c r="KCS946" s="59"/>
      <c r="KCT946" s="59"/>
      <c r="KCU946" s="59"/>
      <c r="KCV946" s="59"/>
      <c r="KCW946" s="59"/>
      <c r="KCX946" s="59"/>
      <c r="KCY946" s="59"/>
      <c r="KCZ946" s="59"/>
      <c r="KDA946" s="59"/>
      <c r="KDB946" s="59"/>
      <c r="KDC946" s="59"/>
      <c r="KDD946" s="59"/>
      <c r="KDE946" s="59"/>
      <c r="KDF946" s="59"/>
      <c r="KDG946" s="59"/>
      <c r="KDH946" s="59"/>
      <c r="KDI946" s="59"/>
      <c r="KDJ946" s="59"/>
      <c r="KDK946" s="59"/>
      <c r="KDL946" s="59"/>
      <c r="KDM946" s="59"/>
      <c r="KDN946" s="59"/>
      <c r="KDO946" s="59"/>
      <c r="KDP946" s="59"/>
      <c r="KDQ946" s="59"/>
      <c r="KDR946" s="59"/>
      <c r="KDS946" s="59"/>
      <c r="KDT946" s="59"/>
      <c r="KDU946" s="59"/>
      <c r="KDV946" s="59"/>
      <c r="KDW946" s="59"/>
      <c r="KDX946" s="59"/>
      <c r="KDY946" s="59"/>
      <c r="KDZ946" s="59"/>
      <c r="KEA946" s="59"/>
      <c r="KEB946" s="59"/>
      <c r="KEC946" s="59"/>
      <c r="KED946" s="59"/>
      <c r="KEE946" s="59"/>
      <c r="KEF946" s="59"/>
      <c r="KEG946" s="59"/>
      <c r="KEH946" s="59"/>
      <c r="KEI946" s="59"/>
      <c r="KEJ946" s="59"/>
      <c r="KEK946" s="59"/>
      <c r="KEL946" s="59"/>
      <c r="KEM946" s="59"/>
      <c r="KEN946" s="59"/>
      <c r="KEO946" s="59"/>
      <c r="KEP946" s="59"/>
      <c r="KEQ946" s="59"/>
      <c r="KER946" s="59"/>
      <c r="KES946" s="59"/>
      <c r="KET946" s="59"/>
      <c r="KEU946" s="59"/>
      <c r="KEV946" s="59"/>
      <c r="KEW946" s="59"/>
      <c r="KEX946" s="59"/>
      <c r="KEY946" s="59"/>
      <c r="KEZ946" s="59"/>
      <c r="KFA946" s="59"/>
      <c r="KFB946" s="59"/>
      <c r="KFC946" s="59"/>
      <c r="KFD946" s="59"/>
      <c r="KFE946" s="59"/>
      <c r="KFF946" s="59"/>
      <c r="KFG946" s="59"/>
      <c r="KFH946" s="59"/>
      <c r="KFI946" s="59"/>
      <c r="KFJ946" s="59"/>
      <c r="KFK946" s="59"/>
      <c r="KFL946" s="59"/>
      <c r="KFM946" s="59"/>
      <c r="KFN946" s="59"/>
      <c r="KFO946" s="59"/>
      <c r="KFP946" s="59"/>
      <c r="KFQ946" s="59"/>
      <c r="KFR946" s="59"/>
      <c r="KFS946" s="59"/>
      <c r="KFT946" s="59"/>
      <c r="KFU946" s="59"/>
      <c r="KFV946" s="59"/>
      <c r="KFW946" s="59"/>
      <c r="KFX946" s="59"/>
      <c r="KFY946" s="59"/>
      <c r="KFZ946" s="59"/>
      <c r="KGA946" s="59"/>
      <c r="KGB946" s="59"/>
      <c r="KGC946" s="59"/>
      <c r="KGD946" s="59"/>
      <c r="KGE946" s="59"/>
      <c r="KGF946" s="59"/>
      <c r="KGG946" s="59"/>
      <c r="KGH946" s="59"/>
      <c r="KGI946" s="59"/>
      <c r="KGJ946" s="59"/>
      <c r="KGK946" s="59"/>
      <c r="KGL946" s="59"/>
      <c r="KGM946" s="59"/>
      <c r="KGN946" s="59"/>
      <c r="KGO946" s="59"/>
      <c r="KGP946" s="59"/>
      <c r="KGQ946" s="59"/>
      <c r="KGR946" s="59"/>
      <c r="KGS946" s="59"/>
      <c r="KGT946" s="59"/>
      <c r="KGU946" s="59"/>
      <c r="KGV946" s="59"/>
      <c r="KGW946" s="59"/>
      <c r="KGX946" s="59"/>
      <c r="KGY946" s="59"/>
      <c r="KGZ946" s="59"/>
      <c r="KHA946" s="59"/>
      <c r="KHB946" s="59"/>
      <c r="KHC946" s="59"/>
      <c r="KHD946" s="59"/>
      <c r="KHE946" s="59"/>
      <c r="KHF946" s="59"/>
      <c r="KHG946" s="59"/>
      <c r="KHH946" s="59"/>
      <c r="KHI946" s="59"/>
      <c r="KHJ946" s="59"/>
      <c r="KHK946" s="59"/>
      <c r="KHL946" s="59"/>
      <c r="KHM946" s="59"/>
      <c r="KHN946" s="59"/>
      <c r="KHO946" s="59"/>
      <c r="KHP946" s="59"/>
      <c r="KHQ946" s="59"/>
      <c r="KHR946" s="59"/>
      <c r="KHS946" s="59"/>
      <c r="KHT946" s="59"/>
      <c r="KHU946" s="59"/>
      <c r="KHV946" s="59"/>
      <c r="KHW946" s="59"/>
      <c r="KHX946" s="59"/>
      <c r="KHY946" s="59"/>
      <c r="KHZ946" s="59"/>
      <c r="KIA946" s="59"/>
      <c r="KIB946" s="59"/>
      <c r="KIC946" s="59"/>
      <c r="KID946" s="59"/>
      <c r="KIE946" s="59"/>
      <c r="KIF946" s="59"/>
      <c r="KIG946" s="59"/>
      <c r="KIH946" s="59"/>
      <c r="KII946" s="59"/>
      <c r="KIJ946" s="59"/>
      <c r="KIK946" s="59"/>
      <c r="KIL946" s="59"/>
      <c r="KIM946" s="59"/>
      <c r="KIN946" s="59"/>
      <c r="KIO946" s="59"/>
      <c r="KIP946" s="59"/>
      <c r="KIQ946" s="59"/>
      <c r="KIR946" s="59"/>
      <c r="KIS946" s="59"/>
      <c r="KIT946" s="59"/>
      <c r="KIU946" s="59"/>
      <c r="KIV946" s="59"/>
      <c r="KIW946" s="59"/>
      <c r="KIX946" s="59"/>
      <c r="KIY946" s="59"/>
      <c r="KIZ946" s="59"/>
      <c r="KJA946" s="59"/>
      <c r="KJB946" s="59"/>
      <c r="KJC946" s="59"/>
      <c r="KJD946" s="59"/>
      <c r="KJE946" s="59"/>
      <c r="KJF946" s="59"/>
      <c r="KJG946" s="59"/>
      <c r="KJH946" s="59"/>
      <c r="KJI946" s="59"/>
      <c r="KJJ946" s="59"/>
      <c r="KJK946" s="59"/>
      <c r="KJL946" s="59"/>
      <c r="KJM946" s="59"/>
      <c r="KJN946" s="59"/>
      <c r="KJO946" s="59"/>
      <c r="KJP946" s="59"/>
      <c r="KJQ946" s="59"/>
      <c r="KJR946" s="59"/>
      <c r="KJS946" s="59"/>
      <c r="KJT946" s="59"/>
      <c r="KJU946" s="59"/>
      <c r="KJV946" s="59"/>
      <c r="KJW946" s="59"/>
      <c r="KJX946" s="59"/>
      <c r="KJY946" s="59"/>
      <c r="KJZ946" s="59"/>
      <c r="KKA946" s="59"/>
      <c r="KKB946" s="59"/>
      <c r="KKC946" s="59"/>
      <c r="KKD946" s="59"/>
      <c r="KKE946" s="59"/>
      <c r="KKF946" s="59"/>
      <c r="KKG946" s="59"/>
      <c r="KKH946" s="59"/>
      <c r="KKI946" s="59"/>
      <c r="KKJ946" s="59"/>
      <c r="KKK946" s="59"/>
      <c r="KKL946" s="59"/>
      <c r="KKM946" s="59"/>
      <c r="KKN946" s="59"/>
      <c r="KKO946" s="59"/>
      <c r="KKP946" s="59"/>
      <c r="KKQ946" s="59"/>
      <c r="KKR946" s="59"/>
      <c r="KKS946" s="59"/>
      <c r="KKT946" s="59"/>
      <c r="KKU946" s="59"/>
      <c r="KKV946" s="59"/>
      <c r="KKW946" s="59"/>
      <c r="KKX946" s="59"/>
      <c r="KKY946" s="59"/>
      <c r="KKZ946" s="59"/>
      <c r="KLA946" s="59"/>
      <c r="KLB946" s="59"/>
      <c r="KLC946" s="59"/>
      <c r="KLD946" s="59"/>
      <c r="KLE946" s="59"/>
      <c r="KLF946" s="59"/>
      <c r="KLG946" s="59"/>
      <c r="KLH946" s="59"/>
      <c r="KLI946" s="59"/>
      <c r="KLJ946" s="59"/>
      <c r="KLK946" s="59"/>
      <c r="KLL946" s="59"/>
      <c r="KLM946" s="59"/>
      <c r="KLN946" s="59"/>
      <c r="KLO946" s="59"/>
      <c r="KLP946" s="59"/>
      <c r="KLQ946" s="59"/>
      <c r="KLR946" s="59"/>
      <c r="KLS946" s="59"/>
      <c r="KLT946" s="59"/>
      <c r="KLU946" s="59"/>
      <c r="KLV946" s="59"/>
      <c r="KLW946" s="59"/>
      <c r="KLX946" s="59"/>
      <c r="KLY946" s="59"/>
      <c r="KLZ946" s="59"/>
      <c r="KMA946" s="59"/>
      <c r="KMB946" s="59"/>
      <c r="KMC946" s="59"/>
      <c r="KMD946" s="59"/>
      <c r="KME946" s="59"/>
      <c r="KMF946" s="59"/>
      <c r="KMG946" s="59"/>
      <c r="KMH946" s="59"/>
      <c r="KMI946" s="59"/>
      <c r="KMJ946" s="59"/>
      <c r="KMK946" s="59"/>
      <c r="KML946" s="59"/>
      <c r="KMM946" s="59"/>
      <c r="KMN946" s="59"/>
      <c r="KMO946" s="59"/>
      <c r="KMP946" s="59"/>
      <c r="KMQ946" s="59"/>
      <c r="KMR946" s="59"/>
      <c r="KMS946" s="59"/>
      <c r="KMT946" s="59"/>
      <c r="KMU946" s="59"/>
      <c r="KMV946" s="59"/>
      <c r="KMW946" s="59"/>
      <c r="KMX946" s="59"/>
      <c r="KMY946" s="59"/>
      <c r="KMZ946" s="59"/>
      <c r="KNA946" s="59"/>
      <c r="KNB946" s="59"/>
      <c r="KNC946" s="59"/>
      <c r="KND946" s="59"/>
      <c r="KNE946" s="59"/>
      <c r="KNF946" s="59"/>
      <c r="KNG946" s="59"/>
      <c r="KNH946" s="59"/>
      <c r="KNI946" s="59"/>
      <c r="KNJ946" s="59"/>
      <c r="KNK946" s="59"/>
      <c r="KNL946" s="59"/>
      <c r="KNM946" s="59"/>
      <c r="KNN946" s="59"/>
      <c r="KNO946" s="59"/>
      <c r="KNP946" s="59"/>
      <c r="KNQ946" s="59"/>
      <c r="KNR946" s="59"/>
      <c r="KNS946" s="59"/>
      <c r="KNT946" s="59"/>
      <c r="KNU946" s="59"/>
      <c r="KNV946" s="59"/>
      <c r="KNW946" s="59"/>
      <c r="KNX946" s="59"/>
      <c r="KNY946" s="59"/>
      <c r="KNZ946" s="59"/>
      <c r="KOA946" s="59"/>
      <c r="KOB946" s="59"/>
      <c r="KOC946" s="59"/>
      <c r="KOD946" s="59"/>
      <c r="KOE946" s="59"/>
      <c r="KOF946" s="59"/>
      <c r="KOG946" s="59"/>
      <c r="KOH946" s="59"/>
      <c r="KOI946" s="59"/>
      <c r="KOJ946" s="59"/>
      <c r="KOK946" s="59"/>
      <c r="KOL946" s="59"/>
      <c r="KOM946" s="59"/>
      <c r="KON946" s="59"/>
      <c r="KOO946" s="59"/>
      <c r="KOP946" s="59"/>
      <c r="KOQ946" s="59"/>
      <c r="KOR946" s="59"/>
      <c r="KOS946" s="59"/>
      <c r="KOT946" s="59"/>
      <c r="KOU946" s="59"/>
      <c r="KOV946" s="59"/>
      <c r="KOW946" s="59"/>
      <c r="KOX946" s="59"/>
      <c r="KOY946" s="59"/>
      <c r="KOZ946" s="59"/>
      <c r="KPA946" s="59"/>
      <c r="KPB946" s="59"/>
      <c r="KPC946" s="59"/>
      <c r="KPD946" s="59"/>
      <c r="KPE946" s="59"/>
      <c r="KPF946" s="59"/>
      <c r="KPG946" s="59"/>
      <c r="KPH946" s="59"/>
      <c r="KPI946" s="59"/>
      <c r="KPJ946" s="59"/>
      <c r="KPK946" s="59"/>
      <c r="KPL946" s="59"/>
      <c r="KPM946" s="59"/>
      <c r="KPN946" s="59"/>
      <c r="KPO946" s="59"/>
      <c r="KPP946" s="59"/>
      <c r="KPQ946" s="59"/>
      <c r="KPR946" s="59"/>
      <c r="KPS946" s="59"/>
      <c r="KPT946" s="59"/>
      <c r="KPU946" s="59"/>
      <c r="KPV946" s="59"/>
      <c r="KPW946" s="59"/>
      <c r="KPX946" s="59"/>
      <c r="KPY946" s="59"/>
      <c r="KPZ946" s="59"/>
      <c r="KQA946" s="59"/>
      <c r="KQB946" s="59"/>
      <c r="KQC946" s="59"/>
      <c r="KQD946" s="59"/>
      <c r="KQE946" s="59"/>
      <c r="KQF946" s="59"/>
      <c r="KQG946" s="59"/>
      <c r="KQH946" s="59"/>
      <c r="KQI946" s="59"/>
      <c r="KQJ946" s="59"/>
      <c r="KQK946" s="59"/>
      <c r="KQL946" s="59"/>
      <c r="KQM946" s="59"/>
      <c r="KQN946" s="59"/>
      <c r="KQO946" s="59"/>
      <c r="KQP946" s="59"/>
      <c r="KQQ946" s="59"/>
      <c r="KQR946" s="59"/>
      <c r="KQS946" s="59"/>
      <c r="KQT946" s="59"/>
      <c r="KQU946" s="59"/>
      <c r="KQV946" s="59"/>
      <c r="KQW946" s="59"/>
      <c r="KQX946" s="59"/>
      <c r="KQY946" s="59"/>
      <c r="KQZ946" s="59"/>
      <c r="KRA946" s="59"/>
      <c r="KRB946" s="59"/>
      <c r="KRC946" s="59"/>
      <c r="KRD946" s="59"/>
      <c r="KRE946" s="59"/>
      <c r="KRF946" s="59"/>
      <c r="KRG946" s="59"/>
      <c r="KRH946" s="59"/>
      <c r="KRI946" s="59"/>
      <c r="KRJ946" s="59"/>
      <c r="KRK946" s="59"/>
      <c r="KRL946" s="59"/>
      <c r="KRM946" s="59"/>
      <c r="KRN946" s="59"/>
      <c r="KRO946" s="59"/>
      <c r="KRP946" s="59"/>
      <c r="KRQ946" s="59"/>
      <c r="KRR946" s="59"/>
      <c r="KRS946" s="59"/>
      <c r="KRT946" s="59"/>
      <c r="KRU946" s="59"/>
      <c r="KRV946" s="59"/>
      <c r="KRW946" s="59"/>
      <c r="KRX946" s="59"/>
      <c r="KRY946" s="59"/>
      <c r="KRZ946" s="59"/>
      <c r="KSA946" s="59"/>
      <c r="KSB946" s="59"/>
      <c r="KSC946" s="59"/>
      <c r="KSD946" s="59"/>
      <c r="KSE946" s="59"/>
      <c r="KSF946" s="59"/>
      <c r="KSG946" s="59"/>
      <c r="KSH946" s="59"/>
      <c r="KSI946" s="59"/>
      <c r="KSJ946" s="59"/>
      <c r="KSK946" s="59"/>
      <c r="KSL946" s="59"/>
      <c r="KSM946" s="59"/>
      <c r="KSN946" s="59"/>
      <c r="KSO946" s="59"/>
      <c r="KSP946" s="59"/>
      <c r="KSQ946" s="59"/>
      <c r="KSR946" s="59"/>
      <c r="KSS946" s="59"/>
      <c r="KST946" s="59"/>
      <c r="KSU946" s="59"/>
      <c r="KSV946" s="59"/>
      <c r="KSW946" s="59"/>
      <c r="KSX946" s="59"/>
      <c r="KSY946" s="59"/>
      <c r="KSZ946" s="59"/>
      <c r="KTA946" s="59"/>
      <c r="KTB946" s="59"/>
      <c r="KTC946" s="59"/>
      <c r="KTD946" s="59"/>
      <c r="KTE946" s="59"/>
      <c r="KTF946" s="59"/>
      <c r="KTG946" s="59"/>
      <c r="KTH946" s="59"/>
      <c r="KTI946" s="59"/>
      <c r="KTJ946" s="59"/>
      <c r="KTK946" s="59"/>
      <c r="KTL946" s="59"/>
      <c r="KTM946" s="59"/>
      <c r="KTN946" s="59"/>
      <c r="KTO946" s="59"/>
      <c r="KTP946" s="59"/>
      <c r="KTQ946" s="59"/>
      <c r="KTR946" s="59"/>
      <c r="KTS946" s="59"/>
      <c r="KTT946" s="59"/>
      <c r="KTU946" s="59"/>
      <c r="KTV946" s="59"/>
      <c r="KTW946" s="59"/>
      <c r="KTX946" s="59"/>
      <c r="KTY946" s="59"/>
      <c r="KTZ946" s="59"/>
      <c r="KUA946" s="59"/>
      <c r="KUB946" s="59"/>
      <c r="KUC946" s="59"/>
      <c r="KUD946" s="59"/>
      <c r="KUE946" s="59"/>
      <c r="KUF946" s="59"/>
      <c r="KUG946" s="59"/>
      <c r="KUH946" s="59"/>
      <c r="KUI946" s="59"/>
      <c r="KUJ946" s="59"/>
      <c r="KUK946" s="59"/>
      <c r="KUL946" s="59"/>
      <c r="KUM946" s="59"/>
      <c r="KUN946" s="59"/>
      <c r="KUO946" s="59"/>
      <c r="KUP946" s="59"/>
      <c r="KUQ946" s="59"/>
      <c r="KUR946" s="59"/>
      <c r="KUS946" s="59"/>
      <c r="KUT946" s="59"/>
      <c r="KUU946" s="59"/>
      <c r="KUV946" s="59"/>
      <c r="KUW946" s="59"/>
      <c r="KUX946" s="59"/>
      <c r="KUY946" s="59"/>
      <c r="KUZ946" s="59"/>
      <c r="KVA946" s="59"/>
      <c r="KVB946" s="59"/>
      <c r="KVC946" s="59"/>
      <c r="KVD946" s="59"/>
      <c r="KVE946" s="59"/>
      <c r="KVF946" s="59"/>
      <c r="KVG946" s="59"/>
      <c r="KVH946" s="59"/>
      <c r="KVI946" s="59"/>
      <c r="KVJ946" s="59"/>
      <c r="KVK946" s="59"/>
      <c r="KVL946" s="59"/>
      <c r="KVM946" s="59"/>
      <c r="KVN946" s="59"/>
      <c r="KVO946" s="59"/>
      <c r="KVP946" s="59"/>
      <c r="KVQ946" s="59"/>
      <c r="KVR946" s="59"/>
      <c r="KVS946" s="59"/>
      <c r="KVT946" s="59"/>
      <c r="KVU946" s="59"/>
      <c r="KVV946" s="59"/>
      <c r="KVW946" s="59"/>
      <c r="KVX946" s="59"/>
      <c r="KVY946" s="59"/>
      <c r="KVZ946" s="59"/>
      <c r="KWA946" s="59"/>
      <c r="KWB946" s="59"/>
      <c r="KWC946" s="59"/>
      <c r="KWD946" s="59"/>
      <c r="KWE946" s="59"/>
      <c r="KWF946" s="59"/>
      <c r="KWG946" s="59"/>
      <c r="KWH946" s="59"/>
      <c r="KWI946" s="59"/>
      <c r="KWJ946" s="59"/>
      <c r="KWK946" s="59"/>
      <c r="KWL946" s="59"/>
      <c r="KWM946" s="59"/>
      <c r="KWN946" s="59"/>
      <c r="KWO946" s="59"/>
      <c r="KWP946" s="59"/>
      <c r="KWQ946" s="59"/>
      <c r="KWR946" s="59"/>
      <c r="KWS946" s="59"/>
      <c r="KWT946" s="59"/>
      <c r="KWU946" s="59"/>
      <c r="KWV946" s="59"/>
      <c r="KWW946" s="59"/>
      <c r="KWX946" s="59"/>
      <c r="KWY946" s="59"/>
      <c r="KWZ946" s="59"/>
      <c r="KXA946" s="59"/>
      <c r="KXB946" s="59"/>
      <c r="KXC946" s="59"/>
      <c r="KXD946" s="59"/>
      <c r="KXE946" s="59"/>
      <c r="KXF946" s="59"/>
      <c r="KXG946" s="59"/>
      <c r="KXH946" s="59"/>
      <c r="KXI946" s="59"/>
      <c r="KXJ946" s="59"/>
      <c r="KXK946" s="59"/>
      <c r="KXL946" s="59"/>
      <c r="KXM946" s="59"/>
      <c r="KXN946" s="59"/>
      <c r="KXO946" s="59"/>
      <c r="KXP946" s="59"/>
      <c r="KXQ946" s="59"/>
      <c r="KXR946" s="59"/>
      <c r="KXS946" s="59"/>
      <c r="KXT946" s="59"/>
      <c r="KXU946" s="59"/>
      <c r="KXV946" s="59"/>
      <c r="KXW946" s="59"/>
      <c r="KXX946" s="59"/>
      <c r="KXY946" s="59"/>
      <c r="KXZ946" s="59"/>
      <c r="KYA946" s="59"/>
      <c r="KYB946" s="59"/>
      <c r="KYC946" s="59"/>
      <c r="KYD946" s="59"/>
      <c r="KYE946" s="59"/>
      <c r="KYF946" s="59"/>
      <c r="KYG946" s="59"/>
      <c r="KYH946" s="59"/>
      <c r="KYI946" s="59"/>
      <c r="KYJ946" s="59"/>
      <c r="KYK946" s="59"/>
      <c r="KYL946" s="59"/>
      <c r="KYM946" s="59"/>
      <c r="KYN946" s="59"/>
      <c r="KYO946" s="59"/>
      <c r="KYP946" s="59"/>
      <c r="KYQ946" s="59"/>
      <c r="KYR946" s="59"/>
      <c r="KYS946" s="59"/>
      <c r="KYT946" s="59"/>
      <c r="KYU946" s="59"/>
      <c r="KYV946" s="59"/>
      <c r="KYW946" s="59"/>
      <c r="KYX946" s="59"/>
      <c r="KYY946" s="59"/>
      <c r="KYZ946" s="59"/>
      <c r="KZA946" s="59"/>
      <c r="KZB946" s="59"/>
      <c r="KZC946" s="59"/>
      <c r="KZD946" s="59"/>
      <c r="KZE946" s="59"/>
      <c r="KZF946" s="59"/>
      <c r="KZG946" s="59"/>
      <c r="KZH946" s="59"/>
      <c r="KZI946" s="59"/>
      <c r="KZJ946" s="59"/>
      <c r="KZK946" s="59"/>
      <c r="KZL946" s="59"/>
      <c r="KZM946" s="59"/>
      <c r="KZN946" s="59"/>
      <c r="KZO946" s="59"/>
      <c r="KZP946" s="59"/>
      <c r="KZQ946" s="59"/>
      <c r="KZR946" s="59"/>
      <c r="KZS946" s="59"/>
      <c r="KZT946" s="59"/>
      <c r="KZU946" s="59"/>
      <c r="KZV946" s="59"/>
      <c r="KZW946" s="59"/>
      <c r="KZX946" s="59"/>
      <c r="KZY946" s="59"/>
      <c r="KZZ946" s="59"/>
      <c r="LAA946" s="59"/>
      <c r="LAB946" s="59"/>
      <c r="LAC946" s="59"/>
      <c r="LAD946" s="59"/>
      <c r="LAE946" s="59"/>
      <c r="LAF946" s="59"/>
      <c r="LAG946" s="59"/>
      <c r="LAH946" s="59"/>
      <c r="LAI946" s="59"/>
      <c r="LAJ946" s="59"/>
      <c r="LAK946" s="59"/>
      <c r="LAL946" s="59"/>
      <c r="LAM946" s="59"/>
      <c r="LAN946" s="59"/>
      <c r="LAO946" s="59"/>
      <c r="LAP946" s="59"/>
      <c r="LAQ946" s="59"/>
      <c r="LAR946" s="59"/>
      <c r="LAS946" s="59"/>
      <c r="LAT946" s="59"/>
      <c r="LAU946" s="59"/>
      <c r="LAV946" s="59"/>
      <c r="LAW946" s="59"/>
      <c r="LAX946" s="59"/>
      <c r="LAY946" s="59"/>
      <c r="LAZ946" s="59"/>
      <c r="LBA946" s="59"/>
      <c r="LBB946" s="59"/>
      <c r="LBC946" s="59"/>
      <c r="LBD946" s="59"/>
      <c r="LBE946" s="59"/>
      <c r="LBF946" s="59"/>
      <c r="LBG946" s="59"/>
      <c r="LBH946" s="59"/>
      <c r="LBI946" s="59"/>
      <c r="LBJ946" s="59"/>
      <c r="LBK946" s="59"/>
      <c r="LBL946" s="59"/>
      <c r="LBM946" s="59"/>
      <c r="LBN946" s="59"/>
      <c r="LBO946" s="59"/>
      <c r="LBP946" s="59"/>
      <c r="LBQ946" s="59"/>
      <c r="LBR946" s="59"/>
      <c r="LBS946" s="59"/>
      <c r="LBT946" s="59"/>
      <c r="LBU946" s="59"/>
      <c r="LBV946" s="59"/>
      <c r="LBW946" s="59"/>
      <c r="LBX946" s="59"/>
      <c r="LBY946" s="59"/>
      <c r="LBZ946" s="59"/>
      <c r="LCA946" s="59"/>
      <c r="LCB946" s="59"/>
      <c r="LCC946" s="59"/>
      <c r="LCD946" s="59"/>
      <c r="LCE946" s="59"/>
      <c r="LCF946" s="59"/>
      <c r="LCG946" s="59"/>
      <c r="LCH946" s="59"/>
      <c r="LCI946" s="59"/>
      <c r="LCJ946" s="59"/>
      <c r="LCK946" s="59"/>
      <c r="LCL946" s="59"/>
      <c r="LCM946" s="59"/>
      <c r="LCN946" s="59"/>
      <c r="LCO946" s="59"/>
      <c r="LCP946" s="59"/>
      <c r="LCQ946" s="59"/>
      <c r="LCR946" s="59"/>
      <c r="LCS946" s="59"/>
      <c r="LCT946" s="59"/>
      <c r="LCU946" s="59"/>
      <c r="LCV946" s="59"/>
      <c r="LCW946" s="59"/>
      <c r="LCX946" s="59"/>
      <c r="LCY946" s="59"/>
      <c r="LCZ946" s="59"/>
      <c r="LDA946" s="59"/>
      <c r="LDB946" s="59"/>
      <c r="LDC946" s="59"/>
      <c r="LDD946" s="59"/>
      <c r="LDE946" s="59"/>
      <c r="LDF946" s="59"/>
      <c r="LDG946" s="59"/>
      <c r="LDH946" s="59"/>
      <c r="LDI946" s="59"/>
      <c r="LDJ946" s="59"/>
      <c r="LDK946" s="59"/>
      <c r="LDL946" s="59"/>
      <c r="LDM946" s="59"/>
      <c r="LDN946" s="59"/>
      <c r="LDO946" s="59"/>
      <c r="LDP946" s="59"/>
      <c r="LDQ946" s="59"/>
      <c r="LDR946" s="59"/>
      <c r="LDS946" s="59"/>
      <c r="LDT946" s="59"/>
      <c r="LDU946" s="59"/>
      <c r="LDV946" s="59"/>
      <c r="LDW946" s="59"/>
      <c r="LDX946" s="59"/>
      <c r="LDY946" s="59"/>
      <c r="LDZ946" s="59"/>
      <c r="LEA946" s="59"/>
      <c r="LEB946" s="59"/>
      <c r="LEC946" s="59"/>
      <c r="LED946" s="59"/>
      <c r="LEE946" s="59"/>
      <c r="LEF946" s="59"/>
      <c r="LEG946" s="59"/>
      <c r="LEH946" s="59"/>
      <c r="LEI946" s="59"/>
      <c r="LEJ946" s="59"/>
      <c r="LEK946" s="59"/>
      <c r="LEL946" s="59"/>
      <c r="LEM946" s="59"/>
      <c r="LEN946" s="59"/>
      <c r="LEO946" s="59"/>
      <c r="LEP946" s="59"/>
      <c r="LEQ946" s="59"/>
      <c r="LER946" s="59"/>
      <c r="LES946" s="59"/>
      <c r="LET946" s="59"/>
      <c r="LEU946" s="59"/>
      <c r="LEV946" s="59"/>
      <c r="LEW946" s="59"/>
      <c r="LEX946" s="59"/>
      <c r="LEY946" s="59"/>
      <c r="LEZ946" s="59"/>
      <c r="LFA946" s="59"/>
      <c r="LFB946" s="59"/>
      <c r="LFC946" s="59"/>
      <c r="LFD946" s="59"/>
      <c r="LFE946" s="59"/>
      <c r="LFF946" s="59"/>
      <c r="LFG946" s="59"/>
      <c r="LFH946" s="59"/>
      <c r="LFI946" s="59"/>
      <c r="LFJ946" s="59"/>
      <c r="LFK946" s="59"/>
      <c r="LFL946" s="59"/>
      <c r="LFM946" s="59"/>
      <c r="LFN946" s="59"/>
      <c r="LFO946" s="59"/>
      <c r="LFP946" s="59"/>
      <c r="LFQ946" s="59"/>
      <c r="LFR946" s="59"/>
      <c r="LFS946" s="59"/>
      <c r="LFT946" s="59"/>
      <c r="LFU946" s="59"/>
      <c r="LFV946" s="59"/>
      <c r="LFW946" s="59"/>
      <c r="LFX946" s="59"/>
      <c r="LFY946" s="59"/>
      <c r="LFZ946" s="59"/>
      <c r="LGA946" s="59"/>
      <c r="LGB946" s="59"/>
      <c r="LGC946" s="59"/>
      <c r="LGD946" s="59"/>
      <c r="LGE946" s="59"/>
      <c r="LGF946" s="59"/>
      <c r="LGG946" s="59"/>
      <c r="LGH946" s="59"/>
      <c r="LGI946" s="59"/>
      <c r="LGJ946" s="59"/>
      <c r="LGK946" s="59"/>
      <c r="LGL946" s="59"/>
      <c r="LGM946" s="59"/>
      <c r="LGN946" s="59"/>
      <c r="LGO946" s="59"/>
      <c r="LGP946" s="59"/>
      <c r="LGQ946" s="59"/>
      <c r="LGR946" s="59"/>
      <c r="LGS946" s="59"/>
      <c r="LGT946" s="59"/>
      <c r="LGU946" s="59"/>
      <c r="LGV946" s="59"/>
      <c r="LGW946" s="59"/>
      <c r="LGX946" s="59"/>
      <c r="LGY946" s="59"/>
      <c r="LGZ946" s="59"/>
      <c r="LHA946" s="59"/>
      <c r="LHB946" s="59"/>
      <c r="LHC946" s="59"/>
      <c r="LHD946" s="59"/>
      <c r="LHE946" s="59"/>
      <c r="LHF946" s="59"/>
      <c r="LHG946" s="59"/>
      <c r="LHH946" s="59"/>
      <c r="LHI946" s="59"/>
      <c r="LHJ946" s="59"/>
      <c r="LHK946" s="59"/>
      <c r="LHL946" s="59"/>
      <c r="LHM946" s="59"/>
      <c r="LHN946" s="59"/>
      <c r="LHO946" s="59"/>
      <c r="LHP946" s="59"/>
      <c r="LHQ946" s="59"/>
      <c r="LHR946" s="59"/>
      <c r="LHS946" s="59"/>
      <c r="LHT946" s="59"/>
      <c r="LHU946" s="59"/>
      <c r="LHV946" s="59"/>
      <c r="LHW946" s="59"/>
      <c r="LHX946" s="59"/>
      <c r="LHY946" s="59"/>
      <c r="LHZ946" s="59"/>
      <c r="LIA946" s="59"/>
      <c r="LIB946" s="59"/>
      <c r="LIC946" s="59"/>
      <c r="LID946" s="59"/>
      <c r="LIE946" s="59"/>
      <c r="LIF946" s="59"/>
      <c r="LIG946" s="59"/>
      <c r="LIH946" s="59"/>
      <c r="LII946" s="59"/>
      <c r="LIJ946" s="59"/>
      <c r="LIK946" s="59"/>
      <c r="LIL946" s="59"/>
      <c r="LIM946" s="59"/>
      <c r="LIN946" s="59"/>
      <c r="LIO946" s="59"/>
      <c r="LIP946" s="59"/>
      <c r="LIQ946" s="59"/>
      <c r="LIR946" s="59"/>
      <c r="LIS946" s="59"/>
      <c r="LIT946" s="59"/>
      <c r="LIU946" s="59"/>
      <c r="LIV946" s="59"/>
      <c r="LIW946" s="59"/>
      <c r="LIX946" s="59"/>
      <c r="LIY946" s="59"/>
      <c r="LIZ946" s="59"/>
      <c r="LJA946" s="59"/>
      <c r="LJB946" s="59"/>
      <c r="LJC946" s="59"/>
      <c r="LJD946" s="59"/>
      <c r="LJE946" s="59"/>
      <c r="LJF946" s="59"/>
      <c r="LJG946" s="59"/>
      <c r="LJH946" s="59"/>
      <c r="LJI946" s="59"/>
      <c r="LJJ946" s="59"/>
      <c r="LJK946" s="59"/>
      <c r="LJL946" s="59"/>
      <c r="LJM946" s="59"/>
      <c r="LJN946" s="59"/>
      <c r="LJO946" s="59"/>
      <c r="LJP946" s="59"/>
      <c r="LJQ946" s="59"/>
      <c r="LJR946" s="59"/>
      <c r="LJS946" s="59"/>
      <c r="LJT946" s="59"/>
      <c r="LJU946" s="59"/>
      <c r="LJV946" s="59"/>
      <c r="LJW946" s="59"/>
      <c r="LJX946" s="59"/>
      <c r="LJY946" s="59"/>
      <c r="LJZ946" s="59"/>
      <c r="LKA946" s="59"/>
      <c r="LKB946" s="59"/>
      <c r="LKC946" s="59"/>
      <c r="LKD946" s="59"/>
      <c r="LKE946" s="59"/>
      <c r="LKF946" s="59"/>
      <c r="LKG946" s="59"/>
      <c r="LKH946" s="59"/>
      <c r="LKI946" s="59"/>
      <c r="LKJ946" s="59"/>
      <c r="LKK946" s="59"/>
      <c r="LKL946" s="59"/>
      <c r="LKM946" s="59"/>
      <c r="LKN946" s="59"/>
      <c r="LKO946" s="59"/>
      <c r="LKP946" s="59"/>
      <c r="LKQ946" s="59"/>
      <c r="LKR946" s="59"/>
      <c r="LKS946" s="59"/>
      <c r="LKT946" s="59"/>
      <c r="LKU946" s="59"/>
      <c r="LKV946" s="59"/>
      <c r="LKW946" s="59"/>
      <c r="LKX946" s="59"/>
      <c r="LKY946" s="59"/>
      <c r="LKZ946" s="59"/>
      <c r="LLA946" s="59"/>
      <c r="LLB946" s="59"/>
      <c r="LLC946" s="59"/>
      <c r="LLD946" s="59"/>
      <c r="LLE946" s="59"/>
      <c r="LLF946" s="59"/>
      <c r="LLG946" s="59"/>
      <c r="LLH946" s="59"/>
      <c r="LLI946" s="59"/>
      <c r="LLJ946" s="59"/>
      <c r="LLK946" s="59"/>
      <c r="LLL946" s="59"/>
      <c r="LLM946" s="59"/>
      <c r="LLN946" s="59"/>
      <c r="LLO946" s="59"/>
      <c r="LLP946" s="59"/>
      <c r="LLQ946" s="59"/>
      <c r="LLR946" s="59"/>
      <c r="LLS946" s="59"/>
      <c r="LLT946" s="59"/>
      <c r="LLU946" s="59"/>
      <c r="LLV946" s="59"/>
      <c r="LLW946" s="59"/>
      <c r="LLX946" s="59"/>
      <c r="LLY946" s="59"/>
      <c r="LLZ946" s="59"/>
      <c r="LMA946" s="59"/>
      <c r="LMB946" s="59"/>
      <c r="LMC946" s="59"/>
      <c r="LMD946" s="59"/>
      <c r="LME946" s="59"/>
      <c r="LMF946" s="59"/>
      <c r="LMG946" s="59"/>
      <c r="LMH946" s="59"/>
      <c r="LMI946" s="59"/>
      <c r="LMJ946" s="59"/>
      <c r="LMK946" s="59"/>
      <c r="LML946" s="59"/>
      <c r="LMM946" s="59"/>
      <c r="LMN946" s="59"/>
      <c r="LMO946" s="59"/>
      <c r="LMP946" s="59"/>
      <c r="LMQ946" s="59"/>
      <c r="LMR946" s="59"/>
      <c r="LMS946" s="59"/>
      <c r="LMT946" s="59"/>
      <c r="LMU946" s="59"/>
      <c r="LMV946" s="59"/>
      <c r="LMW946" s="59"/>
      <c r="LMX946" s="59"/>
      <c r="LMY946" s="59"/>
      <c r="LMZ946" s="59"/>
      <c r="LNA946" s="59"/>
      <c r="LNB946" s="59"/>
      <c r="LNC946" s="59"/>
      <c r="LND946" s="59"/>
      <c r="LNE946" s="59"/>
      <c r="LNF946" s="59"/>
      <c r="LNG946" s="59"/>
      <c r="LNH946" s="59"/>
      <c r="LNI946" s="59"/>
      <c r="LNJ946" s="59"/>
      <c r="LNK946" s="59"/>
      <c r="LNL946" s="59"/>
      <c r="LNM946" s="59"/>
      <c r="LNN946" s="59"/>
      <c r="LNO946" s="59"/>
      <c r="LNP946" s="59"/>
      <c r="LNQ946" s="59"/>
      <c r="LNR946" s="59"/>
      <c r="LNS946" s="59"/>
      <c r="LNT946" s="59"/>
      <c r="LNU946" s="59"/>
      <c r="LNV946" s="59"/>
      <c r="LNW946" s="59"/>
      <c r="LNX946" s="59"/>
      <c r="LNY946" s="59"/>
      <c r="LNZ946" s="59"/>
      <c r="LOA946" s="59"/>
      <c r="LOB946" s="59"/>
      <c r="LOC946" s="59"/>
      <c r="LOD946" s="59"/>
      <c r="LOE946" s="59"/>
      <c r="LOF946" s="59"/>
      <c r="LOG946" s="59"/>
      <c r="LOH946" s="59"/>
      <c r="LOI946" s="59"/>
      <c r="LOJ946" s="59"/>
      <c r="LOK946" s="59"/>
      <c r="LOL946" s="59"/>
      <c r="LOM946" s="59"/>
      <c r="LON946" s="59"/>
      <c r="LOO946" s="59"/>
      <c r="LOP946" s="59"/>
      <c r="LOQ946" s="59"/>
      <c r="LOR946" s="59"/>
      <c r="LOS946" s="59"/>
      <c r="LOT946" s="59"/>
      <c r="LOU946" s="59"/>
      <c r="LOV946" s="59"/>
      <c r="LOW946" s="59"/>
      <c r="LOX946" s="59"/>
      <c r="LOY946" s="59"/>
      <c r="LOZ946" s="59"/>
      <c r="LPA946" s="59"/>
      <c r="LPB946" s="59"/>
      <c r="LPC946" s="59"/>
      <c r="LPD946" s="59"/>
      <c r="LPE946" s="59"/>
      <c r="LPF946" s="59"/>
      <c r="LPG946" s="59"/>
      <c r="LPH946" s="59"/>
      <c r="LPI946" s="59"/>
      <c r="LPJ946" s="59"/>
      <c r="LPK946" s="59"/>
      <c r="LPL946" s="59"/>
      <c r="LPM946" s="59"/>
      <c r="LPN946" s="59"/>
      <c r="LPO946" s="59"/>
      <c r="LPP946" s="59"/>
      <c r="LPQ946" s="59"/>
      <c r="LPR946" s="59"/>
      <c r="LPS946" s="59"/>
      <c r="LPT946" s="59"/>
      <c r="LPU946" s="59"/>
      <c r="LPV946" s="59"/>
      <c r="LPW946" s="59"/>
      <c r="LPX946" s="59"/>
      <c r="LPY946" s="59"/>
      <c r="LPZ946" s="59"/>
      <c r="LQA946" s="59"/>
      <c r="LQB946" s="59"/>
      <c r="LQC946" s="59"/>
      <c r="LQD946" s="59"/>
      <c r="LQE946" s="59"/>
      <c r="LQF946" s="59"/>
      <c r="LQG946" s="59"/>
      <c r="LQH946" s="59"/>
      <c r="LQI946" s="59"/>
      <c r="LQJ946" s="59"/>
      <c r="LQK946" s="59"/>
      <c r="LQL946" s="59"/>
      <c r="LQM946" s="59"/>
      <c r="LQN946" s="59"/>
      <c r="LQO946" s="59"/>
      <c r="LQP946" s="59"/>
      <c r="LQQ946" s="59"/>
      <c r="LQR946" s="59"/>
      <c r="LQS946" s="59"/>
      <c r="LQT946" s="59"/>
      <c r="LQU946" s="59"/>
      <c r="LQV946" s="59"/>
      <c r="LQW946" s="59"/>
      <c r="LQX946" s="59"/>
      <c r="LQY946" s="59"/>
      <c r="LQZ946" s="59"/>
      <c r="LRA946" s="59"/>
      <c r="LRB946" s="59"/>
      <c r="LRC946" s="59"/>
      <c r="LRD946" s="59"/>
      <c r="LRE946" s="59"/>
      <c r="LRF946" s="59"/>
      <c r="LRG946" s="59"/>
      <c r="LRH946" s="59"/>
      <c r="LRI946" s="59"/>
      <c r="LRJ946" s="59"/>
      <c r="LRK946" s="59"/>
      <c r="LRL946" s="59"/>
      <c r="LRM946" s="59"/>
      <c r="LRN946" s="59"/>
      <c r="LRO946" s="59"/>
      <c r="LRP946" s="59"/>
      <c r="LRQ946" s="59"/>
      <c r="LRR946" s="59"/>
      <c r="LRS946" s="59"/>
      <c r="LRT946" s="59"/>
      <c r="LRU946" s="59"/>
      <c r="LRV946" s="59"/>
      <c r="LRW946" s="59"/>
      <c r="LRX946" s="59"/>
      <c r="LRY946" s="59"/>
      <c r="LRZ946" s="59"/>
      <c r="LSA946" s="59"/>
      <c r="LSB946" s="59"/>
      <c r="LSC946" s="59"/>
      <c r="LSD946" s="59"/>
      <c r="LSE946" s="59"/>
      <c r="LSF946" s="59"/>
      <c r="LSG946" s="59"/>
      <c r="LSH946" s="59"/>
      <c r="LSI946" s="59"/>
      <c r="LSJ946" s="59"/>
      <c r="LSK946" s="59"/>
      <c r="LSL946" s="59"/>
      <c r="LSM946" s="59"/>
      <c r="LSN946" s="59"/>
      <c r="LSO946" s="59"/>
      <c r="LSP946" s="59"/>
      <c r="LSQ946" s="59"/>
      <c r="LSR946" s="59"/>
      <c r="LSS946" s="59"/>
      <c r="LST946" s="59"/>
      <c r="LSU946" s="59"/>
      <c r="LSV946" s="59"/>
      <c r="LSW946" s="59"/>
      <c r="LSX946" s="59"/>
      <c r="LSY946" s="59"/>
      <c r="LSZ946" s="59"/>
      <c r="LTA946" s="59"/>
      <c r="LTB946" s="59"/>
      <c r="LTC946" s="59"/>
      <c r="LTD946" s="59"/>
      <c r="LTE946" s="59"/>
      <c r="LTF946" s="59"/>
      <c r="LTG946" s="59"/>
      <c r="LTH946" s="59"/>
      <c r="LTI946" s="59"/>
      <c r="LTJ946" s="59"/>
      <c r="LTK946" s="59"/>
      <c r="LTL946" s="59"/>
      <c r="LTM946" s="59"/>
      <c r="LTN946" s="59"/>
      <c r="LTO946" s="59"/>
      <c r="LTP946" s="59"/>
      <c r="LTQ946" s="59"/>
      <c r="LTR946" s="59"/>
      <c r="LTS946" s="59"/>
      <c r="LTT946" s="59"/>
      <c r="LTU946" s="59"/>
      <c r="LTV946" s="59"/>
      <c r="LTW946" s="59"/>
      <c r="LTX946" s="59"/>
      <c r="LTY946" s="59"/>
      <c r="LTZ946" s="59"/>
      <c r="LUA946" s="59"/>
      <c r="LUB946" s="59"/>
      <c r="LUC946" s="59"/>
      <c r="LUD946" s="59"/>
      <c r="LUE946" s="59"/>
      <c r="LUF946" s="59"/>
      <c r="LUG946" s="59"/>
      <c r="LUH946" s="59"/>
      <c r="LUI946" s="59"/>
      <c r="LUJ946" s="59"/>
      <c r="LUK946" s="59"/>
      <c r="LUL946" s="59"/>
      <c r="LUM946" s="59"/>
      <c r="LUN946" s="59"/>
      <c r="LUO946" s="59"/>
      <c r="LUP946" s="59"/>
      <c r="LUQ946" s="59"/>
      <c r="LUR946" s="59"/>
      <c r="LUS946" s="59"/>
      <c r="LUT946" s="59"/>
      <c r="LUU946" s="59"/>
      <c r="LUV946" s="59"/>
      <c r="LUW946" s="59"/>
      <c r="LUX946" s="59"/>
      <c r="LUY946" s="59"/>
      <c r="LUZ946" s="59"/>
      <c r="LVA946" s="59"/>
      <c r="LVB946" s="59"/>
      <c r="LVC946" s="59"/>
      <c r="LVD946" s="59"/>
      <c r="LVE946" s="59"/>
      <c r="LVF946" s="59"/>
      <c r="LVG946" s="59"/>
      <c r="LVH946" s="59"/>
      <c r="LVI946" s="59"/>
      <c r="LVJ946" s="59"/>
      <c r="LVK946" s="59"/>
      <c r="LVL946" s="59"/>
      <c r="LVM946" s="59"/>
      <c r="LVN946" s="59"/>
      <c r="LVO946" s="59"/>
      <c r="LVP946" s="59"/>
      <c r="LVQ946" s="59"/>
      <c r="LVR946" s="59"/>
      <c r="LVS946" s="59"/>
      <c r="LVT946" s="59"/>
      <c r="LVU946" s="59"/>
      <c r="LVV946" s="59"/>
      <c r="LVW946" s="59"/>
      <c r="LVX946" s="59"/>
      <c r="LVY946" s="59"/>
      <c r="LVZ946" s="59"/>
      <c r="LWA946" s="59"/>
      <c r="LWB946" s="59"/>
      <c r="LWC946" s="59"/>
      <c r="LWD946" s="59"/>
      <c r="LWE946" s="59"/>
      <c r="LWF946" s="59"/>
      <c r="LWG946" s="59"/>
      <c r="LWH946" s="59"/>
      <c r="LWI946" s="59"/>
      <c r="LWJ946" s="59"/>
      <c r="LWK946" s="59"/>
      <c r="LWL946" s="59"/>
      <c r="LWM946" s="59"/>
      <c r="LWN946" s="59"/>
      <c r="LWO946" s="59"/>
      <c r="LWP946" s="59"/>
      <c r="LWQ946" s="59"/>
      <c r="LWR946" s="59"/>
      <c r="LWS946" s="59"/>
      <c r="LWT946" s="59"/>
      <c r="LWU946" s="59"/>
      <c r="LWV946" s="59"/>
      <c r="LWW946" s="59"/>
      <c r="LWX946" s="59"/>
      <c r="LWY946" s="59"/>
      <c r="LWZ946" s="59"/>
      <c r="LXA946" s="59"/>
      <c r="LXB946" s="59"/>
      <c r="LXC946" s="59"/>
      <c r="LXD946" s="59"/>
      <c r="LXE946" s="59"/>
      <c r="LXF946" s="59"/>
      <c r="LXG946" s="59"/>
      <c r="LXH946" s="59"/>
      <c r="LXI946" s="59"/>
      <c r="LXJ946" s="59"/>
      <c r="LXK946" s="59"/>
      <c r="LXL946" s="59"/>
      <c r="LXM946" s="59"/>
      <c r="LXN946" s="59"/>
      <c r="LXO946" s="59"/>
      <c r="LXP946" s="59"/>
      <c r="LXQ946" s="59"/>
      <c r="LXR946" s="59"/>
      <c r="LXS946" s="59"/>
      <c r="LXT946" s="59"/>
      <c r="LXU946" s="59"/>
      <c r="LXV946" s="59"/>
      <c r="LXW946" s="59"/>
      <c r="LXX946" s="59"/>
      <c r="LXY946" s="59"/>
      <c r="LXZ946" s="59"/>
      <c r="LYA946" s="59"/>
      <c r="LYB946" s="59"/>
      <c r="LYC946" s="59"/>
      <c r="LYD946" s="59"/>
      <c r="LYE946" s="59"/>
      <c r="LYF946" s="59"/>
      <c r="LYG946" s="59"/>
      <c r="LYH946" s="59"/>
      <c r="LYI946" s="59"/>
      <c r="LYJ946" s="59"/>
      <c r="LYK946" s="59"/>
      <c r="LYL946" s="59"/>
      <c r="LYM946" s="59"/>
      <c r="LYN946" s="59"/>
      <c r="LYO946" s="59"/>
      <c r="LYP946" s="59"/>
      <c r="LYQ946" s="59"/>
      <c r="LYR946" s="59"/>
      <c r="LYS946" s="59"/>
      <c r="LYT946" s="59"/>
      <c r="LYU946" s="59"/>
      <c r="LYV946" s="59"/>
      <c r="LYW946" s="59"/>
      <c r="LYX946" s="59"/>
      <c r="LYY946" s="59"/>
      <c r="LYZ946" s="59"/>
      <c r="LZA946" s="59"/>
      <c r="LZB946" s="59"/>
      <c r="LZC946" s="59"/>
      <c r="LZD946" s="59"/>
      <c r="LZE946" s="59"/>
      <c r="LZF946" s="59"/>
      <c r="LZG946" s="59"/>
      <c r="LZH946" s="59"/>
      <c r="LZI946" s="59"/>
      <c r="LZJ946" s="59"/>
      <c r="LZK946" s="59"/>
      <c r="LZL946" s="59"/>
      <c r="LZM946" s="59"/>
      <c r="LZN946" s="59"/>
      <c r="LZO946" s="59"/>
      <c r="LZP946" s="59"/>
      <c r="LZQ946" s="59"/>
      <c r="LZR946" s="59"/>
      <c r="LZS946" s="59"/>
      <c r="LZT946" s="59"/>
      <c r="LZU946" s="59"/>
      <c r="LZV946" s="59"/>
      <c r="LZW946" s="59"/>
      <c r="LZX946" s="59"/>
      <c r="LZY946" s="59"/>
      <c r="LZZ946" s="59"/>
      <c r="MAA946" s="59"/>
      <c r="MAB946" s="59"/>
      <c r="MAC946" s="59"/>
      <c r="MAD946" s="59"/>
      <c r="MAE946" s="59"/>
      <c r="MAF946" s="59"/>
      <c r="MAG946" s="59"/>
      <c r="MAH946" s="59"/>
      <c r="MAI946" s="59"/>
      <c r="MAJ946" s="59"/>
      <c r="MAK946" s="59"/>
      <c r="MAL946" s="59"/>
      <c r="MAM946" s="59"/>
      <c r="MAN946" s="59"/>
      <c r="MAO946" s="59"/>
      <c r="MAP946" s="59"/>
      <c r="MAQ946" s="59"/>
      <c r="MAR946" s="59"/>
      <c r="MAS946" s="59"/>
      <c r="MAT946" s="59"/>
      <c r="MAU946" s="59"/>
      <c r="MAV946" s="59"/>
      <c r="MAW946" s="59"/>
      <c r="MAX946" s="59"/>
      <c r="MAY946" s="59"/>
      <c r="MAZ946" s="59"/>
      <c r="MBA946" s="59"/>
      <c r="MBB946" s="59"/>
      <c r="MBC946" s="59"/>
      <c r="MBD946" s="59"/>
      <c r="MBE946" s="59"/>
      <c r="MBF946" s="59"/>
      <c r="MBG946" s="59"/>
      <c r="MBH946" s="59"/>
      <c r="MBI946" s="59"/>
      <c r="MBJ946" s="59"/>
      <c r="MBK946" s="59"/>
      <c r="MBL946" s="59"/>
      <c r="MBM946" s="59"/>
      <c r="MBN946" s="59"/>
      <c r="MBO946" s="59"/>
      <c r="MBP946" s="59"/>
      <c r="MBQ946" s="59"/>
      <c r="MBR946" s="59"/>
      <c r="MBS946" s="59"/>
      <c r="MBT946" s="59"/>
      <c r="MBU946" s="59"/>
      <c r="MBV946" s="59"/>
      <c r="MBW946" s="59"/>
      <c r="MBX946" s="59"/>
      <c r="MBY946" s="59"/>
      <c r="MBZ946" s="59"/>
      <c r="MCA946" s="59"/>
      <c r="MCB946" s="59"/>
      <c r="MCC946" s="59"/>
      <c r="MCD946" s="59"/>
      <c r="MCE946" s="59"/>
      <c r="MCF946" s="59"/>
      <c r="MCG946" s="59"/>
      <c r="MCH946" s="59"/>
      <c r="MCI946" s="59"/>
      <c r="MCJ946" s="59"/>
      <c r="MCK946" s="59"/>
      <c r="MCL946" s="59"/>
      <c r="MCM946" s="59"/>
      <c r="MCN946" s="59"/>
      <c r="MCO946" s="59"/>
      <c r="MCP946" s="59"/>
      <c r="MCQ946" s="59"/>
      <c r="MCR946" s="59"/>
      <c r="MCS946" s="59"/>
      <c r="MCT946" s="59"/>
      <c r="MCU946" s="59"/>
      <c r="MCV946" s="59"/>
      <c r="MCW946" s="59"/>
      <c r="MCX946" s="59"/>
      <c r="MCY946" s="59"/>
      <c r="MCZ946" s="59"/>
      <c r="MDA946" s="59"/>
      <c r="MDB946" s="59"/>
      <c r="MDC946" s="59"/>
      <c r="MDD946" s="59"/>
      <c r="MDE946" s="59"/>
      <c r="MDF946" s="59"/>
      <c r="MDG946" s="59"/>
      <c r="MDH946" s="59"/>
      <c r="MDI946" s="59"/>
      <c r="MDJ946" s="59"/>
      <c r="MDK946" s="59"/>
      <c r="MDL946" s="59"/>
      <c r="MDM946" s="59"/>
      <c r="MDN946" s="59"/>
      <c r="MDO946" s="59"/>
      <c r="MDP946" s="59"/>
      <c r="MDQ946" s="59"/>
      <c r="MDR946" s="59"/>
      <c r="MDS946" s="59"/>
      <c r="MDT946" s="59"/>
      <c r="MDU946" s="59"/>
      <c r="MDV946" s="59"/>
      <c r="MDW946" s="59"/>
      <c r="MDX946" s="59"/>
      <c r="MDY946" s="59"/>
      <c r="MDZ946" s="59"/>
      <c r="MEA946" s="59"/>
      <c r="MEB946" s="59"/>
      <c r="MEC946" s="59"/>
      <c r="MED946" s="59"/>
      <c r="MEE946" s="59"/>
      <c r="MEF946" s="59"/>
      <c r="MEG946" s="59"/>
      <c r="MEH946" s="59"/>
      <c r="MEI946" s="59"/>
      <c r="MEJ946" s="59"/>
      <c r="MEK946" s="59"/>
      <c r="MEL946" s="59"/>
      <c r="MEM946" s="59"/>
      <c r="MEN946" s="59"/>
      <c r="MEO946" s="59"/>
      <c r="MEP946" s="59"/>
      <c r="MEQ946" s="59"/>
      <c r="MER946" s="59"/>
      <c r="MES946" s="59"/>
      <c r="MET946" s="59"/>
      <c r="MEU946" s="59"/>
      <c r="MEV946" s="59"/>
      <c r="MEW946" s="59"/>
      <c r="MEX946" s="59"/>
      <c r="MEY946" s="59"/>
      <c r="MEZ946" s="59"/>
      <c r="MFA946" s="59"/>
      <c r="MFB946" s="59"/>
      <c r="MFC946" s="59"/>
      <c r="MFD946" s="59"/>
      <c r="MFE946" s="59"/>
      <c r="MFF946" s="59"/>
      <c r="MFG946" s="59"/>
      <c r="MFH946" s="59"/>
      <c r="MFI946" s="59"/>
      <c r="MFJ946" s="59"/>
      <c r="MFK946" s="59"/>
      <c r="MFL946" s="59"/>
      <c r="MFM946" s="59"/>
      <c r="MFN946" s="59"/>
      <c r="MFO946" s="59"/>
      <c r="MFP946" s="59"/>
      <c r="MFQ946" s="59"/>
      <c r="MFR946" s="59"/>
      <c r="MFS946" s="59"/>
      <c r="MFT946" s="59"/>
      <c r="MFU946" s="59"/>
      <c r="MFV946" s="59"/>
      <c r="MFW946" s="59"/>
      <c r="MFX946" s="59"/>
      <c r="MFY946" s="59"/>
      <c r="MFZ946" s="59"/>
      <c r="MGA946" s="59"/>
      <c r="MGB946" s="59"/>
      <c r="MGC946" s="59"/>
      <c r="MGD946" s="59"/>
      <c r="MGE946" s="59"/>
      <c r="MGF946" s="59"/>
      <c r="MGG946" s="59"/>
      <c r="MGH946" s="59"/>
      <c r="MGI946" s="59"/>
      <c r="MGJ946" s="59"/>
      <c r="MGK946" s="59"/>
      <c r="MGL946" s="59"/>
      <c r="MGM946" s="59"/>
      <c r="MGN946" s="59"/>
      <c r="MGO946" s="59"/>
      <c r="MGP946" s="59"/>
      <c r="MGQ946" s="59"/>
      <c r="MGR946" s="59"/>
      <c r="MGS946" s="59"/>
      <c r="MGT946" s="59"/>
      <c r="MGU946" s="59"/>
      <c r="MGV946" s="59"/>
      <c r="MGW946" s="59"/>
      <c r="MGX946" s="59"/>
      <c r="MGY946" s="59"/>
      <c r="MGZ946" s="59"/>
      <c r="MHA946" s="59"/>
      <c r="MHB946" s="59"/>
      <c r="MHC946" s="59"/>
      <c r="MHD946" s="59"/>
      <c r="MHE946" s="59"/>
      <c r="MHF946" s="59"/>
      <c r="MHG946" s="59"/>
      <c r="MHH946" s="59"/>
      <c r="MHI946" s="59"/>
      <c r="MHJ946" s="59"/>
      <c r="MHK946" s="59"/>
      <c r="MHL946" s="59"/>
      <c r="MHM946" s="59"/>
      <c r="MHN946" s="59"/>
      <c r="MHO946" s="59"/>
      <c r="MHP946" s="59"/>
      <c r="MHQ946" s="59"/>
      <c r="MHR946" s="59"/>
      <c r="MHS946" s="59"/>
      <c r="MHT946" s="59"/>
      <c r="MHU946" s="59"/>
      <c r="MHV946" s="59"/>
      <c r="MHW946" s="59"/>
      <c r="MHX946" s="59"/>
      <c r="MHY946" s="59"/>
      <c r="MHZ946" s="59"/>
      <c r="MIA946" s="59"/>
      <c r="MIB946" s="59"/>
      <c r="MIC946" s="59"/>
      <c r="MID946" s="59"/>
      <c r="MIE946" s="59"/>
      <c r="MIF946" s="59"/>
      <c r="MIG946" s="59"/>
      <c r="MIH946" s="59"/>
      <c r="MII946" s="59"/>
      <c r="MIJ946" s="59"/>
      <c r="MIK946" s="59"/>
      <c r="MIL946" s="59"/>
      <c r="MIM946" s="59"/>
      <c r="MIN946" s="59"/>
      <c r="MIO946" s="59"/>
      <c r="MIP946" s="59"/>
      <c r="MIQ946" s="59"/>
      <c r="MIR946" s="59"/>
      <c r="MIS946" s="59"/>
      <c r="MIT946" s="59"/>
      <c r="MIU946" s="59"/>
      <c r="MIV946" s="59"/>
      <c r="MIW946" s="59"/>
      <c r="MIX946" s="59"/>
      <c r="MIY946" s="59"/>
      <c r="MIZ946" s="59"/>
      <c r="MJA946" s="59"/>
      <c r="MJB946" s="59"/>
      <c r="MJC946" s="59"/>
      <c r="MJD946" s="59"/>
      <c r="MJE946" s="59"/>
      <c r="MJF946" s="59"/>
      <c r="MJG946" s="59"/>
      <c r="MJH946" s="59"/>
      <c r="MJI946" s="59"/>
      <c r="MJJ946" s="59"/>
      <c r="MJK946" s="59"/>
      <c r="MJL946" s="59"/>
      <c r="MJM946" s="59"/>
      <c r="MJN946" s="59"/>
      <c r="MJO946" s="59"/>
      <c r="MJP946" s="59"/>
      <c r="MJQ946" s="59"/>
      <c r="MJR946" s="59"/>
      <c r="MJS946" s="59"/>
      <c r="MJT946" s="59"/>
      <c r="MJU946" s="59"/>
      <c r="MJV946" s="59"/>
      <c r="MJW946" s="59"/>
      <c r="MJX946" s="59"/>
      <c r="MJY946" s="59"/>
      <c r="MJZ946" s="59"/>
      <c r="MKA946" s="59"/>
      <c r="MKB946" s="59"/>
      <c r="MKC946" s="59"/>
      <c r="MKD946" s="59"/>
      <c r="MKE946" s="59"/>
      <c r="MKF946" s="59"/>
      <c r="MKG946" s="59"/>
      <c r="MKH946" s="59"/>
      <c r="MKI946" s="59"/>
      <c r="MKJ946" s="59"/>
      <c r="MKK946" s="59"/>
      <c r="MKL946" s="59"/>
      <c r="MKM946" s="59"/>
      <c r="MKN946" s="59"/>
      <c r="MKO946" s="59"/>
      <c r="MKP946" s="59"/>
      <c r="MKQ946" s="59"/>
      <c r="MKR946" s="59"/>
      <c r="MKS946" s="59"/>
      <c r="MKT946" s="59"/>
      <c r="MKU946" s="59"/>
      <c r="MKV946" s="59"/>
      <c r="MKW946" s="59"/>
      <c r="MKX946" s="59"/>
      <c r="MKY946" s="59"/>
      <c r="MKZ946" s="59"/>
      <c r="MLA946" s="59"/>
      <c r="MLB946" s="59"/>
      <c r="MLC946" s="59"/>
      <c r="MLD946" s="59"/>
      <c r="MLE946" s="59"/>
      <c r="MLF946" s="59"/>
      <c r="MLG946" s="59"/>
      <c r="MLH946" s="59"/>
      <c r="MLI946" s="59"/>
      <c r="MLJ946" s="59"/>
      <c r="MLK946" s="59"/>
      <c r="MLL946" s="59"/>
      <c r="MLM946" s="59"/>
      <c r="MLN946" s="59"/>
      <c r="MLO946" s="59"/>
      <c r="MLP946" s="59"/>
      <c r="MLQ946" s="59"/>
      <c r="MLR946" s="59"/>
      <c r="MLS946" s="59"/>
      <c r="MLT946" s="59"/>
      <c r="MLU946" s="59"/>
      <c r="MLV946" s="59"/>
      <c r="MLW946" s="59"/>
      <c r="MLX946" s="59"/>
      <c r="MLY946" s="59"/>
      <c r="MLZ946" s="59"/>
      <c r="MMA946" s="59"/>
      <c r="MMB946" s="59"/>
      <c r="MMC946" s="59"/>
      <c r="MMD946" s="59"/>
      <c r="MME946" s="59"/>
      <c r="MMF946" s="59"/>
      <c r="MMG946" s="59"/>
      <c r="MMH946" s="59"/>
      <c r="MMI946" s="59"/>
      <c r="MMJ946" s="59"/>
      <c r="MMK946" s="59"/>
      <c r="MML946" s="59"/>
      <c r="MMM946" s="59"/>
      <c r="MMN946" s="59"/>
      <c r="MMO946" s="59"/>
      <c r="MMP946" s="59"/>
      <c r="MMQ946" s="59"/>
      <c r="MMR946" s="59"/>
      <c r="MMS946" s="59"/>
      <c r="MMT946" s="59"/>
      <c r="MMU946" s="59"/>
      <c r="MMV946" s="59"/>
      <c r="MMW946" s="59"/>
      <c r="MMX946" s="59"/>
      <c r="MMY946" s="59"/>
      <c r="MMZ946" s="59"/>
      <c r="MNA946" s="59"/>
      <c r="MNB946" s="59"/>
      <c r="MNC946" s="59"/>
      <c r="MND946" s="59"/>
      <c r="MNE946" s="59"/>
      <c r="MNF946" s="59"/>
      <c r="MNG946" s="59"/>
      <c r="MNH946" s="59"/>
      <c r="MNI946" s="59"/>
      <c r="MNJ946" s="59"/>
      <c r="MNK946" s="59"/>
      <c r="MNL946" s="59"/>
      <c r="MNM946" s="59"/>
      <c r="MNN946" s="59"/>
      <c r="MNO946" s="59"/>
      <c r="MNP946" s="59"/>
      <c r="MNQ946" s="59"/>
      <c r="MNR946" s="59"/>
      <c r="MNS946" s="59"/>
      <c r="MNT946" s="59"/>
      <c r="MNU946" s="59"/>
      <c r="MNV946" s="59"/>
      <c r="MNW946" s="59"/>
      <c r="MNX946" s="59"/>
      <c r="MNY946" s="59"/>
      <c r="MNZ946" s="59"/>
      <c r="MOA946" s="59"/>
      <c r="MOB946" s="59"/>
      <c r="MOC946" s="59"/>
      <c r="MOD946" s="59"/>
      <c r="MOE946" s="59"/>
      <c r="MOF946" s="59"/>
      <c r="MOG946" s="59"/>
      <c r="MOH946" s="59"/>
      <c r="MOI946" s="59"/>
      <c r="MOJ946" s="59"/>
      <c r="MOK946" s="59"/>
      <c r="MOL946" s="59"/>
      <c r="MOM946" s="59"/>
      <c r="MON946" s="59"/>
      <c r="MOO946" s="59"/>
      <c r="MOP946" s="59"/>
      <c r="MOQ946" s="59"/>
      <c r="MOR946" s="59"/>
      <c r="MOS946" s="59"/>
      <c r="MOT946" s="59"/>
      <c r="MOU946" s="59"/>
      <c r="MOV946" s="59"/>
      <c r="MOW946" s="59"/>
      <c r="MOX946" s="59"/>
      <c r="MOY946" s="59"/>
      <c r="MOZ946" s="59"/>
      <c r="MPA946" s="59"/>
      <c r="MPB946" s="59"/>
      <c r="MPC946" s="59"/>
      <c r="MPD946" s="59"/>
      <c r="MPE946" s="59"/>
      <c r="MPF946" s="59"/>
      <c r="MPG946" s="59"/>
      <c r="MPH946" s="59"/>
      <c r="MPI946" s="59"/>
      <c r="MPJ946" s="59"/>
      <c r="MPK946" s="59"/>
      <c r="MPL946" s="59"/>
      <c r="MPM946" s="59"/>
      <c r="MPN946" s="59"/>
      <c r="MPO946" s="59"/>
      <c r="MPP946" s="59"/>
      <c r="MPQ946" s="59"/>
      <c r="MPR946" s="59"/>
      <c r="MPS946" s="59"/>
      <c r="MPT946" s="59"/>
      <c r="MPU946" s="59"/>
      <c r="MPV946" s="59"/>
      <c r="MPW946" s="59"/>
      <c r="MPX946" s="59"/>
      <c r="MPY946" s="59"/>
      <c r="MPZ946" s="59"/>
      <c r="MQA946" s="59"/>
      <c r="MQB946" s="59"/>
      <c r="MQC946" s="59"/>
      <c r="MQD946" s="59"/>
      <c r="MQE946" s="59"/>
      <c r="MQF946" s="59"/>
      <c r="MQG946" s="59"/>
      <c r="MQH946" s="59"/>
      <c r="MQI946" s="59"/>
      <c r="MQJ946" s="59"/>
      <c r="MQK946" s="59"/>
      <c r="MQL946" s="59"/>
      <c r="MQM946" s="59"/>
      <c r="MQN946" s="59"/>
      <c r="MQO946" s="59"/>
      <c r="MQP946" s="59"/>
      <c r="MQQ946" s="59"/>
      <c r="MQR946" s="59"/>
      <c r="MQS946" s="59"/>
      <c r="MQT946" s="59"/>
      <c r="MQU946" s="59"/>
      <c r="MQV946" s="59"/>
      <c r="MQW946" s="59"/>
      <c r="MQX946" s="59"/>
      <c r="MQY946" s="59"/>
      <c r="MQZ946" s="59"/>
      <c r="MRA946" s="59"/>
      <c r="MRB946" s="59"/>
      <c r="MRC946" s="59"/>
      <c r="MRD946" s="59"/>
      <c r="MRE946" s="59"/>
      <c r="MRF946" s="59"/>
      <c r="MRG946" s="59"/>
      <c r="MRH946" s="59"/>
      <c r="MRI946" s="59"/>
      <c r="MRJ946" s="59"/>
      <c r="MRK946" s="59"/>
      <c r="MRL946" s="59"/>
      <c r="MRM946" s="59"/>
      <c r="MRN946" s="59"/>
      <c r="MRO946" s="59"/>
      <c r="MRP946" s="59"/>
      <c r="MRQ946" s="59"/>
      <c r="MRR946" s="59"/>
      <c r="MRS946" s="59"/>
      <c r="MRT946" s="59"/>
      <c r="MRU946" s="59"/>
      <c r="MRV946" s="59"/>
      <c r="MRW946" s="59"/>
      <c r="MRX946" s="59"/>
      <c r="MRY946" s="59"/>
      <c r="MRZ946" s="59"/>
      <c r="MSA946" s="59"/>
      <c r="MSB946" s="59"/>
      <c r="MSC946" s="59"/>
      <c r="MSD946" s="59"/>
      <c r="MSE946" s="59"/>
      <c r="MSF946" s="59"/>
      <c r="MSG946" s="59"/>
      <c r="MSH946" s="59"/>
      <c r="MSI946" s="59"/>
      <c r="MSJ946" s="59"/>
      <c r="MSK946" s="59"/>
      <c r="MSL946" s="59"/>
      <c r="MSM946" s="59"/>
      <c r="MSN946" s="59"/>
      <c r="MSO946" s="59"/>
      <c r="MSP946" s="59"/>
      <c r="MSQ946" s="59"/>
      <c r="MSR946" s="59"/>
      <c r="MSS946" s="59"/>
      <c r="MST946" s="59"/>
      <c r="MSU946" s="59"/>
      <c r="MSV946" s="59"/>
      <c r="MSW946" s="59"/>
      <c r="MSX946" s="59"/>
      <c r="MSY946" s="59"/>
      <c r="MSZ946" s="59"/>
      <c r="MTA946" s="59"/>
      <c r="MTB946" s="59"/>
      <c r="MTC946" s="59"/>
      <c r="MTD946" s="59"/>
      <c r="MTE946" s="59"/>
      <c r="MTF946" s="59"/>
      <c r="MTG946" s="59"/>
      <c r="MTH946" s="59"/>
      <c r="MTI946" s="59"/>
      <c r="MTJ946" s="59"/>
      <c r="MTK946" s="59"/>
      <c r="MTL946" s="59"/>
      <c r="MTM946" s="59"/>
      <c r="MTN946" s="59"/>
      <c r="MTO946" s="59"/>
      <c r="MTP946" s="59"/>
      <c r="MTQ946" s="59"/>
      <c r="MTR946" s="59"/>
      <c r="MTS946" s="59"/>
      <c r="MTT946" s="59"/>
      <c r="MTU946" s="59"/>
      <c r="MTV946" s="59"/>
      <c r="MTW946" s="59"/>
      <c r="MTX946" s="59"/>
      <c r="MTY946" s="59"/>
      <c r="MTZ946" s="59"/>
      <c r="MUA946" s="59"/>
      <c r="MUB946" s="59"/>
      <c r="MUC946" s="59"/>
      <c r="MUD946" s="59"/>
      <c r="MUE946" s="59"/>
      <c r="MUF946" s="59"/>
      <c r="MUG946" s="59"/>
      <c r="MUH946" s="59"/>
      <c r="MUI946" s="59"/>
      <c r="MUJ946" s="59"/>
      <c r="MUK946" s="59"/>
      <c r="MUL946" s="59"/>
      <c r="MUM946" s="59"/>
      <c r="MUN946" s="59"/>
      <c r="MUO946" s="59"/>
      <c r="MUP946" s="59"/>
      <c r="MUQ946" s="59"/>
      <c r="MUR946" s="59"/>
      <c r="MUS946" s="59"/>
      <c r="MUT946" s="59"/>
      <c r="MUU946" s="59"/>
      <c r="MUV946" s="59"/>
      <c r="MUW946" s="59"/>
      <c r="MUX946" s="59"/>
      <c r="MUY946" s="59"/>
      <c r="MUZ946" s="59"/>
      <c r="MVA946" s="59"/>
      <c r="MVB946" s="59"/>
      <c r="MVC946" s="59"/>
      <c r="MVD946" s="59"/>
      <c r="MVE946" s="59"/>
      <c r="MVF946" s="59"/>
      <c r="MVG946" s="59"/>
      <c r="MVH946" s="59"/>
      <c r="MVI946" s="59"/>
      <c r="MVJ946" s="59"/>
      <c r="MVK946" s="59"/>
      <c r="MVL946" s="59"/>
      <c r="MVM946" s="59"/>
      <c r="MVN946" s="59"/>
      <c r="MVO946" s="59"/>
      <c r="MVP946" s="59"/>
      <c r="MVQ946" s="59"/>
      <c r="MVR946" s="59"/>
      <c r="MVS946" s="59"/>
      <c r="MVT946" s="59"/>
      <c r="MVU946" s="59"/>
      <c r="MVV946" s="59"/>
      <c r="MVW946" s="59"/>
      <c r="MVX946" s="59"/>
      <c r="MVY946" s="59"/>
      <c r="MVZ946" s="59"/>
      <c r="MWA946" s="59"/>
      <c r="MWB946" s="59"/>
      <c r="MWC946" s="59"/>
      <c r="MWD946" s="59"/>
      <c r="MWE946" s="59"/>
      <c r="MWF946" s="59"/>
      <c r="MWG946" s="59"/>
      <c r="MWH946" s="59"/>
      <c r="MWI946" s="59"/>
      <c r="MWJ946" s="59"/>
      <c r="MWK946" s="59"/>
      <c r="MWL946" s="59"/>
      <c r="MWM946" s="59"/>
      <c r="MWN946" s="59"/>
      <c r="MWO946" s="59"/>
      <c r="MWP946" s="59"/>
      <c r="MWQ946" s="59"/>
      <c r="MWR946" s="59"/>
      <c r="MWS946" s="59"/>
      <c r="MWT946" s="59"/>
      <c r="MWU946" s="59"/>
      <c r="MWV946" s="59"/>
      <c r="MWW946" s="59"/>
      <c r="MWX946" s="59"/>
      <c r="MWY946" s="59"/>
      <c r="MWZ946" s="59"/>
      <c r="MXA946" s="59"/>
      <c r="MXB946" s="59"/>
      <c r="MXC946" s="59"/>
      <c r="MXD946" s="59"/>
      <c r="MXE946" s="59"/>
      <c r="MXF946" s="59"/>
      <c r="MXG946" s="59"/>
      <c r="MXH946" s="59"/>
      <c r="MXI946" s="59"/>
      <c r="MXJ946" s="59"/>
      <c r="MXK946" s="59"/>
      <c r="MXL946" s="59"/>
      <c r="MXM946" s="59"/>
      <c r="MXN946" s="59"/>
      <c r="MXO946" s="59"/>
      <c r="MXP946" s="59"/>
      <c r="MXQ946" s="59"/>
      <c r="MXR946" s="59"/>
      <c r="MXS946" s="59"/>
      <c r="MXT946" s="59"/>
      <c r="MXU946" s="59"/>
      <c r="MXV946" s="59"/>
      <c r="MXW946" s="59"/>
      <c r="MXX946" s="59"/>
      <c r="MXY946" s="59"/>
      <c r="MXZ946" s="59"/>
      <c r="MYA946" s="59"/>
      <c r="MYB946" s="59"/>
      <c r="MYC946" s="59"/>
      <c r="MYD946" s="59"/>
      <c r="MYE946" s="59"/>
      <c r="MYF946" s="59"/>
      <c r="MYG946" s="59"/>
      <c r="MYH946" s="59"/>
      <c r="MYI946" s="59"/>
      <c r="MYJ946" s="59"/>
      <c r="MYK946" s="59"/>
      <c r="MYL946" s="59"/>
      <c r="MYM946" s="59"/>
      <c r="MYN946" s="59"/>
      <c r="MYO946" s="59"/>
      <c r="MYP946" s="59"/>
      <c r="MYQ946" s="59"/>
      <c r="MYR946" s="59"/>
      <c r="MYS946" s="59"/>
      <c r="MYT946" s="59"/>
      <c r="MYU946" s="59"/>
      <c r="MYV946" s="59"/>
      <c r="MYW946" s="59"/>
      <c r="MYX946" s="59"/>
      <c r="MYY946" s="59"/>
      <c r="MYZ946" s="59"/>
      <c r="MZA946" s="59"/>
      <c r="MZB946" s="59"/>
      <c r="MZC946" s="59"/>
      <c r="MZD946" s="59"/>
      <c r="MZE946" s="59"/>
      <c r="MZF946" s="59"/>
      <c r="MZG946" s="59"/>
      <c r="MZH946" s="59"/>
      <c r="MZI946" s="59"/>
      <c r="MZJ946" s="59"/>
      <c r="MZK946" s="59"/>
      <c r="MZL946" s="59"/>
      <c r="MZM946" s="59"/>
      <c r="MZN946" s="59"/>
      <c r="MZO946" s="59"/>
      <c r="MZP946" s="59"/>
      <c r="MZQ946" s="59"/>
      <c r="MZR946" s="59"/>
      <c r="MZS946" s="59"/>
      <c r="MZT946" s="59"/>
      <c r="MZU946" s="59"/>
      <c r="MZV946" s="59"/>
      <c r="MZW946" s="59"/>
      <c r="MZX946" s="59"/>
      <c r="MZY946" s="59"/>
      <c r="MZZ946" s="59"/>
      <c r="NAA946" s="59"/>
      <c r="NAB946" s="59"/>
      <c r="NAC946" s="59"/>
      <c r="NAD946" s="59"/>
      <c r="NAE946" s="59"/>
      <c r="NAF946" s="59"/>
      <c r="NAG946" s="59"/>
      <c r="NAH946" s="59"/>
      <c r="NAI946" s="59"/>
      <c r="NAJ946" s="59"/>
      <c r="NAK946" s="59"/>
      <c r="NAL946" s="59"/>
      <c r="NAM946" s="59"/>
      <c r="NAN946" s="59"/>
      <c r="NAO946" s="59"/>
      <c r="NAP946" s="59"/>
      <c r="NAQ946" s="59"/>
      <c r="NAR946" s="59"/>
      <c r="NAS946" s="59"/>
      <c r="NAT946" s="59"/>
      <c r="NAU946" s="59"/>
      <c r="NAV946" s="59"/>
      <c r="NAW946" s="59"/>
      <c r="NAX946" s="59"/>
      <c r="NAY946" s="59"/>
      <c r="NAZ946" s="59"/>
      <c r="NBA946" s="59"/>
      <c r="NBB946" s="59"/>
      <c r="NBC946" s="59"/>
      <c r="NBD946" s="59"/>
      <c r="NBE946" s="59"/>
      <c r="NBF946" s="59"/>
      <c r="NBG946" s="59"/>
      <c r="NBH946" s="59"/>
      <c r="NBI946" s="59"/>
      <c r="NBJ946" s="59"/>
      <c r="NBK946" s="59"/>
      <c r="NBL946" s="59"/>
      <c r="NBM946" s="59"/>
      <c r="NBN946" s="59"/>
      <c r="NBO946" s="59"/>
      <c r="NBP946" s="59"/>
      <c r="NBQ946" s="59"/>
      <c r="NBR946" s="59"/>
      <c r="NBS946" s="59"/>
      <c r="NBT946" s="59"/>
      <c r="NBU946" s="59"/>
      <c r="NBV946" s="59"/>
      <c r="NBW946" s="59"/>
      <c r="NBX946" s="59"/>
      <c r="NBY946" s="59"/>
      <c r="NBZ946" s="59"/>
      <c r="NCA946" s="59"/>
      <c r="NCB946" s="59"/>
      <c r="NCC946" s="59"/>
      <c r="NCD946" s="59"/>
      <c r="NCE946" s="59"/>
      <c r="NCF946" s="59"/>
      <c r="NCG946" s="59"/>
      <c r="NCH946" s="59"/>
      <c r="NCI946" s="59"/>
      <c r="NCJ946" s="59"/>
      <c r="NCK946" s="59"/>
      <c r="NCL946" s="59"/>
      <c r="NCM946" s="59"/>
      <c r="NCN946" s="59"/>
      <c r="NCO946" s="59"/>
      <c r="NCP946" s="59"/>
      <c r="NCQ946" s="59"/>
      <c r="NCR946" s="59"/>
      <c r="NCS946" s="59"/>
      <c r="NCT946" s="59"/>
      <c r="NCU946" s="59"/>
      <c r="NCV946" s="59"/>
      <c r="NCW946" s="59"/>
      <c r="NCX946" s="59"/>
      <c r="NCY946" s="59"/>
      <c r="NCZ946" s="59"/>
      <c r="NDA946" s="59"/>
      <c r="NDB946" s="59"/>
      <c r="NDC946" s="59"/>
      <c r="NDD946" s="59"/>
      <c r="NDE946" s="59"/>
      <c r="NDF946" s="59"/>
      <c r="NDG946" s="59"/>
      <c r="NDH946" s="59"/>
      <c r="NDI946" s="59"/>
      <c r="NDJ946" s="59"/>
      <c r="NDK946" s="59"/>
      <c r="NDL946" s="59"/>
      <c r="NDM946" s="59"/>
      <c r="NDN946" s="59"/>
      <c r="NDO946" s="59"/>
      <c r="NDP946" s="59"/>
      <c r="NDQ946" s="59"/>
      <c r="NDR946" s="59"/>
      <c r="NDS946" s="59"/>
      <c r="NDT946" s="59"/>
      <c r="NDU946" s="59"/>
      <c r="NDV946" s="59"/>
      <c r="NDW946" s="59"/>
      <c r="NDX946" s="59"/>
      <c r="NDY946" s="59"/>
      <c r="NDZ946" s="59"/>
      <c r="NEA946" s="59"/>
      <c r="NEB946" s="59"/>
      <c r="NEC946" s="59"/>
      <c r="NED946" s="59"/>
      <c r="NEE946" s="59"/>
      <c r="NEF946" s="59"/>
      <c r="NEG946" s="59"/>
      <c r="NEH946" s="59"/>
      <c r="NEI946" s="59"/>
      <c r="NEJ946" s="59"/>
      <c r="NEK946" s="59"/>
      <c r="NEL946" s="59"/>
      <c r="NEM946" s="59"/>
      <c r="NEN946" s="59"/>
      <c r="NEO946" s="59"/>
      <c r="NEP946" s="59"/>
      <c r="NEQ946" s="59"/>
      <c r="NER946" s="59"/>
      <c r="NES946" s="59"/>
      <c r="NET946" s="59"/>
      <c r="NEU946" s="59"/>
      <c r="NEV946" s="59"/>
      <c r="NEW946" s="59"/>
      <c r="NEX946" s="59"/>
      <c r="NEY946" s="59"/>
      <c r="NEZ946" s="59"/>
      <c r="NFA946" s="59"/>
      <c r="NFB946" s="59"/>
      <c r="NFC946" s="59"/>
      <c r="NFD946" s="59"/>
      <c r="NFE946" s="59"/>
      <c r="NFF946" s="59"/>
      <c r="NFG946" s="59"/>
      <c r="NFH946" s="59"/>
      <c r="NFI946" s="59"/>
      <c r="NFJ946" s="59"/>
      <c r="NFK946" s="59"/>
      <c r="NFL946" s="59"/>
      <c r="NFM946" s="59"/>
      <c r="NFN946" s="59"/>
      <c r="NFO946" s="59"/>
      <c r="NFP946" s="59"/>
      <c r="NFQ946" s="59"/>
      <c r="NFR946" s="59"/>
      <c r="NFS946" s="59"/>
      <c r="NFT946" s="59"/>
      <c r="NFU946" s="59"/>
      <c r="NFV946" s="59"/>
      <c r="NFW946" s="59"/>
      <c r="NFX946" s="59"/>
      <c r="NFY946" s="59"/>
      <c r="NFZ946" s="59"/>
      <c r="NGA946" s="59"/>
      <c r="NGB946" s="59"/>
      <c r="NGC946" s="59"/>
      <c r="NGD946" s="59"/>
      <c r="NGE946" s="59"/>
      <c r="NGF946" s="59"/>
      <c r="NGG946" s="59"/>
      <c r="NGH946" s="59"/>
      <c r="NGI946" s="59"/>
      <c r="NGJ946" s="59"/>
      <c r="NGK946" s="59"/>
      <c r="NGL946" s="59"/>
      <c r="NGM946" s="59"/>
      <c r="NGN946" s="59"/>
      <c r="NGO946" s="59"/>
      <c r="NGP946" s="59"/>
      <c r="NGQ946" s="59"/>
      <c r="NGR946" s="59"/>
      <c r="NGS946" s="59"/>
      <c r="NGT946" s="59"/>
      <c r="NGU946" s="59"/>
      <c r="NGV946" s="59"/>
      <c r="NGW946" s="59"/>
      <c r="NGX946" s="59"/>
      <c r="NGY946" s="59"/>
      <c r="NGZ946" s="59"/>
      <c r="NHA946" s="59"/>
      <c r="NHB946" s="59"/>
      <c r="NHC946" s="59"/>
      <c r="NHD946" s="59"/>
      <c r="NHE946" s="59"/>
      <c r="NHF946" s="59"/>
      <c r="NHG946" s="59"/>
      <c r="NHH946" s="59"/>
      <c r="NHI946" s="59"/>
      <c r="NHJ946" s="59"/>
      <c r="NHK946" s="59"/>
      <c r="NHL946" s="59"/>
      <c r="NHM946" s="59"/>
      <c r="NHN946" s="59"/>
      <c r="NHO946" s="59"/>
      <c r="NHP946" s="59"/>
      <c r="NHQ946" s="59"/>
      <c r="NHR946" s="59"/>
      <c r="NHS946" s="59"/>
      <c r="NHT946" s="59"/>
      <c r="NHU946" s="59"/>
      <c r="NHV946" s="59"/>
      <c r="NHW946" s="59"/>
      <c r="NHX946" s="59"/>
      <c r="NHY946" s="59"/>
      <c r="NHZ946" s="59"/>
      <c r="NIA946" s="59"/>
      <c r="NIB946" s="59"/>
      <c r="NIC946" s="59"/>
      <c r="NID946" s="59"/>
      <c r="NIE946" s="59"/>
      <c r="NIF946" s="59"/>
      <c r="NIG946" s="59"/>
      <c r="NIH946" s="59"/>
      <c r="NII946" s="59"/>
      <c r="NIJ946" s="59"/>
      <c r="NIK946" s="59"/>
      <c r="NIL946" s="59"/>
      <c r="NIM946" s="59"/>
      <c r="NIN946" s="59"/>
      <c r="NIO946" s="59"/>
      <c r="NIP946" s="59"/>
      <c r="NIQ946" s="59"/>
      <c r="NIR946" s="59"/>
      <c r="NIS946" s="59"/>
      <c r="NIT946" s="59"/>
      <c r="NIU946" s="59"/>
      <c r="NIV946" s="59"/>
      <c r="NIW946" s="59"/>
      <c r="NIX946" s="59"/>
      <c r="NIY946" s="59"/>
      <c r="NIZ946" s="59"/>
      <c r="NJA946" s="59"/>
      <c r="NJB946" s="59"/>
      <c r="NJC946" s="59"/>
      <c r="NJD946" s="59"/>
      <c r="NJE946" s="59"/>
      <c r="NJF946" s="59"/>
      <c r="NJG946" s="59"/>
      <c r="NJH946" s="59"/>
      <c r="NJI946" s="59"/>
      <c r="NJJ946" s="59"/>
      <c r="NJK946" s="59"/>
      <c r="NJL946" s="59"/>
      <c r="NJM946" s="59"/>
      <c r="NJN946" s="59"/>
      <c r="NJO946" s="59"/>
      <c r="NJP946" s="59"/>
      <c r="NJQ946" s="59"/>
      <c r="NJR946" s="59"/>
      <c r="NJS946" s="59"/>
      <c r="NJT946" s="59"/>
      <c r="NJU946" s="59"/>
      <c r="NJV946" s="59"/>
      <c r="NJW946" s="59"/>
      <c r="NJX946" s="59"/>
      <c r="NJY946" s="59"/>
      <c r="NJZ946" s="59"/>
      <c r="NKA946" s="59"/>
      <c r="NKB946" s="59"/>
      <c r="NKC946" s="59"/>
      <c r="NKD946" s="59"/>
      <c r="NKE946" s="59"/>
      <c r="NKF946" s="59"/>
      <c r="NKG946" s="59"/>
      <c r="NKH946" s="59"/>
      <c r="NKI946" s="59"/>
      <c r="NKJ946" s="59"/>
      <c r="NKK946" s="59"/>
      <c r="NKL946" s="59"/>
      <c r="NKM946" s="59"/>
      <c r="NKN946" s="59"/>
      <c r="NKO946" s="59"/>
      <c r="NKP946" s="59"/>
      <c r="NKQ946" s="59"/>
      <c r="NKR946" s="59"/>
      <c r="NKS946" s="59"/>
      <c r="NKT946" s="59"/>
      <c r="NKU946" s="59"/>
      <c r="NKV946" s="59"/>
      <c r="NKW946" s="59"/>
      <c r="NKX946" s="59"/>
      <c r="NKY946" s="59"/>
      <c r="NKZ946" s="59"/>
      <c r="NLA946" s="59"/>
      <c r="NLB946" s="59"/>
      <c r="NLC946" s="59"/>
      <c r="NLD946" s="59"/>
      <c r="NLE946" s="59"/>
      <c r="NLF946" s="59"/>
      <c r="NLG946" s="59"/>
      <c r="NLH946" s="59"/>
      <c r="NLI946" s="59"/>
      <c r="NLJ946" s="59"/>
      <c r="NLK946" s="59"/>
      <c r="NLL946" s="59"/>
      <c r="NLM946" s="59"/>
      <c r="NLN946" s="59"/>
      <c r="NLO946" s="59"/>
      <c r="NLP946" s="59"/>
      <c r="NLQ946" s="59"/>
      <c r="NLR946" s="59"/>
      <c r="NLS946" s="59"/>
      <c r="NLT946" s="59"/>
      <c r="NLU946" s="59"/>
      <c r="NLV946" s="59"/>
      <c r="NLW946" s="59"/>
      <c r="NLX946" s="59"/>
      <c r="NLY946" s="59"/>
      <c r="NLZ946" s="59"/>
      <c r="NMA946" s="59"/>
      <c r="NMB946" s="59"/>
      <c r="NMC946" s="59"/>
      <c r="NMD946" s="59"/>
      <c r="NME946" s="59"/>
      <c r="NMF946" s="59"/>
      <c r="NMG946" s="59"/>
      <c r="NMH946" s="59"/>
      <c r="NMI946" s="59"/>
      <c r="NMJ946" s="59"/>
      <c r="NMK946" s="59"/>
      <c r="NML946" s="59"/>
      <c r="NMM946" s="59"/>
      <c r="NMN946" s="59"/>
      <c r="NMO946" s="59"/>
      <c r="NMP946" s="59"/>
      <c r="NMQ946" s="59"/>
      <c r="NMR946" s="59"/>
      <c r="NMS946" s="59"/>
      <c r="NMT946" s="59"/>
      <c r="NMU946" s="59"/>
      <c r="NMV946" s="59"/>
      <c r="NMW946" s="59"/>
      <c r="NMX946" s="59"/>
      <c r="NMY946" s="59"/>
      <c r="NMZ946" s="59"/>
      <c r="NNA946" s="59"/>
      <c r="NNB946" s="59"/>
      <c r="NNC946" s="59"/>
      <c r="NND946" s="59"/>
      <c r="NNE946" s="59"/>
      <c r="NNF946" s="59"/>
      <c r="NNG946" s="59"/>
      <c r="NNH946" s="59"/>
      <c r="NNI946" s="59"/>
      <c r="NNJ946" s="59"/>
      <c r="NNK946" s="59"/>
      <c r="NNL946" s="59"/>
      <c r="NNM946" s="59"/>
      <c r="NNN946" s="59"/>
      <c r="NNO946" s="59"/>
      <c r="NNP946" s="59"/>
      <c r="NNQ946" s="59"/>
      <c r="NNR946" s="59"/>
      <c r="NNS946" s="59"/>
      <c r="NNT946" s="59"/>
      <c r="NNU946" s="59"/>
      <c r="NNV946" s="59"/>
      <c r="NNW946" s="59"/>
      <c r="NNX946" s="59"/>
      <c r="NNY946" s="59"/>
      <c r="NNZ946" s="59"/>
      <c r="NOA946" s="59"/>
      <c r="NOB946" s="59"/>
      <c r="NOC946" s="59"/>
      <c r="NOD946" s="59"/>
      <c r="NOE946" s="59"/>
      <c r="NOF946" s="59"/>
      <c r="NOG946" s="59"/>
      <c r="NOH946" s="59"/>
      <c r="NOI946" s="59"/>
      <c r="NOJ946" s="59"/>
      <c r="NOK946" s="59"/>
      <c r="NOL946" s="59"/>
      <c r="NOM946" s="59"/>
      <c r="NON946" s="59"/>
      <c r="NOO946" s="59"/>
      <c r="NOP946" s="59"/>
      <c r="NOQ946" s="59"/>
      <c r="NOR946" s="59"/>
      <c r="NOS946" s="59"/>
      <c r="NOT946" s="59"/>
      <c r="NOU946" s="59"/>
      <c r="NOV946" s="59"/>
      <c r="NOW946" s="59"/>
      <c r="NOX946" s="59"/>
      <c r="NOY946" s="59"/>
      <c r="NOZ946" s="59"/>
      <c r="NPA946" s="59"/>
      <c r="NPB946" s="59"/>
      <c r="NPC946" s="59"/>
      <c r="NPD946" s="59"/>
      <c r="NPE946" s="59"/>
      <c r="NPF946" s="59"/>
      <c r="NPG946" s="59"/>
      <c r="NPH946" s="59"/>
      <c r="NPI946" s="59"/>
      <c r="NPJ946" s="59"/>
      <c r="NPK946" s="59"/>
      <c r="NPL946" s="59"/>
      <c r="NPM946" s="59"/>
      <c r="NPN946" s="59"/>
      <c r="NPO946" s="59"/>
      <c r="NPP946" s="59"/>
      <c r="NPQ946" s="59"/>
      <c r="NPR946" s="59"/>
      <c r="NPS946" s="59"/>
      <c r="NPT946" s="59"/>
      <c r="NPU946" s="59"/>
      <c r="NPV946" s="59"/>
      <c r="NPW946" s="59"/>
      <c r="NPX946" s="59"/>
      <c r="NPY946" s="59"/>
      <c r="NPZ946" s="59"/>
      <c r="NQA946" s="59"/>
      <c r="NQB946" s="59"/>
      <c r="NQC946" s="59"/>
      <c r="NQD946" s="59"/>
      <c r="NQE946" s="59"/>
      <c r="NQF946" s="59"/>
      <c r="NQG946" s="59"/>
      <c r="NQH946" s="59"/>
      <c r="NQI946" s="59"/>
      <c r="NQJ946" s="59"/>
      <c r="NQK946" s="59"/>
      <c r="NQL946" s="59"/>
      <c r="NQM946" s="59"/>
      <c r="NQN946" s="59"/>
      <c r="NQO946" s="59"/>
      <c r="NQP946" s="59"/>
      <c r="NQQ946" s="59"/>
      <c r="NQR946" s="59"/>
      <c r="NQS946" s="59"/>
      <c r="NQT946" s="59"/>
      <c r="NQU946" s="59"/>
      <c r="NQV946" s="59"/>
      <c r="NQW946" s="59"/>
      <c r="NQX946" s="59"/>
      <c r="NQY946" s="59"/>
      <c r="NQZ946" s="59"/>
      <c r="NRA946" s="59"/>
      <c r="NRB946" s="59"/>
      <c r="NRC946" s="59"/>
      <c r="NRD946" s="59"/>
      <c r="NRE946" s="59"/>
      <c r="NRF946" s="59"/>
      <c r="NRG946" s="59"/>
      <c r="NRH946" s="59"/>
      <c r="NRI946" s="59"/>
      <c r="NRJ946" s="59"/>
      <c r="NRK946" s="59"/>
      <c r="NRL946" s="59"/>
      <c r="NRM946" s="59"/>
      <c r="NRN946" s="59"/>
      <c r="NRO946" s="59"/>
      <c r="NRP946" s="59"/>
      <c r="NRQ946" s="59"/>
      <c r="NRR946" s="59"/>
      <c r="NRS946" s="59"/>
      <c r="NRT946" s="59"/>
      <c r="NRU946" s="59"/>
      <c r="NRV946" s="59"/>
      <c r="NRW946" s="59"/>
      <c r="NRX946" s="59"/>
      <c r="NRY946" s="59"/>
      <c r="NRZ946" s="59"/>
      <c r="NSA946" s="59"/>
      <c r="NSB946" s="59"/>
      <c r="NSC946" s="59"/>
      <c r="NSD946" s="59"/>
      <c r="NSE946" s="59"/>
      <c r="NSF946" s="59"/>
      <c r="NSG946" s="59"/>
      <c r="NSH946" s="59"/>
      <c r="NSI946" s="59"/>
      <c r="NSJ946" s="59"/>
      <c r="NSK946" s="59"/>
      <c r="NSL946" s="59"/>
      <c r="NSM946" s="59"/>
      <c r="NSN946" s="59"/>
      <c r="NSO946" s="59"/>
      <c r="NSP946" s="59"/>
      <c r="NSQ946" s="59"/>
      <c r="NSR946" s="59"/>
      <c r="NSS946" s="59"/>
      <c r="NST946" s="59"/>
      <c r="NSU946" s="59"/>
      <c r="NSV946" s="59"/>
      <c r="NSW946" s="59"/>
      <c r="NSX946" s="59"/>
      <c r="NSY946" s="59"/>
      <c r="NSZ946" s="59"/>
      <c r="NTA946" s="59"/>
      <c r="NTB946" s="59"/>
      <c r="NTC946" s="59"/>
      <c r="NTD946" s="59"/>
      <c r="NTE946" s="59"/>
      <c r="NTF946" s="59"/>
      <c r="NTG946" s="59"/>
      <c r="NTH946" s="59"/>
      <c r="NTI946" s="59"/>
      <c r="NTJ946" s="59"/>
      <c r="NTK946" s="59"/>
      <c r="NTL946" s="59"/>
      <c r="NTM946" s="59"/>
      <c r="NTN946" s="59"/>
      <c r="NTO946" s="59"/>
      <c r="NTP946" s="59"/>
      <c r="NTQ946" s="59"/>
      <c r="NTR946" s="59"/>
      <c r="NTS946" s="59"/>
      <c r="NTT946" s="59"/>
      <c r="NTU946" s="59"/>
      <c r="NTV946" s="59"/>
      <c r="NTW946" s="59"/>
      <c r="NTX946" s="59"/>
      <c r="NTY946" s="59"/>
      <c r="NTZ946" s="59"/>
      <c r="NUA946" s="59"/>
      <c r="NUB946" s="59"/>
      <c r="NUC946" s="59"/>
      <c r="NUD946" s="59"/>
      <c r="NUE946" s="59"/>
      <c r="NUF946" s="59"/>
      <c r="NUG946" s="59"/>
      <c r="NUH946" s="59"/>
      <c r="NUI946" s="59"/>
      <c r="NUJ946" s="59"/>
      <c r="NUK946" s="59"/>
      <c r="NUL946" s="59"/>
      <c r="NUM946" s="59"/>
      <c r="NUN946" s="59"/>
      <c r="NUO946" s="59"/>
      <c r="NUP946" s="59"/>
      <c r="NUQ946" s="59"/>
      <c r="NUR946" s="59"/>
      <c r="NUS946" s="59"/>
      <c r="NUT946" s="59"/>
      <c r="NUU946" s="59"/>
      <c r="NUV946" s="59"/>
      <c r="NUW946" s="59"/>
      <c r="NUX946" s="59"/>
      <c r="NUY946" s="59"/>
      <c r="NUZ946" s="59"/>
      <c r="NVA946" s="59"/>
      <c r="NVB946" s="59"/>
      <c r="NVC946" s="59"/>
      <c r="NVD946" s="59"/>
      <c r="NVE946" s="59"/>
      <c r="NVF946" s="59"/>
      <c r="NVG946" s="59"/>
      <c r="NVH946" s="59"/>
      <c r="NVI946" s="59"/>
      <c r="NVJ946" s="59"/>
      <c r="NVK946" s="59"/>
      <c r="NVL946" s="59"/>
      <c r="NVM946" s="59"/>
      <c r="NVN946" s="59"/>
      <c r="NVO946" s="59"/>
      <c r="NVP946" s="59"/>
      <c r="NVQ946" s="59"/>
      <c r="NVR946" s="59"/>
      <c r="NVS946" s="59"/>
      <c r="NVT946" s="59"/>
      <c r="NVU946" s="59"/>
      <c r="NVV946" s="59"/>
      <c r="NVW946" s="59"/>
      <c r="NVX946" s="59"/>
      <c r="NVY946" s="59"/>
      <c r="NVZ946" s="59"/>
      <c r="NWA946" s="59"/>
      <c r="NWB946" s="59"/>
      <c r="NWC946" s="59"/>
      <c r="NWD946" s="59"/>
      <c r="NWE946" s="59"/>
      <c r="NWF946" s="59"/>
      <c r="NWG946" s="59"/>
      <c r="NWH946" s="59"/>
      <c r="NWI946" s="59"/>
      <c r="NWJ946" s="59"/>
      <c r="NWK946" s="59"/>
      <c r="NWL946" s="59"/>
      <c r="NWM946" s="59"/>
      <c r="NWN946" s="59"/>
      <c r="NWO946" s="59"/>
      <c r="NWP946" s="59"/>
      <c r="NWQ946" s="59"/>
      <c r="NWR946" s="59"/>
      <c r="NWS946" s="59"/>
      <c r="NWT946" s="59"/>
      <c r="NWU946" s="59"/>
      <c r="NWV946" s="59"/>
      <c r="NWW946" s="59"/>
      <c r="NWX946" s="59"/>
      <c r="NWY946" s="59"/>
      <c r="NWZ946" s="59"/>
      <c r="NXA946" s="59"/>
      <c r="NXB946" s="59"/>
      <c r="NXC946" s="59"/>
      <c r="NXD946" s="59"/>
      <c r="NXE946" s="59"/>
      <c r="NXF946" s="59"/>
      <c r="NXG946" s="59"/>
      <c r="NXH946" s="59"/>
      <c r="NXI946" s="59"/>
      <c r="NXJ946" s="59"/>
      <c r="NXK946" s="59"/>
      <c r="NXL946" s="59"/>
      <c r="NXM946" s="59"/>
      <c r="NXN946" s="59"/>
      <c r="NXO946" s="59"/>
      <c r="NXP946" s="59"/>
      <c r="NXQ946" s="59"/>
      <c r="NXR946" s="59"/>
      <c r="NXS946" s="59"/>
      <c r="NXT946" s="59"/>
      <c r="NXU946" s="59"/>
      <c r="NXV946" s="59"/>
      <c r="NXW946" s="59"/>
      <c r="NXX946" s="59"/>
      <c r="NXY946" s="59"/>
      <c r="NXZ946" s="59"/>
      <c r="NYA946" s="59"/>
      <c r="NYB946" s="59"/>
      <c r="NYC946" s="59"/>
      <c r="NYD946" s="59"/>
      <c r="NYE946" s="59"/>
      <c r="NYF946" s="59"/>
      <c r="NYG946" s="59"/>
      <c r="NYH946" s="59"/>
      <c r="NYI946" s="59"/>
      <c r="NYJ946" s="59"/>
      <c r="NYK946" s="59"/>
      <c r="NYL946" s="59"/>
      <c r="NYM946" s="59"/>
      <c r="NYN946" s="59"/>
      <c r="NYO946" s="59"/>
      <c r="NYP946" s="59"/>
      <c r="NYQ946" s="59"/>
      <c r="NYR946" s="59"/>
      <c r="NYS946" s="59"/>
      <c r="NYT946" s="59"/>
      <c r="NYU946" s="59"/>
      <c r="NYV946" s="59"/>
      <c r="NYW946" s="59"/>
      <c r="NYX946" s="59"/>
      <c r="NYY946" s="59"/>
      <c r="NYZ946" s="59"/>
      <c r="NZA946" s="59"/>
      <c r="NZB946" s="59"/>
      <c r="NZC946" s="59"/>
      <c r="NZD946" s="59"/>
      <c r="NZE946" s="59"/>
      <c r="NZF946" s="59"/>
      <c r="NZG946" s="59"/>
      <c r="NZH946" s="59"/>
      <c r="NZI946" s="59"/>
      <c r="NZJ946" s="59"/>
      <c r="NZK946" s="59"/>
      <c r="NZL946" s="59"/>
      <c r="NZM946" s="59"/>
      <c r="NZN946" s="59"/>
      <c r="NZO946" s="59"/>
      <c r="NZP946" s="59"/>
      <c r="NZQ946" s="59"/>
      <c r="NZR946" s="59"/>
      <c r="NZS946" s="59"/>
      <c r="NZT946" s="59"/>
      <c r="NZU946" s="59"/>
      <c r="NZV946" s="59"/>
      <c r="NZW946" s="59"/>
      <c r="NZX946" s="59"/>
      <c r="NZY946" s="59"/>
      <c r="NZZ946" s="59"/>
      <c r="OAA946" s="59"/>
      <c r="OAB946" s="59"/>
      <c r="OAC946" s="59"/>
      <c r="OAD946" s="59"/>
      <c r="OAE946" s="59"/>
      <c r="OAF946" s="59"/>
      <c r="OAG946" s="59"/>
      <c r="OAH946" s="59"/>
      <c r="OAI946" s="59"/>
      <c r="OAJ946" s="59"/>
      <c r="OAK946" s="59"/>
      <c r="OAL946" s="59"/>
      <c r="OAM946" s="59"/>
      <c r="OAN946" s="59"/>
      <c r="OAO946" s="59"/>
      <c r="OAP946" s="59"/>
      <c r="OAQ946" s="59"/>
      <c r="OAR946" s="59"/>
      <c r="OAS946" s="59"/>
      <c r="OAT946" s="59"/>
      <c r="OAU946" s="59"/>
      <c r="OAV946" s="59"/>
      <c r="OAW946" s="59"/>
      <c r="OAX946" s="59"/>
      <c r="OAY946" s="59"/>
      <c r="OAZ946" s="59"/>
      <c r="OBA946" s="59"/>
      <c r="OBB946" s="59"/>
      <c r="OBC946" s="59"/>
      <c r="OBD946" s="59"/>
      <c r="OBE946" s="59"/>
      <c r="OBF946" s="59"/>
      <c r="OBG946" s="59"/>
      <c r="OBH946" s="59"/>
      <c r="OBI946" s="59"/>
      <c r="OBJ946" s="59"/>
      <c r="OBK946" s="59"/>
      <c r="OBL946" s="59"/>
      <c r="OBM946" s="59"/>
      <c r="OBN946" s="59"/>
      <c r="OBO946" s="59"/>
      <c r="OBP946" s="59"/>
      <c r="OBQ946" s="59"/>
      <c r="OBR946" s="59"/>
      <c r="OBS946" s="59"/>
      <c r="OBT946" s="59"/>
      <c r="OBU946" s="59"/>
      <c r="OBV946" s="59"/>
      <c r="OBW946" s="59"/>
      <c r="OBX946" s="59"/>
      <c r="OBY946" s="59"/>
      <c r="OBZ946" s="59"/>
      <c r="OCA946" s="59"/>
      <c r="OCB946" s="59"/>
      <c r="OCC946" s="59"/>
      <c r="OCD946" s="59"/>
      <c r="OCE946" s="59"/>
      <c r="OCF946" s="59"/>
      <c r="OCG946" s="59"/>
      <c r="OCH946" s="59"/>
      <c r="OCI946" s="59"/>
      <c r="OCJ946" s="59"/>
      <c r="OCK946" s="59"/>
      <c r="OCL946" s="59"/>
      <c r="OCM946" s="59"/>
      <c r="OCN946" s="59"/>
      <c r="OCO946" s="59"/>
      <c r="OCP946" s="59"/>
      <c r="OCQ946" s="59"/>
      <c r="OCR946" s="59"/>
      <c r="OCS946" s="59"/>
      <c r="OCT946" s="59"/>
      <c r="OCU946" s="59"/>
      <c r="OCV946" s="59"/>
      <c r="OCW946" s="59"/>
      <c r="OCX946" s="59"/>
      <c r="OCY946" s="59"/>
      <c r="OCZ946" s="59"/>
      <c r="ODA946" s="59"/>
      <c r="ODB946" s="59"/>
      <c r="ODC946" s="59"/>
      <c r="ODD946" s="59"/>
      <c r="ODE946" s="59"/>
      <c r="ODF946" s="59"/>
      <c r="ODG946" s="59"/>
      <c r="ODH946" s="59"/>
      <c r="ODI946" s="59"/>
      <c r="ODJ946" s="59"/>
      <c r="ODK946" s="59"/>
      <c r="ODL946" s="59"/>
      <c r="ODM946" s="59"/>
      <c r="ODN946" s="59"/>
      <c r="ODO946" s="59"/>
      <c r="ODP946" s="59"/>
      <c r="ODQ946" s="59"/>
      <c r="ODR946" s="59"/>
      <c r="ODS946" s="59"/>
      <c r="ODT946" s="59"/>
      <c r="ODU946" s="59"/>
      <c r="ODV946" s="59"/>
      <c r="ODW946" s="59"/>
      <c r="ODX946" s="59"/>
      <c r="ODY946" s="59"/>
      <c r="ODZ946" s="59"/>
      <c r="OEA946" s="59"/>
      <c r="OEB946" s="59"/>
      <c r="OEC946" s="59"/>
      <c r="OED946" s="59"/>
      <c r="OEE946" s="59"/>
      <c r="OEF946" s="59"/>
      <c r="OEG946" s="59"/>
      <c r="OEH946" s="59"/>
      <c r="OEI946" s="59"/>
      <c r="OEJ946" s="59"/>
      <c r="OEK946" s="59"/>
      <c r="OEL946" s="59"/>
      <c r="OEM946" s="59"/>
      <c r="OEN946" s="59"/>
      <c r="OEO946" s="59"/>
      <c r="OEP946" s="59"/>
      <c r="OEQ946" s="59"/>
      <c r="OER946" s="59"/>
      <c r="OES946" s="59"/>
      <c r="OET946" s="59"/>
      <c r="OEU946" s="59"/>
      <c r="OEV946" s="59"/>
      <c r="OEW946" s="59"/>
      <c r="OEX946" s="59"/>
      <c r="OEY946" s="59"/>
      <c r="OEZ946" s="59"/>
      <c r="OFA946" s="59"/>
      <c r="OFB946" s="59"/>
      <c r="OFC946" s="59"/>
      <c r="OFD946" s="59"/>
      <c r="OFE946" s="59"/>
      <c r="OFF946" s="59"/>
      <c r="OFG946" s="59"/>
      <c r="OFH946" s="59"/>
      <c r="OFI946" s="59"/>
      <c r="OFJ946" s="59"/>
      <c r="OFK946" s="59"/>
      <c r="OFL946" s="59"/>
      <c r="OFM946" s="59"/>
      <c r="OFN946" s="59"/>
      <c r="OFO946" s="59"/>
      <c r="OFP946" s="59"/>
      <c r="OFQ946" s="59"/>
      <c r="OFR946" s="59"/>
      <c r="OFS946" s="59"/>
      <c r="OFT946" s="59"/>
      <c r="OFU946" s="59"/>
      <c r="OFV946" s="59"/>
      <c r="OFW946" s="59"/>
      <c r="OFX946" s="59"/>
      <c r="OFY946" s="59"/>
      <c r="OFZ946" s="59"/>
      <c r="OGA946" s="59"/>
      <c r="OGB946" s="59"/>
      <c r="OGC946" s="59"/>
      <c r="OGD946" s="59"/>
      <c r="OGE946" s="59"/>
      <c r="OGF946" s="59"/>
      <c r="OGG946" s="59"/>
      <c r="OGH946" s="59"/>
      <c r="OGI946" s="59"/>
      <c r="OGJ946" s="59"/>
      <c r="OGK946" s="59"/>
      <c r="OGL946" s="59"/>
      <c r="OGM946" s="59"/>
      <c r="OGN946" s="59"/>
      <c r="OGO946" s="59"/>
      <c r="OGP946" s="59"/>
      <c r="OGQ946" s="59"/>
      <c r="OGR946" s="59"/>
      <c r="OGS946" s="59"/>
      <c r="OGT946" s="59"/>
      <c r="OGU946" s="59"/>
      <c r="OGV946" s="59"/>
      <c r="OGW946" s="59"/>
      <c r="OGX946" s="59"/>
      <c r="OGY946" s="59"/>
      <c r="OGZ946" s="59"/>
      <c r="OHA946" s="59"/>
      <c r="OHB946" s="59"/>
      <c r="OHC946" s="59"/>
      <c r="OHD946" s="59"/>
      <c r="OHE946" s="59"/>
      <c r="OHF946" s="59"/>
      <c r="OHG946" s="59"/>
      <c r="OHH946" s="59"/>
      <c r="OHI946" s="59"/>
      <c r="OHJ946" s="59"/>
      <c r="OHK946" s="59"/>
      <c r="OHL946" s="59"/>
      <c r="OHM946" s="59"/>
      <c r="OHN946" s="59"/>
      <c r="OHO946" s="59"/>
      <c r="OHP946" s="59"/>
      <c r="OHQ946" s="59"/>
      <c r="OHR946" s="59"/>
      <c r="OHS946" s="59"/>
      <c r="OHT946" s="59"/>
      <c r="OHU946" s="59"/>
      <c r="OHV946" s="59"/>
      <c r="OHW946" s="59"/>
      <c r="OHX946" s="59"/>
      <c r="OHY946" s="59"/>
      <c r="OHZ946" s="59"/>
      <c r="OIA946" s="59"/>
      <c r="OIB946" s="59"/>
      <c r="OIC946" s="59"/>
      <c r="OID946" s="59"/>
      <c r="OIE946" s="59"/>
      <c r="OIF946" s="59"/>
      <c r="OIG946" s="59"/>
      <c r="OIH946" s="59"/>
      <c r="OII946" s="59"/>
      <c r="OIJ946" s="59"/>
      <c r="OIK946" s="59"/>
      <c r="OIL946" s="59"/>
      <c r="OIM946" s="59"/>
      <c r="OIN946" s="59"/>
      <c r="OIO946" s="59"/>
      <c r="OIP946" s="59"/>
      <c r="OIQ946" s="59"/>
      <c r="OIR946" s="59"/>
      <c r="OIS946" s="59"/>
      <c r="OIT946" s="59"/>
      <c r="OIU946" s="59"/>
      <c r="OIV946" s="59"/>
      <c r="OIW946" s="59"/>
      <c r="OIX946" s="59"/>
      <c r="OIY946" s="59"/>
      <c r="OIZ946" s="59"/>
      <c r="OJA946" s="59"/>
      <c r="OJB946" s="59"/>
      <c r="OJC946" s="59"/>
      <c r="OJD946" s="59"/>
      <c r="OJE946" s="59"/>
      <c r="OJF946" s="59"/>
      <c r="OJG946" s="59"/>
      <c r="OJH946" s="59"/>
      <c r="OJI946" s="59"/>
      <c r="OJJ946" s="59"/>
      <c r="OJK946" s="59"/>
      <c r="OJL946" s="59"/>
      <c r="OJM946" s="59"/>
      <c r="OJN946" s="59"/>
      <c r="OJO946" s="59"/>
      <c r="OJP946" s="59"/>
      <c r="OJQ946" s="59"/>
      <c r="OJR946" s="59"/>
      <c r="OJS946" s="59"/>
      <c r="OJT946" s="59"/>
      <c r="OJU946" s="59"/>
      <c r="OJV946" s="59"/>
      <c r="OJW946" s="59"/>
      <c r="OJX946" s="59"/>
      <c r="OJY946" s="59"/>
      <c r="OJZ946" s="59"/>
      <c r="OKA946" s="59"/>
      <c r="OKB946" s="59"/>
      <c r="OKC946" s="59"/>
      <c r="OKD946" s="59"/>
      <c r="OKE946" s="59"/>
      <c r="OKF946" s="59"/>
      <c r="OKG946" s="59"/>
      <c r="OKH946" s="59"/>
      <c r="OKI946" s="59"/>
      <c r="OKJ946" s="59"/>
      <c r="OKK946" s="59"/>
      <c r="OKL946" s="59"/>
      <c r="OKM946" s="59"/>
      <c r="OKN946" s="59"/>
      <c r="OKO946" s="59"/>
      <c r="OKP946" s="59"/>
      <c r="OKQ946" s="59"/>
      <c r="OKR946" s="59"/>
      <c r="OKS946" s="59"/>
      <c r="OKT946" s="59"/>
      <c r="OKU946" s="59"/>
      <c r="OKV946" s="59"/>
      <c r="OKW946" s="59"/>
      <c r="OKX946" s="59"/>
      <c r="OKY946" s="59"/>
      <c r="OKZ946" s="59"/>
      <c r="OLA946" s="59"/>
      <c r="OLB946" s="59"/>
      <c r="OLC946" s="59"/>
      <c r="OLD946" s="59"/>
      <c r="OLE946" s="59"/>
      <c r="OLF946" s="59"/>
      <c r="OLG946" s="59"/>
      <c r="OLH946" s="59"/>
      <c r="OLI946" s="59"/>
      <c r="OLJ946" s="59"/>
      <c r="OLK946" s="59"/>
      <c r="OLL946" s="59"/>
      <c r="OLM946" s="59"/>
      <c r="OLN946" s="59"/>
      <c r="OLO946" s="59"/>
      <c r="OLP946" s="59"/>
      <c r="OLQ946" s="59"/>
      <c r="OLR946" s="59"/>
      <c r="OLS946" s="59"/>
      <c r="OLT946" s="59"/>
      <c r="OLU946" s="59"/>
      <c r="OLV946" s="59"/>
      <c r="OLW946" s="59"/>
      <c r="OLX946" s="59"/>
      <c r="OLY946" s="59"/>
      <c r="OLZ946" s="59"/>
      <c r="OMA946" s="59"/>
      <c r="OMB946" s="59"/>
      <c r="OMC946" s="59"/>
      <c r="OMD946" s="59"/>
      <c r="OME946" s="59"/>
      <c r="OMF946" s="59"/>
      <c r="OMG946" s="59"/>
      <c r="OMH946" s="59"/>
      <c r="OMI946" s="59"/>
      <c r="OMJ946" s="59"/>
      <c r="OMK946" s="59"/>
      <c r="OML946" s="59"/>
      <c r="OMM946" s="59"/>
      <c r="OMN946" s="59"/>
      <c r="OMO946" s="59"/>
      <c r="OMP946" s="59"/>
      <c r="OMQ946" s="59"/>
      <c r="OMR946" s="59"/>
      <c r="OMS946" s="59"/>
      <c r="OMT946" s="59"/>
      <c r="OMU946" s="59"/>
      <c r="OMV946" s="59"/>
      <c r="OMW946" s="59"/>
      <c r="OMX946" s="59"/>
      <c r="OMY946" s="59"/>
      <c r="OMZ946" s="59"/>
      <c r="ONA946" s="59"/>
      <c r="ONB946" s="59"/>
      <c r="ONC946" s="59"/>
      <c r="OND946" s="59"/>
      <c r="ONE946" s="59"/>
      <c r="ONF946" s="59"/>
      <c r="ONG946" s="59"/>
      <c r="ONH946" s="59"/>
      <c r="ONI946" s="59"/>
      <c r="ONJ946" s="59"/>
      <c r="ONK946" s="59"/>
      <c r="ONL946" s="59"/>
      <c r="ONM946" s="59"/>
      <c r="ONN946" s="59"/>
      <c r="ONO946" s="59"/>
      <c r="ONP946" s="59"/>
      <c r="ONQ946" s="59"/>
      <c r="ONR946" s="59"/>
      <c r="ONS946" s="59"/>
      <c r="ONT946" s="59"/>
      <c r="ONU946" s="59"/>
      <c r="ONV946" s="59"/>
      <c r="ONW946" s="59"/>
      <c r="ONX946" s="59"/>
      <c r="ONY946" s="59"/>
      <c r="ONZ946" s="59"/>
      <c r="OOA946" s="59"/>
      <c r="OOB946" s="59"/>
      <c r="OOC946" s="59"/>
      <c r="OOD946" s="59"/>
      <c r="OOE946" s="59"/>
      <c r="OOF946" s="59"/>
      <c r="OOG946" s="59"/>
      <c r="OOH946" s="59"/>
      <c r="OOI946" s="59"/>
      <c r="OOJ946" s="59"/>
      <c r="OOK946" s="59"/>
      <c r="OOL946" s="59"/>
      <c r="OOM946" s="59"/>
      <c r="OON946" s="59"/>
      <c r="OOO946" s="59"/>
      <c r="OOP946" s="59"/>
      <c r="OOQ946" s="59"/>
      <c r="OOR946" s="59"/>
      <c r="OOS946" s="59"/>
      <c r="OOT946" s="59"/>
      <c r="OOU946" s="59"/>
      <c r="OOV946" s="59"/>
      <c r="OOW946" s="59"/>
      <c r="OOX946" s="59"/>
      <c r="OOY946" s="59"/>
      <c r="OOZ946" s="59"/>
      <c r="OPA946" s="59"/>
      <c r="OPB946" s="59"/>
      <c r="OPC946" s="59"/>
      <c r="OPD946" s="59"/>
      <c r="OPE946" s="59"/>
      <c r="OPF946" s="59"/>
      <c r="OPG946" s="59"/>
      <c r="OPH946" s="59"/>
      <c r="OPI946" s="59"/>
      <c r="OPJ946" s="59"/>
      <c r="OPK946" s="59"/>
      <c r="OPL946" s="59"/>
      <c r="OPM946" s="59"/>
      <c r="OPN946" s="59"/>
      <c r="OPO946" s="59"/>
      <c r="OPP946" s="59"/>
      <c r="OPQ946" s="59"/>
      <c r="OPR946" s="59"/>
      <c r="OPS946" s="59"/>
      <c r="OPT946" s="59"/>
      <c r="OPU946" s="59"/>
      <c r="OPV946" s="59"/>
      <c r="OPW946" s="59"/>
      <c r="OPX946" s="59"/>
      <c r="OPY946" s="59"/>
      <c r="OPZ946" s="59"/>
      <c r="OQA946" s="59"/>
      <c r="OQB946" s="59"/>
      <c r="OQC946" s="59"/>
      <c r="OQD946" s="59"/>
      <c r="OQE946" s="59"/>
      <c r="OQF946" s="59"/>
      <c r="OQG946" s="59"/>
      <c r="OQH946" s="59"/>
      <c r="OQI946" s="59"/>
      <c r="OQJ946" s="59"/>
      <c r="OQK946" s="59"/>
      <c r="OQL946" s="59"/>
      <c r="OQM946" s="59"/>
      <c r="OQN946" s="59"/>
      <c r="OQO946" s="59"/>
      <c r="OQP946" s="59"/>
      <c r="OQQ946" s="59"/>
      <c r="OQR946" s="59"/>
      <c r="OQS946" s="59"/>
      <c r="OQT946" s="59"/>
      <c r="OQU946" s="59"/>
      <c r="OQV946" s="59"/>
      <c r="OQW946" s="59"/>
      <c r="OQX946" s="59"/>
      <c r="OQY946" s="59"/>
      <c r="OQZ946" s="59"/>
      <c r="ORA946" s="59"/>
      <c r="ORB946" s="59"/>
      <c r="ORC946" s="59"/>
      <c r="ORD946" s="59"/>
      <c r="ORE946" s="59"/>
      <c r="ORF946" s="59"/>
      <c r="ORG946" s="59"/>
      <c r="ORH946" s="59"/>
      <c r="ORI946" s="59"/>
      <c r="ORJ946" s="59"/>
      <c r="ORK946" s="59"/>
      <c r="ORL946" s="59"/>
      <c r="ORM946" s="59"/>
      <c r="ORN946" s="59"/>
      <c r="ORO946" s="59"/>
      <c r="ORP946" s="59"/>
      <c r="ORQ946" s="59"/>
      <c r="ORR946" s="59"/>
      <c r="ORS946" s="59"/>
      <c r="ORT946" s="59"/>
      <c r="ORU946" s="59"/>
      <c r="ORV946" s="59"/>
      <c r="ORW946" s="59"/>
      <c r="ORX946" s="59"/>
      <c r="ORY946" s="59"/>
      <c r="ORZ946" s="59"/>
      <c r="OSA946" s="59"/>
      <c r="OSB946" s="59"/>
      <c r="OSC946" s="59"/>
      <c r="OSD946" s="59"/>
      <c r="OSE946" s="59"/>
      <c r="OSF946" s="59"/>
      <c r="OSG946" s="59"/>
      <c r="OSH946" s="59"/>
      <c r="OSI946" s="59"/>
      <c r="OSJ946" s="59"/>
      <c r="OSK946" s="59"/>
      <c r="OSL946" s="59"/>
      <c r="OSM946" s="59"/>
      <c r="OSN946" s="59"/>
      <c r="OSO946" s="59"/>
      <c r="OSP946" s="59"/>
      <c r="OSQ946" s="59"/>
      <c r="OSR946" s="59"/>
      <c r="OSS946" s="59"/>
      <c r="OST946" s="59"/>
      <c r="OSU946" s="59"/>
      <c r="OSV946" s="59"/>
      <c r="OSW946" s="59"/>
      <c r="OSX946" s="59"/>
      <c r="OSY946" s="59"/>
      <c r="OSZ946" s="59"/>
      <c r="OTA946" s="59"/>
      <c r="OTB946" s="59"/>
      <c r="OTC946" s="59"/>
      <c r="OTD946" s="59"/>
      <c r="OTE946" s="59"/>
      <c r="OTF946" s="59"/>
      <c r="OTG946" s="59"/>
      <c r="OTH946" s="59"/>
      <c r="OTI946" s="59"/>
      <c r="OTJ946" s="59"/>
      <c r="OTK946" s="59"/>
      <c r="OTL946" s="59"/>
      <c r="OTM946" s="59"/>
      <c r="OTN946" s="59"/>
      <c r="OTO946" s="59"/>
      <c r="OTP946" s="59"/>
      <c r="OTQ946" s="59"/>
      <c r="OTR946" s="59"/>
      <c r="OTS946" s="59"/>
      <c r="OTT946" s="59"/>
      <c r="OTU946" s="59"/>
      <c r="OTV946" s="59"/>
      <c r="OTW946" s="59"/>
      <c r="OTX946" s="59"/>
      <c r="OTY946" s="59"/>
      <c r="OTZ946" s="59"/>
      <c r="OUA946" s="59"/>
      <c r="OUB946" s="59"/>
      <c r="OUC946" s="59"/>
      <c r="OUD946" s="59"/>
      <c r="OUE946" s="59"/>
      <c r="OUF946" s="59"/>
      <c r="OUG946" s="59"/>
      <c r="OUH946" s="59"/>
      <c r="OUI946" s="59"/>
      <c r="OUJ946" s="59"/>
      <c r="OUK946" s="59"/>
      <c r="OUL946" s="59"/>
      <c r="OUM946" s="59"/>
      <c r="OUN946" s="59"/>
      <c r="OUO946" s="59"/>
      <c r="OUP946" s="59"/>
      <c r="OUQ946" s="59"/>
      <c r="OUR946" s="59"/>
      <c r="OUS946" s="59"/>
      <c r="OUT946" s="59"/>
      <c r="OUU946" s="59"/>
      <c r="OUV946" s="59"/>
      <c r="OUW946" s="59"/>
      <c r="OUX946" s="59"/>
      <c r="OUY946" s="59"/>
      <c r="OUZ946" s="59"/>
      <c r="OVA946" s="59"/>
      <c r="OVB946" s="59"/>
      <c r="OVC946" s="59"/>
      <c r="OVD946" s="59"/>
      <c r="OVE946" s="59"/>
      <c r="OVF946" s="59"/>
      <c r="OVG946" s="59"/>
      <c r="OVH946" s="59"/>
      <c r="OVI946" s="59"/>
      <c r="OVJ946" s="59"/>
      <c r="OVK946" s="59"/>
      <c r="OVL946" s="59"/>
      <c r="OVM946" s="59"/>
      <c r="OVN946" s="59"/>
      <c r="OVO946" s="59"/>
      <c r="OVP946" s="59"/>
      <c r="OVQ946" s="59"/>
      <c r="OVR946" s="59"/>
      <c r="OVS946" s="59"/>
      <c r="OVT946" s="59"/>
      <c r="OVU946" s="59"/>
      <c r="OVV946" s="59"/>
      <c r="OVW946" s="59"/>
      <c r="OVX946" s="59"/>
      <c r="OVY946" s="59"/>
      <c r="OVZ946" s="59"/>
      <c r="OWA946" s="59"/>
      <c r="OWB946" s="59"/>
      <c r="OWC946" s="59"/>
      <c r="OWD946" s="59"/>
      <c r="OWE946" s="59"/>
      <c r="OWF946" s="59"/>
      <c r="OWG946" s="59"/>
      <c r="OWH946" s="59"/>
      <c r="OWI946" s="59"/>
      <c r="OWJ946" s="59"/>
      <c r="OWK946" s="59"/>
      <c r="OWL946" s="59"/>
      <c r="OWM946" s="59"/>
      <c r="OWN946" s="59"/>
      <c r="OWO946" s="59"/>
      <c r="OWP946" s="59"/>
      <c r="OWQ946" s="59"/>
      <c r="OWR946" s="59"/>
      <c r="OWS946" s="59"/>
      <c r="OWT946" s="59"/>
      <c r="OWU946" s="59"/>
      <c r="OWV946" s="59"/>
      <c r="OWW946" s="59"/>
      <c r="OWX946" s="59"/>
      <c r="OWY946" s="59"/>
      <c r="OWZ946" s="59"/>
      <c r="OXA946" s="59"/>
      <c r="OXB946" s="59"/>
      <c r="OXC946" s="59"/>
      <c r="OXD946" s="59"/>
      <c r="OXE946" s="59"/>
      <c r="OXF946" s="59"/>
      <c r="OXG946" s="59"/>
      <c r="OXH946" s="59"/>
      <c r="OXI946" s="59"/>
      <c r="OXJ946" s="59"/>
      <c r="OXK946" s="59"/>
      <c r="OXL946" s="59"/>
      <c r="OXM946" s="59"/>
      <c r="OXN946" s="59"/>
      <c r="OXO946" s="59"/>
      <c r="OXP946" s="59"/>
      <c r="OXQ946" s="59"/>
      <c r="OXR946" s="59"/>
      <c r="OXS946" s="59"/>
      <c r="OXT946" s="59"/>
      <c r="OXU946" s="59"/>
      <c r="OXV946" s="59"/>
      <c r="OXW946" s="59"/>
      <c r="OXX946" s="59"/>
      <c r="OXY946" s="59"/>
      <c r="OXZ946" s="59"/>
      <c r="OYA946" s="59"/>
      <c r="OYB946" s="59"/>
      <c r="OYC946" s="59"/>
      <c r="OYD946" s="59"/>
      <c r="OYE946" s="59"/>
      <c r="OYF946" s="59"/>
      <c r="OYG946" s="59"/>
      <c r="OYH946" s="59"/>
      <c r="OYI946" s="59"/>
      <c r="OYJ946" s="59"/>
      <c r="OYK946" s="59"/>
      <c r="OYL946" s="59"/>
      <c r="OYM946" s="59"/>
      <c r="OYN946" s="59"/>
      <c r="OYO946" s="59"/>
      <c r="OYP946" s="59"/>
      <c r="OYQ946" s="59"/>
      <c r="OYR946" s="59"/>
      <c r="OYS946" s="59"/>
      <c r="OYT946" s="59"/>
      <c r="OYU946" s="59"/>
      <c r="OYV946" s="59"/>
      <c r="OYW946" s="59"/>
      <c r="OYX946" s="59"/>
      <c r="OYY946" s="59"/>
      <c r="OYZ946" s="59"/>
      <c r="OZA946" s="59"/>
      <c r="OZB946" s="59"/>
      <c r="OZC946" s="59"/>
      <c r="OZD946" s="59"/>
      <c r="OZE946" s="59"/>
      <c r="OZF946" s="59"/>
      <c r="OZG946" s="59"/>
      <c r="OZH946" s="59"/>
      <c r="OZI946" s="59"/>
      <c r="OZJ946" s="59"/>
      <c r="OZK946" s="59"/>
      <c r="OZL946" s="59"/>
      <c r="OZM946" s="59"/>
      <c r="OZN946" s="59"/>
      <c r="OZO946" s="59"/>
      <c r="OZP946" s="59"/>
      <c r="OZQ946" s="59"/>
      <c r="OZR946" s="59"/>
      <c r="OZS946" s="59"/>
      <c r="OZT946" s="59"/>
      <c r="OZU946" s="59"/>
      <c r="OZV946" s="59"/>
      <c r="OZW946" s="59"/>
      <c r="OZX946" s="59"/>
      <c r="OZY946" s="59"/>
      <c r="OZZ946" s="59"/>
      <c r="PAA946" s="59"/>
      <c r="PAB946" s="59"/>
      <c r="PAC946" s="59"/>
      <c r="PAD946" s="59"/>
      <c r="PAE946" s="59"/>
      <c r="PAF946" s="59"/>
      <c r="PAG946" s="59"/>
      <c r="PAH946" s="59"/>
      <c r="PAI946" s="59"/>
      <c r="PAJ946" s="59"/>
      <c r="PAK946" s="59"/>
      <c r="PAL946" s="59"/>
      <c r="PAM946" s="59"/>
      <c r="PAN946" s="59"/>
      <c r="PAO946" s="59"/>
      <c r="PAP946" s="59"/>
      <c r="PAQ946" s="59"/>
      <c r="PAR946" s="59"/>
      <c r="PAS946" s="59"/>
      <c r="PAT946" s="59"/>
      <c r="PAU946" s="59"/>
      <c r="PAV946" s="59"/>
      <c r="PAW946" s="59"/>
      <c r="PAX946" s="59"/>
      <c r="PAY946" s="59"/>
      <c r="PAZ946" s="59"/>
      <c r="PBA946" s="59"/>
      <c r="PBB946" s="59"/>
      <c r="PBC946" s="59"/>
      <c r="PBD946" s="59"/>
      <c r="PBE946" s="59"/>
      <c r="PBF946" s="59"/>
      <c r="PBG946" s="59"/>
      <c r="PBH946" s="59"/>
      <c r="PBI946" s="59"/>
      <c r="PBJ946" s="59"/>
      <c r="PBK946" s="59"/>
      <c r="PBL946" s="59"/>
      <c r="PBM946" s="59"/>
      <c r="PBN946" s="59"/>
      <c r="PBO946" s="59"/>
      <c r="PBP946" s="59"/>
      <c r="PBQ946" s="59"/>
      <c r="PBR946" s="59"/>
      <c r="PBS946" s="59"/>
      <c r="PBT946" s="59"/>
      <c r="PBU946" s="59"/>
      <c r="PBV946" s="59"/>
      <c r="PBW946" s="59"/>
      <c r="PBX946" s="59"/>
      <c r="PBY946" s="59"/>
      <c r="PBZ946" s="59"/>
      <c r="PCA946" s="59"/>
      <c r="PCB946" s="59"/>
      <c r="PCC946" s="59"/>
      <c r="PCD946" s="59"/>
      <c r="PCE946" s="59"/>
      <c r="PCF946" s="59"/>
      <c r="PCG946" s="59"/>
      <c r="PCH946" s="59"/>
      <c r="PCI946" s="59"/>
      <c r="PCJ946" s="59"/>
      <c r="PCK946" s="59"/>
      <c r="PCL946" s="59"/>
      <c r="PCM946" s="59"/>
      <c r="PCN946" s="59"/>
      <c r="PCO946" s="59"/>
      <c r="PCP946" s="59"/>
      <c r="PCQ946" s="59"/>
      <c r="PCR946" s="59"/>
      <c r="PCS946" s="59"/>
      <c r="PCT946" s="59"/>
      <c r="PCU946" s="59"/>
      <c r="PCV946" s="59"/>
      <c r="PCW946" s="59"/>
      <c r="PCX946" s="59"/>
      <c r="PCY946" s="59"/>
      <c r="PCZ946" s="59"/>
      <c r="PDA946" s="59"/>
      <c r="PDB946" s="59"/>
      <c r="PDC946" s="59"/>
      <c r="PDD946" s="59"/>
      <c r="PDE946" s="59"/>
      <c r="PDF946" s="59"/>
      <c r="PDG946" s="59"/>
      <c r="PDH946" s="59"/>
      <c r="PDI946" s="59"/>
      <c r="PDJ946" s="59"/>
      <c r="PDK946" s="59"/>
      <c r="PDL946" s="59"/>
      <c r="PDM946" s="59"/>
      <c r="PDN946" s="59"/>
      <c r="PDO946" s="59"/>
      <c r="PDP946" s="59"/>
      <c r="PDQ946" s="59"/>
      <c r="PDR946" s="59"/>
      <c r="PDS946" s="59"/>
      <c r="PDT946" s="59"/>
      <c r="PDU946" s="59"/>
      <c r="PDV946" s="59"/>
      <c r="PDW946" s="59"/>
      <c r="PDX946" s="59"/>
      <c r="PDY946" s="59"/>
      <c r="PDZ946" s="59"/>
      <c r="PEA946" s="59"/>
      <c r="PEB946" s="59"/>
      <c r="PEC946" s="59"/>
      <c r="PED946" s="59"/>
      <c r="PEE946" s="59"/>
      <c r="PEF946" s="59"/>
      <c r="PEG946" s="59"/>
      <c r="PEH946" s="59"/>
      <c r="PEI946" s="59"/>
      <c r="PEJ946" s="59"/>
      <c r="PEK946" s="59"/>
      <c r="PEL946" s="59"/>
      <c r="PEM946" s="59"/>
      <c r="PEN946" s="59"/>
      <c r="PEO946" s="59"/>
      <c r="PEP946" s="59"/>
      <c r="PEQ946" s="59"/>
      <c r="PER946" s="59"/>
      <c r="PES946" s="59"/>
      <c r="PET946" s="59"/>
      <c r="PEU946" s="59"/>
      <c r="PEV946" s="59"/>
      <c r="PEW946" s="59"/>
      <c r="PEX946" s="59"/>
      <c r="PEY946" s="59"/>
      <c r="PEZ946" s="59"/>
      <c r="PFA946" s="59"/>
      <c r="PFB946" s="59"/>
      <c r="PFC946" s="59"/>
      <c r="PFD946" s="59"/>
      <c r="PFE946" s="59"/>
      <c r="PFF946" s="59"/>
      <c r="PFG946" s="59"/>
      <c r="PFH946" s="59"/>
      <c r="PFI946" s="59"/>
      <c r="PFJ946" s="59"/>
      <c r="PFK946" s="59"/>
      <c r="PFL946" s="59"/>
      <c r="PFM946" s="59"/>
      <c r="PFN946" s="59"/>
      <c r="PFO946" s="59"/>
      <c r="PFP946" s="59"/>
      <c r="PFQ946" s="59"/>
      <c r="PFR946" s="59"/>
      <c r="PFS946" s="59"/>
      <c r="PFT946" s="59"/>
      <c r="PFU946" s="59"/>
      <c r="PFV946" s="59"/>
      <c r="PFW946" s="59"/>
      <c r="PFX946" s="59"/>
      <c r="PFY946" s="59"/>
      <c r="PFZ946" s="59"/>
      <c r="PGA946" s="59"/>
      <c r="PGB946" s="59"/>
      <c r="PGC946" s="59"/>
      <c r="PGD946" s="59"/>
      <c r="PGE946" s="59"/>
      <c r="PGF946" s="59"/>
      <c r="PGG946" s="59"/>
      <c r="PGH946" s="59"/>
      <c r="PGI946" s="59"/>
      <c r="PGJ946" s="59"/>
      <c r="PGK946" s="59"/>
      <c r="PGL946" s="59"/>
      <c r="PGM946" s="59"/>
      <c r="PGN946" s="59"/>
      <c r="PGO946" s="59"/>
      <c r="PGP946" s="59"/>
      <c r="PGQ946" s="59"/>
      <c r="PGR946" s="59"/>
      <c r="PGS946" s="59"/>
      <c r="PGT946" s="59"/>
      <c r="PGU946" s="59"/>
      <c r="PGV946" s="59"/>
      <c r="PGW946" s="59"/>
      <c r="PGX946" s="59"/>
      <c r="PGY946" s="59"/>
      <c r="PGZ946" s="59"/>
      <c r="PHA946" s="59"/>
      <c r="PHB946" s="59"/>
      <c r="PHC946" s="59"/>
      <c r="PHD946" s="59"/>
      <c r="PHE946" s="59"/>
      <c r="PHF946" s="59"/>
      <c r="PHG946" s="59"/>
      <c r="PHH946" s="59"/>
      <c r="PHI946" s="59"/>
      <c r="PHJ946" s="59"/>
      <c r="PHK946" s="59"/>
      <c r="PHL946" s="59"/>
      <c r="PHM946" s="59"/>
      <c r="PHN946" s="59"/>
      <c r="PHO946" s="59"/>
      <c r="PHP946" s="59"/>
      <c r="PHQ946" s="59"/>
      <c r="PHR946" s="59"/>
      <c r="PHS946" s="59"/>
      <c r="PHT946" s="59"/>
      <c r="PHU946" s="59"/>
      <c r="PHV946" s="59"/>
      <c r="PHW946" s="59"/>
      <c r="PHX946" s="59"/>
      <c r="PHY946" s="59"/>
      <c r="PHZ946" s="59"/>
      <c r="PIA946" s="59"/>
      <c r="PIB946" s="59"/>
      <c r="PIC946" s="59"/>
      <c r="PID946" s="59"/>
      <c r="PIE946" s="59"/>
      <c r="PIF946" s="59"/>
      <c r="PIG946" s="59"/>
      <c r="PIH946" s="59"/>
      <c r="PII946" s="59"/>
      <c r="PIJ946" s="59"/>
      <c r="PIK946" s="59"/>
      <c r="PIL946" s="59"/>
      <c r="PIM946" s="59"/>
      <c r="PIN946" s="59"/>
      <c r="PIO946" s="59"/>
      <c r="PIP946" s="59"/>
      <c r="PIQ946" s="59"/>
      <c r="PIR946" s="59"/>
      <c r="PIS946" s="59"/>
      <c r="PIT946" s="59"/>
      <c r="PIU946" s="59"/>
      <c r="PIV946" s="59"/>
      <c r="PIW946" s="59"/>
      <c r="PIX946" s="59"/>
      <c r="PIY946" s="59"/>
      <c r="PIZ946" s="59"/>
      <c r="PJA946" s="59"/>
      <c r="PJB946" s="59"/>
      <c r="PJC946" s="59"/>
      <c r="PJD946" s="59"/>
      <c r="PJE946" s="59"/>
      <c r="PJF946" s="59"/>
      <c r="PJG946" s="59"/>
      <c r="PJH946" s="59"/>
      <c r="PJI946" s="59"/>
      <c r="PJJ946" s="59"/>
      <c r="PJK946" s="59"/>
      <c r="PJL946" s="59"/>
      <c r="PJM946" s="59"/>
      <c r="PJN946" s="59"/>
      <c r="PJO946" s="59"/>
      <c r="PJP946" s="59"/>
      <c r="PJQ946" s="59"/>
      <c r="PJR946" s="59"/>
      <c r="PJS946" s="59"/>
      <c r="PJT946" s="59"/>
      <c r="PJU946" s="59"/>
      <c r="PJV946" s="59"/>
      <c r="PJW946" s="59"/>
      <c r="PJX946" s="59"/>
      <c r="PJY946" s="59"/>
      <c r="PJZ946" s="59"/>
      <c r="PKA946" s="59"/>
      <c r="PKB946" s="59"/>
      <c r="PKC946" s="59"/>
      <c r="PKD946" s="59"/>
      <c r="PKE946" s="59"/>
      <c r="PKF946" s="59"/>
      <c r="PKG946" s="59"/>
      <c r="PKH946" s="59"/>
      <c r="PKI946" s="59"/>
      <c r="PKJ946" s="59"/>
      <c r="PKK946" s="59"/>
      <c r="PKL946" s="59"/>
      <c r="PKM946" s="59"/>
      <c r="PKN946" s="59"/>
      <c r="PKO946" s="59"/>
      <c r="PKP946" s="59"/>
      <c r="PKQ946" s="59"/>
      <c r="PKR946" s="59"/>
      <c r="PKS946" s="59"/>
      <c r="PKT946" s="59"/>
      <c r="PKU946" s="59"/>
      <c r="PKV946" s="59"/>
      <c r="PKW946" s="59"/>
      <c r="PKX946" s="59"/>
      <c r="PKY946" s="59"/>
      <c r="PKZ946" s="59"/>
      <c r="PLA946" s="59"/>
      <c r="PLB946" s="59"/>
      <c r="PLC946" s="59"/>
      <c r="PLD946" s="59"/>
      <c r="PLE946" s="59"/>
      <c r="PLF946" s="59"/>
      <c r="PLG946" s="59"/>
      <c r="PLH946" s="59"/>
      <c r="PLI946" s="59"/>
      <c r="PLJ946" s="59"/>
      <c r="PLK946" s="59"/>
      <c r="PLL946" s="59"/>
      <c r="PLM946" s="59"/>
      <c r="PLN946" s="59"/>
      <c r="PLO946" s="59"/>
      <c r="PLP946" s="59"/>
      <c r="PLQ946" s="59"/>
      <c r="PLR946" s="59"/>
      <c r="PLS946" s="59"/>
      <c r="PLT946" s="59"/>
      <c r="PLU946" s="59"/>
      <c r="PLV946" s="59"/>
      <c r="PLW946" s="59"/>
      <c r="PLX946" s="59"/>
      <c r="PLY946" s="59"/>
      <c r="PLZ946" s="59"/>
      <c r="PMA946" s="59"/>
      <c r="PMB946" s="59"/>
      <c r="PMC946" s="59"/>
      <c r="PMD946" s="59"/>
      <c r="PME946" s="59"/>
      <c r="PMF946" s="59"/>
      <c r="PMG946" s="59"/>
      <c r="PMH946" s="59"/>
      <c r="PMI946" s="59"/>
      <c r="PMJ946" s="59"/>
      <c r="PMK946" s="59"/>
      <c r="PML946" s="59"/>
      <c r="PMM946" s="59"/>
      <c r="PMN946" s="59"/>
      <c r="PMO946" s="59"/>
      <c r="PMP946" s="59"/>
      <c r="PMQ946" s="59"/>
      <c r="PMR946" s="59"/>
      <c r="PMS946" s="59"/>
      <c r="PMT946" s="59"/>
      <c r="PMU946" s="59"/>
      <c r="PMV946" s="59"/>
      <c r="PMW946" s="59"/>
      <c r="PMX946" s="59"/>
      <c r="PMY946" s="59"/>
      <c r="PMZ946" s="59"/>
      <c r="PNA946" s="59"/>
      <c r="PNB946" s="59"/>
      <c r="PNC946" s="59"/>
      <c r="PND946" s="59"/>
      <c r="PNE946" s="59"/>
      <c r="PNF946" s="59"/>
      <c r="PNG946" s="59"/>
      <c r="PNH946" s="59"/>
      <c r="PNI946" s="59"/>
      <c r="PNJ946" s="59"/>
      <c r="PNK946" s="59"/>
      <c r="PNL946" s="59"/>
      <c r="PNM946" s="59"/>
      <c r="PNN946" s="59"/>
      <c r="PNO946" s="59"/>
      <c r="PNP946" s="59"/>
      <c r="PNQ946" s="59"/>
      <c r="PNR946" s="59"/>
      <c r="PNS946" s="59"/>
      <c r="PNT946" s="59"/>
      <c r="PNU946" s="59"/>
      <c r="PNV946" s="59"/>
      <c r="PNW946" s="59"/>
      <c r="PNX946" s="59"/>
      <c r="PNY946" s="59"/>
      <c r="PNZ946" s="59"/>
      <c r="POA946" s="59"/>
      <c r="POB946" s="59"/>
      <c r="POC946" s="59"/>
      <c r="POD946" s="59"/>
      <c r="POE946" s="59"/>
      <c r="POF946" s="59"/>
      <c r="POG946" s="59"/>
      <c r="POH946" s="59"/>
      <c r="POI946" s="59"/>
      <c r="POJ946" s="59"/>
      <c r="POK946" s="59"/>
      <c r="POL946" s="59"/>
      <c r="POM946" s="59"/>
      <c r="PON946" s="59"/>
      <c r="POO946" s="59"/>
      <c r="POP946" s="59"/>
      <c r="POQ946" s="59"/>
      <c r="POR946" s="59"/>
      <c r="POS946" s="59"/>
      <c r="POT946" s="59"/>
      <c r="POU946" s="59"/>
      <c r="POV946" s="59"/>
      <c r="POW946" s="59"/>
      <c r="POX946" s="59"/>
      <c r="POY946" s="59"/>
      <c r="POZ946" s="59"/>
      <c r="PPA946" s="59"/>
      <c r="PPB946" s="59"/>
      <c r="PPC946" s="59"/>
      <c r="PPD946" s="59"/>
      <c r="PPE946" s="59"/>
      <c r="PPF946" s="59"/>
      <c r="PPG946" s="59"/>
      <c r="PPH946" s="59"/>
      <c r="PPI946" s="59"/>
      <c r="PPJ946" s="59"/>
      <c r="PPK946" s="59"/>
      <c r="PPL946" s="59"/>
      <c r="PPM946" s="59"/>
      <c r="PPN946" s="59"/>
      <c r="PPO946" s="59"/>
      <c r="PPP946" s="59"/>
      <c r="PPQ946" s="59"/>
      <c r="PPR946" s="59"/>
      <c r="PPS946" s="59"/>
      <c r="PPT946" s="59"/>
      <c r="PPU946" s="59"/>
      <c r="PPV946" s="59"/>
      <c r="PPW946" s="59"/>
      <c r="PPX946" s="59"/>
      <c r="PPY946" s="59"/>
      <c r="PPZ946" s="59"/>
      <c r="PQA946" s="59"/>
      <c r="PQB946" s="59"/>
      <c r="PQC946" s="59"/>
      <c r="PQD946" s="59"/>
      <c r="PQE946" s="59"/>
      <c r="PQF946" s="59"/>
      <c r="PQG946" s="59"/>
      <c r="PQH946" s="59"/>
      <c r="PQI946" s="59"/>
      <c r="PQJ946" s="59"/>
      <c r="PQK946" s="59"/>
      <c r="PQL946" s="59"/>
      <c r="PQM946" s="59"/>
      <c r="PQN946" s="59"/>
      <c r="PQO946" s="59"/>
      <c r="PQP946" s="59"/>
      <c r="PQQ946" s="59"/>
      <c r="PQR946" s="59"/>
      <c r="PQS946" s="59"/>
      <c r="PQT946" s="59"/>
      <c r="PQU946" s="59"/>
      <c r="PQV946" s="59"/>
      <c r="PQW946" s="59"/>
      <c r="PQX946" s="59"/>
      <c r="PQY946" s="59"/>
      <c r="PQZ946" s="59"/>
      <c r="PRA946" s="59"/>
      <c r="PRB946" s="59"/>
      <c r="PRC946" s="59"/>
      <c r="PRD946" s="59"/>
      <c r="PRE946" s="59"/>
      <c r="PRF946" s="59"/>
      <c r="PRG946" s="59"/>
      <c r="PRH946" s="59"/>
      <c r="PRI946" s="59"/>
      <c r="PRJ946" s="59"/>
      <c r="PRK946" s="59"/>
      <c r="PRL946" s="59"/>
      <c r="PRM946" s="59"/>
      <c r="PRN946" s="59"/>
      <c r="PRO946" s="59"/>
      <c r="PRP946" s="59"/>
      <c r="PRQ946" s="59"/>
      <c r="PRR946" s="59"/>
      <c r="PRS946" s="59"/>
      <c r="PRT946" s="59"/>
      <c r="PRU946" s="59"/>
      <c r="PRV946" s="59"/>
      <c r="PRW946" s="59"/>
      <c r="PRX946" s="59"/>
      <c r="PRY946" s="59"/>
      <c r="PRZ946" s="59"/>
      <c r="PSA946" s="59"/>
      <c r="PSB946" s="59"/>
      <c r="PSC946" s="59"/>
      <c r="PSD946" s="59"/>
      <c r="PSE946" s="59"/>
      <c r="PSF946" s="59"/>
      <c r="PSG946" s="59"/>
      <c r="PSH946" s="59"/>
      <c r="PSI946" s="59"/>
      <c r="PSJ946" s="59"/>
      <c r="PSK946" s="59"/>
      <c r="PSL946" s="59"/>
      <c r="PSM946" s="59"/>
      <c r="PSN946" s="59"/>
      <c r="PSO946" s="59"/>
      <c r="PSP946" s="59"/>
      <c r="PSQ946" s="59"/>
      <c r="PSR946" s="59"/>
      <c r="PSS946" s="59"/>
      <c r="PST946" s="59"/>
      <c r="PSU946" s="59"/>
      <c r="PSV946" s="59"/>
      <c r="PSW946" s="59"/>
      <c r="PSX946" s="59"/>
      <c r="PSY946" s="59"/>
      <c r="PSZ946" s="59"/>
      <c r="PTA946" s="59"/>
      <c r="PTB946" s="59"/>
      <c r="PTC946" s="59"/>
      <c r="PTD946" s="59"/>
      <c r="PTE946" s="59"/>
      <c r="PTF946" s="59"/>
      <c r="PTG946" s="59"/>
      <c r="PTH946" s="59"/>
      <c r="PTI946" s="59"/>
      <c r="PTJ946" s="59"/>
      <c r="PTK946" s="59"/>
      <c r="PTL946" s="59"/>
      <c r="PTM946" s="59"/>
      <c r="PTN946" s="59"/>
      <c r="PTO946" s="59"/>
      <c r="PTP946" s="59"/>
      <c r="PTQ946" s="59"/>
      <c r="PTR946" s="59"/>
      <c r="PTS946" s="59"/>
      <c r="PTT946" s="59"/>
      <c r="PTU946" s="59"/>
      <c r="PTV946" s="59"/>
      <c r="PTW946" s="59"/>
      <c r="PTX946" s="59"/>
      <c r="PTY946" s="59"/>
      <c r="PTZ946" s="59"/>
      <c r="PUA946" s="59"/>
      <c r="PUB946" s="59"/>
      <c r="PUC946" s="59"/>
      <c r="PUD946" s="59"/>
      <c r="PUE946" s="59"/>
      <c r="PUF946" s="59"/>
      <c r="PUG946" s="59"/>
      <c r="PUH946" s="59"/>
      <c r="PUI946" s="59"/>
      <c r="PUJ946" s="59"/>
      <c r="PUK946" s="59"/>
      <c r="PUL946" s="59"/>
      <c r="PUM946" s="59"/>
      <c r="PUN946" s="59"/>
      <c r="PUO946" s="59"/>
      <c r="PUP946" s="59"/>
      <c r="PUQ946" s="59"/>
      <c r="PUR946" s="59"/>
      <c r="PUS946" s="59"/>
      <c r="PUT946" s="59"/>
      <c r="PUU946" s="59"/>
      <c r="PUV946" s="59"/>
      <c r="PUW946" s="59"/>
      <c r="PUX946" s="59"/>
      <c r="PUY946" s="59"/>
      <c r="PUZ946" s="59"/>
      <c r="PVA946" s="59"/>
      <c r="PVB946" s="59"/>
      <c r="PVC946" s="59"/>
      <c r="PVD946" s="59"/>
      <c r="PVE946" s="59"/>
      <c r="PVF946" s="59"/>
      <c r="PVG946" s="59"/>
      <c r="PVH946" s="59"/>
      <c r="PVI946" s="59"/>
      <c r="PVJ946" s="59"/>
      <c r="PVK946" s="59"/>
      <c r="PVL946" s="59"/>
      <c r="PVM946" s="59"/>
      <c r="PVN946" s="59"/>
      <c r="PVO946" s="59"/>
      <c r="PVP946" s="59"/>
      <c r="PVQ946" s="59"/>
      <c r="PVR946" s="59"/>
      <c r="PVS946" s="59"/>
      <c r="PVT946" s="59"/>
      <c r="PVU946" s="59"/>
      <c r="PVV946" s="59"/>
      <c r="PVW946" s="59"/>
      <c r="PVX946" s="59"/>
      <c r="PVY946" s="59"/>
      <c r="PVZ946" s="59"/>
      <c r="PWA946" s="59"/>
      <c r="PWB946" s="59"/>
      <c r="PWC946" s="59"/>
      <c r="PWD946" s="59"/>
      <c r="PWE946" s="59"/>
      <c r="PWF946" s="59"/>
      <c r="PWG946" s="59"/>
      <c r="PWH946" s="59"/>
      <c r="PWI946" s="59"/>
      <c r="PWJ946" s="59"/>
      <c r="PWK946" s="59"/>
      <c r="PWL946" s="59"/>
      <c r="PWM946" s="59"/>
      <c r="PWN946" s="59"/>
      <c r="PWO946" s="59"/>
      <c r="PWP946" s="59"/>
      <c r="PWQ946" s="59"/>
      <c r="PWR946" s="59"/>
      <c r="PWS946" s="59"/>
      <c r="PWT946" s="59"/>
      <c r="PWU946" s="59"/>
      <c r="PWV946" s="59"/>
      <c r="PWW946" s="59"/>
      <c r="PWX946" s="59"/>
      <c r="PWY946" s="59"/>
      <c r="PWZ946" s="59"/>
      <c r="PXA946" s="59"/>
      <c r="PXB946" s="59"/>
      <c r="PXC946" s="59"/>
      <c r="PXD946" s="59"/>
      <c r="PXE946" s="59"/>
      <c r="PXF946" s="59"/>
      <c r="PXG946" s="59"/>
      <c r="PXH946" s="59"/>
      <c r="PXI946" s="59"/>
      <c r="PXJ946" s="59"/>
      <c r="PXK946" s="59"/>
      <c r="PXL946" s="59"/>
      <c r="PXM946" s="59"/>
      <c r="PXN946" s="59"/>
      <c r="PXO946" s="59"/>
      <c r="PXP946" s="59"/>
      <c r="PXQ946" s="59"/>
      <c r="PXR946" s="59"/>
      <c r="PXS946" s="59"/>
      <c r="PXT946" s="59"/>
      <c r="PXU946" s="59"/>
      <c r="PXV946" s="59"/>
      <c r="PXW946" s="59"/>
      <c r="PXX946" s="59"/>
      <c r="PXY946" s="59"/>
      <c r="PXZ946" s="59"/>
      <c r="PYA946" s="59"/>
      <c r="PYB946" s="59"/>
      <c r="PYC946" s="59"/>
      <c r="PYD946" s="59"/>
      <c r="PYE946" s="59"/>
      <c r="PYF946" s="59"/>
      <c r="PYG946" s="59"/>
      <c r="PYH946" s="59"/>
      <c r="PYI946" s="59"/>
      <c r="PYJ946" s="59"/>
      <c r="PYK946" s="59"/>
      <c r="PYL946" s="59"/>
      <c r="PYM946" s="59"/>
      <c r="PYN946" s="59"/>
      <c r="PYO946" s="59"/>
      <c r="PYP946" s="59"/>
      <c r="PYQ946" s="59"/>
      <c r="PYR946" s="59"/>
      <c r="PYS946" s="59"/>
      <c r="PYT946" s="59"/>
      <c r="PYU946" s="59"/>
      <c r="PYV946" s="59"/>
      <c r="PYW946" s="59"/>
      <c r="PYX946" s="59"/>
      <c r="PYY946" s="59"/>
      <c r="PYZ946" s="59"/>
      <c r="PZA946" s="59"/>
      <c r="PZB946" s="59"/>
      <c r="PZC946" s="59"/>
      <c r="PZD946" s="59"/>
      <c r="PZE946" s="59"/>
      <c r="PZF946" s="59"/>
      <c r="PZG946" s="59"/>
      <c r="PZH946" s="59"/>
      <c r="PZI946" s="59"/>
      <c r="PZJ946" s="59"/>
      <c r="PZK946" s="59"/>
      <c r="PZL946" s="59"/>
      <c r="PZM946" s="59"/>
      <c r="PZN946" s="59"/>
      <c r="PZO946" s="59"/>
      <c r="PZP946" s="59"/>
      <c r="PZQ946" s="59"/>
      <c r="PZR946" s="59"/>
      <c r="PZS946" s="59"/>
      <c r="PZT946" s="59"/>
      <c r="PZU946" s="59"/>
      <c r="PZV946" s="59"/>
      <c r="PZW946" s="59"/>
      <c r="PZX946" s="59"/>
      <c r="PZY946" s="59"/>
      <c r="PZZ946" s="59"/>
      <c r="QAA946" s="59"/>
      <c r="QAB946" s="59"/>
      <c r="QAC946" s="59"/>
      <c r="QAD946" s="59"/>
      <c r="QAE946" s="59"/>
      <c r="QAF946" s="59"/>
      <c r="QAG946" s="59"/>
      <c r="QAH946" s="59"/>
      <c r="QAI946" s="59"/>
      <c r="QAJ946" s="59"/>
      <c r="QAK946" s="59"/>
      <c r="QAL946" s="59"/>
      <c r="QAM946" s="59"/>
      <c r="QAN946" s="59"/>
      <c r="QAO946" s="59"/>
      <c r="QAP946" s="59"/>
      <c r="QAQ946" s="59"/>
      <c r="QAR946" s="59"/>
      <c r="QAS946" s="59"/>
      <c r="QAT946" s="59"/>
      <c r="QAU946" s="59"/>
      <c r="QAV946" s="59"/>
      <c r="QAW946" s="59"/>
      <c r="QAX946" s="59"/>
      <c r="QAY946" s="59"/>
      <c r="QAZ946" s="59"/>
      <c r="QBA946" s="59"/>
      <c r="QBB946" s="59"/>
      <c r="QBC946" s="59"/>
      <c r="QBD946" s="59"/>
      <c r="QBE946" s="59"/>
      <c r="QBF946" s="59"/>
      <c r="QBG946" s="59"/>
      <c r="QBH946" s="59"/>
      <c r="QBI946" s="59"/>
      <c r="QBJ946" s="59"/>
      <c r="QBK946" s="59"/>
      <c r="QBL946" s="59"/>
      <c r="QBM946" s="59"/>
      <c r="QBN946" s="59"/>
      <c r="QBO946" s="59"/>
      <c r="QBP946" s="59"/>
      <c r="QBQ946" s="59"/>
      <c r="QBR946" s="59"/>
      <c r="QBS946" s="59"/>
      <c r="QBT946" s="59"/>
      <c r="QBU946" s="59"/>
      <c r="QBV946" s="59"/>
      <c r="QBW946" s="59"/>
      <c r="QBX946" s="59"/>
      <c r="QBY946" s="59"/>
      <c r="QBZ946" s="59"/>
      <c r="QCA946" s="59"/>
      <c r="QCB946" s="59"/>
      <c r="QCC946" s="59"/>
      <c r="QCD946" s="59"/>
      <c r="QCE946" s="59"/>
      <c r="QCF946" s="59"/>
      <c r="QCG946" s="59"/>
      <c r="QCH946" s="59"/>
      <c r="QCI946" s="59"/>
      <c r="QCJ946" s="59"/>
      <c r="QCK946" s="59"/>
      <c r="QCL946" s="59"/>
      <c r="QCM946" s="59"/>
      <c r="QCN946" s="59"/>
      <c r="QCO946" s="59"/>
      <c r="QCP946" s="59"/>
      <c r="QCQ946" s="59"/>
      <c r="QCR946" s="59"/>
      <c r="QCS946" s="59"/>
      <c r="QCT946" s="59"/>
      <c r="QCU946" s="59"/>
      <c r="QCV946" s="59"/>
      <c r="QCW946" s="59"/>
      <c r="QCX946" s="59"/>
      <c r="QCY946" s="59"/>
      <c r="QCZ946" s="59"/>
      <c r="QDA946" s="59"/>
      <c r="QDB946" s="59"/>
      <c r="QDC946" s="59"/>
      <c r="QDD946" s="59"/>
      <c r="QDE946" s="59"/>
      <c r="QDF946" s="59"/>
      <c r="QDG946" s="59"/>
      <c r="QDH946" s="59"/>
      <c r="QDI946" s="59"/>
      <c r="QDJ946" s="59"/>
      <c r="QDK946" s="59"/>
      <c r="QDL946" s="59"/>
      <c r="QDM946" s="59"/>
      <c r="QDN946" s="59"/>
      <c r="QDO946" s="59"/>
      <c r="QDP946" s="59"/>
      <c r="QDQ946" s="59"/>
      <c r="QDR946" s="59"/>
      <c r="QDS946" s="59"/>
      <c r="QDT946" s="59"/>
      <c r="QDU946" s="59"/>
      <c r="QDV946" s="59"/>
      <c r="QDW946" s="59"/>
      <c r="QDX946" s="59"/>
      <c r="QDY946" s="59"/>
      <c r="QDZ946" s="59"/>
      <c r="QEA946" s="59"/>
      <c r="QEB946" s="59"/>
      <c r="QEC946" s="59"/>
      <c r="QED946" s="59"/>
      <c r="QEE946" s="59"/>
      <c r="QEF946" s="59"/>
      <c r="QEG946" s="59"/>
      <c r="QEH946" s="59"/>
      <c r="QEI946" s="59"/>
      <c r="QEJ946" s="59"/>
      <c r="QEK946" s="59"/>
      <c r="QEL946" s="59"/>
      <c r="QEM946" s="59"/>
      <c r="QEN946" s="59"/>
      <c r="QEO946" s="59"/>
      <c r="QEP946" s="59"/>
      <c r="QEQ946" s="59"/>
      <c r="QER946" s="59"/>
      <c r="QES946" s="59"/>
      <c r="QET946" s="59"/>
      <c r="QEU946" s="59"/>
      <c r="QEV946" s="59"/>
      <c r="QEW946" s="59"/>
      <c r="QEX946" s="59"/>
      <c r="QEY946" s="59"/>
      <c r="QEZ946" s="59"/>
      <c r="QFA946" s="59"/>
      <c r="QFB946" s="59"/>
      <c r="QFC946" s="59"/>
      <c r="QFD946" s="59"/>
      <c r="QFE946" s="59"/>
      <c r="QFF946" s="59"/>
      <c r="QFG946" s="59"/>
      <c r="QFH946" s="59"/>
      <c r="QFI946" s="59"/>
      <c r="QFJ946" s="59"/>
      <c r="QFK946" s="59"/>
      <c r="QFL946" s="59"/>
      <c r="QFM946" s="59"/>
      <c r="QFN946" s="59"/>
      <c r="QFO946" s="59"/>
      <c r="QFP946" s="59"/>
      <c r="QFQ946" s="59"/>
      <c r="QFR946" s="59"/>
      <c r="QFS946" s="59"/>
      <c r="QFT946" s="59"/>
      <c r="QFU946" s="59"/>
      <c r="QFV946" s="59"/>
      <c r="QFW946" s="59"/>
      <c r="QFX946" s="59"/>
      <c r="QFY946" s="59"/>
      <c r="QFZ946" s="59"/>
      <c r="QGA946" s="59"/>
      <c r="QGB946" s="59"/>
      <c r="QGC946" s="59"/>
      <c r="QGD946" s="59"/>
      <c r="QGE946" s="59"/>
      <c r="QGF946" s="59"/>
      <c r="QGG946" s="59"/>
      <c r="QGH946" s="59"/>
      <c r="QGI946" s="59"/>
      <c r="QGJ946" s="59"/>
      <c r="QGK946" s="59"/>
      <c r="QGL946" s="59"/>
      <c r="QGM946" s="59"/>
      <c r="QGN946" s="59"/>
      <c r="QGO946" s="59"/>
      <c r="QGP946" s="59"/>
      <c r="QGQ946" s="59"/>
      <c r="QGR946" s="59"/>
      <c r="QGS946" s="59"/>
      <c r="QGT946" s="59"/>
      <c r="QGU946" s="59"/>
      <c r="QGV946" s="59"/>
      <c r="QGW946" s="59"/>
      <c r="QGX946" s="59"/>
      <c r="QGY946" s="59"/>
      <c r="QGZ946" s="59"/>
      <c r="QHA946" s="59"/>
      <c r="QHB946" s="59"/>
      <c r="QHC946" s="59"/>
      <c r="QHD946" s="59"/>
      <c r="QHE946" s="59"/>
      <c r="QHF946" s="59"/>
      <c r="QHG946" s="59"/>
      <c r="QHH946" s="59"/>
      <c r="QHI946" s="59"/>
      <c r="QHJ946" s="59"/>
      <c r="QHK946" s="59"/>
      <c r="QHL946" s="59"/>
      <c r="QHM946" s="59"/>
      <c r="QHN946" s="59"/>
      <c r="QHO946" s="59"/>
      <c r="QHP946" s="59"/>
      <c r="QHQ946" s="59"/>
      <c r="QHR946" s="59"/>
      <c r="QHS946" s="59"/>
      <c r="QHT946" s="59"/>
      <c r="QHU946" s="59"/>
      <c r="QHV946" s="59"/>
      <c r="QHW946" s="59"/>
      <c r="QHX946" s="59"/>
      <c r="QHY946" s="59"/>
      <c r="QHZ946" s="59"/>
      <c r="QIA946" s="59"/>
      <c r="QIB946" s="59"/>
      <c r="QIC946" s="59"/>
      <c r="QID946" s="59"/>
      <c r="QIE946" s="59"/>
      <c r="QIF946" s="59"/>
      <c r="QIG946" s="59"/>
      <c r="QIH946" s="59"/>
      <c r="QII946" s="59"/>
      <c r="QIJ946" s="59"/>
      <c r="QIK946" s="59"/>
      <c r="QIL946" s="59"/>
      <c r="QIM946" s="59"/>
      <c r="QIN946" s="59"/>
      <c r="QIO946" s="59"/>
      <c r="QIP946" s="59"/>
      <c r="QIQ946" s="59"/>
      <c r="QIR946" s="59"/>
      <c r="QIS946" s="59"/>
      <c r="QIT946" s="59"/>
      <c r="QIU946" s="59"/>
      <c r="QIV946" s="59"/>
      <c r="QIW946" s="59"/>
      <c r="QIX946" s="59"/>
      <c r="QIY946" s="59"/>
      <c r="QIZ946" s="59"/>
      <c r="QJA946" s="59"/>
      <c r="QJB946" s="59"/>
      <c r="QJC946" s="59"/>
      <c r="QJD946" s="59"/>
      <c r="QJE946" s="59"/>
      <c r="QJF946" s="59"/>
      <c r="QJG946" s="59"/>
      <c r="QJH946" s="59"/>
      <c r="QJI946" s="59"/>
      <c r="QJJ946" s="59"/>
      <c r="QJK946" s="59"/>
      <c r="QJL946" s="59"/>
      <c r="QJM946" s="59"/>
      <c r="QJN946" s="59"/>
      <c r="QJO946" s="59"/>
      <c r="QJP946" s="59"/>
      <c r="QJQ946" s="59"/>
      <c r="QJR946" s="59"/>
      <c r="QJS946" s="59"/>
      <c r="QJT946" s="59"/>
      <c r="QJU946" s="59"/>
      <c r="QJV946" s="59"/>
      <c r="QJW946" s="59"/>
      <c r="QJX946" s="59"/>
      <c r="QJY946" s="59"/>
      <c r="QJZ946" s="59"/>
      <c r="QKA946" s="59"/>
      <c r="QKB946" s="59"/>
      <c r="QKC946" s="59"/>
      <c r="QKD946" s="59"/>
      <c r="QKE946" s="59"/>
      <c r="QKF946" s="59"/>
      <c r="QKG946" s="59"/>
      <c r="QKH946" s="59"/>
      <c r="QKI946" s="59"/>
      <c r="QKJ946" s="59"/>
      <c r="QKK946" s="59"/>
      <c r="QKL946" s="59"/>
      <c r="QKM946" s="59"/>
      <c r="QKN946" s="59"/>
      <c r="QKO946" s="59"/>
      <c r="QKP946" s="59"/>
      <c r="QKQ946" s="59"/>
      <c r="QKR946" s="59"/>
      <c r="QKS946" s="59"/>
      <c r="QKT946" s="59"/>
      <c r="QKU946" s="59"/>
      <c r="QKV946" s="59"/>
      <c r="QKW946" s="59"/>
      <c r="QKX946" s="59"/>
      <c r="QKY946" s="59"/>
      <c r="QKZ946" s="59"/>
      <c r="QLA946" s="59"/>
      <c r="QLB946" s="59"/>
      <c r="QLC946" s="59"/>
      <c r="QLD946" s="59"/>
      <c r="QLE946" s="59"/>
      <c r="QLF946" s="59"/>
      <c r="QLG946" s="59"/>
      <c r="QLH946" s="59"/>
      <c r="QLI946" s="59"/>
      <c r="QLJ946" s="59"/>
      <c r="QLK946" s="59"/>
      <c r="QLL946" s="59"/>
      <c r="QLM946" s="59"/>
      <c r="QLN946" s="59"/>
      <c r="QLO946" s="59"/>
      <c r="QLP946" s="59"/>
      <c r="QLQ946" s="59"/>
      <c r="QLR946" s="59"/>
      <c r="QLS946" s="59"/>
      <c r="QLT946" s="59"/>
      <c r="QLU946" s="59"/>
      <c r="QLV946" s="59"/>
      <c r="QLW946" s="59"/>
      <c r="QLX946" s="59"/>
      <c r="QLY946" s="59"/>
      <c r="QLZ946" s="59"/>
      <c r="QMA946" s="59"/>
      <c r="QMB946" s="59"/>
      <c r="QMC946" s="59"/>
      <c r="QMD946" s="59"/>
      <c r="QME946" s="59"/>
      <c r="QMF946" s="59"/>
      <c r="QMG946" s="59"/>
      <c r="QMH946" s="59"/>
      <c r="QMI946" s="59"/>
      <c r="QMJ946" s="59"/>
      <c r="QMK946" s="59"/>
      <c r="QML946" s="59"/>
      <c r="QMM946" s="59"/>
      <c r="QMN946" s="59"/>
      <c r="QMO946" s="59"/>
      <c r="QMP946" s="59"/>
      <c r="QMQ946" s="59"/>
      <c r="QMR946" s="59"/>
      <c r="QMS946" s="59"/>
      <c r="QMT946" s="59"/>
      <c r="QMU946" s="59"/>
      <c r="QMV946" s="59"/>
      <c r="QMW946" s="59"/>
      <c r="QMX946" s="59"/>
      <c r="QMY946" s="59"/>
      <c r="QMZ946" s="59"/>
      <c r="QNA946" s="59"/>
      <c r="QNB946" s="59"/>
      <c r="QNC946" s="59"/>
      <c r="QND946" s="59"/>
      <c r="QNE946" s="59"/>
      <c r="QNF946" s="59"/>
      <c r="QNG946" s="59"/>
      <c r="QNH946" s="59"/>
      <c r="QNI946" s="59"/>
      <c r="QNJ946" s="59"/>
      <c r="QNK946" s="59"/>
      <c r="QNL946" s="59"/>
      <c r="QNM946" s="59"/>
      <c r="QNN946" s="59"/>
      <c r="QNO946" s="59"/>
      <c r="QNP946" s="59"/>
      <c r="QNQ946" s="59"/>
      <c r="QNR946" s="59"/>
      <c r="QNS946" s="59"/>
      <c r="QNT946" s="59"/>
      <c r="QNU946" s="59"/>
      <c r="QNV946" s="59"/>
      <c r="QNW946" s="59"/>
      <c r="QNX946" s="59"/>
      <c r="QNY946" s="59"/>
      <c r="QNZ946" s="59"/>
      <c r="QOA946" s="59"/>
      <c r="QOB946" s="59"/>
      <c r="QOC946" s="59"/>
      <c r="QOD946" s="59"/>
      <c r="QOE946" s="59"/>
      <c r="QOF946" s="59"/>
      <c r="QOG946" s="59"/>
      <c r="QOH946" s="59"/>
      <c r="QOI946" s="59"/>
      <c r="QOJ946" s="59"/>
      <c r="QOK946" s="59"/>
      <c r="QOL946" s="59"/>
      <c r="QOM946" s="59"/>
      <c r="QON946" s="59"/>
      <c r="QOO946" s="59"/>
      <c r="QOP946" s="59"/>
      <c r="QOQ946" s="59"/>
      <c r="QOR946" s="59"/>
      <c r="QOS946" s="59"/>
      <c r="QOT946" s="59"/>
      <c r="QOU946" s="59"/>
      <c r="QOV946" s="59"/>
      <c r="QOW946" s="59"/>
      <c r="QOX946" s="59"/>
      <c r="QOY946" s="59"/>
      <c r="QOZ946" s="59"/>
      <c r="QPA946" s="59"/>
      <c r="QPB946" s="59"/>
      <c r="QPC946" s="59"/>
      <c r="QPD946" s="59"/>
      <c r="QPE946" s="59"/>
      <c r="QPF946" s="59"/>
      <c r="QPG946" s="59"/>
      <c r="QPH946" s="59"/>
      <c r="QPI946" s="59"/>
      <c r="QPJ946" s="59"/>
      <c r="QPK946" s="59"/>
      <c r="QPL946" s="59"/>
      <c r="QPM946" s="59"/>
      <c r="QPN946" s="59"/>
      <c r="QPO946" s="59"/>
      <c r="QPP946" s="59"/>
      <c r="QPQ946" s="59"/>
      <c r="QPR946" s="59"/>
      <c r="QPS946" s="59"/>
      <c r="QPT946" s="59"/>
      <c r="QPU946" s="59"/>
      <c r="QPV946" s="59"/>
      <c r="QPW946" s="59"/>
      <c r="QPX946" s="59"/>
      <c r="QPY946" s="59"/>
      <c r="QPZ946" s="59"/>
      <c r="QQA946" s="59"/>
      <c r="QQB946" s="59"/>
      <c r="QQC946" s="59"/>
      <c r="QQD946" s="59"/>
      <c r="QQE946" s="59"/>
      <c r="QQF946" s="59"/>
      <c r="QQG946" s="59"/>
      <c r="QQH946" s="59"/>
      <c r="QQI946" s="59"/>
      <c r="QQJ946" s="59"/>
      <c r="QQK946" s="59"/>
      <c r="QQL946" s="59"/>
      <c r="QQM946" s="59"/>
      <c r="QQN946" s="59"/>
      <c r="QQO946" s="59"/>
      <c r="QQP946" s="59"/>
      <c r="QQQ946" s="59"/>
      <c r="QQR946" s="59"/>
      <c r="QQS946" s="59"/>
      <c r="QQT946" s="59"/>
      <c r="QQU946" s="59"/>
      <c r="QQV946" s="59"/>
      <c r="QQW946" s="59"/>
      <c r="QQX946" s="59"/>
      <c r="QQY946" s="59"/>
      <c r="QQZ946" s="59"/>
      <c r="QRA946" s="59"/>
      <c r="QRB946" s="59"/>
      <c r="QRC946" s="59"/>
      <c r="QRD946" s="59"/>
      <c r="QRE946" s="59"/>
      <c r="QRF946" s="59"/>
      <c r="QRG946" s="59"/>
      <c r="QRH946" s="59"/>
      <c r="QRI946" s="59"/>
      <c r="QRJ946" s="59"/>
      <c r="QRK946" s="59"/>
      <c r="QRL946" s="59"/>
      <c r="QRM946" s="59"/>
      <c r="QRN946" s="59"/>
      <c r="QRO946" s="59"/>
      <c r="QRP946" s="59"/>
      <c r="QRQ946" s="59"/>
      <c r="QRR946" s="59"/>
      <c r="QRS946" s="59"/>
      <c r="QRT946" s="59"/>
      <c r="QRU946" s="59"/>
      <c r="QRV946" s="59"/>
      <c r="QRW946" s="59"/>
      <c r="QRX946" s="59"/>
      <c r="QRY946" s="59"/>
      <c r="QRZ946" s="59"/>
      <c r="QSA946" s="59"/>
      <c r="QSB946" s="59"/>
      <c r="QSC946" s="59"/>
      <c r="QSD946" s="59"/>
      <c r="QSE946" s="59"/>
      <c r="QSF946" s="59"/>
      <c r="QSG946" s="59"/>
      <c r="QSH946" s="59"/>
      <c r="QSI946" s="59"/>
      <c r="QSJ946" s="59"/>
      <c r="QSK946" s="59"/>
      <c r="QSL946" s="59"/>
      <c r="QSM946" s="59"/>
      <c r="QSN946" s="59"/>
      <c r="QSO946" s="59"/>
      <c r="QSP946" s="59"/>
      <c r="QSQ946" s="59"/>
      <c r="QSR946" s="59"/>
      <c r="QSS946" s="59"/>
      <c r="QST946" s="59"/>
      <c r="QSU946" s="59"/>
      <c r="QSV946" s="59"/>
      <c r="QSW946" s="59"/>
      <c r="QSX946" s="59"/>
      <c r="QSY946" s="59"/>
      <c r="QSZ946" s="59"/>
      <c r="QTA946" s="59"/>
      <c r="QTB946" s="59"/>
      <c r="QTC946" s="59"/>
      <c r="QTD946" s="59"/>
      <c r="QTE946" s="59"/>
      <c r="QTF946" s="59"/>
      <c r="QTG946" s="59"/>
      <c r="QTH946" s="59"/>
      <c r="QTI946" s="59"/>
      <c r="QTJ946" s="59"/>
      <c r="QTK946" s="59"/>
      <c r="QTL946" s="59"/>
      <c r="QTM946" s="59"/>
      <c r="QTN946" s="59"/>
      <c r="QTO946" s="59"/>
      <c r="QTP946" s="59"/>
      <c r="QTQ946" s="59"/>
      <c r="QTR946" s="59"/>
      <c r="QTS946" s="59"/>
      <c r="QTT946" s="59"/>
      <c r="QTU946" s="59"/>
      <c r="QTV946" s="59"/>
      <c r="QTW946" s="59"/>
      <c r="QTX946" s="59"/>
      <c r="QTY946" s="59"/>
      <c r="QTZ946" s="59"/>
      <c r="QUA946" s="59"/>
      <c r="QUB946" s="59"/>
      <c r="QUC946" s="59"/>
      <c r="QUD946" s="59"/>
      <c r="QUE946" s="59"/>
      <c r="QUF946" s="59"/>
      <c r="QUG946" s="59"/>
      <c r="QUH946" s="59"/>
      <c r="QUI946" s="59"/>
      <c r="QUJ946" s="59"/>
      <c r="QUK946" s="59"/>
      <c r="QUL946" s="59"/>
      <c r="QUM946" s="59"/>
      <c r="QUN946" s="59"/>
      <c r="QUO946" s="59"/>
      <c r="QUP946" s="59"/>
      <c r="QUQ946" s="59"/>
      <c r="QUR946" s="59"/>
      <c r="QUS946" s="59"/>
      <c r="QUT946" s="59"/>
      <c r="QUU946" s="59"/>
      <c r="QUV946" s="59"/>
      <c r="QUW946" s="59"/>
      <c r="QUX946" s="59"/>
      <c r="QUY946" s="59"/>
      <c r="QUZ946" s="59"/>
      <c r="QVA946" s="59"/>
      <c r="QVB946" s="59"/>
      <c r="QVC946" s="59"/>
      <c r="QVD946" s="59"/>
      <c r="QVE946" s="59"/>
      <c r="QVF946" s="59"/>
      <c r="QVG946" s="59"/>
      <c r="QVH946" s="59"/>
      <c r="QVI946" s="59"/>
      <c r="QVJ946" s="59"/>
      <c r="QVK946" s="59"/>
      <c r="QVL946" s="59"/>
      <c r="QVM946" s="59"/>
      <c r="QVN946" s="59"/>
      <c r="QVO946" s="59"/>
      <c r="QVP946" s="59"/>
      <c r="QVQ946" s="59"/>
      <c r="QVR946" s="59"/>
      <c r="QVS946" s="59"/>
      <c r="QVT946" s="59"/>
      <c r="QVU946" s="59"/>
      <c r="QVV946" s="59"/>
      <c r="QVW946" s="59"/>
      <c r="QVX946" s="59"/>
      <c r="QVY946" s="59"/>
      <c r="QVZ946" s="59"/>
      <c r="QWA946" s="59"/>
      <c r="QWB946" s="59"/>
      <c r="QWC946" s="59"/>
      <c r="QWD946" s="59"/>
      <c r="QWE946" s="59"/>
      <c r="QWF946" s="59"/>
      <c r="QWG946" s="59"/>
      <c r="QWH946" s="59"/>
      <c r="QWI946" s="59"/>
      <c r="QWJ946" s="59"/>
      <c r="QWK946" s="59"/>
      <c r="QWL946" s="59"/>
      <c r="QWM946" s="59"/>
      <c r="QWN946" s="59"/>
      <c r="QWO946" s="59"/>
      <c r="QWP946" s="59"/>
      <c r="QWQ946" s="59"/>
      <c r="QWR946" s="59"/>
      <c r="QWS946" s="59"/>
      <c r="QWT946" s="59"/>
      <c r="QWU946" s="59"/>
      <c r="QWV946" s="59"/>
      <c r="QWW946" s="59"/>
      <c r="QWX946" s="59"/>
      <c r="QWY946" s="59"/>
      <c r="QWZ946" s="59"/>
      <c r="QXA946" s="59"/>
      <c r="QXB946" s="59"/>
      <c r="QXC946" s="59"/>
      <c r="QXD946" s="59"/>
      <c r="QXE946" s="59"/>
      <c r="QXF946" s="59"/>
      <c r="QXG946" s="59"/>
      <c r="QXH946" s="59"/>
      <c r="QXI946" s="59"/>
      <c r="QXJ946" s="59"/>
      <c r="QXK946" s="59"/>
      <c r="QXL946" s="59"/>
      <c r="QXM946" s="59"/>
      <c r="QXN946" s="59"/>
      <c r="QXO946" s="59"/>
      <c r="QXP946" s="59"/>
      <c r="QXQ946" s="59"/>
      <c r="QXR946" s="59"/>
      <c r="QXS946" s="59"/>
      <c r="QXT946" s="59"/>
      <c r="QXU946" s="59"/>
      <c r="QXV946" s="59"/>
      <c r="QXW946" s="59"/>
      <c r="QXX946" s="59"/>
      <c r="QXY946" s="59"/>
      <c r="QXZ946" s="59"/>
      <c r="QYA946" s="59"/>
      <c r="QYB946" s="59"/>
      <c r="QYC946" s="59"/>
      <c r="QYD946" s="59"/>
      <c r="QYE946" s="59"/>
      <c r="QYF946" s="59"/>
      <c r="QYG946" s="59"/>
      <c r="QYH946" s="59"/>
      <c r="QYI946" s="59"/>
      <c r="QYJ946" s="59"/>
      <c r="QYK946" s="59"/>
      <c r="QYL946" s="59"/>
      <c r="QYM946" s="59"/>
      <c r="QYN946" s="59"/>
      <c r="QYO946" s="59"/>
      <c r="QYP946" s="59"/>
      <c r="QYQ946" s="59"/>
      <c r="QYR946" s="59"/>
      <c r="QYS946" s="59"/>
      <c r="QYT946" s="59"/>
      <c r="QYU946" s="59"/>
      <c r="QYV946" s="59"/>
      <c r="QYW946" s="59"/>
      <c r="QYX946" s="59"/>
      <c r="QYY946" s="59"/>
      <c r="QYZ946" s="59"/>
      <c r="QZA946" s="59"/>
      <c r="QZB946" s="59"/>
      <c r="QZC946" s="59"/>
      <c r="QZD946" s="59"/>
      <c r="QZE946" s="59"/>
      <c r="QZF946" s="59"/>
      <c r="QZG946" s="59"/>
      <c r="QZH946" s="59"/>
      <c r="QZI946" s="59"/>
      <c r="QZJ946" s="59"/>
      <c r="QZK946" s="59"/>
      <c r="QZL946" s="59"/>
      <c r="QZM946" s="59"/>
      <c r="QZN946" s="59"/>
      <c r="QZO946" s="59"/>
      <c r="QZP946" s="59"/>
      <c r="QZQ946" s="59"/>
      <c r="QZR946" s="59"/>
      <c r="QZS946" s="59"/>
      <c r="QZT946" s="59"/>
      <c r="QZU946" s="59"/>
      <c r="QZV946" s="59"/>
      <c r="QZW946" s="59"/>
      <c r="QZX946" s="59"/>
      <c r="QZY946" s="59"/>
      <c r="QZZ946" s="59"/>
      <c r="RAA946" s="59"/>
      <c r="RAB946" s="59"/>
      <c r="RAC946" s="59"/>
      <c r="RAD946" s="59"/>
      <c r="RAE946" s="59"/>
      <c r="RAF946" s="59"/>
      <c r="RAG946" s="59"/>
      <c r="RAH946" s="59"/>
      <c r="RAI946" s="59"/>
      <c r="RAJ946" s="59"/>
      <c r="RAK946" s="59"/>
      <c r="RAL946" s="59"/>
      <c r="RAM946" s="59"/>
      <c r="RAN946" s="59"/>
      <c r="RAO946" s="59"/>
      <c r="RAP946" s="59"/>
      <c r="RAQ946" s="59"/>
      <c r="RAR946" s="59"/>
      <c r="RAS946" s="59"/>
      <c r="RAT946" s="59"/>
      <c r="RAU946" s="59"/>
      <c r="RAV946" s="59"/>
      <c r="RAW946" s="59"/>
      <c r="RAX946" s="59"/>
      <c r="RAY946" s="59"/>
      <c r="RAZ946" s="59"/>
      <c r="RBA946" s="59"/>
      <c r="RBB946" s="59"/>
      <c r="RBC946" s="59"/>
      <c r="RBD946" s="59"/>
      <c r="RBE946" s="59"/>
      <c r="RBF946" s="59"/>
      <c r="RBG946" s="59"/>
      <c r="RBH946" s="59"/>
      <c r="RBI946" s="59"/>
      <c r="RBJ946" s="59"/>
      <c r="RBK946" s="59"/>
      <c r="RBL946" s="59"/>
      <c r="RBM946" s="59"/>
      <c r="RBN946" s="59"/>
      <c r="RBO946" s="59"/>
      <c r="RBP946" s="59"/>
      <c r="RBQ946" s="59"/>
      <c r="RBR946" s="59"/>
      <c r="RBS946" s="59"/>
      <c r="RBT946" s="59"/>
      <c r="RBU946" s="59"/>
      <c r="RBV946" s="59"/>
      <c r="RBW946" s="59"/>
      <c r="RBX946" s="59"/>
      <c r="RBY946" s="59"/>
      <c r="RBZ946" s="59"/>
      <c r="RCA946" s="59"/>
      <c r="RCB946" s="59"/>
      <c r="RCC946" s="59"/>
      <c r="RCD946" s="59"/>
      <c r="RCE946" s="59"/>
      <c r="RCF946" s="59"/>
      <c r="RCG946" s="59"/>
      <c r="RCH946" s="59"/>
      <c r="RCI946" s="59"/>
      <c r="RCJ946" s="59"/>
      <c r="RCK946" s="59"/>
      <c r="RCL946" s="59"/>
      <c r="RCM946" s="59"/>
      <c r="RCN946" s="59"/>
      <c r="RCO946" s="59"/>
      <c r="RCP946" s="59"/>
      <c r="RCQ946" s="59"/>
      <c r="RCR946" s="59"/>
      <c r="RCS946" s="59"/>
      <c r="RCT946" s="59"/>
      <c r="RCU946" s="59"/>
      <c r="RCV946" s="59"/>
      <c r="RCW946" s="59"/>
      <c r="RCX946" s="59"/>
      <c r="RCY946" s="59"/>
      <c r="RCZ946" s="59"/>
      <c r="RDA946" s="59"/>
      <c r="RDB946" s="59"/>
      <c r="RDC946" s="59"/>
      <c r="RDD946" s="59"/>
      <c r="RDE946" s="59"/>
      <c r="RDF946" s="59"/>
      <c r="RDG946" s="59"/>
      <c r="RDH946" s="59"/>
      <c r="RDI946" s="59"/>
      <c r="RDJ946" s="59"/>
      <c r="RDK946" s="59"/>
      <c r="RDL946" s="59"/>
      <c r="RDM946" s="59"/>
      <c r="RDN946" s="59"/>
      <c r="RDO946" s="59"/>
      <c r="RDP946" s="59"/>
      <c r="RDQ946" s="59"/>
      <c r="RDR946" s="59"/>
      <c r="RDS946" s="59"/>
      <c r="RDT946" s="59"/>
      <c r="RDU946" s="59"/>
      <c r="RDV946" s="59"/>
      <c r="RDW946" s="59"/>
      <c r="RDX946" s="59"/>
      <c r="RDY946" s="59"/>
      <c r="RDZ946" s="59"/>
      <c r="REA946" s="59"/>
      <c r="REB946" s="59"/>
      <c r="REC946" s="59"/>
      <c r="RED946" s="59"/>
      <c r="REE946" s="59"/>
      <c r="REF946" s="59"/>
      <c r="REG946" s="59"/>
      <c r="REH946" s="59"/>
      <c r="REI946" s="59"/>
      <c r="REJ946" s="59"/>
      <c r="REK946" s="59"/>
      <c r="REL946" s="59"/>
      <c r="REM946" s="59"/>
      <c r="REN946" s="59"/>
      <c r="REO946" s="59"/>
      <c r="REP946" s="59"/>
      <c r="REQ946" s="59"/>
      <c r="RER946" s="59"/>
      <c r="RES946" s="59"/>
      <c r="RET946" s="59"/>
      <c r="REU946" s="59"/>
      <c r="REV946" s="59"/>
      <c r="REW946" s="59"/>
      <c r="REX946" s="59"/>
      <c r="REY946" s="59"/>
      <c r="REZ946" s="59"/>
      <c r="RFA946" s="59"/>
      <c r="RFB946" s="59"/>
      <c r="RFC946" s="59"/>
      <c r="RFD946" s="59"/>
      <c r="RFE946" s="59"/>
      <c r="RFF946" s="59"/>
      <c r="RFG946" s="59"/>
      <c r="RFH946" s="59"/>
      <c r="RFI946" s="59"/>
      <c r="RFJ946" s="59"/>
      <c r="RFK946" s="59"/>
      <c r="RFL946" s="59"/>
      <c r="RFM946" s="59"/>
      <c r="RFN946" s="59"/>
      <c r="RFO946" s="59"/>
      <c r="RFP946" s="59"/>
      <c r="RFQ946" s="59"/>
      <c r="RFR946" s="59"/>
      <c r="RFS946" s="59"/>
      <c r="RFT946" s="59"/>
      <c r="RFU946" s="59"/>
      <c r="RFV946" s="59"/>
      <c r="RFW946" s="59"/>
      <c r="RFX946" s="59"/>
      <c r="RFY946" s="59"/>
      <c r="RFZ946" s="59"/>
      <c r="RGA946" s="59"/>
      <c r="RGB946" s="59"/>
      <c r="RGC946" s="59"/>
      <c r="RGD946" s="59"/>
      <c r="RGE946" s="59"/>
      <c r="RGF946" s="59"/>
      <c r="RGG946" s="59"/>
      <c r="RGH946" s="59"/>
      <c r="RGI946" s="59"/>
      <c r="RGJ946" s="59"/>
      <c r="RGK946" s="59"/>
      <c r="RGL946" s="59"/>
      <c r="RGM946" s="59"/>
      <c r="RGN946" s="59"/>
      <c r="RGO946" s="59"/>
      <c r="RGP946" s="59"/>
      <c r="RGQ946" s="59"/>
      <c r="RGR946" s="59"/>
      <c r="RGS946" s="59"/>
      <c r="RGT946" s="59"/>
      <c r="RGU946" s="59"/>
      <c r="RGV946" s="59"/>
      <c r="RGW946" s="59"/>
      <c r="RGX946" s="59"/>
      <c r="RGY946" s="59"/>
      <c r="RGZ946" s="59"/>
      <c r="RHA946" s="59"/>
      <c r="RHB946" s="59"/>
      <c r="RHC946" s="59"/>
      <c r="RHD946" s="59"/>
      <c r="RHE946" s="59"/>
      <c r="RHF946" s="59"/>
      <c r="RHG946" s="59"/>
      <c r="RHH946" s="59"/>
      <c r="RHI946" s="59"/>
      <c r="RHJ946" s="59"/>
      <c r="RHK946" s="59"/>
      <c r="RHL946" s="59"/>
      <c r="RHM946" s="59"/>
      <c r="RHN946" s="59"/>
      <c r="RHO946" s="59"/>
      <c r="RHP946" s="59"/>
      <c r="RHQ946" s="59"/>
      <c r="RHR946" s="59"/>
      <c r="RHS946" s="59"/>
      <c r="RHT946" s="59"/>
      <c r="RHU946" s="59"/>
      <c r="RHV946" s="59"/>
      <c r="RHW946" s="59"/>
      <c r="RHX946" s="59"/>
      <c r="RHY946" s="59"/>
      <c r="RHZ946" s="59"/>
      <c r="RIA946" s="59"/>
      <c r="RIB946" s="59"/>
      <c r="RIC946" s="59"/>
      <c r="RID946" s="59"/>
      <c r="RIE946" s="59"/>
      <c r="RIF946" s="59"/>
      <c r="RIG946" s="59"/>
      <c r="RIH946" s="59"/>
      <c r="RII946" s="59"/>
      <c r="RIJ946" s="59"/>
      <c r="RIK946" s="59"/>
      <c r="RIL946" s="59"/>
      <c r="RIM946" s="59"/>
      <c r="RIN946" s="59"/>
      <c r="RIO946" s="59"/>
      <c r="RIP946" s="59"/>
      <c r="RIQ946" s="59"/>
      <c r="RIR946" s="59"/>
      <c r="RIS946" s="59"/>
      <c r="RIT946" s="59"/>
      <c r="RIU946" s="59"/>
      <c r="RIV946" s="59"/>
      <c r="RIW946" s="59"/>
      <c r="RIX946" s="59"/>
      <c r="RIY946" s="59"/>
      <c r="RIZ946" s="59"/>
      <c r="RJA946" s="59"/>
      <c r="RJB946" s="59"/>
      <c r="RJC946" s="59"/>
      <c r="RJD946" s="59"/>
      <c r="RJE946" s="59"/>
      <c r="RJF946" s="59"/>
      <c r="RJG946" s="59"/>
      <c r="RJH946" s="59"/>
      <c r="RJI946" s="59"/>
      <c r="RJJ946" s="59"/>
      <c r="RJK946" s="59"/>
      <c r="RJL946" s="59"/>
      <c r="RJM946" s="59"/>
      <c r="RJN946" s="59"/>
      <c r="RJO946" s="59"/>
      <c r="RJP946" s="59"/>
      <c r="RJQ946" s="59"/>
      <c r="RJR946" s="59"/>
      <c r="RJS946" s="59"/>
      <c r="RJT946" s="59"/>
      <c r="RJU946" s="59"/>
      <c r="RJV946" s="59"/>
      <c r="RJW946" s="59"/>
      <c r="RJX946" s="59"/>
      <c r="RJY946" s="59"/>
      <c r="RJZ946" s="59"/>
      <c r="RKA946" s="59"/>
      <c r="RKB946" s="59"/>
      <c r="RKC946" s="59"/>
      <c r="RKD946" s="59"/>
      <c r="RKE946" s="59"/>
      <c r="RKF946" s="59"/>
      <c r="RKG946" s="59"/>
      <c r="RKH946" s="59"/>
      <c r="RKI946" s="59"/>
      <c r="RKJ946" s="59"/>
      <c r="RKK946" s="59"/>
      <c r="RKL946" s="59"/>
      <c r="RKM946" s="59"/>
      <c r="RKN946" s="59"/>
      <c r="RKO946" s="59"/>
      <c r="RKP946" s="59"/>
      <c r="RKQ946" s="59"/>
      <c r="RKR946" s="59"/>
      <c r="RKS946" s="59"/>
      <c r="RKT946" s="59"/>
      <c r="RKU946" s="59"/>
      <c r="RKV946" s="59"/>
      <c r="RKW946" s="59"/>
      <c r="RKX946" s="59"/>
      <c r="RKY946" s="59"/>
      <c r="RKZ946" s="59"/>
      <c r="RLA946" s="59"/>
      <c r="RLB946" s="59"/>
      <c r="RLC946" s="59"/>
      <c r="RLD946" s="59"/>
      <c r="RLE946" s="59"/>
      <c r="RLF946" s="59"/>
      <c r="RLG946" s="59"/>
      <c r="RLH946" s="59"/>
      <c r="RLI946" s="59"/>
      <c r="RLJ946" s="59"/>
      <c r="RLK946" s="59"/>
      <c r="RLL946" s="59"/>
      <c r="RLM946" s="59"/>
      <c r="RLN946" s="59"/>
      <c r="RLO946" s="59"/>
      <c r="RLP946" s="59"/>
      <c r="RLQ946" s="59"/>
      <c r="RLR946" s="59"/>
      <c r="RLS946" s="59"/>
      <c r="RLT946" s="59"/>
      <c r="RLU946" s="59"/>
      <c r="RLV946" s="59"/>
      <c r="RLW946" s="59"/>
      <c r="RLX946" s="59"/>
      <c r="RLY946" s="59"/>
      <c r="RLZ946" s="59"/>
      <c r="RMA946" s="59"/>
      <c r="RMB946" s="59"/>
      <c r="RMC946" s="59"/>
      <c r="RMD946" s="59"/>
      <c r="RME946" s="59"/>
      <c r="RMF946" s="59"/>
      <c r="RMG946" s="59"/>
      <c r="RMH946" s="59"/>
      <c r="RMI946" s="59"/>
      <c r="RMJ946" s="59"/>
      <c r="RMK946" s="59"/>
      <c r="RML946" s="59"/>
      <c r="RMM946" s="59"/>
      <c r="RMN946" s="59"/>
      <c r="RMO946" s="59"/>
      <c r="RMP946" s="59"/>
      <c r="RMQ946" s="59"/>
      <c r="RMR946" s="59"/>
      <c r="RMS946" s="59"/>
      <c r="RMT946" s="59"/>
      <c r="RMU946" s="59"/>
      <c r="RMV946" s="59"/>
      <c r="RMW946" s="59"/>
      <c r="RMX946" s="59"/>
      <c r="RMY946" s="59"/>
      <c r="RMZ946" s="59"/>
      <c r="RNA946" s="59"/>
      <c r="RNB946" s="59"/>
      <c r="RNC946" s="59"/>
      <c r="RND946" s="59"/>
      <c r="RNE946" s="59"/>
      <c r="RNF946" s="59"/>
      <c r="RNG946" s="59"/>
      <c r="RNH946" s="59"/>
      <c r="RNI946" s="59"/>
      <c r="RNJ946" s="59"/>
      <c r="RNK946" s="59"/>
      <c r="RNL946" s="59"/>
      <c r="RNM946" s="59"/>
      <c r="RNN946" s="59"/>
      <c r="RNO946" s="59"/>
      <c r="RNP946" s="59"/>
      <c r="RNQ946" s="59"/>
      <c r="RNR946" s="59"/>
      <c r="RNS946" s="59"/>
      <c r="RNT946" s="59"/>
      <c r="RNU946" s="59"/>
      <c r="RNV946" s="59"/>
      <c r="RNW946" s="59"/>
      <c r="RNX946" s="59"/>
      <c r="RNY946" s="59"/>
      <c r="RNZ946" s="59"/>
      <c r="ROA946" s="59"/>
      <c r="ROB946" s="59"/>
      <c r="ROC946" s="59"/>
      <c r="ROD946" s="59"/>
      <c r="ROE946" s="59"/>
      <c r="ROF946" s="59"/>
      <c r="ROG946" s="59"/>
      <c r="ROH946" s="59"/>
      <c r="ROI946" s="59"/>
      <c r="ROJ946" s="59"/>
      <c r="ROK946" s="59"/>
      <c r="ROL946" s="59"/>
      <c r="ROM946" s="59"/>
      <c r="RON946" s="59"/>
      <c r="ROO946" s="59"/>
      <c r="ROP946" s="59"/>
      <c r="ROQ946" s="59"/>
      <c r="ROR946" s="59"/>
      <c r="ROS946" s="59"/>
      <c r="ROT946" s="59"/>
      <c r="ROU946" s="59"/>
      <c r="ROV946" s="59"/>
      <c r="ROW946" s="59"/>
      <c r="ROX946" s="59"/>
      <c r="ROY946" s="59"/>
      <c r="ROZ946" s="59"/>
      <c r="RPA946" s="59"/>
      <c r="RPB946" s="59"/>
      <c r="RPC946" s="59"/>
      <c r="RPD946" s="59"/>
      <c r="RPE946" s="59"/>
      <c r="RPF946" s="59"/>
      <c r="RPG946" s="59"/>
      <c r="RPH946" s="59"/>
      <c r="RPI946" s="59"/>
      <c r="RPJ946" s="59"/>
      <c r="RPK946" s="59"/>
      <c r="RPL946" s="59"/>
      <c r="RPM946" s="59"/>
      <c r="RPN946" s="59"/>
      <c r="RPO946" s="59"/>
      <c r="RPP946" s="59"/>
      <c r="RPQ946" s="59"/>
      <c r="RPR946" s="59"/>
      <c r="RPS946" s="59"/>
      <c r="RPT946" s="59"/>
      <c r="RPU946" s="59"/>
      <c r="RPV946" s="59"/>
      <c r="RPW946" s="59"/>
      <c r="RPX946" s="59"/>
      <c r="RPY946" s="59"/>
      <c r="RPZ946" s="59"/>
      <c r="RQA946" s="59"/>
      <c r="RQB946" s="59"/>
      <c r="RQC946" s="59"/>
      <c r="RQD946" s="59"/>
      <c r="RQE946" s="59"/>
      <c r="RQF946" s="59"/>
      <c r="RQG946" s="59"/>
      <c r="RQH946" s="59"/>
      <c r="RQI946" s="59"/>
      <c r="RQJ946" s="59"/>
      <c r="RQK946" s="59"/>
      <c r="RQL946" s="59"/>
      <c r="RQM946" s="59"/>
      <c r="RQN946" s="59"/>
      <c r="RQO946" s="59"/>
      <c r="RQP946" s="59"/>
      <c r="RQQ946" s="59"/>
      <c r="RQR946" s="59"/>
      <c r="RQS946" s="59"/>
      <c r="RQT946" s="59"/>
      <c r="RQU946" s="59"/>
      <c r="RQV946" s="59"/>
      <c r="RQW946" s="59"/>
      <c r="RQX946" s="59"/>
      <c r="RQY946" s="59"/>
      <c r="RQZ946" s="59"/>
      <c r="RRA946" s="59"/>
      <c r="RRB946" s="59"/>
      <c r="RRC946" s="59"/>
      <c r="RRD946" s="59"/>
      <c r="RRE946" s="59"/>
      <c r="RRF946" s="59"/>
      <c r="RRG946" s="59"/>
      <c r="RRH946" s="59"/>
      <c r="RRI946" s="59"/>
      <c r="RRJ946" s="59"/>
      <c r="RRK946" s="59"/>
      <c r="RRL946" s="59"/>
      <c r="RRM946" s="59"/>
      <c r="RRN946" s="59"/>
      <c r="RRO946" s="59"/>
      <c r="RRP946" s="59"/>
      <c r="RRQ946" s="59"/>
      <c r="RRR946" s="59"/>
      <c r="RRS946" s="59"/>
      <c r="RRT946" s="59"/>
      <c r="RRU946" s="59"/>
      <c r="RRV946" s="59"/>
      <c r="RRW946" s="59"/>
      <c r="RRX946" s="59"/>
      <c r="RRY946" s="59"/>
      <c r="RRZ946" s="59"/>
      <c r="RSA946" s="59"/>
      <c r="RSB946" s="59"/>
      <c r="RSC946" s="59"/>
      <c r="RSD946" s="59"/>
      <c r="RSE946" s="59"/>
      <c r="RSF946" s="59"/>
      <c r="RSG946" s="59"/>
      <c r="RSH946" s="59"/>
      <c r="RSI946" s="59"/>
      <c r="RSJ946" s="59"/>
      <c r="RSK946" s="59"/>
      <c r="RSL946" s="59"/>
      <c r="RSM946" s="59"/>
      <c r="RSN946" s="59"/>
      <c r="RSO946" s="59"/>
      <c r="RSP946" s="59"/>
      <c r="RSQ946" s="59"/>
      <c r="RSR946" s="59"/>
      <c r="RSS946" s="59"/>
      <c r="RST946" s="59"/>
      <c r="RSU946" s="59"/>
      <c r="RSV946" s="59"/>
      <c r="RSW946" s="59"/>
      <c r="RSX946" s="59"/>
      <c r="RSY946" s="59"/>
      <c r="RSZ946" s="59"/>
      <c r="RTA946" s="59"/>
      <c r="RTB946" s="59"/>
      <c r="RTC946" s="59"/>
      <c r="RTD946" s="59"/>
      <c r="RTE946" s="59"/>
      <c r="RTF946" s="59"/>
      <c r="RTG946" s="59"/>
      <c r="RTH946" s="59"/>
      <c r="RTI946" s="59"/>
      <c r="RTJ946" s="59"/>
      <c r="RTK946" s="59"/>
      <c r="RTL946" s="59"/>
      <c r="RTM946" s="59"/>
      <c r="RTN946" s="59"/>
      <c r="RTO946" s="59"/>
      <c r="RTP946" s="59"/>
      <c r="RTQ946" s="59"/>
      <c r="RTR946" s="59"/>
      <c r="RTS946" s="59"/>
      <c r="RTT946" s="59"/>
      <c r="RTU946" s="59"/>
      <c r="RTV946" s="59"/>
      <c r="RTW946" s="59"/>
      <c r="RTX946" s="59"/>
      <c r="RTY946" s="59"/>
      <c r="RTZ946" s="59"/>
      <c r="RUA946" s="59"/>
      <c r="RUB946" s="59"/>
      <c r="RUC946" s="59"/>
      <c r="RUD946" s="59"/>
      <c r="RUE946" s="59"/>
      <c r="RUF946" s="59"/>
      <c r="RUG946" s="59"/>
      <c r="RUH946" s="59"/>
      <c r="RUI946" s="59"/>
      <c r="RUJ946" s="59"/>
      <c r="RUK946" s="59"/>
      <c r="RUL946" s="59"/>
      <c r="RUM946" s="59"/>
      <c r="RUN946" s="59"/>
      <c r="RUO946" s="59"/>
      <c r="RUP946" s="59"/>
      <c r="RUQ946" s="59"/>
      <c r="RUR946" s="59"/>
      <c r="RUS946" s="59"/>
      <c r="RUT946" s="59"/>
      <c r="RUU946" s="59"/>
      <c r="RUV946" s="59"/>
      <c r="RUW946" s="59"/>
      <c r="RUX946" s="59"/>
      <c r="RUY946" s="59"/>
      <c r="RUZ946" s="59"/>
      <c r="RVA946" s="59"/>
      <c r="RVB946" s="59"/>
      <c r="RVC946" s="59"/>
      <c r="RVD946" s="59"/>
      <c r="RVE946" s="59"/>
      <c r="RVF946" s="59"/>
      <c r="RVG946" s="59"/>
      <c r="RVH946" s="59"/>
      <c r="RVI946" s="59"/>
      <c r="RVJ946" s="59"/>
      <c r="RVK946" s="59"/>
      <c r="RVL946" s="59"/>
      <c r="RVM946" s="59"/>
      <c r="RVN946" s="59"/>
      <c r="RVO946" s="59"/>
      <c r="RVP946" s="59"/>
      <c r="RVQ946" s="59"/>
      <c r="RVR946" s="59"/>
      <c r="RVS946" s="59"/>
      <c r="RVT946" s="59"/>
      <c r="RVU946" s="59"/>
      <c r="RVV946" s="59"/>
      <c r="RVW946" s="59"/>
      <c r="RVX946" s="59"/>
      <c r="RVY946" s="59"/>
      <c r="RVZ946" s="59"/>
      <c r="RWA946" s="59"/>
      <c r="RWB946" s="59"/>
      <c r="RWC946" s="59"/>
      <c r="RWD946" s="59"/>
      <c r="RWE946" s="59"/>
      <c r="RWF946" s="59"/>
      <c r="RWG946" s="59"/>
      <c r="RWH946" s="59"/>
      <c r="RWI946" s="59"/>
      <c r="RWJ946" s="59"/>
      <c r="RWK946" s="59"/>
      <c r="RWL946" s="59"/>
      <c r="RWM946" s="59"/>
      <c r="RWN946" s="59"/>
      <c r="RWO946" s="59"/>
      <c r="RWP946" s="59"/>
      <c r="RWQ946" s="59"/>
      <c r="RWR946" s="59"/>
      <c r="RWS946" s="59"/>
      <c r="RWT946" s="59"/>
      <c r="RWU946" s="59"/>
      <c r="RWV946" s="59"/>
      <c r="RWW946" s="59"/>
      <c r="RWX946" s="59"/>
      <c r="RWY946" s="59"/>
      <c r="RWZ946" s="59"/>
      <c r="RXA946" s="59"/>
      <c r="RXB946" s="59"/>
      <c r="RXC946" s="59"/>
      <c r="RXD946" s="59"/>
      <c r="RXE946" s="59"/>
      <c r="RXF946" s="59"/>
      <c r="RXG946" s="59"/>
      <c r="RXH946" s="59"/>
      <c r="RXI946" s="59"/>
      <c r="RXJ946" s="59"/>
      <c r="RXK946" s="59"/>
      <c r="RXL946" s="59"/>
      <c r="RXM946" s="59"/>
      <c r="RXN946" s="59"/>
      <c r="RXO946" s="59"/>
      <c r="RXP946" s="59"/>
      <c r="RXQ946" s="59"/>
      <c r="RXR946" s="59"/>
      <c r="RXS946" s="59"/>
      <c r="RXT946" s="59"/>
      <c r="RXU946" s="59"/>
      <c r="RXV946" s="59"/>
      <c r="RXW946" s="59"/>
      <c r="RXX946" s="59"/>
      <c r="RXY946" s="59"/>
      <c r="RXZ946" s="59"/>
      <c r="RYA946" s="59"/>
      <c r="RYB946" s="59"/>
      <c r="RYC946" s="59"/>
      <c r="RYD946" s="59"/>
      <c r="RYE946" s="59"/>
      <c r="RYF946" s="59"/>
      <c r="RYG946" s="59"/>
      <c r="RYH946" s="59"/>
      <c r="RYI946" s="59"/>
      <c r="RYJ946" s="59"/>
      <c r="RYK946" s="59"/>
      <c r="RYL946" s="59"/>
      <c r="RYM946" s="59"/>
      <c r="RYN946" s="59"/>
      <c r="RYO946" s="59"/>
      <c r="RYP946" s="59"/>
      <c r="RYQ946" s="59"/>
      <c r="RYR946" s="59"/>
      <c r="RYS946" s="59"/>
      <c r="RYT946" s="59"/>
      <c r="RYU946" s="59"/>
      <c r="RYV946" s="59"/>
      <c r="RYW946" s="59"/>
      <c r="RYX946" s="59"/>
      <c r="RYY946" s="59"/>
      <c r="RYZ946" s="59"/>
      <c r="RZA946" s="59"/>
      <c r="RZB946" s="59"/>
      <c r="RZC946" s="59"/>
      <c r="RZD946" s="59"/>
      <c r="RZE946" s="59"/>
      <c r="RZF946" s="59"/>
      <c r="RZG946" s="59"/>
      <c r="RZH946" s="59"/>
      <c r="RZI946" s="59"/>
      <c r="RZJ946" s="59"/>
      <c r="RZK946" s="59"/>
      <c r="RZL946" s="59"/>
      <c r="RZM946" s="59"/>
      <c r="RZN946" s="59"/>
      <c r="RZO946" s="59"/>
      <c r="RZP946" s="59"/>
      <c r="RZQ946" s="59"/>
      <c r="RZR946" s="59"/>
      <c r="RZS946" s="59"/>
      <c r="RZT946" s="59"/>
      <c r="RZU946" s="59"/>
      <c r="RZV946" s="59"/>
      <c r="RZW946" s="59"/>
      <c r="RZX946" s="59"/>
      <c r="RZY946" s="59"/>
      <c r="RZZ946" s="59"/>
      <c r="SAA946" s="59"/>
      <c r="SAB946" s="59"/>
      <c r="SAC946" s="59"/>
      <c r="SAD946" s="59"/>
      <c r="SAE946" s="59"/>
      <c r="SAF946" s="59"/>
      <c r="SAG946" s="59"/>
      <c r="SAH946" s="59"/>
      <c r="SAI946" s="59"/>
      <c r="SAJ946" s="59"/>
      <c r="SAK946" s="59"/>
      <c r="SAL946" s="59"/>
      <c r="SAM946" s="59"/>
      <c r="SAN946" s="59"/>
      <c r="SAO946" s="59"/>
      <c r="SAP946" s="59"/>
      <c r="SAQ946" s="59"/>
      <c r="SAR946" s="59"/>
      <c r="SAS946" s="59"/>
      <c r="SAT946" s="59"/>
      <c r="SAU946" s="59"/>
      <c r="SAV946" s="59"/>
      <c r="SAW946" s="59"/>
      <c r="SAX946" s="59"/>
      <c r="SAY946" s="59"/>
      <c r="SAZ946" s="59"/>
      <c r="SBA946" s="59"/>
      <c r="SBB946" s="59"/>
      <c r="SBC946" s="59"/>
      <c r="SBD946" s="59"/>
      <c r="SBE946" s="59"/>
      <c r="SBF946" s="59"/>
      <c r="SBG946" s="59"/>
      <c r="SBH946" s="59"/>
      <c r="SBI946" s="59"/>
      <c r="SBJ946" s="59"/>
      <c r="SBK946" s="59"/>
      <c r="SBL946" s="59"/>
      <c r="SBM946" s="59"/>
      <c r="SBN946" s="59"/>
      <c r="SBO946" s="59"/>
      <c r="SBP946" s="59"/>
      <c r="SBQ946" s="59"/>
      <c r="SBR946" s="59"/>
      <c r="SBS946" s="59"/>
      <c r="SBT946" s="59"/>
      <c r="SBU946" s="59"/>
      <c r="SBV946" s="59"/>
      <c r="SBW946" s="59"/>
      <c r="SBX946" s="59"/>
      <c r="SBY946" s="59"/>
      <c r="SBZ946" s="59"/>
      <c r="SCA946" s="59"/>
      <c r="SCB946" s="59"/>
      <c r="SCC946" s="59"/>
      <c r="SCD946" s="59"/>
      <c r="SCE946" s="59"/>
      <c r="SCF946" s="59"/>
      <c r="SCG946" s="59"/>
      <c r="SCH946" s="59"/>
      <c r="SCI946" s="59"/>
      <c r="SCJ946" s="59"/>
      <c r="SCK946" s="59"/>
      <c r="SCL946" s="59"/>
      <c r="SCM946" s="59"/>
      <c r="SCN946" s="59"/>
      <c r="SCO946" s="59"/>
      <c r="SCP946" s="59"/>
      <c r="SCQ946" s="59"/>
      <c r="SCR946" s="59"/>
      <c r="SCS946" s="59"/>
      <c r="SCT946" s="59"/>
      <c r="SCU946" s="59"/>
      <c r="SCV946" s="59"/>
      <c r="SCW946" s="59"/>
      <c r="SCX946" s="59"/>
      <c r="SCY946" s="59"/>
      <c r="SCZ946" s="59"/>
      <c r="SDA946" s="59"/>
      <c r="SDB946" s="59"/>
      <c r="SDC946" s="59"/>
      <c r="SDD946" s="59"/>
      <c r="SDE946" s="59"/>
      <c r="SDF946" s="59"/>
      <c r="SDG946" s="59"/>
      <c r="SDH946" s="59"/>
      <c r="SDI946" s="59"/>
      <c r="SDJ946" s="59"/>
      <c r="SDK946" s="59"/>
      <c r="SDL946" s="59"/>
      <c r="SDM946" s="59"/>
      <c r="SDN946" s="59"/>
      <c r="SDO946" s="59"/>
      <c r="SDP946" s="59"/>
      <c r="SDQ946" s="59"/>
      <c r="SDR946" s="59"/>
      <c r="SDS946" s="59"/>
      <c r="SDT946" s="59"/>
      <c r="SDU946" s="59"/>
      <c r="SDV946" s="59"/>
      <c r="SDW946" s="59"/>
      <c r="SDX946" s="59"/>
      <c r="SDY946" s="59"/>
      <c r="SDZ946" s="59"/>
      <c r="SEA946" s="59"/>
      <c r="SEB946" s="59"/>
      <c r="SEC946" s="59"/>
      <c r="SED946" s="59"/>
      <c r="SEE946" s="59"/>
      <c r="SEF946" s="59"/>
      <c r="SEG946" s="59"/>
      <c r="SEH946" s="59"/>
      <c r="SEI946" s="59"/>
      <c r="SEJ946" s="59"/>
      <c r="SEK946" s="59"/>
      <c r="SEL946" s="59"/>
      <c r="SEM946" s="59"/>
      <c r="SEN946" s="59"/>
      <c r="SEO946" s="59"/>
      <c r="SEP946" s="59"/>
      <c r="SEQ946" s="59"/>
      <c r="SER946" s="59"/>
      <c r="SES946" s="59"/>
      <c r="SET946" s="59"/>
      <c r="SEU946" s="59"/>
      <c r="SEV946" s="59"/>
      <c r="SEW946" s="59"/>
      <c r="SEX946" s="59"/>
      <c r="SEY946" s="59"/>
      <c r="SEZ946" s="59"/>
      <c r="SFA946" s="59"/>
      <c r="SFB946" s="59"/>
      <c r="SFC946" s="59"/>
      <c r="SFD946" s="59"/>
      <c r="SFE946" s="59"/>
      <c r="SFF946" s="59"/>
      <c r="SFG946" s="59"/>
      <c r="SFH946" s="59"/>
      <c r="SFI946" s="59"/>
      <c r="SFJ946" s="59"/>
      <c r="SFK946" s="59"/>
      <c r="SFL946" s="59"/>
      <c r="SFM946" s="59"/>
      <c r="SFN946" s="59"/>
      <c r="SFO946" s="59"/>
      <c r="SFP946" s="59"/>
      <c r="SFQ946" s="59"/>
      <c r="SFR946" s="59"/>
      <c r="SFS946" s="59"/>
      <c r="SFT946" s="59"/>
      <c r="SFU946" s="59"/>
      <c r="SFV946" s="59"/>
      <c r="SFW946" s="59"/>
      <c r="SFX946" s="59"/>
      <c r="SFY946" s="59"/>
      <c r="SFZ946" s="59"/>
      <c r="SGA946" s="59"/>
      <c r="SGB946" s="59"/>
      <c r="SGC946" s="59"/>
      <c r="SGD946" s="59"/>
      <c r="SGE946" s="59"/>
      <c r="SGF946" s="59"/>
      <c r="SGG946" s="59"/>
      <c r="SGH946" s="59"/>
      <c r="SGI946" s="59"/>
      <c r="SGJ946" s="59"/>
      <c r="SGK946" s="59"/>
      <c r="SGL946" s="59"/>
      <c r="SGM946" s="59"/>
      <c r="SGN946" s="59"/>
      <c r="SGO946" s="59"/>
      <c r="SGP946" s="59"/>
      <c r="SGQ946" s="59"/>
      <c r="SGR946" s="59"/>
      <c r="SGS946" s="59"/>
      <c r="SGT946" s="59"/>
      <c r="SGU946" s="59"/>
      <c r="SGV946" s="59"/>
      <c r="SGW946" s="59"/>
      <c r="SGX946" s="59"/>
      <c r="SGY946" s="59"/>
      <c r="SGZ946" s="59"/>
      <c r="SHA946" s="59"/>
      <c r="SHB946" s="59"/>
      <c r="SHC946" s="59"/>
      <c r="SHD946" s="59"/>
      <c r="SHE946" s="59"/>
      <c r="SHF946" s="59"/>
      <c r="SHG946" s="59"/>
      <c r="SHH946" s="59"/>
      <c r="SHI946" s="59"/>
      <c r="SHJ946" s="59"/>
      <c r="SHK946" s="59"/>
      <c r="SHL946" s="59"/>
      <c r="SHM946" s="59"/>
      <c r="SHN946" s="59"/>
      <c r="SHO946" s="59"/>
      <c r="SHP946" s="59"/>
      <c r="SHQ946" s="59"/>
      <c r="SHR946" s="59"/>
      <c r="SHS946" s="59"/>
      <c r="SHT946" s="59"/>
      <c r="SHU946" s="59"/>
      <c r="SHV946" s="59"/>
      <c r="SHW946" s="59"/>
      <c r="SHX946" s="59"/>
      <c r="SHY946" s="59"/>
      <c r="SHZ946" s="59"/>
      <c r="SIA946" s="59"/>
      <c r="SIB946" s="59"/>
      <c r="SIC946" s="59"/>
      <c r="SID946" s="59"/>
      <c r="SIE946" s="59"/>
      <c r="SIF946" s="59"/>
      <c r="SIG946" s="59"/>
      <c r="SIH946" s="59"/>
      <c r="SII946" s="59"/>
      <c r="SIJ946" s="59"/>
      <c r="SIK946" s="59"/>
      <c r="SIL946" s="59"/>
      <c r="SIM946" s="59"/>
      <c r="SIN946" s="59"/>
      <c r="SIO946" s="59"/>
      <c r="SIP946" s="59"/>
      <c r="SIQ946" s="59"/>
      <c r="SIR946" s="59"/>
      <c r="SIS946" s="59"/>
      <c r="SIT946" s="59"/>
      <c r="SIU946" s="59"/>
      <c r="SIV946" s="59"/>
      <c r="SIW946" s="59"/>
      <c r="SIX946" s="59"/>
      <c r="SIY946" s="59"/>
      <c r="SIZ946" s="59"/>
      <c r="SJA946" s="59"/>
      <c r="SJB946" s="59"/>
      <c r="SJC946" s="59"/>
      <c r="SJD946" s="59"/>
      <c r="SJE946" s="59"/>
      <c r="SJF946" s="59"/>
      <c r="SJG946" s="59"/>
      <c r="SJH946" s="59"/>
      <c r="SJI946" s="59"/>
      <c r="SJJ946" s="59"/>
      <c r="SJK946" s="59"/>
      <c r="SJL946" s="59"/>
      <c r="SJM946" s="59"/>
      <c r="SJN946" s="59"/>
      <c r="SJO946" s="59"/>
      <c r="SJP946" s="59"/>
      <c r="SJQ946" s="59"/>
      <c r="SJR946" s="59"/>
      <c r="SJS946" s="59"/>
      <c r="SJT946" s="59"/>
      <c r="SJU946" s="59"/>
      <c r="SJV946" s="59"/>
      <c r="SJW946" s="59"/>
      <c r="SJX946" s="59"/>
      <c r="SJY946" s="59"/>
      <c r="SJZ946" s="59"/>
      <c r="SKA946" s="59"/>
      <c r="SKB946" s="59"/>
      <c r="SKC946" s="59"/>
      <c r="SKD946" s="59"/>
      <c r="SKE946" s="59"/>
      <c r="SKF946" s="59"/>
      <c r="SKG946" s="59"/>
      <c r="SKH946" s="59"/>
      <c r="SKI946" s="59"/>
      <c r="SKJ946" s="59"/>
      <c r="SKK946" s="59"/>
      <c r="SKL946" s="59"/>
      <c r="SKM946" s="59"/>
      <c r="SKN946" s="59"/>
      <c r="SKO946" s="59"/>
      <c r="SKP946" s="59"/>
      <c r="SKQ946" s="59"/>
      <c r="SKR946" s="59"/>
      <c r="SKS946" s="59"/>
      <c r="SKT946" s="59"/>
      <c r="SKU946" s="59"/>
      <c r="SKV946" s="59"/>
      <c r="SKW946" s="59"/>
      <c r="SKX946" s="59"/>
      <c r="SKY946" s="59"/>
      <c r="SKZ946" s="59"/>
      <c r="SLA946" s="59"/>
      <c r="SLB946" s="59"/>
      <c r="SLC946" s="59"/>
      <c r="SLD946" s="59"/>
      <c r="SLE946" s="59"/>
      <c r="SLF946" s="59"/>
      <c r="SLG946" s="59"/>
      <c r="SLH946" s="59"/>
      <c r="SLI946" s="59"/>
      <c r="SLJ946" s="59"/>
      <c r="SLK946" s="59"/>
      <c r="SLL946" s="59"/>
      <c r="SLM946" s="59"/>
      <c r="SLN946" s="59"/>
      <c r="SLO946" s="59"/>
      <c r="SLP946" s="59"/>
      <c r="SLQ946" s="59"/>
      <c r="SLR946" s="59"/>
      <c r="SLS946" s="59"/>
      <c r="SLT946" s="59"/>
      <c r="SLU946" s="59"/>
      <c r="SLV946" s="59"/>
      <c r="SLW946" s="59"/>
      <c r="SLX946" s="59"/>
      <c r="SLY946" s="59"/>
      <c r="SLZ946" s="59"/>
      <c r="SMA946" s="59"/>
      <c r="SMB946" s="59"/>
      <c r="SMC946" s="59"/>
      <c r="SMD946" s="59"/>
      <c r="SME946" s="59"/>
      <c r="SMF946" s="59"/>
      <c r="SMG946" s="59"/>
      <c r="SMH946" s="59"/>
      <c r="SMI946" s="59"/>
      <c r="SMJ946" s="59"/>
      <c r="SMK946" s="59"/>
      <c r="SML946" s="59"/>
      <c r="SMM946" s="59"/>
      <c r="SMN946" s="59"/>
      <c r="SMO946" s="59"/>
      <c r="SMP946" s="59"/>
      <c r="SMQ946" s="59"/>
      <c r="SMR946" s="59"/>
      <c r="SMS946" s="59"/>
      <c r="SMT946" s="59"/>
      <c r="SMU946" s="59"/>
      <c r="SMV946" s="59"/>
      <c r="SMW946" s="59"/>
      <c r="SMX946" s="59"/>
      <c r="SMY946" s="59"/>
      <c r="SMZ946" s="59"/>
      <c r="SNA946" s="59"/>
      <c r="SNB946" s="59"/>
      <c r="SNC946" s="59"/>
      <c r="SND946" s="59"/>
      <c r="SNE946" s="59"/>
      <c r="SNF946" s="59"/>
      <c r="SNG946" s="59"/>
      <c r="SNH946" s="59"/>
      <c r="SNI946" s="59"/>
      <c r="SNJ946" s="59"/>
      <c r="SNK946" s="59"/>
      <c r="SNL946" s="59"/>
      <c r="SNM946" s="59"/>
      <c r="SNN946" s="59"/>
      <c r="SNO946" s="59"/>
      <c r="SNP946" s="59"/>
      <c r="SNQ946" s="59"/>
      <c r="SNR946" s="59"/>
      <c r="SNS946" s="59"/>
      <c r="SNT946" s="59"/>
      <c r="SNU946" s="59"/>
      <c r="SNV946" s="59"/>
      <c r="SNW946" s="59"/>
      <c r="SNX946" s="59"/>
      <c r="SNY946" s="59"/>
      <c r="SNZ946" s="59"/>
      <c r="SOA946" s="59"/>
      <c r="SOB946" s="59"/>
      <c r="SOC946" s="59"/>
      <c r="SOD946" s="59"/>
      <c r="SOE946" s="59"/>
      <c r="SOF946" s="59"/>
      <c r="SOG946" s="59"/>
      <c r="SOH946" s="59"/>
      <c r="SOI946" s="59"/>
      <c r="SOJ946" s="59"/>
      <c r="SOK946" s="59"/>
      <c r="SOL946" s="59"/>
      <c r="SOM946" s="59"/>
      <c r="SON946" s="59"/>
      <c r="SOO946" s="59"/>
      <c r="SOP946" s="59"/>
      <c r="SOQ946" s="59"/>
      <c r="SOR946" s="59"/>
      <c r="SOS946" s="59"/>
      <c r="SOT946" s="59"/>
      <c r="SOU946" s="59"/>
      <c r="SOV946" s="59"/>
      <c r="SOW946" s="59"/>
      <c r="SOX946" s="59"/>
      <c r="SOY946" s="59"/>
      <c r="SOZ946" s="59"/>
      <c r="SPA946" s="59"/>
      <c r="SPB946" s="59"/>
      <c r="SPC946" s="59"/>
      <c r="SPD946" s="59"/>
      <c r="SPE946" s="59"/>
      <c r="SPF946" s="59"/>
      <c r="SPG946" s="59"/>
      <c r="SPH946" s="59"/>
      <c r="SPI946" s="59"/>
      <c r="SPJ946" s="59"/>
      <c r="SPK946" s="59"/>
      <c r="SPL946" s="59"/>
      <c r="SPM946" s="59"/>
      <c r="SPN946" s="59"/>
      <c r="SPO946" s="59"/>
      <c r="SPP946" s="59"/>
      <c r="SPQ946" s="59"/>
      <c r="SPR946" s="59"/>
      <c r="SPS946" s="59"/>
      <c r="SPT946" s="59"/>
      <c r="SPU946" s="59"/>
      <c r="SPV946" s="59"/>
      <c r="SPW946" s="59"/>
      <c r="SPX946" s="59"/>
      <c r="SPY946" s="59"/>
      <c r="SPZ946" s="59"/>
      <c r="SQA946" s="59"/>
      <c r="SQB946" s="59"/>
      <c r="SQC946" s="59"/>
      <c r="SQD946" s="59"/>
      <c r="SQE946" s="59"/>
      <c r="SQF946" s="59"/>
      <c r="SQG946" s="59"/>
      <c r="SQH946" s="59"/>
      <c r="SQI946" s="59"/>
      <c r="SQJ946" s="59"/>
      <c r="SQK946" s="59"/>
      <c r="SQL946" s="59"/>
      <c r="SQM946" s="59"/>
      <c r="SQN946" s="59"/>
      <c r="SQO946" s="59"/>
      <c r="SQP946" s="59"/>
      <c r="SQQ946" s="59"/>
      <c r="SQR946" s="59"/>
      <c r="SQS946" s="59"/>
      <c r="SQT946" s="59"/>
      <c r="SQU946" s="59"/>
      <c r="SQV946" s="59"/>
      <c r="SQW946" s="59"/>
      <c r="SQX946" s="59"/>
      <c r="SQY946" s="59"/>
      <c r="SQZ946" s="59"/>
      <c r="SRA946" s="59"/>
      <c r="SRB946" s="59"/>
      <c r="SRC946" s="59"/>
      <c r="SRD946" s="59"/>
      <c r="SRE946" s="59"/>
      <c r="SRF946" s="59"/>
      <c r="SRG946" s="59"/>
      <c r="SRH946" s="59"/>
      <c r="SRI946" s="59"/>
      <c r="SRJ946" s="59"/>
      <c r="SRK946" s="59"/>
      <c r="SRL946" s="59"/>
      <c r="SRM946" s="59"/>
      <c r="SRN946" s="59"/>
      <c r="SRO946" s="59"/>
      <c r="SRP946" s="59"/>
      <c r="SRQ946" s="59"/>
      <c r="SRR946" s="59"/>
      <c r="SRS946" s="59"/>
      <c r="SRT946" s="59"/>
      <c r="SRU946" s="59"/>
      <c r="SRV946" s="59"/>
      <c r="SRW946" s="59"/>
      <c r="SRX946" s="59"/>
      <c r="SRY946" s="59"/>
      <c r="SRZ946" s="59"/>
      <c r="SSA946" s="59"/>
      <c r="SSB946" s="59"/>
      <c r="SSC946" s="59"/>
      <c r="SSD946" s="59"/>
      <c r="SSE946" s="59"/>
      <c r="SSF946" s="59"/>
      <c r="SSG946" s="59"/>
      <c r="SSH946" s="59"/>
      <c r="SSI946" s="59"/>
      <c r="SSJ946" s="59"/>
      <c r="SSK946" s="59"/>
      <c r="SSL946" s="59"/>
      <c r="SSM946" s="59"/>
      <c r="SSN946" s="59"/>
      <c r="SSO946" s="59"/>
      <c r="SSP946" s="59"/>
      <c r="SSQ946" s="59"/>
      <c r="SSR946" s="59"/>
      <c r="SSS946" s="59"/>
      <c r="SST946" s="59"/>
      <c r="SSU946" s="59"/>
      <c r="SSV946" s="59"/>
      <c r="SSW946" s="59"/>
      <c r="SSX946" s="59"/>
      <c r="SSY946" s="59"/>
      <c r="SSZ946" s="59"/>
      <c r="STA946" s="59"/>
      <c r="STB946" s="59"/>
      <c r="STC946" s="59"/>
      <c r="STD946" s="59"/>
      <c r="STE946" s="59"/>
      <c r="STF946" s="59"/>
      <c r="STG946" s="59"/>
      <c r="STH946" s="59"/>
      <c r="STI946" s="59"/>
      <c r="STJ946" s="59"/>
      <c r="STK946" s="59"/>
      <c r="STL946" s="59"/>
      <c r="STM946" s="59"/>
      <c r="STN946" s="59"/>
      <c r="STO946" s="59"/>
      <c r="STP946" s="59"/>
      <c r="STQ946" s="59"/>
      <c r="STR946" s="59"/>
      <c r="STS946" s="59"/>
      <c r="STT946" s="59"/>
      <c r="STU946" s="59"/>
      <c r="STV946" s="59"/>
      <c r="STW946" s="59"/>
      <c r="STX946" s="59"/>
      <c r="STY946" s="59"/>
      <c r="STZ946" s="59"/>
      <c r="SUA946" s="59"/>
      <c r="SUB946" s="59"/>
      <c r="SUC946" s="59"/>
      <c r="SUD946" s="59"/>
      <c r="SUE946" s="59"/>
      <c r="SUF946" s="59"/>
      <c r="SUG946" s="59"/>
      <c r="SUH946" s="59"/>
      <c r="SUI946" s="59"/>
      <c r="SUJ946" s="59"/>
      <c r="SUK946" s="59"/>
      <c r="SUL946" s="59"/>
      <c r="SUM946" s="59"/>
      <c r="SUN946" s="59"/>
      <c r="SUO946" s="59"/>
      <c r="SUP946" s="59"/>
      <c r="SUQ946" s="59"/>
      <c r="SUR946" s="59"/>
      <c r="SUS946" s="59"/>
      <c r="SUT946" s="59"/>
      <c r="SUU946" s="59"/>
      <c r="SUV946" s="59"/>
      <c r="SUW946" s="59"/>
      <c r="SUX946" s="59"/>
      <c r="SUY946" s="59"/>
      <c r="SUZ946" s="59"/>
      <c r="SVA946" s="59"/>
      <c r="SVB946" s="59"/>
      <c r="SVC946" s="59"/>
      <c r="SVD946" s="59"/>
      <c r="SVE946" s="59"/>
      <c r="SVF946" s="59"/>
      <c r="SVG946" s="59"/>
      <c r="SVH946" s="59"/>
      <c r="SVI946" s="59"/>
      <c r="SVJ946" s="59"/>
      <c r="SVK946" s="59"/>
      <c r="SVL946" s="59"/>
      <c r="SVM946" s="59"/>
      <c r="SVN946" s="59"/>
      <c r="SVO946" s="59"/>
      <c r="SVP946" s="59"/>
      <c r="SVQ946" s="59"/>
      <c r="SVR946" s="59"/>
      <c r="SVS946" s="59"/>
      <c r="SVT946" s="59"/>
      <c r="SVU946" s="59"/>
      <c r="SVV946" s="59"/>
      <c r="SVW946" s="59"/>
      <c r="SVX946" s="59"/>
      <c r="SVY946" s="59"/>
      <c r="SVZ946" s="59"/>
      <c r="SWA946" s="59"/>
      <c r="SWB946" s="59"/>
      <c r="SWC946" s="59"/>
      <c r="SWD946" s="59"/>
      <c r="SWE946" s="59"/>
      <c r="SWF946" s="59"/>
      <c r="SWG946" s="59"/>
      <c r="SWH946" s="59"/>
      <c r="SWI946" s="59"/>
      <c r="SWJ946" s="59"/>
      <c r="SWK946" s="59"/>
      <c r="SWL946" s="59"/>
      <c r="SWM946" s="59"/>
      <c r="SWN946" s="59"/>
      <c r="SWO946" s="59"/>
      <c r="SWP946" s="59"/>
      <c r="SWQ946" s="59"/>
      <c r="SWR946" s="59"/>
      <c r="SWS946" s="59"/>
      <c r="SWT946" s="59"/>
      <c r="SWU946" s="59"/>
      <c r="SWV946" s="59"/>
      <c r="SWW946" s="59"/>
      <c r="SWX946" s="59"/>
      <c r="SWY946" s="59"/>
      <c r="SWZ946" s="59"/>
      <c r="SXA946" s="59"/>
      <c r="SXB946" s="59"/>
      <c r="SXC946" s="59"/>
      <c r="SXD946" s="59"/>
      <c r="SXE946" s="59"/>
      <c r="SXF946" s="59"/>
      <c r="SXG946" s="59"/>
      <c r="SXH946" s="59"/>
      <c r="SXI946" s="59"/>
      <c r="SXJ946" s="59"/>
      <c r="SXK946" s="59"/>
      <c r="SXL946" s="59"/>
      <c r="SXM946" s="59"/>
      <c r="SXN946" s="59"/>
      <c r="SXO946" s="59"/>
      <c r="SXP946" s="59"/>
      <c r="SXQ946" s="59"/>
      <c r="SXR946" s="59"/>
      <c r="SXS946" s="59"/>
      <c r="SXT946" s="59"/>
      <c r="SXU946" s="59"/>
      <c r="SXV946" s="59"/>
      <c r="SXW946" s="59"/>
      <c r="SXX946" s="59"/>
      <c r="SXY946" s="59"/>
      <c r="SXZ946" s="59"/>
      <c r="SYA946" s="59"/>
      <c r="SYB946" s="59"/>
      <c r="SYC946" s="59"/>
      <c r="SYD946" s="59"/>
      <c r="SYE946" s="59"/>
      <c r="SYF946" s="59"/>
      <c r="SYG946" s="59"/>
      <c r="SYH946" s="59"/>
      <c r="SYI946" s="59"/>
      <c r="SYJ946" s="59"/>
      <c r="SYK946" s="59"/>
      <c r="SYL946" s="59"/>
      <c r="SYM946" s="59"/>
      <c r="SYN946" s="59"/>
      <c r="SYO946" s="59"/>
      <c r="SYP946" s="59"/>
      <c r="SYQ946" s="59"/>
      <c r="SYR946" s="59"/>
      <c r="SYS946" s="59"/>
      <c r="SYT946" s="59"/>
      <c r="SYU946" s="59"/>
      <c r="SYV946" s="59"/>
      <c r="SYW946" s="59"/>
      <c r="SYX946" s="59"/>
      <c r="SYY946" s="59"/>
      <c r="SYZ946" s="59"/>
      <c r="SZA946" s="59"/>
      <c r="SZB946" s="59"/>
      <c r="SZC946" s="59"/>
      <c r="SZD946" s="59"/>
      <c r="SZE946" s="59"/>
      <c r="SZF946" s="59"/>
      <c r="SZG946" s="59"/>
      <c r="SZH946" s="59"/>
      <c r="SZI946" s="59"/>
      <c r="SZJ946" s="59"/>
      <c r="SZK946" s="59"/>
      <c r="SZL946" s="59"/>
      <c r="SZM946" s="59"/>
      <c r="SZN946" s="59"/>
      <c r="SZO946" s="59"/>
      <c r="SZP946" s="59"/>
      <c r="SZQ946" s="59"/>
      <c r="SZR946" s="59"/>
      <c r="SZS946" s="59"/>
      <c r="SZT946" s="59"/>
      <c r="SZU946" s="59"/>
      <c r="SZV946" s="59"/>
      <c r="SZW946" s="59"/>
      <c r="SZX946" s="59"/>
      <c r="SZY946" s="59"/>
      <c r="SZZ946" s="59"/>
      <c r="TAA946" s="59"/>
      <c r="TAB946" s="59"/>
      <c r="TAC946" s="59"/>
      <c r="TAD946" s="59"/>
      <c r="TAE946" s="59"/>
      <c r="TAF946" s="59"/>
      <c r="TAG946" s="59"/>
      <c r="TAH946" s="59"/>
      <c r="TAI946" s="59"/>
      <c r="TAJ946" s="59"/>
      <c r="TAK946" s="59"/>
      <c r="TAL946" s="59"/>
      <c r="TAM946" s="59"/>
      <c r="TAN946" s="59"/>
      <c r="TAO946" s="59"/>
      <c r="TAP946" s="59"/>
      <c r="TAQ946" s="59"/>
      <c r="TAR946" s="59"/>
      <c r="TAS946" s="59"/>
      <c r="TAT946" s="59"/>
      <c r="TAU946" s="59"/>
      <c r="TAV946" s="59"/>
      <c r="TAW946" s="59"/>
      <c r="TAX946" s="59"/>
      <c r="TAY946" s="59"/>
      <c r="TAZ946" s="59"/>
      <c r="TBA946" s="59"/>
      <c r="TBB946" s="59"/>
      <c r="TBC946" s="59"/>
      <c r="TBD946" s="59"/>
      <c r="TBE946" s="59"/>
      <c r="TBF946" s="59"/>
      <c r="TBG946" s="59"/>
      <c r="TBH946" s="59"/>
      <c r="TBI946" s="59"/>
      <c r="TBJ946" s="59"/>
      <c r="TBK946" s="59"/>
      <c r="TBL946" s="59"/>
      <c r="TBM946" s="59"/>
      <c r="TBN946" s="59"/>
      <c r="TBO946" s="59"/>
      <c r="TBP946" s="59"/>
      <c r="TBQ946" s="59"/>
      <c r="TBR946" s="59"/>
      <c r="TBS946" s="59"/>
      <c r="TBT946" s="59"/>
      <c r="TBU946" s="59"/>
      <c r="TBV946" s="59"/>
      <c r="TBW946" s="59"/>
      <c r="TBX946" s="59"/>
      <c r="TBY946" s="59"/>
      <c r="TBZ946" s="59"/>
      <c r="TCA946" s="59"/>
      <c r="TCB946" s="59"/>
      <c r="TCC946" s="59"/>
      <c r="TCD946" s="59"/>
      <c r="TCE946" s="59"/>
      <c r="TCF946" s="59"/>
      <c r="TCG946" s="59"/>
      <c r="TCH946" s="59"/>
      <c r="TCI946" s="59"/>
      <c r="TCJ946" s="59"/>
      <c r="TCK946" s="59"/>
      <c r="TCL946" s="59"/>
      <c r="TCM946" s="59"/>
      <c r="TCN946" s="59"/>
      <c r="TCO946" s="59"/>
      <c r="TCP946" s="59"/>
      <c r="TCQ946" s="59"/>
      <c r="TCR946" s="59"/>
      <c r="TCS946" s="59"/>
      <c r="TCT946" s="59"/>
      <c r="TCU946" s="59"/>
      <c r="TCV946" s="59"/>
      <c r="TCW946" s="59"/>
      <c r="TCX946" s="59"/>
      <c r="TCY946" s="59"/>
      <c r="TCZ946" s="59"/>
      <c r="TDA946" s="59"/>
      <c r="TDB946" s="59"/>
      <c r="TDC946" s="59"/>
      <c r="TDD946" s="59"/>
      <c r="TDE946" s="59"/>
      <c r="TDF946" s="59"/>
      <c r="TDG946" s="59"/>
      <c r="TDH946" s="59"/>
      <c r="TDI946" s="59"/>
      <c r="TDJ946" s="59"/>
      <c r="TDK946" s="59"/>
      <c r="TDL946" s="59"/>
      <c r="TDM946" s="59"/>
      <c r="TDN946" s="59"/>
      <c r="TDO946" s="59"/>
      <c r="TDP946" s="59"/>
      <c r="TDQ946" s="59"/>
      <c r="TDR946" s="59"/>
      <c r="TDS946" s="59"/>
      <c r="TDT946" s="59"/>
      <c r="TDU946" s="59"/>
      <c r="TDV946" s="59"/>
      <c r="TDW946" s="59"/>
      <c r="TDX946" s="59"/>
      <c r="TDY946" s="59"/>
      <c r="TDZ946" s="59"/>
      <c r="TEA946" s="59"/>
      <c r="TEB946" s="59"/>
      <c r="TEC946" s="59"/>
      <c r="TED946" s="59"/>
      <c r="TEE946" s="59"/>
      <c r="TEF946" s="59"/>
      <c r="TEG946" s="59"/>
      <c r="TEH946" s="59"/>
      <c r="TEI946" s="59"/>
      <c r="TEJ946" s="59"/>
      <c r="TEK946" s="59"/>
      <c r="TEL946" s="59"/>
      <c r="TEM946" s="59"/>
      <c r="TEN946" s="59"/>
      <c r="TEO946" s="59"/>
      <c r="TEP946" s="59"/>
      <c r="TEQ946" s="59"/>
      <c r="TER946" s="59"/>
      <c r="TES946" s="59"/>
      <c r="TET946" s="59"/>
      <c r="TEU946" s="59"/>
      <c r="TEV946" s="59"/>
      <c r="TEW946" s="59"/>
      <c r="TEX946" s="59"/>
      <c r="TEY946" s="59"/>
      <c r="TEZ946" s="59"/>
      <c r="TFA946" s="59"/>
      <c r="TFB946" s="59"/>
      <c r="TFC946" s="59"/>
      <c r="TFD946" s="59"/>
      <c r="TFE946" s="59"/>
      <c r="TFF946" s="59"/>
      <c r="TFG946" s="59"/>
      <c r="TFH946" s="59"/>
      <c r="TFI946" s="59"/>
      <c r="TFJ946" s="59"/>
      <c r="TFK946" s="59"/>
      <c r="TFL946" s="59"/>
      <c r="TFM946" s="59"/>
      <c r="TFN946" s="59"/>
      <c r="TFO946" s="59"/>
      <c r="TFP946" s="59"/>
      <c r="TFQ946" s="59"/>
      <c r="TFR946" s="59"/>
      <c r="TFS946" s="59"/>
      <c r="TFT946" s="59"/>
      <c r="TFU946" s="59"/>
      <c r="TFV946" s="59"/>
      <c r="TFW946" s="59"/>
      <c r="TFX946" s="59"/>
      <c r="TFY946" s="59"/>
      <c r="TFZ946" s="59"/>
      <c r="TGA946" s="59"/>
      <c r="TGB946" s="59"/>
      <c r="TGC946" s="59"/>
      <c r="TGD946" s="59"/>
      <c r="TGE946" s="59"/>
      <c r="TGF946" s="59"/>
      <c r="TGG946" s="59"/>
      <c r="TGH946" s="59"/>
      <c r="TGI946" s="59"/>
      <c r="TGJ946" s="59"/>
      <c r="TGK946" s="59"/>
      <c r="TGL946" s="59"/>
      <c r="TGM946" s="59"/>
      <c r="TGN946" s="59"/>
      <c r="TGO946" s="59"/>
      <c r="TGP946" s="59"/>
      <c r="TGQ946" s="59"/>
      <c r="TGR946" s="59"/>
      <c r="TGS946" s="59"/>
      <c r="TGT946" s="59"/>
      <c r="TGU946" s="59"/>
      <c r="TGV946" s="59"/>
      <c r="TGW946" s="59"/>
      <c r="TGX946" s="59"/>
      <c r="TGY946" s="59"/>
      <c r="TGZ946" s="59"/>
      <c r="THA946" s="59"/>
      <c r="THB946" s="59"/>
      <c r="THC946" s="59"/>
      <c r="THD946" s="59"/>
      <c r="THE946" s="59"/>
      <c r="THF946" s="59"/>
      <c r="THG946" s="59"/>
      <c r="THH946" s="59"/>
      <c r="THI946" s="59"/>
      <c r="THJ946" s="59"/>
      <c r="THK946" s="59"/>
      <c r="THL946" s="59"/>
      <c r="THM946" s="59"/>
      <c r="THN946" s="59"/>
      <c r="THO946" s="59"/>
      <c r="THP946" s="59"/>
      <c r="THQ946" s="59"/>
      <c r="THR946" s="59"/>
      <c r="THS946" s="59"/>
      <c r="THT946" s="59"/>
      <c r="THU946" s="59"/>
      <c r="THV946" s="59"/>
      <c r="THW946" s="59"/>
      <c r="THX946" s="59"/>
      <c r="THY946" s="59"/>
      <c r="THZ946" s="59"/>
      <c r="TIA946" s="59"/>
      <c r="TIB946" s="59"/>
      <c r="TIC946" s="59"/>
      <c r="TID946" s="59"/>
      <c r="TIE946" s="59"/>
      <c r="TIF946" s="59"/>
      <c r="TIG946" s="59"/>
      <c r="TIH946" s="59"/>
      <c r="TII946" s="59"/>
      <c r="TIJ946" s="59"/>
      <c r="TIK946" s="59"/>
      <c r="TIL946" s="59"/>
      <c r="TIM946" s="59"/>
      <c r="TIN946" s="59"/>
      <c r="TIO946" s="59"/>
      <c r="TIP946" s="59"/>
      <c r="TIQ946" s="59"/>
      <c r="TIR946" s="59"/>
      <c r="TIS946" s="59"/>
      <c r="TIT946" s="59"/>
      <c r="TIU946" s="59"/>
      <c r="TIV946" s="59"/>
      <c r="TIW946" s="59"/>
      <c r="TIX946" s="59"/>
      <c r="TIY946" s="59"/>
      <c r="TIZ946" s="59"/>
      <c r="TJA946" s="59"/>
      <c r="TJB946" s="59"/>
      <c r="TJC946" s="59"/>
      <c r="TJD946" s="59"/>
      <c r="TJE946" s="59"/>
      <c r="TJF946" s="59"/>
      <c r="TJG946" s="59"/>
      <c r="TJH946" s="59"/>
      <c r="TJI946" s="59"/>
      <c r="TJJ946" s="59"/>
      <c r="TJK946" s="59"/>
      <c r="TJL946" s="59"/>
      <c r="TJM946" s="59"/>
      <c r="TJN946" s="59"/>
      <c r="TJO946" s="59"/>
      <c r="TJP946" s="59"/>
      <c r="TJQ946" s="59"/>
      <c r="TJR946" s="59"/>
      <c r="TJS946" s="59"/>
      <c r="TJT946" s="59"/>
      <c r="TJU946" s="59"/>
      <c r="TJV946" s="59"/>
      <c r="TJW946" s="59"/>
      <c r="TJX946" s="59"/>
      <c r="TJY946" s="59"/>
      <c r="TJZ946" s="59"/>
      <c r="TKA946" s="59"/>
      <c r="TKB946" s="59"/>
      <c r="TKC946" s="59"/>
      <c r="TKD946" s="59"/>
      <c r="TKE946" s="59"/>
      <c r="TKF946" s="59"/>
      <c r="TKG946" s="59"/>
      <c r="TKH946" s="59"/>
      <c r="TKI946" s="59"/>
      <c r="TKJ946" s="59"/>
      <c r="TKK946" s="59"/>
      <c r="TKL946" s="59"/>
      <c r="TKM946" s="59"/>
      <c r="TKN946" s="59"/>
      <c r="TKO946" s="59"/>
      <c r="TKP946" s="59"/>
      <c r="TKQ946" s="59"/>
      <c r="TKR946" s="59"/>
      <c r="TKS946" s="59"/>
      <c r="TKT946" s="59"/>
      <c r="TKU946" s="59"/>
      <c r="TKV946" s="59"/>
      <c r="TKW946" s="59"/>
      <c r="TKX946" s="59"/>
      <c r="TKY946" s="59"/>
      <c r="TKZ946" s="59"/>
      <c r="TLA946" s="59"/>
      <c r="TLB946" s="59"/>
      <c r="TLC946" s="59"/>
      <c r="TLD946" s="59"/>
      <c r="TLE946" s="59"/>
      <c r="TLF946" s="59"/>
      <c r="TLG946" s="59"/>
      <c r="TLH946" s="59"/>
      <c r="TLI946" s="59"/>
      <c r="TLJ946" s="59"/>
      <c r="TLK946" s="59"/>
      <c r="TLL946" s="59"/>
      <c r="TLM946" s="59"/>
      <c r="TLN946" s="59"/>
      <c r="TLO946" s="59"/>
      <c r="TLP946" s="59"/>
      <c r="TLQ946" s="59"/>
      <c r="TLR946" s="59"/>
      <c r="TLS946" s="59"/>
      <c r="TLT946" s="59"/>
      <c r="TLU946" s="59"/>
      <c r="TLV946" s="59"/>
      <c r="TLW946" s="59"/>
      <c r="TLX946" s="59"/>
      <c r="TLY946" s="59"/>
      <c r="TLZ946" s="59"/>
      <c r="TMA946" s="59"/>
      <c r="TMB946" s="59"/>
      <c r="TMC946" s="59"/>
      <c r="TMD946" s="59"/>
      <c r="TME946" s="59"/>
      <c r="TMF946" s="59"/>
      <c r="TMG946" s="59"/>
      <c r="TMH946" s="59"/>
      <c r="TMI946" s="59"/>
      <c r="TMJ946" s="59"/>
      <c r="TMK946" s="59"/>
      <c r="TML946" s="59"/>
      <c r="TMM946" s="59"/>
      <c r="TMN946" s="59"/>
      <c r="TMO946" s="59"/>
      <c r="TMP946" s="59"/>
      <c r="TMQ946" s="59"/>
      <c r="TMR946" s="59"/>
      <c r="TMS946" s="59"/>
      <c r="TMT946" s="59"/>
      <c r="TMU946" s="59"/>
      <c r="TMV946" s="59"/>
      <c r="TMW946" s="59"/>
      <c r="TMX946" s="59"/>
      <c r="TMY946" s="59"/>
      <c r="TMZ946" s="59"/>
      <c r="TNA946" s="59"/>
      <c r="TNB946" s="59"/>
      <c r="TNC946" s="59"/>
      <c r="TND946" s="59"/>
      <c r="TNE946" s="59"/>
      <c r="TNF946" s="59"/>
      <c r="TNG946" s="59"/>
      <c r="TNH946" s="59"/>
      <c r="TNI946" s="59"/>
      <c r="TNJ946" s="59"/>
      <c r="TNK946" s="59"/>
      <c r="TNL946" s="59"/>
      <c r="TNM946" s="59"/>
      <c r="TNN946" s="59"/>
      <c r="TNO946" s="59"/>
      <c r="TNP946" s="59"/>
      <c r="TNQ946" s="59"/>
      <c r="TNR946" s="59"/>
      <c r="TNS946" s="59"/>
      <c r="TNT946" s="59"/>
      <c r="TNU946" s="59"/>
      <c r="TNV946" s="59"/>
      <c r="TNW946" s="59"/>
      <c r="TNX946" s="59"/>
      <c r="TNY946" s="59"/>
      <c r="TNZ946" s="59"/>
      <c r="TOA946" s="59"/>
      <c r="TOB946" s="59"/>
      <c r="TOC946" s="59"/>
      <c r="TOD946" s="59"/>
      <c r="TOE946" s="59"/>
      <c r="TOF946" s="59"/>
      <c r="TOG946" s="59"/>
      <c r="TOH946" s="59"/>
      <c r="TOI946" s="59"/>
      <c r="TOJ946" s="59"/>
      <c r="TOK946" s="59"/>
      <c r="TOL946" s="59"/>
      <c r="TOM946" s="59"/>
      <c r="TON946" s="59"/>
      <c r="TOO946" s="59"/>
      <c r="TOP946" s="59"/>
      <c r="TOQ946" s="59"/>
      <c r="TOR946" s="59"/>
      <c r="TOS946" s="59"/>
      <c r="TOT946" s="59"/>
      <c r="TOU946" s="59"/>
      <c r="TOV946" s="59"/>
      <c r="TOW946" s="59"/>
      <c r="TOX946" s="59"/>
      <c r="TOY946" s="59"/>
      <c r="TOZ946" s="59"/>
      <c r="TPA946" s="59"/>
      <c r="TPB946" s="59"/>
      <c r="TPC946" s="59"/>
      <c r="TPD946" s="59"/>
      <c r="TPE946" s="59"/>
      <c r="TPF946" s="59"/>
      <c r="TPG946" s="59"/>
      <c r="TPH946" s="59"/>
      <c r="TPI946" s="59"/>
      <c r="TPJ946" s="59"/>
      <c r="TPK946" s="59"/>
      <c r="TPL946" s="59"/>
      <c r="TPM946" s="59"/>
      <c r="TPN946" s="59"/>
      <c r="TPO946" s="59"/>
      <c r="TPP946" s="59"/>
      <c r="TPQ946" s="59"/>
      <c r="TPR946" s="59"/>
      <c r="TPS946" s="59"/>
      <c r="TPT946" s="59"/>
      <c r="TPU946" s="59"/>
      <c r="TPV946" s="59"/>
      <c r="TPW946" s="59"/>
      <c r="TPX946" s="59"/>
      <c r="TPY946" s="59"/>
      <c r="TPZ946" s="59"/>
      <c r="TQA946" s="59"/>
      <c r="TQB946" s="59"/>
      <c r="TQC946" s="59"/>
      <c r="TQD946" s="59"/>
      <c r="TQE946" s="59"/>
      <c r="TQF946" s="59"/>
      <c r="TQG946" s="59"/>
      <c r="TQH946" s="59"/>
      <c r="TQI946" s="59"/>
      <c r="TQJ946" s="59"/>
      <c r="TQK946" s="59"/>
      <c r="TQL946" s="59"/>
      <c r="TQM946" s="59"/>
      <c r="TQN946" s="59"/>
      <c r="TQO946" s="59"/>
      <c r="TQP946" s="59"/>
      <c r="TQQ946" s="59"/>
      <c r="TQR946" s="59"/>
      <c r="TQS946" s="59"/>
      <c r="TQT946" s="59"/>
      <c r="TQU946" s="59"/>
      <c r="TQV946" s="59"/>
      <c r="TQW946" s="59"/>
      <c r="TQX946" s="59"/>
      <c r="TQY946" s="59"/>
      <c r="TQZ946" s="59"/>
      <c r="TRA946" s="59"/>
      <c r="TRB946" s="59"/>
      <c r="TRC946" s="59"/>
      <c r="TRD946" s="59"/>
      <c r="TRE946" s="59"/>
      <c r="TRF946" s="59"/>
      <c r="TRG946" s="59"/>
      <c r="TRH946" s="59"/>
      <c r="TRI946" s="59"/>
      <c r="TRJ946" s="59"/>
      <c r="TRK946" s="59"/>
      <c r="TRL946" s="59"/>
      <c r="TRM946" s="59"/>
      <c r="TRN946" s="59"/>
      <c r="TRO946" s="59"/>
      <c r="TRP946" s="59"/>
      <c r="TRQ946" s="59"/>
      <c r="TRR946" s="59"/>
      <c r="TRS946" s="59"/>
      <c r="TRT946" s="59"/>
      <c r="TRU946" s="59"/>
      <c r="TRV946" s="59"/>
      <c r="TRW946" s="59"/>
      <c r="TRX946" s="59"/>
      <c r="TRY946" s="59"/>
      <c r="TRZ946" s="59"/>
      <c r="TSA946" s="59"/>
      <c r="TSB946" s="59"/>
      <c r="TSC946" s="59"/>
      <c r="TSD946" s="59"/>
      <c r="TSE946" s="59"/>
      <c r="TSF946" s="59"/>
      <c r="TSG946" s="59"/>
      <c r="TSH946" s="59"/>
      <c r="TSI946" s="59"/>
      <c r="TSJ946" s="59"/>
      <c r="TSK946" s="59"/>
      <c r="TSL946" s="59"/>
      <c r="TSM946" s="59"/>
      <c r="TSN946" s="59"/>
      <c r="TSO946" s="59"/>
      <c r="TSP946" s="59"/>
      <c r="TSQ946" s="59"/>
      <c r="TSR946" s="59"/>
      <c r="TSS946" s="59"/>
      <c r="TST946" s="59"/>
      <c r="TSU946" s="59"/>
      <c r="TSV946" s="59"/>
      <c r="TSW946" s="59"/>
      <c r="TSX946" s="59"/>
      <c r="TSY946" s="59"/>
      <c r="TSZ946" s="59"/>
      <c r="TTA946" s="59"/>
      <c r="TTB946" s="59"/>
      <c r="TTC946" s="59"/>
      <c r="TTD946" s="59"/>
      <c r="TTE946" s="59"/>
      <c r="TTF946" s="59"/>
      <c r="TTG946" s="59"/>
      <c r="TTH946" s="59"/>
      <c r="TTI946" s="59"/>
      <c r="TTJ946" s="59"/>
      <c r="TTK946" s="59"/>
      <c r="TTL946" s="59"/>
      <c r="TTM946" s="59"/>
      <c r="TTN946" s="59"/>
      <c r="TTO946" s="59"/>
      <c r="TTP946" s="59"/>
      <c r="TTQ946" s="59"/>
      <c r="TTR946" s="59"/>
      <c r="TTS946" s="59"/>
      <c r="TTT946" s="59"/>
      <c r="TTU946" s="59"/>
      <c r="TTV946" s="59"/>
      <c r="TTW946" s="59"/>
      <c r="TTX946" s="59"/>
      <c r="TTY946" s="59"/>
      <c r="TTZ946" s="59"/>
      <c r="TUA946" s="59"/>
      <c r="TUB946" s="59"/>
      <c r="TUC946" s="59"/>
      <c r="TUD946" s="59"/>
      <c r="TUE946" s="59"/>
      <c r="TUF946" s="59"/>
      <c r="TUG946" s="59"/>
      <c r="TUH946" s="59"/>
      <c r="TUI946" s="59"/>
      <c r="TUJ946" s="59"/>
      <c r="TUK946" s="59"/>
      <c r="TUL946" s="59"/>
      <c r="TUM946" s="59"/>
      <c r="TUN946" s="59"/>
      <c r="TUO946" s="59"/>
      <c r="TUP946" s="59"/>
      <c r="TUQ946" s="59"/>
      <c r="TUR946" s="59"/>
      <c r="TUS946" s="59"/>
      <c r="TUT946" s="59"/>
      <c r="TUU946" s="59"/>
      <c r="TUV946" s="59"/>
      <c r="TUW946" s="59"/>
      <c r="TUX946" s="59"/>
      <c r="TUY946" s="59"/>
      <c r="TUZ946" s="59"/>
      <c r="TVA946" s="59"/>
      <c r="TVB946" s="59"/>
      <c r="TVC946" s="59"/>
      <c r="TVD946" s="59"/>
      <c r="TVE946" s="59"/>
      <c r="TVF946" s="59"/>
      <c r="TVG946" s="59"/>
      <c r="TVH946" s="59"/>
      <c r="TVI946" s="59"/>
      <c r="TVJ946" s="59"/>
      <c r="TVK946" s="59"/>
      <c r="TVL946" s="59"/>
      <c r="TVM946" s="59"/>
      <c r="TVN946" s="59"/>
      <c r="TVO946" s="59"/>
      <c r="TVP946" s="59"/>
      <c r="TVQ946" s="59"/>
      <c r="TVR946" s="59"/>
      <c r="TVS946" s="59"/>
      <c r="TVT946" s="59"/>
      <c r="TVU946" s="59"/>
      <c r="TVV946" s="59"/>
      <c r="TVW946" s="59"/>
      <c r="TVX946" s="59"/>
      <c r="TVY946" s="59"/>
      <c r="TVZ946" s="59"/>
      <c r="TWA946" s="59"/>
      <c r="TWB946" s="59"/>
      <c r="TWC946" s="59"/>
      <c r="TWD946" s="59"/>
      <c r="TWE946" s="59"/>
      <c r="TWF946" s="59"/>
      <c r="TWG946" s="59"/>
      <c r="TWH946" s="59"/>
      <c r="TWI946" s="59"/>
      <c r="TWJ946" s="59"/>
      <c r="TWK946" s="59"/>
      <c r="TWL946" s="59"/>
      <c r="TWM946" s="59"/>
      <c r="TWN946" s="59"/>
      <c r="TWO946" s="59"/>
      <c r="TWP946" s="59"/>
      <c r="TWQ946" s="59"/>
      <c r="TWR946" s="59"/>
      <c r="TWS946" s="59"/>
      <c r="TWT946" s="59"/>
      <c r="TWU946" s="59"/>
      <c r="TWV946" s="59"/>
      <c r="TWW946" s="59"/>
      <c r="TWX946" s="59"/>
      <c r="TWY946" s="59"/>
      <c r="TWZ946" s="59"/>
      <c r="TXA946" s="59"/>
      <c r="TXB946" s="59"/>
      <c r="TXC946" s="59"/>
      <c r="TXD946" s="59"/>
      <c r="TXE946" s="59"/>
      <c r="TXF946" s="59"/>
      <c r="TXG946" s="59"/>
      <c r="TXH946" s="59"/>
      <c r="TXI946" s="59"/>
      <c r="TXJ946" s="59"/>
      <c r="TXK946" s="59"/>
      <c r="TXL946" s="59"/>
      <c r="TXM946" s="59"/>
      <c r="TXN946" s="59"/>
      <c r="TXO946" s="59"/>
      <c r="TXP946" s="59"/>
      <c r="TXQ946" s="59"/>
      <c r="TXR946" s="59"/>
      <c r="TXS946" s="59"/>
      <c r="TXT946" s="59"/>
      <c r="TXU946" s="59"/>
      <c r="TXV946" s="59"/>
      <c r="TXW946" s="59"/>
      <c r="TXX946" s="59"/>
      <c r="TXY946" s="59"/>
      <c r="TXZ946" s="59"/>
      <c r="TYA946" s="59"/>
      <c r="TYB946" s="59"/>
      <c r="TYC946" s="59"/>
      <c r="TYD946" s="59"/>
      <c r="TYE946" s="59"/>
      <c r="TYF946" s="59"/>
      <c r="TYG946" s="59"/>
      <c r="TYH946" s="59"/>
      <c r="TYI946" s="59"/>
      <c r="TYJ946" s="59"/>
      <c r="TYK946" s="59"/>
      <c r="TYL946" s="59"/>
      <c r="TYM946" s="59"/>
      <c r="TYN946" s="59"/>
      <c r="TYO946" s="59"/>
      <c r="TYP946" s="59"/>
      <c r="TYQ946" s="59"/>
      <c r="TYR946" s="59"/>
      <c r="TYS946" s="59"/>
      <c r="TYT946" s="59"/>
      <c r="TYU946" s="59"/>
      <c r="TYV946" s="59"/>
      <c r="TYW946" s="59"/>
      <c r="TYX946" s="59"/>
      <c r="TYY946" s="59"/>
      <c r="TYZ946" s="59"/>
      <c r="TZA946" s="59"/>
      <c r="TZB946" s="59"/>
      <c r="TZC946" s="59"/>
      <c r="TZD946" s="59"/>
      <c r="TZE946" s="59"/>
      <c r="TZF946" s="59"/>
      <c r="TZG946" s="59"/>
      <c r="TZH946" s="59"/>
      <c r="TZI946" s="59"/>
      <c r="TZJ946" s="59"/>
      <c r="TZK946" s="59"/>
      <c r="TZL946" s="59"/>
      <c r="TZM946" s="59"/>
      <c r="TZN946" s="59"/>
      <c r="TZO946" s="59"/>
      <c r="TZP946" s="59"/>
      <c r="TZQ946" s="59"/>
      <c r="TZR946" s="59"/>
      <c r="TZS946" s="59"/>
      <c r="TZT946" s="59"/>
      <c r="TZU946" s="59"/>
      <c r="TZV946" s="59"/>
      <c r="TZW946" s="59"/>
      <c r="TZX946" s="59"/>
      <c r="TZY946" s="59"/>
      <c r="TZZ946" s="59"/>
      <c r="UAA946" s="59"/>
      <c r="UAB946" s="59"/>
      <c r="UAC946" s="59"/>
      <c r="UAD946" s="59"/>
      <c r="UAE946" s="59"/>
      <c r="UAF946" s="59"/>
      <c r="UAG946" s="59"/>
      <c r="UAH946" s="59"/>
      <c r="UAI946" s="59"/>
      <c r="UAJ946" s="59"/>
      <c r="UAK946" s="59"/>
      <c r="UAL946" s="59"/>
      <c r="UAM946" s="59"/>
      <c r="UAN946" s="59"/>
      <c r="UAO946" s="59"/>
      <c r="UAP946" s="59"/>
      <c r="UAQ946" s="59"/>
      <c r="UAR946" s="59"/>
      <c r="UAS946" s="59"/>
      <c r="UAT946" s="59"/>
      <c r="UAU946" s="59"/>
      <c r="UAV946" s="59"/>
      <c r="UAW946" s="59"/>
      <c r="UAX946" s="59"/>
      <c r="UAY946" s="59"/>
      <c r="UAZ946" s="59"/>
      <c r="UBA946" s="59"/>
      <c r="UBB946" s="59"/>
      <c r="UBC946" s="59"/>
      <c r="UBD946" s="59"/>
      <c r="UBE946" s="59"/>
      <c r="UBF946" s="59"/>
      <c r="UBG946" s="59"/>
      <c r="UBH946" s="59"/>
      <c r="UBI946" s="59"/>
      <c r="UBJ946" s="59"/>
      <c r="UBK946" s="59"/>
      <c r="UBL946" s="59"/>
      <c r="UBM946" s="59"/>
      <c r="UBN946" s="59"/>
      <c r="UBO946" s="59"/>
      <c r="UBP946" s="59"/>
      <c r="UBQ946" s="59"/>
      <c r="UBR946" s="59"/>
      <c r="UBS946" s="59"/>
      <c r="UBT946" s="59"/>
      <c r="UBU946" s="59"/>
      <c r="UBV946" s="59"/>
      <c r="UBW946" s="59"/>
      <c r="UBX946" s="59"/>
      <c r="UBY946" s="59"/>
      <c r="UBZ946" s="59"/>
      <c r="UCA946" s="59"/>
      <c r="UCB946" s="59"/>
      <c r="UCC946" s="59"/>
      <c r="UCD946" s="59"/>
      <c r="UCE946" s="59"/>
      <c r="UCF946" s="59"/>
      <c r="UCG946" s="59"/>
      <c r="UCH946" s="59"/>
      <c r="UCI946" s="59"/>
      <c r="UCJ946" s="59"/>
      <c r="UCK946" s="59"/>
      <c r="UCL946" s="59"/>
      <c r="UCM946" s="59"/>
      <c r="UCN946" s="59"/>
      <c r="UCO946" s="59"/>
      <c r="UCP946" s="59"/>
      <c r="UCQ946" s="59"/>
      <c r="UCR946" s="59"/>
      <c r="UCS946" s="59"/>
      <c r="UCT946" s="59"/>
      <c r="UCU946" s="59"/>
      <c r="UCV946" s="59"/>
      <c r="UCW946" s="59"/>
      <c r="UCX946" s="59"/>
      <c r="UCY946" s="59"/>
      <c r="UCZ946" s="59"/>
      <c r="UDA946" s="59"/>
      <c r="UDB946" s="59"/>
      <c r="UDC946" s="59"/>
      <c r="UDD946" s="59"/>
      <c r="UDE946" s="59"/>
      <c r="UDF946" s="59"/>
      <c r="UDG946" s="59"/>
      <c r="UDH946" s="59"/>
      <c r="UDI946" s="59"/>
      <c r="UDJ946" s="59"/>
      <c r="UDK946" s="59"/>
      <c r="UDL946" s="59"/>
      <c r="UDM946" s="59"/>
      <c r="UDN946" s="59"/>
      <c r="UDO946" s="59"/>
      <c r="UDP946" s="59"/>
      <c r="UDQ946" s="59"/>
      <c r="UDR946" s="59"/>
      <c r="UDS946" s="59"/>
      <c r="UDT946" s="59"/>
      <c r="UDU946" s="59"/>
      <c r="UDV946" s="59"/>
      <c r="UDW946" s="59"/>
      <c r="UDX946" s="59"/>
      <c r="UDY946" s="59"/>
      <c r="UDZ946" s="59"/>
      <c r="UEA946" s="59"/>
      <c r="UEB946" s="59"/>
      <c r="UEC946" s="59"/>
      <c r="UED946" s="59"/>
      <c r="UEE946" s="59"/>
      <c r="UEF946" s="59"/>
      <c r="UEG946" s="59"/>
      <c r="UEH946" s="59"/>
      <c r="UEI946" s="59"/>
      <c r="UEJ946" s="59"/>
      <c r="UEK946" s="59"/>
      <c r="UEL946" s="59"/>
      <c r="UEM946" s="59"/>
      <c r="UEN946" s="59"/>
      <c r="UEO946" s="59"/>
      <c r="UEP946" s="59"/>
      <c r="UEQ946" s="59"/>
      <c r="UER946" s="59"/>
      <c r="UES946" s="59"/>
      <c r="UET946" s="59"/>
      <c r="UEU946" s="59"/>
      <c r="UEV946" s="59"/>
      <c r="UEW946" s="59"/>
      <c r="UEX946" s="59"/>
      <c r="UEY946" s="59"/>
      <c r="UEZ946" s="59"/>
      <c r="UFA946" s="59"/>
      <c r="UFB946" s="59"/>
      <c r="UFC946" s="59"/>
      <c r="UFD946" s="59"/>
      <c r="UFE946" s="59"/>
      <c r="UFF946" s="59"/>
      <c r="UFG946" s="59"/>
      <c r="UFH946" s="59"/>
      <c r="UFI946" s="59"/>
      <c r="UFJ946" s="59"/>
      <c r="UFK946" s="59"/>
      <c r="UFL946" s="59"/>
      <c r="UFM946" s="59"/>
      <c r="UFN946" s="59"/>
      <c r="UFO946" s="59"/>
      <c r="UFP946" s="59"/>
      <c r="UFQ946" s="59"/>
      <c r="UFR946" s="59"/>
      <c r="UFS946" s="59"/>
      <c r="UFT946" s="59"/>
      <c r="UFU946" s="59"/>
      <c r="UFV946" s="59"/>
      <c r="UFW946" s="59"/>
      <c r="UFX946" s="59"/>
      <c r="UFY946" s="59"/>
      <c r="UFZ946" s="59"/>
      <c r="UGA946" s="59"/>
      <c r="UGB946" s="59"/>
      <c r="UGC946" s="59"/>
      <c r="UGD946" s="59"/>
      <c r="UGE946" s="59"/>
      <c r="UGF946" s="59"/>
      <c r="UGG946" s="59"/>
      <c r="UGH946" s="59"/>
      <c r="UGI946" s="59"/>
      <c r="UGJ946" s="59"/>
      <c r="UGK946" s="59"/>
      <c r="UGL946" s="59"/>
      <c r="UGM946" s="59"/>
      <c r="UGN946" s="59"/>
      <c r="UGO946" s="59"/>
      <c r="UGP946" s="59"/>
      <c r="UGQ946" s="59"/>
      <c r="UGR946" s="59"/>
      <c r="UGS946" s="59"/>
      <c r="UGT946" s="59"/>
      <c r="UGU946" s="59"/>
      <c r="UGV946" s="59"/>
      <c r="UGW946" s="59"/>
      <c r="UGX946" s="59"/>
      <c r="UGY946" s="59"/>
      <c r="UGZ946" s="59"/>
      <c r="UHA946" s="59"/>
      <c r="UHB946" s="59"/>
      <c r="UHC946" s="59"/>
      <c r="UHD946" s="59"/>
      <c r="UHE946" s="59"/>
      <c r="UHF946" s="59"/>
      <c r="UHG946" s="59"/>
      <c r="UHH946" s="59"/>
      <c r="UHI946" s="59"/>
      <c r="UHJ946" s="59"/>
      <c r="UHK946" s="59"/>
      <c r="UHL946" s="59"/>
      <c r="UHM946" s="59"/>
      <c r="UHN946" s="59"/>
      <c r="UHO946" s="59"/>
      <c r="UHP946" s="59"/>
      <c r="UHQ946" s="59"/>
      <c r="UHR946" s="59"/>
      <c r="UHS946" s="59"/>
      <c r="UHT946" s="59"/>
      <c r="UHU946" s="59"/>
      <c r="UHV946" s="59"/>
      <c r="UHW946" s="59"/>
      <c r="UHX946" s="59"/>
      <c r="UHY946" s="59"/>
      <c r="UHZ946" s="59"/>
      <c r="UIA946" s="59"/>
      <c r="UIB946" s="59"/>
      <c r="UIC946" s="59"/>
      <c r="UID946" s="59"/>
      <c r="UIE946" s="59"/>
      <c r="UIF946" s="59"/>
      <c r="UIG946" s="59"/>
      <c r="UIH946" s="59"/>
      <c r="UII946" s="59"/>
      <c r="UIJ946" s="59"/>
      <c r="UIK946" s="59"/>
      <c r="UIL946" s="59"/>
      <c r="UIM946" s="59"/>
      <c r="UIN946" s="59"/>
      <c r="UIO946" s="59"/>
      <c r="UIP946" s="59"/>
      <c r="UIQ946" s="59"/>
      <c r="UIR946" s="59"/>
      <c r="UIS946" s="59"/>
      <c r="UIT946" s="59"/>
      <c r="UIU946" s="59"/>
      <c r="UIV946" s="59"/>
      <c r="UIW946" s="59"/>
      <c r="UIX946" s="59"/>
      <c r="UIY946" s="59"/>
      <c r="UIZ946" s="59"/>
      <c r="UJA946" s="59"/>
      <c r="UJB946" s="59"/>
      <c r="UJC946" s="59"/>
      <c r="UJD946" s="59"/>
      <c r="UJE946" s="59"/>
      <c r="UJF946" s="59"/>
      <c r="UJG946" s="59"/>
      <c r="UJH946" s="59"/>
      <c r="UJI946" s="59"/>
      <c r="UJJ946" s="59"/>
      <c r="UJK946" s="59"/>
      <c r="UJL946" s="59"/>
      <c r="UJM946" s="59"/>
      <c r="UJN946" s="59"/>
      <c r="UJO946" s="59"/>
      <c r="UJP946" s="59"/>
      <c r="UJQ946" s="59"/>
      <c r="UJR946" s="59"/>
      <c r="UJS946" s="59"/>
      <c r="UJT946" s="59"/>
      <c r="UJU946" s="59"/>
      <c r="UJV946" s="59"/>
      <c r="UJW946" s="59"/>
      <c r="UJX946" s="59"/>
      <c r="UJY946" s="59"/>
      <c r="UJZ946" s="59"/>
      <c r="UKA946" s="59"/>
      <c r="UKB946" s="59"/>
      <c r="UKC946" s="59"/>
      <c r="UKD946" s="59"/>
      <c r="UKE946" s="59"/>
      <c r="UKF946" s="59"/>
      <c r="UKG946" s="59"/>
      <c r="UKH946" s="59"/>
      <c r="UKI946" s="59"/>
      <c r="UKJ946" s="59"/>
      <c r="UKK946" s="59"/>
      <c r="UKL946" s="59"/>
      <c r="UKM946" s="59"/>
      <c r="UKN946" s="59"/>
      <c r="UKO946" s="59"/>
      <c r="UKP946" s="59"/>
      <c r="UKQ946" s="59"/>
      <c r="UKR946" s="59"/>
      <c r="UKS946" s="59"/>
      <c r="UKT946" s="59"/>
      <c r="UKU946" s="59"/>
      <c r="UKV946" s="59"/>
      <c r="UKW946" s="59"/>
      <c r="UKX946" s="59"/>
      <c r="UKY946" s="59"/>
      <c r="UKZ946" s="59"/>
      <c r="ULA946" s="59"/>
      <c r="ULB946" s="59"/>
      <c r="ULC946" s="59"/>
      <c r="ULD946" s="59"/>
      <c r="ULE946" s="59"/>
      <c r="ULF946" s="59"/>
      <c r="ULG946" s="59"/>
      <c r="ULH946" s="59"/>
      <c r="ULI946" s="59"/>
      <c r="ULJ946" s="59"/>
      <c r="ULK946" s="59"/>
      <c r="ULL946" s="59"/>
      <c r="ULM946" s="59"/>
      <c r="ULN946" s="59"/>
      <c r="ULO946" s="59"/>
      <c r="ULP946" s="59"/>
      <c r="ULQ946" s="59"/>
      <c r="ULR946" s="59"/>
      <c r="ULS946" s="59"/>
      <c r="ULT946" s="59"/>
      <c r="ULU946" s="59"/>
      <c r="ULV946" s="59"/>
      <c r="ULW946" s="59"/>
      <c r="ULX946" s="59"/>
      <c r="ULY946" s="59"/>
      <c r="ULZ946" s="59"/>
      <c r="UMA946" s="59"/>
      <c r="UMB946" s="59"/>
      <c r="UMC946" s="59"/>
      <c r="UMD946" s="59"/>
      <c r="UME946" s="59"/>
      <c r="UMF946" s="59"/>
      <c r="UMG946" s="59"/>
      <c r="UMH946" s="59"/>
      <c r="UMI946" s="59"/>
      <c r="UMJ946" s="59"/>
      <c r="UMK946" s="59"/>
      <c r="UML946" s="59"/>
      <c r="UMM946" s="59"/>
      <c r="UMN946" s="59"/>
      <c r="UMO946" s="59"/>
      <c r="UMP946" s="59"/>
      <c r="UMQ946" s="59"/>
      <c r="UMR946" s="59"/>
      <c r="UMS946" s="59"/>
      <c r="UMT946" s="59"/>
      <c r="UMU946" s="59"/>
      <c r="UMV946" s="59"/>
      <c r="UMW946" s="59"/>
      <c r="UMX946" s="59"/>
      <c r="UMY946" s="59"/>
      <c r="UMZ946" s="59"/>
      <c r="UNA946" s="59"/>
      <c r="UNB946" s="59"/>
      <c r="UNC946" s="59"/>
      <c r="UND946" s="59"/>
      <c r="UNE946" s="59"/>
      <c r="UNF946" s="59"/>
      <c r="UNG946" s="59"/>
      <c r="UNH946" s="59"/>
      <c r="UNI946" s="59"/>
      <c r="UNJ946" s="59"/>
      <c r="UNK946" s="59"/>
      <c r="UNL946" s="59"/>
      <c r="UNM946" s="59"/>
      <c r="UNN946" s="59"/>
      <c r="UNO946" s="59"/>
      <c r="UNP946" s="59"/>
      <c r="UNQ946" s="59"/>
      <c r="UNR946" s="59"/>
      <c r="UNS946" s="59"/>
      <c r="UNT946" s="59"/>
      <c r="UNU946" s="59"/>
      <c r="UNV946" s="59"/>
      <c r="UNW946" s="59"/>
      <c r="UNX946" s="59"/>
      <c r="UNY946" s="59"/>
      <c r="UNZ946" s="59"/>
      <c r="UOA946" s="59"/>
      <c r="UOB946" s="59"/>
      <c r="UOC946" s="59"/>
      <c r="UOD946" s="59"/>
      <c r="UOE946" s="59"/>
      <c r="UOF946" s="59"/>
      <c r="UOG946" s="59"/>
      <c r="UOH946" s="59"/>
      <c r="UOI946" s="59"/>
      <c r="UOJ946" s="59"/>
      <c r="UOK946" s="59"/>
      <c r="UOL946" s="59"/>
      <c r="UOM946" s="59"/>
      <c r="UON946" s="59"/>
      <c r="UOO946" s="59"/>
      <c r="UOP946" s="59"/>
      <c r="UOQ946" s="59"/>
      <c r="UOR946" s="59"/>
      <c r="UOS946" s="59"/>
      <c r="UOT946" s="59"/>
      <c r="UOU946" s="59"/>
      <c r="UOV946" s="59"/>
      <c r="UOW946" s="59"/>
      <c r="UOX946" s="59"/>
      <c r="UOY946" s="59"/>
      <c r="UOZ946" s="59"/>
      <c r="UPA946" s="59"/>
      <c r="UPB946" s="59"/>
      <c r="UPC946" s="59"/>
      <c r="UPD946" s="59"/>
      <c r="UPE946" s="59"/>
      <c r="UPF946" s="59"/>
      <c r="UPG946" s="59"/>
      <c r="UPH946" s="59"/>
      <c r="UPI946" s="59"/>
      <c r="UPJ946" s="59"/>
      <c r="UPK946" s="59"/>
      <c r="UPL946" s="59"/>
      <c r="UPM946" s="59"/>
      <c r="UPN946" s="59"/>
      <c r="UPO946" s="59"/>
      <c r="UPP946" s="59"/>
      <c r="UPQ946" s="59"/>
      <c r="UPR946" s="59"/>
      <c r="UPS946" s="59"/>
      <c r="UPT946" s="59"/>
      <c r="UPU946" s="59"/>
      <c r="UPV946" s="59"/>
      <c r="UPW946" s="59"/>
      <c r="UPX946" s="59"/>
      <c r="UPY946" s="59"/>
      <c r="UPZ946" s="59"/>
      <c r="UQA946" s="59"/>
      <c r="UQB946" s="59"/>
      <c r="UQC946" s="59"/>
      <c r="UQD946" s="59"/>
      <c r="UQE946" s="59"/>
      <c r="UQF946" s="59"/>
      <c r="UQG946" s="59"/>
      <c r="UQH946" s="59"/>
      <c r="UQI946" s="59"/>
      <c r="UQJ946" s="59"/>
      <c r="UQK946" s="59"/>
      <c r="UQL946" s="59"/>
      <c r="UQM946" s="59"/>
      <c r="UQN946" s="59"/>
      <c r="UQO946" s="59"/>
      <c r="UQP946" s="59"/>
      <c r="UQQ946" s="59"/>
      <c r="UQR946" s="59"/>
      <c r="UQS946" s="59"/>
      <c r="UQT946" s="59"/>
      <c r="UQU946" s="59"/>
      <c r="UQV946" s="59"/>
      <c r="UQW946" s="59"/>
      <c r="UQX946" s="59"/>
      <c r="UQY946" s="59"/>
      <c r="UQZ946" s="59"/>
      <c r="URA946" s="59"/>
      <c r="URB946" s="59"/>
      <c r="URC946" s="59"/>
      <c r="URD946" s="59"/>
      <c r="URE946" s="59"/>
      <c r="URF946" s="59"/>
      <c r="URG946" s="59"/>
      <c r="URH946" s="59"/>
      <c r="URI946" s="59"/>
      <c r="URJ946" s="59"/>
      <c r="URK946" s="59"/>
      <c r="URL946" s="59"/>
      <c r="URM946" s="59"/>
      <c r="URN946" s="59"/>
      <c r="URO946" s="59"/>
      <c r="URP946" s="59"/>
      <c r="URQ946" s="59"/>
      <c r="URR946" s="59"/>
      <c r="URS946" s="59"/>
      <c r="URT946" s="59"/>
      <c r="URU946" s="59"/>
      <c r="URV946" s="59"/>
      <c r="URW946" s="59"/>
      <c r="URX946" s="59"/>
      <c r="URY946" s="59"/>
      <c r="URZ946" s="59"/>
      <c r="USA946" s="59"/>
      <c r="USB946" s="59"/>
      <c r="USC946" s="59"/>
      <c r="USD946" s="59"/>
      <c r="USE946" s="59"/>
      <c r="USF946" s="59"/>
      <c r="USG946" s="59"/>
      <c r="USH946" s="59"/>
      <c r="USI946" s="59"/>
      <c r="USJ946" s="59"/>
      <c r="USK946" s="59"/>
      <c r="USL946" s="59"/>
      <c r="USM946" s="59"/>
      <c r="USN946" s="59"/>
      <c r="USO946" s="59"/>
      <c r="USP946" s="59"/>
      <c r="USQ946" s="59"/>
      <c r="USR946" s="59"/>
      <c r="USS946" s="59"/>
      <c r="UST946" s="59"/>
      <c r="USU946" s="59"/>
      <c r="USV946" s="59"/>
      <c r="USW946" s="59"/>
      <c r="USX946" s="59"/>
      <c r="USY946" s="59"/>
      <c r="USZ946" s="59"/>
      <c r="UTA946" s="59"/>
      <c r="UTB946" s="59"/>
      <c r="UTC946" s="59"/>
      <c r="UTD946" s="59"/>
      <c r="UTE946" s="59"/>
      <c r="UTF946" s="59"/>
      <c r="UTG946" s="59"/>
      <c r="UTH946" s="59"/>
      <c r="UTI946" s="59"/>
      <c r="UTJ946" s="59"/>
      <c r="UTK946" s="59"/>
      <c r="UTL946" s="59"/>
      <c r="UTM946" s="59"/>
      <c r="UTN946" s="59"/>
      <c r="UTO946" s="59"/>
      <c r="UTP946" s="59"/>
      <c r="UTQ946" s="59"/>
      <c r="UTR946" s="59"/>
      <c r="UTS946" s="59"/>
      <c r="UTT946" s="59"/>
      <c r="UTU946" s="59"/>
      <c r="UTV946" s="59"/>
      <c r="UTW946" s="59"/>
      <c r="UTX946" s="59"/>
      <c r="UTY946" s="59"/>
      <c r="UTZ946" s="59"/>
      <c r="UUA946" s="59"/>
      <c r="UUB946" s="59"/>
      <c r="UUC946" s="59"/>
      <c r="UUD946" s="59"/>
      <c r="UUE946" s="59"/>
      <c r="UUF946" s="59"/>
      <c r="UUG946" s="59"/>
      <c r="UUH946" s="59"/>
      <c r="UUI946" s="59"/>
      <c r="UUJ946" s="59"/>
      <c r="UUK946" s="59"/>
      <c r="UUL946" s="59"/>
      <c r="UUM946" s="59"/>
      <c r="UUN946" s="59"/>
      <c r="UUO946" s="59"/>
      <c r="UUP946" s="59"/>
      <c r="UUQ946" s="59"/>
      <c r="UUR946" s="59"/>
      <c r="UUS946" s="59"/>
      <c r="UUT946" s="59"/>
      <c r="UUU946" s="59"/>
      <c r="UUV946" s="59"/>
      <c r="UUW946" s="59"/>
      <c r="UUX946" s="59"/>
      <c r="UUY946" s="59"/>
      <c r="UUZ946" s="59"/>
      <c r="UVA946" s="59"/>
      <c r="UVB946" s="59"/>
      <c r="UVC946" s="59"/>
      <c r="UVD946" s="59"/>
      <c r="UVE946" s="59"/>
      <c r="UVF946" s="59"/>
      <c r="UVG946" s="59"/>
      <c r="UVH946" s="59"/>
      <c r="UVI946" s="59"/>
      <c r="UVJ946" s="59"/>
      <c r="UVK946" s="59"/>
      <c r="UVL946" s="59"/>
      <c r="UVM946" s="59"/>
      <c r="UVN946" s="59"/>
      <c r="UVO946" s="59"/>
      <c r="UVP946" s="59"/>
      <c r="UVQ946" s="59"/>
      <c r="UVR946" s="59"/>
      <c r="UVS946" s="59"/>
      <c r="UVT946" s="59"/>
      <c r="UVU946" s="59"/>
      <c r="UVV946" s="59"/>
      <c r="UVW946" s="59"/>
      <c r="UVX946" s="59"/>
      <c r="UVY946" s="59"/>
      <c r="UVZ946" s="59"/>
      <c r="UWA946" s="59"/>
      <c r="UWB946" s="59"/>
      <c r="UWC946" s="59"/>
      <c r="UWD946" s="59"/>
      <c r="UWE946" s="59"/>
      <c r="UWF946" s="59"/>
      <c r="UWG946" s="59"/>
      <c r="UWH946" s="59"/>
      <c r="UWI946" s="59"/>
      <c r="UWJ946" s="59"/>
      <c r="UWK946" s="59"/>
      <c r="UWL946" s="59"/>
      <c r="UWM946" s="59"/>
      <c r="UWN946" s="59"/>
      <c r="UWO946" s="59"/>
      <c r="UWP946" s="59"/>
      <c r="UWQ946" s="59"/>
      <c r="UWR946" s="59"/>
      <c r="UWS946" s="59"/>
      <c r="UWT946" s="59"/>
      <c r="UWU946" s="59"/>
      <c r="UWV946" s="59"/>
      <c r="UWW946" s="59"/>
      <c r="UWX946" s="59"/>
      <c r="UWY946" s="59"/>
      <c r="UWZ946" s="59"/>
      <c r="UXA946" s="59"/>
      <c r="UXB946" s="59"/>
      <c r="UXC946" s="59"/>
      <c r="UXD946" s="59"/>
      <c r="UXE946" s="59"/>
      <c r="UXF946" s="59"/>
      <c r="UXG946" s="59"/>
      <c r="UXH946" s="59"/>
      <c r="UXI946" s="59"/>
      <c r="UXJ946" s="59"/>
      <c r="UXK946" s="59"/>
      <c r="UXL946" s="59"/>
      <c r="UXM946" s="59"/>
      <c r="UXN946" s="59"/>
      <c r="UXO946" s="59"/>
      <c r="UXP946" s="59"/>
      <c r="UXQ946" s="59"/>
      <c r="UXR946" s="59"/>
      <c r="UXS946" s="59"/>
      <c r="UXT946" s="59"/>
      <c r="UXU946" s="59"/>
      <c r="UXV946" s="59"/>
      <c r="UXW946" s="59"/>
      <c r="UXX946" s="59"/>
      <c r="UXY946" s="59"/>
      <c r="UXZ946" s="59"/>
      <c r="UYA946" s="59"/>
      <c r="UYB946" s="59"/>
      <c r="UYC946" s="59"/>
      <c r="UYD946" s="59"/>
      <c r="UYE946" s="59"/>
      <c r="UYF946" s="59"/>
      <c r="UYG946" s="59"/>
      <c r="UYH946" s="59"/>
      <c r="UYI946" s="59"/>
      <c r="UYJ946" s="59"/>
      <c r="UYK946" s="59"/>
      <c r="UYL946" s="59"/>
      <c r="UYM946" s="59"/>
      <c r="UYN946" s="59"/>
      <c r="UYO946" s="59"/>
      <c r="UYP946" s="59"/>
      <c r="UYQ946" s="59"/>
      <c r="UYR946" s="59"/>
      <c r="UYS946" s="59"/>
      <c r="UYT946" s="59"/>
      <c r="UYU946" s="59"/>
      <c r="UYV946" s="59"/>
      <c r="UYW946" s="59"/>
      <c r="UYX946" s="59"/>
      <c r="UYY946" s="59"/>
      <c r="UYZ946" s="59"/>
      <c r="UZA946" s="59"/>
      <c r="UZB946" s="59"/>
      <c r="UZC946" s="59"/>
      <c r="UZD946" s="59"/>
      <c r="UZE946" s="59"/>
      <c r="UZF946" s="59"/>
      <c r="UZG946" s="59"/>
      <c r="UZH946" s="59"/>
      <c r="UZI946" s="59"/>
      <c r="UZJ946" s="59"/>
      <c r="UZK946" s="59"/>
      <c r="UZL946" s="59"/>
      <c r="UZM946" s="59"/>
      <c r="UZN946" s="59"/>
      <c r="UZO946" s="59"/>
      <c r="UZP946" s="59"/>
      <c r="UZQ946" s="59"/>
      <c r="UZR946" s="59"/>
      <c r="UZS946" s="59"/>
      <c r="UZT946" s="59"/>
      <c r="UZU946" s="59"/>
      <c r="UZV946" s="59"/>
      <c r="UZW946" s="59"/>
      <c r="UZX946" s="59"/>
      <c r="UZY946" s="59"/>
      <c r="UZZ946" s="59"/>
      <c r="VAA946" s="59"/>
      <c r="VAB946" s="59"/>
      <c r="VAC946" s="59"/>
      <c r="VAD946" s="59"/>
      <c r="VAE946" s="59"/>
      <c r="VAF946" s="59"/>
      <c r="VAG946" s="59"/>
      <c r="VAH946" s="59"/>
      <c r="VAI946" s="59"/>
      <c r="VAJ946" s="59"/>
      <c r="VAK946" s="59"/>
      <c r="VAL946" s="59"/>
      <c r="VAM946" s="59"/>
      <c r="VAN946" s="59"/>
      <c r="VAO946" s="59"/>
      <c r="VAP946" s="59"/>
      <c r="VAQ946" s="59"/>
      <c r="VAR946" s="59"/>
      <c r="VAS946" s="59"/>
      <c r="VAT946" s="59"/>
      <c r="VAU946" s="59"/>
      <c r="VAV946" s="59"/>
      <c r="VAW946" s="59"/>
      <c r="VAX946" s="59"/>
      <c r="VAY946" s="59"/>
      <c r="VAZ946" s="59"/>
      <c r="VBA946" s="59"/>
      <c r="VBB946" s="59"/>
      <c r="VBC946" s="59"/>
      <c r="VBD946" s="59"/>
      <c r="VBE946" s="59"/>
      <c r="VBF946" s="59"/>
      <c r="VBG946" s="59"/>
      <c r="VBH946" s="59"/>
      <c r="VBI946" s="59"/>
      <c r="VBJ946" s="59"/>
      <c r="VBK946" s="59"/>
      <c r="VBL946" s="59"/>
      <c r="VBM946" s="59"/>
      <c r="VBN946" s="59"/>
      <c r="VBO946" s="59"/>
      <c r="VBP946" s="59"/>
      <c r="VBQ946" s="59"/>
      <c r="VBR946" s="59"/>
      <c r="VBS946" s="59"/>
      <c r="VBT946" s="59"/>
      <c r="VBU946" s="59"/>
      <c r="VBV946" s="59"/>
      <c r="VBW946" s="59"/>
      <c r="VBX946" s="59"/>
      <c r="VBY946" s="59"/>
      <c r="VBZ946" s="59"/>
      <c r="VCA946" s="59"/>
      <c r="VCB946" s="59"/>
      <c r="VCC946" s="59"/>
      <c r="VCD946" s="59"/>
      <c r="VCE946" s="59"/>
      <c r="VCF946" s="59"/>
      <c r="VCG946" s="59"/>
      <c r="VCH946" s="59"/>
      <c r="VCI946" s="59"/>
      <c r="VCJ946" s="59"/>
      <c r="VCK946" s="59"/>
      <c r="VCL946" s="59"/>
      <c r="VCM946" s="59"/>
      <c r="VCN946" s="59"/>
      <c r="VCO946" s="59"/>
      <c r="VCP946" s="59"/>
      <c r="VCQ946" s="59"/>
      <c r="VCR946" s="59"/>
      <c r="VCS946" s="59"/>
      <c r="VCT946" s="59"/>
      <c r="VCU946" s="59"/>
      <c r="VCV946" s="59"/>
      <c r="VCW946" s="59"/>
      <c r="VCX946" s="59"/>
      <c r="VCY946" s="59"/>
      <c r="VCZ946" s="59"/>
      <c r="VDA946" s="59"/>
      <c r="VDB946" s="59"/>
      <c r="VDC946" s="59"/>
      <c r="VDD946" s="59"/>
      <c r="VDE946" s="59"/>
      <c r="VDF946" s="59"/>
      <c r="VDG946" s="59"/>
      <c r="VDH946" s="59"/>
      <c r="VDI946" s="59"/>
      <c r="VDJ946" s="59"/>
      <c r="VDK946" s="59"/>
      <c r="VDL946" s="59"/>
      <c r="VDM946" s="59"/>
      <c r="VDN946" s="59"/>
      <c r="VDO946" s="59"/>
      <c r="VDP946" s="59"/>
      <c r="VDQ946" s="59"/>
      <c r="VDR946" s="59"/>
      <c r="VDS946" s="59"/>
      <c r="VDT946" s="59"/>
      <c r="VDU946" s="59"/>
      <c r="VDV946" s="59"/>
      <c r="VDW946" s="59"/>
      <c r="VDX946" s="59"/>
      <c r="VDY946" s="59"/>
      <c r="VDZ946" s="59"/>
      <c r="VEA946" s="59"/>
      <c r="VEB946" s="59"/>
      <c r="VEC946" s="59"/>
      <c r="VED946" s="59"/>
      <c r="VEE946" s="59"/>
      <c r="VEF946" s="59"/>
      <c r="VEG946" s="59"/>
      <c r="VEH946" s="59"/>
      <c r="VEI946" s="59"/>
      <c r="VEJ946" s="59"/>
      <c r="VEK946" s="59"/>
      <c r="VEL946" s="59"/>
      <c r="VEM946" s="59"/>
      <c r="VEN946" s="59"/>
      <c r="VEO946" s="59"/>
      <c r="VEP946" s="59"/>
      <c r="VEQ946" s="59"/>
      <c r="VER946" s="59"/>
      <c r="VES946" s="59"/>
      <c r="VET946" s="59"/>
      <c r="VEU946" s="59"/>
      <c r="VEV946" s="59"/>
      <c r="VEW946" s="59"/>
      <c r="VEX946" s="59"/>
      <c r="VEY946" s="59"/>
      <c r="VEZ946" s="59"/>
      <c r="VFA946" s="59"/>
      <c r="VFB946" s="59"/>
      <c r="VFC946" s="59"/>
      <c r="VFD946" s="59"/>
      <c r="VFE946" s="59"/>
      <c r="VFF946" s="59"/>
      <c r="VFG946" s="59"/>
      <c r="VFH946" s="59"/>
      <c r="VFI946" s="59"/>
      <c r="VFJ946" s="59"/>
      <c r="VFK946" s="59"/>
      <c r="VFL946" s="59"/>
      <c r="VFM946" s="59"/>
      <c r="VFN946" s="59"/>
      <c r="VFO946" s="59"/>
      <c r="VFP946" s="59"/>
      <c r="VFQ946" s="59"/>
      <c r="VFR946" s="59"/>
      <c r="VFS946" s="59"/>
      <c r="VFT946" s="59"/>
      <c r="VFU946" s="59"/>
      <c r="VFV946" s="59"/>
      <c r="VFW946" s="59"/>
      <c r="VFX946" s="59"/>
      <c r="VFY946" s="59"/>
      <c r="VFZ946" s="59"/>
      <c r="VGA946" s="59"/>
      <c r="VGB946" s="59"/>
      <c r="VGC946" s="59"/>
      <c r="VGD946" s="59"/>
      <c r="VGE946" s="59"/>
      <c r="VGF946" s="59"/>
      <c r="VGG946" s="59"/>
      <c r="VGH946" s="59"/>
      <c r="VGI946" s="59"/>
      <c r="VGJ946" s="59"/>
      <c r="VGK946" s="59"/>
      <c r="VGL946" s="59"/>
      <c r="VGM946" s="59"/>
      <c r="VGN946" s="59"/>
      <c r="VGO946" s="59"/>
      <c r="VGP946" s="59"/>
      <c r="VGQ946" s="59"/>
      <c r="VGR946" s="59"/>
      <c r="VGS946" s="59"/>
      <c r="VGT946" s="59"/>
      <c r="VGU946" s="59"/>
      <c r="VGV946" s="59"/>
      <c r="VGW946" s="59"/>
      <c r="VGX946" s="59"/>
      <c r="VGY946" s="59"/>
      <c r="VGZ946" s="59"/>
      <c r="VHA946" s="59"/>
      <c r="VHB946" s="59"/>
      <c r="VHC946" s="59"/>
      <c r="VHD946" s="59"/>
      <c r="VHE946" s="59"/>
      <c r="VHF946" s="59"/>
      <c r="VHG946" s="59"/>
      <c r="VHH946" s="59"/>
      <c r="VHI946" s="59"/>
      <c r="VHJ946" s="59"/>
      <c r="VHK946" s="59"/>
      <c r="VHL946" s="59"/>
      <c r="VHM946" s="59"/>
      <c r="VHN946" s="59"/>
      <c r="VHO946" s="59"/>
      <c r="VHP946" s="59"/>
      <c r="VHQ946" s="59"/>
      <c r="VHR946" s="59"/>
      <c r="VHS946" s="59"/>
      <c r="VHT946" s="59"/>
      <c r="VHU946" s="59"/>
      <c r="VHV946" s="59"/>
      <c r="VHW946" s="59"/>
      <c r="VHX946" s="59"/>
      <c r="VHY946" s="59"/>
      <c r="VHZ946" s="59"/>
      <c r="VIA946" s="59"/>
      <c r="VIB946" s="59"/>
      <c r="VIC946" s="59"/>
      <c r="VID946" s="59"/>
      <c r="VIE946" s="59"/>
      <c r="VIF946" s="59"/>
      <c r="VIG946" s="59"/>
      <c r="VIH946" s="59"/>
      <c r="VII946" s="59"/>
      <c r="VIJ946" s="59"/>
      <c r="VIK946" s="59"/>
      <c r="VIL946" s="59"/>
      <c r="VIM946" s="59"/>
      <c r="VIN946" s="59"/>
      <c r="VIO946" s="59"/>
      <c r="VIP946" s="59"/>
      <c r="VIQ946" s="59"/>
      <c r="VIR946" s="59"/>
      <c r="VIS946" s="59"/>
      <c r="VIT946" s="59"/>
      <c r="VIU946" s="59"/>
      <c r="VIV946" s="59"/>
      <c r="VIW946" s="59"/>
      <c r="VIX946" s="59"/>
      <c r="VIY946" s="59"/>
      <c r="VIZ946" s="59"/>
      <c r="VJA946" s="59"/>
      <c r="VJB946" s="59"/>
      <c r="VJC946" s="59"/>
      <c r="VJD946" s="59"/>
      <c r="VJE946" s="59"/>
      <c r="VJF946" s="59"/>
      <c r="VJG946" s="59"/>
      <c r="VJH946" s="59"/>
      <c r="VJI946" s="59"/>
      <c r="VJJ946" s="59"/>
      <c r="VJK946" s="59"/>
      <c r="VJL946" s="59"/>
      <c r="VJM946" s="59"/>
      <c r="VJN946" s="59"/>
      <c r="VJO946" s="59"/>
      <c r="VJP946" s="59"/>
      <c r="VJQ946" s="59"/>
      <c r="VJR946" s="59"/>
      <c r="VJS946" s="59"/>
      <c r="VJT946" s="59"/>
      <c r="VJU946" s="59"/>
      <c r="VJV946" s="59"/>
      <c r="VJW946" s="59"/>
      <c r="VJX946" s="59"/>
      <c r="VJY946" s="59"/>
      <c r="VJZ946" s="59"/>
      <c r="VKA946" s="59"/>
      <c r="VKB946" s="59"/>
      <c r="VKC946" s="59"/>
      <c r="VKD946" s="59"/>
      <c r="VKE946" s="59"/>
      <c r="VKF946" s="59"/>
      <c r="VKG946" s="59"/>
      <c r="VKH946" s="59"/>
      <c r="VKI946" s="59"/>
      <c r="VKJ946" s="59"/>
      <c r="VKK946" s="59"/>
      <c r="VKL946" s="59"/>
      <c r="VKM946" s="59"/>
      <c r="VKN946" s="59"/>
      <c r="VKO946" s="59"/>
      <c r="VKP946" s="59"/>
      <c r="VKQ946" s="59"/>
      <c r="VKR946" s="59"/>
      <c r="VKS946" s="59"/>
      <c r="VKT946" s="59"/>
      <c r="VKU946" s="59"/>
      <c r="VKV946" s="59"/>
      <c r="VKW946" s="59"/>
      <c r="VKX946" s="59"/>
      <c r="VKY946" s="59"/>
      <c r="VKZ946" s="59"/>
      <c r="VLA946" s="59"/>
      <c r="VLB946" s="59"/>
      <c r="VLC946" s="59"/>
      <c r="VLD946" s="59"/>
      <c r="VLE946" s="59"/>
      <c r="VLF946" s="59"/>
      <c r="VLG946" s="59"/>
      <c r="VLH946" s="59"/>
      <c r="VLI946" s="59"/>
      <c r="VLJ946" s="59"/>
      <c r="VLK946" s="59"/>
      <c r="VLL946" s="59"/>
      <c r="VLM946" s="59"/>
      <c r="VLN946" s="59"/>
      <c r="VLO946" s="59"/>
      <c r="VLP946" s="59"/>
      <c r="VLQ946" s="59"/>
      <c r="VLR946" s="59"/>
      <c r="VLS946" s="59"/>
      <c r="VLT946" s="59"/>
      <c r="VLU946" s="59"/>
      <c r="VLV946" s="59"/>
      <c r="VLW946" s="59"/>
      <c r="VLX946" s="59"/>
      <c r="VLY946" s="59"/>
      <c r="VLZ946" s="59"/>
      <c r="VMA946" s="59"/>
      <c r="VMB946" s="59"/>
      <c r="VMC946" s="59"/>
      <c r="VMD946" s="59"/>
      <c r="VME946" s="59"/>
      <c r="VMF946" s="59"/>
      <c r="VMG946" s="59"/>
      <c r="VMH946" s="59"/>
      <c r="VMI946" s="59"/>
      <c r="VMJ946" s="59"/>
      <c r="VMK946" s="59"/>
      <c r="VML946" s="59"/>
      <c r="VMM946" s="59"/>
      <c r="VMN946" s="59"/>
      <c r="VMO946" s="59"/>
      <c r="VMP946" s="59"/>
      <c r="VMQ946" s="59"/>
      <c r="VMR946" s="59"/>
      <c r="VMS946" s="59"/>
      <c r="VMT946" s="59"/>
      <c r="VMU946" s="59"/>
      <c r="VMV946" s="59"/>
      <c r="VMW946" s="59"/>
      <c r="VMX946" s="59"/>
      <c r="VMY946" s="59"/>
      <c r="VMZ946" s="59"/>
      <c r="VNA946" s="59"/>
      <c r="VNB946" s="59"/>
      <c r="VNC946" s="59"/>
      <c r="VND946" s="59"/>
      <c r="VNE946" s="59"/>
      <c r="VNF946" s="59"/>
      <c r="VNG946" s="59"/>
      <c r="VNH946" s="59"/>
      <c r="VNI946" s="59"/>
      <c r="VNJ946" s="59"/>
      <c r="VNK946" s="59"/>
      <c r="VNL946" s="59"/>
      <c r="VNM946" s="59"/>
      <c r="VNN946" s="59"/>
      <c r="VNO946" s="59"/>
      <c r="VNP946" s="59"/>
      <c r="VNQ946" s="59"/>
      <c r="VNR946" s="59"/>
      <c r="VNS946" s="59"/>
      <c r="VNT946" s="59"/>
      <c r="VNU946" s="59"/>
      <c r="VNV946" s="59"/>
      <c r="VNW946" s="59"/>
      <c r="VNX946" s="59"/>
      <c r="VNY946" s="59"/>
      <c r="VNZ946" s="59"/>
      <c r="VOA946" s="59"/>
      <c r="VOB946" s="59"/>
      <c r="VOC946" s="59"/>
      <c r="VOD946" s="59"/>
      <c r="VOE946" s="59"/>
      <c r="VOF946" s="59"/>
      <c r="VOG946" s="59"/>
      <c r="VOH946" s="59"/>
      <c r="VOI946" s="59"/>
      <c r="VOJ946" s="59"/>
      <c r="VOK946" s="59"/>
      <c r="VOL946" s="59"/>
      <c r="VOM946" s="59"/>
      <c r="VON946" s="59"/>
      <c r="VOO946" s="59"/>
      <c r="VOP946" s="59"/>
      <c r="VOQ946" s="59"/>
      <c r="VOR946" s="59"/>
      <c r="VOS946" s="59"/>
      <c r="VOT946" s="59"/>
      <c r="VOU946" s="59"/>
      <c r="VOV946" s="59"/>
      <c r="VOW946" s="59"/>
      <c r="VOX946" s="59"/>
      <c r="VOY946" s="59"/>
      <c r="VOZ946" s="59"/>
      <c r="VPA946" s="59"/>
      <c r="VPB946" s="59"/>
      <c r="VPC946" s="59"/>
      <c r="VPD946" s="59"/>
      <c r="VPE946" s="59"/>
      <c r="VPF946" s="59"/>
      <c r="VPG946" s="59"/>
      <c r="VPH946" s="59"/>
      <c r="VPI946" s="59"/>
      <c r="VPJ946" s="59"/>
      <c r="VPK946" s="59"/>
      <c r="VPL946" s="59"/>
      <c r="VPM946" s="59"/>
      <c r="VPN946" s="59"/>
      <c r="VPO946" s="59"/>
      <c r="VPP946" s="59"/>
      <c r="VPQ946" s="59"/>
      <c r="VPR946" s="59"/>
      <c r="VPS946" s="59"/>
      <c r="VPT946" s="59"/>
      <c r="VPU946" s="59"/>
      <c r="VPV946" s="59"/>
      <c r="VPW946" s="59"/>
      <c r="VPX946" s="59"/>
      <c r="VPY946" s="59"/>
      <c r="VPZ946" s="59"/>
      <c r="VQA946" s="59"/>
      <c r="VQB946" s="59"/>
      <c r="VQC946" s="59"/>
      <c r="VQD946" s="59"/>
      <c r="VQE946" s="59"/>
      <c r="VQF946" s="59"/>
      <c r="VQG946" s="59"/>
      <c r="VQH946" s="59"/>
      <c r="VQI946" s="59"/>
      <c r="VQJ946" s="59"/>
      <c r="VQK946" s="59"/>
      <c r="VQL946" s="59"/>
      <c r="VQM946" s="59"/>
      <c r="VQN946" s="59"/>
      <c r="VQO946" s="59"/>
      <c r="VQP946" s="59"/>
      <c r="VQQ946" s="59"/>
      <c r="VQR946" s="59"/>
      <c r="VQS946" s="59"/>
      <c r="VQT946" s="59"/>
      <c r="VQU946" s="59"/>
      <c r="VQV946" s="59"/>
      <c r="VQW946" s="59"/>
      <c r="VQX946" s="59"/>
      <c r="VQY946" s="59"/>
      <c r="VQZ946" s="59"/>
      <c r="VRA946" s="59"/>
      <c r="VRB946" s="59"/>
      <c r="VRC946" s="59"/>
      <c r="VRD946" s="59"/>
      <c r="VRE946" s="59"/>
      <c r="VRF946" s="59"/>
      <c r="VRG946" s="59"/>
      <c r="VRH946" s="59"/>
      <c r="VRI946" s="59"/>
      <c r="VRJ946" s="59"/>
      <c r="VRK946" s="59"/>
      <c r="VRL946" s="59"/>
      <c r="VRM946" s="59"/>
      <c r="VRN946" s="59"/>
      <c r="VRO946" s="59"/>
      <c r="VRP946" s="59"/>
      <c r="VRQ946" s="59"/>
      <c r="VRR946" s="59"/>
      <c r="VRS946" s="59"/>
      <c r="VRT946" s="59"/>
      <c r="VRU946" s="59"/>
      <c r="VRV946" s="59"/>
      <c r="VRW946" s="59"/>
      <c r="VRX946" s="59"/>
      <c r="VRY946" s="59"/>
      <c r="VRZ946" s="59"/>
      <c r="VSA946" s="59"/>
      <c r="VSB946" s="59"/>
      <c r="VSC946" s="59"/>
      <c r="VSD946" s="59"/>
      <c r="VSE946" s="59"/>
      <c r="VSF946" s="59"/>
      <c r="VSG946" s="59"/>
      <c r="VSH946" s="59"/>
      <c r="VSI946" s="59"/>
      <c r="VSJ946" s="59"/>
      <c r="VSK946" s="59"/>
      <c r="VSL946" s="59"/>
      <c r="VSM946" s="59"/>
      <c r="VSN946" s="59"/>
      <c r="VSO946" s="59"/>
      <c r="VSP946" s="59"/>
      <c r="VSQ946" s="59"/>
      <c r="VSR946" s="59"/>
      <c r="VSS946" s="59"/>
      <c r="VST946" s="59"/>
      <c r="VSU946" s="59"/>
      <c r="VSV946" s="59"/>
      <c r="VSW946" s="59"/>
      <c r="VSX946" s="59"/>
      <c r="VSY946" s="59"/>
      <c r="VSZ946" s="59"/>
      <c r="VTA946" s="59"/>
      <c r="VTB946" s="59"/>
      <c r="VTC946" s="59"/>
      <c r="VTD946" s="59"/>
      <c r="VTE946" s="59"/>
      <c r="VTF946" s="59"/>
      <c r="VTG946" s="59"/>
      <c r="VTH946" s="59"/>
      <c r="VTI946" s="59"/>
      <c r="VTJ946" s="59"/>
      <c r="VTK946" s="59"/>
      <c r="VTL946" s="59"/>
      <c r="VTM946" s="59"/>
      <c r="VTN946" s="59"/>
      <c r="VTO946" s="59"/>
      <c r="VTP946" s="59"/>
      <c r="VTQ946" s="59"/>
      <c r="VTR946" s="59"/>
      <c r="VTS946" s="59"/>
      <c r="VTT946" s="59"/>
      <c r="VTU946" s="59"/>
      <c r="VTV946" s="59"/>
      <c r="VTW946" s="59"/>
      <c r="VTX946" s="59"/>
      <c r="VTY946" s="59"/>
      <c r="VTZ946" s="59"/>
      <c r="VUA946" s="59"/>
      <c r="VUB946" s="59"/>
      <c r="VUC946" s="59"/>
      <c r="VUD946" s="59"/>
      <c r="VUE946" s="59"/>
      <c r="VUF946" s="59"/>
      <c r="VUG946" s="59"/>
      <c r="VUH946" s="59"/>
      <c r="VUI946" s="59"/>
      <c r="VUJ946" s="59"/>
      <c r="VUK946" s="59"/>
      <c r="VUL946" s="59"/>
      <c r="VUM946" s="59"/>
      <c r="VUN946" s="59"/>
      <c r="VUO946" s="59"/>
      <c r="VUP946" s="59"/>
      <c r="VUQ946" s="59"/>
      <c r="VUR946" s="59"/>
      <c r="VUS946" s="59"/>
      <c r="VUT946" s="59"/>
      <c r="VUU946" s="59"/>
      <c r="VUV946" s="59"/>
      <c r="VUW946" s="59"/>
      <c r="VUX946" s="59"/>
      <c r="VUY946" s="59"/>
      <c r="VUZ946" s="59"/>
      <c r="VVA946" s="59"/>
      <c r="VVB946" s="59"/>
      <c r="VVC946" s="59"/>
      <c r="VVD946" s="59"/>
      <c r="VVE946" s="59"/>
      <c r="VVF946" s="59"/>
      <c r="VVG946" s="59"/>
      <c r="VVH946" s="59"/>
      <c r="VVI946" s="59"/>
      <c r="VVJ946" s="59"/>
      <c r="VVK946" s="59"/>
      <c r="VVL946" s="59"/>
      <c r="VVM946" s="59"/>
      <c r="VVN946" s="59"/>
      <c r="VVO946" s="59"/>
      <c r="VVP946" s="59"/>
      <c r="VVQ946" s="59"/>
      <c r="VVR946" s="59"/>
      <c r="VVS946" s="59"/>
      <c r="VVT946" s="59"/>
      <c r="VVU946" s="59"/>
      <c r="VVV946" s="59"/>
      <c r="VVW946" s="59"/>
      <c r="VVX946" s="59"/>
      <c r="VVY946" s="59"/>
      <c r="VVZ946" s="59"/>
      <c r="VWA946" s="59"/>
      <c r="VWB946" s="59"/>
      <c r="VWC946" s="59"/>
      <c r="VWD946" s="59"/>
      <c r="VWE946" s="59"/>
      <c r="VWF946" s="59"/>
      <c r="VWG946" s="59"/>
      <c r="VWH946" s="59"/>
      <c r="VWI946" s="59"/>
      <c r="VWJ946" s="59"/>
      <c r="VWK946" s="59"/>
      <c r="VWL946" s="59"/>
      <c r="VWM946" s="59"/>
      <c r="VWN946" s="59"/>
      <c r="VWO946" s="59"/>
      <c r="VWP946" s="59"/>
      <c r="VWQ946" s="59"/>
      <c r="VWR946" s="59"/>
      <c r="VWS946" s="59"/>
      <c r="VWT946" s="59"/>
      <c r="VWU946" s="59"/>
      <c r="VWV946" s="59"/>
      <c r="VWW946" s="59"/>
      <c r="VWX946" s="59"/>
      <c r="VWY946" s="59"/>
      <c r="VWZ946" s="59"/>
      <c r="VXA946" s="59"/>
      <c r="VXB946" s="59"/>
      <c r="VXC946" s="59"/>
      <c r="VXD946" s="59"/>
      <c r="VXE946" s="59"/>
      <c r="VXF946" s="59"/>
      <c r="VXG946" s="59"/>
      <c r="VXH946" s="59"/>
      <c r="VXI946" s="59"/>
      <c r="VXJ946" s="59"/>
      <c r="VXK946" s="59"/>
      <c r="VXL946" s="59"/>
      <c r="VXM946" s="59"/>
      <c r="VXN946" s="59"/>
      <c r="VXO946" s="59"/>
      <c r="VXP946" s="59"/>
      <c r="VXQ946" s="59"/>
      <c r="VXR946" s="59"/>
      <c r="VXS946" s="59"/>
      <c r="VXT946" s="59"/>
      <c r="VXU946" s="59"/>
      <c r="VXV946" s="59"/>
      <c r="VXW946" s="59"/>
      <c r="VXX946" s="59"/>
      <c r="VXY946" s="59"/>
      <c r="VXZ946" s="59"/>
      <c r="VYA946" s="59"/>
      <c r="VYB946" s="59"/>
      <c r="VYC946" s="59"/>
      <c r="VYD946" s="59"/>
      <c r="VYE946" s="59"/>
      <c r="VYF946" s="59"/>
      <c r="VYG946" s="59"/>
      <c r="VYH946" s="59"/>
      <c r="VYI946" s="59"/>
      <c r="VYJ946" s="59"/>
      <c r="VYK946" s="59"/>
      <c r="VYL946" s="59"/>
      <c r="VYM946" s="59"/>
      <c r="VYN946" s="59"/>
      <c r="VYO946" s="59"/>
      <c r="VYP946" s="59"/>
      <c r="VYQ946" s="59"/>
      <c r="VYR946" s="59"/>
      <c r="VYS946" s="59"/>
      <c r="VYT946" s="59"/>
      <c r="VYU946" s="59"/>
      <c r="VYV946" s="59"/>
      <c r="VYW946" s="59"/>
      <c r="VYX946" s="59"/>
      <c r="VYY946" s="59"/>
      <c r="VYZ946" s="59"/>
      <c r="VZA946" s="59"/>
      <c r="VZB946" s="59"/>
      <c r="VZC946" s="59"/>
      <c r="VZD946" s="59"/>
      <c r="VZE946" s="59"/>
      <c r="VZF946" s="59"/>
      <c r="VZG946" s="59"/>
      <c r="VZH946" s="59"/>
      <c r="VZI946" s="59"/>
      <c r="VZJ946" s="59"/>
      <c r="VZK946" s="59"/>
      <c r="VZL946" s="59"/>
      <c r="VZM946" s="59"/>
      <c r="VZN946" s="59"/>
      <c r="VZO946" s="59"/>
      <c r="VZP946" s="59"/>
      <c r="VZQ946" s="59"/>
      <c r="VZR946" s="59"/>
      <c r="VZS946" s="59"/>
      <c r="VZT946" s="59"/>
      <c r="VZU946" s="59"/>
      <c r="VZV946" s="59"/>
      <c r="VZW946" s="59"/>
      <c r="VZX946" s="59"/>
      <c r="VZY946" s="59"/>
      <c r="VZZ946" s="59"/>
      <c r="WAA946" s="59"/>
      <c r="WAB946" s="59"/>
      <c r="WAC946" s="59"/>
      <c r="WAD946" s="59"/>
      <c r="WAE946" s="59"/>
      <c r="WAF946" s="59"/>
      <c r="WAG946" s="59"/>
      <c r="WAH946" s="59"/>
      <c r="WAI946" s="59"/>
      <c r="WAJ946" s="59"/>
      <c r="WAK946" s="59"/>
      <c r="WAL946" s="59"/>
      <c r="WAM946" s="59"/>
      <c r="WAN946" s="59"/>
      <c r="WAO946" s="59"/>
      <c r="WAP946" s="59"/>
      <c r="WAQ946" s="59"/>
      <c r="WAR946" s="59"/>
      <c r="WAS946" s="59"/>
      <c r="WAT946" s="59"/>
      <c r="WAU946" s="59"/>
      <c r="WAV946" s="59"/>
      <c r="WAW946" s="59"/>
      <c r="WAX946" s="59"/>
      <c r="WAY946" s="59"/>
      <c r="WAZ946" s="59"/>
      <c r="WBA946" s="59"/>
      <c r="WBB946" s="59"/>
      <c r="WBC946" s="59"/>
      <c r="WBD946" s="59"/>
      <c r="WBE946" s="59"/>
      <c r="WBF946" s="59"/>
      <c r="WBG946" s="59"/>
      <c r="WBH946" s="59"/>
      <c r="WBI946" s="59"/>
      <c r="WBJ946" s="59"/>
      <c r="WBK946" s="59"/>
      <c r="WBL946" s="59"/>
      <c r="WBM946" s="59"/>
      <c r="WBN946" s="59"/>
      <c r="WBO946" s="59"/>
      <c r="WBP946" s="59"/>
      <c r="WBQ946" s="59"/>
      <c r="WBR946" s="59"/>
      <c r="WBS946" s="59"/>
      <c r="WBT946" s="59"/>
      <c r="WBU946" s="59"/>
      <c r="WBV946" s="59"/>
      <c r="WBW946" s="59"/>
      <c r="WBX946" s="59"/>
      <c r="WBY946" s="59"/>
      <c r="WBZ946" s="59"/>
      <c r="WCA946" s="59"/>
      <c r="WCB946" s="59"/>
      <c r="WCC946" s="59"/>
      <c r="WCD946" s="59"/>
      <c r="WCE946" s="59"/>
      <c r="WCF946" s="59"/>
      <c r="WCG946" s="59"/>
      <c r="WCH946" s="59"/>
      <c r="WCI946" s="59"/>
      <c r="WCJ946" s="59"/>
      <c r="WCK946" s="59"/>
      <c r="WCL946" s="59"/>
      <c r="WCM946" s="59"/>
      <c r="WCN946" s="59"/>
      <c r="WCO946" s="59"/>
      <c r="WCP946" s="59"/>
      <c r="WCQ946" s="59"/>
      <c r="WCR946" s="59"/>
      <c r="WCS946" s="59"/>
      <c r="WCT946" s="59"/>
      <c r="WCU946" s="59"/>
      <c r="WCV946" s="59"/>
      <c r="WCW946" s="59"/>
      <c r="WCX946" s="59"/>
      <c r="WCY946" s="59"/>
      <c r="WCZ946" s="59"/>
      <c r="WDA946" s="59"/>
      <c r="WDB946" s="59"/>
      <c r="WDC946" s="59"/>
      <c r="WDD946" s="59"/>
      <c r="WDE946" s="59"/>
      <c r="WDF946" s="59"/>
      <c r="WDG946" s="59"/>
      <c r="WDH946" s="59"/>
      <c r="WDI946" s="59"/>
      <c r="WDJ946" s="59"/>
      <c r="WDK946" s="59"/>
      <c r="WDL946" s="59"/>
      <c r="WDM946" s="59"/>
      <c r="WDN946" s="59"/>
      <c r="WDO946" s="59"/>
      <c r="WDP946" s="59"/>
      <c r="WDQ946" s="59"/>
      <c r="WDR946" s="59"/>
      <c r="WDS946" s="59"/>
      <c r="WDT946" s="59"/>
      <c r="WDU946" s="59"/>
      <c r="WDV946" s="59"/>
      <c r="WDW946" s="59"/>
      <c r="WDX946" s="59"/>
      <c r="WDY946" s="59"/>
      <c r="WDZ946" s="59"/>
      <c r="WEA946" s="59"/>
      <c r="WEB946" s="59"/>
      <c r="WEC946" s="59"/>
      <c r="WED946" s="59"/>
      <c r="WEE946" s="59"/>
      <c r="WEF946" s="59"/>
      <c r="WEG946" s="59"/>
      <c r="WEH946" s="59"/>
      <c r="WEI946" s="59"/>
      <c r="WEJ946" s="59"/>
      <c r="WEK946" s="59"/>
      <c r="WEL946" s="59"/>
      <c r="WEM946" s="59"/>
      <c r="WEN946" s="59"/>
      <c r="WEO946" s="59"/>
      <c r="WEP946" s="59"/>
      <c r="WEQ946" s="59"/>
      <c r="WER946" s="59"/>
      <c r="WES946" s="59"/>
      <c r="WET946" s="59"/>
      <c r="WEU946" s="59"/>
      <c r="WEV946" s="59"/>
      <c r="WEW946" s="59"/>
      <c r="WEX946" s="59"/>
      <c r="WEY946" s="59"/>
      <c r="WEZ946" s="59"/>
      <c r="WFA946" s="59"/>
      <c r="WFB946" s="59"/>
      <c r="WFC946" s="59"/>
      <c r="WFD946" s="59"/>
      <c r="WFE946" s="59"/>
      <c r="WFF946" s="59"/>
      <c r="WFG946" s="59"/>
      <c r="WFH946" s="59"/>
      <c r="WFI946" s="59"/>
      <c r="WFJ946" s="59"/>
      <c r="WFK946" s="59"/>
      <c r="WFL946" s="59"/>
      <c r="WFM946" s="59"/>
      <c r="WFN946" s="59"/>
      <c r="WFO946" s="59"/>
      <c r="WFP946" s="59"/>
      <c r="WFQ946" s="59"/>
      <c r="WFR946" s="59"/>
      <c r="WFS946" s="59"/>
      <c r="WFT946" s="59"/>
      <c r="WFU946" s="59"/>
      <c r="WFV946" s="59"/>
      <c r="WFW946" s="59"/>
      <c r="WFX946" s="59"/>
      <c r="WFY946" s="59"/>
      <c r="WFZ946" s="59"/>
      <c r="WGA946" s="59"/>
      <c r="WGB946" s="59"/>
      <c r="WGC946" s="59"/>
      <c r="WGD946" s="59"/>
      <c r="WGE946" s="59"/>
      <c r="WGF946" s="59"/>
      <c r="WGG946" s="59"/>
      <c r="WGH946" s="59"/>
      <c r="WGI946" s="59"/>
      <c r="WGJ946" s="59"/>
      <c r="WGK946" s="59"/>
      <c r="WGL946" s="59"/>
      <c r="WGM946" s="59"/>
      <c r="WGN946" s="59"/>
      <c r="WGO946" s="59"/>
      <c r="WGP946" s="59"/>
      <c r="WGQ946" s="59"/>
      <c r="WGR946" s="59"/>
      <c r="WGS946" s="59"/>
      <c r="WGT946" s="59"/>
      <c r="WGU946" s="59"/>
      <c r="WGV946" s="59"/>
      <c r="WGW946" s="59"/>
      <c r="WGX946" s="59"/>
      <c r="WGY946" s="59"/>
      <c r="WGZ946" s="59"/>
      <c r="WHA946" s="59"/>
      <c r="WHB946" s="59"/>
      <c r="WHC946" s="59"/>
      <c r="WHD946" s="59"/>
      <c r="WHE946" s="59"/>
      <c r="WHF946" s="59"/>
      <c r="WHG946" s="59"/>
      <c r="WHH946" s="59"/>
      <c r="WHI946" s="59"/>
      <c r="WHJ946" s="59"/>
      <c r="WHK946" s="59"/>
      <c r="WHL946" s="59"/>
      <c r="WHM946" s="59"/>
      <c r="WHN946" s="59"/>
      <c r="WHO946" s="59"/>
      <c r="WHP946" s="59"/>
      <c r="WHQ946" s="59"/>
      <c r="WHR946" s="59"/>
      <c r="WHS946" s="59"/>
      <c r="WHT946" s="59"/>
      <c r="WHU946" s="59"/>
      <c r="WHV946" s="59"/>
      <c r="WHW946" s="59"/>
      <c r="WHX946" s="59"/>
      <c r="WHY946" s="59"/>
      <c r="WHZ946" s="59"/>
      <c r="WIA946" s="59"/>
      <c r="WIB946" s="59"/>
      <c r="WIC946" s="59"/>
      <c r="WID946" s="59"/>
      <c r="WIE946" s="59"/>
      <c r="WIF946" s="59"/>
      <c r="WIG946" s="59"/>
      <c r="WIH946" s="59"/>
      <c r="WII946" s="59"/>
      <c r="WIJ946" s="59"/>
      <c r="WIK946" s="59"/>
      <c r="WIL946" s="59"/>
      <c r="WIM946" s="59"/>
      <c r="WIN946" s="59"/>
      <c r="WIO946" s="59"/>
      <c r="WIP946" s="59"/>
      <c r="WIQ946" s="59"/>
      <c r="WIR946" s="59"/>
      <c r="WIS946" s="59"/>
      <c r="WIT946" s="59"/>
      <c r="WIU946" s="59"/>
      <c r="WIV946" s="59"/>
      <c r="WIW946" s="59"/>
      <c r="WIX946" s="59"/>
      <c r="WIY946" s="59"/>
      <c r="WIZ946" s="59"/>
      <c r="WJA946" s="59"/>
      <c r="WJB946" s="59"/>
      <c r="WJC946" s="59"/>
      <c r="WJD946" s="59"/>
      <c r="WJE946" s="59"/>
      <c r="WJF946" s="59"/>
      <c r="WJG946" s="59"/>
      <c r="WJH946" s="59"/>
      <c r="WJI946" s="59"/>
      <c r="WJJ946" s="59"/>
      <c r="WJK946" s="59"/>
      <c r="WJL946" s="59"/>
      <c r="WJM946" s="59"/>
      <c r="WJN946" s="59"/>
      <c r="WJO946" s="59"/>
      <c r="WJP946" s="59"/>
      <c r="WJQ946" s="59"/>
      <c r="WJR946" s="59"/>
      <c r="WJS946" s="59"/>
      <c r="WJT946" s="59"/>
      <c r="WJU946" s="59"/>
      <c r="WJV946" s="59"/>
      <c r="WJW946" s="59"/>
      <c r="WJX946" s="59"/>
      <c r="WJY946" s="59"/>
      <c r="WJZ946" s="59"/>
      <c r="WKA946" s="59"/>
      <c r="WKB946" s="59"/>
      <c r="WKC946" s="59"/>
      <c r="WKD946" s="59"/>
      <c r="WKE946" s="59"/>
      <c r="WKF946" s="59"/>
      <c r="WKG946" s="59"/>
      <c r="WKH946" s="59"/>
      <c r="WKI946" s="59"/>
      <c r="WKJ946" s="59"/>
      <c r="WKK946" s="59"/>
      <c r="WKL946" s="59"/>
      <c r="WKM946" s="59"/>
      <c r="WKN946" s="59"/>
      <c r="WKO946" s="59"/>
      <c r="WKP946" s="59"/>
      <c r="WKQ946" s="59"/>
      <c r="WKR946" s="59"/>
      <c r="WKS946" s="59"/>
      <c r="WKT946" s="59"/>
      <c r="WKU946" s="59"/>
      <c r="WKV946" s="59"/>
      <c r="WKW946" s="59"/>
      <c r="WKX946" s="59"/>
      <c r="WKY946" s="59"/>
      <c r="WKZ946" s="59"/>
      <c r="WLA946" s="59"/>
      <c r="WLB946" s="59"/>
      <c r="WLC946" s="59"/>
      <c r="WLD946" s="59"/>
      <c r="WLE946" s="59"/>
      <c r="WLF946" s="59"/>
      <c r="WLG946" s="59"/>
      <c r="WLH946" s="59"/>
      <c r="WLI946" s="59"/>
      <c r="WLJ946" s="59"/>
      <c r="WLK946" s="59"/>
      <c r="WLL946" s="59"/>
      <c r="WLM946" s="59"/>
      <c r="WLN946" s="59"/>
      <c r="WLO946" s="59"/>
      <c r="WLP946" s="59"/>
      <c r="WLQ946" s="59"/>
      <c r="WLR946" s="59"/>
      <c r="WLS946" s="59"/>
      <c r="WLT946" s="59"/>
      <c r="WLU946" s="59"/>
      <c r="WLV946" s="59"/>
      <c r="WLW946" s="59"/>
      <c r="WLX946" s="59"/>
      <c r="WLY946" s="59"/>
      <c r="WLZ946" s="59"/>
      <c r="WMA946" s="59"/>
      <c r="WMB946" s="59"/>
      <c r="WMC946" s="59"/>
      <c r="WMD946" s="59"/>
      <c r="WME946" s="59"/>
      <c r="WMF946" s="59"/>
      <c r="WMG946" s="59"/>
      <c r="WMH946" s="59"/>
      <c r="WMI946" s="59"/>
      <c r="WMJ946" s="59"/>
      <c r="WMK946" s="59"/>
      <c r="WML946" s="59"/>
      <c r="WMM946" s="59"/>
      <c r="WMN946" s="59"/>
      <c r="WMO946" s="59"/>
      <c r="WMP946" s="59"/>
      <c r="WMQ946" s="59"/>
      <c r="WMR946" s="59"/>
      <c r="WMS946" s="59"/>
      <c r="WMT946" s="59"/>
      <c r="WMU946" s="59"/>
      <c r="WMV946" s="59"/>
      <c r="WMW946" s="59"/>
      <c r="WMX946" s="59"/>
      <c r="WMY946" s="59"/>
      <c r="WMZ946" s="59"/>
      <c r="WNA946" s="59"/>
      <c r="WNB946" s="59"/>
      <c r="WNC946" s="59"/>
      <c r="WND946" s="59"/>
      <c r="WNE946" s="59"/>
      <c r="WNF946" s="59"/>
      <c r="WNG946" s="59"/>
      <c r="WNH946" s="59"/>
      <c r="WNI946" s="59"/>
      <c r="WNJ946" s="59"/>
      <c r="WNK946" s="59"/>
      <c r="WNL946" s="59"/>
      <c r="WNM946" s="59"/>
      <c r="WNN946" s="59"/>
      <c r="WNO946" s="59"/>
      <c r="WNP946" s="59"/>
      <c r="WNQ946" s="59"/>
      <c r="WNR946" s="59"/>
      <c r="WNS946" s="59"/>
      <c r="WNT946" s="59"/>
      <c r="WNU946" s="59"/>
      <c r="WNV946" s="59"/>
      <c r="WNW946" s="59"/>
      <c r="WNX946" s="59"/>
      <c r="WNY946" s="59"/>
      <c r="WNZ946" s="59"/>
      <c r="WOA946" s="59"/>
      <c r="WOB946" s="59"/>
      <c r="WOC946" s="59"/>
      <c r="WOD946" s="59"/>
      <c r="WOE946" s="59"/>
      <c r="WOF946" s="59"/>
      <c r="WOG946" s="59"/>
      <c r="WOH946" s="59"/>
      <c r="WOI946" s="59"/>
      <c r="WOJ946" s="59"/>
      <c r="WOK946" s="59"/>
      <c r="WOL946" s="59"/>
      <c r="WOM946" s="59"/>
      <c r="WON946" s="59"/>
      <c r="WOO946" s="59"/>
      <c r="WOP946" s="59"/>
      <c r="WOQ946" s="59"/>
      <c r="WOR946" s="59"/>
      <c r="WOS946" s="59"/>
      <c r="WOT946" s="59"/>
      <c r="WOU946" s="59"/>
      <c r="WOV946" s="59"/>
      <c r="WOW946" s="59"/>
      <c r="WOX946" s="59"/>
      <c r="WOY946" s="59"/>
      <c r="WOZ946" s="59"/>
      <c r="WPA946" s="59"/>
      <c r="WPB946" s="59"/>
      <c r="WPC946" s="59"/>
      <c r="WPD946" s="59"/>
      <c r="WPE946" s="59"/>
      <c r="WPF946" s="59"/>
      <c r="WPG946" s="59"/>
      <c r="WPH946" s="59"/>
      <c r="WPI946" s="59"/>
      <c r="WPJ946" s="59"/>
      <c r="WPK946" s="59"/>
      <c r="WPL946" s="59"/>
      <c r="WPM946" s="59"/>
      <c r="WPN946" s="59"/>
      <c r="WPO946" s="59"/>
      <c r="WPP946" s="59"/>
      <c r="WPQ946" s="59"/>
      <c r="WPR946" s="59"/>
      <c r="WPS946" s="59"/>
      <c r="WPT946" s="59"/>
      <c r="WPU946" s="59"/>
      <c r="WPV946" s="59"/>
      <c r="WPW946" s="59"/>
      <c r="WPX946" s="59"/>
      <c r="WPY946" s="59"/>
      <c r="WPZ946" s="59"/>
      <c r="WQA946" s="59"/>
      <c r="WQB946" s="59"/>
      <c r="WQC946" s="59"/>
      <c r="WQD946" s="59"/>
      <c r="WQE946" s="59"/>
      <c r="WQF946" s="59"/>
      <c r="WQG946" s="59"/>
      <c r="WQH946" s="59"/>
      <c r="WQI946" s="59"/>
      <c r="WQJ946" s="59"/>
      <c r="WQK946" s="59"/>
      <c r="WQL946" s="59"/>
      <c r="WQM946" s="59"/>
      <c r="WQN946" s="59"/>
      <c r="WQO946" s="59"/>
      <c r="WQP946" s="59"/>
      <c r="WQQ946" s="59"/>
      <c r="WQR946" s="59"/>
      <c r="WQS946" s="59"/>
      <c r="WQT946" s="59"/>
      <c r="WQU946" s="59"/>
      <c r="WQV946" s="59"/>
      <c r="WQW946" s="59"/>
      <c r="WQX946" s="59"/>
      <c r="WQY946" s="59"/>
      <c r="WQZ946" s="59"/>
      <c r="WRA946" s="59"/>
      <c r="WRB946" s="59"/>
      <c r="WRC946" s="59"/>
      <c r="WRD946" s="59"/>
      <c r="WRE946" s="59"/>
      <c r="WRF946" s="59"/>
      <c r="WRG946" s="59"/>
      <c r="WRH946" s="59"/>
      <c r="WRI946" s="59"/>
      <c r="WRJ946" s="59"/>
      <c r="WRK946" s="59"/>
      <c r="WRL946" s="59"/>
      <c r="WRM946" s="59"/>
      <c r="WRN946" s="59"/>
      <c r="WRO946" s="59"/>
      <c r="WRP946" s="59"/>
      <c r="WRQ946" s="59"/>
      <c r="WRR946" s="59"/>
      <c r="WRS946" s="59"/>
      <c r="WRT946" s="59"/>
      <c r="WRU946" s="59"/>
      <c r="WRV946" s="59"/>
      <c r="WRW946" s="59"/>
      <c r="WRX946" s="59"/>
      <c r="WRY946" s="59"/>
      <c r="WRZ946" s="59"/>
      <c r="WSA946" s="59"/>
      <c r="WSB946" s="59"/>
      <c r="WSC946" s="59"/>
      <c r="WSD946" s="59"/>
      <c r="WSE946" s="59"/>
      <c r="WSF946" s="59"/>
      <c r="WSG946" s="59"/>
      <c r="WSH946" s="59"/>
      <c r="WSI946" s="59"/>
      <c r="WSJ946" s="59"/>
      <c r="WSK946" s="59"/>
      <c r="WSL946" s="59"/>
      <c r="WSM946" s="59"/>
      <c r="WSN946" s="59"/>
      <c r="WSO946" s="59"/>
      <c r="WSP946" s="59"/>
      <c r="WSQ946" s="59"/>
      <c r="WSR946" s="59"/>
      <c r="WSS946" s="59"/>
      <c r="WST946" s="59"/>
      <c r="WSU946" s="59"/>
      <c r="WSV946" s="59"/>
      <c r="WSW946" s="59"/>
      <c r="WSX946" s="59"/>
      <c r="WSY946" s="59"/>
      <c r="WSZ946" s="59"/>
      <c r="WTA946" s="59"/>
      <c r="WTB946" s="59"/>
      <c r="WTC946" s="59"/>
      <c r="WTD946" s="59"/>
      <c r="WTE946" s="59"/>
      <c r="WTF946" s="59"/>
      <c r="WTG946" s="59"/>
      <c r="WTH946" s="59"/>
      <c r="WTI946" s="59"/>
      <c r="WTJ946" s="59"/>
      <c r="WTK946" s="59"/>
      <c r="WTL946" s="59"/>
      <c r="WTM946" s="59"/>
      <c r="WTN946" s="59"/>
      <c r="WTO946" s="59"/>
      <c r="WTP946" s="59"/>
      <c r="WTQ946" s="59"/>
      <c r="WTR946" s="59"/>
      <c r="WTS946" s="59"/>
      <c r="WTT946" s="59"/>
      <c r="WTU946" s="59"/>
      <c r="WTV946" s="59"/>
      <c r="WTW946" s="59"/>
      <c r="WTX946" s="59"/>
      <c r="WTY946" s="59"/>
      <c r="WTZ946" s="59"/>
      <c r="WUA946" s="59"/>
      <c r="WUB946" s="59"/>
      <c r="WUC946" s="59"/>
      <c r="WUD946" s="59"/>
      <c r="WUE946" s="59"/>
      <c r="WUF946" s="59"/>
      <c r="WUG946" s="59"/>
      <c r="WUH946" s="59"/>
      <c r="WUI946" s="59"/>
      <c r="WUJ946" s="59"/>
      <c r="WUK946" s="59"/>
      <c r="WUL946" s="59"/>
      <c r="WUM946" s="59"/>
      <c r="WUN946" s="59"/>
      <c r="WUO946" s="59"/>
      <c r="WUP946" s="59"/>
      <c r="WUQ946" s="59"/>
      <c r="WUR946" s="59"/>
      <c r="WUS946" s="59"/>
      <c r="WUT946" s="59"/>
      <c r="WUU946" s="59"/>
      <c r="WUV946" s="59"/>
      <c r="WUW946" s="59"/>
      <c r="WUX946" s="59"/>
      <c r="WUY946" s="59"/>
      <c r="WUZ946" s="59"/>
      <c r="WVA946" s="59"/>
      <c r="WVB946" s="59"/>
      <c r="WVC946" s="59"/>
      <c r="WVD946" s="59"/>
      <c r="WVE946" s="59"/>
      <c r="WVF946" s="59"/>
      <c r="WVG946" s="59"/>
      <c r="WVH946" s="59"/>
      <c r="WVI946" s="59"/>
      <c r="WVJ946" s="59"/>
      <c r="WVK946" s="59"/>
      <c r="WVL946" s="59"/>
      <c r="WVM946" s="59"/>
      <c r="WVN946" s="59"/>
      <c r="WVO946" s="59"/>
      <c r="WVP946" s="59"/>
      <c r="WVQ946" s="59"/>
      <c r="WVR946" s="59"/>
      <c r="WVS946" s="59"/>
      <c r="WVT946" s="59"/>
      <c r="WVU946" s="59"/>
      <c r="WVV946" s="59"/>
      <c r="WVW946" s="59"/>
      <c r="WVX946" s="59"/>
      <c r="WVY946" s="59"/>
      <c r="WVZ946" s="59"/>
      <c r="WWA946" s="59"/>
      <c r="WWB946" s="59"/>
      <c r="WWC946" s="59"/>
      <c r="WWD946" s="59"/>
      <c r="WWE946" s="59"/>
      <c r="WWF946" s="59"/>
      <c r="WWG946" s="59"/>
      <c r="WWH946" s="59"/>
      <c r="WWI946" s="59"/>
      <c r="WWJ946" s="59"/>
      <c r="WWK946" s="59"/>
      <c r="WWL946" s="59"/>
      <c r="WWM946" s="59"/>
      <c r="WWN946" s="59"/>
      <c r="WWO946" s="59"/>
      <c r="WWP946" s="59"/>
      <c r="WWQ946" s="59"/>
      <c r="WWR946" s="59"/>
      <c r="WWS946" s="59"/>
      <c r="WWT946" s="59"/>
      <c r="WWU946" s="59"/>
      <c r="WWV946" s="59"/>
      <c r="WWW946" s="59"/>
      <c r="WWX946" s="59"/>
      <c r="WWY946" s="59"/>
      <c r="WWZ946" s="59"/>
      <c r="WXA946" s="59"/>
      <c r="WXB946" s="59"/>
      <c r="WXC946" s="59"/>
      <c r="WXD946" s="59"/>
      <c r="WXE946" s="59"/>
      <c r="WXF946" s="59"/>
      <c r="WXG946" s="59"/>
      <c r="WXH946" s="59"/>
      <c r="WXI946" s="59"/>
      <c r="WXJ946" s="59"/>
      <c r="WXK946" s="59"/>
      <c r="WXL946" s="59"/>
      <c r="WXM946" s="59"/>
      <c r="WXN946" s="59"/>
      <c r="WXO946" s="59"/>
      <c r="WXP946" s="59"/>
      <c r="WXQ946" s="59"/>
      <c r="WXR946" s="59"/>
      <c r="WXS946" s="59"/>
      <c r="WXT946" s="59"/>
      <c r="WXU946" s="59"/>
      <c r="WXV946" s="59"/>
      <c r="WXW946" s="59"/>
      <c r="WXX946" s="59"/>
      <c r="WXY946" s="59"/>
      <c r="WXZ946" s="59"/>
      <c r="WYA946" s="59"/>
      <c r="WYB946" s="59"/>
      <c r="WYC946" s="59"/>
      <c r="WYD946" s="59"/>
      <c r="WYE946" s="59"/>
      <c r="WYF946" s="59"/>
      <c r="WYG946" s="59"/>
      <c r="WYH946" s="59"/>
      <c r="WYI946" s="59"/>
      <c r="WYJ946" s="59"/>
      <c r="WYK946" s="59"/>
      <c r="WYL946" s="59"/>
      <c r="WYM946" s="59"/>
      <c r="WYN946" s="59"/>
      <c r="WYO946" s="59"/>
      <c r="WYP946" s="59"/>
      <c r="WYQ946" s="59"/>
      <c r="WYR946" s="59"/>
      <c r="WYS946" s="59"/>
      <c r="WYT946" s="59"/>
      <c r="WYU946" s="59"/>
      <c r="WYV946" s="59"/>
      <c r="WYW946" s="59"/>
      <c r="WYX946" s="59"/>
      <c r="WYY946" s="59"/>
      <c r="WYZ946" s="59"/>
      <c r="WZA946" s="59"/>
      <c r="WZB946" s="59"/>
      <c r="WZC946" s="59"/>
      <c r="WZD946" s="59"/>
      <c r="WZE946" s="59"/>
      <c r="WZF946" s="59"/>
      <c r="WZG946" s="59"/>
      <c r="WZH946" s="59"/>
      <c r="WZI946" s="59"/>
      <c r="WZJ946" s="59"/>
      <c r="WZK946" s="59"/>
      <c r="WZL946" s="59"/>
      <c r="WZM946" s="59"/>
      <c r="WZN946" s="59"/>
      <c r="WZO946" s="59"/>
      <c r="WZP946" s="59"/>
      <c r="WZQ946" s="59"/>
      <c r="WZR946" s="59"/>
      <c r="WZS946" s="59"/>
      <c r="WZT946" s="59"/>
      <c r="WZU946" s="59"/>
      <c r="WZV946" s="59"/>
      <c r="WZW946" s="59"/>
      <c r="WZX946" s="59"/>
      <c r="WZY946" s="59"/>
      <c r="WZZ946" s="59"/>
      <c r="XAA946" s="59"/>
      <c r="XAB946" s="59"/>
      <c r="XAC946" s="59"/>
      <c r="XAD946" s="59"/>
      <c r="XAE946" s="59"/>
      <c r="XAF946" s="59"/>
      <c r="XAG946" s="59"/>
      <c r="XAH946" s="59"/>
      <c r="XAI946" s="59"/>
      <c r="XAJ946" s="59"/>
      <c r="XAK946" s="59"/>
      <c r="XAL946" s="59"/>
      <c r="XAM946" s="59"/>
      <c r="XAN946" s="59"/>
      <c r="XAO946" s="59"/>
      <c r="XAP946" s="59"/>
      <c r="XAQ946" s="59"/>
      <c r="XAR946" s="59"/>
      <c r="XAS946" s="59"/>
      <c r="XAT946" s="59"/>
      <c r="XAU946" s="59"/>
      <c r="XAV946" s="59"/>
      <c r="XAW946" s="59"/>
      <c r="XAX946" s="59"/>
      <c r="XAY946" s="59"/>
      <c r="XAZ946" s="59"/>
      <c r="XBA946" s="59"/>
      <c r="XBB946" s="59"/>
      <c r="XBC946" s="59"/>
      <c r="XBD946" s="59"/>
      <c r="XBE946" s="59"/>
      <c r="XBF946" s="59"/>
      <c r="XBG946" s="59"/>
      <c r="XBH946" s="59"/>
      <c r="XBI946" s="59"/>
      <c r="XBJ946" s="59"/>
      <c r="XBK946" s="59"/>
      <c r="XBL946" s="59"/>
      <c r="XBM946" s="59"/>
      <c r="XBN946" s="59"/>
      <c r="XBO946" s="59"/>
      <c r="XBP946" s="59"/>
      <c r="XBQ946" s="59"/>
      <c r="XBR946" s="59"/>
      <c r="XBS946" s="59"/>
      <c r="XBT946" s="59"/>
      <c r="XBU946" s="59"/>
      <c r="XBV946" s="59"/>
      <c r="XBW946" s="59"/>
      <c r="XBX946" s="59"/>
      <c r="XBY946" s="59"/>
      <c r="XBZ946" s="59"/>
      <c r="XCA946" s="59"/>
      <c r="XCB946" s="59"/>
      <c r="XCC946" s="59"/>
      <c r="XCD946" s="59"/>
      <c r="XCE946" s="59"/>
      <c r="XCF946" s="59"/>
      <c r="XCG946" s="59"/>
      <c r="XCH946" s="59"/>
      <c r="XCI946" s="59"/>
      <c r="XCJ946" s="59"/>
      <c r="XCK946" s="59"/>
      <c r="XCL946" s="59"/>
      <c r="XCM946" s="59"/>
      <c r="XCN946" s="59"/>
      <c r="XCO946" s="59"/>
      <c r="XCP946" s="59"/>
      <c r="XCQ946" s="59"/>
      <c r="XCR946" s="59"/>
      <c r="XCS946" s="59"/>
      <c r="XCT946" s="59"/>
      <c r="XCU946" s="59"/>
      <c r="XCV946" s="59"/>
      <c r="XCW946" s="59"/>
      <c r="XCX946" s="59"/>
      <c r="XCY946" s="59"/>
      <c r="XCZ946" s="59"/>
      <c r="XDA946" s="59"/>
      <c r="XDB946" s="59"/>
      <c r="XDC946" s="59"/>
      <c r="XDD946" s="59"/>
      <c r="XDE946" s="59"/>
      <c r="XDF946" s="59"/>
      <c r="XDG946" s="59"/>
      <c r="XDH946" s="59"/>
      <c r="XDI946" s="59"/>
      <c r="XDJ946" s="59"/>
      <c r="XDK946" s="59"/>
      <c r="XDL946" s="59"/>
      <c r="XDM946" s="59"/>
      <c r="XDN946" s="59"/>
      <c r="XDO946" s="59"/>
      <c r="XDP946" s="59"/>
      <c r="XDQ946" s="59"/>
      <c r="XDR946" s="59"/>
      <c r="XDS946" s="59"/>
      <c r="XDT946" s="59"/>
      <c r="XDU946" s="59"/>
      <c r="XDV946" s="59"/>
      <c r="XDW946" s="59"/>
      <c r="XDX946" s="59"/>
      <c r="XDY946" s="59"/>
      <c r="XDZ946" s="59"/>
      <c r="XEA946" s="59"/>
      <c r="XEB946" s="59"/>
      <c r="XEC946" s="59"/>
      <c r="XED946" s="59"/>
      <c r="XEE946" s="59"/>
      <c r="XEF946" s="59"/>
      <c r="XEG946" s="59"/>
      <c r="XEH946" s="59"/>
      <c r="XEI946" s="59"/>
      <c r="XEJ946" s="59"/>
      <c r="XEK946" s="59"/>
      <c r="XEL946" s="59"/>
      <c r="XEM946" s="59"/>
      <c r="XEN946" s="64"/>
      <c r="XEO946" s="111"/>
      <c r="XEP946" s="59"/>
    </row>
    <row r="947" spans="1:16370" s="59" customFormat="1" ht="31.5" x14ac:dyDescent="0.25">
      <c r="A947" s="181" t="s">
        <v>1157</v>
      </c>
      <c r="B947" s="44">
        <v>912</v>
      </c>
      <c r="C947" s="73" t="s">
        <v>81</v>
      </c>
      <c r="D947" s="73" t="s">
        <v>81</v>
      </c>
      <c r="E947" s="93" t="s">
        <v>1154</v>
      </c>
      <c r="F947" s="106"/>
      <c r="G947" s="198">
        <f>G948</f>
        <v>5622</v>
      </c>
    </row>
    <row r="948" spans="1:16370" s="88" customFormat="1" x14ac:dyDescent="0.25">
      <c r="A948" s="203" t="s">
        <v>1158</v>
      </c>
      <c r="B948" s="77">
        <v>912</v>
      </c>
      <c r="C948" s="78" t="s">
        <v>81</v>
      </c>
      <c r="D948" s="78" t="s">
        <v>81</v>
      </c>
      <c r="E948" s="94" t="s">
        <v>1155</v>
      </c>
      <c r="F948" s="117"/>
      <c r="G948" s="259">
        <f>G949</f>
        <v>5622</v>
      </c>
    </row>
    <row r="949" spans="1:16370" s="59" customFormat="1" ht="63" x14ac:dyDescent="0.25">
      <c r="A949" s="213" t="s">
        <v>269</v>
      </c>
      <c r="B949" s="202">
        <v>912</v>
      </c>
      <c r="C949" s="201" t="s">
        <v>81</v>
      </c>
      <c r="D949" s="201" t="s">
        <v>81</v>
      </c>
      <c r="E949" s="96" t="s">
        <v>1155</v>
      </c>
      <c r="F949" s="106" t="s">
        <v>30</v>
      </c>
      <c r="G949" s="196">
        <f>G950</f>
        <v>5622</v>
      </c>
    </row>
    <row r="950" spans="1:16370" s="59" customFormat="1" x14ac:dyDescent="0.25">
      <c r="A950" s="174" t="s">
        <v>32</v>
      </c>
      <c r="B950" s="202">
        <v>912</v>
      </c>
      <c r="C950" s="201" t="s">
        <v>81</v>
      </c>
      <c r="D950" s="201" t="s">
        <v>81</v>
      </c>
      <c r="E950" s="96" t="s">
        <v>1155</v>
      </c>
      <c r="F950" s="106" t="s">
        <v>31</v>
      </c>
      <c r="G950" s="196">
        <f>G951+G952</f>
        <v>5622</v>
      </c>
    </row>
    <row r="951" spans="1:16370" s="59" customFormat="1" x14ac:dyDescent="0.25">
      <c r="A951" s="174" t="s">
        <v>218</v>
      </c>
      <c r="B951" s="202">
        <v>912</v>
      </c>
      <c r="C951" s="201" t="s">
        <v>81</v>
      </c>
      <c r="D951" s="201" t="s">
        <v>81</v>
      </c>
      <c r="E951" s="96" t="s">
        <v>1155</v>
      </c>
      <c r="F951" s="106" t="s">
        <v>132</v>
      </c>
      <c r="G951" s="196">
        <v>5400</v>
      </c>
    </row>
    <row r="952" spans="1:16370" s="59" customFormat="1" ht="47.25" x14ac:dyDescent="0.25">
      <c r="A952" s="197" t="s">
        <v>222</v>
      </c>
      <c r="B952" s="202">
        <v>912</v>
      </c>
      <c r="C952" s="201" t="s">
        <v>81</v>
      </c>
      <c r="D952" s="201" t="s">
        <v>81</v>
      </c>
      <c r="E952" s="96" t="s">
        <v>1155</v>
      </c>
      <c r="F952" s="106" t="s">
        <v>233</v>
      </c>
      <c r="G952" s="196">
        <v>222</v>
      </c>
    </row>
    <row r="953" spans="1:16370" s="97" customFormat="1" ht="56.25" x14ac:dyDescent="0.2">
      <c r="A953" s="105" t="s">
        <v>836</v>
      </c>
      <c r="B953" s="44">
        <v>912</v>
      </c>
      <c r="C953" s="48" t="s">
        <v>81</v>
      </c>
      <c r="D953" s="48" t="s">
        <v>81</v>
      </c>
      <c r="E953" s="48" t="s">
        <v>593</v>
      </c>
      <c r="F953" s="50"/>
      <c r="G953" s="14">
        <f>G954</f>
        <v>40787</v>
      </c>
    </row>
    <row r="954" spans="1:16370" s="97" customFormat="1" ht="31.5" x14ac:dyDescent="0.2">
      <c r="A954" s="72" t="s">
        <v>838</v>
      </c>
      <c r="B954" s="44">
        <v>912</v>
      </c>
      <c r="C954" s="48" t="s">
        <v>81</v>
      </c>
      <c r="D954" s="48" t="s">
        <v>81</v>
      </c>
      <c r="E954" s="93" t="s">
        <v>613</v>
      </c>
      <c r="F954" s="104"/>
      <c r="G954" s="12">
        <f>G955</f>
        <v>40787</v>
      </c>
    </row>
    <row r="955" spans="1:16370" s="97" customFormat="1" ht="31.5" x14ac:dyDescent="0.2">
      <c r="A955" s="76" t="s">
        <v>594</v>
      </c>
      <c r="B955" s="77">
        <v>912</v>
      </c>
      <c r="C955" s="49" t="s">
        <v>81</v>
      </c>
      <c r="D955" s="49" t="s">
        <v>81</v>
      </c>
      <c r="E955" s="78" t="s">
        <v>617</v>
      </c>
      <c r="F955" s="78"/>
      <c r="G955" s="10">
        <f>G956+G961+G965</f>
        <v>40787</v>
      </c>
    </row>
    <row r="956" spans="1:16370" s="97" customFormat="1" ht="63" x14ac:dyDescent="0.2">
      <c r="A956" s="108" t="s">
        <v>29</v>
      </c>
      <c r="B956" s="202">
        <v>912</v>
      </c>
      <c r="C956" s="50" t="s">
        <v>81</v>
      </c>
      <c r="D956" s="50" t="s">
        <v>81</v>
      </c>
      <c r="E956" s="201" t="s">
        <v>617</v>
      </c>
      <c r="F956" s="201" t="s">
        <v>30</v>
      </c>
      <c r="G956" s="9">
        <f>SUM(G957)</f>
        <v>38255</v>
      </c>
    </row>
    <row r="957" spans="1:16370" s="97" customFormat="1" ht="18.75" x14ac:dyDescent="0.2">
      <c r="A957" s="108" t="s">
        <v>32</v>
      </c>
      <c r="B957" s="202">
        <v>912</v>
      </c>
      <c r="C957" s="50" t="s">
        <v>81</v>
      </c>
      <c r="D957" s="50" t="s">
        <v>81</v>
      </c>
      <c r="E957" s="201" t="s">
        <v>617</v>
      </c>
      <c r="F957" s="201" t="s">
        <v>31</v>
      </c>
      <c r="G957" s="9">
        <f>SUM(G958:G960)</f>
        <v>38255</v>
      </c>
    </row>
    <row r="958" spans="1:16370" s="97" customFormat="1" ht="18.75" x14ac:dyDescent="0.2">
      <c r="A958" s="79" t="s">
        <v>218</v>
      </c>
      <c r="B958" s="202">
        <v>912</v>
      </c>
      <c r="C958" s="50" t="s">
        <v>81</v>
      </c>
      <c r="D958" s="50" t="s">
        <v>81</v>
      </c>
      <c r="E958" s="201" t="s">
        <v>617</v>
      </c>
      <c r="F958" s="201" t="s">
        <v>132</v>
      </c>
      <c r="G958" s="9">
        <f>26777+426</f>
        <v>27203</v>
      </c>
    </row>
    <row r="959" spans="1:16370" s="97" customFormat="1" ht="31.5" x14ac:dyDescent="0.2">
      <c r="A959" s="79" t="s">
        <v>131</v>
      </c>
      <c r="B959" s="202">
        <v>912</v>
      </c>
      <c r="C959" s="50" t="s">
        <v>81</v>
      </c>
      <c r="D959" s="50" t="s">
        <v>81</v>
      </c>
      <c r="E959" s="201" t="s">
        <v>617</v>
      </c>
      <c r="F959" s="201" t="s">
        <v>133</v>
      </c>
      <c r="G959" s="9">
        <f>2058+121</f>
        <v>2179</v>
      </c>
    </row>
    <row r="960" spans="1:16370" s="97" customFormat="1" ht="47.25" x14ac:dyDescent="0.2">
      <c r="A960" s="79" t="s">
        <v>222</v>
      </c>
      <c r="B960" s="202">
        <v>912</v>
      </c>
      <c r="C960" s="50" t="s">
        <v>81</v>
      </c>
      <c r="D960" s="50" t="s">
        <v>81</v>
      </c>
      <c r="E960" s="201" t="s">
        <v>617</v>
      </c>
      <c r="F960" s="201" t="s">
        <v>233</v>
      </c>
      <c r="G960" s="9">
        <f>8708+165</f>
        <v>8873</v>
      </c>
    </row>
    <row r="961" spans="1:7" s="97" customFormat="1" ht="31.5" x14ac:dyDescent="0.2">
      <c r="A961" s="108" t="s">
        <v>22</v>
      </c>
      <c r="B961" s="202">
        <v>912</v>
      </c>
      <c r="C961" s="50" t="s">
        <v>81</v>
      </c>
      <c r="D961" s="50" t="s">
        <v>81</v>
      </c>
      <c r="E961" s="201" t="s">
        <v>617</v>
      </c>
      <c r="F961" s="201" t="s">
        <v>15</v>
      </c>
      <c r="G961" s="9">
        <f>G962</f>
        <v>2032</v>
      </c>
    </row>
    <row r="962" spans="1:7" s="97" customFormat="1" ht="31.5" x14ac:dyDescent="0.2">
      <c r="A962" s="108" t="s">
        <v>17</v>
      </c>
      <c r="B962" s="202">
        <v>912</v>
      </c>
      <c r="C962" s="50" t="s">
        <v>81</v>
      </c>
      <c r="D962" s="50" t="s">
        <v>81</v>
      </c>
      <c r="E962" s="201" t="s">
        <v>617</v>
      </c>
      <c r="F962" s="201" t="s">
        <v>16</v>
      </c>
      <c r="G962" s="9">
        <f>G963+G964</f>
        <v>2032</v>
      </c>
    </row>
    <row r="963" spans="1:7" s="97" customFormat="1" ht="31.5" x14ac:dyDescent="0.2">
      <c r="A963" s="109" t="s">
        <v>556</v>
      </c>
      <c r="B963" s="202">
        <v>912</v>
      </c>
      <c r="C963" s="50" t="s">
        <v>81</v>
      </c>
      <c r="D963" s="50" t="s">
        <v>81</v>
      </c>
      <c r="E963" s="201" t="s">
        <v>617</v>
      </c>
      <c r="F963" s="201" t="s">
        <v>482</v>
      </c>
      <c r="G963" s="9">
        <v>1221</v>
      </c>
    </row>
    <row r="964" spans="1:7" s="97" customFormat="1" ht="18.75" x14ac:dyDescent="0.2">
      <c r="A964" s="79" t="s">
        <v>934</v>
      </c>
      <c r="B964" s="202">
        <v>912</v>
      </c>
      <c r="C964" s="50" t="s">
        <v>81</v>
      </c>
      <c r="D964" s="50" t="s">
        <v>81</v>
      </c>
      <c r="E964" s="201" t="s">
        <v>617</v>
      </c>
      <c r="F964" s="201" t="s">
        <v>128</v>
      </c>
      <c r="G964" s="9">
        <v>811</v>
      </c>
    </row>
    <row r="965" spans="1:7" s="97" customFormat="1" ht="18.75" x14ac:dyDescent="0.2">
      <c r="A965" s="82" t="s">
        <v>13</v>
      </c>
      <c r="B965" s="202">
        <v>912</v>
      </c>
      <c r="C965" s="50" t="s">
        <v>81</v>
      </c>
      <c r="D965" s="50" t="s">
        <v>81</v>
      </c>
      <c r="E965" s="201" t="s">
        <v>617</v>
      </c>
      <c r="F965" s="201" t="s">
        <v>14</v>
      </c>
      <c r="G965" s="9">
        <f>G966</f>
        <v>500</v>
      </c>
    </row>
    <row r="966" spans="1:7" s="97" customFormat="1" ht="18.75" x14ac:dyDescent="0.2">
      <c r="A966" s="79" t="s">
        <v>34</v>
      </c>
      <c r="B966" s="202">
        <v>912</v>
      </c>
      <c r="C966" s="50" t="s">
        <v>81</v>
      </c>
      <c r="D966" s="50" t="s">
        <v>81</v>
      </c>
      <c r="E966" s="201" t="s">
        <v>617</v>
      </c>
      <c r="F966" s="201" t="s">
        <v>33</v>
      </c>
      <c r="G966" s="9">
        <f>SUM(G967:G968)</f>
        <v>500</v>
      </c>
    </row>
    <row r="967" spans="1:7" s="97" customFormat="1" ht="18.75" x14ac:dyDescent="0.2">
      <c r="A967" s="79" t="s">
        <v>125</v>
      </c>
      <c r="B967" s="202">
        <v>912</v>
      </c>
      <c r="C967" s="50" t="s">
        <v>81</v>
      </c>
      <c r="D967" s="50" t="s">
        <v>81</v>
      </c>
      <c r="E967" s="201" t="s">
        <v>617</v>
      </c>
      <c r="F967" s="201" t="s">
        <v>129</v>
      </c>
      <c r="G967" s="9">
        <v>498</v>
      </c>
    </row>
    <row r="968" spans="1:7" s="97" customFormat="1" ht="18.75" x14ac:dyDescent="0.2">
      <c r="A968" s="79" t="s">
        <v>134</v>
      </c>
      <c r="B968" s="202">
        <v>912</v>
      </c>
      <c r="C968" s="50" t="s">
        <v>81</v>
      </c>
      <c r="D968" s="50" t="s">
        <v>81</v>
      </c>
      <c r="E968" s="201" t="s">
        <v>617</v>
      </c>
      <c r="F968" s="201" t="s">
        <v>135</v>
      </c>
      <c r="G968" s="9">
        <v>2</v>
      </c>
    </row>
    <row r="969" spans="1:7" s="97" customFormat="1" ht="56.25" x14ac:dyDescent="0.3">
      <c r="A969" s="230" t="s">
        <v>1047</v>
      </c>
      <c r="B969" s="44">
        <v>912</v>
      </c>
      <c r="C969" s="48" t="s">
        <v>81</v>
      </c>
      <c r="D969" s="48" t="s">
        <v>81</v>
      </c>
      <c r="E969" s="247" t="s">
        <v>1049</v>
      </c>
      <c r="F969" s="48"/>
      <c r="G969" s="251">
        <f>G970</f>
        <v>123004</v>
      </c>
    </row>
    <row r="970" spans="1:7" s="97" customFormat="1" ht="30.75" customHeight="1" x14ac:dyDescent="0.25">
      <c r="A970" s="181" t="s">
        <v>1100</v>
      </c>
      <c r="B970" s="44">
        <v>912</v>
      </c>
      <c r="C970" s="48" t="s">
        <v>81</v>
      </c>
      <c r="D970" s="48" t="s">
        <v>81</v>
      </c>
      <c r="E970" s="73" t="s">
        <v>1050</v>
      </c>
      <c r="F970" s="73"/>
      <c r="G970" s="185">
        <f>G971</f>
        <v>123004</v>
      </c>
    </row>
    <row r="971" spans="1:7" s="97" customFormat="1" ht="18.75" x14ac:dyDescent="0.25">
      <c r="A971" s="203" t="s">
        <v>797</v>
      </c>
      <c r="B971" s="77">
        <v>912</v>
      </c>
      <c r="C971" s="49" t="s">
        <v>81</v>
      </c>
      <c r="D971" s="49" t="s">
        <v>81</v>
      </c>
      <c r="E971" s="78" t="s">
        <v>1087</v>
      </c>
      <c r="F971" s="117"/>
      <c r="G971" s="259">
        <f>G972+G977+G981</f>
        <v>123004</v>
      </c>
    </row>
    <row r="972" spans="1:7" s="97" customFormat="1" ht="63" x14ac:dyDescent="0.25">
      <c r="A972" s="174" t="s">
        <v>29</v>
      </c>
      <c r="B972" s="202">
        <v>912</v>
      </c>
      <c r="C972" s="50" t="s">
        <v>81</v>
      </c>
      <c r="D972" s="50" t="s">
        <v>81</v>
      </c>
      <c r="E972" s="201" t="s">
        <v>1087</v>
      </c>
      <c r="F972" s="201" t="s">
        <v>30</v>
      </c>
      <c r="G972" s="196">
        <f>G973</f>
        <v>115522</v>
      </c>
    </row>
    <row r="973" spans="1:7" s="97" customFormat="1" ht="18.75" x14ac:dyDescent="0.25">
      <c r="A973" s="174" t="s">
        <v>32</v>
      </c>
      <c r="B973" s="202">
        <v>912</v>
      </c>
      <c r="C973" s="50" t="s">
        <v>81</v>
      </c>
      <c r="D973" s="50" t="s">
        <v>81</v>
      </c>
      <c r="E973" s="201" t="s">
        <v>1087</v>
      </c>
      <c r="F973" s="201" t="s">
        <v>31</v>
      </c>
      <c r="G973" s="196">
        <f>G974+G975+G976</f>
        <v>115522</v>
      </c>
    </row>
    <row r="974" spans="1:7" s="97" customFormat="1" ht="18.75" x14ac:dyDescent="0.25">
      <c r="A974" s="197" t="s">
        <v>218</v>
      </c>
      <c r="B974" s="202">
        <v>912</v>
      </c>
      <c r="C974" s="50" t="s">
        <v>81</v>
      </c>
      <c r="D974" s="50" t="s">
        <v>81</v>
      </c>
      <c r="E974" s="201" t="s">
        <v>1087</v>
      </c>
      <c r="F974" s="201" t="s">
        <v>132</v>
      </c>
      <c r="G974" s="214">
        <f>85093-12451</f>
        <v>72642</v>
      </c>
    </row>
    <row r="975" spans="1:7" s="97" customFormat="1" ht="31.5" x14ac:dyDescent="0.25">
      <c r="A975" s="197" t="s">
        <v>131</v>
      </c>
      <c r="B975" s="202">
        <v>912</v>
      </c>
      <c r="C975" s="50" t="s">
        <v>81</v>
      </c>
      <c r="D975" s="50" t="s">
        <v>81</v>
      </c>
      <c r="E975" s="201" t="s">
        <v>1087</v>
      </c>
      <c r="F975" s="201" t="s">
        <v>133</v>
      </c>
      <c r="G975" s="196">
        <f>18484-2400</f>
        <v>16084</v>
      </c>
    </row>
    <row r="976" spans="1:7" s="97" customFormat="1" ht="47.25" x14ac:dyDescent="0.25">
      <c r="A976" s="197" t="s">
        <v>222</v>
      </c>
      <c r="B976" s="202">
        <v>912</v>
      </c>
      <c r="C976" s="50" t="s">
        <v>81</v>
      </c>
      <c r="D976" s="50" t="s">
        <v>81</v>
      </c>
      <c r="E976" s="201" t="s">
        <v>1087</v>
      </c>
      <c r="F976" s="201" t="s">
        <v>233</v>
      </c>
      <c r="G976" s="196">
        <f>31280-4484</f>
        <v>26796</v>
      </c>
    </row>
    <row r="977" spans="1:7" s="97" customFormat="1" ht="31.5" x14ac:dyDescent="0.25">
      <c r="A977" s="174" t="s">
        <v>22</v>
      </c>
      <c r="B977" s="202">
        <v>912</v>
      </c>
      <c r="C977" s="50" t="s">
        <v>81</v>
      </c>
      <c r="D977" s="50" t="s">
        <v>81</v>
      </c>
      <c r="E977" s="201" t="s">
        <v>1087</v>
      </c>
      <c r="F977" s="201" t="s">
        <v>15</v>
      </c>
      <c r="G977" s="196">
        <f>G978</f>
        <v>7328</v>
      </c>
    </row>
    <row r="978" spans="1:7" s="97" customFormat="1" ht="31.5" x14ac:dyDescent="0.25">
      <c r="A978" s="174" t="s">
        <v>17</v>
      </c>
      <c r="B978" s="202">
        <v>912</v>
      </c>
      <c r="C978" s="50" t="s">
        <v>81</v>
      </c>
      <c r="D978" s="50" t="s">
        <v>81</v>
      </c>
      <c r="E978" s="201" t="s">
        <v>1087</v>
      </c>
      <c r="F978" s="201" t="s">
        <v>16</v>
      </c>
      <c r="G978" s="196">
        <f>G979+G980</f>
        <v>7328</v>
      </c>
    </row>
    <row r="979" spans="1:7" s="97" customFormat="1" ht="31.5" x14ac:dyDescent="0.25">
      <c r="A979" s="275" t="s">
        <v>556</v>
      </c>
      <c r="B979" s="202">
        <v>912</v>
      </c>
      <c r="C979" s="50" t="s">
        <v>81</v>
      </c>
      <c r="D979" s="50" t="s">
        <v>81</v>
      </c>
      <c r="E979" s="201" t="s">
        <v>1087</v>
      </c>
      <c r="F979" s="201" t="s">
        <v>482</v>
      </c>
      <c r="G979" s="196">
        <f>4297+814</f>
        <v>5111</v>
      </c>
    </row>
    <row r="980" spans="1:7" s="97" customFormat="1" ht="18.75" x14ac:dyDescent="0.25">
      <c r="A980" s="197" t="s">
        <v>934</v>
      </c>
      <c r="B980" s="202">
        <v>912</v>
      </c>
      <c r="C980" s="50" t="s">
        <v>81</v>
      </c>
      <c r="D980" s="50" t="s">
        <v>81</v>
      </c>
      <c r="E980" s="201" t="s">
        <v>1087</v>
      </c>
      <c r="F980" s="201" t="s">
        <v>128</v>
      </c>
      <c r="G980" s="196">
        <f>1561+6326+428-6098</f>
        <v>2217</v>
      </c>
    </row>
    <row r="981" spans="1:7" s="97" customFormat="1" ht="18.75" x14ac:dyDescent="0.25">
      <c r="A981" s="179" t="s">
        <v>13</v>
      </c>
      <c r="B981" s="202">
        <v>912</v>
      </c>
      <c r="C981" s="50" t="s">
        <v>81</v>
      </c>
      <c r="D981" s="50" t="s">
        <v>81</v>
      </c>
      <c r="E981" s="201" t="s">
        <v>1087</v>
      </c>
      <c r="F981" s="201" t="s">
        <v>14</v>
      </c>
      <c r="G981" s="196">
        <f>G982</f>
        <v>154</v>
      </c>
    </row>
    <row r="982" spans="1:7" s="97" customFormat="1" ht="18.75" x14ac:dyDescent="0.25">
      <c r="A982" s="197" t="s">
        <v>34</v>
      </c>
      <c r="B982" s="202">
        <v>912</v>
      </c>
      <c r="C982" s="50" t="s">
        <v>81</v>
      </c>
      <c r="D982" s="50" t="s">
        <v>81</v>
      </c>
      <c r="E982" s="201" t="s">
        <v>1087</v>
      </c>
      <c r="F982" s="201" t="s">
        <v>33</v>
      </c>
      <c r="G982" s="196">
        <f>G983+G984</f>
        <v>154</v>
      </c>
    </row>
    <row r="983" spans="1:7" s="97" customFormat="1" ht="18.75" x14ac:dyDescent="0.25">
      <c r="A983" s="197" t="s">
        <v>125</v>
      </c>
      <c r="B983" s="202">
        <v>912</v>
      </c>
      <c r="C983" s="50" t="s">
        <v>81</v>
      </c>
      <c r="D983" s="50" t="s">
        <v>81</v>
      </c>
      <c r="E983" s="201" t="s">
        <v>1087</v>
      </c>
      <c r="F983" s="201" t="s">
        <v>129</v>
      </c>
      <c r="G983" s="196">
        <f>100+5</f>
        <v>105</v>
      </c>
    </row>
    <row r="984" spans="1:7" s="97" customFormat="1" ht="18.75" x14ac:dyDescent="0.25">
      <c r="A984" s="197" t="s">
        <v>134</v>
      </c>
      <c r="B984" s="202">
        <v>912</v>
      </c>
      <c r="C984" s="50" t="s">
        <v>81</v>
      </c>
      <c r="D984" s="50" t="s">
        <v>81</v>
      </c>
      <c r="E984" s="201" t="s">
        <v>1087</v>
      </c>
      <c r="F984" s="201" t="s">
        <v>135</v>
      </c>
      <c r="G984" s="196">
        <f>5+5+190-151</f>
        <v>49</v>
      </c>
    </row>
    <row r="985" spans="1:7" s="59" customFormat="1" x14ac:dyDescent="0.2">
      <c r="A985" s="72" t="s">
        <v>189</v>
      </c>
      <c r="B985" s="44">
        <v>912</v>
      </c>
      <c r="C985" s="73" t="s">
        <v>59</v>
      </c>
      <c r="D985" s="201"/>
      <c r="E985" s="201"/>
      <c r="F985" s="202"/>
      <c r="G985" s="1">
        <f t="shared" ref="G985" si="70">G986</f>
        <v>900</v>
      </c>
    </row>
    <row r="986" spans="1:7" s="59" customFormat="1" x14ac:dyDescent="0.2">
      <c r="A986" s="74" t="s">
        <v>307</v>
      </c>
      <c r="B986" s="44">
        <v>912</v>
      </c>
      <c r="C986" s="73" t="s">
        <v>59</v>
      </c>
      <c r="D986" s="73" t="s">
        <v>81</v>
      </c>
      <c r="E986" s="73"/>
      <c r="F986" s="73"/>
      <c r="G986" s="1">
        <f>G987</f>
        <v>900</v>
      </c>
    </row>
    <row r="987" spans="1:7" s="59" customFormat="1" ht="47.25" x14ac:dyDescent="0.2">
      <c r="A987" s="72" t="s">
        <v>733</v>
      </c>
      <c r="B987" s="44">
        <v>912</v>
      </c>
      <c r="C987" s="73" t="s">
        <v>59</v>
      </c>
      <c r="D987" s="73" t="s">
        <v>81</v>
      </c>
      <c r="E987" s="73" t="s">
        <v>308</v>
      </c>
      <c r="F987" s="73"/>
      <c r="G987" s="1">
        <f>G988</f>
        <v>900</v>
      </c>
    </row>
    <row r="988" spans="1:7" s="114" customFormat="1" ht="31.5" x14ac:dyDescent="0.2">
      <c r="A988" s="199" t="s">
        <v>858</v>
      </c>
      <c r="B988" s="43">
        <v>912</v>
      </c>
      <c r="C988" s="200" t="s">
        <v>59</v>
      </c>
      <c r="D988" s="200" t="s">
        <v>81</v>
      </c>
      <c r="E988" s="200" t="s">
        <v>732</v>
      </c>
      <c r="F988" s="200"/>
      <c r="G988" s="8">
        <f>G989+G994</f>
        <v>900</v>
      </c>
    </row>
    <row r="989" spans="1:7" s="59" customFormat="1" ht="47.25" x14ac:dyDescent="0.2">
      <c r="A989" s="72" t="s">
        <v>310</v>
      </c>
      <c r="B989" s="44">
        <v>912</v>
      </c>
      <c r="C989" s="73" t="s">
        <v>59</v>
      </c>
      <c r="D989" s="73" t="s">
        <v>81</v>
      </c>
      <c r="E989" s="93" t="s">
        <v>534</v>
      </c>
      <c r="F989" s="77"/>
      <c r="G989" s="1">
        <f t="shared" ref="G989:G992" si="71">G990</f>
        <v>500</v>
      </c>
    </row>
    <row r="990" spans="1:7" s="59" customFormat="1" ht="47.25" x14ac:dyDescent="0.2">
      <c r="A990" s="76" t="s">
        <v>859</v>
      </c>
      <c r="B990" s="77">
        <v>912</v>
      </c>
      <c r="C990" s="78" t="s">
        <v>59</v>
      </c>
      <c r="D990" s="78" t="s">
        <v>81</v>
      </c>
      <c r="E990" s="94" t="s">
        <v>535</v>
      </c>
      <c r="F990" s="77"/>
      <c r="G990" s="2">
        <f t="shared" si="71"/>
        <v>500</v>
      </c>
    </row>
    <row r="991" spans="1:7" s="59" customFormat="1" ht="31.5" x14ac:dyDescent="0.2">
      <c r="A991" s="79" t="s">
        <v>22</v>
      </c>
      <c r="B991" s="202">
        <v>912</v>
      </c>
      <c r="C991" s="201" t="s">
        <v>59</v>
      </c>
      <c r="D991" s="201" t="s">
        <v>81</v>
      </c>
      <c r="E991" s="201" t="s">
        <v>535</v>
      </c>
      <c r="F991" s="202">
        <v>200</v>
      </c>
      <c r="G991" s="3">
        <f t="shared" si="71"/>
        <v>500</v>
      </c>
    </row>
    <row r="992" spans="1:7" s="59" customFormat="1" ht="31.5" x14ac:dyDescent="0.2">
      <c r="A992" s="79" t="s">
        <v>17</v>
      </c>
      <c r="B992" s="202">
        <v>912</v>
      </c>
      <c r="C992" s="201" t="s">
        <v>59</v>
      </c>
      <c r="D992" s="201" t="s">
        <v>81</v>
      </c>
      <c r="E992" s="201" t="s">
        <v>535</v>
      </c>
      <c r="F992" s="202">
        <v>240</v>
      </c>
      <c r="G992" s="3">
        <f t="shared" si="71"/>
        <v>500</v>
      </c>
    </row>
    <row r="993" spans="1:7" s="59" customFormat="1" x14ac:dyDescent="0.2">
      <c r="A993" s="79" t="s">
        <v>934</v>
      </c>
      <c r="B993" s="202">
        <v>912</v>
      </c>
      <c r="C993" s="201" t="s">
        <v>59</v>
      </c>
      <c r="D993" s="201" t="s">
        <v>81</v>
      </c>
      <c r="E993" s="201" t="s">
        <v>535</v>
      </c>
      <c r="F993" s="202">
        <v>244</v>
      </c>
      <c r="G993" s="3">
        <v>500</v>
      </c>
    </row>
    <row r="994" spans="1:7" s="59" customFormat="1" x14ac:dyDescent="0.2">
      <c r="A994" s="72" t="s">
        <v>309</v>
      </c>
      <c r="B994" s="44">
        <v>912</v>
      </c>
      <c r="C994" s="73" t="s">
        <v>59</v>
      </c>
      <c r="D994" s="73" t="s">
        <v>81</v>
      </c>
      <c r="E994" s="93" t="s">
        <v>536</v>
      </c>
      <c r="F994" s="43"/>
      <c r="G994" s="1">
        <f t="shared" ref="G994:G997" si="72">G995</f>
        <v>400</v>
      </c>
    </row>
    <row r="995" spans="1:7" s="59" customFormat="1" x14ac:dyDescent="0.2">
      <c r="A995" s="76" t="s">
        <v>533</v>
      </c>
      <c r="B995" s="77">
        <v>912</v>
      </c>
      <c r="C995" s="78" t="s">
        <v>59</v>
      </c>
      <c r="D995" s="78" t="s">
        <v>81</v>
      </c>
      <c r="E995" s="94" t="s">
        <v>537</v>
      </c>
      <c r="F995" s="78"/>
      <c r="G995" s="2">
        <f t="shared" si="72"/>
        <v>400</v>
      </c>
    </row>
    <row r="996" spans="1:7" s="59" customFormat="1" ht="31.5" x14ac:dyDescent="0.2">
      <c r="A996" s="79" t="s">
        <v>22</v>
      </c>
      <c r="B996" s="202">
        <v>912</v>
      </c>
      <c r="C996" s="201" t="s">
        <v>59</v>
      </c>
      <c r="D996" s="201" t="s">
        <v>81</v>
      </c>
      <c r="E996" s="96" t="s">
        <v>537</v>
      </c>
      <c r="F996" s="202">
        <v>200</v>
      </c>
      <c r="G996" s="3">
        <f t="shared" si="72"/>
        <v>400</v>
      </c>
    </row>
    <row r="997" spans="1:7" s="59" customFormat="1" ht="31.5" x14ac:dyDescent="0.2">
      <c r="A997" s="79" t="s">
        <v>17</v>
      </c>
      <c r="B997" s="202">
        <v>912</v>
      </c>
      <c r="C997" s="201" t="s">
        <v>59</v>
      </c>
      <c r="D997" s="201" t="s">
        <v>81</v>
      </c>
      <c r="E997" s="96" t="s">
        <v>537</v>
      </c>
      <c r="F997" s="202">
        <v>240</v>
      </c>
      <c r="G997" s="3">
        <f t="shared" si="72"/>
        <v>400</v>
      </c>
    </row>
    <row r="998" spans="1:7" s="59" customFormat="1" x14ac:dyDescent="0.2">
      <c r="A998" s="79" t="s">
        <v>934</v>
      </c>
      <c r="B998" s="202">
        <v>912</v>
      </c>
      <c r="C998" s="201" t="s">
        <v>59</v>
      </c>
      <c r="D998" s="201" t="s">
        <v>81</v>
      </c>
      <c r="E998" s="96" t="s">
        <v>537</v>
      </c>
      <c r="F998" s="202">
        <v>244</v>
      </c>
      <c r="G998" s="3">
        <v>400</v>
      </c>
    </row>
    <row r="999" spans="1:7" ht="18.75" x14ac:dyDescent="0.2">
      <c r="A999" s="46" t="s">
        <v>66</v>
      </c>
      <c r="B999" s="44">
        <v>912</v>
      </c>
      <c r="C999" s="48" t="s">
        <v>65</v>
      </c>
      <c r="D999" s="48"/>
      <c r="E999" s="48"/>
      <c r="F999" s="48"/>
      <c r="G999" s="20">
        <f>G1000+G1023+G1112+G1129</f>
        <v>1094780.1299999999</v>
      </c>
    </row>
    <row r="1000" spans="1:7" x14ac:dyDescent="0.2">
      <c r="A1000" s="85" t="s">
        <v>64</v>
      </c>
      <c r="B1000" s="44">
        <v>912</v>
      </c>
      <c r="C1000" s="73" t="s">
        <v>65</v>
      </c>
      <c r="D1000" s="73" t="s">
        <v>62</v>
      </c>
      <c r="E1000" s="86"/>
      <c r="F1000" s="60"/>
      <c r="G1000" s="1">
        <f>G1001+G1017</f>
        <v>34880.5</v>
      </c>
    </row>
    <row r="1001" spans="1:7" ht="31.5" x14ac:dyDescent="0.2">
      <c r="A1001" s="87" t="s">
        <v>673</v>
      </c>
      <c r="B1001" s="44">
        <v>912</v>
      </c>
      <c r="C1001" s="73" t="s">
        <v>65</v>
      </c>
      <c r="D1001" s="73" t="s">
        <v>62</v>
      </c>
      <c r="E1001" s="73" t="s">
        <v>275</v>
      </c>
      <c r="F1001" s="73"/>
      <c r="G1001" s="1">
        <f t="shared" ref="G1001" si="73">G1002</f>
        <v>34867</v>
      </c>
    </row>
    <row r="1002" spans="1:7" x14ac:dyDescent="0.2">
      <c r="A1002" s="98" t="s">
        <v>6</v>
      </c>
      <c r="B1002" s="43">
        <v>912</v>
      </c>
      <c r="C1002" s="200" t="s">
        <v>65</v>
      </c>
      <c r="D1002" s="200" t="s">
        <v>62</v>
      </c>
      <c r="E1002" s="200" t="s">
        <v>276</v>
      </c>
      <c r="F1002" s="200"/>
      <c r="G1002" s="8">
        <f t="shared" ref="G1002:G1003" si="74">G1003</f>
        <v>34867</v>
      </c>
    </row>
    <row r="1003" spans="1:7" ht="47.25" x14ac:dyDescent="0.2">
      <c r="A1003" s="72" t="s">
        <v>425</v>
      </c>
      <c r="B1003" s="44">
        <v>912</v>
      </c>
      <c r="C1003" s="73" t="s">
        <v>65</v>
      </c>
      <c r="D1003" s="73" t="s">
        <v>62</v>
      </c>
      <c r="E1003" s="93" t="s">
        <v>224</v>
      </c>
      <c r="F1003" s="200"/>
      <c r="G1003" s="1">
        <f t="shared" si="74"/>
        <v>34867</v>
      </c>
    </row>
    <row r="1004" spans="1:7" ht="31.5" x14ac:dyDescent="0.2">
      <c r="A1004" s="124" t="s">
        <v>438</v>
      </c>
      <c r="B1004" s="77">
        <v>912</v>
      </c>
      <c r="C1004" s="78" t="s">
        <v>65</v>
      </c>
      <c r="D1004" s="78" t="s">
        <v>62</v>
      </c>
      <c r="E1004" s="117" t="s">
        <v>404</v>
      </c>
      <c r="F1004" s="201"/>
      <c r="G1004" s="2">
        <f>G1005+G1009+G1013</f>
        <v>34867</v>
      </c>
    </row>
    <row r="1005" spans="1:7" ht="31.5" x14ac:dyDescent="0.25">
      <c r="A1005" s="206" t="s">
        <v>947</v>
      </c>
      <c r="B1005" s="207">
        <v>912</v>
      </c>
      <c r="C1005" s="78" t="s">
        <v>65</v>
      </c>
      <c r="D1005" s="78" t="s">
        <v>62</v>
      </c>
      <c r="E1005" s="208" t="s">
        <v>948</v>
      </c>
      <c r="F1005" s="205"/>
      <c r="G1005" s="2">
        <f t="shared" ref="G1005:G1007" si="75">G1006</f>
        <v>9596</v>
      </c>
    </row>
    <row r="1006" spans="1:7" ht="31.5" x14ac:dyDescent="0.25">
      <c r="A1006" s="175" t="s">
        <v>426</v>
      </c>
      <c r="B1006" s="209">
        <v>912</v>
      </c>
      <c r="C1006" s="201" t="s">
        <v>65</v>
      </c>
      <c r="D1006" s="201" t="s">
        <v>62</v>
      </c>
      <c r="E1006" s="187" t="s">
        <v>948</v>
      </c>
      <c r="F1006" s="210" t="s">
        <v>36</v>
      </c>
      <c r="G1006" s="3">
        <f t="shared" si="75"/>
        <v>9596</v>
      </c>
    </row>
    <row r="1007" spans="1:7" x14ac:dyDescent="0.25">
      <c r="A1007" s="174" t="s">
        <v>35</v>
      </c>
      <c r="B1007" s="209">
        <v>912</v>
      </c>
      <c r="C1007" s="201" t="s">
        <v>65</v>
      </c>
      <c r="D1007" s="201" t="s">
        <v>62</v>
      </c>
      <c r="E1007" s="187" t="s">
        <v>948</v>
      </c>
      <c r="F1007" s="210">
        <v>410</v>
      </c>
      <c r="G1007" s="3">
        <f t="shared" si="75"/>
        <v>9596</v>
      </c>
    </row>
    <row r="1008" spans="1:7" ht="31.5" x14ac:dyDescent="0.25">
      <c r="A1008" s="174" t="s">
        <v>136</v>
      </c>
      <c r="B1008" s="209">
        <v>912</v>
      </c>
      <c r="C1008" s="201" t="s">
        <v>65</v>
      </c>
      <c r="D1008" s="201" t="s">
        <v>62</v>
      </c>
      <c r="E1008" s="187" t="s">
        <v>948</v>
      </c>
      <c r="F1008" s="210" t="s">
        <v>137</v>
      </c>
      <c r="G1008" s="3">
        <f>6971+2625</f>
        <v>9596</v>
      </c>
    </row>
    <row r="1009" spans="1:7" x14ac:dyDescent="0.2">
      <c r="A1009" s="124" t="s">
        <v>190</v>
      </c>
      <c r="B1009" s="127">
        <v>912</v>
      </c>
      <c r="C1009" s="78" t="s">
        <v>65</v>
      </c>
      <c r="D1009" s="78" t="s">
        <v>62</v>
      </c>
      <c r="E1009" s="117" t="s">
        <v>226</v>
      </c>
      <c r="F1009" s="78"/>
      <c r="G1009" s="2">
        <f t="shared" ref="G1009:G1015" si="76">G1010</f>
        <v>24381</v>
      </c>
    </row>
    <row r="1010" spans="1:7" ht="31.5" x14ac:dyDescent="0.2">
      <c r="A1010" s="83" t="s">
        <v>426</v>
      </c>
      <c r="B1010" s="202">
        <v>912</v>
      </c>
      <c r="C1010" s="201" t="s">
        <v>65</v>
      </c>
      <c r="D1010" s="201" t="s">
        <v>62</v>
      </c>
      <c r="E1010" s="106" t="s">
        <v>226</v>
      </c>
      <c r="F1010" s="60" t="s">
        <v>36</v>
      </c>
      <c r="G1010" s="3">
        <f t="shared" si="76"/>
        <v>24381</v>
      </c>
    </row>
    <row r="1011" spans="1:7" x14ac:dyDescent="0.2">
      <c r="A1011" s="108" t="s">
        <v>35</v>
      </c>
      <c r="B1011" s="202">
        <v>912</v>
      </c>
      <c r="C1011" s="201" t="s">
        <v>65</v>
      </c>
      <c r="D1011" s="201" t="s">
        <v>62</v>
      </c>
      <c r="E1011" s="106" t="s">
        <v>226</v>
      </c>
      <c r="F1011" s="60">
        <v>410</v>
      </c>
      <c r="G1011" s="3">
        <f t="shared" si="76"/>
        <v>24381</v>
      </c>
    </row>
    <row r="1012" spans="1:7" ht="31.5" x14ac:dyDescent="0.2">
      <c r="A1012" s="108" t="s">
        <v>136</v>
      </c>
      <c r="B1012" s="202">
        <v>912</v>
      </c>
      <c r="C1012" s="201" t="s">
        <v>65</v>
      </c>
      <c r="D1012" s="201" t="s">
        <v>62</v>
      </c>
      <c r="E1012" s="106" t="s">
        <v>226</v>
      </c>
      <c r="F1012" s="60" t="s">
        <v>137</v>
      </c>
      <c r="G1012" s="3">
        <f>17000+5381+2000</f>
        <v>24381</v>
      </c>
    </row>
    <row r="1013" spans="1:7" ht="31.5" x14ac:dyDescent="0.25">
      <c r="A1013" s="206" t="s">
        <v>949</v>
      </c>
      <c r="B1013" s="207">
        <v>912</v>
      </c>
      <c r="C1013" s="78" t="s">
        <v>65</v>
      </c>
      <c r="D1013" s="78" t="s">
        <v>62</v>
      </c>
      <c r="E1013" s="208" t="s">
        <v>950</v>
      </c>
      <c r="F1013" s="205"/>
      <c r="G1013" s="21">
        <f t="shared" si="76"/>
        <v>890</v>
      </c>
    </row>
    <row r="1014" spans="1:7" ht="31.5" x14ac:dyDescent="0.25">
      <c r="A1014" s="175" t="s">
        <v>426</v>
      </c>
      <c r="B1014" s="209">
        <v>912</v>
      </c>
      <c r="C1014" s="201" t="s">
        <v>65</v>
      </c>
      <c r="D1014" s="201" t="s">
        <v>62</v>
      </c>
      <c r="E1014" s="187" t="s">
        <v>950</v>
      </c>
      <c r="F1014" s="210" t="s">
        <v>36</v>
      </c>
      <c r="G1014" s="11">
        <f t="shared" si="76"/>
        <v>890</v>
      </c>
    </row>
    <row r="1015" spans="1:7" x14ac:dyDescent="0.25">
      <c r="A1015" s="174" t="s">
        <v>35</v>
      </c>
      <c r="B1015" s="209">
        <v>912</v>
      </c>
      <c r="C1015" s="201" t="s">
        <v>65</v>
      </c>
      <c r="D1015" s="201" t="s">
        <v>62</v>
      </c>
      <c r="E1015" s="187" t="s">
        <v>950</v>
      </c>
      <c r="F1015" s="210">
        <v>410</v>
      </c>
      <c r="G1015" s="11">
        <f t="shared" si="76"/>
        <v>890</v>
      </c>
    </row>
    <row r="1016" spans="1:7" ht="31.5" x14ac:dyDescent="0.25">
      <c r="A1016" s="174" t="s">
        <v>136</v>
      </c>
      <c r="B1016" s="209">
        <v>912</v>
      </c>
      <c r="C1016" s="201" t="s">
        <v>65</v>
      </c>
      <c r="D1016" s="201" t="s">
        <v>62</v>
      </c>
      <c r="E1016" s="187" t="s">
        <v>950</v>
      </c>
      <c r="F1016" s="210" t="s">
        <v>137</v>
      </c>
      <c r="G1016" s="11">
        <f>874+16</f>
        <v>890</v>
      </c>
    </row>
    <row r="1017" spans="1:7" ht="31.5" x14ac:dyDescent="0.2">
      <c r="A1017" s="72" t="s">
        <v>760</v>
      </c>
      <c r="B1017" s="44">
        <v>912</v>
      </c>
      <c r="C1017" s="73" t="s">
        <v>65</v>
      </c>
      <c r="D1017" s="73" t="s">
        <v>62</v>
      </c>
      <c r="E1017" s="73" t="s">
        <v>211</v>
      </c>
      <c r="F1017" s="101"/>
      <c r="G1017" s="235">
        <f>G1018</f>
        <v>13.5</v>
      </c>
    </row>
    <row r="1018" spans="1:7" ht="31.5" x14ac:dyDescent="0.2">
      <c r="A1018" s="199" t="s">
        <v>201</v>
      </c>
      <c r="B1018" s="43">
        <v>912</v>
      </c>
      <c r="C1018" s="200" t="s">
        <v>65</v>
      </c>
      <c r="D1018" s="200" t="s">
        <v>62</v>
      </c>
      <c r="E1018" s="102" t="s">
        <v>240</v>
      </c>
      <c r="F1018" s="103"/>
      <c r="G1018" s="8">
        <f>G1019</f>
        <v>13.5</v>
      </c>
    </row>
    <row r="1019" spans="1:7" x14ac:dyDescent="0.2">
      <c r="A1019" s="72" t="s">
        <v>958</v>
      </c>
      <c r="B1019" s="44">
        <v>912</v>
      </c>
      <c r="C1019" s="73" t="s">
        <v>65</v>
      </c>
      <c r="D1019" s="73" t="s">
        <v>62</v>
      </c>
      <c r="E1019" s="93" t="s">
        <v>959</v>
      </c>
      <c r="F1019" s="104"/>
      <c r="G1019" s="1">
        <f>G1020</f>
        <v>13.5</v>
      </c>
    </row>
    <row r="1020" spans="1:7" x14ac:dyDescent="0.25">
      <c r="A1020" s="203" t="s">
        <v>961</v>
      </c>
      <c r="B1020" s="204">
        <v>912</v>
      </c>
      <c r="C1020" s="78" t="s">
        <v>65</v>
      </c>
      <c r="D1020" s="78" t="s">
        <v>62</v>
      </c>
      <c r="E1020" s="204" t="s">
        <v>960</v>
      </c>
      <c r="F1020" s="204"/>
      <c r="G1020" s="2">
        <f>G1021</f>
        <v>13.5</v>
      </c>
    </row>
    <row r="1021" spans="1:7" x14ac:dyDescent="0.2">
      <c r="A1021" s="79" t="s">
        <v>23</v>
      </c>
      <c r="B1021" s="202">
        <v>912</v>
      </c>
      <c r="C1021" s="201" t="s">
        <v>65</v>
      </c>
      <c r="D1021" s="201" t="s">
        <v>62</v>
      </c>
      <c r="E1021" s="202" t="s">
        <v>960</v>
      </c>
      <c r="F1021" s="201" t="s">
        <v>24</v>
      </c>
      <c r="G1021" s="3">
        <f>G1022</f>
        <v>13.5</v>
      </c>
    </row>
    <row r="1022" spans="1:7" x14ac:dyDescent="0.25">
      <c r="A1022" s="197" t="s">
        <v>123</v>
      </c>
      <c r="B1022" s="202">
        <v>912</v>
      </c>
      <c r="C1022" s="201" t="s">
        <v>65</v>
      </c>
      <c r="D1022" s="201" t="s">
        <v>62</v>
      </c>
      <c r="E1022" s="202" t="s">
        <v>960</v>
      </c>
      <c r="F1022" s="201" t="s">
        <v>122</v>
      </c>
      <c r="G1022" s="3">
        <v>13.5</v>
      </c>
    </row>
    <row r="1023" spans="1:7" ht="21.75" customHeight="1" x14ac:dyDescent="0.2">
      <c r="A1023" s="85" t="s">
        <v>95</v>
      </c>
      <c r="B1023" s="44">
        <v>912</v>
      </c>
      <c r="C1023" s="73" t="s">
        <v>65</v>
      </c>
      <c r="D1023" s="73" t="s">
        <v>52</v>
      </c>
      <c r="E1023" s="86" t="s">
        <v>92</v>
      </c>
      <c r="F1023" s="60"/>
      <c r="G1023" s="1">
        <f>G1024+G1101+G1090</f>
        <v>934713.62999999989</v>
      </c>
    </row>
    <row r="1024" spans="1:7" ht="31.5" x14ac:dyDescent="0.2">
      <c r="A1024" s="87" t="s">
        <v>673</v>
      </c>
      <c r="B1024" s="44">
        <v>912</v>
      </c>
      <c r="C1024" s="73" t="s">
        <v>65</v>
      </c>
      <c r="D1024" s="44" t="s">
        <v>52</v>
      </c>
      <c r="E1024" s="73" t="s">
        <v>275</v>
      </c>
      <c r="F1024" s="73"/>
      <c r="G1024" s="1">
        <f t="shared" ref="G1024:G1025" si="77">G1025</f>
        <v>627975.44999999995</v>
      </c>
    </row>
    <row r="1025" spans="1:7" x14ac:dyDescent="0.2">
      <c r="A1025" s="98" t="s">
        <v>7</v>
      </c>
      <c r="B1025" s="43">
        <v>912</v>
      </c>
      <c r="C1025" s="200" t="s">
        <v>65</v>
      </c>
      <c r="D1025" s="200" t="s">
        <v>52</v>
      </c>
      <c r="E1025" s="200" t="s">
        <v>336</v>
      </c>
      <c r="F1025" s="200"/>
      <c r="G1025" s="8">
        <f t="shared" si="77"/>
        <v>627975.44999999995</v>
      </c>
    </row>
    <row r="1026" spans="1:7" ht="63" x14ac:dyDescent="0.2">
      <c r="A1026" s="87" t="s">
        <v>337</v>
      </c>
      <c r="B1026" s="44">
        <v>912</v>
      </c>
      <c r="C1026" s="73" t="s">
        <v>65</v>
      </c>
      <c r="D1026" s="73" t="s">
        <v>52</v>
      </c>
      <c r="E1026" s="93" t="s">
        <v>338</v>
      </c>
      <c r="F1026" s="104"/>
      <c r="G1026" s="1">
        <f>G1027+G1053+G1074+G1086</f>
        <v>627975.44999999995</v>
      </c>
    </row>
    <row r="1027" spans="1:7" ht="28.5" x14ac:dyDescent="0.2">
      <c r="A1027" s="181" t="s">
        <v>988</v>
      </c>
      <c r="B1027" s="43">
        <v>912</v>
      </c>
      <c r="C1027" s="122" t="s">
        <v>65</v>
      </c>
      <c r="D1027" s="122" t="s">
        <v>52</v>
      </c>
      <c r="E1027" s="200" t="s">
        <v>687</v>
      </c>
      <c r="F1027" s="200"/>
      <c r="G1027" s="198">
        <f>G1028+G1040</f>
        <v>26181</v>
      </c>
    </row>
    <row r="1028" spans="1:7" ht="63" x14ac:dyDescent="0.25">
      <c r="A1028" s="203" t="s">
        <v>989</v>
      </c>
      <c r="B1028" s="77">
        <v>912</v>
      </c>
      <c r="C1028" s="78" t="s">
        <v>65</v>
      </c>
      <c r="D1028" s="78" t="s">
        <v>52</v>
      </c>
      <c r="E1028" s="78" t="s">
        <v>911</v>
      </c>
      <c r="F1028" s="78"/>
      <c r="G1028" s="196">
        <f>G1029+G1034+G1037</f>
        <v>4338</v>
      </c>
    </row>
    <row r="1029" spans="1:7" ht="63" x14ac:dyDescent="0.2">
      <c r="A1029" s="79" t="s">
        <v>29</v>
      </c>
      <c r="B1029" s="202">
        <v>912</v>
      </c>
      <c r="C1029" s="201" t="s">
        <v>65</v>
      </c>
      <c r="D1029" s="201" t="s">
        <v>52</v>
      </c>
      <c r="E1029" s="201" t="s">
        <v>911</v>
      </c>
      <c r="F1029" s="201" t="s">
        <v>30</v>
      </c>
      <c r="G1029" s="196">
        <f>G1030</f>
        <v>1897</v>
      </c>
    </row>
    <row r="1030" spans="1:7" x14ac:dyDescent="0.2">
      <c r="A1030" s="79" t="s">
        <v>32</v>
      </c>
      <c r="B1030" s="202">
        <v>912</v>
      </c>
      <c r="C1030" s="201" t="s">
        <v>65</v>
      </c>
      <c r="D1030" s="201" t="s">
        <v>52</v>
      </c>
      <c r="E1030" s="201" t="s">
        <v>911</v>
      </c>
      <c r="F1030" s="201" t="s">
        <v>31</v>
      </c>
      <c r="G1030" s="196">
        <f>SUM(G1031:G1033)</f>
        <v>1897</v>
      </c>
    </row>
    <row r="1031" spans="1:7" x14ac:dyDescent="0.2">
      <c r="A1031" s="79" t="s">
        <v>218</v>
      </c>
      <c r="B1031" s="202">
        <v>912</v>
      </c>
      <c r="C1031" s="201" t="s">
        <v>65</v>
      </c>
      <c r="D1031" s="201" t="s">
        <v>52</v>
      </c>
      <c r="E1031" s="201" t="s">
        <v>911</v>
      </c>
      <c r="F1031" s="201" t="s">
        <v>132</v>
      </c>
      <c r="G1031" s="196">
        <v>1097</v>
      </c>
    </row>
    <row r="1032" spans="1:7" ht="31.5" x14ac:dyDescent="0.2">
      <c r="A1032" s="79" t="s">
        <v>131</v>
      </c>
      <c r="B1032" s="202">
        <v>912</v>
      </c>
      <c r="C1032" s="201" t="s">
        <v>65</v>
      </c>
      <c r="D1032" s="201" t="s">
        <v>52</v>
      </c>
      <c r="E1032" s="201" t="s">
        <v>911</v>
      </c>
      <c r="F1032" s="201" t="s">
        <v>133</v>
      </c>
      <c r="G1032" s="196">
        <v>360</v>
      </c>
    </row>
    <row r="1033" spans="1:7" ht="47.25" x14ac:dyDescent="0.2">
      <c r="A1033" s="79" t="s">
        <v>222</v>
      </c>
      <c r="B1033" s="202">
        <v>912</v>
      </c>
      <c r="C1033" s="201" t="s">
        <v>65</v>
      </c>
      <c r="D1033" s="201" t="s">
        <v>52</v>
      </c>
      <c r="E1033" s="201" t="s">
        <v>911</v>
      </c>
      <c r="F1033" s="201" t="s">
        <v>233</v>
      </c>
      <c r="G1033" s="196">
        <v>440</v>
      </c>
    </row>
    <row r="1034" spans="1:7" ht="31.5" x14ac:dyDescent="0.2">
      <c r="A1034" s="79" t="s">
        <v>22</v>
      </c>
      <c r="B1034" s="202">
        <v>912</v>
      </c>
      <c r="C1034" s="201" t="s">
        <v>65</v>
      </c>
      <c r="D1034" s="201" t="s">
        <v>52</v>
      </c>
      <c r="E1034" s="201" t="s">
        <v>911</v>
      </c>
      <c r="F1034" s="201" t="s">
        <v>15</v>
      </c>
      <c r="G1034" s="196">
        <f t="shared" ref="G1034:G1035" si="78">G1035</f>
        <v>2408</v>
      </c>
    </row>
    <row r="1035" spans="1:7" ht="31.5" x14ac:dyDescent="0.2">
      <c r="A1035" s="79" t="s">
        <v>17</v>
      </c>
      <c r="B1035" s="202">
        <v>912</v>
      </c>
      <c r="C1035" s="201" t="s">
        <v>65</v>
      </c>
      <c r="D1035" s="201" t="s">
        <v>52</v>
      </c>
      <c r="E1035" s="201" t="s">
        <v>911</v>
      </c>
      <c r="F1035" s="201" t="s">
        <v>16</v>
      </c>
      <c r="G1035" s="196">
        <f t="shared" si="78"/>
        <v>2408</v>
      </c>
    </row>
    <row r="1036" spans="1:7" x14ac:dyDescent="0.2">
      <c r="A1036" s="79" t="s">
        <v>934</v>
      </c>
      <c r="B1036" s="202">
        <v>912</v>
      </c>
      <c r="C1036" s="201" t="s">
        <v>65</v>
      </c>
      <c r="D1036" s="201" t="s">
        <v>52</v>
      </c>
      <c r="E1036" s="201" t="s">
        <v>911</v>
      </c>
      <c r="F1036" s="201" t="s">
        <v>128</v>
      </c>
      <c r="G1036" s="196">
        <v>2408</v>
      </c>
    </row>
    <row r="1037" spans="1:7" x14ac:dyDescent="0.2">
      <c r="A1037" s="82" t="s">
        <v>13</v>
      </c>
      <c r="B1037" s="202">
        <v>912</v>
      </c>
      <c r="C1037" s="201" t="s">
        <v>65</v>
      </c>
      <c r="D1037" s="201" t="s">
        <v>52</v>
      </c>
      <c r="E1037" s="201" t="s">
        <v>911</v>
      </c>
      <c r="F1037" s="201" t="s">
        <v>14</v>
      </c>
      <c r="G1037" s="196">
        <f t="shared" ref="G1037:G1038" si="79">G1038</f>
        <v>33</v>
      </c>
    </row>
    <row r="1038" spans="1:7" x14ac:dyDescent="0.2">
      <c r="A1038" s="79" t="s">
        <v>34</v>
      </c>
      <c r="B1038" s="202">
        <v>912</v>
      </c>
      <c r="C1038" s="201" t="s">
        <v>65</v>
      </c>
      <c r="D1038" s="201" t="s">
        <v>52</v>
      </c>
      <c r="E1038" s="201" t="s">
        <v>911</v>
      </c>
      <c r="F1038" s="201" t="s">
        <v>33</v>
      </c>
      <c r="G1038" s="196">
        <f t="shared" si="79"/>
        <v>33</v>
      </c>
    </row>
    <row r="1039" spans="1:7" x14ac:dyDescent="0.2">
      <c r="A1039" s="79" t="s">
        <v>134</v>
      </c>
      <c r="B1039" s="202">
        <v>912</v>
      </c>
      <c r="C1039" s="201" t="s">
        <v>65</v>
      </c>
      <c r="D1039" s="201" t="s">
        <v>52</v>
      </c>
      <c r="E1039" s="201" t="s">
        <v>911</v>
      </c>
      <c r="F1039" s="201" t="s">
        <v>135</v>
      </c>
      <c r="G1039" s="196">
        <v>33</v>
      </c>
    </row>
    <row r="1040" spans="1:7" ht="31.5" x14ac:dyDescent="0.25">
      <c r="A1040" s="203" t="s">
        <v>990</v>
      </c>
      <c r="B1040" s="77">
        <v>912</v>
      </c>
      <c r="C1040" s="78" t="s">
        <v>65</v>
      </c>
      <c r="D1040" s="78" t="s">
        <v>52</v>
      </c>
      <c r="E1040" s="78" t="s">
        <v>912</v>
      </c>
      <c r="F1040" s="78"/>
      <c r="G1040" s="196">
        <f>G1041+G1046+G1049</f>
        <v>21843</v>
      </c>
    </row>
    <row r="1041" spans="1:7" ht="63" x14ac:dyDescent="0.2">
      <c r="A1041" s="79" t="s">
        <v>29</v>
      </c>
      <c r="B1041" s="202">
        <v>912</v>
      </c>
      <c r="C1041" s="201" t="s">
        <v>65</v>
      </c>
      <c r="D1041" s="201" t="s">
        <v>52</v>
      </c>
      <c r="E1041" s="201" t="s">
        <v>912</v>
      </c>
      <c r="F1041" s="201" t="s">
        <v>30</v>
      </c>
      <c r="G1041" s="196">
        <f>G1042</f>
        <v>11625</v>
      </c>
    </row>
    <row r="1042" spans="1:7" x14ac:dyDescent="0.2">
      <c r="A1042" s="79" t="s">
        <v>32</v>
      </c>
      <c r="B1042" s="202">
        <v>912</v>
      </c>
      <c r="C1042" s="201" t="s">
        <v>65</v>
      </c>
      <c r="D1042" s="201" t="s">
        <v>52</v>
      </c>
      <c r="E1042" s="201" t="s">
        <v>912</v>
      </c>
      <c r="F1042" s="201" t="s">
        <v>31</v>
      </c>
      <c r="G1042" s="196">
        <f>SUM(G1043:G1045)</f>
        <v>11625</v>
      </c>
    </row>
    <row r="1043" spans="1:7" x14ac:dyDescent="0.2">
      <c r="A1043" s="79" t="s">
        <v>218</v>
      </c>
      <c r="B1043" s="202">
        <v>912</v>
      </c>
      <c r="C1043" s="201" t="s">
        <v>65</v>
      </c>
      <c r="D1043" s="201" t="s">
        <v>52</v>
      </c>
      <c r="E1043" s="201" t="s">
        <v>912</v>
      </c>
      <c r="F1043" s="201" t="s">
        <v>132</v>
      </c>
      <c r="G1043" s="196">
        <v>7128</v>
      </c>
    </row>
    <row r="1044" spans="1:7" ht="31.5" x14ac:dyDescent="0.2">
      <c r="A1044" s="79" t="s">
        <v>131</v>
      </c>
      <c r="B1044" s="202">
        <v>912</v>
      </c>
      <c r="C1044" s="201" t="s">
        <v>65</v>
      </c>
      <c r="D1044" s="201" t="s">
        <v>52</v>
      </c>
      <c r="E1044" s="201" t="s">
        <v>912</v>
      </c>
      <c r="F1044" s="201" t="s">
        <v>133</v>
      </c>
      <c r="G1044" s="196">
        <v>1800</v>
      </c>
    </row>
    <row r="1045" spans="1:7" ht="47.25" x14ac:dyDescent="0.2">
      <c r="A1045" s="79" t="s">
        <v>222</v>
      </c>
      <c r="B1045" s="202">
        <v>912</v>
      </c>
      <c r="C1045" s="201" t="s">
        <v>65</v>
      </c>
      <c r="D1045" s="201" t="s">
        <v>52</v>
      </c>
      <c r="E1045" s="201" t="s">
        <v>912</v>
      </c>
      <c r="F1045" s="201" t="s">
        <v>233</v>
      </c>
      <c r="G1045" s="196">
        <v>2697</v>
      </c>
    </row>
    <row r="1046" spans="1:7" ht="31.5" x14ac:dyDescent="0.2">
      <c r="A1046" s="79" t="s">
        <v>22</v>
      </c>
      <c r="B1046" s="202">
        <v>912</v>
      </c>
      <c r="C1046" s="201" t="s">
        <v>65</v>
      </c>
      <c r="D1046" s="201" t="s">
        <v>52</v>
      </c>
      <c r="E1046" s="201" t="s">
        <v>912</v>
      </c>
      <c r="F1046" s="201" t="s">
        <v>15</v>
      </c>
      <c r="G1046" s="196">
        <f t="shared" ref="G1046:G1047" si="80">G1047</f>
        <v>10019</v>
      </c>
    </row>
    <row r="1047" spans="1:7" ht="31.5" x14ac:dyDescent="0.2">
      <c r="A1047" s="79" t="s">
        <v>17</v>
      </c>
      <c r="B1047" s="202">
        <v>912</v>
      </c>
      <c r="C1047" s="201" t="s">
        <v>65</v>
      </c>
      <c r="D1047" s="201" t="s">
        <v>52</v>
      </c>
      <c r="E1047" s="201" t="s">
        <v>912</v>
      </c>
      <c r="F1047" s="201" t="s">
        <v>16</v>
      </c>
      <c r="G1047" s="196">
        <f t="shared" si="80"/>
        <v>10019</v>
      </c>
    </row>
    <row r="1048" spans="1:7" x14ac:dyDescent="0.2">
      <c r="A1048" s="79" t="s">
        <v>934</v>
      </c>
      <c r="B1048" s="202">
        <v>912</v>
      </c>
      <c r="C1048" s="201" t="s">
        <v>65</v>
      </c>
      <c r="D1048" s="201" t="s">
        <v>52</v>
      </c>
      <c r="E1048" s="201" t="s">
        <v>912</v>
      </c>
      <c r="F1048" s="201" t="s">
        <v>128</v>
      </c>
      <c r="G1048" s="196">
        <f>9756+263</f>
        <v>10019</v>
      </c>
    </row>
    <row r="1049" spans="1:7" x14ac:dyDescent="0.2">
      <c r="A1049" s="82" t="s">
        <v>13</v>
      </c>
      <c r="B1049" s="202">
        <v>912</v>
      </c>
      <c r="C1049" s="201" t="s">
        <v>65</v>
      </c>
      <c r="D1049" s="201" t="s">
        <v>52</v>
      </c>
      <c r="E1049" s="201" t="s">
        <v>912</v>
      </c>
      <c r="F1049" s="201" t="s">
        <v>14</v>
      </c>
      <c r="G1049" s="196">
        <f t="shared" ref="G1049" si="81">G1050</f>
        <v>199</v>
      </c>
    </row>
    <row r="1050" spans="1:7" x14ac:dyDescent="0.2">
      <c r="A1050" s="79" t="s">
        <v>34</v>
      </c>
      <c r="B1050" s="202">
        <v>912</v>
      </c>
      <c r="C1050" s="201" t="s">
        <v>65</v>
      </c>
      <c r="D1050" s="201" t="s">
        <v>52</v>
      </c>
      <c r="E1050" s="201" t="s">
        <v>912</v>
      </c>
      <c r="F1050" s="201" t="s">
        <v>33</v>
      </c>
      <c r="G1050" s="196">
        <f>G1051+G1052</f>
        <v>199</v>
      </c>
    </row>
    <row r="1051" spans="1:7" x14ac:dyDescent="0.2">
      <c r="A1051" s="79" t="s">
        <v>134</v>
      </c>
      <c r="B1051" s="202">
        <v>912</v>
      </c>
      <c r="C1051" s="201" t="s">
        <v>65</v>
      </c>
      <c r="D1051" s="201" t="s">
        <v>52</v>
      </c>
      <c r="E1051" s="201" t="s">
        <v>912</v>
      </c>
      <c r="F1051" s="201" t="s">
        <v>135</v>
      </c>
      <c r="G1051" s="196">
        <f>154+44</f>
        <v>198</v>
      </c>
    </row>
    <row r="1052" spans="1:7" x14ac:dyDescent="0.25">
      <c r="A1052" s="179" t="s">
        <v>440</v>
      </c>
      <c r="B1052" s="202">
        <v>912</v>
      </c>
      <c r="C1052" s="201" t="s">
        <v>65</v>
      </c>
      <c r="D1052" s="201" t="s">
        <v>52</v>
      </c>
      <c r="E1052" s="201" t="s">
        <v>912</v>
      </c>
      <c r="F1052" s="201" t="s">
        <v>439</v>
      </c>
      <c r="G1052" s="196">
        <f>0+1</f>
        <v>1</v>
      </c>
    </row>
    <row r="1053" spans="1:7" s="75" customFormat="1" ht="31.5" x14ac:dyDescent="0.2">
      <c r="A1053" s="99" t="s">
        <v>194</v>
      </c>
      <c r="B1053" s="77">
        <v>912</v>
      </c>
      <c r="C1053" s="78" t="s">
        <v>65</v>
      </c>
      <c r="D1053" s="78" t="s">
        <v>52</v>
      </c>
      <c r="E1053" s="94" t="s">
        <v>675</v>
      </c>
      <c r="F1053" s="78"/>
      <c r="G1053" s="10">
        <f>G1054+G1058+G1062+G1066+G1070</f>
        <v>583272</v>
      </c>
    </row>
    <row r="1054" spans="1:7" ht="47.25" x14ac:dyDescent="0.2">
      <c r="A1054" s="22" t="s">
        <v>991</v>
      </c>
      <c r="B1054" s="202">
        <v>912</v>
      </c>
      <c r="C1054" s="201" t="s">
        <v>65</v>
      </c>
      <c r="D1054" s="201" t="s">
        <v>52</v>
      </c>
      <c r="E1054" s="96" t="s">
        <v>339</v>
      </c>
      <c r="F1054" s="78"/>
      <c r="G1054" s="23">
        <f t="shared" ref="G1054:G1056" si="82">G1055</f>
        <v>20000</v>
      </c>
    </row>
    <row r="1055" spans="1:7" ht="31.5" x14ac:dyDescent="0.2">
      <c r="A1055" s="125" t="s">
        <v>430</v>
      </c>
      <c r="B1055" s="202">
        <v>912</v>
      </c>
      <c r="C1055" s="201" t="s">
        <v>65</v>
      </c>
      <c r="D1055" s="201" t="s">
        <v>52</v>
      </c>
      <c r="E1055" s="86" t="s">
        <v>339</v>
      </c>
      <c r="F1055" s="60" t="s">
        <v>36</v>
      </c>
      <c r="G1055" s="9">
        <f t="shared" si="82"/>
        <v>20000</v>
      </c>
    </row>
    <row r="1056" spans="1:7" x14ac:dyDescent="0.2">
      <c r="A1056" s="109" t="s">
        <v>35</v>
      </c>
      <c r="B1056" s="202">
        <v>912</v>
      </c>
      <c r="C1056" s="201" t="s">
        <v>65</v>
      </c>
      <c r="D1056" s="201" t="s">
        <v>52</v>
      </c>
      <c r="E1056" s="86" t="s">
        <v>339</v>
      </c>
      <c r="F1056" s="60">
        <v>410</v>
      </c>
      <c r="G1056" s="9">
        <f t="shared" si="82"/>
        <v>20000</v>
      </c>
    </row>
    <row r="1057" spans="1:7" ht="31.5" x14ac:dyDescent="0.2">
      <c r="A1057" s="109" t="s">
        <v>136</v>
      </c>
      <c r="B1057" s="202">
        <v>912</v>
      </c>
      <c r="C1057" s="201" t="s">
        <v>65</v>
      </c>
      <c r="D1057" s="201" t="s">
        <v>52</v>
      </c>
      <c r="E1057" s="86" t="s">
        <v>339</v>
      </c>
      <c r="F1057" s="60" t="s">
        <v>137</v>
      </c>
      <c r="G1057" s="9">
        <v>20000</v>
      </c>
    </row>
    <row r="1058" spans="1:7" ht="47.25" x14ac:dyDescent="0.2">
      <c r="A1058" s="22" t="s">
        <v>860</v>
      </c>
      <c r="B1058" s="202">
        <v>912</v>
      </c>
      <c r="C1058" s="201" t="s">
        <v>65</v>
      </c>
      <c r="D1058" s="201" t="s">
        <v>52</v>
      </c>
      <c r="E1058" s="96" t="s">
        <v>676</v>
      </c>
      <c r="F1058" s="78"/>
      <c r="G1058" s="23">
        <f t="shared" ref="G1058:G1060" si="83">G1059</f>
        <v>84500</v>
      </c>
    </row>
    <row r="1059" spans="1:7" ht="31.5" x14ac:dyDescent="0.2">
      <c r="A1059" s="125" t="s">
        <v>430</v>
      </c>
      <c r="B1059" s="202">
        <v>912</v>
      </c>
      <c r="C1059" s="201" t="s">
        <v>65</v>
      </c>
      <c r="D1059" s="201" t="s">
        <v>52</v>
      </c>
      <c r="E1059" s="86" t="s">
        <v>676</v>
      </c>
      <c r="F1059" s="60" t="s">
        <v>36</v>
      </c>
      <c r="G1059" s="9">
        <f t="shared" si="83"/>
        <v>84500</v>
      </c>
    </row>
    <row r="1060" spans="1:7" x14ac:dyDescent="0.2">
      <c r="A1060" s="109" t="s">
        <v>35</v>
      </c>
      <c r="B1060" s="202">
        <v>912</v>
      </c>
      <c r="C1060" s="201" t="s">
        <v>65</v>
      </c>
      <c r="D1060" s="201" t="s">
        <v>52</v>
      </c>
      <c r="E1060" s="86" t="s">
        <v>676</v>
      </c>
      <c r="F1060" s="60">
        <v>410</v>
      </c>
      <c r="G1060" s="9">
        <f t="shared" si="83"/>
        <v>84500</v>
      </c>
    </row>
    <row r="1061" spans="1:7" ht="31.5" x14ac:dyDescent="0.2">
      <c r="A1061" s="109" t="s">
        <v>136</v>
      </c>
      <c r="B1061" s="202">
        <v>912</v>
      </c>
      <c r="C1061" s="201" t="s">
        <v>65</v>
      </c>
      <c r="D1061" s="201" t="s">
        <v>52</v>
      </c>
      <c r="E1061" s="86" t="s">
        <v>676</v>
      </c>
      <c r="F1061" s="60" t="s">
        <v>137</v>
      </c>
      <c r="G1061" s="9">
        <v>84500</v>
      </c>
    </row>
    <row r="1062" spans="1:7" ht="47.25" x14ac:dyDescent="0.2">
      <c r="A1062" s="22" t="s">
        <v>861</v>
      </c>
      <c r="B1062" s="202">
        <v>912</v>
      </c>
      <c r="C1062" s="201" t="s">
        <v>65</v>
      </c>
      <c r="D1062" s="201" t="s">
        <v>52</v>
      </c>
      <c r="E1062" s="96" t="s">
        <v>677</v>
      </c>
      <c r="F1062" s="78"/>
      <c r="G1062" s="23">
        <f t="shared" ref="G1062:G1064" si="84">G1063</f>
        <v>12500</v>
      </c>
    </row>
    <row r="1063" spans="1:7" ht="31.5" x14ac:dyDescent="0.2">
      <c r="A1063" s="125" t="s">
        <v>430</v>
      </c>
      <c r="B1063" s="202">
        <v>912</v>
      </c>
      <c r="C1063" s="201" t="s">
        <v>65</v>
      </c>
      <c r="D1063" s="201" t="s">
        <v>52</v>
      </c>
      <c r="E1063" s="86" t="s">
        <v>677</v>
      </c>
      <c r="F1063" s="60" t="s">
        <v>36</v>
      </c>
      <c r="G1063" s="9">
        <f t="shared" si="84"/>
        <v>12500</v>
      </c>
    </row>
    <row r="1064" spans="1:7" x14ac:dyDescent="0.2">
      <c r="A1064" s="109" t="s">
        <v>35</v>
      </c>
      <c r="B1064" s="202">
        <v>912</v>
      </c>
      <c r="C1064" s="201" t="s">
        <v>65</v>
      </c>
      <c r="D1064" s="201" t="s">
        <v>52</v>
      </c>
      <c r="E1064" s="86" t="s">
        <v>677</v>
      </c>
      <c r="F1064" s="60">
        <v>410</v>
      </c>
      <c r="G1064" s="9">
        <f t="shared" si="84"/>
        <v>12500</v>
      </c>
    </row>
    <row r="1065" spans="1:7" ht="31.5" x14ac:dyDescent="0.2">
      <c r="A1065" s="109" t="s">
        <v>136</v>
      </c>
      <c r="B1065" s="202">
        <v>912</v>
      </c>
      <c r="C1065" s="201" t="s">
        <v>65</v>
      </c>
      <c r="D1065" s="201" t="s">
        <v>52</v>
      </c>
      <c r="E1065" s="86" t="s">
        <v>677</v>
      </c>
      <c r="F1065" s="60" t="s">
        <v>137</v>
      </c>
      <c r="G1065" s="9">
        <v>12500</v>
      </c>
    </row>
    <row r="1066" spans="1:7" ht="63" x14ac:dyDescent="0.2">
      <c r="A1066" s="22" t="s">
        <v>921</v>
      </c>
      <c r="B1066" s="202">
        <v>912</v>
      </c>
      <c r="C1066" s="201" t="s">
        <v>65</v>
      </c>
      <c r="D1066" s="201" t="s">
        <v>52</v>
      </c>
      <c r="E1066" s="96" t="s">
        <v>678</v>
      </c>
      <c r="F1066" s="78"/>
      <c r="G1066" s="23">
        <f t="shared" ref="G1066:G1068" si="85">G1067</f>
        <v>446272</v>
      </c>
    </row>
    <row r="1067" spans="1:7" ht="31.5" x14ac:dyDescent="0.2">
      <c r="A1067" s="125" t="s">
        <v>430</v>
      </c>
      <c r="B1067" s="202">
        <v>912</v>
      </c>
      <c r="C1067" s="201" t="s">
        <v>65</v>
      </c>
      <c r="D1067" s="201" t="s">
        <v>52</v>
      </c>
      <c r="E1067" s="86" t="s">
        <v>678</v>
      </c>
      <c r="F1067" s="60" t="s">
        <v>36</v>
      </c>
      <c r="G1067" s="9">
        <f t="shared" si="85"/>
        <v>446272</v>
      </c>
    </row>
    <row r="1068" spans="1:7" x14ac:dyDescent="0.2">
      <c r="A1068" s="109" t="s">
        <v>35</v>
      </c>
      <c r="B1068" s="202">
        <v>912</v>
      </c>
      <c r="C1068" s="201" t="s">
        <v>65</v>
      </c>
      <c r="D1068" s="201" t="s">
        <v>52</v>
      </c>
      <c r="E1068" s="86" t="s">
        <v>678</v>
      </c>
      <c r="F1068" s="60">
        <v>410</v>
      </c>
      <c r="G1068" s="9">
        <f t="shared" si="85"/>
        <v>446272</v>
      </c>
    </row>
    <row r="1069" spans="1:7" ht="31.5" x14ac:dyDescent="0.2">
      <c r="A1069" s="109" t="s">
        <v>136</v>
      </c>
      <c r="B1069" s="202">
        <v>912</v>
      </c>
      <c r="C1069" s="201" t="s">
        <v>65</v>
      </c>
      <c r="D1069" s="201" t="s">
        <v>52</v>
      </c>
      <c r="E1069" s="86" t="s">
        <v>678</v>
      </c>
      <c r="F1069" s="60" t="s">
        <v>137</v>
      </c>
      <c r="G1069" s="9">
        <f>305850+140422</f>
        <v>446272</v>
      </c>
    </row>
    <row r="1070" spans="1:7" ht="47.25" x14ac:dyDescent="0.2">
      <c r="A1070" s="22" t="s">
        <v>862</v>
      </c>
      <c r="B1070" s="202">
        <v>912</v>
      </c>
      <c r="C1070" s="201" t="s">
        <v>65</v>
      </c>
      <c r="D1070" s="201" t="s">
        <v>52</v>
      </c>
      <c r="E1070" s="96" t="s">
        <v>679</v>
      </c>
      <c r="F1070" s="78"/>
      <c r="G1070" s="23">
        <f t="shared" ref="G1070:G1072" si="86">G1071</f>
        <v>20000</v>
      </c>
    </row>
    <row r="1071" spans="1:7" ht="31.5" x14ac:dyDescent="0.2">
      <c r="A1071" s="125" t="s">
        <v>430</v>
      </c>
      <c r="B1071" s="202">
        <v>912</v>
      </c>
      <c r="C1071" s="201" t="s">
        <v>65</v>
      </c>
      <c r="D1071" s="201" t="s">
        <v>52</v>
      </c>
      <c r="E1071" s="86" t="s">
        <v>679</v>
      </c>
      <c r="F1071" s="60" t="s">
        <v>36</v>
      </c>
      <c r="G1071" s="9">
        <f t="shared" si="86"/>
        <v>20000</v>
      </c>
    </row>
    <row r="1072" spans="1:7" x14ac:dyDescent="0.2">
      <c r="A1072" s="109" t="s">
        <v>35</v>
      </c>
      <c r="B1072" s="202">
        <v>912</v>
      </c>
      <c r="C1072" s="201" t="s">
        <v>65</v>
      </c>
      <c r="D1072" s="201" t="s">
        <v>52</v>
      </c>
      <c r="E1072" s="86" t="s">
        <v>679</v>
      </c>
      <c r="F1072" s="60">
        <v>410</v>
      </c>
      <c r="G1072" s="9">
        <f t="shared" si="86"/>
        <v>20000</v>
      </c>
    </row>
    <row r="1073" spans="1:7" ht="31.5" x14ac:dyDescent="0.2">
      <c r="A1073" s="109" t="s">
        <v>136</v>
      </c>
      <c r="B1073" s="202">
        <v>912</v>
      </c>
      <c r="C1073" s="201" t="s">
        <v>65</v>
      </c>
      <c r="D1073" s="201" t="s">
        <v>52</v>
      </c>
      <c r="E1073" s="86" t="s">
        <v>679</v>
      </c>
      <c r="F1073" s="60" t="s">
        <v>137</v>
      </c>
      <c r="G1073" s="9">
        <v>20000</v>
      </c>
    </row>
    <row r="1074" spans="1:7" ht="63" x14ac:dyDescent="0.25">
      <c r="A1074" s="172" t="s">
        <v>1089</v>
      </c>
      <c r="B1074" s="77">
        <v>912</v>
      </c>
      <c r="C1074" s="78" t="s">
        <v>65</v>
      </c>
      <c r="D1074" s="78" t="s">
        <v>52</v>
      </c>
      <c r="E1074" s="78" t="s">
        <v>688</v>
      </c>
      <c r="F1074" s="77"/>
      <c r="G1074" s="10">
        <f>G1075+G1080+G1083</f>
        <v>2249</v>
      </c>
    </row>
    <row r="1075" spans="1:7" ht="63" x14ac:dyDescent="0.2">
      <c r="A1075" s="79" t="s">
        <v>29</v>
      </c>
      <c r="B1075" s="202">
        <v>912</v>
      </c>
      <c r="C1075" s="201" t="s">
        <v>65</v>
      </c>
      <c r="D1075" s="201" t="s">
        <v>52</v>
      </c>
      <c r="E1075" s="201" t="s">
        <v>688</v>
      </c>
      <c r="F1075" s="201" t="s">
        <v>30</v>
      </c>
      <c r="G1075" s="9">
        <f>G1076</f>
        <v>911</v>
      </c>
    </row>
    <row r="1076" spans="1:7" x14ac:dyDescent="0.2">
      <c r="A1076" s="79" t="s">
        <v>32</v>
      </c>
      <c r="B1076" s="202">
        <v>912</v>
      </c>
      <c r="C1076" s="201" t="s">
        <v>65</v>
      </c>
      <c r="D1076" s="201" t="s">
        <v>52</v>
      </c>
      <c r="E1076" s="201" t="s">
        <v>688</v>
      </c>
      <c r="F1076" s="201" t="s">
        <v>31</v>
      </c>
      <c r="G1076" s="9">
        <f>SUM(G1077:G1079)</f>
        <v>911</v>
      </c>
    </row>
    <row r="1077" spans="1:7" x14ac:dyDescent="0.2">
      <c r="A1077" s="79" t="s">
        <v>218</v>
      </c>
      <c r="B1077" s="202">
        <v>912</v>
      </c>
      <c r="C1077" s="201" t="s">
        <v>65</v>
      </c>
      <c r="D1077" s="201" t="s">
        <v>52</v>
      </c>
      <c r="E1077" s="201" t="s">
        <v>688</v>
      </c>
      <c r="F1077" s="201" t="s">
        <v>132</v>
      </c>
      <c r="G1077" s="9">
        <v>520</v>
      </c>
    </row>
    <row r="1078" spans="1:7" ht="31.5" x14ac:dyDescent="0.2">
      <c r="A1078" s="79" t="s">
        <v>131</v>
      </c>
      <c r="B1078" s="202">
        <v>912</v>
      </c>
      <c r="C1078" s="201" t="s">
        <v>65</v>
      </c>
      <c r="D1078" s="201" t="s">
        <v>52</v>
      </c>
      <c r="E1078" s="201" t="s">
        <v>688</v>
      </c>
      <c r="F1078" s="201" t="s">
        <v>133</v>
      </c>
      <c r="G1078" s="9">
        <v>180</v>
      </c>
    </row>
    <row r="1079" spans="1:7" ht="47.25" x14ac:dyDescent="0.2">
      <c r="A1079" s="79" t="s">
        <v>222</v>
      </c>
      <c r="B1079" s="202">
        <v>912</v>
      </c>
      <c r="C1079" s="201" t="s">
        <v>65</v>
      </c>
      <c r="D1079" s="201" t="s">
        <v>52</v>
      </c>
      <c r="E1079" s="201" t="s">
        <v>688</v>
      </c>
      <c r="F1079" s="201" t="s">
        <v>233</v>
      </c>
      <c r="G1079" s="9">
        <v>211</v>
      </c>
    </row>
    <row r="1080" spans="1:7" ht="31.5" x14ac:dyDescent="0.2">
      <c r="A1080" s="79" t="s">
        <v>22</v>
      </c>
      <c r="B1080" s="202">
        <v>912</v>
      </c>
      <c r="C1080" s="201" t="s">
        <v>65</v>
      </c>
      <c r="D1080" s="201" t="s">
        <v>52</v>
      </c>
      <c r="E1080" s="201" t="s">
        <v>688</v>
      </c>
      <c r="F1080" s="201" t="s">
        <v>15</v>
      </c>
      <c r="G1080" s="9">
        <f t="shared" ref="G1080:G1081" si="87">G1081</f>
        <v>1322</v>
      </c>
    </row>
    <row r="1081" spans="1:7" ht="31.5" x14ac:dyDescent="0.2">
      <c r="A1081" s="79" t="s">
        <v>17</v>
      </c>
      <c r="B1081" s="202">
        <v>912</v>
      </c>
      <c r="C1081" s="201" t="s">
        <v>65</v>
      </c>
      <c r="D1081" s="201" t="s">
        <v>52</v>
      </c>
      <c r="E1081" s="201" t="s">
        <v>688</v>
      </c>
      <c r="F1081" s="201" t="s">
        <v>16</v>
      </c>
      <c r="G1081" s="9">
        <f t="shared" si="87"/>
        <v>1322</v>
      </c>
    </row>
    <row r="1082" spans="1:7" x14ac:dyDescent="0.2">
      <c r="A1082" s="79" t="s">
        <v>934</v>
      </c>
      <c r="B1082" s="202">
        <v>912</v>
      </c>
      <c r="C1082" s="201" t="s">
        <v>65</v>
      </c>
      <c r="D1082" s="201" t="s">
        <v>52</v>
      </c>
      <c r="E1082" s="201" t="s">
        <v>688</v>
      </c>
      <c r="F1082" s="201" t="s">
        <v>128</v>
      </c>
      <c r="G1082" s="196">
        <f>1203+119</f>
        <v>1322</v>
      </c>
    </row>
    <row r="1083" spans="1:7" x14ac:dyDescent="0.2">
      <c r="A1083" s="82" t="s">
        <v>13</v>
      </c>
      <c r="B1083" s="202">
        <v>912</v>
      </c>
      <c r="C1083" s="201" t="s">
        <v>65</v>
      </c>
      <c r="D1083" s="201" t="s">
        <v>52</v>
      </c>
      <c r="E1083" s="201" t="s">
        <v>688</v>
      </c>
      <c r="F1083" s="201" t="s">
        <v>14</v>
      </c>
      <c r="G1083" s="9">
        <f t="shared" ref="G1083:G1084" si="88">G1084</f>
        <v>16</v>
      </c>
    </row>
    <row r="1084" spans="1:7" x14ac:dyDescent="0.2">
      <c r="A1084" s="79" t="s">
        <v>34</v>
      </c>
      <c r="B1084" s="202">
        <v>912</v>
      </c>
      <c r="C1084" s="201" t="s">
        <v>65</v>
      </c>
      <c r="D1084" s="201" t="s">
        <v>52</v>
      </c>
      <c r="E1084" s="201" t="s">
        <v>688</v>
      </c>
      <c r="F1084" s="201" t="s">
        <v>33</v>
      </c>
      <c r="G1084" s="9">
        <f t="shared" si="88"/>
        <v>16</v>
      </c>
    </row>
    <row r="1085" spans="1:7" x14ac:dyDescent="0.2">
      <c r="A1085" s="79" t="s">
        <v>134</v>
      </c>
      <c r="B1085" s="202">
        <v>912</v>
      </c>
      <c r="C1085" s="201" t="s">
        <v>65</v>
      </c>
      <c r="D1085" s="201" t="s">
        <v>52</v>
      </c>
      <c r="E1085" s="201" t="s">
        <v>688</v>
      </c>
      <c r="F1085" s="201" t="s">
        <v>135</v>
      </c>
      <c r="G1085" s="9">
        <v>16</v>
      </c>
    </row>
    <row r="1086" spans="1:7" ht="47.25" x14ac:dyDescent="0.2">
      <c r="A1086" s="25" t="s">
        <v>896</v>
      </c>
      <c r="B1086" s="77">
        <v>912</v>
      </c>
      <c r="C1086" s="78" t="s">
        <v>65</v>
      </c>
      <c r="D1086" s="78" t="s">
        <v>52</v>
      </c>
      <c r="E1086" s="94" t="s">
        <v>631</v>
      </c>
      <c r="F1086" s="78"/>
      <c r="G1086" s="10">
        <f t="shared" ref="G1086:G1087" si="89">G1087</f>
        <v>16273.449999999999</v>
      </c>
    </row>
    <row r="1087" spans="1:7" ht="31.5" x14ac:dyDescent="0.2">
      <c r="A1087" s="125" t="s">
        <v>430</v>
      </c>
      <c r="B1087" s="202">
        <v>912</v>
      </c>
      <c r="C1087" s="201" t="s">
        <v>65</v>
      </c>
      <c r="D1087" s="201" t="s">
        <v>52</v>
      </c>
      <c r="E1087" s="86" t="s">
        <v>631</v>
      </c>
      <c r="F1087" s="60" t="s">
        <v>36</v>
      </c>
      <c r="G1087" s="9">
        <f t="shared" si="89"/>
        <v>16273.449999999999</v>
      </c>
    </row>
    <row r="1088" spans="1:7" x14ac:dyDescent="0.2">
      <c r="A1088" s="109" t="s">
        <v>35</v>
      </c>
      <c r="B1088" s="202">
        <v>912</v>
      </c>
      <c r="C1088" s="201" t="s">
        <v>65</v>
      </c>
      <c r="D1088" s="201" t="s">
        <v>52</v>
      </c>
      <c r="E1088" s="86" t="s">
        <v>631</v>
      </c>
      <c r="F1088" s="60">
        <v>410</v>
      </c>
      <c r="G1088" s="9">
        <f>G1089</f>
        <v>16273.449999999999</v>
      </c>
    </row>
    <row r="1089" spans="1:16370" ht="31.5" x14ac:dyDescent="0.2">
      <c r="A1089" s="109" t="s">
        <v>136</v>
      </c>
      <c r="B1089" s="202">
        <v>912</v>
      </c>
      <c r="C1089" s="201" t="s">
        <v>65</v>
      </c>
      <c r="D1089" s="201" t="s">
        <v>52</v>
      </c>
      <c r="E1089" s="86" t="s">
        <v>631</v>
      </c>
      <c r="F1089" s="60" t="s">
        <v>137</v>
      </c>
      <c r="G1089" s="196">
        <f>16273.32+0.13</f>
        <v>16273.449999999999</v>
      </c>
    </row>
    <row r="1090" spans="1:16370" s="59" customFormat="1" ht="31.5" x14ac:dyDescent="0.2">
      <c r="A1090" s="72" t="s">
        <v>760</v>
      </c>
      <c r="B1090" s="44">
        <v>912</v>
      </c>
      <c r="C1090" s="73" t="s">
        <v>65</v>
      </c>
      <c r="D1090" s="44" t="s">
        <v>52</v>
      </c>
      <c r="E1090" s="73" t="s">
        <v>211</v>
      </c>
      <c r="F1090" s="44"/>
      <c r="G1090" s="198">
        <f>G1091+G1096</f>
        <v>153019.5</v>
      </c>
    </row>
    <row r="1091" spans="1:16370" ht="31.5" x14ac:dyDescent="0.2">
      <c r="A1091" s="199" t="s">
        <v>201</v>
      </c>
      <c r="B1091" s="43">
        <v>912</v>
      </c>
      <c r="C1091" s="200" t="s">
        <v>65</v>
      </c>
      <c r="D1091" s="200" t="s">
        <v>52</v>
      </c>
      <c r="E1091" s="102" t="s">
        <v>240</v>
      </c>
      <c r="F1091" s="103"/>
      <c r="G1091" s="8">
        <f>G1092</f>
        <v>19.5</v>
      </c>
      <c r="XEP1091" s="59"/>
    </row>
    <row r="1092" spans="1:16370" x14ac:dyDescent="0.25">
      <c r="A1092" s="181" t="s">
        <v>958</v>
      </c>
      <c r="B1092" s="44">
        <v>912</v>
      </c>
      <c r="C1092" s="73" t="s">
        <v>65</v>
      </c>
      <c r="D1092" s="73" t="s">
        <v>52</v>
      </c>
      <c r="E1092" s="183" t="s">
        <v>959</v>
      </c>
      <c r="F1092" s="274"/>
      <c r="G1092" s="185">
        <f>G1093</f>
        <v>19.5</v>
      </c>
    </row>
    <row r="1093" spans="1:16370" x14ac:dyDescent="0.25">
      <c r="A1093" s="203" t="s">
        <v>961</v>
      </c>
      <c r="B1093" s="202">
        <v>912</v>
      </c>
      <c r="C1093" s="78" t="s">
        <v>65</v>
      </c>
      <c r="D1093" s="78" t="s">
        <v>52</v>
      </c>
      <c r="E1093" s="205" t="s">
        <v>960</v>
      </c>
      <c r="F1093" s="205"/>
      <c r="G1093" s="217">
        <f>G1094</f>
        <v>19.5</v>
      </c>
    </row>
    <row r="1094" spans="1:16370" x14ac:dyDescent="0.25">
      <c r="A1094" s="197" t="s">
        <v>23</v>
      </c>
      <c r="B1094" s="202">
        <v>912</v>
      </c>
      <c r="C1094" s="201" t="s">
        <v>65</v>
      </c>
      <c r="D1094" s="201" t="s">
        <v>52</v>
      </c>
      <c r="E1094" s="182" t="s">
        <v>960</v>
      </c>
      <c r="F1094" s="182" t="s">
        <v>24</v>
      </c>
      <c r="G1094" s="188">
        <f>G1095</f>
        <v>19.5</v>
      </c>
    </row>
    <row r="1095" spans="1:16370" x14ac:dyDescent="0.25">
      <c r="A1095" s="197" t="s">
        <v>123</v>
      </c>
      <c r="B1095" s="202">
        <v>916</v>
      </c>
      <c r="C1095" s="201" t="s">
        <v>65</v>
      </c>
      <c r="D1095" s="201" t="s">
        <v>52</v>
      </c>
      <c r="E1095" s="182" t="s">
        <v>960</v>
      </c>
      <c r="F1095" s="182" t="s">
        <v>122</v>
      </c>
      <c r="G1095" s="188">
        <f>0+19.5</f>
        <v>19.5</v>
      </c>
    </row>
    <row r="1096" spans="1:16370" s="59" customFormat="1" x14ac:dyDescent="0.2">
      <c r="A1096" s="199" t="s">
        <v>497</v>
      </c>
      <c r="B1096" s="43">
        <v>912</v>
      </c>
      <c r="C1096" s="200" t="s">
        <v>65</v>
      </c>
      <c r="D1096" s="43" t="s">
        <v>52</v>
      </c>
      <c r="E1096" s="43" t="s">
        <v>501</v>
      </c>
      <c r="F1096" s="43"/>
      <c r="G1096" s="13">
        <f>G1097</f>
        <v>153000</v>
      </c>
    </row>
    <row r="1097" spans="1:16370" s="75" customFormat="1" x14ac:dyDescent="0.2">
      <c r="A1097" s="72" t="s">
        <v>880</v>
      </c>
      <c r="B1097" s="44">
        <v>912</v>
      </c>
      <c r="C1097" s="73" t="s">
        <v>65</v>
      </c>
      <c r="D1097" s="44" t="s">
        <v>52</v>
      </c>
      <c r="E1097" s="93" t="s">
        <v>881</v>
      </c>
      <c r="F1097" s="106"/>
      <c r="G1097" s="12">
        <f>G1098</f>
        <v>153000</v>
      </c>
    </row>
    <row r="1098" spans="1:16370" s="75" customFormat="1" ht="30" customHeight="1" x14ac:dyDescent="0.2">
      <c r="A1098" s="72" t="s">
        <v>882</v>
      </c>
      <c r="B1098" s="44">
        <v>912</v>
      </c>
      <c r="C1098" s="73" t="s">
        <v>65</v>
      </c>
      <c r="D1098" s="44" t="s">
        <v>52</v>
      </c>
      <c r="E1098" s="93" t="s">
        <v>883</v>
      </c>
      <c r="F1098" s="106"/>
      <c r="G1098" s="12">
        <f>G1099</f>
        <v>153000</v>
      </c>
    </row>
    <row r="1099" spans="1:16370" s="75" customFormat="1" x14ac:dyDescent="0.2">
      <c r="A1099" s="79" t="s">
        <v>884</v>
      </c>
      <c r="B1099" s="84">
        <v>912</v>
      </c>
      <c r="C1099" s="201" t="s">
        <v>65</v>
      </c>
      <c r="D1099" s="202" t="s">
        <v>52</v>
      </c>
      <c r="E1099" s="96" t="s">
        <v>883</v>
      </c>
      <c r="F1099" s="106" t="s">
        <v>885</v>
      </c>
      <c r="G1099" s="9">
        <f>G1100</f>
        <v>153000</v>
      </c>
    </row>
    <row r="1100" spans="1:16370" s="75" customFormat="1" x14ac:dyDescent="0.2">
      <c r="A1100" s="79" t="s">
        <v>886</v>
      </c>
      <c r="B1100" s="84">
        <v>912</v>
      </c>
      <c r="C1100" s="201" t="s">
        <v>65</v>
      </c>
      <c r="D1100" s="202" t="s">
        <v>52</v>
      </c>
      <c r="E1100" s="96" t="s">
        <v>883</v>
      </c>
      <c r="F1100" s="106" t="s">
        <v>887</v>
      </c>
      <c r="G1100" s="9">
        <v>153000</v>
      </c>
    </row>
    <row r="1101" spans="1:16370" ht="31.5" x14ac:dyDescent="0.2">
      <c r="A1101" s="87" t="s">
        <v>914</v>
      </c>
      <c r="B1101" s="44">
        <v>912</v>
      </c>
      <c r="C1101" s="73" t="s">
        <v>65</v>
      </c>
      <c r="D1101" s="44" t="s">
        <v>52</v>
      </c>
      <c r="E1101" s="73" t="s">
        <v>373</v>
      </c>
      <c r="F1101" s="73"/>
      <c r="G1101" s="1">
        <f t="shared" ref="G1101:G1102" si="90">G1102</f>
        <v>153718.68</v>
      </c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7"/>
      <c r="AV1101" s="97"/>
      <c r="AW1101" s="97"/>
      <c r="AX1101" s="97"/>
      <c r="AY1101" s="97"/>
      <c r="AZ1101" s="97"/>
      <c r="BA1101" s="97"/>
      <c r="BB1101" s="97"/>
      <c r="BC1101" s="97"/>
      <c r="BD1101" s="97"/>
      <c r="BE1101" s="97"/>
      <c r="BF1101" s="97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7"/>
      <c r="BS1101" s="97"/>
      <c r="BT1101" s="97"/>
      <c r="BU1101" s="97"/>
      <c r="BV1101" s="97"/>
      <c r="BW1101" s="97"/>
      <c r="BX1101" s="97"/>
      <c r="BY1101" s="97"/>
      <c r="BZ1101" s="97"/>
      <c r="CA1101" s="97"/>
      <c r="CB1101" s="97"/>
      <c r="CC1101" s="97"/>
      <c r="CD1101" s="97"/>
      <c r="CE1101" s="97"/>
      <c r="CF1101" s="97"/>
      <c r="CG1101" s="97"/>
      <c r="CH1101" s="97"/>
      <c r="CI1101" s="97"/>
      <c r="CJ1101" s="97"/>
      <c r="CK1101" s="97"/>
      <c r="CL1101" s="97"/>
      <c r="CM1101" s="97"/>
      <c r="CN1101" s="97"/>
      <c r="CO1101" s="97"/>
      <c r="CP1101" s="97"/>
      <c r="CQ1101" s="97"/>
      <c r="CR1101" s="97"/>
      <c r="CS1101" s="97"/>
      <c r="CT1101" s="97"/>
      <c r="CU1101" s="97"/>
      <c r="CV1101" s="97"/>
      <c r="CW1101" s="97"/>
      <c r="CX1101" s="97"/>
      <c r="CY1101" s="97"/>
      <c r="CZ1101" s="97"/>
      <c r="DA1101" s="97"/>
      <c r="DB1101" s="97"/>
      <c r="DC1101" s="97"/>
      <c r="DD1101" s="97"/>
      <c r="DE1101" s="97"/>
      <c r="DF1101" s="97"/>
      <c r="DG1101" s="97"/>
      <c r="DH1101" s="97"/>
      <c r="DI1101" s="97"/>
      <c r="DJ1101" s="97"/>
      <c r="DK1101" s="97"/>
      <c r="DL1101" s="97"/>
      <c r="DM1101" s="97"/>
      <c r="DN1101" s="97"/>
      <c r="DO1101" s="97"/>
      <c r="DP1101" s="97"/>
      <c r="DQ1101" s="97"/>
      <c r="DR1101" s="97"/>
      <c r="DS1101" s="97"/>
      <c r="DT1101" s="97"/>
      <c r="DU1101" s="97"/>
      <c r="DV1101" s="97"/>
      <c r="DW1101" s="97"/>
      <c r="DX1101" s="97"/>
      <c r="DY1101" s="97"/>
      <c r="DZ1101" s="97"/>
      <c r="EA1101" s="97"/>
      <c r="EB1101" s="97"/>
      <c r="EC1101" s="97"/>
      <c r="ED1101" s="97"/>
      <c r="EE1101" s="97"/>
      <c r="EF1101" s="97"/>
      <c r="EG1101" s="97"/>
      <c r="EH1101" s="97"/>
      <c r="EI1101" s="97"/>
      <c r="EJ1101" s="97"/>
      <c r="EK1101" s="97"/>
      <c r="EL1101" s="97"/>
      <c r="EM1101" s="97"/>
      <c r="EN1101" s="97"/>
      <c r="EO1101" s="97"/>
      <c r="EP1101" s="97"/>
      <c r="EQ1101" s="97"/>
      <c r="ER1101" s="97"/>
      <c r="ES1101" s="97"/>
      <c r="ET1101" s="97"/>
      <c r="EU1101" s="97"/>
      <c r="EV1101" s="97"/>
      <c r="EW1101" s="97"/>
      <c r="EX1101" s="97"/>
      <c r="EY1101" s="97"/>
      <c r="EZ1101" s="97"/>
      <c r="FA1101" s="97"/>
      <c r="FB1101" s="97"/>
      <c r="FC1101" s="97"/>
      <c r="FD1101" s="97"/>
      <c r="FE1101" s="97"/>
      <c r="FF1101" s="97"/>
      <c r="FG1101" s="97"/>
      <c r="FH1101" s="97"/>
      <c r="FI1101" s="97"/>
      <c r="FJ1101" s="97"/>
      <c r="FK1101" s="97"/>
      <c r="FL1101" s="97"/>
      <c r="FM1101" s="97"/>
      <c r="FN1101" s="97"/>
      <c r="FO1101" s="97"/>
      <c r="FP1101" s="97"/>
      <c r="FQ1101" s="97"/>
      <c r="FR1101" s="97"/>
      <c r="FS1101" s="97"/>
      <c r="FT1101" s="97"/>
      <c r="FU1101" s="97"/>
      <c r="FV1101" s="97"/>
      <c r="FW1101" s="97"/>
      <c r="FX1101" s="97"/>
      <c r="FY1101" s="97"/>
      <c r="FZ1101" s="97"/>
      <c r="GA1101" s="97"/>
      <c r="GB1101" s="97"/>
      <c r="GC1101" s="97"/>
      <c r="GD1101" s="97"/>
      <c r="GE1101" s="97"/>
      <c r="GF1101" s="97"/>
      <c r="GG1101" s="97"/>
      <c r="GH1101" s="97"/>
      <c r="GI1101" s="97"/>
      <c r="GJ1101" s="97"/>
      <c r="GK1101" s="97"/>
      <c r="GL1101" s="97"/>
      <c r="GM1101" s="97"/>
      <c r="GN1101" s="97"/>
      <c r="GO1101" s="97"/>
      <c r="GP1101" s="97"/>
      <c r="GQ1101" s="97"/>
      <c r="GR1101" s="97"/>
      <c r="GS1101" s="97"/>
      <c r="GT1101" s="97"/>
      <c r="GU1101" s="97"/>
      <c r="GV1101" s="97"/>
      <c r="GW1101" s="97"/>
      <c r="GX1101" s="97"/>
      <c r="GY1101" s="97"/>
      <c r="GZ1101" s="97"/>
      <c r="HA1101" s="97"/>
      <c r="HB1101" s="97"/>
      <c r="HC1101" s="97"/>
      <c r="HD1101" s="97"/>
      <c r="HE1101" s="97"/>
      <c r="HF1101" s="97"/>
      <c r="HG1101" s="97"/>
      <c r="HH1101" s="97"/>
      <c r="HI1101" s="97"/>
      <c r="HJ1101" s="97"/>
      <c r="HK1101" s="97"/>
      <c r="HL1101" s="97"/>
      <c r="HM1101" s="97"/>
      <c r="HN1101" s="97"/>
      <c r="HO1101" s="97"/>
      <c r="HP1101" s="97"/>
      <c r="HQ1101" s="97"/>
      <c r="HR1101" s="97"/>
      <c r="HS1101" s="97"/>
      <c r="HT1101" s="97"/>
      <c r="HU1101" s="97"/>
      <c r="HV1101" s="97"/>
      <c r="HW1101" s="97"/>
      <c r="HX1101" s="97"/>
      <c r="HY1101" s="97"/>
      <c r="HZ1101" s="97"/>
      <c r="IA1101" s="97"/>
      <c r="IB1101" s="97"/>
      <c r="IC1101" s="97"/>
      <c r="ID1101" s="97"/>
      <c r="IE1101" s="97"/>
      <c r="IF1101" s="97"/>
      <c r="IG1101" s="97"/>
      <c r="IH1101" s="97"/>
      <c r="II1101" s="97"/>
      <c r="IJ1101" s="97"/>
      <c r="IK1101" s="97"/>
      <c r="IL1101" s="97"/>
      <c r="IM1101" s="97"/>
      <c r="IN1101" s="97"/>
      <c r="IO1101" s="97"/>
      <c r="IP1101" s="97"/>
      <c r="IQ1101" s="97"/>
      <c r="IR1101" s="97"/>
      <c r="IS1101" s="97"/>
      <c r="IT1101" s="97"/>
      <c r="IU1101" s="97"/>
      <c r="IV1101" s="97"/>
      <c r="IW1101" s="97"/>
      <c r="IX1101" s="97"/>
      <c r="IY1101" s="97"/>
      <c r="IZ1101" s="97"/>
      <c r="JA1101" s="97"/>
      <c r="JB1101" s="97"/>
      <c r="JC1101" s="97"/>
      <c r="JD1101" s="97"/>
      <c r="JE1101" s="97"/>
      <c r="JF1101" s="97"/>
      <c r="JG1101" s="97"/>
      <c r="JH1101" s="97"/>
      <c r="JI1101" s="97"/>
      <c r="JJ1101" s="97"/>
      <c r="JK1101" s="97"/>
      <c r="JL1101" s="97"/>
      <c r="JM1101" s="97"/>
      <c r="JN1101" s="97"/>
      <c r="JO1101" s="97"/>
      <c r="JP1101" s="97"/>
      <c r="JQ1101" s="97"/>
      <c r="JR1101" s="97"/>
      <c r="JS1101" s="97"/>
      <c r="JT1101" s="97"/>
      <c r="JU1101" s="97"/>
      <c r="JV1101" s="97"/>
      <c r="JW1101" s="97"/>
      <c r="JX1101" s="97"/>
      <c r="JY1101" s="97"/>
      <c r="JZ1101" s="97"/>
      <c r="KA1101" s="97"/>
      <c r="KB1101" s="97"/>
      <c r="KC1101" s="97"/>
      <c r="KD1101" s="97"/>
      <c r="KE1101" s="97"/>
      <c r="KF1101" s="97"/>
      <c r="KG1101" s="97"/>
      <c r="KH1101" s="97"/>
      <c r="KI1101" s="97"/>
      <c r="KJ1101" s="97"/>
      <c r="KK1101" s="97"/>
      <c r="KL1101" s="97"/>
      <c r="KM1101" s="97"/>
      <c r="KN1101" s="97"/>
      <c r="KO1101" s="97"/>
      <c r="KP1101" s="97"/>
      <c r="KQ1101" s="97"/>
      <c r="KR1101" s="97"/>
      <c r="KS1101" s="97"/>
      <c r="KT1101" s="97"/>
      <c r="KU1101" s="97"/>
      <c r="KV1101" s="97"/>
      <c r="KW1101" s="97"/>
      <c r="KX1101" s="97"/>
      <c r="KY1101" s="97"/>
      <c r="KZ1101" s="97"/>
      <c r="LA1101" s="97"/>
      <c r="LB1101" s="97"/>
      <c r="LC1101" s="97"/>
      <c r="LD1101" s="97"/>
      <c r="LE1101" s="97"/>
      <c r="LF1101" s="97"/>
      <c r="LG1101" s="97"/>
      <c r="LH1101" s="97"/>
      <c r="LI1101" s="97"/>
      <c r="LJ1101" s="97"/>
      <c r="LK1101" s="97"/>
      <c r="LL1101" s="97"/>
      <c r="LM1101" s="97"/>
      <c r="LN1101" s="97"/>
      <c r="LO1101" s="97"/>
      <c r="LP1101" s="97"/>
      <c r="LQ1101" s="97"/>
      <c r="LR1101" s="97"/>
      <c r="LS1101" s="97"/>
      <c r="LT1101" s="97"/>
      <c r="LU1101" s="97"/>
      <c r="LV1101" s="97"/>
      <c r="LW1101" s="97"/>
      <c r="LX1101" s="97"/>
      <c r="LY1101" s="97"/>
      <c r="LZ1101" s="97"/>
      <c r="MA1101" s="97"/>
      <c r="MB1101" s="97"/>
      <c r="MC1101" s="97"/>
      <c r="MD1101" s="97"/>
      <c r="ME1101" s="97"/>
      <c r="MF1101" s="97"/>
      <c r="MG1101" s="97"/>
      <c r="MH1101" s="97"/>
      <c r="MI1101" s="97"/>
      <c r="MJ1101" s="97"/>
      <c r="MK1101" s="97"/>
      <c r="ML1101" s="97"/>
      <c r="MM1101" s="97"/>
      <c r="MN1101" s="97"/>
      <c r="MO1101" s="97"/>
      <c r="MP1101" s="97"/>
      <c r="MQ1101" s="97"/>
      <c r="MR1101" s="97"/>
      <c r="MS1101" s="97"/>
      <c r="MT1101" s="97"/>
      <c r="MU1101" s="97"/>
      <c r="MV1101" s="97"/>
      <c r="MW1101" s="97"/>
      <c r="MX1101" s="97"/>
      <c r="MY1101" s="97"/>
      <c r="MZ1101" s="97"/>
      <c r="NA1101" s="97"/>
      <c r="NB1101" s="97"/>
      <c r="NC1101" s="97"/>
      <c r="ND1101" s="97"/>
      <c r="NE1101" s="97"/>
      <c r="NF1101" s="97"/>
      <c r="NG1101" s="97"/>
      <c r="NH1101" s="97"/>
      <c r="NI1101" s="97"/>
      <c r="NJ1101" s="97"/>
      <c r="NK1101" s="97"/>
      <c r="NL1101" s="97"/>
      <c r="NM1101" s="97"/>
      <c r="NN1101" s="97"/>
      <c r="NO1101" s="97"/>
      <c r="NP1101" s="97"/>
      <c r="NQ1101" s="97"/>
      <c r="NR1101" s="97"/>
      <c r="NS1101" s="97"/>
      <c r="NT1101" s="97"/>
      <c r="NU1101" s="97"/>
      <c r="NV1101" s="97"/>
      <c r="NW1101" s="97"/>
      <c r="NX1101" s="97"/>
      <c r="NY1101" s="97"/>
      <c r="NZ1101" s="97"/>
      <c r="OA1101" s="97"/>
      <c r="OB1101" s="97"/>
      <c r="OC1101" s="97"/>
      <c r="OD1101" s="97"/>
      <c r="OE1101" s="97"/>
      <c r="OF1101" s="97"/>
      <c r="OG1101" s="97"/>
      <c r="OH1101" s="97"/>
      <c r="OI1101" s="97"/>
      <c r="OJ1101" s="97"/>
      <c r="OK1101" s="97"/>
      <c r="OL1101" s="97"/>
      <c r="OM1101" s="97"/>
      <c r="ON1101" s="97"/>
      <c r="OO1101" s="97"/>
      <c r="OP1101" s="97"/>
      <c r="OQ1101" s="97"/>
      <c r="OR1101" s="97"/>
      <c r="OS1101" s="97"/>
      <c r="OT1101" s="97"/>
      <c r="OU1101" s="97"/>
      <c r="OV1101" s="97"/>
      <c r="OW1101" s="97"/>
      <c r="OX1101" s="97"/>
      <c r="OY1101" s="97"/>
      <c r="OZ1101" s="97"/>
      <c r="PA1101" s="97"/>
      <c r="PB1101" s="97"/>
      <c r="PC1101" s="97"/>
      <c r="PD1101" s="97"/>
      <c r="PE1101" s="97"/>
      <c r="PF1101" s="97"/>
      <c r="PG1101" s="97"/>
      <c r="PH1101" s="97"/>
      <c r="PI1101" s="97"/>
      <c r="PJ1101" s="97"/>
      <c r="PK1101" s="97"/>
      <c r="PL1101" s="97"/>
      <c r="PM1101" s="97"/>
      <c r="PN1101" s="97"/>
      <c r="PO1101" s="97"/>
      <c r="PP1101" s="97"/>
      <c r="PQ1101" s="97"/>
      <c r="PR1101" s="97"/>
      <c r="PS1101" s="97"/>
      <c r="PT1101" s="97"/>
      <c r="PU1101" s="97"/>
      <c r="PV1101" s="97"/>
      <c r="PW1101" s="97"/>
      <c r="PX1101" s="97"/>
      <c r="PY1101" s="97"/>
      <c r="PZ1101" s="97"/>
      <c r="QA1101" s="97"/>
      <c r="QB1101" s="97"/>
      <c r="QC1101" s="97"/>
      <c r="QD1101" s="97"/>
      <c r="QE1101" s="97"/>
      <c r="QF1101" s="97"/>
      <c r="QG1101" s="97"/>
      <c r="QH1101" s="97"/>
      <c r="QI1101" s="97"/>
      <c r="QJ1101" s="97"/>
      <c r="QK1101" s="97"/>
      <c r="QL1101" s="97"/>
      <c r="QM1101" s="97"/>
      <c r="QN1101" s="97"/>
      <c r="QO1101" s="97"/>
      <c r="QP1101" s="97"/>
      <c r="QQ1101" s="97"/>
      <c r="QR1101" s="97"/>
      <c r="QS1101" s="97"/>
      <c r="QT1101" s="97"/>
      <c r="QU1101" s="97"/>
      <c r="QV1101" s="97"/>
      <c r="QW1101" s="97"/>
      <c r="QX1101" s="97"/>
      <c r="QY1101" s="97"/>
      <c r="QZ1101" s="97"/>
      <c r="RA1101" s="97"/>
      <c r="RB1101" s="97"/>
      <c r="RC1101" s="97"/>
      <c r="RD1101" s="97"/>
      <c r="RE1101" s="97"/>
      <c r="RF1101" s="97"/>
      <c r="RG1101" s="97"/>
      <c r="RH1101" s="97"/>
      <c r="RI1101" s="97"/>
      <c r="RJ1101" s="97"/>
      <c r="RK1101" s="97"/>
      <c r="RL1101" s="97"/>
      <c r="RM1101" s="97"/>
      <c r="RN1101" s="97"/>
      <c r="RO1101" s="97"/>
      <c r="RP1101" s="97"/>
      <c r="RQ1101" s="97"/>
      <c r="RR1101" s="97"/>
      <c r="RS1101" s="97"/>
      <c r="RT1101" s="97"/>
      <c r="RU1101" s="97"/>
      <c r="RV1101" s="97"/>
      <c r="RW1101" s="97"/>
      <c r="RX1101" s="97"/>
      <c r="RY1101" s="97"/>
      <c r="RZ1101" s="97"/>
      <c r="SA1101" s="97"/>
      <c r="SB1101" s="97"/>
      <c r="SC1101" s="97"/>
      <c r="SD1101" s="97"/>
      <c r="SE1101" s="97"/>
      <c r="SF1101" s="97"/>
      <c r="SG1101" s="97"/>
      <c r="SH1101" s="97"/>
      <c r="SI1101" s="97"/>
      <c r="SJ1101" s="97"/>
      <c r="SK1101" s="97"/>
      <c r="SL1101" s="97"/>
      <c r="SM1101" s="97"/>
      <c r="SN1101" s="97"/>
      <c r="SO1101" s="97"/>
      <c r="SP1101" s="97"/>
      <c r="SQ1101" s="97"/>
      <c r="SR1101" s="97"/>
      <c r="SS1101" s="97"/>
      <c r="ST1101" s="97"/>
      <c r="SU1101" s="97"/>
      <c r="SV1101" s="97"/>
      <c r="SW1101" s="97"/>
      <c r="SX1101" s="97"/>
      <c r="SY1101" s="97"/>
      <c r="SZ1101" s="97"/>
      <c r="TA1101" s="97"/>
      <c r="TB1101" s="97"/>
      <c r="TC1101" s="97"/>
      <c r="TD1101" s="97"/>
      <c r="TE1101" s="97"/>
      <c r="TF1101" s="97"/>
      <c r="TG1101" s="97"/>
      <c r="TH1101" s="97"/>
      <c r="TI1101" s="97"/>
      <c r="TJ1101" s="97"/>
      <c r="TK1101" s="97"/>
      <c r="TL1101" s="97"/>
      <c r="TM1101" s="97"/>
      <c r="TN1101" s="97"/>
      <c r="TO1101" s="97"/>
      <c r="TP1101" s="97"/>
      <c r="TQ1101" s="97"/>
      <c r="TR1101" s="97"/>
      <c r="TS1101" s="97"/>
      <c r="TT1101" s="97"/>
      <c r="TU1101" s="97"/>
      <c r="TV1101" s="97"/>
      <c r="TW1101" s="97"/>
      <c r="TX1101" s="97"/>
      <c r="TY1101" s="97"/>
      <c r="TZ1101" s="97"/>
      <c r="UA1101" s="97"/>
      <c r="UB1101" s="97"/>
      <c r="UC1101" s="97"/>
      <c r="UD1101" s="97"/>
      <c r="UE1101" s="97"/>
      <c r="UF1101" s="97"/>
      <c r="UG1101" s="97"/>
      <c r="UH1101" s="97"/>
      <c r="UI1101" s="97"/>
      <c r="UJ1101" s="97"/>
      <c r="UK1101" s="97"/>
      <c r="UL1101" s="97"/>
      <c r="UM1101" s="97"/>
      <c r="UN1101" s="97"/>
      <c r="UO1101" s="97"/>
      <c r="UP1101" s="97"/>
      <c r="UQ1101" s="97"/>
      <c r="UR1101" s="97"/>
      <c r="US1101" s="97"/>
      <c r="UT1101" s="97"/>
      <c r="UU1101" s="97"/>
      <c r="UV1101" s="97"/>
      <c r="UW1101" s="97"/>
      <c r="UX1101" s="97"/>
      <c r="UY1101" s="97"/>
      <c r="UZ1101" s="97"/>
      <c r="VA1101" s="97"/>
      <c r="VB1101" s="97"/>
      <c r="VC1101" s="97"/>
      <c r="VD1101" s="97"/>
      <c r="VE1101" s="97"/>
      <c r="VF1101" s="97"/>
      <c r="VG1101" s="97"/>
      <c r="VH1101" s="97"/>
      <c r="VI1101" s="97"/>
      <c r="VJ1101" s="97"/>
      <c r="VK1101" s="97"/>
      <c r="VL1101" s="97"/>
      <c r="VM1101" s="97"/>
      <c r="VN1101" s="97"/>
      <c r="VO1101" s="97"/>
      <c r="VP1101" s="97"/>
      <c r="VQ1101" s="97"/>
      <c r="VR1101" s="97"/>
      <c r="VS1101" s="97"/>
      <c r="VT1101" s="97"/>
      <c r="VU1101" s="97"/>
      <c r="VV1101" s="97"/>
      <c r="VW1101" s="97"/>
      <c r="VX1101" s="97"/>
      <c r="VY1101" s="97"/>
      <c r="VZ1101" s="97"/>
      <c r="WA1101" s="97"/>
      <c r="WB1101" s="97"/>
      <c r="WC1101" s="97"/>
      <c r="WD1101" s="97"/>
      <c r="WE1101" s="97"/>
      <c r="WF1101" s="97"/>
      <c r="WG1101" s="97"/>
      <c r="WH1101" s="97"/>
      <c r="WI1101" s="97"/>
      <c r="WJ1101" s="97"/>
      <c r="WK1101" s="97"/>
      <c r="WL1101" s="97"/>
      <c r="WM1101" s="97"/>
      <c r="WN1101" s="97"/>
      <c r="WO1101" s="97"/>
      <c r="WP1101" s="97"/>
      <c r="WQ1101" s="97"/>
      <c r="WR1101" s="97"/>
      <c r="WS1101" s="97"/>
      <c r="WT1101" s="97"/>
      <c r="WU1101" s="97"/>
      <c r="WV1101" s="97"/>
      <c r="WW1101" s="97"/>
      <c r="WX1101" s="97"/>
      <c r="WY1101" s="97"/>
      <c r="WZ1101" s="97"/>
      <c r="XA1101" s="97"/>
      <c r="XB1101" s="97"/>
      <c r="XC1101" s="97"/>
      <c r="XD1101" s="97"/>
      <c r="XE1101" s="97"/>
      <c r="XF1101" s="97"/>
      <c r="XG1101" s="97"/>
      <c r="XH1101" s="97"/>
      <c r="XI1101" s="97"/>
      <c r="XJ1101" s="97"/>
      <c r="XK1101" s="97"/>
      <c r="XL1101" s="97"/>
      <c r="XM1101" s="97"/>
      <c r="XN1101" s="97"/>
      <c r="XO1101" s="97"/>
      <c r="XP1101" s="97"/>
      <c r="XQ1101" s="97"/>
      <c r="XR1101" s="97"/>
      <c r="XS1101" s="97"/>
      <c r="XT1101" s="97"/>
      <c r="XU1101" s="97"/>
      <c r="XV1101" s="97"/>
      <c r="XW1101" s="97"/>
      <c r="XX1101" s="97"/>
      <c r="XY1101" s="97"/>
      <c r="XZ1101" s="97"/>
      <c r="YA1101" s="97"/>
      <c r="YB1101" s="97"/>
      <c r="YC1101" s="97"/>
      <c r="YD1101" s="97"/>
      <c r="YE1101" s="97"/>
      <c r="YF1101" s="97"/>
      <c r="YG1101" s="97"/>
      <c r="YH1101" s="97"/>
      <c r="YI1101" s="97"/>
      <c r="YJ1101" s="97"/>
      <c r="YK1101" s="97"/>
      <c r="YL1101" s="97"/>
      <c r="YM1101" s="97"/>
      <c r="YN1101" s="97"/>
      <c r="YO1101" s="97"/>
      <c r="YP1101" s="97"/>
      <c r="YQ1101" s="97"/>
      <c r="YR1101" s="97"/>
      <c r="YS1101" s="97"/>
      <c r="YT1101" s="97"/>
      <c r="YU1101" s="97"/>
      <c r="YV1101" s="97"/>
      <c r="YW1101" s="97"/>
      <c r="YX1101" s="97"/>
      <c r="YY1101" s="97"/>
      <c r="YZ1101" s="97"/>
      <c r="ZA1101" s="97"/>
      <c r="ZB1101" s="97"/>
      <c r="ZC1101" s="97"/>
      <c r="ZD1101" s="97"/>
      <c r="ZE1101" s="97"/>
      <c r="ZF1101" s="97"/>
      <c r="ZG1101" s="97"/>
      <c r="ZH1101" s="97"/>
      <c r="ZI1101" s="97"/>
      <c r="ZJ1101" s="97"/>
      <c r="ZK1101" s="97"/>
      <c r="ZL1101" s="97"/>
      <c r="ZM1101" s="97"/>
      <c r="ZN1101" s="97"/>
      <c r="ZO1101" s="97"/>
      <c r="ZP1101" s="97"/>
      <c r="ZQ1101" s="97"/>
      <c r="ZR1101" s="97"/>
      <c r="ZS1101" s="97"/>
      <c r="ZT1101" s="97"/>
      <c r="ZU1101" s="97"/>
      <c r="ZV1101" s="97"/>
      <c r="ZW1101" s="97"/>
      <c r="ZX1101" s="97"/>
      <c r="ZY1101" s="97"/>
      <c r="ZZ1101" s="97"/>
      <c r="AAA1101" s="97"/>
      <c r="AAB1101" s="97"/>
      <c r="AAC1101" s="97"/>
      <c r="AAD1101" s="97"/>
      <c r="AAE1101" s="97"/>
      <c r="AAF1101" s="97"/>
      <c r="AAG1101" s="97"/>
      <c r="AAH1101" s="97"/>
      <c r="AAI1101" s="97"/>
      <c r="AAJ1101" s="97"/>
      <c r="AAK1101" s="97"/>
      <c r="AAL1101" s="97"/>
      <c r="AAM1101" s="97"/>
      <c r="AAN1101" s="97"/>
      <c r="AAO1101" s="97"/>
      <c r="AAP1101" s="97"/>
      <c r="AAQ1101" s="97"/>
      <c r="AAR1101" s="97"/>
      <c r="AAS1101" s="97"/>
      <c r="AAT1101" s="97"/>
      <c r="AAU1101" s="97"/>
      <c r="AAV1101" s="97"/>
      <c r="AAW1101" s="97"/>
      <c r="AAX1101" s="97"/>
      <c r="AAY1101" s="97"/>
      <c r="AAZ1101" s="97"/>
      <c r="ABA1101" s="97"/>
      <c r="ABB1101" s="97"/>
      <c r="ABC1101" s="97"/>
      <c r="ABD1101" s="97"/>
      <c r="ABE1101" s="97"/>
      <c r="ABF1101" s="97"/>
      <c r="ABG1101" s="97"/>
      <c r="ABH1101" s="97"/>
      <c r="ABI1101" s="97"/>
      <c r="ABJ1101" s="97"/>
      <c r="ABK1101" s="97"/>
      <c r="ABL1101" s="97"/>
      <c r="ABM1101" s="97"/>
      <c r="ABN1101" s="97"/>
      <c r="ABO1101" s="97"/>
      <c r="ABP1101" s="97"/>
      <c r="ABQ1101" s="97"/>
      <c r="ABR1101" s="97"/>
      <c r="ABS1101" s="97"/>
      <c r="ABT1101" s="97"/>
      <c r="ABU1101" s="97"/>
      <c r="ABV1101" s="97"/>
      <c r="ABW1101" s="97"/>
      <c r="ABX1101" s="97"/>
      <c r="ABY1101" s="97"/>
      <c r="ABZ1101" s="97"/>
      <c r="ACA1101" s="97"/>
      <c r="ACB1101" s="97"/>
      <c r="ACC1101" s="97"/>
      <c r="ACD1101" s="97"/>
      <c r="ACE1101" s="97"/>
      <c r="ACF1101" s="97"/>
      <c r="ACG1101" s="97"/>
      <c r="ACH1101" s="97"/>
      <c r="ACI1101" s="97"/>
      <c r="ACJ1101" s="97"/>
      <c r="ACK1101" s="97"/>
      <c r="ACL1101" s="97"/>
      <c r="ACM1101" s="97"/>
      <c r="ACN1101" s="97"/>
      <c r="ACO1101" s="97"/>
      <c r="ACP1101" s="97"/>
      <c r="ACQ1101" s="97"/>
      <c r="ACR1101" s="97"/>
      <c r="ACS1101" s="97"/>
      <c r="ACT1101" s="97"/>
      <c r="ACU1101" s="97"/>
      <c r="ACV1101" s="97"/>
      <c r="ACW1101" s="97"/>
      <c r="ACX1101" s="97"/>
      <c r="ACY1101" s="97"/>
      <c r="ACZ1101" s="97"/>
      <c r="ADA1101" s="97"/>
      <c r="ADB1101" s="97"/>
      <c r="ADC1101" s="97"/>
      <c r="ADD1101" s="97"/>
      <c r="ADE1101" s="97"/>
      <c r="ADF1101" s="97"/>
      <c r="ADG1101" s="97"/>
      <c r="ADH1101" s="97"/>
      <c r="ADI1101" s="97"/>
      <c r="ADJ1101" s="97"/>
      <c r="ADK1101" s="97"/>
      <c r="ADL1101" s="97"/>
      <c r="ADM1101" s="97"/>
      <c r="ADN1101" s="97"/>
      <c r="ADO1101" s="97"/>
      <c r="ADP1101" s="97"/>
      <c r="ADQ1101" s="97"/>
      <c r="ADR1101" s="97"/>
      <c r="ADS1101" s="97"/>
      <c r="ADT1101" s="97"/>
      <c r="ADU1101" s="97"/>
      <c r="ADV1101" s="97"/>
      <c r="ADW1101" s="97"/>
      <c r="ADX1101" s="97"/>
      <c r="ADY1101" s="97"/>
      <c r="ADZ1101" s="97"/>
      <c r="AEA1101" s="97"/>
      <c r="AEB1101" s="97"/>
      <c r="AEC1101" s="97"/>
      <c r="AED1101" s="97"/>
      <c r="AEE1101" s="97"/>
      <c r="AEF1101" s="97"/>
      <c r="AEG1101" s="97"/>
      <c r="AEH1101" s="97"/>
      <c r="AEI1101" s="97"/>
      <c r="AEJ1101" s="97"/>
      <c r="AEK1101" s="97"/>
      <c r="AEL1101" s="97"/>
      <c r="AEM1101" s="97"/>
      <c r="AEN1101" s="97"/>
      <c r="AEO1101" s="97"/>
      <c r="AEP1101" s="97"/>
      <c r="AEQ1101" s="97"/>
      <c r="AER1101" s="97"/>
      <c r="AES1101" s="97"/>
      <c r="AET1101" s="97"/>
      <c r="AEU1101" s="97"/>
      <c r="AEV1101" s="97"/>
      <c r="AEW1101" s="97"/>
      <c r="AEX1101" s="97"/>
      <c r="AEY1101" s="97"/>
      <c r="AEZ1101" s="97"/>
      <c r="AFA1101" s="97"/>
      <c r="AFB1101" s="97"/>
      <c r="AFC1101" s="97"/>
      <c r="AFD1101" s="97"/>
      <c r="AFE1101" s="97"/>
      <c r="AFF1101" s="97"/>
      <c r="AFG1101" s="97"/>
      <c r="AFH1101" s="97"/>
      <c r="AFI1101" s="97"/>
      <c r="AFJ1101" s="97"/>
      <c r="AFK1101" s="97"/>
      <c r="AFL1101" s="97"/>
      <c r="AFM1101" s="97"/>
      <c r="AFN1101" s="97"/>
      <c r="AFO1101" s="97"/>
      <c r="AFP1101" s="97"/>
      <c r="AFQ1101" s="97"/>
      <c r="AFR1101" s="97"/>
      <c r="AFS1101" s="97"/>
      <c r="AFT1101" s="97"/>
      <c r="AFU1101" s="97"/>
      <c r="AFV1101" s="97"/>
      <c r="AFW1101" s="97"/>
      <c r="AFX1101" s="97"/>
      <c r="AFY1101" s="97"/>
      <c r="AFZ1101" s="97"/>
      <c r="AGA1101" s="97"/>
      <c r="AGB1101" s="97"/>
      <c r="AGC1101" s="97"/>
      <c r="AGD1101" s="97"/>
      <c r="AGE1101" s="97"/>
      <c r="AGF1101" s="97"/>
      <c r="AGG1101" s="97"/>
      <c r="AGH1101" s="97"/>
      <c r="AGI1101" s="97"/>
      <c r="AGJ1101" s="97"/>
      <c r="AGK1101" s="97"/>
      <c r="AGL1101" s="97"/>
      <c r="AGM1101" s="97"/>
      <c r="AGN1101" s="97"/>
      <c r="AGO1101" s="97"/>
      <c r="AGP1101" s="97"/>
      <c r="AGQ1101" s="97"/>
      <c r="AGR1101" s="97"/>
      <c r="AGS1101" s="97"/>
      <c r="AGT1101" s="97"/>
      <c r="AGU1101" s="97"/>
      <c r="AGV1101" s="97"/>
      <c r="AGW1101" s="97"/>
      <c r="AGX1101" s="97"/>
      <c r="AGY1101" s="97"/>
      <c r="AGZ1101" s="97"/>
      <c r="AHA1101" s="97"/>
      <c r="AHB1101" s="97"/>
      <c r="AHC1101" s="97"/>
      <c r="AHD1101" s="97"/>
      <c r="AHE1101" s="97"/>
      <c r="AHF1101" s="97"/>
      <c r="AHG1101" s="97"/>
      <c r="AHH1101" s="97"/>
      <c r="AHI1101" s="97"/>
      <c r="AHJ1101" s="97"/>
      <c r="AHK1101" s="97"/>
      <c r="AHL1101" s="97"/>
      <c r="AHM1101" s="97"/>
      <c r="AHN1101" s="97"/>
      <c r="AHO1101" s="97"/>
      <c r="AHP1101" s="97"/>
      <c r="AHQ1101" s="97"/>
      <c r="AHR1101" s="97"/>
      <c r="AHS1101" s="97"/>
      <c r="AHT1101" s="97"/>
      <c r="AHU1101" s="97"/>
      <c r="AHV1101" s="97"/>
      <c r="AHW1101" s="97"/>
      <c r="AHX1101" s="97"/>
      <c r="AHY1101" s="97"/>
      <c r="AHZ1101" s="97"/>
      <c r="AIA1101" s="97"/>
      <c r="AIB1101" s="97"/>
      <c r="AIC1101" s="97"/>
      <c r="AID1101" s="97"/>
      <c r="AIE1101" s="97"/>
      <c r="AIF1101" s="97"/>
      <c r="AIG1101" s="97"/>
      <c r="AIH1101" s="97"/>
      <c r="AII1101" s="97"/>
      <c r="AIJ1101" s="97"/>
      <c r="AIK1101" s="97"/>
      <c r="AIL1101" s="97"/>
      <c r="AIM1101" s="97"/>
      <c r="AIN1101" s="97"/>
      <c r="AIO1101" s="97"/>
      <c r="AIP1101" s="97"/>
      <c r="AIQ1101" s="97"/>
      <c r="AIR1101" s="97"/>
      <c r="AIS1101" s="97"/>
      <c r="AIT1101" s="97"/>
      <c r="AIU1101" s="97"/>
      <c r="AIV1101" s="97"/>
      <c r="AIW1101" s="97"/>
      <c r="AIX1101" s="97"/>
      <c r="AIY1101" s="97"/>
      <c r="AIZ1101" s="97"/>
      <c r="AJA1101" s="97"/>
      <c r="AJB1101" s="97"/>
      <c r="AJC1101" s="97"/>
      <c r="AJD1101" s="97"/>
      <c r="AJE1101" s="97"/>
      <c r="AJF1101" s="97"/>
      <c r="AJG1101" s="97"/>
      <c r="AJH1101" s="97"/>
      <c r="AJI1101" s="97"/>
      <c r="AJJ1101" s="97"/>
      <c r="AJK1101" s="97"/>
      <c r="AJL1101" s="97"/>
      <c r="AJM1101" s="97"/>
      <c r="AJN1101" s="97"/>
      <c r="AJO1101" s="97"/>
      <c r="AJP1101" s="97"/>
      <c r="AJQ1101" s="97"/>
      <c r="AJR1101" s="97"/>
      <c r="AJS1101" s="97"/>
      <c r="AJT1101" s="97"/>
      <c r="AJU1101" s="97"/>
      <c r="AJV1101" s="97"/>
      <c r="AJW1101" s="97"/>
      <c r="AJX1101" s="97"/>
      <c r="AJY1101" s="97"/>
      <c r="AJZ1101" s="97"/>
      <c r="AKA1101" s="97"/>
      <c r="AKB1101" s="97"/>
      <c r="AKC1101" s="97"/>
      <c r="AKD1101" s="97"/>
      <c r="AKE1101" s="97"/>
      <c r="AKF1101" s="97"/>
      <c r="AKG1101" s="97"/>
      <c r="AKH1101" s="97"/>
      <c r="AKI1101" s="97"/>
      <c r="AKJ1101" s="97"/>
      <c r="AKK1101" s="97"/>
      <c r="AKL1101" s="97"/>
      <c r="AKM1101" s="97"/>
      <c r="AKN1101" s="97"/>
      <c r="AKO1101" s="97"/>
      <c r="AKP1101" s="97"/>
      <c r="AKQ1101" s="97"/>
      <c r="AKR1101" s="97"/>
      <c r="AKS1101" s="97"/>
      <c r="AKT1101" s="97"/>
      <c r="AKU1101" s="97"/>
      <c r="AKV1101" s="97"/>
      <c r="AKW1101" s="97"/>
      <c r="AKX1101" s="97"/>
      <c r="AKY1101" s="97"/>
      <c r="AKZ1101" s="97"/>
      <c r="ALA1101" s="97"/>
      <c r="ALB1101" s="97"/>
      <c r="ALC1101" s="97"/>
      <c r="ALD1101" s="97"/>
      <c r="ALE1101" s="97"/>
      <c r="ALF1101" s="97"/>
      <c r="ALG1101" s="97"/>
      <c r="ALH1101" s="97"/>
      <c r="ALI1101" s="97"/>
      <c r="ALJ1101" s="97"/>
      <c r="ALK1101" s="97"/>
      <c r="ALL1101" s="97"/>
      <c r="ALM1101" s="97"/>
      <c r="ALN1101" s="97"/>
      <c r="ALO1101" s="97"/>
      <c r="ALP1101" s="97"/>
      <c r="ALQ1101" s="97"/>
      <c r="ALR1101" s="97"/>
      <c r="ALS1101" s="97"/>
      <c r="ALT1101" s="97"/>
      <c r="ALU1101" s="97"/>
      <c r="ALV1101" s="97"/>
      <c r="ALW1101" s="97"/>
      <c r="ALX1101" s="97"/>
      <c r="ALY1101" s="97"/>
      <c r="ALZ1101" s="97"/>
      <c r="AMA1101" s="97"/>
      <c r="AMB1101" s="97"/>
      <c r="AMC1101" s="97"/>
      <c r="AMD1101" s="97"/>
      <c r="AME1101" s="97"/>
      <c r="AMF1101" s="97"/>
      <c r="AMG1101" s="97"/>
      <c r="AMH1101" s="97"/>
      <c r="AMI1101" s="97"/>
      <c r="AMJ1101" s="97"/>
      <c r="AMK1101" s="97"/>
      <c r="AML1101" s="97"/>
      <c r="AMM1101" s="97"/>
      <c r="AMN1101" s="97"/>
      <c r="AMO1101" s="97"/>
      <c r="AMP1101" s="97"/>
      <c r="AMQ1101" s="97"/>
      <c r="AMR1101" s="97"/>
      <c r="AMS1101" s="97"/>
      <c r="AMT1101" s="97"/>
      <c r="AMU1101" s="97"/>
      <c r="AMV1101" s="97"/>
      <c r="AMW1101" s="97"/>
      <c r="AMX1101" s="97"/>
      <c r="AMY1101" s="97"/>
      <c r="AMZ1101" s="97"/>
      <c r="ANA1101" s="97"/>
      <c r="ANB1101" s="97"/>
      <c r="ANC1101" s="97"/>
      <c r="AND1101" s="97"/>
      <c r="ANE1101" s="97"/>
      <c r="ANF1101" s="97"/>
      <c r="ANG1101" s="97"/>
      <c r="ANH1101" s="97"/>
      <c r="ANI1101" s="97"/>
      <c r="ANJ1101" s="97"/>
      <c r="ANK1101" s="97"/>
      <c r="ANL1101" s="97"/>
      <c r="ANM1101" s="97"/>
      <c r="ANN1101" s="97"/>
      <c r="ANO1101" s="97"/>
      <c r="ANP1101" s="97"/>
      <c r="ANQ1101" s="97"/>
      <c r="ANR1101" s="97"/>
      <c r="ANS1101" s="97"/>
      <c r="ANT1101" s="97"/>
      <c r="ANU1101" s="97"/>
      <c r="ANV1101" s="97"/>
      <c r="ANW1101" s="97"/>
      <c r="ANX1101" s="97"/>
      <c r="ANY1101" s="97"/>
      <c r="ANZ1101" s="97"/>
      <c r="AOA1101" s="97"/>
      <c r="AOB1101" s="97"/>
      <c r="AOC1101" s="97"/>
      <c r="AOD1101" s="97"/>
      <c r="AOE1101" s="97"/>
      <c r="AOF1101" s="97"/>
      <c r="AOG1101" s="97"/>
      <c r="AOH1101" s="97"/>
      <c r="AOI1101" s="97"/>
      <c r="AOJ1101" s="97"/>
      <c r="AOK1101" s="97"/>
      <c r="AOL1101" s="97"/>
      <c r="AOM1101" s="97"/>
      <c r="AON1101" s="97"/>
      <c r="AOO1101" s="97"/>
      <c r="AOP1101" s="97"/>
      <c r="AOQ1101" s="97"/>
      <c r="AOR1101" s="97"/>
      <c r="AOS1101" s="97"/>
      <c r="AOT1101" s="97"/>
      <c r="AOU1101" s="97"/>
      <c r="AOV1101" s="97"/>
      <c r="AOW1101" s="97"/>
      <c r="AOX1101" s="97"/>
      <c r="AOY1101" s="97"/>
      <c r="AOZ1101" s="97"/>
      <c r="APA1101" s="97"/>
      <c r="APB1101" s="97"/>
      <c r="APC1101" s="97"/>
      <c r="APD1101" s="97"/>
      <c r="APE1101" s="97"/>
      <c r="APF1101" s="97"/>
      <c r="APG1101" s="97"/>
      <c r="APH1101" s="97"/>
      <c r="API1101" s="97"/>
      <c r="APJ1101" s="97"/>
      <c r="APK1101" s="97"/>
      <c r="APL1101" s="97"/>
      <c r="APM1101" s="97"/>
      <c r="APN1101" s="97"/>
      <c r="APO1101" s="97"/>
      <c r="APP1101" s="97"/>
      <c r="APQ1101" s="97"/>
      <c r="APR1101" s="97"/>
      <c r="APS1101" s="97"/>
      <c r="APT1101" s="97"/>
      <c r="APU1101" s="97"/>
      <c r="APV1101" s="97"/>
      <c r="APW1101" s="97"/>
      <c r="APX1101" s="97"/>
      <c r="APY1101" s="97"/>
      <c r="APZ1101" s="97"/>
      <c r="AQA1101" s="97"/>
      <c r="AQB1101" s="97"/>
      <c r="AQC1101" s="97"/>
      <c r="AQD1101" s="97"/>
      <c r="AQE1101" s="97"/>
      <c r="AQF1101" s="97"/>
      <c r="AQG1101" s="97"/>
      <c r="AQH1101" s="97"/>
      <c r="AQI1101" s="97"/>
      <c r="AQJ1101" s="97"/>
      <c r="AQK1101" s="97"/>
      <c r="AQL1101" s="97"/>
      <c r="AQM1101" s="97"/>
      <c r="AQN1101" s="97"/>
      <c r="AQO1101" s="97"/>
      <c r="AQP1101" s="97"/>
      <c r="AQQ1101" s="97"/>
      <c r="AQR1101" s="97"/>
      <c r="AQS1101" s="97"/>
      <c r="AQT1101" s="97"/>
      <c r="AQU1101" s="97"/>
      <c r="AQV1101" s="97"/>
      <c r="AQW1101" s="97"/>
      <c r="AQX1101" s="97"/>
      <c r="AQY1101" s="97"/>
      <c r="AQZ1101" s="97"/>
      <c r="ARA1101" s="97"/>
      <c r="ARB1101" s="97"/>
      <c r="ARC1101" s="97"/>
      <c r="ARD1101" s="97"/>
      <c r="ARE1101" s="97"/>
      <c r="ARF1101" s="97"/>
      <c r="ARG1101" s="97"/>
      <c r="ARH1101" s="97"/>
      <c r="ARI1101" s="97"/>
      <c r="ARJ1101" s="97"/>
      <c r="ARK1101" s="97"/>
      <c r="ARL1101" s="97"/>
      <c r="ARM1101" s="97"/>
      <c r="ARN1101" s="97"/>
      <c r="ARO1101" s="97"/>
      <c r="ARP1101" s="97"/>
      <c r="ARQ1101" s="97"/>
      <c r="ARR1101" s="97"/>
      <c r="ARS1101" s="97"/>
      <c r="ART1101" s="97"/>
      <c r="ARU1101" s="97"/>
      <c r="ARV1101" s="97"/>
      <c r="ARW1101" s="97"/>
      <c r="ARX1101" s="97"/>
      <c r="ARY1101" s="97"/>
      <c r="ARZ1101" s="97"/>
      <c r="ASA1101" s="97"/>
      <c r="ASB1101" s="97"/>
      <c r="ASC1101" s="97"/>
      <c r="ASD1101" s="97"/>
      <c r="ASE1101" s="97"/>
      <c r="ASF1101" s="97"/>
      <c r="ASG1101" s="97"/>
      <c r="ASH1101" s="97"/>
      <c r="ASI1101" s="97"/>
      <c r="ASJ1101" s="97"/>
      <c r="ASK1101" s="97"/>
      <c r="ASL1101" s="97"/>
      <c r="ASM1101" s="97"/>
      <c r="ASN1101" s="97"/>
      <c r="ASO1101" s="97"/>
      <c r="ASP1101" s="97"/>
      <c r="ASQ1101" s="97"/>
      <c r="ASR1101" s="97"/>
      <c r="ASS1101" s="97"/>
      <c r="AST1101" s="97"/>
      <c r="ASU1101" s="97"/>
      <c r="ASV1101" s="97"/>
      <c r="ASW1101" s="97"/>
      <c r="ASX1101" s="97"/>
      <c r="ASY1101" s="97"/>
      <c r="ASZ1101" s="97"/>
      <c r="ATA1101" s="97"/>
      <c r="ATB1101" s="97"/>
      <c r="ATC1101" s="97"/>
      <c r="ATD1101" s="97"/>
      <c r="ATE1101" s="97"/>
      <c r="ATF1101" s="97"/>
      <c r="ATG1101" s="97"/>
      <c r="ATH1101" s="97"/>
      <c r="ATI1101" s="97"/>
      <c r="ATJ1101" s="97"/>
      <c r="ATK1101" s="97"/>
      <c r="ATL1101" s="97"/>
      <c r="ATM1101" s="97"/>
      <c r="ATN1101" s="97"/>
      <c r="ATO1101" s="97"/>
      <c r="ATP1101" s="97"/>
      <c r="ATQ1101" s="97"/>
      <c r="ATR1101" s="97"/>
      <c r="ATS1101" s="97"/>
      <c r="ATT1101" s="97"/>
      <c r="ATU1101" s="97"/>
      <c r="ATV1101" s="97"/>
      <c r="ATW1101" s="97"/>
      <c r="ATX1101" s="97"/>
      <c r="ATY1101" s="97"/>
      <c r="ATZ1101" s="97"/>
      <c r="AUA1101" s="97"/>
      <c r="AUB1101" s="97"/>
      <c r="AUC1101" s="97"/>
      <c r="AUD1101" s="97"/>
      <c r="AUE1101" s="97"/>
      <c r="AUF1101" s="97"/>
      <c r="AUG1101" s="97"/>
      <c r="AUH1101" s="97"/>
      <c r="AUI1101" s="97"/>
      <c r="AUJ1101" s="97"/>
      <c r="AUK1101" s="97"/>
      <c r="AUL1101" s="97"/>
      <c r="AUM1101" s="97"/>
      <c r="AUN1101" s="97"/>
      <c r="AUO1101" s="97"/>
      <c r="AUP1101" s="97"/>
      <c r="AUQ1101" s="97"/>
      <c r="AUR1101" s="97"/>
      <c r="AUS1101" s="97"/>
      <c r="AUT1101" s="97"/>
      <c r="AUU1101" s="97"/>
      <c r="AUV1101" s="97"/>
      <c r="AUW1101" s="97"/>
      <c r="AUX1101" s="97"/>
      <c r="AUY1101" s="97"/>
      <c r="AUZ1101" s="97"/>
      <c r="AVA1101" s="97"/>
      <c r="AVB1101" s="97"/>
      <c r="AVC1101" s="97"/>
      <c r="AVD1101" s="97"/>
      <c r="AVE1101" s="97"/>
      <c r="AVF1101" s="97"/>
      <c r="AVG1101" s="97"/>
      <c r="AVH1101" s="97"/>
      <c r="AVI1101" s="97"/>
      <c r="AVJ1101" s="97"/>
      <c r="AVK1101" s="97"/>
      <c r="AVL1101" s="97"/>
      <c r="AVM1101" s="97"/>
      <c r="AVN1101" s="97"/>
      <c r="AVO1101" s="97"/>
      <c r="AVP1101" s="97"/>
      <c r="AVQ1101" s="97"/>
      <c r="AVR1101" s="97"/>
      <c r="AVS1101" s="97"/>
      <c r="AVT1101" s="97"/>
      <c r="AVU1101" s="97"/>
      <c r="AVV1101" s="97"/>
      <c r="AVW1101" s="97"/>
      <c r="AVX1101" s="97"/>
      <c r="AVY1101" s="97"/>
      <c r="AVZ1101" s="97"/>
      <c r="AWA1101" s="97"/>
      <c r="AWB1101" s="97"/>
      <c r="AWC1101" s="97"/>
      <c r="AWD1101" s="97"/>
      <c r="AWE1101" s="97"/>
      <c r="AWF1101" s="97"/>
      <c r="AWG1101" s="97"/>
      <c r="AWH1101" s="97"/>
      <c r="AWI1101" s="97"/>
      <c r="AWJ1101" s="97"/>
      <c r="AWK1101" s="97"/>
      <c r="AWL1101" s="97"/>
      <c r="AWM1101" s="97"/>
      <c r="AWN1101" s="97"/>
      <c r="AWO1101" s="97"/>
      <c r="AWP1101" s="97"/>
      <c r="AWQ1101" s="97"/>
      <c r="AWR1101" s="97"/>
      <c r="AWS1101" s="97"/>
      <c r="AWT1101" s="97"/>
      <c r="AWU1101" s="97"/>
      <c r="AWV1101" s="97"/>
      <c r="AWW1101" s="97"/>
      <c r="AWX1101" s="97"/>
      <c r="AWY1101" s="97"/>
      <c r="AWZ1101" s="97"/>
      <c r="AXA1101" s="97"/>
      <c r="AXB1101" s="97"/>
      <c r="AXC1101" s="97"/>
      <c r="AXD1101" s="97"/>
      <c r="AXE1101" s="97"/>
      <c r="AXF1101" s="97"/>
      <c r="AXG1101" s="97"/>
      <c r="AXH1101" s="97"/>
      <c r="AXI1101" s="97"/>
      <c r="AXJ1101" s="97"/>
      <c r="AXK1101" s="97"/>
      <c r="AXL1101" s="97"/>
      <c r="AXM1101" s="97"/>
      <c r="AXN1101" s="97"/>
      <c r="AXO1101" s="97"/>
      <c r="AXP1101" s="97"/>
      <c r="AXQ1101" s="97"/>
      <c r="AXR1101" s="97"/>
      <c r="AXS1101" s="97"/>
      <c r="AXT1101" s="97"/>
      <c r="AXU1101" s="97"/>
      <c r="AXV1101" s="97"/>
      <c r="AXW1101" s="97"/>
      <c r="AXX1101" s="97"/>
      <c r="AXY1101" s="97"/>
      <c r="AXZ1101" s="97"/>
      <c r="AYA1101" s="97"/>
      <c r="AYB1101" s="97"/>
      <c r="AYC1101" s="97"/>
      <c r="AYD1101" s="97"/>
      <c r="AYE1101" s="97"/>
      <c r="AYF1101" s="97"/>
      <c r="AYG1101" s="97"/>
      <c r="AYH1101" s="97"/>
      <c r="AYI1101" s="97"/>
      <c r="AYJ1101" s="97"/>
      <c r="AYK1101" s="97"/>
      <c r="AYL1101" s="97"/>
      <c r="AYM1101" s="97"/>
      <c r="AYN1101" s="97"/>
      <c r="AYO1101" s="97"/>
      <c r="AYP1101" s="97"/>
      <c r="AYQ1101" s="97"/>
      <c r="AYR1101" s="97"/>
      <c r="AYS1101" s="97"/>
      <c r="AYT1101" s="97"/>
      <c r="AYU1101" s="97"/>
      <c r="AYV1101" s="97"/>
      <c r="AYW1101" s="97"/>
      <c r="AYX1101" s="97"/>
      <c r="AYY1101" s="97"/>
      <c r="AYZ1101" s="97"/>
      <c r="AZA1101" s="97"/>
      <c r="AZB1101" s="97"/>
      <c r="AZC1101" s="97"/>
      <c r="AZD1101" s="97"/>
      <c r="AZE1101" s="97"/>
      <c r="AZF1101" s="97"/>
      <c r="AZG1101" s="97"/>
      <c r="AZH1101" s="97"/>
      <c r="AZI1101" s="97"/>
      <c r="AZJ1101" s="97"/>
      <c r="AZK1101" s="97"/>
      <c r="AZL1101" s="97"/>
      <c r="AZM1101" s="97"/>
      <c r="AZN1101" s="97"/>
      <c r="AZO1101" s="97"/>
      <c r="AZP1101" s="97"/>
      <c r="AZQ1101" s="97"/>
      <c r="AZR1101" s="97"/>
      <c r="AZS1101" s="97"/>
      <c r="AZT1101" s="97"/>
      <c r="AZU1101" s="97"/>
      <c r="AZV1101" s="97"/>
      <c r="AZW1101" s="97"/>
      <c r="AZX1101" s="97"/>
      <c r="AZY1101" s="97"/>
      <c r="AZZ1101" s="97"/>
      <c r="BAA1101" s="97"/>
      <c r="BAB1101" s="97"/>
      <c r="BAC1101" s="97"/>
      <c r="BAD1101" s="97"/>
      <c r="BAE1101" s="97"/>
      <c r="BAF1101" s="97"/>
      <c r="BAG1101" s="97"/>
      <c r="BAH1101" s="97"/>
      <c r="BAI1101" s="97"/>
      <c r="BAJ1101" s="97"/>
      <c r="BAK1101" s="97"/>
      <c r="BAL1101" s="97"/>
      <c r="BAM1101" s="97"/>
      <c r="BAN1101" s="97"/>
      <c r="BAO1101" s="97"/>
      <c r="BAP1101" s="97"/>
      <c r="BAQ1101" s="97"/>
      <c r="BAR1101" s="97"/>
      <c r="BAS1101" s="97"/>
      <c r="BAT1101" s="97"/>
      <c r="BAU1101" s="97"/>
      <c r="BAV1101" s="97"/>
      <c r="BAW1101" s="97"/>
      <c r="BAX1101" s="97"/>
      <c r="BAY1101" s="97"/>
      <c r="BAZ1101" s="97"/>
      <c r="BBA1101" s="97"/>
      <c r="BBB1101" s="97"/>
      <c r="BBC1101" s="97"/>
      <c r="BBD1101" s="97"/>
      <c r="BBE1101" s="97"/>
      <c r="BBF1101" s="97"/>
      <c r="BBG1101" s="97"/>
      <c r="BBH1101" s="97"/>
      <c r="BBI1101" s="97"/>
      <c r="BBJ1101" s="97"/>
      <c r="BBK1101" s="97"/>
      <c r="BBL1101" s="97"/>
      <c r="BBM1101" s="97"/>
      <c r="BBN1101" s="97"/>
      <c r="BBO1101" s="97"/>
      <c r="BBP1101" s="97"/>
      <c r="BBQ1101" s="97"/>
      <c r="BBR1101" s="97"/>
      <c r="BBS1101" s="97"/>
      <c r="BBT1101" s="97"/>
      <c r="BBU1101" s="97"/>
      <c r="BBV1101" s="97"/>
      <c r="BBW1101" s="97"/>
      <c r="BBX1101" s="97"/>
      <c r="BBY1101" s="97"/>
      <c r="BBZ1101" s="97"/>
      <c r="BCA1101" s="97"/>
      <c r="BCB1101" s="97"/>
      <c r="BCC1101" s="97"/>
      <c r="BCD1101" s="97"/>
      <c r="BCE1101" s="97"/>
      <c r="BCF1101" s="97"/>
      <c r="BCG1101" s="97"/>
      <c r="BCH1101" s="97"/>
      <c r="BCI1101" s="97"/>
      <c r="BCJ1101" s="97"/>
      <c r="BCK1101" s="97"/>
      <c r="BCL1101" s="97"/>
      <c r="BCM1101" s="97"/>
      <c r="BCN1101" s="97"/>
      <c r="BCO1101" s="97"/>
      <c r="BCP1101" s="97"/>
      <c r="BCQ1101" s="97"/>
      <c r="BCR1101" s="97"/>
      <c r="BCS1101" s="97"/>
      <c r="BCT1101" s="97"/>
      <c r="BCU1101" s="97"/>
      <c r="BCV1101" s="97"/>
      <c r="BCW1101" s="97"/>
      <c r="BCX1101" s="97"/>
      <c r="BCY1101" s="97"/>
      <c r="BCZ1101" s="97"/>
      <c r="BDA1101" s="97"/>
      <c r="BDB1101" s="97"/>
      <c r="BDC1101" s="97"/>
      <c r="BDD1101" s="97"/>
      <c r="BDE1101" s="97"/>
      <c r="BDF1101" s="97"/>
      <c r="BDG1101" s="97"/>
      <c r="BDH1101" s="97"/>
      <c r="BDI1101" s="97"/>
      <c r="BDJ1101" s="97"/>
      <c r="BDK1101" s="97"/>
      <c r="BDL1101" s="97"/>
      <c r="BDM1101" s="97"/>
      <c r="BDN1101" s="97"/>
      <c r="BDO1101" s="97"/>
      <c r="BDP1101" s="97"/>
      <c r="BDQ1101" s="97"/>
      <c r="BDR1101" s="97"/>
      <c r="BDS1101" s="97"/>
      <c r="BDT1101" s="97"/>
      <c r="BDU1101" s="97"/>
      <c r="BDV1101" s="97"/>
      <c r="BDW1101" s="97"/>
      <c r="BDX1101" s="97"/>
      <c r="BDY1101" s="97"/>
      <c r="BDZ1101" s="97"/>
      <c r="BEA1101" s="97"/>
      <c r="BEB1101" s="97"/>
      <c r="BEC1101" s="97"/>
      <c r="BED1101" s="97"/>
      <c r="BEE1101" s="97"/>
      <c r="BEF1101" s="97"/>
      <c r="BEG1101" s="97"/>
      <c r="BEH1101" s="97"/>
      <c r="BEI1101" s="97"/>
      <c r="BEJ1101" s="97"/>
      <c r="BEK1101" s="97"/>
      <c r="BEL1101" s="97"/>
      <c r="BEM1101" s="97"/>
      <c r="BEN1101" s="97"/>
      <c r="BEO1101" s="97"/>
      <c r="BEP1101" s="97"/>
      <c r="BEQ1101" s="97"/>
      <c r="BER1101" s="97"/>
      <c r="BES1101" s="97"/>
      <c r="BET1101" s="97"/>
      <c r="BEU1101" s="97"/>
      <c r="BEV1101" s="97"/>
      <c r="BEW1101" s="97"/>
      <c r="BEX1101" s="97"/>
      <c r="BEY1101" s="97"/>
      <c r="BEZ1101" s="97"/>
      <c r="BFA1101" s="97"/>
      <c r="BFB1101" s="97"/>
      <c r="BFC1101" s="97"/>
      <c r="BFD1101" s="97"/>
      <c r="BFE1101" s="97"/>
      <c r="BFF1101" s="97"/>
      <c r="BFG1101" s="97"/>
      <c r="BFH1101" s="97"/>
      <c r="BFI1101" s="97"/>
      <c r="BFJ1101" s="97"/>
      <c r="BFK1101" s="97"/>
      <c r="BFL1101" s="97"/>
      <c r="BFM1101" s="97"/>
      <c r="BFN1101" s="97"/>
      <c r="BFO1101" s="97"/>
      <c r="BFP1101" s="97"/>
      <c r="BFQ1101" s="97"/>
      <c r="BFR1101" s="97"/>
      <c r="BFS1101" s="97"/>
      <c r="BFT1101" s="97"/>
      <c r="BFU1101" s="97"/>
      <c r="BFV1101" s="97"/>
      <c r="BFW1101" s="97"/>
      <c r="BFX1101" s="97"/>
      <c r="BFY1101" s="97"/>
      <c r="BFZ1101" s="97"/>
      <c r="BGA1101" s="97"/>
      <c r="BGB1101" s="97"/>
      <c r="BGC1101" s="97"/>
      <c r="BGD1101" s="97"/>
      <c r="BGE1101" s="97"/>
      <c r="BGF1101" s="97"/>
      <c r="BGG1101" s="97"/>
      <c r="BGH1101" s="97"/>
      <c r="BGI1101" s="97"/>
      <c r="BGJ1101" s="97"/>
      <c r="BGK1101" s="97"/>
      <c r="BGL1101" s="97"/>
      <c r="BGM1101" s="97"/>
      <c r="BGN1101" s="97"/>
      <c r="BGO1101" s="97"/>
      <c r="BGP1101" s="97"/>
      <c r="BGQ1101" s="97"/>
      <c r="BGR1101" s="97"/>
      <c r="BGS1101" s="97"/>
      <c r="BGT1101" s="97"/>
      <c r="BGU1101" s="97"/>
      <c r="BGV1101" s="97"/>
      <c r="BGW1101" s="97"/>
      <c r="BGX1101" s="97"/>
      <c r="BGY1101" s="97"/>
      <c r="BGZ1101" s="97"/>
      <c r="BHA1101" s="97"/>
      <c r="BHB1101" s="97"/>
      <c r="BHC1101" s="97"/>
      <c r="BHD1101" s="97"/>
      <c r="BHE1101" s="97"/>
      <c r="BHF1101" s="97"/>
      <c r="BHG1101" s="97"/>
      <c r="BHH1101" s="97"/>
      <c r="BHI1101" s="97"/>
      <c r="BHJ1101" s="97"/>
      <c r="BHK1101" s="97"/>
      <c r="BHL1101" s="97"/>
      <c r="BHM1101" s="97"/>
      <c r="BHN1101" s="97"/>
      <c r="BHO1101" s="97"/>
      <c r="BHP1101" s="97"/>
      <c r="BHQ1101" s="97"/>
      <c r="BHR1101" s="97"/>
      <c r="BHS1101" s="97"/>
      <c r="BHT1101" s="97"/>
      <c r="BHU1101" s="97"/>
      <c r="BHV1101" s="97"/>
      <c r="BHW1101" s="97"/>
      <c r="BHX1101" s="97"/>
      <c r="BHY1101" s="97"/>
      <c r="BHZ1101" s="97"/>
      <c r="BIA1101" s="97"/>
      <c r="BIB1101" s="97"/>
      <c r="BIC1101" s="97"/>
      <c r="BID1101" s="97"/>
      <c r="BIE1101" s="97"/>
      <c r="BIF1101" s="97"/>
      <c r="BIG1101" s="97"/>
      <c r="BIH1101" s="97"/>
      <c r="BII1101" s="97"/>
      <c r="BIJ1101" s="97"/>
      <c r="BIK1101" s="97"/>
      <c r="BIL1101" s="97"/>
      <c r="BIM1101" s="97"/>
      <c r="BIN1101" s="97"/>
      <c r="BIO1101" s="97"/>
      <c r="BIP1101" s="97"/>
      <c r="BIQ1101" s="97"/>
      <c r="BIR1101" s="97"/>
      <c r="BIS1101" s="97"/>
      <c r="BIT1101" s="97"/>
      <c r="BIU1101" s="97"/>
      <c r="BIV1101" s="97"/>
      <c r="BIW1101" s="97"/>
      <c r="BIX1101" s="97"/>
      <c r="BIY1101" s="97"/>
      <c r="BIZ1101" s="97"/>
      <c r="BJA1101" s="97"/>
      <c r="BJB1101" s="97"/>
      <c r="BJC1101" s="97"/>
      <c r="BJD1101" s="97"/>
      <c r="BJE1101" s="97"/>
      <c r="BJF1101" s="97"/>
      <c r="BJG1101" s="97"/>
      <c r="BJH1101" s="97"/>
      <c r="BJI1101" s="97"/>
      <c r="BJJ1101" s="97"/>
      <c r="BJK1101" s="97"/>
      <c r="BJL1101" s="97"/>
      <c r="BJM1101" s="97"/>
      <c r="BJN1101" s="97"/>
      <c r="BJO1101" s="97"/>
      <c r="BJP1101" s="97"/>
      <c r="BJQ1101" s="97"/>
      <c r="BJR1101" s="97"/>
      <c r="BJS1101" s="97"/>
      <c r="BJT1101" s="97"/>
      <c r="BJU1101" s="97"/>
      <c r="BJV1101" s="97"/>
      <c r="BJW1101" s="97"/>
      <c r="BJX1101" s="97"/>
      <c r="BJY1101" s="97"/>
      <c r="BJZ1101" s="97"/>
      <c r="BKA1101" s="97"/>
      <c r="BKB1101" s="97"/>
      <c r="BKC1101" s="97"/>
      <c r="BKD1101" s="97"/>
      <c r="BKE1101" s="97"/>
      <c r="BKF1101" s="97"/>
      <c r="BKG1101" s="97"/>
      <c r="BKH1101" s="97"/>
      <c r="BKI1101" s="97"/>
      <c r="BKJ1101" s="97"/>
      <c r="BKK1101" s="97"/>
      <c r="BKL1101" s="97"/>
      <c r="BKM1101" s="97"/>
      <c r="BKN1101" s="97"/>
      <c r="BKO1101" s="97"/>
      <c r="BKP1101" s="97"/>
      <c r="BKQ1101" s="97"/>
      <c r="BKR1101" s="97"/>
      <c r="BKS1101" s="97"/>
      <c r="BKT1101" s="97"/>
      <c r="BKU1101" s="97"/>
      <c r="BKV1101" s="97"/>
      <c r="BKW1101" s="97"/>
      <c r="BKX1101" s="97"/>
      <c r="BKY1101" s="97"/>
      <c r="BKZ1101" s="97"/>
      <c r="BLA1101" s="97"/>
      <c r="BLB1101" s="97"/>
      <c r="BLC1101" s="97"/>
      <c r="BLD1101" s="97"/>
      <c r="BLE1101" s="97"/>
      <c r="BLF1101" s="97"/>
      <c r="BLG1101" s="97"/>
      <c r="BLH1101" s="97"/>
      <c r="BLI1101" s="97"/>
      <c r="BLJ1101" s="97"/>
      <c r="BLK1101" s="97"/>
      <c r="BLL1101" s="97"/>
      <c r="BLM1101" s="97"/>
      <c r="BLN1101" s="97"/>
      <c r="BLO1101" s="97"/>
      <c r="BLP1101" s="97"/>
      <c r="BLQ1101" s="97"/>
      <c r="BLR1101" s="97"/>
      <c r="BLS1101" s="97"/>
      <c r="BLT1101" s="97"/>
      <c r="BLU1101" s="97"/>
      <c r="BLV1101" s="97"/>
      <c r="BLW1101" s="97"/>
      <c r="BLX1101" s="97"/>
      <c r="BLY1101" s="97"/>
      <c r="BLZ1101" s="97"/>
      <c r="BMA1101" s="97"/>
      <c r="BMB1101" s="97"/>
      <c r="BMC1101" s="97"/>
      <c r="BMD1101" s="97"/>
      <c r="BME1101" s="97"/>
      <c r="BMF1101" s="97"/>
      <c r="BMG1101" s="97"/>
      <c r="BMH1101" s="97"/>
      <c r="BMI1101" s="97"/>
      <c r="BMJ1101" s="97"/>
      <c r="BMK1101" s="97"/>
      <c r="BML1101" s="97"/>
      <c r="BMM1101" s="97"/>
      <c r="BMN1101" s="97"/>
      <c r="BMO1101" s="97"/>
      <c r="BMP1101" s="97"/>
      <c r="BMQ1101" s="97"/>
      <c r="BMR1101" s="97"/>
      <c r="BMS1101" s="97"/>
      <c r="BMT1101" s="97"/>
      <c r="BMU1101" s="97"/>
      <c r="BMV1101" s="97"/>
      <c r="BMW1101" s="97"/>
      <c r="BMX1101" s="97"/>
      <c r="BMY1101" s="97"/>
      <c r="BMZ1101" s="97"/>
      <c r="BNA1101" s="97"/>
      <c r="BNB1101" s="97"/>
      <c r="BNC1101" s="97"/>
      <c r="BND1101" s="97"/>
      <c r="BNE1101" s="97"/>
      <c r="BNF1101" s="97"/>
      <c r="BNG1101" s="97"/>
      <c r="BNH1101" s="97"/>
      <c r="BNI1101" s="97"/>
      <c r="BNJ1101" s="97"/>
      <c r="BNK1101" s="97"/>
      <c r="BNL1101" s="97"/>
      <c r="BNM1101" s="97"/>
      <c r="BNN1101" s="97"/>
      <c r="BNO1101" s="97"/>
      <c r="BNP1101" s="97"/>
      <c r="BNQ1101" s="97"/>
      <c r="BNR1101" s="97"/>
      <c r="BNS1101" s="97"/>
      <c r="BNT1101" s="97"/>
      <c r="BNU1101" s="97"/>
      <c r="BNV1101" s="97"/>
      <c r="BNW1101" s="97"/>
      <c r="BNX1101" s="97"/>
      <c r="BNY1101" s="97"/>
      <c r="BNZ1101" s="97"/>
      <c r="BOA1101" s="97"/>
      <c r="BOB1101" s="97"/>
      <c r="BOC1101" s="97"/>
      <c r="BOD1101" s="97"/>
      <c r="BOE1101" s="97"/>
      <c r="BOF1101" s="97"/>
      <c r="BOG1101" s="97"/>
      <c r="BOH1101" s="97"/>
      <c r="BOI1101" s="97"/>
      <c r="BOJ1101" s="97"/>
      <c r="BOK1101" s="97"/>
      <c r="BOL1101" s="97"/>
      <c r="BOM1101" s="97"/>
      <c r="BON1101" s="97"/>
      <c r="BOO1101" s="97"/>
      <c r="BOP1101" s="97"/>
      <c r="BOQ1101" s="97"/>
      <c r="BOR1101" s="97"/>
      <c r="BOS1101" s="97"/>
      <c r="BOT1101" s="97"/>
      <c r="BOU1101" s="97"/>
      <c r="BOV1101" s="97"/>
      <c r="BOW1101" s="97"/>
      <c r="BOX1101" s="97"/>
      <c r="BOY1101" s="97"/>
      <c r="BOZ1101" s="97"/>
      <c r="BPA1101" s="97"/>
      <c r="BPB1101" s="97"/>
      <c r="BPC1101" s="97"/>
      <c r="BPD1101" s="97"/>
      <c r="BPE1101" s="97"/>
      <c r="BPF1101" s="97"/>
      <c r="BPG1101" s="97"/>
      <c r="BPH1101" s="97"/>
      <c r="BPI1101" s="97"/>
      <c r="BPJ1101" s="97"/>
      <c r="BPK1101" s="97"/>
      <c r="BPL1101" s="97"/>
      <c r="BPM1101" s="97"/>
      <c r="BPN1101" s="97"/>
      <c r="BPO1101" s="97"/>
      <c r="BPP1101" s="97"/>
      <c r="BPQ1101" s="97"/>
      <c r="BPR1101" s="97"/>
      <c r="BPS1101" s="97"/>
      <c r="BPT1101" s="97"/>
      <c r="BPU1101" s="97"/>
      <c r="BPV1101" s="97"/>
      <c r="BPW1101" s="97"/>
      <c r="BPX1101" s="97"/>
      <c r="BPY1101" s="97"/>
      <c r="BPZ1101" s="97"/>
      <c r="BQA1101" s="97"/>
      <c r="BQB1101" s="97"/>
      <c r="BQC1101" s="97"/>
      <c r="BQD1101" s="97"/>
      <c r="BQE1101" s="97"/>
      <c r="BQF1101" s="97"/>
      <c r="BQG1101" s="97"/>
      <c r="BQH1101" s="97"/>
      <c r="BQI1101" s="97"/>
      <c r="BQJ1101" s="97"/>
      <c r="BQK1101" s="97"/>
      <c r="BQL1101" s="97"/>
      <c r="BQM1101" s="97"/>
      <c r="BQN1101" s="97"/>
      <c r="BQO1101" s="97"/>
      <c r="BQP1101" s="97"/>
      <c r="BQQ1101" s="97"/>
      <c r="BQR1101" s="97"/>
      <c r="BQS1101" s="97"/>
      <c r="BQT1101" s="97"/>
      <c r="BQU1101" s="97"/>
      <c r="BQV1101" s="97"/>
      <c r="BQW1101" s="97"/>
      <c r="BQX1101" s="97"/>
      <c r="BQY1101" s="97"/>
      <c r="BQZ1101" s="97"/>
      <c r="BRA1101" s="97"/>
      <c r="BRB1101" s="97"/>
      <c r="BRC1101" s="97"/>
      <c r="BRD1101" s="97"/>
      <c r="BRE1101" s="97"/>
      <c r="BRF1101" s="97"/>
      <c r="BRG1101" s="97"/>
      <c r="BRH1101" s="97"/>
      <c r="BRI1101" s="97"/>
      <c r="BRJ1101" s="97"/>
      <c r="BRK1101" s="97"/>
      <c r="BRL1101" s="97"/>
      <c r="BRM1101" s="97"/>
      <c r="BRN1101" s="97"/>
      <c r="BRO1101" s="97"/>
      <c r="BRP1101" s="97"/>
      <c r="BRQ1101" s="97"/>
      <c r="BRR1101" s="97"/>
      <c r="BRS1101" s="97"/>
      <c r="BRT1101" s="97"/>
      <c r="BRU1101" s="97"/>
      <c r="BRV1101" s="97"/>
      <c r="BRW1101" s="97"/>
      <c r="BRX1101" s="97"/>
      <c r="BRY1101" s="97"/>
      <c r="BRZ1101" s="97"/>
      <c r="BSA1101" s="97"/>
      <c r="BSB1101" s="97"/>
      <c r="BSC1101" s="97"/>
      <c r="BSD1101" s="97"/>
      <c r="BSE1101" s="97"/>
      <c r="BSF1101" s="97"/>
      <c r="BSG1101" s="97"/>
      <c r="BSH1101" s="97"/>
      <c r="BSI1101" s="97"/>
      <c r="BSJ1101" s="97"/>
      <c r="BSK1101" s="97"/>
      <c r="BSL1101" s="97"/>
      <c r="BSM1101" s="97"/>
      <c r="BSN1101" s="97"/>
      <c r="BSO1101" s="97"/>
      <c r="BSP1101" s="97"/>
      <c r="BSQ1101" s="97"/>
      <c r="BSR1101" s="97"/>
      <c r="BSS1101" s="97"/>
      <c r="BST1101" s="97"/>
      <c r="BSU1101" s="97"/>
      <c r="BSV1101" s="97"/>
      <c r="BSW1101" s="97"/>
      <c r="BSX1101" s="97"/>
      <c r="BSY1101" s="97"/>
      <c r="BSZ1101" s="97"/>
      <c r="BTA1101" s="97"/>
      <c r="BTB1101" s="97"/>
      <c r="BTC1101" s="97"/>
      <c r="BTD1101" s="97"/>
      <c r="BTE1101" s="97"/>
      <c r="BTF1101" s="97"/>
      <c r="BTG1101" s="97"/>
      <c r="BTH1101" s="97"/>
      <c r="BTI1101" s="97"/>
      <c r="BTJ1101" s="97"/>
      <c r="BTK1101" s="97"/>
      <c r="BTL1101" s="97"/>
      <c r="BTM1101" s="97"/>
      <c r="BTN1101" s="97"/>
      <c r="BTO1101" s="97"/>
      <c r="BTP1101" s="97"/>
      <c r="BTQ1101" s="97"/>
      <c r="BTR1101" s="97"/>
      <c r="BTS1101" s="97"/>
      <c r="BTT1101" s="97"/>
      <c r="BTU1101" s="97"/>
      <c r="BTV1101" s="97"/>
      <c r="BTW1101" s="97"/>
      <c r="BTX1101" s="97"/>
      <c r="BTY1101" s="97"/>
      <c r="BTZ1101" s="97"/>
      <c r="BUA1101" s="97"/>
      <c r="BUB1101" s="97"/>
      <c r="BUC1101" s="97"/>
      <c r="BUD1101" s="97"/>
      <c r="BUE1101" s="97"/>
      <c r="BUF1101" s="97"/>
      <c r="BUG1101" s="97"/>
      <c r="BUH1101" s="97"/>
      <c r="BUI1101" s="97"/>
      <c r="BUJ1101" s="97"/>
      <c r="BUK1101" s="97"/>
      <c r="BUL1101" s="97"/>
      <c r="BUM1101" s="97"/>
      <c r="BUN1101" s="97"/>
      <c r="BUO1101" s="97"/>
      <c r="BUP1101" s="97"/>
      <c r="BUQ1101" s="97"/>
      <c r="BUR1101" s="97"/>
      <c r="BUS1101" s="97"/>
      <c r="BUT1101" s="97"/>
      <c r="BUU1101" s="97"/>
      <c r="BUV1101" s="97"/>
      <c r="BUW1101" s="97"/>
      <c r="BUX1101" s="97"/>
      <c r="BUY1101" s="97"/>
      <c r="BUZ1101" s="97"/>
      <c r="BVA1101" s="97"/>
      <c r="BVB1101" s="97"/>
      <c r="BVC1101" s="97"/>
      <c r="BVD1101" s="97"/>
      <c r="BVE1101" s="97"/>
      <c r="BVF1101" s="97"/>
      <c r="BVG1101" s="97"/>
      <c r="BVH1101" s="97"/>
      <c r="BVI1101" s="97"/>
      <c r="BVJ1101" s="97"/>
      <c r="BVK1101" s="97"/>
      <c r="BVL1101" s="97"/>
      <c r="BVM1101" s="97"/>
      <c r="BVN1101" s="97"/>
      <c r="BVO1101" s="97"/>
      <c r="BVP1101" s="97"/>
      <c r="BVQ1101" s="97"/>
      <c r="BVR1101" s="97"/>
      <c r="BVS1101" s="97"/>
      <c r="BVT1101" s="97"/>
      <c r="BVU1101" s="97"/>
      <c r="BVV1101" s="97"/>
      <c r="BVW1101" s="97"/>
      <c r="BVX1101" s="97"/>
      <c r="BVY1101" s="97"/>
      <c r="BVZ1101" s="97"/>
      <c r="BWA1101" s="97"/>
      <c r="BWB1101" s="97"/>
      <c r="BWC1101" s="97"/>
      <c r="BWD1101" s="97"/>
      <c r="BWE1101" s="97"/>
      <c r="BWF1101" s="97"/>
      <c r="BWG1101" s="97"/>
      <c r="BWH1101" s="97"/>
      <c r="BWI1101" s="97"/>
      <c r="BWJ1101" s="97"/>
      <c r="BWK1101" s="97"/>
      <c r="BWL1101" s="97"/>
      <c r="BWM1101" s="97"/>
      <c r="BWN1101" s="97"/>
      <c r="BWO1101" s="97"/>
      <c r="BWP1101" s="97"/>
      <c r="BWQ1101" s="97"/>
      <c r="BWR1101" s="97"/>
      <c r="BWS1101" s="97"/>
      <c r="BWT1101" s="97"/>
      <c r="BWU1101" s="97"/>
      <c r="BWV1101" s="97"/>
      <c r="BWW1101" s="97"/>
      <c r="BWX1101" s="97"/>
      <c r="BWY1101" s="97"/>
      <c r="BWZ1101" s="97"/>
      <c r="BXA1101" s="97"/>
      <c r="BXB1101" s="97"/>
      <c r="BXC1101" s="97"/>
      <c r="BXD1101" s="97"/>
      <c r="BXE1101" s="97"/>
      <c r="BXF1101" s="97"/>
      <c r="BXG1101" s="97"/>
      <c r="BXH1101" s="97"/>
      <c r="BXI1101" s="97"/>
      <c r="BXJ1101" s="97"/>
      <c r="BXK1101" s="97"/>
      <c r="BXL1101" s="97"/>
      <c r="BXM1101" s="97"/>
      <c r="BXN1101" s="97"/>
      <c r="BXO1101" s="97"/>
      <c r="BXP1101" s="97"/>
      <c r="BXQ1101" s="97"/>
      <c r="BXR1101" s="97"/>
      <c r="BXS1101" s="97"/>
      <c r="BXT1101" s="97"/>
      <c r="BXU1101" s="97"/>
      <c r="BXV1101" s="97"/>
      <c r="BXW1101" s="97"/>
      <c r="BXX1101" s="97"/>
      <c r="BXY1101" s="97"/>
      <c r="BXZ1101" s="97"/>
      <c r="BYA1101" s="97"/>
      <c r="BYB1101" s="97"/>
      <c r="BYC1101" s="97"/>
      <c r="BYD1101" s="97"/>
      <c r="BYE1101" s="97"/>
      <c r="BYF1101" s="97"/>
      <c r="BYG1101" s="97"/>
      <c r="BYH1101" s="97"/>
      <c r="BYI1101" s="97"/>
      <c r="BYJ1101" s="97"/>
      <c r="BYK1101" s="97"/>
      <c r="BYL1101" s="97"/>
      <c r="BYM1101" s="97"/>
      <c r="BYN1101" s="97"/>
      <c r="BYO1101" s="97"/>
      <c r="BYP1101" s="97"/>
      <c r="BYQ1101" s="97"/>
      <c r="BYR1101" s="97"/>
      <c r="BYS1101" s="97"/>
      <c r="BYT1101" s="97"/>
      <c r="BYU1101" s="97"/>
      <c r="BYV1101" s="97"/>
      <c r="BYW1101" s="97"/>
      <c r="BYX1101" s="97"/>
      <c r="BYY1101" s="97"/>
      <c r="BYZ1101" s="97"/>
      <c r="BZA1101" s="97"/>
      <c r="BZB1101" s="97"/>
      <c r="BZC1101" s="97"/>
      <c r="BZD1101" s="97"/>
      <c r="BZE1101" s="97"/>
      <c r="BZF1101" s="97"/>
      <c r="BZG1101" s="97"/>
      <c r="BZH1101" s="97"/>
      <c r="BZI1101" s="97"/>
      <c r="BZJ1101" s="97"/>
      <c r="BZK1101" s="97"/>
      <c r="BZL1101" s="97"/>
      <c r="BZM1101" s="97"/>
      <c r="BZN1101" s="97"/>
      <c r="BZO1101" s="97"/>
      <c r="BZP1101" s="97"/>
      <c r="BZQ1101" s="97"/>
      <c r="BZR1101" s="97"/>
      <c r="BZS1101" s="97"/>
      <c r="BZT1101" s="97"/>
      <c r="BZU1101" s="97"/>
      <c r="BZV1101" s="97"/>
      <c r="BZW1101" s="97"/>
      <c r="BZX1101" s="97"/>
      <c r="BZY1101" s="97"/>
      <c r="BZZ1101" s="97"/>
      <c r="CAA1101" s="97"/>
      <c r="CAB1101" s="97"/>
      <c r="CAC1101" s="97"/>
      <c r="CAD1101" s="97"/>
      <c r="CAE1101" s="97"/>
      <c r="CAF1101" s="97"/>
      <c r="CAG1101" s="97"/>
      <c r="CAH1101" s="97"/>
      <c r="CAI1101" s="97"/>
      <c r="CAJ1101" s="97"/>
      <c r="CAK1101" s="97"/>
      <c r="CAL1101" s="97"/>
      <c r="CAM1101" s="97"/>
      <c r="CAN1101" s="97"/>
      <c r="CAO1101" s="97"/>
      <c r="CAP1101" s="97"/>
      <c r="CAQ1101" s="97"/>
      <c r="CAR1101" s="97"/>
      <c r="CAS1101" s="97"/>
      <c r="CAT1101" s="97"/>
      <c r="CAU1101" s="97"/>
      <c r="CAV1101" s="97"/>
      <c r="CAW1101" s="97"/>
      <c r="CAX1101" s="97"/>
      <c r="CAY1101" s="97"/>
      <c r="CAZ1101" s="97"/>
      <c r="CBA1101" s="97"/>
      <c r="CBB1101" s="97"/>
      <c r="CBC1101" s="97"/>
      <c r="CBD1101" s="97"/>
      <c r="CBE1101" s="97"/>
      <c r="CBF1101" s="97"/>
      <c r="CBG1101" s="97"/>
      <c r="CBH1101" s="97"/>
      <c r="CBI1101" s="97"/>
      <c r="CBJ1101" s="97"/>
      <c r="CBK1101" s="97"/>
      <c r="CBL1101" s="97"/>
      <c r="CBM1101" s="97"/>
      <c r="CBN1101" s="97"/>
      <c r="CBO1101" s="97"/>
      <c r="CBP1101" s="97"/>
      <c r="CBQ1101" s="97"/>
      <c r="CBR1101" s="97"/>
      <c r="CBS1101" s="97"/>
      <c r="CBT1101" s="97"/>
      <c r="CBU1101" s="97"/>
      <c r="CBV1101" s="97"/>
      <c r="CBW1101" s="97"/>
      <c r="CBX1101" s="97"/>
      <c r="CBY1101" s="97"/>
      <c r="CBZ1101" s="97"/>
      <c r="CCA1101" s="97"/>
      <c r="CCB1101" s="97"/>
      <c r="CCC1101" s="97"/>
      <c r="CCD1101" s="97"/>
      <c r="CCE1101" s="97"/>
      <c r="CCF1101" s="97"/>
      <c r="CCG1101" s="97"/>
      <c r="CCH1101" s="97"/>
      <c r="CCI1101" s="97"/>
      <c r="CCJ1101" s="97"/>
      <c r="CCK1101" s="97"/>
      <c r="CCL1101" s="97"/>
      <c r="CCM1101" s="97"/>
      <c r="CCN1101" s="97"/>
      <c r="CCO1101" s="97"/>
      <c r="CCP1101" s="97"/>
      <c r="CCQ1101" s="97"/>
      <c r="CCR1101" s="97"/>
      <c r="CCS1101" s="97"/>
      <c r="CCT1101" s="97"/>
      <c r="CCU1101" s="97"/>
      <c r="CCV1101" s="97"/>
      <c r="CCW1101" s="97"/>
      <c r="CCX1101" s="97"/>
      <c r="CCY1101" s="97"/>
      <c r="CCZ1101" s="97"/>
      <c r="CDA1101" s="97"/>
      <c r="CDB1101" s="97"/>
      <c r="CDC1101" s="97"/>
      <c r="CDD1101" s="97"/>
      <c r="CDE1101" s="97"/>
      <c r="CDF1101" s="97"/>
      <c r="CDG1101" s="97"/>
      <c r="CDH1101" s="97"/>
      <c r="CDI1101" s="97"/>
      <c r="CDJ1101" s="97"/>
      <c r="CDK1101" s="97"/>
      <c r="CDL1101" s="97"/>
      <c r="CDM1101" s="97"/>
      <c r="CDN1101" s="97"/>
      <c r="CDO1101" s="97"/>
      <c r="CDP1101" s="97"/>
      <c r="CDQ1101" s="97"/>
      <c r="CDR1101" s="97"/>
      <c r="CDS1101" s="97"/>
      <c r="CDT1101" s="97"/>
      <c r="CDU1101" s="97"/>
      <c r="CDV1101" s="97"/>
      <c r="CDW1101" s="97"/>
      <c r="CDX1101" s="97"/>
      <c r="CDY1101" s="97"/>
      <c r="CDZ1101" s="97"/>
      <c r="CEA1101" s="97"/>
      <c r="CEB1101" s="97"/>
      <c r="CEC1101" s="97"/>
      <c r="CED1101" s="97"/>
      <c r="CEE1101" s="97"/>
      <c r="CEF1101" s="97"/>
      <c r="CEG1101" s="97"/>
      <c r="CEH1101" s="97"/>
      <c r="CEI1101" s="97"/>
      <c r="CEJ1101" s="97"/>
      <c r="CEK1101" s="97"/>
      <c r="CEL1101" s="97"/>
      <c r="CEM1101" s="97"/>
      <c r="CEN1101" s="97"/>
      <c r="CEO1101" s="97"/>
      <c r="CEP1101" s="97"/>
      <c r="CEQ1101" s="97"/>
      <c r="CER1101" s="97"/>
      <c r="CES1101" s="97"/>
      <c r="CET1101" s="97"/>
      <c r="CEU1101" s="97"/>
      <c r="CEV1101" s="97"/>
      <c r="CEW1101" s="97"/>
      <c r="CEX1101" s="97"/>
      <c r="CEY1101" s="97"/>
      <c r="CEZ1101" s="97"/>
      <c r="CFA1101" s="97"/>
      <c r="CFB1101" s="97"/>
      <c r="CFC1101" s="97"/>
      <c r="CFD1101" s="97"/>
      <c r="CFE1101" s="97"/>
      <c r="CFF1101" s="97"/>
      <c r="CFG1101" s="97"/>
      <c r="CFH1101" s="97"/>
      <c r="CFI1101" s="97"/>
      <c r="CFJ1101" s="97"/>
      <c r="CFK1101" s="97"/>
      <c r="CFL1101" s="97"/>
      <c r="CFM1101" s="97"/>
      <c r="CFN1101" s="97"/>
      <c r="CFO1101" s="97"/>
      <c r="CFP1101" s="97"/>
      <c r="CFQ1101" s="97"/>
      <c r="CFR1101" s="97"/>
      <c r="CFS1101" s="97"/>
      <c r="CFT1101" s="97"/>
      <c r="CFU1101" s="97"/>
      <c r="CFV1101" s="97"/>
      <c r="CFW1101" s="97"/>
      <c r="CFX1101" s="97"/>
      <c r="CFY1101" s="97"/>
      <c r="CFZ1101" s="97"/>
      <c r="CGA1101" s="97"/>
      <c r="CGB1101" s="97"/>
      <c r="CGC1101" s="97"/>
      <c r="CGD1101" s="97"/>
      <c r="CGE1101" s="97"/>
      <c r="CGF1101" s="97"/>
      <c r="CGG1101" s="97"/>
      <c r="CGH1101" s="97"/>
      <c r="CGI1101" s="97"/>
      <c r="CGJ1101" s="97"/>
      <c r="CGK1101" s="97"/>
      <c r="CGL1101" s="97"/>
      <c r="CGM1101" s="97"/>
      <c r="CGN1101" s="97"/>
      <c r="CGO1101" s="97"/>
      <c r="CGP1101" s="97"/>
      <c r="CGQ1101" s="97"/>
      <c r="CGR1101" s="97"/>
      <c r="CGS1101" s="97"/>
      <c r="CGT1101" s="97"/>
      <c r="CGU1101" s="97"/>
      <c r="CGV1101" s="97"/>
      <c r="CGW1101" s="97"/>
      <c r="CGX1101" s="97"/>
      <c r="CGY1101" s="97"/>
      <c r="CGZ1101" s="97"/>
      <c r="CHA1101" s="97"/>
      <c r="CHB1101" s="97"/>
      <c r="CHC1101" s="97"/>
      <c r="CHD1101" s="97"/>
      <c r="CHE1101" s="97"/>
      <c r="CHF1101" s="97"/>
      <c r="CHG1101" s="97"/>
      <c r="CHH1101" s="97"/>
      <c r="CHI1101" s="97"/>
      <c r="CHJ1101" s="97"/>
      <c r="CHK1101" s="97"/>
      <c r="CHL1101" s="97"/>
      <c r="CHM1101" s="97"/>
      <c r="CHN1101" s="97"/>
      <c r="CHO1101" s="97"/>
      <c r="CHP1101" s="97"/>
      <c r="CHQ1101" s="97"/>
      <c r="CHR1101" s="97"/>
      <c r="CHS1101" s="97"/>
      <c r="CHT1101" s="97"/>
      <c r="CHU1101" s="97"/>
      <c r="CHV1101" s="97"/>
      <c r="CHW1101" s="97"/>
      <c r="CHX1101" s="97"/>
      <c r="CHY1101" s="97"/>
      <c r="CHZ1101" s="97"/>
      <c r="CIA1101" s="97"/>
      <c r="CIB1101" s="97"/>
      <c r="CIC1101" s="97"/>
      <c r="CID1101" s="97"/>
      <c r="CIE1101" s="97"/>
      <c r="CIF1101" s="97"/>
      <c r="CIG1101" s="97"/>
      <c r="CIH1101" s="97"/>
      <c r="CII1101" s="97"/>
      <c r="CIJ1101" s="97"/>
      <c r="CIK1101" s="97"/>
      <c r="CIL1101" s="97"/>
      <c r="CIM1101" s="97"/>
      <c r="CIN1101" s="97"/>
      <c r="CIO1101" s="97"/>
      <c r="CIP1101" s="97"/>
      <c r="CIQ1101" s="97"/>
      <c r="CIR1101" s="97"/>
      <c r="CIS1101" s="97"/>
      <c r="CIT1101" s="97"/>
      <c r="CIU1101" s="97"/>
      <c r="CIV1101" s="97"/>
      <c r="CIW1101" s="97"/>
      <c r="CIX1101" s="97"/>
      <c r="CIY1101" s="97"/>
      <c r="CIZ1101" s="97"/>
      <c r="CJA1101" s="97"/>
      <c r="CJB1101" s="97"/>
      <c r="CJC1101" s="97"/>
      <c r="CJD1101" s="97"/>
      <c r="CJE1101" s="97"/>
      <c r="CJF1101" s="97"/>
      <c r="CJG1101" s="97"/>
      <c r="CJH1101" s="97"/>
      <c r="CJI1101" s="97"/>
      <c r="CJJ1101" s="97"/>
      <c r="CJK1101" s="97"/>
      <c r="CJL1101" s="97"/>
      <c r="CJM1101" s="97"/>
      <c r="CJN1101" s="97"/>
      <c r="CJO1101" s="97"/>
      <c r="CJP1101" s="97"/>
      <c r="CJQ1101" s="97"/>
      <c r="CJR1101" s="97"/>
      <c r="CJS1101" s="97"/>
      <c r="CJT1101" s="97"/>
      <c r="CJU1101" s="97"/>
      <c r="CJV1101" s="97"/>
      <c r="CJW1101" s="97"/>
      <c r="CJX1101" s="97"/>
      <c r="CJY1101" s="97"/>
      <c r="CJZ1101" s="97"/>
      <c r="CKA1101" s="97"/>
      <c r="CKB1101" s="97"/>
      <c r="CKC1101" s="97"/>
      <c r="CKD1101" s="97"/>
      <c r="CKE1101" s="97"/>
      <c r="CKF1101" s="97"/>
      <c r="CKG1101" s="97"/>
      <c r="CKH1101" s="97"/>
      <c r="CKI1101" s="97"/>
      <c r="CKJ1101" s="97"/>
      <c r="CKK1101" s="97"/>
      <c r="CKL1101" s="97"/>
      <c r="CKM1101" s="97"/>
      <c r="CKN1101" s="97"/>
      <c r="CKO1101" s="97"/>
      <c r="CKP1101" s="97"/>
      <c r="CKQ1101" s="97"/>
      <c r="CKR1101" s="97"/>
      <c r="CKS1101" s="97"/>
      <c r="CKT1101" s="97"/>
      <c r="CKU1101" s="97"/>
      <c r="CKV1101" s="97"/>
      <c r="CKW1101" s="97"/>
      <c r="CKX1101" s="97"/>
      <c r="CKY1101" s="97"/>
      <c r="CKZ1101" s="97"/>
      <c r="CLA1101" s="97"/>
      <c r="CLB1101" s="97"/>
      <c r="CLC1101" s="97"/>
      <c r="CLD1101" s="97"/>
      <c r="CLE1101" s="97"/>
      <c r="CLF1101" s="97"/>
      <c r="CLG1101" s="97"/>
      <c r="CLH1101" s="97"/>
      <c r="CLI1101" s="97"/>
      <c r="CLJ1101" s="97"/>
      <c r="CLK1101" s="97"/>
      <c r="CLL1101" s="97"/>
      <c r="CLM1101" s="97"/>
      <c r="CLN1101" s="97"/>
      <c r="CLO1101" s="97"/>
      <c r="CLP1101" s="97"/>
      <c r="CLQ1101" s="97"/>
      <c r="CLR1101" s="97"/>
      <c r="CLS1101" s="97"/>
      <c r="CLT1101" s="97"/>
      <c r="CLU1101" s="97"/>
      <c r="CLV1101" s="97"/>
      <c r="CLW1101" s="97"/>
      <c r="CLX1101" s="97"/>
      <c r="CLY1101" s="97"/>
      <c r="CLZ1101" s="97"/>
      <c r="CMA1101" s="97"/>
      <c r="CMB1101" s="97"/>
      <c r="CMC1101" s="97"/>
      <c r="CMD1101" s="97"/>
      <c r="CME1101" s="97"/>
      <c r="CMF1101" s="97"/>
      <c r="CMG1101" s="97"/>
      <c r="CMH1101" s="97"/>
      <c r="CMI1101" s="97"/>
      <c r="CMJ1101" s="97"/>
      <c r="CMK1101" s="97"/>
      <c r="CML1101" s="97"/>
      <c r="CMM1101" s="97"/>
      <c r="CMN1101" s="97"/>
      <c r="CMO1101" s="97"/>
      <c r="CMP1101" s="97"/>
      <c r="CMQ1101" s="97"/>
      <c r="CMR1101" s="97"/>
      <c r="CMS1101" s="97"/>
      <c r="CMT1101" s="97"/>
      <c r="CMU1101" s="97"/>
      <c r="CMV1101" s="97"/>
      <c r="CMW1101" s="97"/>
      <c r="CMX1101" s="97"/>
      <c r="CMY1101" s="97"/>
      <c r="CMZ1101" s="97"/>
      <c r="CNA1101" s="97"/>
      <c r="CNB1101" s="97"/>
      <c r="CNC1101" s="97"/>
      <c r="CND1101" s="97"/>
      <c r="CNE1101" s="97"/>
      <c r="CNF1101" s="97"/>
      <c r="CNG1101" s="97"/>
      <c r="CNH1101" s="97"/>
      <c r="CNI1101" s="97"/>
      <c r="CNJ1101" s="97"/>
      <c r="CNK1101" s="97"/>
      <c r="CNL1101" s="97"/>
      <c r="CNM1101" s="97"/>
      <c r="CNN1101" s="97"/>
      <c r="CNO1101" s="97"/>
      <c r="CNP1101" s="97"/>
      <c r="CNQ1101" s="97"/>
      <c r="CNR1101" s="97"/>
      <c r="CNS1101" s="97"/>
      <c r="CNT1101" s="97"/>
      <c r="CNU1101" s="97"/>
      <c r="CNV1101" s="97"/>
      <c r="CNW1101" s="97"/>
      <c r="CNX1101" s="97"/>
      <c r="CNY1101" s="97"/>
      <c r="CNZ1101" s="97"/>
      <c r="COA1101" s="97"/>
      <c r="COB1101" s="97"/>
      <c r="COC1101" s="97"/>
      <c r="COD1101" s="97"/>
      <c r="COE1101" s="97"/>
      <c r="COF1101" s="97"/>
      <c r="COG1101" s="97"/>
      <c r="COH1101" s="97"/>
      <c r="COI1101" s="97"/>
      <c r="COJ1101" s="97"/>
      <c r="COK1101" s="97"/>
      <c r="COL1101" s="97"/>
      <c r="COM1101" s="97"/>
      <c r="CON1101" s="97"/>
      <c r="COO1101" s="97"/>
      <c r="COP1101" s="97"/>
      <c r="COQ1101" s="97"/>
      <c r="COR1101" s="97"/>
      <c r="COS1101" s="97"/>
      <c r="COT1101" s="97"/>
      <c r="COU1101" s="97"/>
      <c r="COV1101" s="97"/>
      <c r="COW1101" s="97"/>
      <c r="COX1101" s="97"/>
      <c r="COY1101" s="97"/>
      <c r="COZ1101" s="97"/>
      <c r="CPA1101" s="97"/>
      <c r="CPB1101" s="97"/>
      <c r="CPC1101" s="97"/>
      <c r="CPD1101" s="97"/>
      <c r="CPE1101" s="97"/>
      <c r="CPF1101" s="97"/>
      <c r="CPG1101" s="97"/>
      <c r="CPH1101" s="97"/>
      <c r="CPI1101" s="97"/>
      <c r="CPJ1101" s="97"/>
      <c r="CPK1101" s="97"/>
      <c r="CPL1101" s="97"/>
      <c r="CPM1101" s="97"/>
      <c r="CPN1101" s="97"/>
      <c r="CPO1101" s="97"/>
      <c r="CPP1101" s="97"/>
      <c r="CPQ1101" s="97"/>
      <c r="CPR1101" s="97"/>
      <c r="CPS1101" s="97"/>
      <c r="CPT1101" s="97"/>
      <c r="CPU1101" s="97"/>
      <c r="CPV1101" s="97"/>
      <c r="CPW1101" s="97"/>
      <c r="CPX1101" s="97"/>
      <c r="CPY1101" s="97"/>
      <c r="CPZ1101" s="97"/>
      <c r="CQA1101" s="97"/>
      <c r="CQB1101" s="97"/>
      <c r="CQC1101" s="97"/>
      <c r="CQD1101" s="97"/>
      <c r="CQE1101" s="97"/>
      <c r="CQF1101" s="97"/>
      <c r="CQG1101" s="97"/>
      <c r="CQH1101" s="97"/>
      <c r="CQI1101" s="97"/>
      <c r="CQJ1101" s="97"/>
      <c r="CQK1101" s="97"/>
      <c r="CQL1101" s="97"/>
      <c r="CQM1101" s="97"/>
      <c r="CQN1101" s="97"/>
      <c r="CQO1101" s="97"/>
      <c r="CQP1101" s="97"/>
      <c r="CQQ1101" s="97"/>
      <c r="CQR1101" s="97"/>
      <c r="CQS1101" s="97"/>
      <c r="CQT1101" s="97"/>
      <c r="CQU1101" s="97"/>
      <c r="CQV1101" s="97"/>
      <c r="CQW1101" s="97"/>
      <c r="CQX1101" s="97"/>
      <c r="CQY1101" s="97"/>
      <c r="CQZ1101" s="97"/>
      <c r="CRA1101" s="97"/>
      <c r="CRB1101" s="97"/>
      <c r="CRC1101" s="97"/>
      <c r="CRD1101" s="97"/>
      <c r="CRE1101" s="97"/>
      <c r="CRF1101" s="97"/>
      <c r="CRG1101" s="97"/>
      <c r="CRH1101" s="97"/>
      <c r="CRI1101" s="97"/>
      <c r="CRJ1101" s="97"/>
      <c r="CRK1101" s="97"/>
      <c r="CRL1101" s="97"/>
      <c r="CRM1101" s="97"/>
      <c r="CRN1101" s="97"/>
      <c r="CRO1101" s="97"/>
      <c r="CRP1101" s="97"/>
      <c r="CRQ1101" s="97"/>
      <c r="CRR1101" s="97"/>
      <c r="CRS1101" s="97"/>
      <c r="CRT1101" s="97"/>
      <c r="CRU1101" s="97"/>
      <c r="CRV1101" s="97"/>
      <c r="CRW1101" s="97"/>
      <c r="CRX1101" s="97"/>
      <c r="CRY1101" s="97"/>
      <c r="CRZ1101" s="97"/>
      <c r="CSA1101" s="97"/>
      <c r="CSB1101" s="97"/>
      <c r="CSC1101" s="97"/>
      <c r="CSD1101" s="97"/>
      <c r="CSE1101" s="97"/>
      <c r="CSF1101" s="97"/>
      <c r="CSG1101" s="97"/>
      <c r="CSH1101" s="97"/>
      <c r="CSI1101" s="97"/>
      <c r="CSJ1101" s="97"/>
      <c r="CSK1101" s="97"/>
      <c r="CSL1101" s="97"/>
      <c r="CSM1101" s="97"/>
      <c r="CSN1101" s="97"/>
      <c r="CSO1101" s="97"/>
      <c r="CSP1101" s="97"/>
      <c r="CSQ1101" s="97"/>
      <c r="CSR1101" s="97"/>
      <c r="CSS1101" s="97"/>
      <c r="CST1101" s="97"/>
      <c r="CSU1101" s="97"/>
      <c r="CSV1101" s="97"/>
      <c r="CSW1101" s="97"/>
      <c r="CSX1101" s="97"/>
      <c r="CSY1101" s="97"/>
      <c r="CSZ1101" s="97"/>
      <c r="CTA1101" s="97"/>
      <c r="CTB1101" s="97"/>
      <c r="CTC1101" s="97"/>
      <c r="CTD1101" s="97"/>
      <c r="CTE1101" s="97"/>
      <c r="CTF1101" s="97"/>
      <c r="CTG1101" s="97"/>
      <c r="CTH1101" s="97"/>
      <c r="CTI1101" s="97"/>
      <c r="CTJ1101" s="97"/>
      <c r="CTK1101" s="97"/>
      <c r="CTL1101" s="97"/>
      <c r="CTM1101" s="97"/>
      <c r="CTN1101" s="97"/>
      <c r="CTO1101" s="97"/>
      <c r="CTP1101" s="97"/>
      <c r="CTQ1101" s="97"/>
      <c r="CTR1101" s="97"/>
      <c r="CTS1101" s="97"/>
      <c r="CTT1101" s="97"/>
      <c r="CTU1101" s="97"/>
      <c r="CTV1101" s="97"/>
      <c r="CTW1101" s="97"/>
      <c r="CTX1101" s="97"/>
      <c r="CTY1101" s="97"/>
      <c r="CTZ1101" s="97"/>
      <c r="CUA1101" s="97"/>
      <c r="CUB1101" s="97"/>
      <c r="CUC1101" s="97"/>
      <c r="CUD1101" s="97"/>
      <c r="CUE1101" s="97"/>
      <c r="CUF1101" s="97"/>
      <c r="CUG1101" s="97"/>
      <c r="CUH1101" s="97"/>
      <c r="CUI1101" s="97"/>
      <c r="CUJ1101" s="97"/>
      <c r="CUK1101" s="97"/>
      <c r="CUL1101" s="97"/>
      <c r="CUM1101" s="97"/>
      <c r="CUN1101" s="97"/>
      <c r="CUO1101" s="97"/>
      <c r="CUP1101" s="97"/>
      <c r="CUQ1101" s="97"/>
      <c r="CUR1101" s="97"/>
      <c r="CUS1101" s="97"/>
      <c r="CUT1101" s="97"/>
      <c r="CUU1101" s="97"/>
      <c r="CUV1101" s="97"/>
      <c r="CUW1101" s="97"/>
      <c r="CUX1101" s="97"/>
      <c r="CUY1101" s="97"/>
      <c r="CUZ1101" s="97"/>
      <c r="CVA1101" s="97"/>
      <c r="CVB1101" s="97"/>
      <c r="CVC1101" s="97"/>
      <c r="CVD1101" s="97"/>
      <c r="CVE1101" s="97"/>
      <c r="CVF1101" s="97"/>
      <c r="CVG1101" s="97"/>
      <c r="CVH1101" s="97"/>
      <c r="CVI1101" s="97"/>
      <c r="CVJ1101" s="97"/>
      <c r="CVK1101" s="97"/>
      <c r="CVL1101" s="97"/>
      <c r="CVM1101" s="97"/>
      <c r="CVN1101" s="97"/>
      <c r="CVO1101" s="97"/>
      <c r="CVP1101" s="97"/>
      <c r="CVQ1101" s="97"/>
      <c r="CVR1101" s="97"/>
      <c r="CVS1101" s="97"/>
      <c r="CVT1101" s="97"/>
      <c r="CVU1101" s="97"/>
      <c r="CVV1101" s="97"/>
      <c r="CVW1101" s="97"/>
      <c r="CVX1101" s="97"/>
      <c r="CVY1101" s="97"/>
      <c r="CVZ1101" s="97"/>
      <c r="CWA1101" s="97"/>
      <c r="CWB1101" s="97"/>
      <c r="CWC1101" s="97"/>
      <c r="CWD1101" s="97"/>
      <c r="CWE1101" s="97"/>
      <c r="CWF1101" s="97"/>
      <c r="CWG1101" s="97"/>
      <c r="CWH1101" s="97"/>
      <c r="CWI1101" s="97"/>
      <c r="CWJ1101" s="97"/>
      <c r="CWK1101" s="97"/>
      <c r="CWL1101" s="97"/>
      <c r="CWM1101" s="97"/>
      <c r="CWN1101" s="97"/>
      <c r="CWO1101" s="97"/>
      <c r="CWP1101" s="97"/>
      <c r="CWQ1101" s="97"/>
      <c r="CWR1101" s="97"/>
      <c r="CWS1101" s="97"/>
      <c r="CWT1101" s="97"/>
      <c r="CWU1101" s="97"/>
      <c r="CWV1101" s="97"/>
      <c r="CWW1101" s="97"/>
      <c r="CWX1101" s="97"/>
      <c r="CWY1101" s="97"/>
      <c r="CWZ1101" s="97"/>
      <c r="CXA1101" s="97"/>
      <c r="CXB1101" s="97"/>
      <c r="CXC1101" s="97"/>
      <c r="CXD1101" s="97"/>
      <c r="CXE1101" s="97"/>
      <c r="CXF1101" s="97"/>
      <c r="CXG1101" s="97"/>
      <c r="CXH1101" s="97"/>
      <c r="CXI1101" s="97"/>
      <c r="CXJ1101" s="97"/>
      <c r="CXK1101" s="97"/>
      <c r="CXL1101" s="97"/>
      <c r="CXM1101" s="97"/>
      <c r="CXN1101" s="97"/>
      <c r="CXO1101" s="97"/>
      <c r="CXP1101" s="97"/>
      <c r="CXQ1101" s="97"/>
      <c r="CXR1101" s="97"/>
      <c r="CXS1101" s="97"/>
      <c r="CXT1101" s="97"/>
      <c r="CXU1101" s="97"/>
      <c r="CXV1101" s="97"/>
      <c r="CXW1101" s="97"/>
      <c r="CXX1101" s="97"/>
      <c r="CXY1101" s="97"/>
      <c r="CXZ1101" s="97"/>
      <c r="CYA1101" s="97"/>
      <c r="CYB1101" s="97"/>
      <c r="CYC1101" s="97"/>
      <c r="CYD1101" s="97"/>
      <c r="CYE1101" s="97"/>
      <c r="CYF1101" s="97"/>
      <c r="CYG1101" s="97"/>
      <c r="CYH1101" s="97"/>
      <c r="CYI1101" s="97"/>
      <c r="CYJ1101" s="97"/>
      <c r="CYK1101" s="97"/>
      <c r="CYL1101" s="97"/>
      <c r="CYM1101" s="97"/>
      <c r="CYN1101" s="97"/>
      <c r="CYO1101" s="97"/>
      <c r="CYP1101" s="97"/>
      <c r="CYQ1101" s="97"/>
      <c r="CYR1101" s="97"/>
      <c r="CYS1101" s="97"/>
      <c r="CYT1101" s="97"/>
      <c r="CYU1101" s="97"/>
      <c r="CYV1101" s="97"/>
      <c r="CYW1101" s="97"/>
      <c r="CYX1101" s="97"/>
      <c r="CYY1101" s="97"/>
      <c r="CYZ1101" s="97"/>
      <c r="CZA1101" s="97"/>
      <c r="CZB1101" s="97"/>
      <c r="CZC1101" s="97"/>
      <c r="CZD1101" s="97"/>
      <c r="CZE1101" s="97"/>
      <c r="CZF1101" s="97"/>
      <c r="CZG1101" s="97"/>
      <c r="CZH1101" s="97"/>
      <c r="CZI1101" s="97"/>
      <c r="CZJ1101" s="97"/>
      <c r="CZK1101" s="97"/>
      <c r="CZL1101" s="97"/>
      <c r="CZM1101" s="97"/>
      <c r="CZN1101" s="97"/>
      <c r="CZO1101" s="97"/>
      <c r="CZP1101" s="97"/>
      <c r="CZQ1101" s="97"/>
      <c r="CZR1101" s="97"/>
      <c r="CZS1101" s="97"/>
      <c r="CZT1101" s="97"/>
      <c r="CZU1101" s="97"/>
      <c r="CZV1101" s="97"/>
      <c r="CZW1101" s="97"/>
      <c r="CZX1101" s="97"/>
      <c r="CZY1101" s="97"/>
      <c r="CZZ1101" s="97"/>
      <c r="DAA1101" s="97"/>
      <c r="DAB1101" s="97"/>
      <c r="DAC1101" s="97"/>
      <c r="DAD1101" s="97"/>
      <c r="DAE1101" s="97"/>
      <c r="DAF1101" s="97"/>
      <c r="DAG1101" s="97"/>
      <c r="DAH1101" s="97"/>
      <c r="DAI1101" s="97"/>
      <c r="DAJ1101" s="97"/>
      <c r="DAK1101" s="97"/>
      <c r="DAL1101" s="97"/>
      <c r="DAM1101" s="97"/>
      <c r="DAN1101" s="97"/>
      <c r="DAO1101" s="97"/>
      <c r="DAP1101" s="97"/>
      <c r="DAQ1101" s="97"/>
      <c r="DAR1101" s="97"/>
      <c r="DAS1101" s="97"/>
      <c r="DAT1101" s="97"/>
      <c r="DAU1101" s="97"/>
      <c r="DAV1101" s="97"/>
      <c r="DAW1101" s="97"/>
      <c r="DAX1101" s="97"/>
      <c r="DAY1101" s="97"/>
      <c r="DAZ1101" s="97"/>
      <c r="DBA1101" s="97"/>
      <c r="DBB1101" s="97"/>
      <c r="DBC1101" s="97"/>
      <c r="DBD1101" s="97"/>
      <c r="DBE1101" s="97"/>
      <c r="DBF1101" s="97"/>
      <c r="DBG1101" s="97"/>
      <c r="DBH1101" s="97"/>
      <c r="DBI1101" s="97"/>
      <c r="DBJ1101" s="97"/>
      <c r="DBK1101" s="97"/>
      <c r="DBL1101" s="97"/>
      <c r="DBM1101" s="97"/>
      <c r="DBN1101" s="97"/>
      <c r="DBO1101" s="97"/>
      <c r="DBP1101" s="97"/>
      <c r="DBQ1101" s="97"/>
      <c r="DBR1101" s="97"/>
      <c r="DBS1101" s="97"/>
      <c r="DBT1101" s="97"/>
      <c r="DBU1101" s="97"/>
      <c r="DBV1101" s="97"/>
      <c r="DBW1101" s="97"/>
      <c r="DBX1101" s="97"/>
      <c r="DBY1101" s="97"/>
      <c r="DBZ1101" s="97"/>
      <c r="DCA1101" s="97"/>
      <c r="DCB1101" s="97"/>
      <c r="DCC1101" s="97"/>
      <c r="DCD1101" s="97"/>
      <c r="DCE1101" s="97"/>
      <c r="DCF1101" s="97"/>
      <c r="DCG1101" s="97"/>
      <c r="DCH1101" s="97"/>
      <c r="DCI1101" s="97"/>
      <c r="DCJ1101" s="97"/>
      <c r="DCK1101" s="97"/>
      <c r="DCL1101" s="97"/>
      <c r="DCM1101" s="97"/>
      <c r="DCN1101" s="97"/>
      <c r="DCO1101" s="97"/>
      <c r="DCP1101" s="97"/>
      <c r="DCQ1101" s="97"/>
      <c r="DCR1101" s="97"/>
      <c r="DCS1101" s="97"/>
      <c r="DCT1101" s="97"/>
      <c r="DCU1101" s="97"/>
      <c r="DCV1101" s="97"/>
      <c r="DCW1101" s="97"/>
      <c r="DCX1101" s="97"/>
      <c r="DCY1101" s="97"/>
      <c r="DCZ1101" s="97"/>
      <c r="DDA1101" s="97"/>
      <c r="DDB1101" s="97"/>
      <c r="DDC1101" s="97"/>
      <c r="DDD1101" s="97"/>
      <c r="DDE1101" s="97"/>
      <c r="DDF1101" s="97"/>
      <c r="DDG1101" s="97"/>
      <c r="DDH1101" s="97"/>
      <c r="DDI1101" s="97"/>
      <c r="DDJ1101" s="97"/>
      <c r="DDK1101" s="97"/>
      <c r="DDL1101" s="97"/>
      <c r="DDM1101" s="97"/>
      <c r="DDN1101" s="97"/>
      <c r="DDO1101" s="97"/>
      <c r="DDP1101" s="97"/>
      <c r="DDQ1101" s="97"/>
      <c r="DDR1101" s="97"/>
      <c r="DDS1101" s="97"/>
      <c r="DDT1101" s="97"/>
      <c r="DDU1101" s="97"/>
      <c r="DDV1101" s="97"/>
      <c r="DDW1101" s="97"/>
      <c r="DDX1101" s="97"/>
      <c r="DDY1101" s="97"/>
      <c r="DDZ1101" s="97"/>
      <c r="DEA1101" s="97"/>
      <c r="DEB1101" s="97"/>
      <c r="DEC1101" s="97"/>
      <c r="DED1101" s="97"/>
      <c r="DEE1101" s="97"/>
      <c r="DEF1101" s="97"/>
      <c r="DEG1101" s="97"/>
      <c r="DEH1101" s="97"/>
      <c r="DEI1101" s="97"/>
      <c r="DEJ1101" s="97"/>
      <c r="DEK1101" s="97"/>
      <c r="DEL1101" s="97"/>
      <c r="DEM1101" s="97"/>
      <c r="DEN1101" s="97"/>
      <c r="DEO1101" s="97"/>
      <c r="DEP1101" s="97"/>
      <c r="DEQ1101" s="97"/>
      <c r="DER1101" s="97"/>
      <c r="DES1101" s="97"/>
      <c r="DET1101" s="97"/>
      <c r="DEU1101" s="97"/>
      <c r="DEV1101" s="97"/>
      <c r="DEW1101" s="97"/>
      <c r="DEX1101" s="97"/>
      <c r="DEY1101" s="97"/>
      <c r="DEZ1101" s="97"/>
      <c r="DFA1101" s="97"/>
      <c r="DFB1101" s="97"/>
      <c r="DFC1101" s="97"/>
      <c r="DFD1101" s="97"/>
      <c r="DFE1101" s="97"/>
      <c r="DFF1101" s="97"/>
      <c r="DFG1101" s="97"/>
      <c r="DFH1101" s="97"/>
      <c r="DFI1101" s="97"/>
      <c r="DFJ1101" s="97"/>
      <c r="DFK1101" s="97"/>
      <c r="DFL1101" s="97"/>
      <c r="DFM1101" s="97"/>
      <c r="DFN1101" s="97"/>
      <c r="DFO1101" s="97"/>
      <c r="DFP1101" s="97"/>
      <c r="DFQ1101" s="97"/>
      <c r="DFR1101" s="97"/>
      <c r="DFS1101" s="97"/>
      <c r="DFT1101" s="97"/>
      <c r="DFU1101" s="97"/>
      <c r="DFV1101" s="97"/>
      <c r="DFW1101" s="97"/>
      <c r="DFX1101" s="97"/>
      <c r="DFY1101" s="97"/>
      <c r="DFZ1101" s="97"/>
      <c r="DGA1101" s="97"/>
      <c r="DGB1101" s="97"/>
      <c r="DGC1101" s="97"/>
      <c r="DGD1101" s="97"/>
      <c r="DGE1101" s="97"/>
      <c r="DGF1101" s="97"/>
      <c r="DGG1101" s="97"/>
      <c r="DGH1101" s="97"/>
      <c r="DGI1101" s="97"/>
      <c r="DGJ1101" s="97"/>
      <c r="DGK1101" s="97"/>
      <c r="DGL1101" s="97"/>
      <c r="DGM1101" s="97"/>
      <c r="DGN1101" s="97"/>
      <c r="DGO1101" s="97"/>
      <c r="DGP1101" s="97"/>
      <c r="DGQ1101" s="97"/>
      <c r="DGR1101" s="97"/>
      <c r="DGS1101" s="97"/>
      <c r="DGT1101" s="97"/>
      <c r="DGU1101" s="97"/>
      <c r="DGV1101" s="97"/>
      <c r="DGW1101" s="97"/>
      <c r="DGX1101" s="97"/>
      <c r="DGY1101" s="97"/>
      <c r="DGZ1101" s="97"/>
      <c r="DHA1101" s="97"/>
      <c r="DHB1101" s="97"/>
      <c r="DHC1101" s="97"/>
      <c r="DHD1101" s="97"/>
      <c r="DHE1101" s="97"/>
      <c r="DHF1101" s="97"/>
      <c r="DHG1101" s="97"/>
      <c r="DHH1101" s="97"/>
      <c r="DHI1101" s="97"/>
      <c r="DHJ1101" s="97"/>
      <c r="DHK1101" s="97"/>
      <c r="DHL1101" s="97"/>
      <c r="DHM1101" s="97"/>
      <c r="DHN1101" s="97"/>
      <c r="DHO1101" s="97"/>
      <c r="DHP1101" s="97"/>
      <c r="DHQ1101" s="97"/>
      <c r="DHR1101" s="97"/>
      <c r="DHS1101" s="97"/>
      <c r="DHT1101" s="97"/>
      <c r="DHU1101" s="97"/>
      <c r="DHV1101" s="97"/>
      <c r="DHW1101" s="97"/>
      <c r="DHX1101" s="97"/>
      <c r="DHY1101" s="97"/>
      <c r="DHZ1101" s="97"/>
      <c r="DIA1101" s="97"/>
      <c r="DIB1101" s="97"/>
      <c r="DIC1101" s="97"/>
      <c r="DID1101" s="97"/>
      <c r="DIE1101" s="97"/>
      <c r="DIF1101" s="97"/>
      <c r="DIG1101" s="97"/>
      <c r="DIH1101" s="97"/>
      <c r="DII1101" s="97"/>
      <c r="DIJ1101" s="97"/>
      <c r="DIK1101" s="97"/>
      <c r="DIL1101" s="97"/>
      <c r="DIM1101" s="97"/>
      <c r="DIN1101" s="97"/>
      <c r="DIO1101" s="97"/>
      <c r="DIP1101" s="97"/>
      <c r="DIQ1101" s="97"/>
      <c r="DIR1101" s="97"/>
      <c r="DIS1101" s="97"/>
      <c r="DIT1101" s="97"/>
      <c r="DIU1101" s="97"/>
      <c r="DIV1101" s="97"/>
      <c r="DIW1101" s="97"/>
      <c r="DIX1101" s="97"/>
      <c r="DIY1101" s="97"/>
      <c r="DIZ1101" s="97"/>
      <c r="DJA1101" s="97"/>
      <c r="DJB1101" s="97"/>
      <c r="DJC1101" s="97"/>
      <c r="DJD1101" s="97"/>
      <c r="DJE1101" s="97"/>
      <c r="DJF1101" s="97"/>
      <c r="DJG1101" s="97"/>
      <c r="DJH1101" s="97"/>
      <c r="DJI1101" s="97"/>
      <c r="DJJ1101" s="97"/>
      <c r="DJK1101" s="97"/>
      <c r="DJL1101" s="97"/>
      <c r="DJM1101" s="97"/>
      <c r="DJN1101" s="97"/>
      <c r="DJO1101" s="97"/>
      <c r="DJP1101" s="97"/>
      <c r="DJQ1101" s="97"/>
      <c r="DJR1101" s="97"/>
      <c r="DJS1101" s="97"/>
      <c r="DJT1101" s="97"/>
      <c r="DJU1101" s="97"/>
      <c r="DJV1101" s="97"/>
      <c r="DJW1101" s="97"/>
      <c r="DJX1101" s="97"/>
      <c r="DJY1101" s="97"/>
      <c r="DJZ1101" s="97"/>
      <c r="DKA1101" s="97"/>
      <c r="DKB1101" s="97"/>
      <c r="DKC1101" s="97"/>
      <c r="DKD1101" s="97"/>
      <c r="DKE1101" s="97"/>
      <c r="DKF1101" s="97"/>
      <c r="DKG1101" s="97"/>
      <c r="DKH1101" s="97"/>
      <c r="DKI1101" s="97"/>
      <c r="DKJ1101" s="97"/>
      <c r="DKK1101" s="97"/>
      <c r="DKL1101" s="97"/>
      <c r="DKM1101" s="97"/>
      <c r="DKN1101" s="97"/>
      <c r="DKO1101" s="97"/>
      <c r="DKP1101" s="97"/>
      <c r="DKQ1101" s="97"/>
      <c r="DKR1101" s="97"/>
      <c r="DKS1101" s="97"/>
      <c r="DKT1101" s="97"/>
      <c r="DKU1101" s="97"/>
      <c r="DKV1101" s="97"/>
      <c r="DKW1101" s="97"/>
      <c r="DKX1101" s="97"/>
      <c r="DKY1101" s="97"/>
      <c r="DKZ1101" s="97"/>
      <c r="DLA1101" s="97"/>
      <c r="DLB1101" s="97"/>
      <c r="DLC1101" s="97"/>
      <c r="DLD1101" s="97"/>
      <c r="DLE1101" s="97"/>
      <c r="DLF1101" s="97"/>
      <c r="DLG1101" s="97"/>
      <c r="DLH1101" s="97"/>
      <c r="DLI1101" s="97"/>
      <c r="DLJ1101" s="97"/>
      <c r="DLK1101" s="97"/>
      <c r="DLL1101" s="97"/>
      <c r="DLM1101" s="97"/>
      <c r="DLN1101" s="97"/>
      <c r="DLO1101" s="97"/>
      <c r="DLP1101" s="97"/>
      <c r="DLQ1101" s="97"/>
      <c r="DLR1101" s="97"/>
      <c r="DLS1101" s="97"/>
      <c r="DLT1101" s="97"/>
      <c r="DLU1101" s="97"/>
      <c r="DLV1101" s="97"/>
      <c r="DLW1101" s="97"/>
      <c r="DLX1101" s="97"/>
      <c r="DLY1101" s="97"/>
      <c r="DLZ1101" s="97"/>
      <c r="DMA1101" s="97"/>
      <c r="DMB1101" s="97"/>
      <c r="DMC1101" s="97"/>
      <c r="DMD1101" s="97"/>
      <c r="DME1101" s="97"/>
      <c r="DMF1101" s="97"/>
      <c r="DMG1101" s="97"/>
      <c r="DMH1101" s="97"/>
      <c r="DMI1101" s="97"/>
      <c r="DMJ1101" s="97"/>
      <c r="DMK1101" s="97"/>
      <c r="DML1101" s="97"/>
      <c r="DMM1101" s="97"/>
      <c r="DMN1101" s="97"/>
      <c r="DMO1101" s="97"/>
      <c r="DMP1101" s="97"/>
      <c r="DMQ1101" s="97"/>
      <c r="DMR1101" s="97"/>
      <c r="DMS1101" s="97"/>
      <c r="DMT1101" s="97"/>
      <c r="DMU1101" s="97"/>
      <c r="DMV1101" s="97"/>
      <c r="DMW1101" s="97"/>
      <c r="DMX1101" s="97"/>
      <c r="DMY1101" s="97"/>
      <c r="DMZ1101" s="97"/>
      <c r="DNA1101" s="97"/>
      <c r="DNB1101" s="97"/>
      <c r="DNC1101" s="97"/>
      <c r="DND1101" s="97"/>
      <c r="DNE1101" s="97"/>
      <c r="DNF1101" s="97"/>
      <c r="DNG1101" s="97"/>
      <c r="DNH1101" s="97"/>
      <c r="DNI1101" s="97"/>
      <c r="DNJ1101" s="97"/>
      <c r="DNK1101" s="97"/>
      <c r="DNL1101" s="97"/>
      <c r="DNM1101" s="97"/>
      <c r="DNN1101" s="97"/>
      <c r="DNO1101" s="97"/>
      <c r="DNP1101" s="97"/>
      <c r="DNQ1101" s="97"/>
      <c r="DNR1101" s="97"/>
      <c r="DNS1101" s="97"/>
      <c r="DNT1101" s="97"/>
      <c r="DNU1101" s="97"/>
      <c r="DNV1101" s="97"/>
      <c r="DNW1101" s="97"/>
      <c r="DNX1101" s="97"/>
      <c r="DNY1101" s="97"/>
      <c r="DNZ1101" s="97"/>
      <c r="DOA1101" s="97"/>
      <c r="DOB1101" s="97"/>
      <c r="DOC1101" s="97"/>
      <c r="DOD1101" s="97"/>
      <c r="DOE1101" s="97"/>
      <c r="DOF1101" s="97"/>
      <c r="DOG1101" s="97"/>
      <c r="DOH1101" s="97"/>
      <c r="DOI1101" s="97"/>
      <c r="DOJ1101" s="97"/>
      <c r="DOK1101" s="97"/>
      <c r="DOL1101" s="97"/>
      <c r="DOM1101" s="97"/>
      <c r="DON1101" s="97"/>
      <c r="DOO1101" s="97"/>
      <c r="DOP1101" s="97"/>
      <c r="DOQ1101" s="97"/>
      <c r="DOR1101" s="97"/>
      <c r="DOS1101" s="97"/>
      <c r="DOT1101" s="97"/>
      <c r="DOU1101" s="97"/>
      <c r="DOV1101" s="97"/>
      <c r="DOW1101" s="97"/>
      <c r="DOX1101" s="97"/>
      <c r="DOY1101" s="97"/>
      <c r="DOZ1101" s="97"/>
      <c r="DPA1101" s="97"/>
      <c r="DPB1101" s="97"/>
      <c r="DPC1101" s="97"/>
      <c r="DPD1101" s="97"/>
      <c r="DPE1101" s="97"/>
      <c r="DPF1101" s="97"/>
      <c r="DPG1101" s="97"/>
      <c r="DPH1101" s="97"/>
      <c r="DPI1101" s="97"/>
      <c r="DPJ1101" s="97"/>
      <c r="DPK1101" s="97"/>
      <c r="DPL1101" s="97"/>
      <c r="DPM1101" s="97"/>
      <c r="DPN1101" s="97"/>
      <c r="DPO1101" s="97"/>
      <c r="DPP1101" s="97"/>
      <c r="DPQ1101" s="97"/>
      <c r="DPR1101" s="97"/>
      <c r="DPS1101" s="97"/>
      <c r="DPT1101" s="97"/>
      <c r="DPU1101" s="97"/>
      <c r="DPV1101" s="97"/>
      <c r="DPW1101" s="97"/>
      <c r="DPX1101" s="97"/>
      <c r="DPY1101" s="97"/>
      <c r="DPZ1101" s="97"/>
      <c r="DQA1101" s="97"/>
      <c r="DQB1101" s="97"/>
      <c r="DQC1101" s="97"/>
      <c r="DQD1101" s="97"/>
      <c r="DQE1101" s="97"/>
      <c r="DQF1101" s="97"/>
      <c r="DQG1101" s="97"/>
      <c r="DQH1101" s="97"/>
      <c r="DQI1101" s="97"/>
      <c r="DQJ1101" s="97"/>
      <c r="DQK1101" s="97"/>
      <c r="DQL1101" s="97"/>
      <c r="DQM1101" s="97"/>
      <c r="DQN1101" s="97"/>
      <c r="DQO1101" s="97"/>
      <c r="DQP1101" s="97"/>
      <c r="DQQ1101" s="97"/>
      <c r="DQR1101" s="97"/>
      <c r="DQS1101" s="97"/>
      <c r="DQT1101" s="97"/>
      <c r="DQU1101" s="97"/>
      <c r="DQV1101" s="97"/>
      <c r="DQW1101" s="97"/>
      <c r="DQX1101" s="97"/>
      <c r="DQY1101" s="97"/>
      <c r="DQZ1101" s="97"/>
      <c r="DRA1101" s="97"/>
      <c r="DRB1101" s="97"/>
      <c r="DRC1101" s="97"/>
      <c r="DRD1101" s="97"/>
      <c r="DRE1101" s="97"/>
      <c r="DRF1101" s="97"/>
      <c r="DRG1101" s="97"/>
      <c r="DRH1101" s="97"/>
      <c r="DRI1101" s="97"/>
      <c r="DRJ1101" s="97"/>
      <c r="DRK1101" s="97"/>
      <c r="DRL1101" s="97"/>
      <c r="DRM1101" s="97"/>
      <c r="DRN1101" s="97"/>
      <c r="DRO1101" s="97"/>
      <c r="DRP1101" s="97"/>
      <c r="DRQ1101" s="97"/>
      <c r="DRR1101" s="97"/>
      <c r="DRS1101" s="97"/>
      <c r="DRT1101" s="97"/>
      <c r="DRU1101" s="97"/>
      <c r="DRV1101" s="97"/>
      <c r="DRW1101" s="97"/>
      <c r="DRX1101" s="97"/>
      <c r="DRY1101" s="97"/>
      <c r="DRZ1101" s="97"/>
      <c r="DSA1101" s="97"/>
      <c r="DSB1101" s="97"/>
      <c r="DSC1101" s="97"/>
      <c r="DSD1101" s="97"/>
      <c r="DSE1101" s="97"/>
      <c r="DSF1101" s="97"/>
      <c r="DSG1101" s="97"/>
      <c r="DSH1101" s="97"/>
      <c r="DSI1101" s="97"/>
      <c r="DSJ1101" s="97"/>
      <c r="DSK1101" s="97"/>
      <c r="DSL1101" s="97"/>
      <c r="DSM1101" s="97"/>
      <c r="DSN1101" s="97"/>
      <c r="DSO1101" s="97"/>
      <c r="DSP1101" s="97"/>
      <c r="DSQ1101" s="97"/>
      <c r="DSR1101" s="97"/>
      <c r="DSS1101" s="97"/>
      <c r="DST1101" s="97"/>
      <c r="DSU1101" s="97"/>
      <c r="DSV1101" s="97"/>
      <c r="DSW1101" s="97"/>
      <c r="DSX1101" s="97"/>
      <c r="DSY1101" s="97"/>
      <c r="DSZ1101" s="97"/>
      <c r="DTA1101" s="97"/>
      <c r="DTB1101" s="97"/>
      <c r="DTC1101" s="97"/>
      <c r="DTD1101" s="97"/>
      <c r="DTE1101" s="97"/>
      <c r="DTF1101" s="97"/>
      <c r="DTG1101" s="97"/>
      <c r="DTH1101" s="97"/>
      <c r="DTI1101" s="97"/>
      <c r="DTJ1101" s="97"/>
      <c r="DTK1101" s="97"/>
      <c r="DTL1101" s="97"/>
      <c r="DTM1101" s="97"/>
      <c r="DTN1101" s="97"/>
      <c r="DTO1101" s="97"/>
      <c r="DTP1101" s="97"/>
      <c r="DTQ1101" s="97"/>
      <c r="DTR1101" s="97"/>
      <c r="DTS1101" s="97"/>
      <c r="DTT1101" s="97"/>
      <c r="DTU1101" s="97"/>
      <c r="DTV1101" s="97"/>
      <c r="DTW1101" s="97"/>
      <c r="DTX1101" s="97"/>
      <c r="DTY1101" s="97"/>
      <c r="DTZ1101" s="97"/>
      <c r="DUA1101" s="97"/>
      <c r="DUB1101" s="97"/>
      <c r="DUC1101" s="97"/>
      <c r="DUD1101" s="97"/>
      <c r="DUE1101" s="97"/>
      <c r="DUF1101" s="97"/>
      <c r="DUG1101" s="97"/>
      <c r="DUH1101" s="97"/>
      <c r="DUI1101" s="97"/>
      <c r="DUJ1101" s="97"/>
      <c r="DUK1101" s="97"/>
      <c r="DUL1101" s="97"/>
      <c r="DUM1101" s="97"/>
      <c r="DUN1101" s="97"/>
      <c r="DUO1101" s="97"/>
      <c r="DUP1101" s="97"/>
      <c r="DUQ1101" s="97"/>
      <c r="DUR1101" s="97"/>
      <c r="DUS1101" s="97"/>
      <c r="DUT1101" s="97"/>
      <c r="DUU1101" s="97"/>
      <c r="DUV1101" s="97"/>
      <c r="DUW1101" s="97"/>
      <c r="DUX1101" s="97"/>
      <c r="DUY1101" s="97"/>
      <c r="DUZ1101" s="97"/>
      <c r="DVA1101" s="97"/>
      <c r="DVB1101" s="97"/>
      <c r="DVC1101" s="97"/>
      <c r="DVD1101" s="97"/>
      <c r="DVE1101" s="97"/>
      <c r="DVF1101" s="97"/>
      <c r="DVG1101" s="97"/>
      <c r="DVH1101" s="97"/>
      <c r="DVI1101" s="97"/>
      <c r="DVJ1101" s="97"/>
      <c r="DVK1101" s="97"/>
      <c r="DVL1101" s="97"/>
      <c r="DVM1101" s="97"/>
      <c r="DVN1101" s="97"/>
      <c r="DVO1101" s="97"/>
      <c r="DVP1101" s="97"/>
      <c r="DVQ1101" s="97"/>
      <c r="DVR1101" s="97"/>
      <c r="DVS1101" s="97"/>
      <c r="DVT1101" s="97"/>
      <c r="DVU1101" s="97"/>
      <c r="DVV1101" s="97"/>
      <c r="DVW1101" s="97"/>
      <c r="DVX1101" s="97"/>
      <c r="DVY1101" s="97"/>
      <c r="DVZ1101" s="97"/>
      <c r="DWA1101" s="97"/>
      <c r="DWB1101" s="97"/>
      <c r="DWC1101" s="97"/>
      <c r="DWD1101" s="97"/>
      <c r="DWE1101" s="97"/>
      <c r="DWF1101" s="97"/>
      <c r="DWG1101" s="97"/>
      <c r="DWH1101" s="97"/>
      <c r="DWI1101" s="97"/>
      <c r="DWJ1101" s="97"/>
      <c r="DWK1101" s="97"/>
      <c r="DWL1101" s="97"/>
      <c r="DWM1101" s="97"/>
      <c r="DWN1101" s="97"/>
      <c r="DWO1101" s="97"/>
      <c r="DWP1101" s="97"/>
      <c r="DWQ1101" s="97"/>
      <c r="DWR1101" s="97"/>
      <c r="DWS1101" s="97"/>
      <c r="DWT1101" s="97"/>
      <c r="DWU1101" s="97"/>
      <c r="DWV1101" s="97"/>
      <c r="DWW1101" s="97"/>
      <c r="DWX1101" s="97"/>
      <c r="DWY1101" s="97"/>
      <c r="DWZ1101" s="97"/>
      <c r="DXA1101" s="97"/>
      <c r="DXB1101" s="97"/>
      <c r="DXC1101" s="97"/>
      <c r="DXD1101" s="97"/>
      <c r="DXE1101" s="97"/>
      <c r="DXF1101" s="97"/>
      <c r="DXG1101" s="97"/>
      <c r="DXH1101" s="97"/>
      <c r="DXI1101" s="97"/>
      <c r="DXJ1101" s="97"/>
      <c r="DXK1101" s="97"/>
      <c r="DXL1101" s="97"/>
      <c r="DXM1101" s="97"/>
      <c r="DXN1101" s="97"/>
      <c r="DXO1101" s="97"/>
      <c r="DXP1101" s="97"/>
      <c r="DXQ1101" s="97"/>
      <c r="DXR1101" s="97"/>
      <c r="DXS1101" s="97"/>
      <c r="DXT1101" s="97"/>
      <c r="DXU1101" s="97"/>
      <c r="DXV1101" s="97"/>
      <c r="DXW1101" s="97"/>
      <c r="DXX1101" s="97"/>
      <c r="DXY1101" s="97"/>
      <c r="DXZ1101" s="97"/>
      <c r="DYA1101" s="97"/>
      <c r="DYB1101" s="97"/>
      <c r="DYC1101" s="97"/>
      <c r="DYD1101" s="97"/>
      <c r="DYE1101" s="97"/>
      <c r="DYF1101" s="97"/>
      <c r="DYG1101" s="97"/>
      <c r="DYH1101" s="97"/>
      <c r="DYI1101" s="97"/>
      <c r="DYJ1101" s="97"/>
      <c r="DYK1101" s="97"/>
      <c r="DYL1101" s="97"/>
      <c r="DYM1101" s="97"/>
      <c r="DYN1101" s="97"/>
      <c r="DYO1101" s="97"/>
      <c r="DYP1101" s="97"/>
      <c r="DYQ1101" s="97"/>
      <c r="DYR1101" s="97"/>
      <c r="DYS1101" s="97"/>
      <c r="DYT1101" s="97"/>
      <c r="DYU1101" s="97"/>
      <c r="DYV1101" s="97"/>
      <c r="DYW1101" s="97"/>
      <c r="DYX1101" s="97"/>
      <c r="DYY1101" s="97"/>
      <c r="DYZ1101" s="97"/>
      <c r="DZA1101" s="97"/>
      <c r="DZB1101" s="97"/>
      <c r="DZC1101" s="97"/>
      <c r="DZD1101" s="97"/>
      <c r="DZE1101" s="97"/>
      <c r="DZF1101" s="97"/>
      <c r="DZG1101" s="97"/>
      <c r="DZH1101" s="97"/>
      <c r="DZI1101" s="97"/>
      <c r="DZJ1101" s="97"/>
      <c r="DZK1101" s="97"/>
      <c r="DZL1101" s="97"/>
      <c r="DZM1101" s="97"/>
      <c r="DZN1101" s="97"/>
      <c r="DZO1101" s="97"/>
      <c r="DZP1101" s="97"/>
      <c r="DZQ1101" s="97"/>
      <c r="DZR1101" s="97"/>
      <c r="DZS1101" s="97"/>
      <c r="DZT1101" s="97"/>
      <c r="DZU1101" s="97"/>
      <c r="DZV1101" s="97"/>
      <c r="DZW1101" s="97"/>
      <c r="DZX1101" s="97"/>
      <c r="DZY1101" s="97"/>
      <c r="DZZ1101" s="97"/>
      <c r="EAA1101" s="97"/>
      <c r="EAB1101" s="97"/>
      <c r="EAC1101" s="97"/>
      <c r="EAD1101" s="97"/>
      <c r="EAE1101" s="97"/>
      <c r="EAF1101" s="97"/>
      <c r="EAG1101" s="97"/>
      <c r="EAH1101" s="97"/>
      <c r="EAI1101" s="97"/>
      <c r="EAJ1101" s="97"/>
      <c r="EAK1101" s="97"/>
      <c r="EAL1101" s="97"/>
      <c r="EAM1101" s="97"/>
      <c r="EAN1101" s="97"/>
      <c r="EAO1101" s="97"/>
      <c r="EAP1101" s="97"/>
      <c r="EAQ1101" s="97"/>
      <c r="EAR1101" s="97"/>
      <c r="EAS1101" s="97"/>
      <c r="EAT1101" s="97"/>
      <c r="EAU1101" s="97"/>
      <c r="EAV1101" s="97"/>
      <c r="EAW1101" s="97"/>
      <c r="EAX1101" s="97"/>
      <c r="EAY1101" s="97"/>
      <c r="EAZ1101" s="97"/>
      <c r="EBA1101" s="97"/>
      <c r="EBB1101" s="97"/>
      <c r="EBC1101" s="97"/>
      <c r="EBD1101" s="97"/>
      <c r="EBE1101" s="97"/>
      <c r="EBF1101" s="97"/>
      <c r="EBG1101" s="97"/>
      <c r="EBH1101" s="97"/>
      <c r="EBI1101" s="97"/>
      <c r="EBJ1101" s="97"/>
      <c r="EBK1101" s="97"/>
      <c r="EBL1101" s="97"/>
      <c r="EBM1101" s="97"/>
      <c r="EBN1101" s="97"/>
      <c r="EBO1101" s="97"/>
      <c r="EBP1101" s="97"/>
      <c r="EBQ1101" s="97"/>
      <c r="EBR1101" s="97"/>
      <c r="EBS1101" s="97"/>
      <c r="EBT1101" s="97"/>
      <c r="EBU1101" s="97"/>
      <c r="EBV1101" s="97"/>
      <c r="EBW1101" s="97"/>
      <c r="EBX1101" s="97"/>
      <c r="EBY1101" s="97"/>
      <c r="EBZ1101" s="97"/>
      <c r="ECA1101" s="97"/>
      <c r="ECB1101" s="97"/>
      <c r="ECC1101" s="97"/>
      <c r="ECD1101" s="97"/>
      <c r="ECE1101" s="97"/>
      <c r="ECF1101" s="97"/>
      <c r="ECG1101" s="97"/>
      <c r="ECH1101" s="97"/>
      <c r="ECI1101" s="97"/>
      <c r="ECJ1101" s="97"/>
      <c r="ECK1101" s="97"/>
      <c r="ECL1101" s="97"/>
      <c r="ECM1101" s="97"/>
      <c r="ECN1101" s="97"/>
      <c r="ECO1101" s="97"/>
      <c r="ECP1101" s="97"/>
      <c r="ECQ1101" s="97"/>
      <c r="ECR1101" s="97"/>
      <c r="ECS1101" s="97"/>
      <c r="ECT1101" s="97"/>
      <c r="ECU1101" s="97"/>
      <c r="ECV1101" s="97"/>
      <c r="ECW1101" s="97"/>
      <c r="ECX1101" s="97"/>
      <c r="ECY1101" s="97"/>
      <c r="ECZ1101" s="97"/>
      <c r="EDA1101" s="97"/>
      <c r="EDB1101" s="97"/>
      <c r="EDC1101" s="97"/>
      <c r="EDD1101" s="97"/>
      <c r="EDE1101" s="97"/>
      <c r="EDF1101" s="97"/>
      <c r="EDG1101" s="97"/>
      <c r="EDH1101" s="97"/>
      <c r="EDI1101" s="97"/>
      <c r="EDJ1101" s="97"/>
      <c r="EDK1101" s="97"/>
      <c r="EDL1101" s="97"/>
      <c r="EDM1101" s="97"/>
      <c r="EDN1101" s="97"/>
      <c r="EDO1101" s="97"/>
      <c r="EDP1101" s="97"/>
      <c r="EDQ1101" s="97"/>
      <c r="EDR1101" s="97"/>
      <c r="EDS1101" s="97"/>
      <c r="EDT1101" s="97"/>
      <c r="EDU1101" s="97"/>
      <c r="EDV1101" s="97"/>
      <c r="EDW1101" s="97"/>
      <c r="EDX1101" s="97"/>
      <c r="EDY1101" s="97"/>
      <c r="EDZ1101" s="97"/>
      <c r="EEA1101" s="97"/>
      <c r="EEB1101" s="97"/>
      <c r="EEC1101" s="97"/>
      <c r="EED1101" s="97"/>
      <c r="EEE1101" s="97"/>
      <c r="EEF1101" s="97"/>
      <c r="EEG1101" s="97"/>
      <c r="EEH1101" s="97"/>
      <c r="EEI1101" s="97"/>
      <c r="EEJ1101" s="97"/>
      <c r="EEK1101" s="97"/>
      <c r="EEL1101" s="97"/>
      <c r="EEM1101" s="97"/>
      <c r="EEN1101" s="97"/>
      <c r="EEO1101" s="97"/>
      <c r="EEP1101" s="97"/>
      <c r="EEQ1101" s="97"/>
      <c r="EER1101" s="97"/>
      <c r="EES1101" s="97"/>
      <c r="EET1101" s="97"/>
      <c r="EEU1101" s="97"/>
      <c r="EEV1101" s="97"/>
      <c r="EEW1101" s="97"/>
      <c r="EEX1101" s="97"/>
      <c r="EEY1101" s="97"/>
      <c r="EEZ1101" s="97"/>
      <c r="EFA1101" s="97"/>
      <c r="EFB1101" s="97"/>
      <c r="EFC1101" s="97"/>
      <c r="EFD1101" s="97"/>
      <c r="EFE1101" s="97"/>
      <c r="EFF1101" s="97"/>
      <c r="EFG1101" s="97"/>
      <c r="EFH1101" s="97"/>
      <c r="EFI1101" s="97"/>
      <c r="EFJ1101" s="97"/>
      <c r="EFK1101" s="97"/>
      <c r="EFL1101" s="97"/>
      <c r="EFM1101" s="97"/>
      <c r="EFN1101" s="97"/>
      <c r="EFO1101" s="97"/>
      <c r="EFP1101" s="97"/>
      <c r="EFQ1101" s="97"/>
      <c r="EFR1101" s="97"/>
      <c r="EFS1101" s="97"/>
      <c r="EFT1101" s="97"/>
      <c r="EFU1101" s="97"/>
      <c r="EFV1101" s="97"/>
      <c r="EFW1101" s="97"/>
      <c r="EFX1101" s="97"/>
      <c r="EFY1101" s="97"/>
      <c r="EFZ1101" s="97"/>
      <c r="EGA1101" s="97"/>
      <c r="EGB1101" s="97"/>
      <c r="EGC1101" s="97"/>
      <c r="EGD1101" s="97"/>
      <c r="EGE1101" s="97"/>
      <c r="EGF1101" s="97"/>
      <c r="EGG1101" s="97"/>
      <c r="EGH1101" s="97"/>
      <c r="EGI1101" s="97"/>
      <c r="EGJ1101" s="97"/>
      <c r="EGK1101" s="97"/>
      <c r="EGL1101" s="97"/>
      <c r="EGM1101" s="97"/>
      <c r="EGN1101" s="97"/>
      <c r="EGO1101" s="97"/>
      <c r="EGP1101" s="97"/>
      <c r="EGQ1101" s="97"/>
      <c r="EGR1101" s="97"/>
      <c r="EGS1101" s="97"/>
      <c r="EGT1101" s="97"/>
      <c r="EGU1101" s="97"/>
      <c r="EGV1101" s="97"/>
      <c r="EGW1101" s="97"/>
      <c r="EGX1101" s="97"/>
      <c r="EGY1101" s="97"/>
      <c r="EGZ1101" s="97"/>
      <c r="EHA1101" s="97"/>
      <c r="EHB1101" s="97"/>
      <c r="EHC1101" s="97"/>
      <c r="EHD1101" s="97"/>
      <c r="EHE1101" s="97"/>
      <c r="EHF1101" s="97"/>
      <c r="EHG1101" s="97"/>
      <c r="EHH1101" s="97"/>
      <c r="EHI1101" s="97"/>
      <c r="EHJ1101" s="97"/>
      <c r="EHK1101" s="97"/>
      <c r="EHL1101" s="97"/>
      <c r="EHM1101" s="97"/>
      <c r="EHN1101" s="97"/>
      <c r="EHO1101" s="97"/>
      <c r="EHP1101" s="97"/>
      <c r="EHQ1101" s="97"/>
      <c r="EHR1101" s="97"/>
      <c r="EHS1101" s="97"/>
      <c r="EHT1101" s="97"/>
      <c r="EHU1101" s="97"/>
      <c r="EHV1101" s="97"/>
      <c r="EHW1101" s="97"/>
      <c r="EHX1101" s="97"/>
      <c r="EHY1101" s="97"/>
      <c r="EHZ1101" s="97"/>
      <c r="EIA1101" s="97"/>
      <c r="EIB1101" s="97"/>
      <c r="EIC1101" s="97"/>
      <c r="EID1101" s="97"/>
      <c r="EIE1101" s="97"/>
      <c r="EIF1101" s="97"/>
      <c r="EIG1101" s="97"/>
      <c r="EIH1101" s="97"/>
      <c r="EII1101" s="97"/>
      <c r="EIJ1101" s="97"/>
      <c r="EIK1101" s="97"/>
      <c r="EIL1101" s="97"/>
      <c r="EIM1101" s="97"/>
      <c r="EIN1101" s="97"/>
      <c r="EIO1101" s="97"/>
      <c r="EIP1101" s="97"/>
      <c r="EIQ1101" s="97"/>
      <c r="EIR1101" s="97"/>
      <c r="EIS1101" s="97"/>
      <c r="EIT1101" s="97"/>
      <c r="EIU1101" s="97"/>
      <c r="EIV1101" s="97"/>
      <c r="EIW1101" s="97"/>
      <c r="EIX1101" s="97"/>
      <c r="EIY1101" s="97"/>
      <c r="EIZ1101" s="97"/>
      <c r="EJA1101" s="97"/>
      <c r="EJB1101" s="97"/>
      <c r="EJC1101" s="97"/>
      <c r="EJD1101" s="97"/>
      <c r="EJE1101" s="97"/>
      <c r="EJF1101" s="97"/>
      <c r="EJG1101" s="97"/>
      <c r="EJH1101" s="97"/>
      <c r="EJI1101" s="97"/>
      <c r="EJJ1101" s="97"/>
      <c r="EJK1101" s="97"/>
      <c r="EJL1101" s="97"/>
      <c r="EJM1101" s="97"/>
      <c r="EJN1101" s="97"/>
      <c r="EJO1101" s="97"/>
      <c r="EJP1101" s="97"/>
      <c r="EJQ1101" s="97"/>
      <c r="EJR1101" s="97"/>
      <c r="EJS1101" s="97"/>
      <c r="EJT1101" s="97"/>
      <c r="EJU1101" s="97"/>
      <c r="EJV1101" s="97"/>
      <c r="EJW1101" s="97"/>
      <c r="EJX1101" s="97"/>
      <c r="EJY1101" s="97"/>
      <c r="EJZ1101" s="97"/>
      <c r="EKA1101" s="97"/>
      <c r="EKB1101" s="97"/>
      <c r="EKC1101" s="97"/>
      <c r="EKD1101" s="97"/>
      <c r="EKE1101" s="97"/>
      <c r="EKF1101" s="97"/>
      <c r="EKG1101" s="97"/>
      <c r="EKH1101" s="97"/>
      <c r="EKI1101" s="97"/>
      <c r="EKJ1101" s="97"/>
      <c r="EKK1101" s="97"/>
      <c r="EKL1101" s="97"/>
      <c r="EKM1101" s="97"/>
      <c r="EKN1101" s="97"/>
      <c r="EKO1101" s="97"/>
      <c r="EKP1101" s="97"/>
      <c r="EKQ1101" s="97"/>
      <c r="EKR1101" s="97"/>
      <c r="EKS1101" s="97"/>
      <c r="EKT1101" s="97"/>
      <c r="EKU1101" s="97"/>
      <c r="EKV1101" s="97"/>
      <c r="EKW1101" s="97"/>
      <c r="EKX1101" s="97"/>
      <c r="EKY1101" s="97"/>
      <c r="EKZ1101" s="97"/>
      <c r="ELA1101" s="97"/>
      <c r="ELB1101" s="97"/>
      <c r="ELC1101" s="97"/>
      <c r="ELD1101" s="97"/>
      <c r="ELE1101" s="97"/>
      <c r="ELF1101" s="97"/>
      <c r="ELG1101" s="97"/>
      <c r="ELH1101" s="97"/>
      <c r="ELI1101" s="97"/>
      <c r="ELJ1101" s="97"/>
      <c r="ELK1101" s="97"/>
      <c r="ELL1101" s="97"/>
      <c r="ELM1101" s="97"/>
      <c r="ELN1101" s="97"/>
      <c r="ELO1101" s="97"/>
      <c r="ELP1101" s="97"/>
      <c r="ELQ1101" s="97"/>
      <c r="ELR1101" s="97"/>
      <c r="ELS1101" s="97"/>
      <c r="ELT1101" s="97"/>
      <c r="ELU1101" s="97"/>
      <c r="ELV1101" s="97"/>
      <c r="ELW1101" s="97"/>
      <c r="ELX1101" s="97"/>
      <c r="ELY1101" s="97"/>
      <c r="ELZ1101" s="97"/>
      <c r="EMA1101" s="97"/>
      <c r="EMB1101" s="97"/>
      <c r="EMC1101" s="97"/>
      <c r="EMD1101" s="97"/>
      <c r="EME1101" s="97"/>
      <c r="EMF1101" s="97"/>
      <c r="EMG1101" s="97"/>
      <c r="EMH1101" s="97"/>
      <c r="EMI1101" s="97"/>
      <c r="EMJ1101" s="97"/>
      <c r="EMK1101" s="97"/>
      <c r="EML1101" s="97"/>
      <c r="EMM1101" s="97"/>
      <c r="EMN1101" s="97"/>
      <c r="EMO1101" s="97"/>
      <c r="EMP1101" s="97"/>
      <c r="EMQ1101" s="97"/>
      <c r="EMR1101" s="97"/>
      <c r="EMS1101" s="97"/>
      <c r="EMT1101" s="97"/>
      <c r="EMU1101" s="97"/>
      <c r="EMV1101" s="97"/>
      <c r="EMW1101" s="97"/>
      <c r="EMX1101" s="97"/>
      <c r="EMY1101" s="97"/>
      <c r="EMZ1101" s="97"/>
      <c r="ENA1101" s="97"/>
      <c r="ENB1101" s="97"/>
      <c r="ENC1101" s="97"/>
      <c r="END1101" s="97"/>
      <c r="ENE1101" s="97"/>
      <c r="ENF1101" s="97"/>
      <c r="ENG1101" s="97"/>
      <c r="ENH1101" s="97"/>
      <c r="ENI1101" s="97"/>
      <c r="ENJ1101" s="97"/>
      <c r="ENK1101" s="97"/>
      <c r="ENL1101" s="97"/>
      <c r="ENM1101" s="97"/>
      <c r="ENN1101" s="97"/>
      <c r="ENO1101" s="97"/>
      <c r="ENP1101" s="97"/>
      <c r="ENQ1101" s="97"/>
      <c r="ENR1101" s="97"/>
      <c r="ENS1101" s="97"/>
      <c r="ENT1101" s="97"/>
      <c r="ENU1101" s="97"/>
      <c r="ENV1101" s="97"/>
      <c r="ENW1101" s="97"/>
      <c r="ENX1101" s="97"/>
      <c r="ENY1101" s="97"/>
      <c r="ENZ1101" s="97"/>
      <c r="EOA1101" s="97"/>
      <c r="EOB1101" s="97"/>
      <c r="EOC1101" s="97"/>
      <c r="EOD1101" s="97"/>
      <c r="EOE1101" s="97"/>
      <c r="EOF1101" s="97"/>
      <c r="EOG1101" s="97"/>
      <c r="EOH1101" s="97"/>
      <c r="EOI1101" s="97"/>
      <c r="EOJ1101" s="97"/>
      <c r="EOK1101" s="97"/>
      <c r="EOL1101" s="97"/>
      <c r="EOM1101" s="97"/>
      <c r="EON1101" s="97"/>
      <c r="EOO1101" s="97"/>
      <c r="EOP1101" s="97"/>
      <c r="EOQ1101" s="97"/>
      <c r="EOR1101" s="97"/>
      <c r="EOS1101" s="97"/>
      <c r="EOT1101" s="97"/>
      <c r="EOU1101" s="97"/>
      <c r="EOV1101" s="97"/>
      <c r="EOW1101" s="97"/>
      <c r="EOX1101" s="97"/>
      <c r="EOY1101" s="97"/>
      <c r="EOZ1101" s="97"/>
      <c r="EPA1101" s="97"/>
      <c r="EPB1101" s="97"/>
      <c r="EPC1101" s="97"/>
      <c r="EPD1101" s="97"/>
      <c r="EPE1101" s="97"/>
      <c r="EPF1101" s="97"/>
      <c r="EPG1101" s="97"/>
      <c r="EPH1101" s="97"/>
      <c r="EPI1101" s="97"/>
      <c r="EPJ1101" s="97"/>
      <c r="EPK1101" s="97"/>
      <c r="EPL1101" s="97"/>
      <c r="EPM1101" s="97"/>
      <c r="EPN1101" s="97"/>
      <c r="EPO1101" s="97"/>
      <c r="EPP1101" s="97"/>
      <c r="EPQ1101" s="97"/>
      <c r="EPR1101" s="97"/>
      <c r="EPS1101" s="97"/>
      <c r="EPT1101" s="97"/>
      <c r="EPU1101" s="97"/>
      <c r="EPV1101" s="97"/>
      <c r="EPW1101" s="97"/>
      <c r="EPX1101" s="97"/>
      <c r="EPY1101" s="97"/>
      <c r="EPZ1101" s="97"/>
      <c r="EQA1101" s="97"/>
      <c r="EQB1101" s="97"/>
      <c r="EQC1101" s="97"/>
      <c r="EQD1101" s="97"/>
      <c r="EQE1101" s="97"/>
      <c r="EQF1101" s="97"/>
      <c r="EQG1101" s="97"/>
      <c r="EQH1101" s="97"/>
      <c r="EQI1101" s="97"/>
      <c r="EQJ1101" s="97"/>
      <c r="EQK1101" s="97"/>
      <c r="EQL1101" s="97"/>
      <c r="EQM1101" s="97"/>
      <c r="EQN1101" s="97"/>
      <c r="EQO1101" s="97"/>
      <c r="EQP1101" s="97"/>
      <c r="EQQ1101" s="97"/>
      <c r="EQR1101" s="97"/>
      <c r="EQS1101" s="97"/>
      <c r="EQT1101" s="97"/>
      <c r="EQU1101" s="97"/>
      <c r="EQV1101" s="97"/>
      <c r="EQW1101" s="97"/>
      <c r="EQX1101" s="97"/>
      <c r="EQY1101" s="97"/>
      <c r="EQZ1101" s="97"/>
      <c r="ERA1101" s="97"/>
      <c r="ERB1101" s="97"/>
      <c r="ERC1101" s="97"/>
      <c r="ERD1101" s="97"/>
      <c r="ERE1101" s="97"/>
      <c r="ERF1101" s="97"/>
      <c r="ERG1101" s="97"/>
      <c r="ERH1101" s="97"/>
      <c r="ERI1101" s="97"/>
      <c r="ERJ1101" s="97"/>
      <c r="ERK1101" s="97"/>
      <c r="ERL1101" s="97"/>
      <c r="ERM1101" s="97"/>
      <c r="ERN1101" s="97"/>
      <c r="ERO1101" s="97"/>
      <c r="ERP1101" s="97"/>
      <c r="ERQ1101" s="97"/>
      <c r="ERR1101" s="97"/>
      <c r="ERS1101" s="97"/>
      <c r="ERT1101" s="97"/>
      <c r="ERU1101" s="97"/>
      <c r="ERV1101" s="97"/>
      <c r="ERW1101" s="97"/>
      <c r="ERX1101" s="97"/>
      <c r="ERY1101" s="97"/>
      <c r="ERZ1101" s="97"/>
      <c r="ESA1101" s="97"/>
      <c r="ESB1101" s="97"/>
      <c r="ESC1101" s="97"/>
      <c r="ESD1101" s="97"/>
      <c r="ESE1101" s="97"/>
      <c r="ESF1101" s="97"/>
      <c r="ESG1101" s="97"/>
      <c r="ESH1101" s="97"/>
      <c r="ESI1101" s="97"/>
      <c r="ESJ1101" s="97"/>
      <c r="ESK1101" s="97"/>
      <c r="ESL1101" s="97"/>
      <c r="ESM1101" s="97"/>
      <c r="ESN1101" s="97"/>
      <c r="ESO1101" s="97"/>
      <c r="ESP1101" s="97"/>
      <c r="ESQ1101" s="97"/>
      <c r="ESR1101" s="97"/>
      <c r="ESS1101" s="97"/>
      <c r="EST1101" s="97"/>
      <c r="ESU1101" s="97"/>
      <c r="ESV1101" s="97"/>
      <c r="ESW1101" s="97"/>
      <c r="ESX1101" s="97"/>
      <c r="ESY1101" s="97"/>
      <c r="ESZ1101" s="97"/>
      <c r="ETA1101" s="97"/>
      <c r="ETB1101" s="97"/>
      <c r="ETC1101" s="97"/>
      <c r="ETD1101" s="97"/>
      <c r="ETE1101" s="97"/>
      <c r="ETF1101" s="97"/>
      <c r="ETG1101" s="97"/>
      <c r="ETH1101" s="97"/>
      <c r="ETI1101" s="97"/>
      <c r="ETJ1101" s="97"/>
      <c r="ETK1101" s="97"/>
      <c r="ETL1101" s="97"/>
      <c r="ETM1101" s="97"/>
      <c r="ETN1101" s="97"/>
      <c r="ETO1101" s="97"/>
      <c r="ETP1101" s="97"/>
      <c r="ETQ1101" s="97"/>
      <c r="ETR1101" s="97"/>
      <c r="ETS1101" s="97"/>
      <c r="ETT1101" s="97"/>
      <c r="ETU1101" s="97"/>
      <c r="ETV1101" s="97"/>
      <c r="ETW1101" s="97"/>
      <c r="ETX1101" s="97"/>
      <c r="ETY1101" s="97"/>
      <c r="ETZ1101" s="97"/>
      <c r="EUA1101" s="97"/>
      <c r="EUB1101" s="97"/>
      <c r="EUC1101" s="97"/>
      <c r="EUD1101" s="97"/>
      <c r="EUE1101" s="97"/>
      <c r="EUF1101" s="97"/>
      <c r="EUG1101" s="97"/>
      <c r="EUH1101" s="97"/>
      <c r="EUI1101" s="97"/>
      <c r="EUJ1101" s="97"/>
      <c r="EUK1101" s="97"/>
      <c r="EUL1101" s="97"/>
      <c r="EUM1101" s="97"/>
      <c r="EUN1101" s="97"/>
      <c r="EUO1101" s="97"/>
      <c r="EUP1101" s="97"/>
      <c r="EUQ1101" s="97"/>
      <c r="EUR1101" s="97"/>
      <c r="EUS1101" s="97"/>
      <c r="EUT1101" s="97"/>
      <c r="EUU1101" s="97"/>
      <c r="EUV1101" s="97"/>
      <c r="EUW1101" s="97"/>
      <c r="EUX1101" s="97"/>
      <c r="EUY1101" s="97"/>
      <c r="EUZ1101" s="97"/>
      <c r="EVA1101" s="97"/>
      <c r="EVB1101" s="97"/>
      <c r="EVC1101" s="97"/>
      <c r="EVD1101" s="97"/>
      <c r="EVE1101" s="97"/>
      <c r="EVF1101" s="97"/>
      <c r="EVG1101" s="97"/>
      <c r="EVH1101" s="97"/>
      <c r="EVI1101" s="97"/>
      <c r="EVJ1101" s="97"/>
      <c r="EVK1101" s="97"/>
      <c r="EVL1101" s="97"/>
      <c r="EVM1101" s="97"/>
      <c r="EVN1101" s="97"/>
      <c r="EVO1101" s="97"/>
      <c r="EVP1101" s="97"/>
      <c r="EVQ1101" s="97"/>
      <c r="EVR1101" s="97"/>
      <c r="EVS1101" s="97"/>
      <c r="EVT1101" s="97"/>
      <c r="EVU1101" s="97"/>
      <c r="EVV1101" s="97"/>
      <c r="EVW1101" s="97"/>
      <c r="EVX1101" s="97"/>
      <c r="EVY1101" s="97"/>
      <c r="EVZ1101" s="97"/>
      <c r="EWA1101" s="97"/>
      <c r="EWB1101" s="97"/>
      <c r="EWC1101" s="97"/>
      <c r="EWD1101" s="97"/>
      <c r="EWE1101" s="97"/>
      <c r="EWF1101" s="97"/>
      <c r="EWG1101" s="97"/>
      <c r="EWH1101" s="97"/>
      <c r="EWI1101" s="97"/>
      <c r="EWJ1101" s="97"/>
      <c r="EWK1101" s="97"/>
      <c r="EWL1101" s="97"/>
      <c r="EWM1101" s="97"/>
      <c r="EWN1101" s="97"/>
      <c r="EWO1101" s="97"/>
      <c r="EWP1101" s="97"/>
      <c r="EWQ1101" s="97"/>
      <c r="EWR1101" s="97"/>
      <c r="EWS1101" s="97"/>
      <c r="EWT1101" s="97"/>
      <c r="EWU1101" s="97"/>
      <c r="EWV1101" s="97"/>
      <c r="EWW1101" s="97"/>
      <c r="EWX1101" s="97"/>
      <c r="EWY1101" s="97"/>
      <c r="EWZ1101" s="97"/>
      <c r="EXA1101" s="97"/>
      <c r="EXB1101" s="97"/>
      <c r="EXC1101" s="97"/>
      <c r="EXD1101" s="97"/>
      <c r="EXE1101" s="97"/>
      <c r="EXF1101" s="97"/>
      <c r="EXG1101" s="97"/>
      <c r="EXH1101" s="97"/>
      <c r="EXI1101" s="97"/>
      <c r="EXJ1101" s="97"/>
      <c r="EXK1101" s="97"/>
      <c r="EXL1101" s="97"/>
      <c r="EXM1101" s="97"/>
      <c r="EXN1101" s="97"/>
      <c r="EXO1101" s="97"/>
      <c r="EXP1101" s="97"/>
      <c r="EXQ1101" s="97"/>
      <c r="EXR1101" s="97"/>
      <c r="EXS1101" s="97"/>
      <c r="EXT1101" s="97"/>
      <c r="EXU1101" s="97"/>
      <c r="EXV1101" s="97"/>
      <c r="EXW1101" s="97"/>
      <c r="EXX1101" s="97"/>
      <c r="EXY1101" s="97"/>
      <c r="EXZ1101" s="97"/>
      <c r="EYA1101" s="97"/>
      <c r="EYB1101" s="97"/>
      <c r="EYC1101" s="97"/>
      <c r="EYD1101" s="97"/>
      <c r="EYE1101" s="97"/>
      <c r="EYF1101" s="97"/>
      <c r="EYG1101" s="97"/>
      <c r="EYH1101" s="97"/>
      <c r="EYI1101" s="97"/>
      <c r="EYJ1101" s="97"/>
      <c r="EYK1101" s="97"/>
      <c r="EYL1101" s="97"/>
      <c r="EYM1101" s="97"/>
      <c r="EYN1101" s="97"/>
      <c r="EYO1101" s="97"/>
      <c r="EYP1101" s="97"/>
      <c r="EYQ1101" s="97"/>
      <c r="EYR1101" s="97"/>
      <c r="EYS1101" s="97"/>
      <c r="EYT1101" s="97"/>
      <c r="EYU1101" s="97"/>
      <c r="EYV1101" s="97"/>
      <c r="EYW1101" s="97"/>
      <c r="EYX1101" s="97"/>
      <c r="EYY1101" s="97"/>
      <c r="EYZ1101" s="97"/>
      <c r="EZA1101" s="97"/>
      <c r="EZB1101" s="97"/>
      <c r="EZC1101" s="97"/>
      <c r="EZD1101" s="97"/>
      <c r="EZE1101" s="97"/>
      <c r="EZF1101" s="97"/>
      <c r="EZG1101" s="97"/>
      <c r="EZH1101" s="97"/>
      <c r="EZI1101" s="97"/>
      <c r="EZJ1101" s="97"/>
      <c r="EZK1101" s="97"/>
      <c r="EZL1101" s="97"/>
      <c r="EZM1101" s="97"/>
      <c r="EZN1101" s="97"/>
      <c r="EZO1101" s="97"/>
      <c r="EZP1101" s="97"/>
      <c r="EZQ1101" s="97"/>
      <c r="EZR1101" s="97"/>
      <c r="EZS1101" s="97"/>
      <c r="EZT1101" s="97"/>
      <c r="EZU1101" s="97"/>
      <c r="EZV1101" s="97"/>
      <c r="EZW1101" s="97"/>
      <c r="EZX1101" s="97"/>
      <c r="EZY1101" s="97"/>
      <c r="EZZ1101" s="97"/>
      <c r="FAA1101" s="97"/>
      <c r="FAB1101" s="97"/>
      <c r="FAC1101" s="97"/>
      <c r="FAD1101" s="97"/>
      <c r="FAE1101" s="97"/>
      <c r="FAF1101" s="97"/>
      <c r="FAG1101" s="97"/>
      <c r="FAH1101" s="97"/>
      <c r="FAI1101" s="97"/>
      <c r="FAJ1101" s="97"/>
      <c r="FAK1101" s="97"/>
      <c r="FAL1101" s="97"/>
      <c r="FAM1101" s="97"/>
      <c r="FAN1101" s="97"/>
      <c r="FAO1101" s="97"/>
      <c r="FAP1101" s="97"/>
      <c r="FAQ1101" s="97"/>
      <c r="FAR1101" s="97"/>
      <c r="FAS1101" s="97"/>
      <c r="FAT1101" s="97"/>
      <c r="FAU1101" s="97"/>
      <c r="FAV1101" s="97"/>
      <c r="FAW1101" s="97"/>
      <c r="FAX1101" s="97"/>
      <c r="FAY1101" s="97"/>
      <c r="FAZ1101" s="97"/>
      <c r="FBA1101" s="97"/>
      <c r="FBB1101" s="97"/>
      <c r="FBC1101" s="97"/>
      <c r="FBD1101" s="97"/>
      <c r="FBE1101" s="97"/>
      <c r="FBF1101" s="97"/>
      <c r="FBG1101" s="97"/>
      <c r="FBH1101" s="97"/>
      <c r="FBI1101" s="97"/>
      <c r="FBJ1101" s="97"/>
      <c r="FBK1101" s="97"/>
      <c r="FBL1101" s="97"/>
      <c r="FBM1101" s="97"/>
      <c r="FBN1101" s="97"/>
      <c r="FBO1101" s="97"/>
      <c r="FBP1101" s="97"/>
      <c r="FBQ1101" s="97"/>
      <c r="FBR1101" s="97"/>
      <c r="FBS1101" s="97"/>
      <c r="FBT1101" s="97"/>
      <c r="FBU1101" s="97"/>
      <c r="FBV1101" s="97"/>
      <c r="FBW1101" s="97"/>
      <c r="FBX1101" s="97"/>
      <c r="FBY1101" s="97"/>
      <c r="FBZ1101" s="97"/>
      <c r="FCA1101" s="97"/>
      <c r="FCB1101" s="97"/>
      <c r="FCC1101" s="97"/>
      <c r="FCD1101" s="97"/>
      <c r="FCE1101" s="97"/>
      <c r="FCF1101" s="97"/>
      <c r="FCG1101" s="97"/>
      <c r="FCH1101" s="97"/>
      <c r="FCI1101" s="97"/>
      <c r="FCJ1101" s="97"/>
      <c r="FCK1101" s="97"/>
      <c r="FCL1101" s="97"/>
      <c r="FCM1101" s="97"/>
      <c r="FCN1101" s="97"/>
      <c r="FCO1101" s="97"/>
      <c r="FCP1101" s="97"/>
      <c r="FCQ1101" s="97"/>
      <c r="FCR1101" s="97"/>
      <c r="FCS1101" s="97"/>
      <c r="FCT1101" s="97"/>
      <c r="FCU1101" s="97"/>
      <c r="FCV1101" s="97"/>
      <c r="FCW1101" s="97"/>
      <c r="FCX1101" s="97"/>
      <c r="FCY1101" s="97"/>
      <c r="FCZ1101" s="97"/>
      <c r="FDA1101" s="97"/>
      <c r="FDB1101" s="97"/>
      <c r="FDC1101" s="97"/>
      <c r="FDD1101" s="97"/>
      <c r="FDE1101" s="97"/>
      <c r="FDF1101" s="97"/>
      <c r="FDG1101" s="97"/>
      <c r="FDH1101" s="97"/>
      <c r="FDI1101" s="97"/>
      <c r="FDJ1101" s="97"/>
      <c r="FDK1101" s="97"/>
      <c r="FDL1101" s="97"/>
      <c r="FDM1101" s="97"/>
      <c r="FDN1101" s="97"/>
      <c r="FDO1101" s="97"/>
      <c r="FDP1101" s="97"/>
      <c r="FDQ1101" s="97"/>
      <c r="FDR1101" s="97"/>
      <c r="FDS1101" s="97"/>
      <c r="FDT1101" s="97"/>
      <c r="FDU1101" s="97"/>
      <c r="FDV1101" s="97"/>
      <c r="FDW1101" s="97"/>
      <c r="FDX1101" s="97"/>
      <c r="FDY1101" s="97"/>
      <c r="FDZ1101" s="97"/>
      <c r="FEA1101" s="97"/>
      <c r="FEB1101" s="97"/>
      <c r="FEC1101" s="97"/>
      <c r="FED1101" s="97"/>
      <c r="FEE1101" s="97"/>
      <c r="FEF1101" s="97"/>
      <c r="FEG1101" s="97"/>
      <c r="FEH1101" s="97"/>
      <c r="FEI1101" s="97"/>
      <c r="FEJ1101" s="97"/>
      <c r="FEK1101" s="97"/>
      <c r="FEL1101" s="97"/>
      <c r="FEM1101" s="97"/>
      <c r="FEN1101" s="97"/>
      <c r="FEO1101" s="97"/>
      <c r="FEP1101" s="97"/>
      <c r="FEQ1101" s="97"/>
      <c r="FER1101" s="97"/>
      <c r="FES1101" s="97"/>
      <c r="FET1101" s="97"/>
      <c r="FEU1101" s="97"/>
      <c r="FEV1101" s="97"/>
      <c r="FEW1101" s="97"/>
      <c r="FEX1101" s="97"/>
      <c r="FEY1101" s="97"/>
      <c r="FEZ1101" s="97"/>
      <c r="FFA1101" s="97"/>
      <c r="FFB1101" s="97"/>
      <c r="FFC1101" s="97"/>
      <c r="FFD1101" s="97"/>
      <c r="FFE1101" s="97"/>
      <c r="FFF1101" s="97"/>
      <c r="FFG1101" s="97"/>
      <c r="FFH1101" s="97"/>
      <c r="FFI1101" s="97"/>
      <c r="FFJ1101" s="97"/>
      <c r="FFK1101" s="97"/>
      <c r="FFL1101" s="97"/>
      <c r="FFM1101" s="97"/>
      <c r="FFN1101" s="97"/>
      <c r="FFO1101" s="97"/>
      <c r="FFP1101" s="97"/>
      <c r="FFQ1101" s="97"/>
      <c r="FFR1101" s="97"/>
      <c r="FFS1101" s="97"/>
      <c r="FFT1101" s="97"/>
      <c r="FFU1101" s="97"/>
      <c r="FFV1101" s="97"/>
      <c r="FFW1101" s="97"/>
      <c r="FFX1101" s="97"/>
      <c r="FFY1101" s="97"/>
      <c r="FFZ1101" s="97"/>
      <c r="FGA1101" s="97"/>
      <c r="FGB1101" s="97"/>
      <c r="FGC1101" s="97"/>
      <c r="FGD1101" s="97"/>
      <c r="FGE1101" s="97"/>
      <c r="FGF1101" s="97"/>
      <c r="FGG1101" s="97"/>
      <c r="FGH1101" s="97"/>
      <c r="FGI1101" s="97"/>
      <c r="FGJ1101" s="97"/>
      <c r="FGK1101" s="97"/>
      <c r="FGL1101" s="97"/>
      <c r="FGM1101" s="97"/>
      <c r="FGN1101" s="97"/>
      <c r="FGO1101" s="97"/>
      <c r="FGP1101" s="97"/>
      <c r="FGQ1101" s="97"/>
      <c r="FGR1101" s="97"/>
      <c r="FGS1101" s="97"/>
      <c r="FGT1101" s="97"/>
      <c r="FGU1101" s="97"/>
      <c r="FGV1101" s="97"/>
      <c r="FGW1101" s="97"/>
      <c r="FGX1101" s="97"/>
      <c r="FGY1101" s="97"/>
      <c r="FGZ1101" s="97"/>
      <c r="FHA1101" s="97"/>
      <c r="FHB1101" s="97"/>
      <c r="FHC1101" s="97"/>
      <c r="FHD1101" s="97"/>
      <c r="FHE1101" s="97"/>
      <c r="FHF1101" s="97"/>
      <c r="FHG1101" s="97"/>
      <c r="FHH1101" s="97"/>
      <c r="FHI1101" s="97"/>
      <c r="FHJ1101" s="97"/>
      <c r="FHK1101" s="97"/>
      <c r="FHL1101" s="97"/>
      <c r="FHM1101" s="97"/>
      <c r="FHN1101" s="97"/>
      <c r="FHO1101" s="97"/>
      <c r="FHP1101" s="97"/>
      <c r="FHQ1101" s="97"/>
      <c r="FHR1101" s="97"/>
      <c r="FHS1101" s="97"/>
      <c r="FHT1101" s="97"/>
      <c r="FHU1101" s="97"/>
      <c r="FHV1101" s="97"/>
      <c r="FHW1101" s="97"/>
      <c r="FHX1101" s="97"/>
      <c r="FHY1101" s="97"/>
      <c r="FHZ1101" s="97"/>
      <c r="FIA1101" s="97"/>
      <c r="FIB1101" s="97"/>
      <c r="FIC1101" s="97"/>
      <c r="FID1101" s="97"/>
      <c r="FIE1101" s="97"/>
      <c r="FIF1101" s="97"/>
      <c r="FIG1101" s="97"/>
      <c r="FIH1101" s="97"/>
      <c r="FII1101" s="97"/>
      <c r="FIJ1101" s="97"/>
      <c r="FIK1101" s="97"/>
      <c r="FIL1101" s="97"/>
      <c r="FIM1101" s="97"/>
      <c r="FIN1101" s="97"/>
      <c r="FIO1101" s="97"/>
      <c r="FIP1101" s="97"/>
      <c r="FIQ1101" s="97"/>
      <c r="FIR1101" s="97"/>
      <c r="FIS1101" s="97"/>
      <c r="FIT1101" s="97"/>
      <c r="FIU1101" s="97"/>
      <c r="FIV1101" s="97"/>
      <c r="FIW1101" s="97"/>
      <c r="FIX1101" s="97"/>
      <c r="FIY1101" s="97"/>
      <c r="FIZ1101" s="97"/>
      <c r="FJA1101" s="97"/>
      <c r="FJB1101" s="97"/>
      <c r="FJC1101" s="97"/>
      <c r="FJD1101" s="97"/>
      <c r="FJE1101" s="97"/>
      <c r="FJF1101" s="97"/>
      <c r="FJG1101" s="97"/>
      <c r="FJH1101" s="97"/>
      <c r="FJI1101" s="97"/>
      <c r="FJJ1101" s="97"/>
      <c r="FJK1101" s="97"/>
      <c r="FJL1101" s="97"/>
      <c r="FJM1101" s="97"/>
      <c r="FJN1101" s="97"/>
      <c r="FJO1101" s="97"/>
      <c r="FJP1101" s="97"/>
      <c r="FJQ1101" s="97"/>
      <c r="FJR1101" s="97"/>
      <c r="FJS1101" s="97"/>
      <c r="FJT1101" s="97"/>
      <c r="FJU1101" s="97"/>
      <c r="FJV1101" s="97"/>
      <c r="FJW1101" s="97"/>
      <c r="FJX1101" s="97"/>
      <c r="FJY1101" s="97"/>
      <c r="FJZ1101" s="97"/>
      <c r="FKA1101" s="97"/>
      <c r="FKB1101" s="97"/>
      <c r="FKC1101" s="97"/>
      <c r="FKD1101" s="97"/>
      <c r="FKE1101" s="97"/>
      <c r="FKF1101" s="97"/>
      <c r="FKG1101" s="97"/>
      <c r="FKH1101" s="97"/>
      <c r="FKI1101" s="97"/>
      <c r="FKJ1101" s="97"/>
      <c r="FKK1101" s="97"/>
      <c r="FKL1101" s="97"/>
      <c r="FKM1101" s="97"/>
      <c r="FKN1101" s="97"/>
      <c r="FKO1101" s="97"/>
      <c r="FKP1101" s="97"/>
      <c r="FKQ1101" s="97"/>
      <c r="FKR1101" s="97"/>
      <c r="FKS1101" s="97"/>
      <c r="FKT1101" s="97"/>
      <c r="FKU1101" s="97"/>
      <c r="FKV1101" s="97"/>
      <c r="FKW1101" s="97"/>
      <c r="FKX1101" s="97"/>
      <c r="FKY1101" s="97"/>
      <c r="FKZ1101" s="97"/>
      <c r="FLA1101" s="97"/>
      <c r="FLB1101" s="97"/>
      <c r="FLC1101" s="97"/>
      <c r="FLD1101" s="97"/>
      <c r="FLE1101" s="97"/>
      <c r="FLF1101" s="97"/>
      <c r="FLG1101" s="97"/>
      <c r="FLH1101" s="97"/>
      <c r="FLI1101" s="97"/>
      <c r="FLJ1101" s="97"/>
      <c r="FLK1101" s="97"/>
      <c r="FLL1101" s="97"/>
      <c r="FLM1101" s="97"/>
      <c r="FLN1101" s="97"/>
      <c r="FLO1101" s="97"/>
      <c r="FLP1101" s="97"/>
      <c r="FLQ1101" s="97"/>
      <c r="FLR1101" s="97"/>
      <c r="FLS1101" s="97"/>
      <c r="FLT1101" s="97"/>
      <c r="FLU1101" s="97"/>
      <c r="FLV1101" s="97"/>
      <c r="FLW1101" s="97"/>
      <c r="FLX1101" s="97"/>
      <c r="FLY1101" s="97"/>
      <c r="FLZ1101" s="97"/>
      <c r="FMA1101" s="97"/>
      <c r="FMB1101" s="97"/>
      <c r="FMC1101" s="97"/>
      <c r="FMD1101" s="97"/>
      <c r="FME1101" s="97"/>
      <c r="FMF1101" s="97"/>
      <c r="FMG1101" s="97"/>
      <c r="FMH1101" s="97"/>
      <c r="FMI1101" s="97"/>
      <c r="FMJ1101" s="97"/>
      <c r="FMK1101" s="97"/>
      <c r="FML1101" s="97"/>
      <c r="FMM1101" s="97"/>
      <c r="FMN1101" s="97"/>
      <c r="FMO1101" s="97"/>
      <c r="FMP1101" s="97"/>
      <c r="FMQ1101" s="97"/>
      <c r="FMR1101" s="97"/>
      <c r="FMS1101" s="97"/>
      <c r="FMT1101" s="97"/>
      <c r="FMU1101" s="97"/>
      <c r="FMV1101" s="97"/>
      <c r="FMW1101" s="97"/>
      <c r="FMX1101" s="97"/>
      <c r="FMY1101" s="97"/>
      <c r="FMZ1101" s="97"/>
      <c r="FNA1101" s="97"/>
      <c r="FNB1101" s="97"/>
      <c r="FNC1101" s="97"/>
      <c r="FND1101" s="97"/>
      <c r="FNE1101" s="97"/>
      <c r="FNF1101" s="97"/>
      <c r="FNG1101" s="97"/>
      <c r="FNH1101" s="97"/>
      <c r="FNI1101" s="97"/>
      <c r="FNJ1101" s="97"/>
      <c r="FNK1101" s="97"/>
      <c r="FNL1101" s="97"/>
      <c r="FNM1101" s="97"/>
      <c r="FNN1101" s="97"/>
      <c r="FNO1101" s="97"/>
      <c r="FNP1101" s="97"/>
      <c r="FNQ1101" s="97"/>
      <c r="FNR1101" s="97"/>
      <c r="FNS1101" s="97"/>
      <c r="FNT1101" s="97"/>
      <c r="FNU1101" s="97"/>
      <c r="FNV1101" s="97"/>
      <c r="FNW1101" s="97"/>
      <c r="FNX1101" s="97"/>
      <c r="FNY1101" s="97"/>
      <c r="FNZ1101" s="97"/>
      <c r="FOA1101" s="97"/>
      <c r="FOB1101" s="97"/>
      <c r="FOC1101" s="97"/>
      <c r="FOD1101" s="97"/>
      <c r="FOE1101" s="97"/>
      <c r="FOF1101" s="97"/>
      <c r="FOG1101" s="97"/>
      <c r="FOH1101" s="97"/>
      <c r="FOI1101" s="97"/>
      <c r="FOJ1101" s="97"/>
      <c r="FOK1101" s="97"/>
      <c r="FOL1101" s="97"/>
      <c r="FOM1101" s="97"/>
      <c r="FON1101" s="97"/>
      <c r="FOO1101" s="97"/>
      <c r="FOP1101" s="97"/>
      <c r="FOQ1101" s="97"/>
      <c r="FOR1101" s="97"/>
      <c r="FOS1101" s="97"/>
      <c r="FOT1101" s="97"/>
      <c r="FOU1101" s="97"/>
      <c r="FOV1101" s="97"/>
      <c r="FOW1101" s="97"/>
      <c r="FOX1101" s="97"/>
      <c r="FOY1101" s="97"/>
      <c r="FOZ1101" s="97"/>
      <c r="FPA1101" s="97"/>
      <c r="FPB1101" s="97"/>
      <c r="FPC1101" s="97"/>
      <c r="FPD1101" s="97"/>
      <c r="FPE1101" s="97"/>
      <c r="FPF1101" s="97"/>
      <c r="FPG1101" s="97"/>
      <c r="FPH1101" s="97"/>
      <c r="FPI1101" s="97"/>
      <c r="FPJ1101" s="97"/>
      <c r="FPK1101" s="97"/>
      <c r="FPL1101" s="97"/>
      <c r="FPM1101" s="97"/>
      <c r="FPN1101" s="97"/>
      <c r="FPO1101" s="97"/>
      <c r="FPP1101" s="97"/>
      <c r="FPQ1101" s="97"/>
      <c r="FPR1101" s="97"/>
      <c r="FPS1101" s="97"/>
      <c r="FPT1101" s="97"/>
      <c r="FPU1101" s="97"/>
      <c r="FPV1101" s="97"/>
      <c r="FPW1101" s="97"/>
      <c r="FPX1101" s="97"/>
      <c r="FPY1101" s="97"/>
      <c r="FPZ1101" s="97"/>
      <c r="FQA1101" s="97"/>
      <c r="FQB1101" s="97"/>
      <c r="FQC1101" s="97"/>
      <c r="FQD1101" s="97"/>
      <c r="FQE1101" s="97"/>
      <c r="FQF1101" s="97"/>
      <c r="FQG1101" s="97"/>
      <c r="FQH1101" s="97"/>
      <c r="FQI1101" s="97"/>
      <c r="FQJ1101" s="97"/>
      <c r="FQK1101" s="97"/>
      <c r="FQL1101" s="97"/>
      <c r="FQM1101" s="97"/>
      <c r="FQN1101" s="97"/>
      <c r="FQO1101" s="97"/>
      <c r="FQP1101" s="97"/>
      <c r="FQQ1101" s="97"/>
      <c r="FQR1101" s="97"/>
      <c r="FQS1101" s="97"/>
      <c r="FQT1101" s="97"/>
      <c r="FQU1101" s="97"/>
      <c r="FQV1101" s="97"/>
      <c r="FQW1101" s="97"/>
      <c r="FQX1101" s="97"/>
      <c r="FQY1101" s="97"/>
      <c r="FQZ1101" s="97"/>
      <c r="FRA1101" s="97"/>
      <c r="FRB1101" s="97"/>
      <c r="FRC1101" s="97"/>
      <c r="FRD1101" s="97"/>
      <c r="FRE1101" s="97"/>
      <c r="FRF1101" s="97"/>
      <c r="FRG1101" s="97"/>
      <c r="FRH1101" s="97"/>
      <c r="FRI1101" s="97"/>
      <c r="FRJ1101" s="97"/>
      <c r="FRK1101" s="97"/>
      <c r="FRL1101" s="97"/>
      <c r="FRM1101" s="97"/>
      <c r="FRN1101" s="97"/>
      <c r="FRO1101" s="97"/>
      <c r="FRP1101" s="97"/>
      <c r="FRQ1101" s="97"/>
      <c r="FRR1101" s="97"/>
      <c r="FRS1101" s="97"/>
      <c r="FRT1101" s="97"/>
      <c r="FRU1101" s="97"/>
      <c r="FRV1101" s="97"/>
      <c r="FRW1101" s="97"/>
      <c r="FRX1101" s="97"/>
      <c r="FRY1101" s="97"/>
      <c r="FRZ1101" s="97"/>
      <c r="FSA1101" s="97"/>
      <c r="FSB1101" s="97"/>
      <c r="FSC1101" s="97"/>
      <c r="FSD1101" s="97"/>
      <c r="FSE1101" s="97"/>
      <c r="FSF1101" s="97"/>
      <c r="FSG1101" s="97"/>
      <c r="FSH1101" s="97"/>
      <c r="FSI1101" s="97"/>
      <c r="FSJ1101" s="97"/>
      <c r="FSK1101" s="97"/>
      <c r="FSL1101" s="97"/>
      <c r="FSM1101" s="97"/>
      <c r="FSN1101" s="97"/>
      <c r="FSO1101" s="97"/>
      <c r="FSP1101" s="97"/>
      <c r="FSQ1101" s="97"/>
      <c r="FSR1101" s="97"/>
      <c r="FSS1101" s="97"/>
      <c r="FST1101" s="97"/>
      <c r="FSU1101" s="97"/>
      <c r="FSV1101" s="97"/>
      <c r="FSW1101" s="97"/>
      <c r="FSX1101" s="97"/>
      <c r="FSY1101" s="97"/>
      <c r="FSZ1101" s="97"/>
      <c r="FTA1101" s="97"/>
      <c r="FTB1101" s="97"/>
      <c r="FTC1101" s="97"/>
      <c r="FTD1101" s="97"/>
      <c r="FTE1101" s="97"/>
      <c r="FTF1101" s="97"/>
      <c r="FTG1101" s="97"/>
      <c r="FTH1101" s="97"/>
      <c r="FTI1101" s="97"/>
      <c r="FTJ1101" s="97"/>
      <c r="FTK1101" s="97"/>
      <c r="FTL1101" s="97"/>
      <c r="FTM1101" s="97"/>
      <c r="FTN1101" s="97"/>
      <c r="FTO1101" s="97"/>
      <c r="FTP1101" s="97"/>
      <c r="FTQ1101" s="97"/>
      <c r="FTR1101" s="97"/>
      <c r="FTS1101" s="97"/>
      <c r="FTT1101" s="97"/>
      <c r="FTU1101" s="97"/>
      <c r="FTV1101" s="97"/>
      <c r="FTW1101" s="97"/>
      <c r="FTX1101" s="97"/>
      <c r="FTY1101" s="97"/>
      <c r="FTZ1101" s="97"/>
      <c r="FUA1101" s="97"/>
      <c r="FUB1101" s="97"/>
      <c r="FUC1101" s="97"/>
      <c r="FUD1101" s="97"/>
      <c r="FUE1101" s="97"/>
      <c r="FUF1101" s="97"/>
      <c r="FUG1101" s="97"/>
      <c r="FUH1101" s="97"/>
      <c r="FUI1101" s="97"/>
      <c r="FUJ1101" s="97"/>
      <c r="FUK1101" s="97"/>
      <c r="FUL1101" s="97"/>
      <c r="FUM1101" s="97"/>
      <c r="FUN1101" s="97"/>
      <c r="FUO1101" s="97"/>
      <c r="FUP1101" s="97"/>
      <c r="FUQ1101" s="97"/>
      <c r="FUR1101" s="97"/>
      <c r="FUS1101" s="97"/>
      <c r="FUT1101" s="97"/>
      <c r="FUU1101" s="97"/>
      <c r="FUV1101" s="97"/>
      <c r="FUW1101" s="97"/>
      <c r="FUX1101" s="97"/>
      <c r="FUY1101" s="97"/>
      <c r="FUZ1101" s="97"/>
      <c r="FVA1101" s="97"/>
      <c r="FVB1101" s="97"/>
      <c r="FVC1101" s="97"/>
      <c r="FVD1101" s="97"/>
      <c r="FVE1101" s="97"/>
      <c r="FVF1101" s="97"/>
      <c r="FVG1101" s="97"/>
      <c r="FVH1101" s="97"/>
      <c r="FVI1101" s="97"/>
      <c r="FVJ1101" s="97"/>
      <c r="FVK1101" s="97"/>
      <c r="FVL1101" s="97"/>
      <c r="FVM1101" s="97"/>
      <c r="FVN1101" s="97"/>
      <c r="FVO1101" s="97"/>
      <c r="FVP1101" s="97"/>
      <c r="FVQ1101" s="97"/>
      <c r="FVR1101" s="97"/>
      <c r="FVS1101" s="97"/>
      <c r="FVT1101" s="97"/>
      <c r="FVU1101" s="97"/>
      <c r="FVV1101" s="97"/>
      <c r="FVW1101" s="97"/>
      <c r="FVX1101" s="97"/>
      <c r="FVY1101" s="97"/>
      <c r="FVZ1101" s="97"/>
      <c r="FWA1101" s="97"/>
      <c r="FWB1101" s="97"/>
      <c r="FWC1101" s="97"/>
      <c r="FWD1101" s="97"/>
      <c r="FWE1101" s="97"/>
      <c r="FWF1101" s="97"/>
      <c r="FWG1101" s="97"/>
      <c r="FWH1101" s="97"/>
      <c r="FWI1101" s="97"/>
      <c r="FWJ1101" s="97"/>
      <c r="FWK1101" s="97"/>
      <c r="FWL1101" s="97"/>
      <c r="FWM1101" s="97"/>
      <c r="FWN1101" s="97"/>
      <c r="FWO1101" s="97"/>
      <c r="FWP1101" s="97"/>
      <c r="FWQ1101" s="97"/>
      <c r="FWR1101" s="97"/>
      <c r="FWS1101" s="97"/>
      <c r="FWT1101" s="97"/>
      <c r="FWU1101" s="97"/>
      <c r="FWV1101" s="97"/>
      <c r="FWW1101" s="97"/>
      <c r="FWX1101" s="97"/>
      <c r="FWY1101" s="97"/>
      <c r="FWZ1101" s="97"/>
      <c r="FXA1101" s="97"/>
      <c r="FXB1101" s="97"/>
      <c r="FXC1101" s="97"/>
      <c r="FXD1101" s="97"/>
      <c r="FXE1101" s="97"/>
      <c r="FXF1101" s="97"/>
      <c r="FXG1101" s="97"/>
      <c r="FXH1101" s="97"/>
      <c r="FXI1101" s="97"/>
      <c r="FXJ1101" s="97"/>
      <c r="FXK1101" s="97"/>
      <c r="FXL1101" s="97"/>
      <c r="FXM1101" s="97"/>
      <c r="FXN1101" s="97"/>
      <c r="FXO1101" s="97"/>
      <c r="FXP1101" s="97"/>
      <c r="FXQ1101" s="97"/>
      <c r="FXR1101" s="97"/>
      <c r="FXS1101" s="97"/>
      <c r="FXT1101" s="97"/>
      <c r="FXU1101" s="97"/>
      <c r="FXV1101" s="97"/>
      <c r="FXW1101" s="97"/>
      <c r="FXX1101" s="97"/>
      <c r="FXY1101" s="97"/>
      <c r="FXZ1101" s="97"/>
      <c r="FYA1101" s="97"/>
      <c r="FYB1101" s="97"/>
      <c r="FYC1101" s="97"/>
      <c r="FYD1101" s="97"/>
      <c r="FYE1101" s="97"/>
      <c r="FYF1101" s="97"/>
      <c r="FYG1101" s="97"/>
      <c r="FYH1101" s="97"/>
      <c r="FYI1101" s="97"/>
      <c r="FYJ1101" s="97"/>
      <c r="FYK1101" s="97"/>
      <c r="FYL1101" s="97"/>
      <c r="FYM1101" s="97"/>
      <c r="FYN1101" s="97"/>
      <c r="FYO1101" s="97"/>
      <c r="FYP1101" s="97"/>
      <c r="FYQ1101" s="97"/>
      <c r="FYR1101" s="97"/>
      <c r="FYS1101" s="97"/>
      <c r="FYT1101" s="97"/>
      <c r="FYU1101" s="97"/>
      <c r="FYV1101" s="97"/>
      <c r="FYW1101" s="97"/>
      <c r="FYX1101" s="97"/>
      <c r="FYY1101" s="97"/>
      <c r="FYZ1101" s="97"/>
      <c r="FZA1101" s="97"/>
      <c r="FZB1101" s="97"/>
      <c r="FZC1101" s="97"/>
      <c r="FZD1101" s="97"/>
      <c r="FZE1101" s="97"/>
      <c r="FZF1101" s="97"/>
      <c r="FZG1101" s="97"/>
      <c r="FZH1101" s="97"/>
      <c r="FZI1101" s="97"/>
      <c r="FZJ1101" s="97"/>
      <c r="FZK1101" s="97"/>
      <c r="FZL1101" s="97"/>
      <c r="FZM1101" s="97"/>
      <c r="FZN1101" s="97"/>
      <c r="FZO1101" s="97"/>
      <c r="FZP1101" s="97"/>
      <c r="FZQ1101" s="97"/>
      <c r="FZR1101" s="97"/>
      <c r="FZS1101" s="97"/>
      <c r="FZT1101" s="97"/>
      <c r="FZU1101" s="97"/>
      <c r="FZV1101" s="97"/>
      <c r="FZW1101" s="97"/>
      <c r="FZX1101" s="97"/>
      <c r="FZY1101" s="97"/>
      <c r="FZZ1101" s="97"/>
      <c r="GAA1101" s="97"/>
      <c r="GAB1101" s="97"/>
      <c r="GAC1101" s="97"/>
      <c r="GAD1101" s="97"/>
      <c r="GAE1101" s="97"/>
      <c r="GAF1101" s="97"/>
      <c r="GAG1101" s="97"/>
      <c r="GAH1101" s="97"/>
      <c r="GAI1101" s="97"/>
      <c r="GAJ1101" s="97"/>
      <c r="GAK1101" s="97"/>
      <c r="GAL1101" s="97"/>
      <c r="GAM1101" s="97"/>
      <c r="GAN1101" s="97"/>
      <c r="GAO1101" s="97"/>
      <c r="GAP1101" s="97"/>
      <c r="GAQ1101" s="97"/>
      <c r="GAR1101" s="97"/>
      <c r="GAS1101" s="97"/>
      <c r="GAT1101" s="97"/>
      <c r="GAU1101" s="97"/>
      <c r="GAV1101" s="97"/>
      <c r="GAW1101" s="97"/>
      <c r="GAX1101" s="97"/>
      <c r="GAY1101" s="97"/>
      <c r="GAZ1101" s="97"/>
      <c r="GBA1101" s="97"/>
      <c r="GBB1101" s="97"/>
      <c r="GBC1101" s="97"/>
      <c r="GBD1101" s="97"/>
      <c r="GBE1101" s="97"/>
      <c r="GBF1101" s="97"/>
      <c r="GBG1101" s="97"/>
      <c r="GBH1101" s="97"/>
      <c r="GBI1101" s="97"/>
      <c r="GBJ1101" s="97"/>
      <c r="GBK1101" s="97"/>
      <c r="GBL1101" s="97"/>
      <c r="GBM1101" s="97"/>
      <c r="GBN1101" s="97"/>
      <c r="GBO1101" s="97"/>
      <c r="GBP1101" s="97"/>
      <c r="GBQ1101" s="97"/>
      <c r="GBR1101" s="97"/>
      <c r="GBS1101" s="97"/>
      <c r="GBT1101" s="97"/>
      <c r="GBU1101" s="97"/>
      <c r="GBV1101" s="97"/>
      <c r="GBW1101" s="97"/>
      <c r="GBX1101" s="97"/>
      <c r="GBY1101" s="97"/>
      <c r="GBZ1101" s="97"/>
      <c r="GCA1101" s="97"/>
      <c r="GCB1101" s="97"/>
      <c r="GCC1101" s="97"/>
      <c r="GCD1101" s="97"/>
      <c r="GCE1101" s="97"/>
      <c r="GCF1101" s="97"/>
      <c r="GCG1101" s="97"/>
      <c r="GCH1101" s="97"/>
      <c r="GCI1101" s="97"/>
      <c r="GCJ1101" s="97"/>
      <c r="GCK1101" s="97"/>
      <c r="GCL1101" s="97"/>
      <c r="GCM1101" s="97"/>
      <c r="GCN1101" s="97"/>
      <c r="GCO1101" s="97"/>
      <c r="GCP1101" s="97"/>
      <c r="GCQ1101" s="97"/>
      <c r="GCR1101" s="97"/>
      <c r="GCS1101" s="97"/>
      <c r="GCT1101" s="97"/>
      <c r="GCU1101" s="97"/>
      <c r="GCV1101" s="97"/>
      <c r="GCW1101" s="97"/>
      <c r="GCX1101" s="97"/>
      <c r="GCY1101" s="97"/>
      <c r="GCZ1101" s="97"/>
      <c r="GDA1101" s="97"/>
      <c r="GDB1101" s="97"/>
      <c r="GDC1101" s="97"/>
      <c r="GDD1101" s="97"/>
      <c r="GDE1101" s="97"/>
      <c r="GDF1101" s="97"/>
      <c r="GDG1101" s="97"/>
      <c r="GDH1101" s="97"/>
      <c r="GDI1101" s="97"/>
      <c r="GDJ1101" s="97"/>
      <c r="GDK1101" s="97"/>
      <c r="GDL1101" s="97"/>
      <c r="GDM1101" s="97"/>
      <c r="GDN1101" s="97"/>
      <c r="GDO1101" s="97"/>
      <c r="GDP1101" s="97"/>
      <c r="GDQ1101" s="97"/>
      <c r="GDR1101" s="97"/>
      <c r="GDS1101" s="97"/>
      <c r="GDT1101" s="97"/>
      <c r="GDU1101" s="97"/>
      <c r="GDV1101" s="97"/>
      <c r="GDW1101" s="97"/>
      <c r="GDX1101" s="97"/>
      <c r="GDY1101" s="97"/>
      <c r="GDZ1101" s="97"/>
      <c r="GEA1101" s="97"/>
      <c r="GEB1101" s="97"/>
      <c r="GEC1101" s="97"/>
      <c r="GED1101" s="97"/>
      <c r="GEE1101" s="97"/>
      <c r="GEF1101" s="97"/>
      <c r="GEG1101" s="97"/>
      <c r="GEH1101" s="97"/>
      <c r="GEI1101" s="97"/>
      <c r="GEJ1101" s="97"/>
      <c r="GEK1101" s="97"/>
      <c r="GEL1101" s="97"/>
      <c r="GEM1101" s="97"/>
      <c r="GEN1101" s="97"/>
      <c r="GEO1101" s="97"/>
      <c r="GEP1101" s="97"/>
      <c r="GEQ1101" s="97"/>
      <c r="GER1101" s="97"/>
      <c r="GES1101" s="97"/>
      <c r="GET1101" s="97"/>
      <c r="GEU1101" s="97"/>
      <c r="GEV1101" s="97"/>
      <c r="GEW1101" s="97"/>
      <c r="GEX1101" s="97"/>
      <c r="GEY1101" s="97"/>
      <c r="GEZ1101" s="97"/>
      <c r="GFA1101" s="97"/>
      <c r="GFB1101" s="97"/>
      <c r="GFC1101" s="97"/>
      <c r="GFD1101" s="97"/>
      <c r="GFE1101" s="97"/>
      <c r="GFF1101" s="97"/>
      <c r="GFG1101" s="97"/>
      <c r="GFH1101" s="97"/>
      <c r="GFI1101" s="97"/>
      <c r="GFJ1101" s="97"/>
      <c r="GFK1101" s="97"/>
      <c r="GFL1101" s="97"/>
      <c r="GFM1101" s="97"/>
      <c r="GFN1101" s="97"/>
      <c r="GFO1101" s="97"/>
      <c r="GFP1101" s="97"/>
      <c r="GFQ1101" s="97"/>
      <c r="GFR1101" s="97"/>
      <c r="GFS1101" s="97"/>
      <c r="GFT1101" s="97"/>
      <c r="GFU1101" s="97"/>
      <c r="GFV1101" s="97"/>
      <c r="GFW1101" s="97"/>
      <c r="GFX1101" s="97"/>
      <c r="GFY1101" s="97"/>
      <c r="GFZ1101" s="97"/>
      <c r="GGA1101" s="97"/>
      <c r="GGB1101" s="97"/>
      <c r="GGC1101" s="97"/>
      <c r="GGD1101" s="97"/>
      <c r="GGE1101" s="97"/>
      <c r="GGF1101" s="97"/>
      <c r="GGG1101" s="97"/>
      <c r="GGH1101" s="97"/>
      <c r="GGI1101" s="97"/>
      <c r="GGJ1101" s="97"/>
      <c r="GGK1101" s="97"/>
      <c r="GGL1101" s="97"/>
      <c r="GGM1101" s="97"/>
      <c r="GGN1101" s="97"/>
      <c r="GGO1101" s="97"/>
      <c r="GGP1101" s="97"/>
      <c r="GGQ1101" s="97"/>
      <c r="GGR1101" s="97"/>
      <c r="GGS1101" s="97"/>
      <c r="GGT1101" s="97"/>
      <c r="GGU1101" s="97"/>
      <c r="GGV1101" s="97"/>
      <c r="GGW1101" s="97"/>
      <c r="GGX1101" s="97"/>
      <c r="GGY1101" s="97"/>
      <c r="GGZ1101" s="97"/>
      <c r="GHA1101" s="97"/>
      <c r="GHB1101" s="97"/>
      <c r="GHC1101" s="97"/>
      <c r="GHD1101" s="97"/>
      <c r="GHE1101" s="97"/>
      <c r="GHF1101" s="97"/>
      <c r="GHG1101" s="97"/>
      <c r="GHH1101" s="97"/>
      <c r="GHI1101" s="97"/>
      <c r="GHJ1101" s="97"/>
      <c r="GHK1101" s="97"/>
      <c r="GHL1101" s="97"/>
      <c r="GHM1101" s="97"/>
      <c r="GHN1101" s="97"/>
      <c r="GHO1101" s="97"/>
      <c r="GHP1101" s="97"/>
      <c r="GHQ1101" s="97"/>
      <c r="GHR1101" s="97"/>
      <c r="GHS1101" s="97"/>
      <c r="GHT1101" s="97"/>
      <c r="GHU1101" s="97"/>
      <c r="GHV1101" s="97"/>
      <c r="GHW1101" s="97"/>
      <c r="GHX1101" s="97"/>
      <c r="GHY1101" s="97"/>
      <c r="GHZ1101" s="97"/>
      <c r="GIA1101" s="97"/>
      <c r="GIB1101" s="97"/>
      <c r="GIC1101" s="97"/>
      <c r="GID1101" s="97"/>
      <c r="GIE1101" s="97"/>
      <c r="GIF1101" s="97"/>
      <c r="GIG1101" s="97"/>
      <c r="GIH1101" s="97"/>
      <c r="GII1101" s="97"/>
      <c r="GIJ1101" s="97"/>
      <c r="GIK1101" s="97"/>
      <c r="GIL1101" s="97"/>
      <c r="GIM1101" s="97"/>
      <c r="GIN1101" s="97"/>
      <c r="GIO1101" s="97"/>
      <c r="GIP1101" s="97"/>
      <c r="GIQ1101" s="97"/>
      <c r="GIR1101" s="97"/>
      <c r="GIS1101" s="97"/>
      <c r="GIT1101" s="97"/>
      <c r="GIU1101" s="97"/>
      <c r="GIV1101" s="97"/>
      <c r="GIW1101" s="97"/>
      <c r="GIX1101" s="97"/>
      <c r="GIY1101" s="97"/>
      <c r="GIZ1101" s="97"/>
      <c r="GJA1101" s="97"/>
      <c r="GJB1101" s="97"/>
      <c r="GJC1101" s="97"/>
      <c r="GJD1101" s="97"/>
      <c r="GJE1101" s="97"/>
      <c r="GJF1101" s="97"/>
      <c r="GJG1101" s="97"/>
      <c r="GJH1101" s="97"/>
      <c r="GJI1101" s="97"/>
      <c r="GJJ1101" s="97"/>
      <c r="GJK1101" s="97"/>
      <c r="GJL1101" s="97"/>
      <c r="GJM1101" s="97"/>
      <c r="GJN1101" s="97"/>
      <c r="GJO1101" s="97"/>
      <c r="GJP1101" s="97"/>
      <c r="GJQ1101" s="97"/>
      <c r="GJR1101" s="97"/>
      <c r="GJS1101" s="97"/>
      <c r="GJT1101" s="97"/>
      <c r="GJU1101" s="97"/>
      <c r="GJV1101" s="97"/>
      <c r="GJW1101" s="97"/>
      <c r="GJX1101" s="97"/>
      <c r="GJY1101" s="97"/>
      <c r="GJZ1101" s="97"/>
      <c r="GKA1101" s="97"/>
      <c r="GKB1101" s="97"/>
      <c r="GKC1101" s="97"/>
      <c r="GKD1101" s="97"/>
      <c r="GKE1101" s="97"/>
      <c r="GKF1101" s="97"/>
      <c r="GKG1101" s="97"/>
      <c r="GKH1101" s="97"/>
      <c r="GKI1101" s="97"/>
      <c r="GKJ1101" s="97"/>
      <c r="GKK1101" s="97"/>
      <c r="GKL1101" s="97"/>
      <c r="GKM1101" s="97"/>
      <c r="GKN1101" s="97"/>
      <c r="GKO1101" s="97"/>
      <c r="GKP1101" s="97"/>
      <c r="GKQ1101" s="97"/>
      <c r="GKR1101" s="97"/>
      <c r="GKS1101" s="97"/>
      <c r="GKT1101" s="97"/>
      <c r="GKU1101" s="97"/>
      <c r="GKV1101" s="97"/>
      <c r="GKW1101" s="97"/>
      <c r="GKX1101" s="97"/>
      <c r="GKY1101" s="97"/>
      <c r="GKZ1101" s="97"/>
      <c r="GLA1101" s="97"/>
      <c r="GLB1101" s="97"/>
      <c r="GLC1101" s="97"/>
      <c r="GLD1101" s="97"/>
      <c r="GLE1101" s="97"/>
      <c r="GLF1101" s="97"/>
      <c r="GLG1101" s="97"/>
      <c r="GLH1101" s="97"/>
      <c r="GLI1101" s="97"/>
      <c r="GLJ1101" s="97"/>
      <c r="GLK1101" s="97"/>
      <c r="GLL1101" s="97"/>
      <c r="GLM1101" s="97"/>
      <c r="GLN1101" s="97"/>
      <c r="GLO1101" s="97"/>
      <c r="GLP1101" s="97"/>
      <c r="GLQ1101" s="97"/>
      <c r="GLR1101" s="97"/>
      <c r="GLS1101" s="97"/>
      <c r="GLT1101" s="97"/>
      <c r="GLU1101" s="97"/>
      <c r="GLV1101" s="97"/>
      <c r="GLW1101" s="97"/>
      <c r="GLX1101" s="97"/>
      <c r="GLY1101" s="97"/>
      <c r="GLZ1101" s="97"/>
      <c r="GMA1101" s="97"/>
      <c r="GMB1101" s="97"/>
      <c r="GMC1101" s="97"/>
      <c r="GMD1101" s="97"/>
      <c r="GME1101" s="97"/>
      <c r="GMF1101" s="97"/>
      <c r="GMG1101" s="97"/>
      <c r="GMH1101" s="97"/>
      <c r="GMI1101" s="97"/>
      <c r="GMJ1101" s="97"/>
      <c r="GMK1101" s="97"/>
      <c r="GML1101" s="97"/>
      <c r="GMM1101" s="97"/>
      <c r="GMN1101" s="97"/>
      <c r="GMO1101" s="97"/>
      <c r="GMP1101" s="97"/>
      <c r="GMQ1101" s="97"/>
      <c r="GMR1101" s="97"/>
      <c r="GMS1101" s="97"/>
      <c r="GMT1101" s="97"/>
      <c r="GMU1101" s="97"/>
      <c r="GMV1101" s="97"/>
      <c r="GMW1101" s="97"/>
      <c r="GMX1101" s="97"/>
      <c r="GMY1101" s="97"/>
      <c r="GMZ1101" s="97"/>
      <c r="GNA1101" s="97"/>
      <c r="GNB1101" s="97"/>
      <c r="GNC1101" s="97"/>
      <c r="GND1101" s="97"/>
      <c r="GNE1101" s="97"/>
      <c r="GNF1101" s="97"/>
      <c r="GNG1101" s="97"/>
      <c r="GNH1101" s="97"/>
      <c r="GNI1101" s="97"/>
      <c r="GNJ1101" s="97"/>
      <c r="GNK1101" s="97"/>
      <c r="GNL1101" s="97"/>
      <c r="GNM1101" s="97"/>
      <c r="GNN1101" s="97"/>
      <c r="GNO1101" s="97"/>
      <c r="GNP1101" s="97"/>
      <c r="GNQ1101" s="97"/>
      <c r="GNR1101" s="97"/>
      <c r="GNS1101" s="97"/>
      <c r="GNT1101" s="97"/>
      <c r="GNU1101" s="97"/>
      <c r="GNV1101" s="97"/>
      <c r="GNW1101" s="97"/>
      <c r="GNX1101" s="97"/>
      <c r="GNY1101" s="97"/>
      <c r="GNZ1101" s="97"/>
      <c r="GOA1101" s="97"/>
      <c r="GOB1101" s="97"/>
      <c r="GOC1101" s="97"/>
      <c r="GOD1101" s="97"/>
      <c r="GOE1101" s="97"/>
      <c r="GOF1101" s="97"/>
      <c r="GOG1101" s="97"/>
      <c r="GOH1101" s="97"/>
      <c r="GOI1101" s="97"/>
      <c r="GOJ1101" s="97"/>
      <c r="GOK1101" s="97"/>
      <c r="GOL1101" s="97"/>
      <c r="GOM1101" s="97"/>
      <c r="GON1101" s="97"/>
      <c r="GOO1101" s="97"/>
      <c r="GOP1101" s="97"/>
      <c r="GOQ1101" s="97"/>
      <c r="GOR1101" s="97"/>
      <c r="GOS1101" s="97"/>
      <c r="GOT1101" s="97"/>
      <c r="GOU1101" s="97"/>
      <c r="GOV1101" s="97"/>
      <c r="GOW1101" s="97"/>
      <c r="GOX1101" s="97"/>
      <c r="GOY1101" s="97"/>
      <c r="GOZ1101" s="97"/>
      <c r="GPA1101" s="97"/>
      <c r="GPB1101" s="97"/>
      <c r="GPC1101" s="97"/>
      <c r="GPD1101" s="97"/>
      <c r="GPE1101" s="97"/>
      <c r="GPF1101" s="97"/>
      <c r="GPG1101" s="97"/>
      <c r="GPH1101" s="97"/>
      <c r="GPI1101" s="97"/>
      <c r="GPJ1101" s="97"/>
      <c r="GPK1101" s="97"/>
      <c r="GPL1101" s="97"/>
      <c r="GPM1101" s="97"/>
      <c r="GPN1101" s="97"/>
      <c r="GPO1101" s="97"/>
      <c r="GPP1101" s="97"/>
      <c r="GPQ1101" s="97"/>
      <c r="GPR1101" s="97"/>
      <c r="GPS1101" s="97"/>
      <c r="GPT1101" s="97"/>
      <c r="GPU1101" s="97"/>
      <c r="GPV1101" s="97"/>
      <c r="GPW1101" s="97"/>
      <c r="GPX1101" s="97"/>
      <c r="GPY1101" s="97"/>
      <c r="GPZ1101" s="97"/>
      <c r="GQA1101" s="97"/>
      <c r="GQB1101" s="97"/>
      <c r="GQC1101" s="97"/>
      <c r="GQD1101" s="97"/>
      <c r="GQE1101" s="97"/>
      <c r="GQF1101" s="97"/>
      <c r="GQG1101" s="97"/>
      <c r="GQH1101" s="97"/>
      <c r="GQI1101" s="97"/>
      <c r="GQJ1101" s="97"/>
      <c r="GQK1101" s="97"/>
      <c r="GQL1101" s="97"/>
      <c r="GQM1101" s="97"/>
      <c r="GQN1101" s="97"/>
      <c r="GQO1101" s="97"/>
      <c r="GQP1101" s="97"/>
      <c r="GQQ1101" s="97"/>
      <c r="GQR1101" s="97"/>
      <c r="GQS1101" s="97"/>
      <c r="GQT1101" s="97"/>
      <c r="GQU1101" s="97"/>
      <c r="GQV1101" s="97"/>
      <c r="GQW1101" s="97"/>
      <c r="GQX1101" s="97"/>
      <c r="GQY1101" s="97"/>
      <c r="GQZ1101" s="97"/>
      <c r="GRA1101" s="97"/>
      <c r="GRB1101" s="97"/>
      <c r="GRC1101" s="97"/>
      <c r="GRD1101" s="97"/>
      <c r="GRE1101" s="97"/>
      <c r="GRF1101" s="97"/>
      <c r="GRG1101" s="97"/>
      <c r="GRH1101" s="97"/>
      <c r="GRI1101" s="97"/>
      <c r="GRJ1101" s="97"/>
      <c r="GRK1101" s="97"/>
      <c r="GRL1101" s="97"/>
      <c r="GRM1101" s="97"/>
      <c r="GRN1101" s="97"/>
      <c r="GRO1101" s="97"/>
      <c r="GRP1101" s="97"/>
      <c r="GRQ1101" s="97"/>
      <c r="GRR1101" s="97"/>
      <c r="GRS1101" s="97"/>
      <c r="GRT1101" s="97"/>
      <c r="GRU1101" s="97"/>
      <c r="GRV1101" s="97"/>
      <c r="GRW1101" s="97"/>
      <c r="GRX1101" s="97"/>
      <c r="GRY1101" s="97"/>
      <c r="GRZ1101" s="97"/>
      <c r="GSA1101" s="97"/>
      <c r="GSB1101" s="97"/>
      <c r="GSC1101" s="97"/>
      <c r="GSD1101" s="97"/>
      <c r="GSE1101" s="97"/>
      <c r="GSF1101" s="97"/>
      <c r="GSG1101" s="97"/>
      <c r="GSH1101" s="97"/>
      <c r="GSI1101" s="97"/>
      <c r="GSJ1101" s="97"/>
      <c r="GSK1101" s="97"/>
      <c r="GSL1101" s="97"/>
      <c r="GSM1101" s="97"/>
      <c r="GSN1101" s="97"/>
      <c r="GSO1101" s="97"/>
      <c r="GSP1101" s="97"/>
      <c r="GSQ1101" s="97"/>
      <c r="GSR1101" s="97"/>
      <c r="GSS1101" s="97"/>
      <c r="GST1101" s="97"/>
      <c r="GSU1101" s="97"/>
      <c r="GSV1101" s="97"/>
      <c r="GSW1101" s="97"/>
      <c r="GSX1101" s="97"/>
      <c r="GSY1101" s="97"/>
      <c r="GSZ1101" s="97"/>
      <c r="GTA1101" s="97"/>
      <c r="GTB1101" s="97"/>
      <c r="GTC1101" s="97"/>
      <c r="GTD1101" s="97"/>
      <c r="GTE1101" s="97"/>
      <c r="GTF1101" s="97"/>
      <c r="GTG1101" s="97"/>
      <c r="GTH1101" s="97"/>
      <c r="GTI1101" s="97"/>
      <c r="GTJ1101" s="97"/>
      <c r="GTK1101" s="97"/>
      <c r="GTL1101" s="97"/>
      <c r="GTM1101" s="97"/>
      <c r="GTN1101" s="97"/>
      <c r="GTO1101" s="97"/>
      <c r="GTP1101" s="97"/>
      <c r="GTQ1101" s="97"/>
      <c r="GTR1101" s="97"/>
      <c r="GTS1101" s="97"/>
      <c r="GTT1101" s="97"/>
      <c r="GTU1101" s="97"/>
      <c r="GTV1101" s="97"/>
      <c r="GTW1101" s="97"/>
      <c r="GTX1101" s="97"/>
      <c r="GTY1101" s="97"/>
      <c r="GTZ1101" s="97"/>
      <c r="GUA1101" s="97"/>
      <c r="GUB1101" s="97"/>
      <c r="GUC1101" s="97"/>
      <c r="GUD1101" s="97"/>
      <c r="GUE1101" s="97"/>
      <c r="GUF1101" s="97"/>
      <c r="GUG1101" s="97"/>
      <c r="GUH1101" s="97"/>
      <c r="GUI1101" s="97"/>
      <c r="GUJ1101" s="97"/>
      <c r="GUK1101" s="97"/>
      <c r="GUL1101" s="97"/>
      <c r="GUM1101" s="97"/>
      <c r="GUN1101" s="97"/>
      <c r="GUO1101" s="97"/>
      <c r="GUP1101" s="97"/>
      <c r="GUQ1101" s="97"/>
      <c r="GUR1101" s="97"/>
      <c r="GUS1101" s="97"/>
      <c r="GUT1101" s="97"/>
      <c r="GUU1101" s="97"/>
      <c r="GUV1101" s="97"/>
      <c r="GUW1101" s="97"/>
      <c r="GUX1101" s="97"/>
      <c r="GUY1101" s="97"/>
      <c r="GUZ1101" s="97"/>
      <c r="GVA1101" s="97"/>
      <c r="GVB1101" s="97"/>
      <c r="GVC1101" s="97"/>
      <c r="GVD1101" s="97"/>
      <c r="GVE1101" s="97"/>
      <c r="GVF1101" s="97"/>
      <c r="GVG1101" s="97"/>
      <c r="GVH1101" s="97"/>
      <c r="GVI1101" s="97"/>
      <c r="GVJ1101" s="97"/>
      <c r="GVK1101" s="97"/>
      <c r="GVL1101" s="97"/>
      <c r="GVM1101" s="97"/>
      <c r="GVN1101" s="97"/>
      <c r="GVO1101" s="97"/>
      <c r="GVP1101" s="97"/>
      <c r="GVQ1101" s="97"/>
      <c r="GVR1101" s="97"/>
      <c r="GVS1101" s="97"/>
      <c r="GVT1101" s="97"/>
      <c r="GVU1101" s="97"/>
      <c r="GVV1101" s="97"/>
      <c r="GVW1101" s="97"/>
      <c r="GVX1101" s="97"/>
      <c r="GVY1101" s="97"/>
      <c r="GVZ1101" s="97"/>
      <c r="GWA1101" s="97"/>
      <c r="GWB1101" s="97"/>
      <c r="GWC1101" s="97"/>
      <c r="GWD1101" s="97"/>
      <c r="GWE1101" s="97"/>
      <c r="GWF1101" s="97"/>
      <c r="GWG1101" s="97"/>
      <c r="GWH1101" s="97"/>
      <c r="GWI1101" s="97"/>
      <c r="GWJ1101" s="97"/>
      <c r="GWK1101" s="97"/>
      <c r="GWL1101" s="97"/>
      <c r="GWM1101" s="97"/>
      <c r="GWN1101" s="97"/>
      <c r="GWO1101" s="97"/>
      <c r="GWP1101" s="97"/>
      <c r="GWQ1101" s="97"/>
      <c r="GWR1101" s="97"/>
      <c r="GWS1101" s="97"/>
      <c r="GWT1101" s="97"/>
      <c r="GWU1101" s="97"/>
      <c r="GWV1101" s="97"/>
      <c r="GWW1101" s="97"/>
      <c r="GWX1101" s="97"/>
      <c r="GWY1101" s="97"/>
      <c r="GWZ1101" s="97"/>
      <c r="GXA1101" s="97"/>
      <c r="GXB1101" s="97"/>
      <c r="GXC1101" s="97"/>
      <c r="GXD1101" s="97"/>
      <c r="GXE1101" s="97"/>
      <c r="GXF1101" s="97"/>
      <c r="GXG1101" s="97"/>
      <c r="GXH1101" s="97"/>
      <c r="GXI1101" s="97"/>
      <c r="GXJ1101" s="97"/>
      <c r="GXK1101" s="97"/>
      <c r="GXL1101" s="97"/>
      <c r="GXM1101" s="97"/>
      <c r="GXN1101" s="97"/>
      <c r="GXO1101" s="97"/>
      <c r="GXP1101" s="97"/>
      <c r="GXQ1101" s="97"/>
      <c r="GXR1101" s="97"/>
      <c r="GXS1101" s="97"/>
      <c r="GXT1101" s="97"/>
      <c r="GXU1101" s="97"/>
      <c r="GXV1101" s="97"/>
      <c r="GXW1101" s="97"/>
      <c r="GXX1101" s="97"/>
      <c r="GXY1101" s="97"/>
      <c r="GXZ1101" s="97"/>
      <c r="GYA1101" s="97"/>
      <c r="GYB1101" s="97"/>
      <c r="GYC1101" s="97"/>
      <c r="GYD1101" s="97"/>
      <c r="GYE1101" s="97"/>
      <c r="GYF1101" s="97"/>
      <c r="GYG1101" s="97"/>
      <c r="GYH1101" s="97"/>
      <c r="GYI1101" s="97"/>
      <c r="GYJ1101" s="97"/>
      <c r="GYK1101" s="97"/>
      <c r="GYL1101" s="97"/>
      <c r="GYM1101" s="97"/>
      <c r="GYN1101" s="97"/>
      <c r="GYO1101" s="97"/>
      <c r="GYP1101" s="97"/>
      <c r="GYQ1101" s="97"/>
      <c r="GYR1101" s="97"/>
      <c r="GYS1101" s="97"/>
      <c r="GYT1101" s="97"/>
      <c r="GYU1101" s="97"/>
      <c r="GYV1101" s="97"/>
      <c r="GYW1101" s="97"/>
      <c r="GYX1101" s="97"/>
      <c r="GYY1101" s="97"/>
      <c r="GYZ1101" s="97"/>
      <c r="GZA1101" s="97"/>
      <c r="GZB1101" s="97"/>
      <c r="GZC1101" s="97"/>
      <c r="GZD1101" s="97"/>
      <c r="GZE1101" s="97"/>
      <c r="GZF1101" s="97"/>
      <c r="GZG1101" s="97"/>
      <c r="GZH1101" s="97"/>
      <c r="GZI1101" s="97"/>
      <c r="GZJ1101" s="97"/>
      <c r="GZK1101" s="97"/>
      <c r="GZL1101" s="97"/>
      <c r="GZM1101" s="97"/>
      <c r="GZN1101" s="97"/>
      <c r="GZO1101" s="97"/>
      <c r="GZP1101" s="97"/>
      <c r="GZQ1101" s="97"/>
      <c r="GZR1101" s="97"/>
      <c r="GZS1101" s="97"/>
      <c r="GZT1101" s="97"/>
      <c r="GZU1101" s="97"/>
      <c r="GZV1101" s="97"/>
      <c r="GZW1101" s="97"/>
      <c r="GZX1101" s="97"/>
      <c r="GZY1101" s="97"/>
      <c r="GZZ1101" s="97"/>
      <c r="HAA1101" s="97"/>
      <c r="HAB1101" s="97"/>
      <c r="HAC1101" s="97"/>
      <c r="HAD1101" s="97"/>
      <c r="HAE1101" s="97"/>
      <c r="HAF1101" s="97"/>
      <c r="HAG1101" s="97"/>
      <c r="HAH1101" s="97"/>
      <c r="HAI1101" s="97"/>
      <c r="HAJ1101" s="97"/>
      <c r="HAK1101" s="97"/>
      <c r="HAL1101" s="97"/>
      <c r="HAM1101" s="97"/>
      <c r="HAN1101" s="97"/>
      <c r="HAO1101" s="97"/>
      <c r="HAP1101" s="97"/>
      <c r="HAQ1101" s="97"/>
      <c r="HAR1101" s="97"/>
      <c r="HAS1101" s="97"/>
      <c r="HAT1101" s="97"/>
      <c r="HAU1101" s="97"/>
      <c r="HAV1101" s="97"/>
      <c r="HAW1101" s="97"/>
      <c r="HAX1101" s="97"/>
      <c r="HAY1101" s="97"/>
      <c r="HAZ1101" s="97"/>
      <c r="HBA1101" s="97"/>
      <c r="HBB1101" s="97"/>
      <c r="HBC1101" s="97"/>
      <c r="HBD1101" s="97"/>
      <c r="HBE1101" s="97"/>
      <c r="HBF1101" s="97"/>
      <c r="HBG1101" s="97"/>
      <c r="HBH1101" s="97"/>
      <c r="HBI1101" s="97"/>
      <c r="HBJ1101" s="97"/>
      <c r="HBK1101" s="97"/>
      <c r="HBL1101" s="97"/>
      <c r="HBM1101" s="97"/>
      <c r="HBN1101" s="97"/>
      <c r="HBO1101" s="97"/>
      <c r="HBP1101" s="97"/>
      <c r="HBQ1101" s="97"/>
      <c r="HBR1101" s="97"/>
      <c r="HBS1101" s="97"/>
      <c r="HBT1101" s="97"/>
      <c r="HBU1101" s="97"/>
      <c r="HBV1101" s="97"/>
      <c r="HBW1101" s="97"/>
      <c r="HBX1101" s="97"/>
      <c r="HBY1101" s="97"/>
      <c r="HBZ1101" s="97"/>
      <c r="HCA1101" s="97"/>
      <c r="HCB1101" s="97"/>
      <c r="HCC1101" s="97"/>
      <c r="HCD1101" s="97"/>
      <c r="HCE1101" s="97"/>
      <c r="HCF1101" s="97"/>
      <c r="HCG1101" s="97"/>
      <c r="HCH1101" s="97"/>
      <c r="HCI1101" s="97"/>
      <c r="HCJ1101" s="97"/>
      <c r="HCK1101" s="97"/>
      <c r="HCL1101" s="97"/>
      <c r="HCM1101" s="97"/>
      <c r="HCN1101" s="97"/>
      <c r="HCO1101" s="97"/>
      <c r="HCP1101" s="97"/>
      <c r="HCQ1101" s="97"/>
      <c r="HCR1101" s="97"/>
      <c r="HCS1101" s="97"/>
      <c r="HCT1101" s="97"/>
      <c r="HCU1101" s="97"/>
      <c r="HCV1101" s="97"/>
      <c r="HCW1101" s="97"/>
      <c r="HCX1101" s="97"/>
      <c r="HCY1101" s="97"/>
      <c r="HCZ1101" s="97"/>
      <c r="HDA1101" s="97"/>
      <c r="HDB1101" s="97"/>
      <c r="HDC1101" s="97"/>
      <c r="HDD1101" s="97"/>
      <c r="HDE1101" s="97"/>
      <c r="HDF1101" s="97"/>
      <c r="HDG1101" s="97"/>
      <c r="HDH1101" s="97"/>
      <c r="HDI1101" s="97"/>
      <c r="HDJ1101" s="97"/>
      <c r="HDK1101" s="97"/>
      <c r="HDL1101" s="97"/>
      <c r="HDM1101" s="97"/>
      <c r="HDN1101" s="97"/>
      <c r="HDO1101" s="97"/>
      <c r="HDP1101" s="97"/>
      <c r="HDQ1101" s="97"/>
      <c r="HDR1101" s="97"/>
      <c r="HDS1101" s="97"/>
      <c r="HDT1101" s="97"/>
      <c r="HDU1101" s="97"/>
      <c r="HDV1101" s="97"/>
      <c r="HDW1101" s="97"/>
      <c r="HDX1101" s="97"/>
      <c r="HDY1101" s="97"/>
      <c r="HDZ1101" s="97"/>
      <c r="HEA1101" s="97"/>
      <c r="HEB1101" s="97"/>
      <c r="HEC1101" s="97"/>
      <c r="HED1101" s="97"/>
      <c r="HEE1101" s="97"/>
      <c r="HEF1101" s="97"/>
      <c r="HEG1101" s="97"/>
      <c r="HEH1101" s="97"/>
      <c r="HEI1101" s="97"/>
      <c r="HEJ1101" s="97"/>
      <c r="HEK1101" s="97"/>
      <c r="HEL1101" s="97"/>
      <c r="HEM1101" s="97"/>
      <c r="HEN1101" s="97"/>
      <c r="HEO1101" s="97"/>
      <c r="HEP1101" s="97"/>
      <c r="HEQ1101" s="97"/>
      <c r="HER1101" s="97"/>
      <c r="HES1101" s="97"/>
      <c r="HET1101" s="97"/>
      <c r="HEU1101" s="97"/>
      <c r="HEV1101" s="97"/>
      <c r="HEW1101" s="97"/>
      <c r="HEX1101" s="97"/>
      <c r="HEY1101" s="97"/>
      <c r="HEZ1101" s="97"/>
      <c r="HFA1101" s="97"/>
      <c r="HFB1101" s="97"/>
      <c r="HFC1101" s="97"/>
      <c r="HFD1101" s="97"/>
      <c r="HFE1101" s="97"/>
      <c r="HFF1101" s="97"/>
      <c r="HFG1101" s="97"/>
      <c r="HFH1101" s="97"/>
      <c r="HFI1101" s="97"/>
      <c r="HFJ1101" s="97"/>
      <c r="HFK1101" s="97"/>
      <c r="HFL1101" s="97"/>
      <c r="HFM1101" s="97"/>
      <c r="HFN1101" s="97"/>
      <c r="HFO1101" s="97"/>
      <c r="HFP1101" s="97"/>
      <c r="HFQ1101" s="97"/>
      <c r="HFR1101" s="97"/>
      <c r="HFS1101" s="97"/>
      <c r="HFT1101" s="97"/>
      <c r="HFU1101" s="97"/>
      <c r="HFV1101" s="97"/>
      <c r="HFW1101" s="97"/>
      <c r="HFX1101" s="97"/>
      <c r="HFY1101" s="97"/>
      <c r="HFZ1101" s="97"/>
      <c r="HGA1101" s="97"/>
      <c r="HGB1101" s="97"/>
      <c r="HGC1101" s="97"/>
      <c r="HGD1101" s="97"/>
      <c r="HGE1101" s="97"/>
      <c r="HGF1101" s="97"/>
      <c r="HGG1101" s="97"/>
      <c r="HGH1101" s="97"/>
      <c r="HGI1101" s="97"/>
      <c r="HGJ1101" s="97"/>
      <c r="HGK1101" s="97"/>
      <c r="HGL1101" s="97"/>
      <c r="HGM1101" s="97"/>
      <c r="HGN1101" s="97"/>
      <c r="HGO1101" s="97"/>
      <c r="HGP1101" s="97"/>
      <c r="HGQ1101" s="97"/>
      <c r="HGR1101" s="97"/>
      <c r="HGS1101" s="97"/>
      <c r="HGT1101" s="97"/>
      <c r="HGU1101" s="97"/>
      <c r="HGV1101" s="97"/>
      <c r="HGW1101" s="97"/>
      <c r="HGX1101" s="97"/>
      <c r="HGY1101" s="97"/>
      <c r="HGZ1101" s="97"/>
      <c r="HHA1101" s="97"/>
      <c r="HHB1101" s="97"/>
      <c r="HHC1101" s="97"/>
      <c r="HHD1101" s="97"/>
      <c r="HHE1101" s="97"/>
      <c r="HHF1101" s="97"/>
      <c r="HHG1101" s="97"/>
      <c r="HHH1101" s="97"/>
      <c r="HHI1101" s="97"/>
      <c r="HHJ1101" s="97"/>
      <c r="HHK1101" s="97"/>
      <c r="HHL1101" s="97"/>
      <c r="HHM1101" s="97"/>
      <c r="HHN1101" s="97"/>
      <c r="HHO1101" s="97"/>
      <c r="HHP1101" s="97"/>
      <c r="HHQ1101" s="97"/>
      <c r="HHR1101" s="97"/>
      <c r="HHS1101" s="97"/>
      <c r="HHT1101" s="97"/>
      <c r="HHU1101" s="97"/>
      <c r="HHV1101" s="97"/>
      <c r="HHW1101" s="97"/>
      <c r="HHX1101" s="97"/>
      <c r="HHY1101" s="97"/>
      <c r="HHZ1101" s="97"/>
      <c r="HIA1101" s="97"/>
      <c r="HIB1101" s="97"/>
      <c r="HIC1101" s="97"/>
      <c r="HID1101" s="97"/>
      <c r="HIE1101" s="97"/>
      <c r="HIF1101" s="97"/>
      <c r="HIG1101" s="97"/>
      <c r="HIH1101" s="97"/>
      <c r="HII1101" s="97"/>
      <c r="HIJ1101" s="97"/>
      <c r="HIK1101" s="97"/>
      <c r="HIL1101" s="97"/>
      <c r="HIM1101" s="97"/>
      <c r="HIN1101" s="97"/>
      <c r="HIO1101" s="97"/>
      <c r="HIP1101" s="97"/>
      <c r="HIQ1101" s="97"/>
      <c r="HIR1101" s="97"/>
      <c r="HIS1101" s="97"/>
      <c r="HIT1101" s="97"/>
      <c r="HIU1101" s="97"/>
      <c r="HIV1101" s="97"/>
      <c r="HIW1101" s="97"/>
      <c r="HIX1101" s="97"/>
      <c r="HIY1101" s="97"/>
      <c r="HIZ1101" s="97"/>
      <c r="HJA1101" s="97"/>
      <c r="HJB1101" s="97"/>
      <c r="HJC1101" s="97"/>
      <c r="HJD1101" s="97"/>
      <c r="HJE1101" s="97"/>
      <c r="HJF1101" s="97"/>
      <c r="HJG1101" s="97"/>
      <c r="HJH1101" s="97"/>
      <c r="HJI1101" s="97"/>
      <c r="HJJ1101" s="97"/>
      <c r="HJK1101" s="97"/>
      <c r="HJL1101" s="97"/>
      <c r="HJM1101" s="97"/>
      <c r="HJN1101" s="97"/>
      <c r="HJO1101" s="97"/>
      <c r="HJP1101" s="97"/>
      <c r="HJQ1101" s="97"/>
      <c r="HJR1101" s="97"/>
      <c r="HJS1101" s="97"/>
      <c r="HJT1101" s="97"/>
      <c r="HJU1101" s="97"/>
      <c r="HJV1101" s="97"/>
      <c r="HJW1101" s="97"/>
      <c r="HJX1101" s="97"/>
      <c r="HJY1101" s="97"/>
      <c r="HJZ1101" s="97"/>
      <c r="HKA1101" s="97"/>
      <c r="HKB1101" s="97"/>
      <c r="HKC1101" s="97"/>
      <c r="HKD1101" s="97"/>
      <c r="HKE1101" s="97"/>
      <c r="HKF1101" s="97"/>
      <c r="HKG1101" s="97"/>
      <c r="HKH1101" s="97"/>
      <c r="HKI1101" s="97"/>
      <c r="HKJ1101" s="97"/>
      <c r="HKK1101" s="97"/>
      <c r="HKL1101" s="97"/>
      <c r="HKM1101" s="97"/>
      <c r="HKN1101" s="97"/>
      <c r="HKO1101" s="97"/>
      <c r="HKP1101" s="97"/>
      <c r="HKQ1101" s="97"/>
      <c r="HKR1101" s="97"/>
      <c r="HKS1101" s="97"/>
      <c r="HKT1101" s="97"/>
      <c r="HKU1101" s="97"/>
      <c r="HKV1101" s="97"/>
      <c r="HKW1101" s="97"/>
      <c r="HKX1101" s="97"/>
      <c r="HKY1101" s="97"/>
      <c r="HKZ1101" s="97"/>
      <c r="HLA1101" s="97"/>
      <c r="HLB1101" s="97"/>
      <c r="HLC1101" s="97"/>
      <c r="HLD1101" s="97"/>
      <c r="HLE1101" s="97"/>
      <c r="HLF1101" s="97"/>
      <c r="HLG1101" s="97"/>
      <c r="HLH1101" s="97"/>
      <c r="HLI1101" s="97"/>
      <c r="HLJ1101" s="97"/>
      <c r="HLK1101" s="97"/>
      <c r="HLL1101" s="97"/>
      <c r="HLM1101" s="97"/>
      <c r="HLN1101" s="97"/>
      <c r="HLO1101" s="97"/>
      <c r="HLP1101" s="97"/>
      <c r="HLQ1101" s="97"/>
      <c r="HLR1101" s="97"/>
      <c r="HLS1101" s="97"/>
      <c r="HLT1101" s="97"/>
      <c r="HLU1101" s="97"/>
      <c r="HLV1101" s="97"/>
      <c r="HLW1101" s="97"/>
      <c r="HLX1101" s="97"/>
      <c r="HLY1101" s="97"/>
      <c r="HLZ1101" s="97"/>
      <c r="HMA1101" s="97"/>
      <c r="HMB1101" s="97"/>
      <c r="HMC1101" s="97"/>
      <c r="HMD1101" s="97"/>
      <c r="HME1101" s="97"/>
      <c r="HMF1101" s="97"/>
      <c r="HMG1101" s="97"/>
      <c r="HMH1101" s="97"/>
      <c r="HMI1101" s="97"/>
      <c r="HMJ1101" s="97"/>
      <c r="HMK1101" s="97"/>
      <c r="HML1101" s="97"/>
      <c r="HMM1101" s="97"/>
      <c r="HMN1101" s="97"/>
      <c r="HMO1101" s="97"/>
      <c r="HMP1101" s="97"/>
      <c r="HMQ1101" s="97"/>
      <c r="HMR1101" s="97"/>
      <c r="HMS1101" s="97"/>
      <c r="HMT1101" s="97"/>
      <c r="HMU1101" s="97"/>
      <c r="HMV1101" s="97"/>
      <c r="HMW1101" s="97"/>
      <c r="HMX1101" s="97"/>
      <c r="HMY1101" s="97"/>
      <c r="HMZ1101" s="97"/>
      <c r="HNA1101" s="97"/>
      <c r="HNB1101" s="97"/>
      <c r="HNC1101" s="97"/>
      <c r="HND1101" s="97"/>
      <c r="HNE1101" s="97"/>
      <c r="HNF1101" s="97"/>
      <c r="HNG1101" s="97"/>
      <c r="HNH1101" s="97"/>
      <c r="HNI1101" s="97"/>
      <c r="HNJ1101" s="97"/>
      <c r="HNK1101" s="97"/>
      <c r="HNL1101" s="97"/>
      <c r="HNM1101" s="97"/>
      <c r="HNN1101" s="97"/>
      <c r="HNO1101" s="97"/>
      <c r="HNP1101" s="97"/>
      <c r="HNQ1101" s="97"/>
      <c r="HNR1101" s="97"/>
      <c r="HNS1101" s="97"/>
      <c r="HNT1101" s="97"/>
      <c r="HNU1101" s="97"/>
      <c r="HNV1101" s="97"/>
      <c r="HNW1101" s="97"/>
      <c r="HNX1101" s="97"/>
      <c r="HNY1101" s="97"/>
      <c r="HNZ1101" s="97"/>
      <c r="HOA1101" s="97"/>
      <c r="HOB1101" s="97"/>
      <c r="HOC1101" s="97"/>
      <c r="HOD1101" s="97"/>
      <c r="HOE1101" s="97"/>
      <c r="HOF1101" s="97"/>
      <c r="HOG1101" s="97"/>
      <c r="HOH1101" s="97"/>
      <c r="HOI1101" s="97"/>
      <c r="HOJ1101" s="97"/>
      <c r="HOK1101" s="97"/>
      <c r="HOL1101" s="97"/>
      <c r="HOM1101" s="97"/>
      <c r="HON1101" s="97"/>
      <c r="HOO1101" s="97"/>
      <c r="HOP1101" s="97"/>
      <c r="HOQ1101" s="97"/>
      <c r="HOR1101" s="97"/>
      <c r="HOS1101" s="97"/>
      <c r="HOT1101" s="97"/>
      <c r="HOU1101" s="97"/>
      <c r="HOV1101" s="97"/>
      <c r="HOW1101" s="97"/>
      <c r="HOX1101" s="97"/>
      <c r="HOY1101" s="97"/>
      <c r="HOZ1101" s="97"/>
      <c r="HPA1101" s="97"/>
      <c r="HPB1101" s="97"/>
      <c r="HPC1101" s="97"/>
      <c r="HPD1101" s="97"/>
      <c r="HPE1101" s="97"/>
      <c r="HPF1101" s="97"/>
      <c r="HPG1101" s="97"/>
      <c r="HPH1101" s="97"/>
      <c r="HPI1101" s="97"/>
      <c r="HPJ1101" s="97"/>
      <c r="HPK1101" s="97"/>
      <c r="HPL1101" s="97"/>
      <c r="HPM1101" s="97"/>
      <c r="HPN1101" s="97"/>
      <c r="HPO1101" s="97"/>
      <c r="HPP1101" s="97"/>
      <c r="HPQ1101" s="97"/>
      <c r="HPR1101" s="97"/>
      <c r="HPS1101" s="97"/>
      <c r="HPT1101" s="97"/>
      <c r="HPU1101" s="97"/>
      <c r="HPV1101" s="97"/>
      <c r="HPW1101" s="97"/>
      <c r="HPX1101" s="97"/>
      <c r="HPY1101" s="97"/>
      <c r="HPZ1101" s="97"/>
      <c r="HQA1101" s="97"/>
      <c r="HQB1101" s="97"/>
      <c r="HQC1101" s="97"/>
      <c r="HQD1101" s="97"/>
      <c r="HQE1101" s="97"/>
      <c r="HQF1101" s="97"/>
      <c r="HQG1101" s="97"/>
      <c r="HQH1101" s="97"/>
      <c r="HQI1101" s="97"/>
      <c r="HQJ1101" s="97"/>
      <c r="HQK1101" s="97"/>
      <c r="HQL1101" s="97"/>
      <c r="HQM1101" s="97"/>
      <c r="HQN1101" s="97"/>
      <c r="HQO1101" s="97"/>
      <c r="HQP1101" s="97"/>
      <c r="HQQ1101" s="97"/>
      <c r="HQR1101" s="97"/>
      <c r="HQS1101" s="97"/>
      <c r="HQT1101" s="97"/>
      <c r="HQU1101" s="97"/>
      <c r="HQV1101" s="97"/>
      <c r="HQW1101" s="97"/>
      <c r="HQX1101" s="97"/>
      <c r="HQY1101" s="97"/>
      <c r="HQZ1101" s="97"/>
      <c r="HRA1101" s="97"/>
      <c r="HRB1101" s="97"/>
      <c r="HRC1101" s="97"/>
      <c r="HRD1101" s="97"/>
      <c r="HRE1101" s="97"/>
      <c r="HRF1101" s="97"/>
      <c r="HRG1101" s="97"/>
      <c r="HRH1101" s="97"/>
      <c r="HRI1101" s="97"/>
      <c r="HRJ1101" s="97"/>
      <c r="HRK1101" s="97"/>
      <c r="HRL1101" s="97"/>
      <c r="HRM1101" s="97"/>
      <c r="HRN1101" s="97"/>
      <c r="HRO1101" s="97"/>
      <c r="HRP1101" s="97"/>
      <c r="HRQ1101" s="97"/>
      <c r="HRR1101" s="97"/>
      <c r="HRS1101" s="97"/>
      <c r="HRT1101" s="97"/>
      <c r="HRU1101" s="97"/>
      <c r="HRV1101" s="97"/>
      <c r="HRW1101" s="97"/>
      <c r="HRX1101" s="97"/>
      <c r="HRY1101" s="97"/>
      <c r="HRZ1101" s="97"/>
      <c r="HSA1101" s="97"/>
      <c r="HSB1101" s="97"/>
      <c r="HSC1101" s="97"/>
      <c r="HSD1101" s="97"/>
      <c r="HSE1101" s="97"/>
      <c r="HSF1101" s="97"/>
      <c r="HSG1101" s="97"/>
      <c r="HSH1101" s="97"/>
      <c r="HSI1101" s="97"/>
      <c r="HSJ1101" s="97"/>
      <c r="HSK1101" s="97"/>
      <c r="HSL1101" s="97"/>
      <c r="HSM1101" s="97"/>
      <c r="HSN1101" s="97"/>
      <c r="HSO1101" s="97"/>
      <c r="HSP1101" s="97"/>
      <c r="HSQ1101" s="97"/>
      <c r="HSR1101" s="97"/>
      <c r="HSS1101" s="97"/>
      <c r="HST1101" s="97"/>
      <c r="HSU1101" s="97"/>
      <c r="HSV1101" s="97"/>
      <c r="HSW1101" s="97"/>
      <c r="HSX1101" s="97"/>
      <c r="HSY1101" s="97"/>
      <c r="HSZ1101" s="97"/>
      <c r="HTA1101" s="97"/>
      <c r="HTB1101" s="97"/>
      <c r="HTC1101" s="97"/>
      <c r="HTD1101" s="97"/>
      <c r="HTE1101" s="97"/>
      <c r="HTF1101" s="97"/>
      <c r="HTG1101" s="97"/>
      <c r="HTH1101" s="97"/>
      <c r="HTI1101" s="97"/>
      <c r="HTJ1101" s="97"/>
      <c r="HTK1101" s="97"/>
      <c r="HTL1101" s="97"/>
      <c r="HTM1101" s="97"/>
      <c r="HTN1101" s="97"/>
      <c r="HTO1101" s="97"/>
      <c r="HTP1101" s="97"/>
      <c r="HTQ1101" s="97"/>
      <c r="HTR1101" s="97"/>
      <c r="HTS1101" s="97"/>
      <c r="HTT1101" s="97"/>
      <c r="HTU1101" s="97"/>
      <c r="HTV1101" s="97"/>
      <c r="HTW1101" s="97"/>
      <c r="HTX1101" s="97"/>
      <c r="HTY1101" s="97"/>
      <c r="HTZ1101" s="97"/>
      <c r="HUA1101" s="97"/>
      <c r="HUB1101" s="97"/>
      <c r="HUC1101" s="97"/>
      <c r="HUD1101" s="97"/>
      <c r="HUE1101" s="97"/>
      <c r="HUF1101" s="97"/>
      <c r="HUG1101" s="97"/>
      <c r="HUH1101" s="97"/>
      <c r="HUI1101" s="97"/>
      <c r="HUJ1101" s="97"/>
      <c r="HUK1101" s="97"/>
      <c r="HUL1101" s="97"/>
      <c r="HUM1101" s="97"/>
      <c r="HUN1101" s="97"/>
      <c r="HUO1101" s="97"/>
      <c r="HUP1101" s="97"/>
      <c r="HUQ1101" s="97"/>
      <c r="HUR1101" s="97"/>
      <c r="HUS1101" s="97"/>
      <c r="HUT1101" s="97"/>
      <c r="HUU1101" s="97"/>
      <c r="HUV1101" s="97"/>
      <c r="HUW1101" s="97"/>
      <c r="HUX1101" s="97"/>
      <c r="HUY1101" s="97"/>
      <c r="HUZ1101" s="97"/>
      <c r="HVA1101" s="97"/>
      <c r="HVB1101" s="97"/>
      <c r="HVC1101" s="97"/>
      <c r="HVD1101" s="97"/>
      <c r="HVE1101" s="97"/>
      <c r="HVF1101" s="97"/>
      <c r="HVG1101" s="97"/>
      <c r="HVH1101" s="97"/>
      <c r="HVI1101" s="97"/>
      <c r="HVJ1101" s="97"/>
      <c r="HVK1101" s="97"/>
      <c r="HVL1101" s="97"/>
      <c r="HVM1101" s="97"/>
      <c r="HVN1101" s="97"/>
      <c r="HVO1101" s="97"/>
      <c r="HVP1101" s="97"/>
      <c r="HVQ1101" s="97"/>
      <c r="HVR1101" s="97"/>
      <c r="HVS1101" s="97"/>
      <c r="HVT1101" s="97"/>
      <c r="HVU1101" s="97"/>
      <c r="HVV1101" s="97"/>
      <c r="HVW1101" s="97"/>
      <c r="HVX1101" s="97"/>
      <c r="HVY1101" s="97"/>
      <c r="HVZ1101" s="97"/>
      <c r="HWA1101" s="97"/>
      <c r="HWB1101" s="97"/>
      <c r="HWC1101" s="97"/>
      <c r="HWD1101" s="97"/>
      <c r="HWE1101" s="97"/>
      <c r="HWF1101" s="97"/>
      <c r="HWG1101" s="97"/>
      <c r="HWH1101" s="97"/>
      <c r="HWI1101" s="97"/>
      <c r="HWJ1101" s="97"/>
      <c r="HWK1101" s="97"/>
      <c r="HWL1101" s="97"/>
      <c r="HWM1101" s="97"/>
      <c r="HWN1101" s="97"/>
      <c r="HWO1101" s="97"/>
      <c r="HWP1101" s="97"/>
      <c r="HWQ1101" s="97"/>
      <c r="HWR1101" s="97"/>
      <c r="HWS1101" s="97"/>
      <c r="HWT1101" s="97"/>
      <c r="HWU1101" s="97"/>
      <c r="HWV1101" s="97"/>
      <c r="HWW1101" s="97"/>
      <c r="HWX1101" s="97"/>
      <c r="HWY1101" s="97"/>
      <c r="HWZ1101" s="97"/>
      <c r="HXA1101" s="97"/>
      <c r="HXB1101" s="97"/>
      <c r="HXC1101" s="97"/>
      <c r="HXD1101" s="97"/>
      <c r="HXE1101" s="97"/>
      <c r="HXF1101" s="97"/>
      <c r="HXG1101" s="97"/>
      <c r="HXH1101" s="97"/>
      <c r="HXI1101" s="97"/>
      <c r="HXJ1101" s="97"/>
      <c r="HXK1101" s="97"/>
      <c r="HXL1101" s="97"/>
      <c r="HXM1101" s="97"/>
      <c r="HXN1101" s="97"/>
      <c r="HXO1101" s="97"/>
      <c r="HXP1101" s="97"/>
      <c r="HXQ1101" s="97"/>
      <c r="HXR1101" s="97"/>
      <c r="HXS1101" s="97"/>
      <c r="HXT1101" s="97"/>
      <c r="HXU1101" s="97"/>
      <c r="HXV1101" s="97"/>
      <c r="HXW1101" s="97"/>
      <c r="HXX1101" s="97"/>
      <c r="HXY1101" s="97"/>
      <c r="HXZ1101" s="97"/>
      <c r="HYA1101" s="97"/>
      <c r="HYB1101" s="97"/>
      <c r="HYC1101" s="97"/>
      <c r="HYD1101" s="97"/>
      <c r="HYE1101" s="97"/>
      <c r="HYF1101" s="97"/>
      <c r="HYG1101" s="97"/>
      <c r="HYH1101" s="97"/>
      <c r="HYI1101" s="97"/>
      <c r="HYJ1101" s="97"/>
      <c r="HYK1101" s="97"/>
      <c r="HYL1101" s="97"/>
      <c r="HYM1101" s="97"/>
      <c r="HYN1101" s="97"/>
      <c r="HYO1101" s="97"/>
      <c r="HYP1101" s="97"/>
      <c r="HYQ1101" s="97"/>
      <c r="HYR1101" s="97"/>
      <c r="HYS1101" s="97"/>
      <c r="HYT1101" s="97"/>
      <c r="HYU1101" s="97"/>
      <c r="HYV1101" s="97"/>
      <c r="HYW1101" s="97"/>
      <c r="HYX1101" s="97"/>
      <c r="HYY1101" s="97"/>
      <c r="HYZ1101" s="97"/>
      <c r="HZA1101" s="97"/>
      <c r="HZB1101" s="97"/>
      <c r="HZC1101" s="97"/>
      <c r="HZD1101" s="97"/>
      <c r="HZE1101" s="97"/>
      <c r="HZF1101" s="97"/>
      <c r="HZG1101" s="97"/>
      <c r="HZH1101" s="97"/>
      <c r="HZI1101" s="97"/>
      <c r="HZJ1101" s="97"/>
      <c r="HZK1101" s="97"/>
      <c r="HZL1101" s="97"/>
      <c r="HZM1101" s="97"/>
      <c r="HZN1101" s="97"/>
      <c r="HZO1101" s="97"/>
      <c r="HZP1101" s="97"/>
      <c r="HZQ1101" s="97"/>
      <c r="HZR1101" s="97"/>
      <c r="HZS1101" s="97"/>
      <c r="HZT1101" s="97"/>
      <c r="HZU1101" s="97"/>
      <c r="HZV1101" s="97"/>
      <c r="HZW1101" s="97"/>
      <c r="HZX1101" s="97"/>
      <c r="HZY1101" s="97"/>
      <c r="HZZ1101" s="97"/>
      <c r="IAA1101" s="97"/>
      <c r="IAB1101" s="97"/>
      <c r="IAC1101" s="97"/>
      <c r="IAD1101" s="97"/>
      <c r="IAE1101" s="97"/>
      <c r="IAF1101" s="97"/>
      <c r="IAG1101" s="97"/>
      <c r="IAH1101" s="97"/>
      <c r="IAI1101" s="97"/>
      <c r="IAJ1101" s="97"/>
      <c r="IAK1101" s="97"/>
      <c r="IAL1101" s="97"/>
      <c r="IAM1101" s="97"/>
      <c r="IAN1101" s="97"/>
      <c r="IAO1101" s="97"/>
      <c r="IAP1101" s="97"/>
      <c r="IAQ1101" s="97"/>
      <c r="IAR1101" s="97"/>
      <c r="IAS1101" s="97"/>
      <c r="IAT1101" s="97"/>
      <c r="IAU1101" s="97"/>
      <c r="IAV1101" s="97"/>
      <c r="IAW1101" s="97"/>
      <c r="IAX1101" s="97"/>
      <c r="IAY1101" s="97"/>
      <c r="IAZ1101" s="97"/>
      <c r="IBA1101" s="97"/>
      <c r="IBB1101" s="97"/>
      <c r="IBC1101" s="97"/>
      <c r="IBD1101" s="97"/>
      <c r="IBE1101" s="97"/>
      <c r="IBF1101" s="97"/>
      <c r="IBG1101" s="97"/>
      <c r="IBH1101" s="97"/>
      <c r="IBI1101" s="97"/>
      <c r="IBJ1101" s="97"/>
      <c r="IBK1101" s="97"/>
      <c r="IBL1101" s="97"/>
      <c r="IBM1101" s="97"/>
      <c r="IBN1101" s="97"/>
      <c r="IBO1101" s="97"/>
      <c r="IBP1101" s="97"/>
      <c r="IBQ1101" s="97"/>
      <c r="IBR1101" s="97"/>
      <c r="IBS1101" s="97"/>
      <c r="IBT1101" s="97"/>
      <c r="IBU1101" s="97"/>
      <c r="IBV1101" s="97"/>
      <c r="IBW1101" s="97"/>
      <c r="IBX1101" s="97"/>
      <c r="IBY1101" s="97"/>
      <c r="IBZ1101" s="97"/>
      <c r="ICA1101" s="97"/>
      <c r="ICB1101" s="97"/>
      <c r="ICC1101" s="97"/>
      <c r="ICD1101" s="97"/>
      <c r="ICE1101" s="97"/>
      <c r="ICF1101" s="97"/>
      <c r="ICG1101" s="97"/>
      <c r="ICH1101" s="97"/>
      <c r="ICI1101" s="97"/>
      <c r="ICJ1101" s="97"/>
      <c r="ICK1101" s="97"/>
      <c r="ICL1101" s="97"/>
      <c r="ICM1101" s="97"/>
      <c r="ICN1101" s="97"/>
      <c r="ICO1101" s="97"/>
      <c r="ICP1101" s="97"/>
      <c r="ICQ1101" s="97"/>
      <c r="ICR1101" s="97"/>
      <c r="ICS1101" s="97"/>
      <c r="ICT1101" s="97"/>
      <c r="ICU1101" s="97"/>
      <c r="ICV1101" s="97"/>
      <c r="ICW1101" s="97"/>
      <c r="ICX1101" s="97"/>
      <c r="ICY1101" s="97"/>
      <c r="ICZ1101" s="97"/>
      <c r="IDA1101" s="97"/>
      <c r="IDB1101" s="97"/>
      <c r="IDC1101" s="97"/>
      <c r="IDD1101" s="97"/>
      <c r="IDE1101" s="97"/>
      <c r="IDF1101" s="97"/>
      <c r="IDG1101" s="97"/>
      <c r="IDH1101" s="97"/>
      <c r="IDI1101" s="97"/>
      <c r="IDJ1101" s="97"/>
      <c r="IDK1101" s="97"/>
      <c r="IDL1101" s="97"/>
      <c r="IDM1101" s="97"/>
      <c r="IDN1101" s="97"/>
      <c r="IDO1101" s="97"/>
      <c r="IDP1101" s="97"/>
      <c r="IDQ1101" s="97"/>
      <c r="IDR1101" s="97"/>
      <c r="IDS1101" s="97"/>
      <c r="IDT1101" s="97"/>
      <c r="IDU1101" s="97"/>
      <c r="IDV1101" s="97"/>
      <c r="IDW1101" s="97"/>
      <c r="IDX1101" s="97"/>
      <c r="IDY1101" s="97"/>
      <c r="IDZ1101" s="97"/>
      <c r="IEA1101" s="97"/>
      <c r="IEB1101" s="97"/>
      <c r="IEC1101" s="97"/>
      <c r="IED1101" s="97"/>
      <c r="IEE1101" s="97"/>
      <c r="IEF1101" s="97"/>
      <c r="IEG1101" s="97"/>
      <c r="IEH1101" s="97"/>
      <c r="IEI1101" s="97"/>
      <c r="IEJ1101" s="97"/>
      <c r="IEK1101" s="97"/>
      <c r="IEL1101" s="97"/>
      <c r="IEM1101" s="97"/>
      <c r="IEN1101" s="97"/>
      <c r="IEO1101" s="97"/>
      <c r="IEP1101" s="97"/>
      <c r="IEQ1101" s="97"/>
      <c r="IER1101" s="97"/>
      <c r="IES1101" s="97"/>
      <c r="IET1101" s="97"/>
      <c r="IEU1101" s="97"/>
      <c r="IEV1101" s="97"/>
      <c r="IEW1101" s="97"/>
      <c r="IEX1101" s="97"/>
      <c r="IEY1101" s="97"/>
      <c r="IEZ1101" s="97"/>
      <c r="IFA1101" s="97"/>
      <c r="IFB1101" s="97"/>
      <c r="IFC1101" s="97"/>
      <c r="IFD1101" s="97"/>
      <c r="IFE1101" s="97"/>
      <c r="IFF1101" s="97"/>
      <c r="IFG1101" s="97"/>
      <c r="IFH1101" s="97"/>
      <c r="IFI1101" s="97"/>
      <c r="IFJ1101" s="97"/>
      <c r="IFK1101" s="97"/>
      <c r="IFL1101" s="97"/>
      <c r="IFM1101" s="97"/>
      <c r="IFN1101" s="97"/>
      <c r="IFO1101" s="97"/>
      <c r="IFP1101" s="97"/>
      <c r="IFQ1101" s="97"/>
      <c r="IFR1101" s="97"/>
      <c r="IFS1101" s="97"/>
      <c r="IFT1101" s="97"/>
      <c r="IFU1101" s="97"/>
      <c r="IFV1101" s="97"/>
      <c r="IFW1101" s="97"/>
      <c r="IFX1101" s="97"/>
      <c r="IFY1101" s="97"/>
      <c r="IFZ1101" s="97"/>
      <c r="IGA1101" s="97"/>
      <c r="IGB1101" s="97"/>
      <c r="IGC1101" s="97"/>
      <c r="IGD1101" s="97"/>
      <c r="IGE1101" s="97"/>
      <c r="IGF1101" s="97"/>
      <c r="IGG1101" s="97"/>
      <c r="IGH1101" s="97"/>
      <c r="IGI1101" s="97"/>
      <c r="IGJ1101" s="97"/>
      <c r="IGK1101" s="97"/>
      <c r="IGL1101" s="97"/>
      <c r="IGM1101" s="97"/>
      <c r="IGN1101" s="97"/>
      <c r="IGO1101" s="97"/>
      <c r="IGP1101" s="97"/>
      <c r="IGQ1101" s="97"/>
      <c r="IGR1101" s="97"/>
      <c r="IGS1101" s="97"/>
      <c r="IGT1101" s="97"/>
      <c r="IGU1101" s="97"/>
      <c r="IGV1101" s="97"/>
      <c r="IGW1101" s="97"/>
      <c r="IGX1101" s="97"/>
      <c r="IGY1101" s="97"/>
      <c r="IGZ1101" s="97"/>
      <c r="IHA1101" s="97"/>
      <c r="IHB1101" s="97"/>
      <c r="IHC1101" s="97"/>
      <c r="IHD1101" s="97"/>
      <c r="IHE1101" s="97"/>
      <c r="IHF1101" s="97"/>
      <c r="IHG1101" s="97"/>
      <c r="IHH1101" s="97"/>
      <c r="IHI1101" s="97"/>
      <c r="IHJ1101" s="97"/>
      <c r="IHK1101" s="97"/>
      <c r="IHL1101" s="97"/>
      <c r="IHM1101" s="97"/>
      <c r="IHN1101" s="97"/>
      <c r="IHO1101" s="97"/>
      <c r="IHP1101" s="97"/>
      <c r="IHQ1101" s="97"/>
      <c r="IHR1101" s="97"/>
      <c r="IHS1101" s="97"/>
      <c r="IHT1101" s="97"/>
      <c r="IHU1101" s="97"/>
      <c r="IHV1101" s="97"/>
      <c r="IHW1101" s="97"/>
      <c r="IHX1101" s="97"/>
      <c r="IHY1101" s="97"/>
      <c r="IHZ1101" s="97"/>
      <c r="IIA1101" s="97"/>
      <c r="IIB1101" s="97"/>
      <c r="IIC1101" s="97"/>
      <c r="IID1101" s="97"/>
      <c r="IIE1101" s="97"/>
      <c r="IIF1101" s="97"/>
      <c r="IIG1101" s="97"/>
      <c r="IIH1101" s="97"/>
      <c r="III1101" s="97"/>
      <c r="IIJ1101" s="97"/>
      <c r="IIK1101" s="97"/>
      <c r="IIL1101" s="97"/>
      <c r="IIM1101" s="97"/>
      <c r="IIN1101" s="97"/>
      <c r="IIO1101" s="97"/>
      <c r="IIP1101" s="97"/>
      <c r="IIQ1101" s="97"/>
      <c r="IIR1101" s="97"/>
      <c r="IIS1101" s="97"/>
      <c r="IIT1101" s="97"/>
      <c r="IIU1101" s="97"/>
      <c r="IIV1101" s="97"/>
      <c r="IIW1101" s="97"/>
      <c r="IIX1101" s="97"/>
      <c r="IIY1101" s="97"/>
      <c r="IIZ1101" s="97"/>
      <c r="IJA1101" s="97"/>
      <c r="IJB1101" s="97"/>
      <c r="IJC1101" s="97"/>
      <c r="IJD1101" s="97"/>
      <c r="IJE1101" s="97"/>
      <c r="IJF1101" s="97"/>
      <c r="IJG1101" s="97"/>
      <c r="IJH1101" s="97"/>
      <c r="IJI1101" s="97"/>
      <c r="IJJ1101" s="97"/>
      <c r="IJK1101" s="97"/>
      <c r="IJL1101" s="97"/>
      <c r="IJM1101" s="97"/>
      <c r="IJN1101" s="97"/>
      <c r="IJO1101" s="97"/>
      <c r="IJP1101" s="97"/>
      <c r="IJQ1101" s="97"/>
      <c r="IJR1101" s="97"/>
      <c r="IJS1101" s="97"/>
      <c r="IJT1101" s="97"/>
      <c r="IJU1101" s="97"/>
      <c r="IJV1101" s="97"/>
      <c r="IJW1101" s="97"/>
      <c r="IJX1101" s="97"/>
      <c r="IJY1101" s="97"/>
      <c r="IJZ1101" s="97"/>
      <c r="IKA1101" s="97"/>
      <c r="IKB1101" s="97"/>
      <c r="IKC1101" s="97"/>
      <c r="IKD1101" s="97"/>
      <c r="IKE1101" s="97"/>
      <c r="IKF1101" s="97"/>
      <c r="IKG1101" s="97"/>
      <c r="IKH1101" s="97"/>
      <c r="IKI1101" s="97"/>
      <c r="IKJ1101" s="97"/>
      <c r="IKK1101" s="97"/>
      <c r="IKL1101" s="97"/>
      <c r="IKM1101" s="97"/>
      <c r="IKN1101" s="97"/>
      <c r="IKO1101" s="97"/>
      <c r="IKP1101" s="97"/>
      <c r="IKQ1101" s="97"/>
      <c r="IKR1101" s="97"/>
      <c r="IKS1101" s="97"/>
      <c r="IKT1101" s="97"/>
      <c r="IKU1101" s="97"/>
      <c r="IKV1101" s="97"/>
      <c r="IKW1101" s="97"/>
      <c r="IKX1101" s="97"/>
      <c r="IKY1101" s="97"/>
      <c r="IKZ1101" s="97"/>
      <c r="ILA1101" s="97"/>
      <c r="ILB1101" s="97"/>
      <c r="ILC1101" s="97"/>
      <c r="ILD1101" s="97"/>
      <c r="ILE1101" s="97"/>
      <c r="ILF1101" s="97"/>
      <c r="ILG1101" s="97"/>
      <c r="ILH1101" s="97"/>
      <c r="ILI1101" s="97"/>
      <c r="ILJ1101" s="97"/>
      <c r="ILK1101" s="97"/>
      <c r="ILL1101" s="97"/>
      <c r="ILM1101" s="97"/>
      <c r="ILN1101" s="97"/>
      <c r="ILO1101" s="97"/>
      <c r="ILP1101" s="97"/>
      <c r="ILQ1101" s="97"/>
      <c r="ILR1101" s="97"/>
      <c r="ILS1101" s="97"/>
      <c r="ILT1101" s="97"/>
      <c r="ILU1101" s="97"/>
      <c r="ILV1101" s="97"/>
      <c r="ILW1101" s="97"/>
      <c r="ILX1101" s="97"/>
      <c r="ILY1101" s="97"/>
      <c r="ILZ1101" s="97"/>
      <c r="IMA1101" s="97"/>
      <c r="IMB1101" s="97"/>
      <c r="IMC1101" s="97"/>
      <c r="IMD1101" s="97"/>
      <c r="IME1101" s="97"/>
      <c r="IMF1101" s="97"/>
      <c r="IMG1101" s="97"/>
      <c r="IMH1101" s="97"/>
      <c r="IMI1101" s="97"/>
      <c r="IMJ1101" s="97"/>
      <c r="IMK1101" s="97"/>
      <c r="IML1101" s="97"/>
      <c r="IMM1101" s="97"/>
      <c r="IMN1101" s="97"/>
      <c r="IMO1101" s="97"/>
      <c r="IMP1101" s="97"/>
      <c r="IMQ1101" s="97"/>
      <c r="IMR1101" s="97"/>
      <c r="IMS1101" s="97"/>
      <c r="IMT1101" s="97"/>
      <c r="IMU1101" s="97"/>
      <c r="IMV1101" s="97"/>
      <c r="IMW1101" s="97"/>
      <c r="IMX1101" s="97"/>
      <c r="IMY1101" s="97"/>
      <c r="IMZ1101" s="97"/>
      <c r="INA1101" s="97"/>
      <c r="INB1101" s="97"/>
      <c r="INC1101" s="97"/>
      <c r="IND1101" s="97"/>
      <c r="INE1101" s="97"/>
      <c r="INF1101" s="97"/>
      <c r="ING1101" s="97"/>
      <c r="INH1101" s="97"/>
      <c r="INI1101" s="97"/>
      <c r="INJ1101" s="97"/>
      <c r="INK1101" s="97"/>
      <c r="INL1101" s="97"/>
      <c r="INM1101" s="97"/>
      <c r="INN1101" s="97"/>
      <c r="INO1101" s="97"/>
      <c r="INP1101" s="97"/>
      <c r="INQ1101" s="97"/>
      <c r="INR1101" s="97"/>
      <c r="INS1101" s="97"/>
      <c r="INT1101" s="97"/>
      <c r="INU1101" s="97"/>
      <c r="INV1101" s="97"/>
      <c r="INW1101" s="97"/>
      <c r="INX1101" s="97"/>
      <c r="INY1101" s="97"/>
      <c r="INZ1101" s="97"/>
      <c r="IOA1101" s="97"/>
      <c r="IOB1101" s="97"/>
      <c r="IOC1101" s="97"/>
      <c r="IOD1101" s="97"/>
      <c r="IOE1101" s="97"/>
      <c r="IOF1101" s="97"/>
      <c r="IOG1101" s="97"/>
      <c r="IOH1101" s="97"/>
      <c r="IOI1101" s="97"/>
      <c r="IOJ1101" s="97"/>
      <c r="IOK1101" s="97"/>
      <c r="IOL1101" s="97"/>
      <c r="IOM1101" s="97"/>
      <c r="ION1101" s="97"/>
      <c r="IOO1101" s="97"/>
      <c r="IOP1101" s="97"/>
      <c r="IOQ1101" s="97"/>
      <c r="IOR1101" s="97"/>
      <c r="IOS1101" s="97"/>
      <c r="IOT1101" s="97"/>
      <c r="IOU1101" s="97"/>
      <c r="IOV1101" s="97"/>
      <c r="IOW1101" s="97"/>
      <c r="IOX1101" s="97"/>
      <c r="IOY1101" s="97"/>
      <c r="IOZ1101" s="97"/>
      <c r="IPA1101" s="97"/>
      <c r="IPB1101" s="97"/>
      <c r="IPC1101" s="97"/>
      <c r="IPD1101" s="97"/>
      <c r="IPE1101" s="97"/>
      <c r="IPF1101" s="97"/>
      <c r="IPG1101" s="97"/>
      <c r="IPH1101" s="97"/>
      <c r="IPI1101" s="97"/>
      <c r="IPJ1101" s="97"/>
      <c r="IPK1101" s="97"/>
      <c r="IPL1101" s="97"/>
      <c r="IPM1101" s="97"/>
      <c r="IPN1101" s="97"/>
      <c r="IPO1101" s="97"/>
      <c r="IPP1101" s="97"/>
      <c r="IPQ1101" s="97"/>
      <c r="IPR1101" s="97"/>
      <c r="IPS1101" s="97"/>
      <c r="IPT1101" s="97"/>
      <c r="IPU1101" s="97"/>
      <c r="IPV1101" s="97"/>
      <c r="IPW1101" s="97"/>
      <c r="IPX1101" s="97"/>
      <c r="IPY1101" s="97"/>
      <c r="IPZ1101" s="97"/>
      <c r="IQA1101" s="97"/>
      <c r="IQB1101" s="97"/>
      <c r="IQC1101" s="97"/>
      <c r="IQD1101" s="97"/>
      <c r="IQE1101" s="97"/>
      <c r="IQF1101" s="97"/>
      <c r="IQG1101" s="97"/>
      <c r="IQH1101" s="97"/>
      <c r="IQI1101" s="97"/>
      <c r="IQJ1101" s="97"/>
      <c r="IQK1101" s="97"/>
      <c r="IQL1101" s="97"/>
      <c r="IQM1101" s="97"/>
      <c r="IQN1101" s="97"/>
      <c r="IQO1101" s="97"/>
      <c r="IQP1101" s="97"/>
      <c r="IQQ1101" s="97"/>
      <c r="IQR1101" s="97"/>
      <c r="IQS1101" s="97"/>
      <c r="IQT1101" s="97"/>
      <c r="IQU1101" s="97"/>
      <c r="IQV1101" s="97"/>
      <c r="IQW1101" s="97"/>
      <c r="IQX1101" s="97"/>
      <c r="IQY1101" s="97"/>
      <c r="IQZ1101" s="97"/>
      <c r="IRA1101" s="97"/>
      <c r="IRB1101" s="97"/>
      <c r="IRC1101" s="97"/>
      <c r="IRD1101" s="97"/>
      <c r="IRE1101" s="97"/>
      <c r="IRF1101" s="97"/>
      <c r="IRG1101" s="97"/>
      <c r="IRH1101" s="97"/>
      <c r="IRI1101" s="97"/>
      <c r="IRJ1101" s="97"/>
      <c r="IRK1101" s="97"/>
      <c r="IRL1101" s="97"/>
      <c r="IRM1101" s="97"/>
      <c r="IRN1101" s="97"/>
      <c r="IRO1101" s="97"/>
      <c r="IRP1101" s="97"/>
      <c r="IRQ1101" s="97"/>
      <c r="IRR1101" s="97"/>
      <c r="IRS1101" s="97"/>
      <c r="IRT1101" s="97"/>
      <c r="IRU1101" s="97"/>
      <c r="IRV1101" s="97"/>
      <c r="IRW1101" s="97"/>
      <c r="IRX1101" s="97"/>
      <c r="IRY1101" s="97"/>
      <c r="IRZ1101" s="97"/>
      <c r="ISA1101" s="97"/>
      <c r="ISB1101" s="97"/>
      <c r="ISC1101" s="97"/>
      <c r="ISD1101" s="97"/>
      <c r="ISE1101" s="97"/>
      <c r="ISF1101" s="97"/>
      <c r="ISG1101" s="97"/>
      <c r="ISH1101" s="97"/>
      <c r="ISI1101" s="97"/>
      <c r="ISJ1101" s="97"/>
      <c r="ISK1101" s="97"/>
      <c r="ISL1101" s="97"/>
      <c r="ISM1101" s="97"/>
      <c r="ISN1101" s="97"/>
      <c r="ISO1101" s="97"/>
      <c r="ISP1101" s="97"/>
      <c r="ISQ1101" s="97"/>
      <c r="ISR1101" s="97"/>
      <c r="ISS1101" s="97"/>
      <c r="IST1101" s="97"/>
      <c r="ISU1101" s="97"/>
      <c r="ISV1101" s="97"/>
      <c r="ISW1101" s="97"/>
      <c r="ISX1101" s="97"/>
      <c r="ISY1101" s="97"/>
      <c r="ISZ1101" s="97"/>
      <c r="ITA1101" s="97"/>
      <c r="ITB1101" s="97"/>
      <c r="ITC1101" s="97"/>
      <c r="ITD1101" s="97"/>
      <c r="ITE1101" s="97"/>
      <c r="ITF1101" s="97"/>
      <c r="ITG1101" s="97"/>
      <c r="ITH1101" s="97"/>
      <c r="ITI1101" s="97"/>
      <c r="ITJ1101" s="97"/>
      <c r="ITK1101" s="97"/>
      <c r="ITL1101" s="97"/>
      <c r="ITM1101" s="97"/>
      <c r="ITN1101" s="97"/>
      <c r="ITO1101" s="97"/>
      <c r="ITP1101" s="97"/>
      <c r="ITQ1101" s="97"/>
      <c r="ITR1101" s="97"/>
      <c r="ITS1101" s="97"/>
      <c r="ITT1101" s="97"/>
      <c r="ITU1101" s="97"/>
      <c r="ITV1101" s="97"/>
      <c r="ITW1101" s="97"/>
      <c r="ITX1101" s="97"/>
      <c r="ITY1101" s="97"/>
      <c r="ITZ1101" s="97"/>
      <c r="IUA1101" s="97"/>
      <c r="IUB1101" s="97"/>
      <c r="IUC1101" s="97"/>
      <c r="IUD1101" s="97"/>
      <c r="IUE1101" s="97"/>
      <c r="IUF1101" s="97"/>
      <c r="IUG1101" s="97"/>
      <c r="IUH1101" s="97"/>
      <c r="IUI1101" s="97"/>
      <c r="IUJ1101" s="97"/>
      <c r="IUK1101" s="97"/>
      <c r="IUL1101" s="97"/>
      <c r="IUM1101" s="97"/>
      <c r="IUN1101" s="97"/>
      <c r="IUO1101" s="97"/>
      <c r="IUP1101" s="97"/>
      <c r="IUQ1101" s="97"/>
      <c r="IUR1101" s="97"/>
      <c r="IUS1101" s="97"/>
      <c r="IUT1101" s="97"/>
      <c r="IUU1101" s="97"/>
      <c r="IUV1101" s="97"/>
      <c r="IUW1101" s="97"/>
      <c r="IUX1101" s="97"/>
      <c r="IUY1101" s="97"/>
      <c r="IUZ1101" s="97"/>
      <c r="IVA1101" s="97"/>
      <c r="IVB1101" s="97"/>
      <c r="IVC1101" s="97"/>
      <c r="IVD1101" s="97"/>
      <c r="IVE1101" s="97"/>
      <c r="IVF1101" s="97"/>
      <c r="IVG1101" s="97"/>
      <c r="IVH1101" s="97"/>
      <c r="IVI1101" s="97"/>
      <c r="IVJ1101" s="97"/>
      <c r="IVK1101" s="97"/>
      <c r="IVL1101" s="97"/>
      <c r="IVM1101" s="97"/>
      <c r="IVN1101" s="97"/>
      <c r="IVO1101" s="97"/>
      <c r="IVP1101" s="97"/>
      <c r="IVQ1101" s="97"/>
      <c r="IVR1101" s="97"/>
      <c r="IVS1101" s="97"/>
      <c r="IVT1101" s="97"/>
      <c r="IVU1101" s="97"/>
      <c r="IVV1101" s="97"/>
      <c r="IVW1101" s="97"/>
      <c r="IVX1101" s="97"/>
      <c r="IVY1101" s="97"/>
      <c r="IVZ1101" s="97"/>
      <c r="IWA1101" s="97"/>
      <c r="IWB1101" s="97"/>
      <c r="IWC1101" s="97"/>
      <c r="IWD1101" s="97"/>
      <c r="IWE1101" s="97"/>
      <c r="IWF1101" s="97"/>
      <c r="IWG1101" s="97"/>
      <c r="IWH1101" s="97"/>
      <c r="IWI1101" s="97"/>
      <c r="IWJ1101" s="97"/>
      <c r="IWK1101" s="97"/>
      <c r="IWL1101" s="97"/>
      <c r="IWM1101" s="97"/>
      <c r="IWN1101" s="97"/>
      <c r="IWO1101" s="97"/>
      <c r="IWP1101" s="97"/>
      <c r="IWQ1101" s="97"/>
      <c r="IWR1101" s="97"/>
      <c r="IWS1101" s="97"/>
      <c r="IWT1101" s="97"/>
      <c r="IWU1101" s="97"/>
      <c r="IWV1101" s="97"/>
      <c r="IWW1101" s="97"/>
      <c r="IWX1101" s="97"/>
      <c r="IWY1101" s="97"/>
      <c r="IWZ1101" s="97"/>
      <c r="IXA1101" s="97"/>
      <c r="IXB1101" s="97"/>
      <c r="IXC1101" s="97"/>
      <c r="IXD1101" s="97"/>
      <c r="IXE1101" s="97"/>
      <c r="IXF1101" s="97"/>
      <c r="IXG1101" s="97"/>
      <c r="IXH1101" s="97"/>
      <c r="IXI1101" s="97"/>
      <c r="IXJ1101" s="97"/>
      <c r="IXK1101" s="97"/>
      <c r="IXL1101" s="97"/>
      <c r="IXM1101" s="97"/>
      <c r="IXN1101" s="97"/>
      <c r="IXO1101" s="97"/>
      <c r="IXP1101" s="97"/>
      <c r="IXQ1101" s="97"/>
      <c r="IXR1101" s="97"/>
      <c r="IXS1101" s="97"/>
      <c r="IXT1101" s="97"/>
      <c r="IXU1101" s="97"/>
      <c r="IXV1101" s="97"/>
      <c r="IXW1101" s="97"/>
      <c r="IXX1101" s="97"/>
      <c r="IXY1101" s="97"/>
      <c r="IXZ1101" s="97"/>
      <c r="IYA1101" s="97"/>
      <c r="IYB1101" s="97"/>
      <c r="IYC1101" s="97"/>
      <c r="IYD1101" s="97"/>
      <c r="IYE1101" s="97"/>
      <c r="IYF1101" s="97"/>
      <c r="IYG1101" s="97"/>
      <c r="IYH1101" s="97"/>
      <c r="IYI1101" s="97"/>
      <c r="IYJ1101" s="97"/>
      <c r="IYK1101" s="97"/>
      <c r="IYL1101" s="97"/>
      <c r="IYM1101" s="97"/>
      <c r="IYN1101" s="97"/>
      <c r="IYO1101" s="97"/>
      <c r="IYP1101" s="97"/>
      <c r="IYQ1101" s="97"/>
      <c r="IYR1101" s="97"/>
      <c r="IYS1101" s="97"/>
      <c r="IYT1101" s="97"/>
      <c r="IYU1101" s="97"/>
      <c r="IYV1101" s="97"/>
      <c r="IYW1101" s="97"/>
      <c r="IYX1101" s="97"/>
      <c r="IYY1101" s="97"/>
      <c r="IYZ1101" s="97"/>
      <c r="IZA1101" s="97"/>
      <c r="IZB1101" s="97"/>
      <c r="IZC1101" s="97"/>
      <c r="IZD1101" s="97"/>
      <c r="IZE1101" s="97"/>
      <c r="IZF1101" s="97"/>
      <c r="IZG1101" s="97"/>
      <c r="IZH1101" s="97"/>
      <c r="IZI1101" s="97"/>
      <c r="IZJ1101" s="97"/>
      <c r="IZK1101" s="97"/>
      <c r="IZL1101" s="97"/>
      <c r="IZM1101" s="97"/>
      <c r="IZN1101" s="97"/>
      <c r="IZO1101" s="97"/>
      <c r="IZP1101" s="97"/>
      <c r="IZQ1101" s="97"/>
      <c r="IZR1101" s="97"/>
      <c r="IZS1101" s="97"/>
      <c r="IZT1101" s="97"/>
      <c r="IZU1101" s="97"/>
      <c r="IZV1101" s="97"/>
      <c r="IZW1101" s="97"/>
      <c r="IZX1101" s="97"/>
      <c r="IZY1101" s="97"/>
      <c r="IZZ1101" s="97"/>
      <c r="JAA1101" s="97"/>
      <c r="JAB1101" s="97"/>
      <c r="JAC1101" s="97"/>
      <c r="JAD1101" s="97"/>
      <c r="JAE1101" s="97"/>
      <c r="JAF1101" s="97"/>
      <c r="JAG1101" s="97"/>
      <c r="JAH1101" s="97"/>
      <c r="JAI1101" s="97"/>
      <c r="JAJ1101" s="97"/>
      <c r="JAK1101" s="97"/>
      <c r="JAL1101" s="97"/>
      <c r="JAM1101" s="97"/>
      <c r="JAN1101" s="97"/>
      <c r="JAO1101" s="97"/>
      <c r="JAP1101" s="97"/>
      <c r="JAQ1101" s="97"/>
      <c r="JAR1101" s="97"/>
      <c r="JAS1101" s="97"/>
      <c r="JAT1101" s="97"/>
      <c r="JAU1101" s="97"/>
      <c r="JAV1101" s="97"/>
      <c r="JAW1101" s="97"/>
      <c r="JAX1101" s="97"/>
      <c r="JAY1101" s="97"/>
      <c r="JAZ1101" s="97"/>
      <c r="JBA1101" s="97"/>
      <c r="JBB1101" s="97"/>
      <c r="JBC1101" s="97"/>
      <c r="JBD1101" s="97"/>
      <c r="JBE1101" s="97"/>
      <c r="JBF1101" s="97"/>
      <c r="JBG1101" s="97"/>
      <c r="JBH1101" s="97"/>
      <c r="JBI1101" s="97"/>
      <c r="JBJ1101" s="97"/>
      <c r="JBK1101" s="97"/>
      <c r="JBL1101" s="97"/>
      <c r="JBM1101" s="97"/>
      <c r="JBN1101" s="97"/>
      <c r="JBO1101" s="97"/>
      <c r="JBP1101" s="97"/>
      <c r="JBQ1101" s="97"/>
      <c r="JBR1101" s="97"/>
      <c r="JBS1101" s="97"/>
      <c r="JBT1101" s="97"/>
      <c r="JBU1101" s="97"/>
      <c r="JBV1101" s="97"/>
      <c r="JBW1101" s="97"/>
      <c r="JBX1101" s="97"/>
      <c r="JBY1101" s="97"/>
      <c r="JBZ1101" s="97"/>
      <c r="JCA1101" s="97"/>
      <c r="JCB1101" s="97"/>
      <c r="JCC1101" s="97"/>
      <c r="JCD1101" s="97"/>
      <c r="JCE1101" s="97"/>
      <c r="JCF1101" s="97"/>
      <c r="JCG1101" s="97"/>
      <c r="JCH1101" s="97"/>
      <c r="JCI1101" s="97"/>
      <c r="JCJ1101" s="97"/>
      <c r="JCK1101" s="97"/>
      <c r="JCL1101" s="97"/>
      <c r="JCM1101" s="97"/>
      <c r="JCN1101" s="97"/>
      <c r="JCO1101" s="97"/>
      <c r="JCP1101" s="97"/>
      <c r="JCQ1101" s="97"/>
      <c r="JCR1101" s="97"/>
      <c r="JCS1101" s="97"/>
      <c r="JCT1101" s="97"/>
      <c r="JCU1101" s="97"/>
      <c r="JCV1101" s="97"/>
      <c r="JCW1101" s="97"/>
      <c r="JCX1101" s="97"/>
      <c r="JCY1101" s="97"/>
      <c r="JCZ1101" s="97"/>
      <c r="JDA1101" s="97"/>
      <c r="JDB1101" s="97"/>
      <c r="JDC1101" s="97"/>
      <c r="JDD1101" s="97"/>
      <c r="JDE1101" s="97"/>
      <c r="JDF1101" s="97"/>
      <c r="JDG1101" s="97"/>
      <c r="JDH1101" s="97"/>
      <c r="JDI1101" s="97"/>
      <c r="JDJ1101" s="97"/>
      <c r="JDK1101" s="97"/>
      <c r="JDL1101" s="97"/>
      <c r="JDM1101" s="97"/>
      <c r="JDN1101" s="97"/>
      <c r="JDO1101" s="97"/>
      <c r="JDP1101" s="97"/>
      <c r="JDQ1101" s="97"/>
      <c r="JDR1101" s="97"/>
      <c r="JDS1101" s="97"/>
      <c r="JDT1101" s="97"/>
      <c r="JDU1101" s="97"/>
      <c r="JDV1101" s="97"/>
      <c r="JDW1101" s="97"/>
      <c r="JDX1101" s="97"/>
      <c r="JDY1101" s="97"/>
      <c r="JDZ1101" s="97"/>
      <c r="JEA1101" s="97"/>
      <c r="JEB1101" s="97"/>
      <c r="JEC1101" s="97"/>
      <c r="JED1101" s="97"/>
      <c r="JEE1101" s="97"/>
      <c r="JEF1101" s="97"/>
      <c r="JEG1101" s="97"/>
      <c r="JEH1101" s="97"/>
      <c r="JEI1101" s="97"/>
      <c r="JEJ1101" s="97"/>
      <c r="JEK1101" s="97"/>
      <c r="JEL1101" s="97"/>
      <c r="JEM1101" s="97"/>
      <c r="JEN1101" s="97"/>
      <c r="JEO1101" s="97"/>
      <c r="JEP1101" s="97"/>
      <c r="JEQ1101" s="97"/>
      <c r="JER1101" s="97"/>
      <c r="JES1101" s="97"/>
      <c r="JET1101" s="97"/>
      <c r="JEU1101" s="97"/>
      <c r="JEV1101" s="97"/>
      <c r="JEW1101" s="97"/>
      <c r="JEX1101" s="97"/>
      <c r="JEY1101" s="97"/>
      <c r="JEZ1101" s="97"/>
      <c r="JFA1101" s="97"/>
      <c r="JFB1101" s="97"/>
      <c r="JFC1101" s="97"/>
      <c r="JFD1101" s="97"/>
      <c r="JFE1101" s="97"/>
      <c r="JFF1101" s="97"/>
      <c r="JFG1101" s="97"/>
      <c r="JFH1101" s="97"/>
      <c r="JFI1101" s="97"/>
      <c r="JFJ1101" s="97"/>
      <c r="JFK1101" s="97"/>
      <c r="JFL1101" s="97"/>
      <c r="JFM1101" s="97"/>
      <c r="JFN1101" s="97"/>
      <c r="JFO1101" s="97"/>
      <c r="JFP1101" s="97"/>
      <c r="JFQ1101" s="97"/>
      <c r="JFR1101" s="97"/>
      <c r="JFS1101" s="97"/>
      <c r="JFT1101" s="97"/>
      <c r="JFU1101" s="97"/>
      <c r="JFV1101" s="97"/>
      <c r="JFW1101" s="97"/>
      <c r="JFX1101" s="97"/>
      <c r="JFY1101" s="97"/>
      <c r="JFZ1101" s="97"/>
      <c r="JGA1101" s="97"/>
      <c r="JGB1101" s="97"/>
      <c r="JGC1101" s="97"/>
      <c r="JGD1101" s="97"/>
      <c r="JGE1101" s="97"/>
      <c r="JGF1101" s="97"/>
      <c r="JGG1101" s="97"/>
      <c r="JGH1101" s="97"/>
      <c r="JGI1101" s="97"/>
      <c r="JGJ1101" s="97"/>
      <c r="JGK1101" s="97"/>
      <c r="JGL1101" s="97"/>
      <c r="JGM1101" s="97"/>
      <c r="JGN1101" s="97"/>
      <c r="JGO1101" s="97"/>
      <c r="JGP1101" s="97"/>
      <c r="JGQ1101" s="97"/>
      <c r="JGR1101" s="97"/>
      <c r="JGS1101" s="97"/>
      <c r="JGT1101" s="97"/>
      <c r="JGU1101" s="97"/>
      <c r="JGV1101" s="97"/>
      <c r="JGW1101" s="97"/>
      <c r="JGX1101" s="97"/>
      <c r="JGY1101" s="97"/>
      <c r="JGZ1101" s="97"/>
      <c r="JHA1101" s="97"/>
      <c r="JHB1101" s="97"/>
      <c r="JHC1101" s="97"/>
      <c r="JHD1101" s="97"/>
      <c r="JHE1101" s="97"/>
      <c r="JHF1101" s="97"/>
      <c r="JHG1101" s="97"/>
      <c r="JHH1101" s="97"/>
      <c r="JHI1101" s="97"/>
      <c r="JHJ1101" s="97"/>
      <c r="JHK1101" s="97"/>
      <c r="JHL1101" s="97"/>
      <c r="JHM1101" s="97"/>
      <c r="JHN1101" s="97"/>
      <c r="JHO1101" s="97"/>
      <c r="JHP1101" s="97"/>
      <c r="JHQ1101" s="97"/>
      <c r="JHR1101" s="97"/>
      <c r="JHS1101" s="97"/>
      <c r="JHT1101" s="97"/>
      <c r="JHU1101" s="97"/>
      <c r="JHV1101" s="97"/>
      <c r="JHW1101" s="97"/>
      <c r="JHX1101" s="97"/>
      <c r="JHY1101" s="97"/>
      <c r="JHZ1101" s="97"/>
      <c r="JIA1101" s="97"/>
      <c r="JIB1101" s="97"/>
      <c r="JIC1101" s="97"/>
      <c r="JID1101" s="97"/>
      <c r="JIE1101" s="97"/>
      <c r="JIF1101" s="97"/>
      <c r="JIG1101" s="97"/>
      <c r="JIH1101" s="97"/>
      <c r="JII1101" s="97"/>
      <c r="JIJ1101" s="97"/>
      <c r="JIK1101" s="97"/>
      <c r="JIL1101" s="97"/>
      <c r="JIM1101" s="97"/>
      <c r="JIN1101" s="97"/>
      <c r="JIO1101" s="97"/>
      <c r="JIP1101" s="97"/>
      <c r="JIQ1101" s="97"/>
      <c r="JIR1101" s="97"/>
      <c r="JIS1101" s="97"/>
      <c r="JIT1101" s="97"/>
      <c r="JIU1101" s="97"/>
      <c r="JIV1101" s="97"/>
      <c r="JIW1101" s="97"/>
      <c r="JIX1101" s="97"/>
      <c r="JIY1101" s="97"/>
      <c r="JIZ1101" s="97"/>
      <c r="JJA1101" s="97"/>
      <c r="JJB1101" s="97"/>
      <c r="JJC1101" s="97"/>
      <c r="JJD1101" s="97"/>
      <c r="JJE1101" s="97"/>
      <c r="JJF1101" s="97"/>
      <c r="JJG1101" s="97"/>
      <c r="JJH1101" s="97"/>
      <c r="JJI1101" s="97"/>
      <c r="JJJ1101" s="97"/>
      <c r="JJK1101" s="97"/>
      <c r="JJL1101" s="97"/>
      <c r="JJM1101" s="97"/>
      <c r="JJN1101" s="97"/>
      <c r="JJO1101" s="97"/>
      <c r="JJP1101" s="97"/>
      <c r="JJQ1101" s="97"/>
      <c r="JJR1101" s="97"/>
      <c r="JJS1101" s="97"/>
      <c r="JJT1101" s="97"/>
      <c r="JJU1101" s="97"/>
      <c r="JJV1101" s="97"/>
      <c r="JJW1101" s="97"/>
      <c r="JJX1101" s="97"/>
      <c r="JJY1101" s="97"/>
      <c r="JJZ1101" s="97"/>
      <c r="JKA1101" s="97"/>
      <c r="JKB1101" s="97"/>
      <c r="JKC1101" s="97"/>
      <c r="JKD1101" s="97"/>
      <c r="JKE1101" s="97"/>
      <c r="JKF1101" s="97"/>
      <c r="JKG1101" s="97"/>
      <c r="JKH1101" s="97"/>
      <c r="JKI1101" s="97"/>
      <c r="JKJ1101" s="97"/>
      <c r="JKK1101" s="97"/>
      <c r="JKL1101" s="97"/>
      <c r="JKM1101" s="97"/>
      <c r="JKN1101" s="97"/>
      <c r="JKO1101" s="97"/>
      <c r="JKP1101" s="97"/>
      <c r="JKQ1101" s="97"/>
      <c r="JKR1101" s="97"/>
      <c r="JKS1101" s="97"/>
      <c r="JKT1101" s="97"/>
      <c r="JKU1101" s="97"/>
      <c r="JKV1101" s="97"/>
      <c r="JKW1101" s="97"/>
      <c r="JKX1101" s="97"/>
      <c r="JKY1101" s="97"/>
      <c r="JKZ1101" s="97"/>
      <c r="JLA1101" s="97"/>
      <c r="JLB1101" s="97"/>
      <c r="JLC1101" s="97"/>
      <c r="JLD1101" s="97"/>
      <c r="JLE1101" s="97"/>
      <c r="JLF1101" s="97"/>
      <c r="JLG1101" s="97"/>
      <c r="JLH1101" s="97"/>
      <c r="JLI1101" s="97"/>
      <c r="JLJ1101" s="97"/>
      <c r="JLK1101" s="97"/>
      <c r="JLL1101" s="97"/>
      <c r="JLM1101" s="97"/>
      <c r="JLN1101" s="97"/>
      <c r="JLO1101" s="97"/>
      <c r="JLP1101" s="97"/>
      <c r="JLQ1101" s="97"/>
      <c r="JLR1101" s="97"/>
      <c r="JLS1101" s="97"/>
      <c r="JLT1101" s="97"/>
      <c r="JLU1101" s="97"/>
      <c r="JLV1101" s="97"/>
      <c r="JLW1101" s="97"/>
      <c r="JLX1101" s="97"/>
      <c r="JLY1101" s="97"/>
      <c r="JLZ1101" s="97"/>
      <c r="JMA1101" s="97"/>
      <c r="JMB1101" s="97"/>
      <c r="JMC1101" s="97"/>
      <c r="JMD1101" s="97"/>
      <c r="JME1101" s="97"/>
      <c r="JMF1101" s="97"/>
      <c r="JMG1101" s="97"/>
      <c r="JMH1101" s="97"/>
      <c r="JMI1101" s="97"/>
      <c r="JMJ1101" s="97"/>
      <c r="JMK1101" s="97"/>
      <c r="JML1101" s="97"/>
      <c r="JMM1101" s="97"/>
      <c r="JMN1101" s="97"/>
      <c r="JMO1101" s="97"/>
      <c r="JMP1101" s="97"/>
      <c r="JMQ1101" s="97"/>
      <c r="JMR1101" s="97"/>
      <c r="JMS1101" s="97"/>
      <c r="JMT1101" s="97"/>
      <c r="JMU1101" s="97"/>
      <c r="JMV1101" s="97"/>
      <c r="JMW1101" s="97"/>
      <c r="JMX1101" s="97"/>
      <c r="JMY1101" s="97"/>
      <c r="JMZ1101" s="97"/>
      <c r="JNA1101" s="97"/>
      <c r="JNB1101" s="97"/>
      <c r="JNC1101" s="97"/>
      <c r="JND1101" s="97"/>
      <c r="JNE1101" s="97"/>
      <c r="JNF1101" s="97"/>
      <c r="JNG1101" s="97"/>
      <c r="JNH1101" s="97"/>
      <c r="JNI1101" s="97"/>
      <c r="JNJ1101" s="97"/>
      <c r="JNK1101" s="97"/>
      <c r="JNL1101" s="97"/>
      <c r="JNM1101" s="97"/>
      <c r="JNN1101" s="97"/>
      <c r="JNO1101" s="97"/>
      <c r="JNP1101" s="97"/>
      <c r="JNQ1101" s="97"/>
      <c r="JNR1101" s="97"/>
      <c r="JNS1101" s="97"/>
      <c r="JNT1101" s="97"/>
      <c r="JNU1101" s="97"/>
      <c r="JNV1101" s="97"/>
      <c r="JNW1101" s="97"/>
      <c r="JNX1101" s="97"/>
      <c r="JNY1101" s="97"/>
      <c r="JNZ1101" s="97"/>
      <c r="JOA1101" s="97"/>
      <c r="JOB1101" s="97"/>
      <c r="JOC1101" s="97"/>
      <c r="JOD1101" s="97"/>
      <c r="JOE1101" s="97"/>
      <c r="JOF1101" s="97"/>
      <c r="JOG1101" s="97"/>
      <c r="JOH1101" s="97"/>
      <c r="JOI1101" s="97"/>
      <c r="JOJ1101" s="97"/>
      <c r="JOK1101" s="97"/>
      <c r="JOL1101" s="97"/>
      <c r="JOM1101" s="97"/>
      <c r="JON1101" s="97"/>
      <c r="JOO1101" s="97"/>
      <c r="JOP1101" s="97"/>
      <c r="JOQ1101" s="97"/>
      <c r="JOR1101" s="97"/>
      <c r="JOS1101" s="97"/>
      <c r="JOT1101" s="97"/>
      <c r="JOU1101" s="97"/>
      <c r="JOV1101" s="97"/>
      <c r="JOW1101" s="97"/>
      <c r="JOX1101" s="97"/>
      <c r="JOY1101" s="97"/>
      <c r="JOZ1101" s="97"/>
      <c r="JPA1101" s="97"/>
      <c r="JPB1101" s="97"/>
      <c r="JPC1101" s="97"/>
      <c r="JPD1101" s="97"/>
      <c r="JPE1101" s="97"/>
      <c r="JPF1101" s="97"/>
      <c r="JPG1101" s="97"/>
      <c r="JPH1101" s="97"/>
      <c r="JPI1101" s="97"/>
      <c r="JPJ1101" s="97"/>
      <c r="JPK1101" s="97"/>
      <c r="JPL1101" s="97"/>
      <c r="JPM1101" s="97"/>
      <c r="JPN1101" s="97"/>
      <c r="JPO1101" s="97"/>
      <c r="JPP1101" s="97"/>
      <c r="JPQ1101" s="97"/>
      <c r="JPR1101" s="97"/>
      <c r="JPS1101" s="97"/>
      <c r="JPT1101" s="97"/>
      <c r="JPU1101" s="97"/>
      <c r="JPV1101" s="97"/>
      <c r="JPW1101" s="97"/>
      <c r="JPX1101" s="97"/>
      <c r="JPY1101" s="97"/>
      <c r="JPZ1101" s="97"/>
      <c r="JQA1101" s="97"/>
      <c r="JQB1101" s="97"/>
      <c r="JQC1101" s="97"/>
      <c r="JQD1101" s="97"/>
      <c r="JQE1101" s="97"/>
      <c r="JQF1101" s="97"/>
      <c r="JQG1101" s="97"/>
      <c r="JQH1101" s="97"/>
      <c r="JQI1101" s="97"/>
      <c r="JQJ1101" s="97"/>
      <c r="JQK1101" s="97"/>
      <c r="JQL1101" s="97"/>
      <c r="JQM1101" s="97"/>
      <c r="JQN1101" s="97"/>
      <c r="JQO1101" s="97"/>
      <c r="JQP1101" s="97"/>
      <c r="JQQ1101" s="97"/>
      <c r="JQR1101" s="97"/>
      <c r="JQS1101" s="97"/>
      <c r="JQT1101" s="97"/>
      <c r="JQU1101" s="97"/>
      <c r="JQV1101" s="97"/>
      <c r="JQW1101" s="97"/>
      <c r="JQX1101" s="97"/>
      <c r="JQY1101" s="97"/>
      <c r="JQZ1101" s="97"/>
      <c r="JRA1101" s="97"/>
      <c r="JRB1101" s="97"/>
      <c r="JRC1101" s="97"/>
      <c r="JRD1101" s="97"/>
      <c r="JRE1101" s="97"/>
      <c r="JRF1101" s="97"/>
      <c r="JRG1101" s="97"/>
      <c r="JRH1101" s="97"/>
      <c r="JRI1101" s="97"/>
      <c r="JRJ1101" s="97"/>
      <c r="JRK1101" s="97"/>
      <c r="JRL1101" s="97"/>
      <c r="JRM1101" s="97"/>
      <c r="JRN1101" s="97"/>
      <c r="JRO1101" s="97"/>
      <c r="JRP1101" s="97"/>
      <c r="JRQ1101" s="97"/>
      <c r="JRR1101" s="97"/>
      <c r="JRS1101" s="97"/>
      <c r="JRT1101" s="97"/>
      <c r="JRU1101" s="97"/>
      <c r="JRV1101" s="97"/>
      <c r="JRW1101" s="97"/>
      <c r="JRX1101" s="97"/>
      <c r="JRY1101" s="97"/>
      <c r="JRZ1101" s="97"/>
      <c r="JSA1101" s="97"/>
      <c r="JSB1101" s="97"/>
      <c r="JSC1101" s="97"/>
      <c r="JSD1101" s="97"/>
      <c r="JSE1101" s="97"/>
      <c r="JSF1101" s="97"/>
      <c r="JSG1101" s="97"/>
      <c r="JSH1101" s="97"/>
      <c r="JSI1101" s="97"/>
      <c r="JSJ1101" s="97"/>
      <c r="JSK1101" s="97"/>
      <c r="JSL1101" s="97"/>
      <c r="JSM1101" s="97"/>
      <c r="JSN1101" s="97"/>
      <c r="JSO1101" s="97"/>
      <c r="JSP1101" s="97"/>
      <c r="JSQ1101" s="97"/>
      <c r="JSR1101" s="97"/>
      <c r="JSS1101" s="97"/>
      <c r="JST1101" s="97"/>
      <c r="JSU1101" s="97"/>
      <c r="JSV1101" s="97"/>
      <c r="JSW1101" s="97"/>
      <c r="JSX1101" s="97"/>
      <c r="JSY1101" s="97"/>
      <c r="JSZ1101" s="97"/>
      <c r="JTA1101" s="97"/>
      <c r="JTB1101" s="97"/>
      <c r="JTC1101" s="97"/>
      <c r="JTD1101" s="97"/>
      <c r="JTE1101" s="97"/>
      <c r="JTF1101" s="97"/>
      <c r="JTG1101" s="97"/>
      <c r="JTH1101" s="97"/>
      <c r="JTI1101" s="97"/>
      <c r="JTJ1101" s="97"/>
      <c r="JTK1101" s="97"/>
      <c r="JTL1101" s="97"/>
      <c r="JTM1101" s="97"/>
      <c r="JTN1101" s="97"/>
      <c r="JTO1101" s="97"/>
      <c r="JTP1101" s="97"/>
      <c r="JTQ1101" s="97"/>
      <c r="JTR1101" s="97"/>
      <c r="JTS1101" s="97"/>
      <c r="JTT1101" s="97"/>
      <c r="JTU1101" s="97"/>
      <c r="JTV1101" s="97"/>
      <c r="JTW1101" s="97"/>
      <c r="JTX1101" s="97"/>
      <c r="JTY1101" s="97"/>
      <c r="JTZ1101" s="97"/>
      <c r="JUA1101" s="97"/>
      <c r="JUB1101" s="97"/>
      <c r="JUC1101" s="97"/>
      <c r="JUD1101" s="97"/>
      <c r="JUE1101" s="97"/>
      <c r="JUF1101" s="97"/>
      <c r="JUG1101" s="97"/>
      <c r="JUH1101" s="97"/>
      <c r="JUI1101" s="97"/>
      <c r="JUJ1101" s="97"/>
      <c r="JUK1101" s="97"/>
      <c r="JUL1101" s="97"/>
      <c r="JUM1101" s="97"/>
      <c r="JUN1101" s="97"/>
      <c r="JUO1101" s="97"/>
      <c r="JUP1101" s="97"/>
      <c r="JUQ1101" s="97"/>
      <c r="JUR1101" s="97"/>
      <c r="JUS1101" s="97"/>
      <c r="JUT1101" s="97"/>
      <c r="JUU1101" s="97"/>
      <c r="JUV1101" s="97"/>
      <c r="JUW1101" s="97"/>
      <c r="JUX1101" s="97"/>
      <c r="JUY1101" s="97"/>
      <c r="JUZ1101" s="97"/>
      <c r="JVA1101" s="97"/>
      <c r="JVB1101" s="97"/>
      <c r="JVC1101" s="97"/>
      <c r="JVD1101" s="97"/>
      <c r="JVE1101" s="97"/>
      <c r="JVF1101" s="97"/>
      <c r="JVG1101" s="97"/>
      <c r="JVH1101" s="97"/>
      <c r="JVI1101" s="97"/>
      <c r="JVJ1101" s="97"/>
      <c r="JVK1101" s="97"/>
      <c r="JVL1101" s="97"/>
      <c r="JVM1101" s="97"/>
      <c r="JVN1101" s="97"/>
      <c r="JVO1101" s="97"/>
      <c r="JVP1101" s="97"/>
      <c r="JVQ1101" s="97"/>
      <c r="JVR1101" s="97"/>
      <c r="JVS1101" s="97"/>
      <c r="JVT1101" s="97"/>
      <c r="JVU1101" s="97"/>
      <c r="JVV1101" s="97"/>
      <c r="JVW1101" s="97"/>
      <c r="JVX1101" s="97"/>
      <c r="JVY1101" s="97"/>
      <c r="JVZ1101" s="97"/>
      <c r="JWA1101" s="97"/>
      <c r="JWB1101" s="97"/>
      <c r="JWC1101" s="97"/>
      <c r="JWD1101" s="97"/>
      <c r="JWE1101" s="97"/>
      <c r="JWF1101" s="97"/>
      <c r="JWG1101" s="97"/>
      <c r="JWH1101" s="97"/>
      <c r="JWI1101" s="97"/>
      <c r="JWJ1101" s="97"/>
      <c r="JWK1101" s="97"/>
      <c r="JWL1101" s="97"/>
      <c r="JWM1101" s="97"/>
      <c r="JWN1101" s="97"/>
      <c r="JWO1101" s="97"/>
      <c r="JWP1101" s="97"/>
      <c r="JWQ1101" s="97"/>
      <c r="JWR1101" s="97"/>
      <c r="JWS1101" s="97"/>
      <c r="JWT1101" s="97"/>
      <c r="JWU1101" s="97"/>
      <c r="JWV1101" s="97"/>
      <c r="JWW1101" s="97"/>
      <c r="JWX1101" s="97"/>
      <c r="JWY1101" s="97"/>
      <c r="JWZ1101" s="97"/>
      <c r="JXA1101" s="97"/>
      <c r="JXB1101" s="97"/>
      <c r="JXC1101" s="97"/>
      <c r="JXD1101" s="97"/>
      <c r="JXE1101" s="97"/>
      <c r="JXF1101" s="97"/>
      <c r="JXG1101" s="97"/>
      <c r="JXH1101" s="97"/>
      <c r="JXI1101" s="97"/>
      <c r="JXJ1101" s="97"/>
      <c r="JXK1101" s="97"/>
      <c r="JXL1101" s="97"/>
      <c r="JXM1101" s="97"/>
      <c r="JXN1101" s="97"/>
      <c r="JXO1101" s="97"/>
      <c r="JXP1101" s="97"/>
      <c r="JXQ1101" s="97"/>
      <c r="JXR1101" s="97"/>
      <c r="JXS1101" s="97"/>
      <c r="JXT1101" s="97"/>
      <c r="JXU1101" s="97"/>
      <c r="JXV1101" s="97"/>
      <c r="JXW1101" s="97"/>
      <c r="JXX1101" s="97"/>
      <c r="JXY1101" s="97"/>
      <c r="JXZ1101" s="97"/>
      <c r="JYA1101" s="97"/>
      <c r="JYB1101" s="97"/>
      <c r="JYC1101" s="97"/>
      <c r="JYD1101" s="97"/>
      <c r="JYE1101" s="97"/>
      <c r="JYF1101" s="97"/>
      <c r="JYG1101" s="97"/>
      <c r="JYH1101" s="97"/>
      <c r="JYI1101" s="97"/>
      <c r="JYJ1101" s="97"/>
      <c r="JYK1101" s="97"/>
      <c r="JYL1101" s="97"/>
      <c r="JYM1101" s="97"/>
      <c r="JYN1101" s="97"/>
      <c r="JYO1101" s="97"/>
      <c r="JYP1101" s="97"/>
      <c r="JYQ1101" s="97"/>
      <c r="JYR1101" s="97"/>
      <c r="JYS1101" s="97"/>
      <c r="JYT1101" s="97"/>
      <c r="JYU1101" s="97"/>
      <c r="JYV1101" s="97"/>
      <c r="JYW1101" s="97"/>
      <c r="JYX1101" s="97"/>
      <c r="JYY1101" s="97"/>
      <c r="JYZ1101" s="97"/>
      <c r="JZA1101" s="97"/>
      <c r="JZB1101" s="97"/>
      <c r="JZC1101" s="97"/>
      <c r="JZD1101" s="97"/>
      <c r="JZE1101" s="97"/>
      <c r="JZF1101" s="97"/>
      <c r="JZG1101" s="97"/>
      <c r="JZH1101" s="97"/>
      <c r="JZI1101" s="97"/>
      <c r="JZJ1101" s="97"/>
      <c r="JZK1101" s="97"/>
      <c r="JZL1101" s="97"/>
      <c r="JZM1101" s="97"/>
      <c r="JZN1101" s="97"/>
      <c r="JZO1101" s="97"/>
      <c r="JZP1101" s="97"/>
      <c r="JZQ1101" s="97"/>
      <c r="JZR1101" s="97"/>
      <c r="JZS1101" s="97"/>
      <c r="JZT1101" s="97"/>
      <c r="JZU1101" s="97"/>
      <c r="JZV1101" s="97"/>
      <c r="JZW1101" s="97"/>
      <c r="JZX1101" s="97"/>
      <c r="JZY1101" s="97"/>
      <c r="JZZ1101" s="97"/>
      <c r="KAA1101" s="97"/>
      <c r="KAB1101" s="97"/>
      <c r="KAC1101" s="97"/>
      <c r="KAD1101" s="97"/>
      <c r="KAE1101" s="97"/>
      <c r="KAF1101" s="97"/>
      <c r="KAG1101" s="97"/>
      <c r="KAH1101" s="97"/>
      <c r="KAI1101" s="97"/>
      <c r="KAJ1101" s="97"/>
      <c r="KAK1101" s="97"/>
      <c r="KAL1101" s="97"/>
      <c r="KAM1101" s="97"/>
      <c r="KAN1101" s="97"/>
      <c r="KAO1101" s="97"/>
      <c r="KAP1101" s="97"/>
      <c r="KAQ1101" s="97"/>
      <c r="KAR1101" s="97"/>
      <c r="KAS1101" s="97"/>
      <c r="KAT1101" s="97"/>
      <c r="KAU1101" s="97"/>
      <c r="KAV1101" s="97"/>
      <c r="KAW1101" s="97"/>
      <c r="KAX1101" s="97"/>
      <c r="KAY1101" s="97"/>
      <c r="KAZ1101" s="97"/>
      <c r="KBA1101" s="97"/>
      <c r="KBB1101" s="97"/>
      <c r="KBC1101" s="97"/>
      <c r="KBD1101" s="97"/>
      <c r="KBE1101" s="97"/>
      <c r="KBF1101" s="97"/>
      <c r="KBG1101" s="97"/>
      <c r="KBH1101" s="97"/>
      <c r="KBI1101" s="97"/>
      <c r="KBJ1101" s="97"/>
      <c r="KBK1101" s="97"/>
      <c r="KBL1101" s="97"/>
      <c r="KBM1101" s="97"/>
      <c r="KBN1101" s="97"/>
      <c r="KBO1101" s="97"/>
      <c r="KBP1101" s="97"/>
      <c r="KBQ1101" s="97"/>
      <c r="KBR1101" s="97"/>
      <c r="KBS1101" s="97"/>
      <c r="KBT1101" s="97"/>
      <c r="KBU1101" s="97"/>
      <c r="KBV1101" s="97"/>
      <c r="KBW1101" s="97"/>
      <c r="KBX1101" s="97"/>
      <c r="KBY1101" s="97"/>
      <c r="KBZ1101" s="97"/>
      <c r="KCA1101" s="97"/>
      <c r="KCB1101" s="97"/>
      <c r="KCC1101" s="97"/>
      <c r="KCD1101" s="97"/>
      <c r="KCE1101" s="97"/>
      <c r="KCF1101" s="97"/>
      <c r="KCG1101" s="97"/>
      <c r="KCH1101" s="97"/>
      <c r="KCI1101" s="97"/>
      <c r="KCJ1101" s="97"/>
      <c r="KCK1101" s="97"/>
      <c r="KCL1101" s="97"/>
      <c r="KCM1101" s="97"/>
      <c r="KCN1101" s="97"/>
      <c r="KCO1101" s="97"/>
      <c r="KCP1101" s="97"/>
      <c r="KCQ1101" s="97"/>
      <c r="KCR1101" s="97"/>
      <c r="KCS1101" s="97"/>
      <c r="KCT1101" s="97"/>
      <c r="KCU1101" s="97"/>
      <c r="KCV1101" s="97"/>
      <c r="KCW1101" s="97"/>
      <c r="KCX1101" s="97"/>
      <c r="KCY1101" s="97"/>
      <c r="KCZ1101" s="97"/>
      <c r="KDA1101" s="97"/>
      <c r="KDB1101" s="97"/>
      <c r="KDC1101" s="97"/>
      <c r="KDD1101" s="97"/>
      <c r="KDE1101" s="97"/>
      <c r="KDF1101" s="97"/>
      <c r="KDG1101" s="97"/>
      <c r="KDH1101" s="97"/>
      <c r="KDI1101" s="97"/>
      <c r="KDJ1101" s="97"/>
      <c r="KDK1101" s="97"/>
      <c r="KDL1101" s="97"/>
      <c r="KDM1101" s="97"/>
      <c r="KDN1101" s="97"/>
      <c r="KDO1101" s="97"/>
      <c r="KDP1101" s="97"/>
      <c r="KDQ1101" s="97"/>
      <c r="KDR1101" s="97"/>
      <c r="KDS1101" s="97"/>
      <c r="KDT1101" s="97"/>
      <c r="KDU1101" s="97"/>
      <c r="KDV1101" s="97"/>
      <c r="KDW1101" s="97"/>
      <c r="KDX1101" s="97"/>
      <c r="KDY1101" s="97"/>
      <c r="KDZ1101" s="97"/>
      <c r="KEA1101" s="97"/>
      <c r="KEB1101" s="97"/>
      <c r="KEC1101" s="97"/>
      <c r="KED1101" s="97"/>
      <c r="KEE1101" s="97"/>
      <c r="KEF1101" s="97"/>
      <c r="KEG1101" s="97"/>
      <c r="KEH1101" s="97"/>
      <c r="KEI1101" s="97"/>
      <c r="KEJ1101" s="97"/>
      <c r="KEK1101" s="97"/>
      <c r="KEL1101" s="97"/>
      <c r="KEM1101" s="97"/>
      <c r="KEN1101" s="97"/>
      <c r="KEO1101" s="97"/>
      <c r="KEP1101" s="97"/>
      <c r="KEQ1101" s="97"/>
      <c r="KER1101" s="97"/>
      <c r="KES1101" s="97"/>
      <c r="KET1101" s="97"/>
      <c r="KEU1101" s="97"/>
      <c r="KEV1101" s="97"/>
      <c r="KEW1101" s="97"/>
      <c r="KEX1101" s="97"/>
      <c r="KEY1101" s="97"/>
      <c r="KEZ1101" s="97"/>
      <c r="KFA1101" s="97"/>
      <c r="KFB1101" s="97"/>
      <c r="KFC1101" s="97"/>
      <c r="KFD1101" s="97"/>
      <c r="KFE1101" s="97"/>
      <c r="KFF1101" s="97"/>
      <c r="KFG1101" s="97"/>
      <c r="KFH1101" s="97"/>
      <c r="KFI1101" s="97"/>
      <c r="KFJ1101" s="97"/>
      <c r="KFK1101" s="97"/>
      <c r="KFL1101" s="97"/>
      <c r="KFM1101" s="97"/>
      <c r="KFN1101" s="97"/>
      <c r="KFO1101" s="97"/>
      <c r="KFP1101" s="97"/>
      <c r="KFQ1101" s="97"/>
      <c r="KFR1101" s="97"/>
      <c r="KFS1101" s="97"/>
      <c r="KFT1101" s="97"/>
      <c r="KFU1101" s="97"/>
      <c r="KFV1101" s="97"/>
      <c r="KFW1101" s="97"/>
      <c r="KFX1101" s="97"/>
      <c r="KFY1101" s="97"/>
      <c r="KFZ1101" s="97"/>
      <c r="KGA1101" s="97"/>
      <c r="KGB1101" s="97"/>
      <c r="KGC1101" s="97"/>
      <c r="KGD1101" s="97"/>
      <c r="KGE1101" s="97"/>
      <c r="KGF1101" s="97"/>
      <c r="KGG1101" s="97"/>
      <c r="KGH1101" s="97"/>
      <c r="KGI1101" s="97"/>
      <c r="KGJ1101" s="97"/>
      <c r="KGK1101" s="97"/>
      <c r="KGL1101" s="97"/>
      <c r="KGM1101" s="97"/>
      <c r="KGN1101" s="97"/>
      <c r="KGO1101" s="97"/>
      <c r="KGP1101" s="97"/>
      <c r="KGQ1101" s="97"/>
      <c r="KGR1101" s="97"/>
      <c r="KGS1101" s="97"/>
      <c r="KGT1101" s="97"/>
      <c r="KGU1101" s="97"/>
      <c r="KGV1101" s="97"/>
      <c r="KGW1101" s="97"/>
      <c r="KGX1101" s="97"/>
      <c r="KGY1101" s="97"/>
      <c r="KGZ1101" s="97"/>
      <c r="KHA1101" s="97"/>
      <c r="KHB1101" s="97"/>
      <c r="KHC1101" s="97"/>
      <c r="KHD1101" s="97"/>
      <c r="KHE1101" s="97"/>
      <c r="KHF1101" s="97"/>
      <c r="KHG1101" s="97"/>
      <c r="KHH1101" s="97"/>
      <c r="KHI1101" s="97"/>
      <c r="KHJ1101" s="97"/>
      <c r="KHK1101" s="97"/>
      <c r="KHL1101" s="97"/>
      <c r="KHM1101" s="97"/>
      <c r="KHN1101" s="97"/>
      <c r="KHO1101" s="97"/>
      <c r="KHP1101" s="97"/>
      <c r="KHQ1101" s="97"/>
      <c r="KHR1101" s="97"/>
      <c r="KHS1101" s="97"/>
      <c r="KHT1101" s="97"/>
      <c r="KHU1101" s="97"/>
      <c r="KHV1101" s="97"/>
      <c r="KHW1101" s="97"/>
      <c r="KHX1101" s="97"/>
      <c r="KHY1101" s="97"/>
      <c r="KHZ1101" s="97"/>
      <c r="KIA1101" s="97"/>
      <c r="KIB1101" s="97"/>
      <c r="KIC1101" s="97"/>
      <c r="KID1101" s="97"/>
      <c r="KIE1101" s="97"/>
      <c r="KIF1101" s="97"/>
      <c r="KIG1101" s="97"/>
      <c r="KIH1101" s="97"/>
      <c r="KII1101" s="97"/>
      <c r="KIJ1101" s="97"/>
      <c r="KIK1101" s="97"/>
      <c r="KIL1101" s="97"/>
      <c r="KIM1101" s="97"/>
      <c r="KIN1101" s="97"/>
      <c r="KIO1101" s="97"/>
      <c r="KIP1101" s="97"/>
      <c r="KIQ1101" s="97"/>
      <c r="KIR1101" s="97"/>
      <c r="KIS1101" s="97"/>
      <c r="KIT1101" s="97"/>
      <c r="KIU1101" s="97"/>
      <c r="KIV1101" s="97"/>
      <c r="KIW1101" s="97"/>
      <c r="KIX1101" s="97"/>
      <c r="KIY1101" s="97"/>
      <c r="KIZ1101" s="97"/>
      <c r="KJA1101" s="97"/>
      <c r="KJB1101" s="97"/>
      <c r="KJC1101" s="97"/>
      <c r="KJD1101" s="97"/>
      <c r="KJE1101" s="97"/>
      <c r="KJF1101" s="97"/>
      <c r="KJG1101" s="97"/>
      <c r="KJH1101" s="97"/>
      <c r="KJI1101" s="97"/>
      <c r="KJJ1101" s="97"/>
      <c r="KJK1101" s="97"/>
      <c r="KJL1101" s="97"/>
      <c r="KJM1101" s="97"/>
      <c r="KJN1101" s="97"/>
      <c r="KJO1101" s="97"/>
      <c r="KJP1101" s="97"/>
      <c r="KJQ1101" s="97"/>
      <c r="KJR1101" s="97"/>
      <c r="KJS1101" s="97"/>
      <c r="KJT1101" s="97"/>
      <c r="KJU1101" s="97"/>
      <c r="KJV1101" s="97"/>
      <c r="KJW1101" s="97"/>
      <c r="KJX1101" s="97"/>
      <c r="KJY1101" s="97"/>
      <c r="KJZ1101" s="97"/>
      <c r="KKA1101" s="97"/>
      <c r="KKB1101" s="97"/>
      <c r="KKC1101" s="97"/>
      <c r="KKD1101" s="97"/>
      <c r="KKE1101" s="97"/>
      <c r="KKF1101" s="97"/>
      <c r="KKG1101" s="97"/>
      <c r="KKH1101" s="97"/>
      <c r="KKI1101" s="97"/>
      <c r="KKJ1101" s="97"/>
      <c r="KKK1101" s="97"/>
      <c r="KKL1101" s="97"/>
      <c r="KKM1101" s="97"/>
      <c r="KKN1101" s="97"/>
      <c r="KKO1101" s="97"/>
      <c r="KKP1101" s="97"/>
      <c r="KKQ1101" s="97"/>
      <c r="KKR1101" s="97"/>
      <c r="KKS1101" s="97"/>
      <c r="KKT1101" s="97"/>
      <c r="KKU1101" s="97"/>
      <c r="KKV1101" s="97"/>
      <c r="KKW1101" s="97"/>
      <c r="KKX1101" s="97"/>
      <c r="KKY1101" s="97"/>
      <c r="KKZ1101" s="97"/>
      <c r="KLA1101" s="97"/>
      <c r="KLB1101" s="97"/>
      <c r="KLC1101" s="97"/>
      <c r="KLD1101" s="97"/>
      <c r="KLE1101" s="97"/>
      <c r="KLF1101" s="97"/>
      <c r="KLG1101" s="97"/>
      <c r="KLH1101" s="97"/>
      <c r="KLI1101" s="97"/>
      <c r="KLJ1101" s="97"/>
      <c r="KLK1101" s="97"/>
      <c r="KLL1101" s="97"/>
      <c r="KLM1101" s="97"/>
      <c r="KLN1101" s="97"/>
      <c r="KLO1101" s="97"/>
      <c r="KLP1101" s="97"/>
      <c r="KLQ1101" s="97"/>
      <c r="KLR1101" s="97"/>
      <c r="KLS1101" s="97"/>
      <c r="KLT1101" s="97"/>
      <c r="KLU1101" s="97"/>
      <c r="KLV1101" s="97"/>
      <c r="KLW1101" s="97"/>
      <c r="KLX1101" s="97"/>
      <c r="KLY1101" s="97"/>
      <c r="KLZ1101" s="97"/>
      <c r="KMA1101" s="97"/>
      <c r="KMB1101" s="97"/>
      <c r="KMC1101" s="97"/>
      <c r="KMD1101" s="97"/>
      <c r="KME1101" s="97"/>
      <c r="KMF1101" s="97"/>
      <c r="KMG1101" s="97"/>
      <c r="KMH1101" s="97"/>
      <c r="KMI1101" s="97"/>
      <c r="KMJ1101" s="97"/>
      <c r="KMK1101" s="97"/>
      <c r="KML1101" s="97"/>
      <c r="KMM1101" s="97"/>
      <c r="KMN1101" s="97"/>
      <c r="KMO1101" s="97"/>
      <c r="KMP1101" s="97"/>
      <c r="KMQ1101" s="97"/>
      <c r="KMR1101" s="97"/>
      <c r="KMS1101" s="97"/>
      <c r="KMT1101" s="97"/>
      <c r="KMU1101" s="97"/>
      <c r="KMV1101" s="97"/>
      <c r="KMW1101" s="97"/>
      <c r="KMX1101" s="97"/>
      <c r="KMY1101" s="97"/>
      <c r="KMZ1101" s="97"/>
      <c r="KNA1101" s="97"/>
      <c r="KNB1101" s="97"/>
      <c r="KNC1101" s="97"/>
      <c r="KND1101" s="97"/>
      <c r="KNE1101" s="97"/>
      <c r="KNF1101" s="97"/>
      <c r="KNG1101" s="97"/>
      <c r="KNH1101" s="97"/>
      <c r="KNI1101" s="97"/>
      <c r="KNJ1101" s="97"/>
      <c r="KNK1101" s="97"/>
      <c r="KNL1101" s="97"/>
      <c r="KNM1101" s="97"/>
      <c r="KNN1101" s="97"/>
      <c r="KNO1101" s="97"/>
      <c r="KNP1101" s="97"/>
      <c r="KNQ1101" s="97"/>
      <c r="KNR1101" s="97"/>
      <c r="KNS1101" s="97"/>
      <c r="KNT1101" s="97"/>
      <c r="KNU1101" s="97"/>
      <c r="KNV1101" s="97"/>
      <c r="KNW1101" s="97"/>
      <c r="KNX1101" s="97"/>
      <c r="KNY1101" s="97"/>
      <c r="KNZ1101" s="97"/>
      <c r="KOA1101" s="97"/>
      <c r="KOB1101" s="97"/>
      <c r="KOC1101" s="97"/>
      <c r="KOD1101" s="97"/>
      <c r="KOE1101" s="97"/>
      <c r="KOF1101" s="97"/>
      <c r="KOG1101" s="97"/>
      <c r="KOH1101" s="97"/>
      <c r="KOI1101" s="97"/>
      <c r="KOJ1101" s="97"/>
      <c r="KOK1101" s="97"/>
      <c r="KOL1101" s="97"/>
      <c r="KOM1101" s="97"/>
      <c r="KON1101" s="97"/>
      <c r="KOO1101" s="97"/>
      <c r="KOP1101" s="97"/>
      <c r="KOQ1101" s="97"/>
      <c r="KOR1101" s="97"/>
      <c r="KOS1101" s="97"/>
      <c r="KOT1101" s="97"/>
      <c r="KOU1101" s="97"/>
      <c r="KOV1101" s="97"/>
      <c r="KOW1101" s="97"/>
      <c r="KOX1101" s="97"/>
      <c r="KOY1101" s="97"/>
      <c r="KOZ1101" s="97"/>
      <c r="KPA1101" s="97"/>
      <c r="KPB1101" s="97"/>
      <c r="KPC1101" s="97"/>
      <c r="KPD1101" s="97"/>
      <c r="KPE1101" s="97"/>
      <c r="KPF1101" s="97"/>
      <c r="KPG1101" s="97"/>
      <c r="KPH1101" s="97"/>
      <c r="KPI1101" s="97"/>
      <c r="KPJ1101" s="97"/>
      <c r="KPK1101" s="97"/>
      <c r="KPL1101" s="97"/>
      <c r="KPM1101" s="97"/>
      <c r="KPN1101" s="97"/>
      <c r="KPO1101" s="97"/>
      <c r="KPP1101" s="97"/>
      <c r="KPQ1101" s="97"/>
      <c r="KPR1101" s="97"/>
      <c r="KPS1101" s="97"/>
      <c r="KPT1101" s="97"/>
      <c r="KPU1101" s="97"/>
      <c r="KPV1101" s="97"/>
      <c r="KPW1101" s="97"/>
      <c r="KPX1101" s="97"/>
      <c r="KPY1101" s="97"/>
      <c r="KPZ1101" s="97"/>
      <c r="KQA1101" s="97"/>
      <c r="KQB1101" s="97"/>
      <c r="KQC1101" s="97"/>
      <c r="KQD1101" s="97"/>
      <c r="KQE1101" s="97"/>
      <c r="KQF1101" s="97"/>
      <c r="KQG1101" s="97"/>
      <c r="KQH1101" s="97"/>
      <c r="KQI1101" s="97"/>
      <c r="KQJ1101" s="97"/>
      <c r="KQK1101" s="97"/>
      <c r="KQL1101" s="97"/>
      <c r="KQM1101" s="97"/>
      <c r="KQN1101" s="97"/>
      <c r="KQO1101" s="97"/>
      <c r="KQP1101" s="97"/>
      <c r="KQQ1101" s="97"/>
      <c r="KQR1101" s="97"/>
      <c r="KQS1101" s="97"/>
      <c r="KQT1101" s="97"/>
      <c r="KQU1101" s="97"/>
      <c r="KQV1101" s="97"/>
      <c r="KQW1101" s="97"/>
      <c r="KQX1101" s="97"/>
      <c r="KQY1101" s="97"/>
      <c r="KQZ1101" s="97"/>
      <c r="KRA1101" s="97"/>
      <c r="KRB1101" s="97"/>
      <c r="KRC1101" s="97"/>
      <c r="KRD1101" s="97"/>
      <c r="KRE1101" s="97"/>
      <c r="KRF1101" s="97"/>
      <c r="KRG1101" s="97"/>
      <c r="KRH1101" s="97"/>
      <c r="KRI1101" s="97"/>
      <c r="KRJ1101" s="97"/>
      <c r="KRK1101" s="97"/>
      <c r="KRL1101" s="97"/>
      <c r="KRM1101" s="97"/>
      <c r="KRN1101" s="97"/>
      <c r="KRO1101" s="97"/>
      <c r="KRP1101" s="97"/>
      <c r="KRQ1101" s="97"/>
      <c r="KRR1101" s="97"/>
      <c r="KRS1101" s="97"/>
      <c r="KRT1101" s="97"/>
      <c r="KRU1101" s="97"/>
      <c r="KRV1101" s="97"/>
      <c r="KRW1101" s="97"/>
      <c r="KRX1101" s="97"/>
      <c r="KRY1101" s="97"/>
      <c r="KRZ1101" s="97"/>
      <c r="KSA1101" s="97"/>
      <c r="KSB1101" s="97"/>
      <c r="KSC1101" s="97"/>
      <c r="KSD1101" s="97"/>
      <c r="KSE1101" s="97"/>
      <c r="KSF1101" s="97"/>
      <c r="KSG1101" s="97"/>
      <c r="KSH1101" s="97"/>
      <c r="KSI1101" s="97"/>
      <c r="KSJ1101" s="97"/>
      <c r="KSK1101" s="97"/>
      <c r="KSL1101" s="97"/>
      <c r="KSM1101" s="97"/>
      <c r="KSN1101" s="97"/>
      <c r="KSO1101" s="97"/>
      <c r="KSP1101" s="97"/>
      <c r="KSQ1101" s="97"/>
      <c r="KSR1101" s="97"/>
      <c r="KSS1101" s="97"/>
      <c r="KST1101" s="97"/>
      <c r="KSU1101" s="97"/>
      <c r="KSV1101" s="97"/>
      <c r="KSW1101" s="97"/>
      <c r="KSX1101" s="97"/>
      <c r="KSY1101" s="97"/>
      <c r="KSZ1101" s="97"/>
      <c r="KTA1101" s="97"/>
      <c r="KTB1101" s="97"/>
      <c r="KTC1101" s="97"/>
      <c r="KTD1101" s="97"/>
      <c r="KTE1101" s="97"/>
      <c r="KTF1101" s="97"/>
      <c r="KTG1101" s="97"/>
      <c r="KTH1101" s="97"/>
      <c r="KTI1101" s="97"/>
      <c r="KTJ1101" s="97"/>
      <c r="KTK1101" s="97"/>
      <c r="KTL1101" s="97"/>
      <c r="KTM1101" s="97"/>
      <c r="KTN1101" s="97"/>
      <c r="KTO1101" s="97"/>
      <c r="KTP1101" s="97"/>
      <c r="KTQ1101" s="97"/>
      <c r="KTR1101" s="97"/>
      <c r="KTS1101" s="97"/>
      <c r="KTT1101" s="97"/>
      <c r="KTU1101" s="97"/>
      <c r="KTV1101" s="97"/>
      <c r="KTW1101" s="97"/>
      <c r="KTX1101" s="97"/>
      <c r="KTY1101" s="97"/>
      <c r="KTZ1101" s="97"/>
      <c r="KUA1101" s="97"/>
      <c r="KUB1101" s="97"/>
      <c r="KUC1101" s="97"/>
      <c r="KUD1101" s="97"/>
      <c r="KUE1101" s="97"/>
      <c r="KUF1101" s="97"/>
      <c r="KUG1101" s="97"/>
      <c r="KUH1101" s="97"/>
      <c r="KUI1101" s="97"/>
      <c r="KUJ1101" s="97"/>
      <c r="KUK1101" s="97"/>
      <c r="KUL1101" s="97"/>
      <c r="KUM1101" s="97"/>
      <c r="KUN1101" s="97"/>
      <c r="KUO1101" s="97"/>
      <c r="KUP1101" s="97"/>
      <c r="KUQ1101" s="97"/>
      <c r="KUR1101" s="97"/>
      <c r="KUS1101" s="97"/>
      <c r="KUT1101" s="97"/>
      <c r="KUU1101" s="97"/>
      <c r="KUV1101" s="97"/>
      <c r="KUW1101" s="97"/>
      <c r="KUX1101" s="97"/>
      <c r="KUY1101" s="97"/>
      <c r="KUZ1101" s="97"/>
      <c r="KVA1101" s="97"/>
      <c r="KVB1101" s="97"/>
      <c r="KVC1101" s="97"/>
      <c r="KVD1101" s="97"/>
      <c r="KVE1101" s="97"/>
      <c r="KVF1101" s="97"/>
      <c r="KVG1101" s="97"/>
      <c r="KVH1101" s="97"/>
      <c r="KVI1101" s="97"/>
      <c r="KVJ1101" s="97"/>
      <c r="KVK1101" s="97"/>
      <c r="KVL1101" s="97"/>
      <c r="KVM1101" s="97"/>
      <c r="KVN1101" s="97"/>
      <c r="KVO1101" s="97"/>
      <c r="KVP1101" s="97"/>
      <c r="KVQ1101" s="97"/>
      <c r="KVR1101" s="97"/>
      <c r="KVS1101" s="97"/>
      <c r="KVT1101" s="97"/>
      <c r="KVU1101" s="97"/>
      <c r="KVV1101" s="97"/>
      <c r="KVW1101" s="97"/>
      <c r="KVX1101" s="97"/>
      <c r="KVY1101" s="97"/>
      <c r="KVZ1101" s="97"/>
      <c r="KWA1101" s="97"/>
      <c r="KWB1101" s="97"/>
      <c r="KWC1101" s="97"/>
      <c r="KWD1101" s="97"/>
      <c r="KWE1101" s="97"/>
      <c r="KWF1101" s="97"/>
      <c r="KWG1101" s="97"/>
      <c r="KWH1101" s="97"/>
      <c r="KWI1101" s="97"/>
      <c r="KWJ1101" s="97"/>
      <c r="KWK1101" s="97"/>
      <c r="KWL1101" s="97"/>
      <c r="KWM1101" s="97"/>
      <c r="KWN1101" s="97"/>
      <c r="KWO1101" s="97"/>
      <c r="KWP1101" s="97"/>
      <c r="KWQ1101" s="97"/>
      <c r="KWR1101" s="97"/>
      <c r="KWS1101" s="97"/>
      <c r="KWT1101" s="97"/>
      <c r="KWU1101" s="97"/>
      <c r="KWV1101" s="97"/>
      <c r="KWW1101" s="97"/>
      <c r="KWX1101" s="97"/>
      <c r="KWY1101" s="97"/>
      <c r="KWZ1101" s="97"/>
      <c r="KXA1101" s="97"/>
      <c r="KXB1101" s="97"/>
      <c r="KXC1101" s="97"/>
      <c r="KXD1101" s="97"/>
      <c r="KXE1101" s="97"/>
      <c r="KXF1101" s="97"/>
      <c r="KXG1101" s="97"/>
      <c r="KXH1101" s="97"/>
      <c r="KXI1101" s="97"/>
      <c r="KXJ1101" s="97"/>
      <c r="KXK1101" s="97"/>
      <c r="KXL1101" s="97"/>
      <c r="KXM1101" s="97"/>
      <c r="KXN1101" s="97"/>
      <c r="KXO1101" s="97"/>
      <c r="KXP1101" s="97"/>
      <c r="KXQ1101" s="97"/>
      <c r="KXR1101" s="97"/>
      <c r="KXS1101" s="97"/>
      <c r="KXT1101" s="97"/>
      <c r="KXU1101" s="97"/>
      <c r="KXV1101" s="97"/>
      <c r="KXW1101" s="97"/>
      <c r="KXX1101" s="97"/>
      <c r="KXY1101" s="97"/>
      <c r="KXZ1101" s="97"/>
      <c r="KYA1101" s="97"/>
      <c r="KYB1101" s="97"/>
      <c r="KYC1101" s="97"/>
      <c r="KYD1101" s="97"/>
      <c r="KYE1101" s="97"/>
      <c r="KYF1101" s="97"/>
      <c r="KYG1101" s="97"/>
      <c r="KYH1101" s="97"/>
      <c r="KYI1101" s="97"/>
      <c r="KYJ1101" s="97"/>
      <c r="KYK1101" s="97"/>
      <c r="KYL1101" s="97"/>
      <c r="KYM1101" s="97"/>
      <c r="KYN1101" s="97"/>
      <c r="KYO1101" s="97"/>
      <c r="KYP1101" s="97"/>
      <c r="KYQ1101" s="97"/>
      <c r="KYR1101" s="97"/>
      <c r="KYS1101" s="97"/>
      <c r="KYT1101" s="97"/>
      <c r="KYU1101" s="97"/>
      <c r="KYV1101" s="97"/>
      <c r="KYW1101" s="97"/>
      <c r="KYX1101" s="97"/>
      <c r="KYY1101" s="97"/>
      <c r="KYZ1101" s="97"/>
      <c r="KZA1101" s="97"/>
      <c r="KZB1101" s="97"/>
      <c r="KZC1101" s="97"/>
      <c r="KZD1101" s="97"/>
      <c r="KZE1101" s="97"/>
      <c r="KZF1101" s="97"/>
      <c r="KZG1101" s="97"/>
      <c r="KZH1101" s="97"/>
      <c r="KZI1101" s="97"/>
      <c r="KZJ1101" s="97"/>
      <c r="KZK1101" s="97"/>
      <c r="KZL1101" s="97"/>
      <c r="KZM1101" s="97"/>
      <c r="KZN1101" s="97"/>
      <c r="KZO1101" s="97"/>
      <c r="KZP1101" s="97"/>
      <c r="KZQ1101" s="97"/>
      <c r="KZR1101" s="97"/>
      <c r="KZS1101" s="97"/>
      <c r="KZT1101" s="97"/>
      <c r="KZU1101" s="97"/>
      <c r="KZV1101" s="97"/>
      <c r="KZW1101" s="97"/>
      <c r="KZX1101" s="97"/>
      <c r="KZY1101" s="97"/>
      <c r="KZZ1101" s="97"/>
      <c r="LAA1101" s="97"/>
      <c r="LAB1101" s="97"/>
      <c r="LAC1101" s="97"/>
      <c r="LAD1101" s="97"/>
      <c r="LAE1101" s="97"/>
      <c r="LAF1101" s="97"/>
      <c r="LAG1101" s="97"/>
      <c r="LAH1101" s="97"/>
      <c r="LAI1101" s="97"/>
      <c r="LAJ1101" s="97"/>
      <c r="LAK1101" s="97"/>
      <c r="LAL1101" s="97"/>
      <c r="LAM1101" s="97"/>
      <c r="LAN1101" s="97"/>
      <c r="LAO1101" s="97"/>
      <c r="LAP1101" s="97"/>
      <c r="LAQ1101" s="97"/>
      <c r="LAR1101" s="97"/>
      <c r="LAS1101" s="97"/>
      <c r="LAT1101" s="97"/>
      <c r="LAU1101" s="97"/>
      <c r="LAV1101" s="97"/>
      <c r="LAW1101" s="97"/>
      <c r="LAX1101" s="97"/>
      <c r="LAY1101" s="97"/>
      <c r="LAZ1101" s="97"/>
      <c r="LBA1101" s="97"/>
      <c r="LBB1101" s="97"/>
      <c r="LBC1101" s="97"/>
      <c r="LBD1101" s="97"/>
      <c r="LBE1101" s="97"/>
      <c r="LBF1101" s="97"/>
      <c r="LBG1101" s="97"/>
      <c r="LBH1101" s="97"/>
      <c r="LBI1101" s="97"/>
      <c r="LBJ1101" s="97"/>
      <c r="LBK1101" s="97"/>
      <c r="LBL1101" s="97"/>
      <c r="LBM1101" s="97"/>
      <c r="LBN1101" s="97"/>
      <c r="LBO1101" s="97"/>
      <c r="LBP1101" s="97"/>
      <c r="LBQ1101" s="97"/>
      <c r="LBR1101" s="97"/>
      <c r="LBS1101" s="97"/>
      <c r="LBT1101" s="97"/>
      <c r="LBU1101" s="97"/>
      <c r="LBV1101" s="97"/>
      <c r="LBW1101" s="97"/>
      <c r="LBX1101" s="97"/>
      <c r="LBY1101" s="97"/>
      <c r="LBZ1101" s="97"/>
      <c r="LCA1101" s="97"/>
      <c r="LCB1101" s="97"/>
      <c r="LCC1101" s="97"/>
      <c r="LCD1101" s="97"/>
      <c r="LCE1101" s="97"/>
      <c r="LCF1101" s="97"/>
      <c r="LCG1101" s="97"/>
      <c r="LCH1101" s="97"/>
      <c r="LCI1101" s="97"/>
      <c r="LCJ1101" s="97"/>
      <c r="LCK1101" s="97"/>
      <c r="LCL1101" s="97"/>
      <c r="LCM1101" s="97"/>
      <c r="LCN1101" s="97"/>
      <c r="LCO1101" s="97"/>
      <c r="LCP1101" s="97"/>
      <c r="LCQ1101" s="97"/>
      <c r="LCR1101" s="97"/>
      <c r="LCS1101" s="97"/>
      <c r="LCT1101" s="97"/>
      <c r="LCU1101" s="97"/>
      <c r="LCV1101" s="97"/>
      <c r="LCW1101" s="97"/>
      <c r="LCX1101" s="97"/>
      <c r="LCY1101" s="97"/>
      <c r="LCZ1101" s="97"/>
      <c r="LDA1101" s="97"/>
      <c r="LDB1101" s="97"/>
      <c r="LDC1101" s="97"/>
      <c r="LDD1101" s="97"/>
      <c r="LDE1101" s="97"/>
      <c r="LDF1101" s="97"/>
      <c r="LDG1101" s="97"/>
      <c r="LDH1101" s="97"/>
      <c r="LDI1101" s="97"/>
      <c r="LDJ1101" s="97"/>
      <c r="LDK1101" s="97"/>
      <c r="LDL1101" s="97"/>
      <c r="LDM1101" s="97"/>
      <c r="LDN1101" s="97"/>
      <c r="LDO1101" s="97"/>
      <c r="LDP1101" s="97"/>
      <c r="LDQ1101" s="97"/>
      <c r="LDR1101" s="97"/>
      <c r="LDS1101" s="97"/>
      <c r="LDT1101" s="97"/>
      <c r="LDU1101" s="97"/>
      <c r="LDV1101" s="97"/>
      <c r="LDW1101" s="97"/>
      <c r="LDX1101" s="97"/>
      <c r="LDY1101" s="97"/>
      <c r="LDZ1101" s="97"/>
      <c r="LEA1101" s="97"/>
      <c r="LEB1101" s="97"/>
      <c r="LEC1101" s="97"/>
      <c r="LED1101" s="97"/>
      <c r="LEE1101" s="97"/>
      <c r="LEF1101" s="97"/>
      <c r="LEG1101" s="97"/>
      <c r="LEH1101" s="97"/>
      <c r="LEI1101" s="97"/>
      <c r="LEJ1101" s="97"/>
      <c r="LEK1101" s="97"/>
      <c r="LEL1101" s="97"/>
      <c r="LEM1101" s="97"/>
      <c r="LEN1101" s="97"/>
      <c r="LEO1101" s="97"/>
      <c r="LEP1101" s="97"/>
      <c r="LEQ1101" s="97"/>
      <c r="LER1101" s="97"/>
      <c r="LES1101" s="97"/>
      <c r="LET1101" s="97"/>
      <c r="LEU1101" s="97"/>
      <c r="LEV1101" s="97"/>
      <c r="LEW1101" s="97"/>
      <c r="LEX1101" s="97"/>
      <c r="LEY1101" s="97"/>
      <c r="LEZ1101" s="97"/>
      <c r="LFA1101" s="97"/>
      <c r="LFB1101" s="97"/>
      <c r="LFC1101" s="97"/>
      <c r="LFD1101" s="97"/>
      <c r="LFE1101" s="97"/>
      <c r="LFF1101" s="97"/>
      <c r="LFG1101" s="97"/>
      <c r="LFH1101" s="97"/>
      <c r="LFI1101" s="97"/>
      <c r="LFJ1101" s="97"/>
      <c r="LFK1101" s="97"/>
      <c r="LFL1101" s="97"/>
      <c r="LFM1101" s="97"/>
      <c r="LFN1101" s="97"/>
      <c r="LFO1101" s="97"/>
      <c r="LFP1101" s="97"/>
      <c r="LFQ1101" s="97"/>
      <c r="LFR1101" s="97"/>
      <c r="LFS1101" s="97"/>
      <c r="LFT1101" s="97"/>
      <c r="LFU1101" s="97"/>
      <c r="LFV1101" s="97"/>
      <c r="LFW1101" s="97"/>
      <c r="LFX1101" s="97"/>
      <c r="LFY1101" s="97"/>
      <c r="LFZ1101" s="97"/>
      <c r="LGA1101" s="97"/>
      <c r="LGB1101" s="97"/>
      <c r="LGC1101" s="97"/>
      <c r="LGD1101" s="97"/>
      <c r="LGE1101" s="97"/>
      <c r="LGF1101" s="97"/>
      <c r="LGG1101" s="97"/>
      <c r="LGH1101" s="97"/>
      <c r="LGI1101" s="97"/>
      <c r="LGJ1101" s="97"/>
      <c r="LGK1101" s="97"/>
      <c r="LGL1101" s="97"/>
      <c r="LGM1101" s="97"/>
      <c r="LGN1101" s="97"/>
      <c r="LGO1101" s="97"/>
      <c r="LGP1101" s="97"/>
      <c r="LGQ1101" s="97"/>
      <c r="LGR1101" s="97"/>
      <c r="LGS1101" s="97"/>
      <c r="LGT1101" s="97"/>
      <c r="LGU1101" s="97"/>
      <c r="LGV1101" s="97"/>
      <c r="LGW1101" s="97"/>
      <c r="LGX1101" s="97"/>
      <c r="LGY1101" s="97"/>
      <c r="LGZ1101" s="97"/>
      <c r="LHA1101" s="97"/>
      <c r="LHB1101" s="97"/>
      <c r="LHC1101" s="97"/>
      <c r="LHD1101" s="97"/>
      <c r="LHE1101" s="97"/>
      <c r="LHF1101" s="97"/>
      <c r="LHG1101" s="97"/>
      <c r="LHH1101" s="97"/>
      <c r="LHI1101" s="97"/>
      <c r="LHJ1101" s="97"/>
      <c r="LHK1101" s="97"/>
      <c r="LHL1101" s="97"/>
      <c r="LHM1101" s="97"/>
      <c r="LHN1101" s="97"/>
      <c r="LHO1101" s="97"/>
      <c r="LHP1101" s="97"/>
      <c r="LHQ1101" s="97"/>
      <c r="LHR1101" s="97"/>
      <c r="LHS1101" s="97"/>
      <c r="LHT1101" s="97"/>
      <c r="LHU1101" s="97"/>
      <c r="LHV1101" s="97"/>
      <c r="LHW1101" s="97"/>
      <c r="LHX1101" s="97"/>
      <c r="LHY1101" s="97"/>
      <c r="LHZ1101" s="97"/>
      <c r="LIA1101" s="97"/>
      <c r="LIB1101" s="97"/>
      <c r="LIC1101" s="97"/>
      <c r="LID1101" s="97"/>
      <c r="LIE1101" s="97"/>
      <c r="LIF1101" s="97"/>
      <c r="LIG1101" s="97"/>
      <c r="LIH1101" s="97"/>
      <c r="LII1101" s="97"/>
      <c r="LIJ1101" s="97"/>
      <c r="LIK1101" s="97"/>
      <c r="LIL1101" s="97"/>
      <c r="LIM1101" s="97"/>
      <c r="LIN1101" s="97"/>
      <c r="LIO1101" s="97"/>
      <c r="LIP1101" s="97"/>
      <c r="LIQ1101" s="97"/>
      <c r="LIR1101" s="97"/>
      <c r="LIS1101" s="97"/>
      <c r="LIT1101" s="97"/>
      <c r="LIU1101" s="97"/>
      <c r="LIV1101" s="97"/>
      <c r="LIW1101" s="97"/>
      <c r="LIX1101" s="97"/>
      <c r="LIY1101" s="97"/>
      <c r="LIZ1101" s="97"/>
      <c r="LJA1101" s="97"/>
      <c r="LJB1101" s="97"/>
      <c r="LJC1101" s="97"/>
      <c r="LJD1101" s="97"/>
      <c r="LJE1101" s="97"/>
      <c r="LJF1101" s="97"/>
      <c r="LJG1101" s="97"/>
      <c r="LJH1101" s="97"/>
      <c r="LJI1101" s="97"/>
      <c r="LJJ1101" s="97"/>
      <c r="LJK1101" s="97"/>
      <c r="LJL1101" s="97"/>
      <c r="LJM1101" s="97"/>
      <c r="LJN1101" s="97"/>
      <c r="LJO1101" s="97"/>
      <c r="LJP1101" s="97"/>
      <c r="LJQ1101" s="97"/>
      <c r="LJR1101" s="97"/>
      <c r="LJS1101" s="97"/>
      <c r="LJT1101" s="97"/>
      <c r="LJU1101" s="97"/>
      <c r="LJV1101" s="97"/>
      <c r="LJW1101" s="97"/>
      <c r="LJX1101" s="97"/>
      <c r="LJY1101" s="97"/>
      <c r="LJZ1101" s="97"/>
      <c r="LKA1101" s="97"/>
      <c r="LKB1101" s="97"/>
      <c r="LKC1101" s="97"/>
      <c r="LKD1101" s="97"/>
      <c r="LKE1101" s="97"/>
      <c r="LKF1101" s="97"/>
      <c r="LKG1101" s="97"/>
      <c r="LKH1101" s="97"/>
      <c r="LKI1101" s="97"/>
      <c r="LKJ1101" s="97"/>
      <c r="LKK1101" s="97"/>
      <c r="LKL1101" s="97"/>
      <c r="LKM1101" s="97"/>
      <c r="LKN1101" s="97"/>
      <c r="LKO1101" s="97"/>
      <c r="LKP1101" s="97"/>
      <c r="LKQ1101" s="97"/>
      <c r="LKR1101" s="97"/>
      <c r="LKS1101" s="97"/>
      <c r="LKT1101" s="97"/>
      <c r="LKU1101" s="97"/>
      <c r="LKV1101" s="97"/>
      <c r="LKW1101" s="97"/>
      <c r="LKX1101" s="97"/>
      <c r="LKY1101" s="97"/>
      <c r="LKZ1101" s="97"/>
      <c r="LLA1101" s="97"/>
      <c r="LLB1101" s="97"/>
      <c r="LLC1101" s="97"/>
      <c r="LLD1101" s="97"/>
      <c r="LLE1101" s="97"/>
      <c r="LLF1101" s="97"/>
      <c r="LLG1101" s="97"/>
      <c r="LLH1101" s="97"/>
      <c r="LLI1101" s="97"/>
      <c r="LLJ1101" s="97"/>
      <c r="LLK1101" s="97"/>
      <c r="LLL1101" s="97"/>
      <c r="LLM1101" s="97"/>
      <c r="LLN1101" s="97"/>
      <c r="LLO1101" s="97"/>
      <c r="LLP1101" s="97"/>
      <c r="LLQ1101" s="97"/>
      <c r="LLR1101" s="97"/>
      <c r="LLS1101" s="97"/>
      <c r="LLT1101" s="97"/>
      <c r="LLU1101" s="97"/>
      <c r="LLV1101" s="97"/>
      <c r="LLW1101" s="97"/>
      <c r="LLX1101" s="97"/>
      <c r="LLY1101" s="97"/>
      <c r="LLZ1101" s="97"/>
      <c r="LMA1101" s="97"/>
      <c r="LMB1101" s="97"/>
      <c r="LMC1101" s="97"/>
      <c r="LMD1101" s="97"/>
      <c r="LME1101" s="97"/>
      <c r="LMF1101" s="97"/>
      <c r="LMG1101" s="97"/>
      <c r="LMH1101" s="97"/>
      <c r="LMI1101" s="97"/>
      <c r="LMJ1101" s="97"/>
      <c r="LMK1101" s="97"/>
      <c r="LML1101" s="97"/>
      <c r="LMM1101" s="97"/>
      <c r="LMN1101" s="97"/>
      <c r="LMO1101" s="97"/>
      <c r="LMP1101" s="97"/>
      <c r="LMQ1101" s="97"/>
      <c r="LMR1101" s="97"/>
      <c r="LMS1101" s="97"/>
      <c r="LMT1101" s="97"/>
      <c r="LMU1101" s="97"/>
      <c r="LMV1101" s="97"/>
      <c r="LMW1101" s="97"/>
      <c r="LMX1101" s="97"/>
      <c r="LMY1101" s="97"/>
      <c r="LMZ1101" s="97"/>
      <c r="LNA1101" s="97"/>
      <c r="LNB1101" s="97"/>
      <c r="LNC1101" s="97"/>
      <c r="LND1101" s="97"/>
      <c r="LNE1101" s="97"/>
      <c r="LNF1101" s="97"/>
      <c r="LNG1101" s="97"/>
      <c r="LNH1101" s="97"/>
      <c r="LNI1101" s="97"/>
      <c r="LNJ1101" s="97"/>
      <c r="LNK1101" s="97"/>
      <c r="LNL1101" s="97"/>
      <c r="LNM1101" s="97"/>
      <c r="LNN1101" s="97"/>
      <c r="LNO1101" s="97"/>
      <c r="LNP1101" s="97"/>
      <c r="LNQ1101" s="97"/>
      <c r="LNR1101" s="97"/>
      <c r="LNS1101" s="97"/>
      <c r="LNT1101" s="97"/>
      <c r="LNU1101" s="97"/>
      <c r="LNV1101" s="97"/>
      <c r="LNW1101" s="97"/>
      <c r="LNX1101" s="97"/>
      <c r="LNY1101" s="97"/>
      <c r="LNZ1101" s="97"/>
      <c r="LOA1101" s="97"/>
      <c r="LOB1101" s="97"/>
      <c r="LOC1101" s="97"/>
      <c r="LOD1101" s="97"/>
      <c r="LOE1101" s="97"/>
      <c r="LOF1101" s="97"/>
      <c r="LOG1101" s="97"/>
      <c r="LOH1101" s="97"/>
      <c r="LOI1101" s="97"/>
      <c r="LOJ1101" s="97"/>
      <c r="LOK1101" s="97"/>
      <c r="LOL1101" s="97"/>
      <c r="LOM1101" s="97"/>
      <c r="LON1101" s="97"/>
      <c r="LOO1101" s="97"/>
      <c r="LOP1101" s="97"/>
      <c r="LOQ1101" s="97"/>
      <c r="LOR1101" s="97"/>
      <c r="LOS1101" s="97"/>
      <c r="LOT1101" s="97"/>
      <c r="LOU1101" s="97"/>
      <c r="LOV1101" s="97"/>
      <c r="LOW1101" s="97"/>
      <c r="LOX1101" s="97"/>
      <c r="LOY1101" s="97"/>
      <c r="LOZ1101" s="97"/>
      <c r="LPA1101" s="97"/>
      <c r="LPB1101" s="97"/>
      <c r="LPC1101" s="97"/>
      <c r="LPD1101" s="97"/>
      <c r="LPE1101" s="97"/>
      <c r="LPF1101" s="97"/>
      <c r="LPG1101" s="97"/>
      <c r="LPH1101" s="97"/>
      <c r="LPI1101" s="97"/>
      <c r="LPJ1101" s="97"/>
      <c r="LPK1101" s="97"/>
      <c r="LPL1101" s="97"/>
      <c r="LPM1101" s="97"/>
      <c r="LPN1101" s="97"/>
      <c r="LPO1101" s="97"/>
      <c r="LPP1101" s="97"/>
      <c r="LPQ1101" s="97"/>
      <c r="LPR1101" s="97"/>
      <c r="LPS1101" s="97"/>
      <c r="LPT1101" s="97"/>
      <c r="LPU1101" s="97"/>
      <c r="LPV1101" s="97"/>
      <c r="LPW1101" s="97"/>
      <c r="LPX1101" s="97"/>
      <c r="LPY1101" s="97"/>
      <c r="LPZ1101" s="97"/>
      <c r="LQA1101" s="97"/>
      <c r="LQB1101" s="97"/>
      <c r="LQC1101" s="97"/>
      <c r="LQD1101" s="97"/>
      <c r="LQE1101" s="97"/>
      <c r="LQF1101" s="97"/>
      <c r="LQG1101" s="97"/>
      <c r="LQH1101" s="97"/>
      <c r="LQI1101" s="97"/>
      <c r="LQJ1101" s="97"/>
      <c r="LQK1101" s="97"/>
      <c r="LQL1101" s="97"/>
      <c r="LQM1101" s="97"/>
      <c r="LQN1101" s="97"/>
      <c r="LQO1101" s="97"/>
      <c r="LQP1101" s="97"/>
      <c r="LQQ1101" s="97"/>
      <c r="LQR1101" s="97"/>
      <c r="LQS1101" s="97"/>
      <c r="LQT1101" s="97"/>
      <c r="LQU1101" s="97"/>
      <c r="LQV1101" s="97"/>
      <c r="LQW1101" s="97"/>
      <c r="LQX1101" s="97"/>
      <c r="LQY1101" s="97"/>
      <c r="LQZ1101" s="97"/>
      <c r="LRA1101" s="97"/>
      <c r="LRB1101" s="97"/>
      <c r="LRC1101" s="97"/>
      <c r="LRD1101" s="97"/>
      <c r="LRE1101" s="97"/>
      <c r="LRF1101" s="97"/>
      <c r="LRG1101" s="97"/>
      <c r="LRH1101" s="97"/>
      <c r="LRI1101" s="97"/>
      <c r="LRJ1101" s="97"/>
      <c r="LRK1101" s="97"/>
      <c r="LRL1101" s="97"/>
      <c r="LRM1101" s="97"/>
      <c r="LRN1101" s="97"/>
      <c r="LRO1101" s="97"/>
      <c r="LRP1101" s="97"/>
      <c r="LRQ1101" s="97"/>
      <c r="LRR1101" s="97"/>
      <c r="LRS1101" s="97"/>
      <c r="LRT1101" s="97"/>
      <c r="LRU1101" s="97"/>
      <c r="LRV1101" s="97"/>
      <c r="LRW1101" s="97"/>
      <c r="LRX1101" s="97"/>
      <c r="LRY1101" s="97"/>
      <c r="LRZ1101" s="97"/>
      <c r="LSA1101" s="97"/>
      <c r="LSB1101" s="97"/>
      <c r="LSC1101" s="97"/>
      <c r="LSD1101" s="97"/>
      <c r="LSE1101" s="97"/>
      <c r="LSF1101" s="97"/>
      <c r="LSG1101" s="97"/>
      <c r="LSH1101" s="97"/>
      <c r="LSI1101" s="97"/>
      <c r="LSJ1101" s="97"/>
      <c r="LSK1101" s="97"/>
      <c r="LSL1101" s="97"/>
      <c r="LSM1101" s="97"/>
      <c r="LSN1101" s="97"/>
      <c r="LSO1101" s="97"/>
      <c r="LSP1101" s="97"/>
      <c r="LSQ1101" s="97"/>
      <c r="LSR1101" s="97"/>
      <c r="LSS1101" s="97"/>
      <c r="LST1101" s="97"/>
      <c r="LSU1101" s="97"/>
      <c r="LSV1101" s="97"/>
      <c r="LSW1101" s="97"/>
      <c r="LSX1101" s="97"/>
      <c r="LSY1101" s="97"/>
      <c r="LSZ1101" s="97"/>
      <c r="LTA1101" s="97"/>
      <c r="LTB1101" s="97"/>
      <c r="LTC1101" s="97"/>
      <c r="LTD1101" s="97"/>
      <c r="LTE1101" s="97"/>
      <c r="LTF1101" s="97"/>
      <c r="LTG1101" s="97"/>
      <c r="LTH1101" s="97"/>
      <c r="LTI1101" s="97"/>
      <c r="LTJ1101" s="97"/>
      <c r="LTK1101" s="97"/>
      <c r="LTL1101" s="97"/>
      <c r="LTM1101" s="97"/>
      <c r="LTN1101" s="97"/>
      <c r="LTO1101" s="97"/>
      <c r="LTP1101" s="97"/>
      <c r="LTQ1101" s="97"/>
      <c r="LTR1101" s="97"/>
      <c r="LTS1101" s="97"/>
      <c r="LTT1101" s="97"/>
      <c r="LTU1101" s="97"/>
      <c r="LTV1101" s="97"/>
      <c r="LTW1101" s="97"/>
      <c r="LTX1101" s="97"/>
      <c r="LTY1101" s="97"/>
      <c r="LTZ1101" s="97"/>
      <c r="LUA1101" s="97"/>
      <c r="LUB1101" s="97"/>
      <c r="LUC1101" s="97"/>
      <c r="LUD1101" s="97"/>
      <c r="LUE1101" s="97"/>
      <c r="LUF1101" s="97"/>
      <c r="LUG1101" s="97"/>
      <c r="LUH1101" s="97"/>
      <c r="LUI1101" s="97"/>
      <c r="LUJ1101" s="97"/>
      <c r="LUK1101" s="97"/>
      <c r="LUL1101" s="97"/>
      <c r="LUM1101" s="97"/>
      <c r="LUN1101" s="97"/>
      <c r="LUO1101" s="97"/>
      <c r="LUP1101" s="97"/>
      <c r="LUQ1101" s="97"/>
      <c r="LUR1101" s="97"/>
      <c r="LUS1101" s="97"/>
      <c r="LUT1101" s="97"/>
      <c r="LUU1101" s="97"/>
      <c r="LUV1101" s="97"/>
      <c r="LUW1101" s="97"/>
      <c r="LUX1101" s="97"/>
      <c r="LUY1101" s="97"/>
      <c r="LUZ1101" s="97"/>
      <c r="LVA1101" s="97"/>
      <c r="LVB1101" s="97"/>
      <c r="LVC1101" s="97"/>
      <c r="LVD1101" s="97"/>
      <c r="LVE1101" s="97"/>
      <c r="LVF1101" s="97"/>
      <c r="LVG1101" s="97"/>
      <c r="LVH1101" s="97"/>
      <c r="LVI1101" s="97"/>
      <c r="LVJ1101" s="97"/>
      <c r="LVK1101" s="97"/>
      <c r="LVL1101" s="97"/>
      <c r="LVM1101" s="97"/>
      <c r="LVN1101" s="97"/>
      <c r="LVO1101" s="97"/>
      <c r="LVP1101" s="97"/>
      <c r="LVQ1101" s="97"/>
      <c r="LVR1101" s="97"/>
      <c r="LVS1101" s="97"/>
      <c r="LVT1101" s="97"/>
      <c r="LVU1101" s="97"/>
      <c r="LVV1101" s="97"/>
      <c r="LVW1101" s="97"/>
      <c r="LVX1101" s="97"/>
      <c r="LVY1101" s="97"/>
      <c r="LVZ1101" s="97"/>
      <c r="LWA1101" s="97"/>
      <c r="LWB1101" s="97"/>
      <c r="LWC1101" s="97"/>
      <c r="LWD1101" s="97"/>
      <c r="LWE1101" s="97"/>
      <c r="LWF1101" s="97"/>
      <c r="LWG1101" s="97"/>
      <c r="LWH1101" s="97"/>
      <c r="LWI1101" s="97"/>
      <c r="LWJ1101" s="97"/>
      <c r="LWK1101" s="97"/>
      <c r="LWL1101" s="97"/>
      <c r="LWM1101" s="97"/>
      <c r="LWN1101" s="97"/>
      <c r="LWO1101" s="97"/>
      <c r="LWP1101" s="97"/>
      <c r="LWQ1101" s="97"/>
      <c r="LWR1101" s="97"/>
      <c r="LWS1101" s="97"/>
      <c r="LWT1101" s="97"/>
      <c r="LWU1101" s="97"/>
      <c r="LWV1101" s="97"/>
      <c r="LWW1101" s="97"/>
      <c r="LWX1101" s="97"/>
      <c r="LWY1101" s="97"/>
      <c r="LWZ1101" s="97"/>
      <c r="LXA1101" s="97"/>
      <c r="LXB1101" s="97"/>
      <c r="LXC1101" s="97"/>
      <c r="LXD1101" s="97"/>
      <c r="LXE1101" s="97"/>
      <c r="LXF1101" s="97"/>
      <c r="LXG1101" s="97"/>
      <c r="LXH1101" s="97"/>
      <c r="LXI1101" s="97"/>
      <c r="LXJ1101" s="97"/>
      <c r="LXK1101" s="97"/>
      <c r="LXL1101" s="97"/>
      <c r="LXM1101" s="97"/>
      <c r="LXN1101" s="97"/>
      <c r="LXO1101" s="97"/>
      <c r="LXP1101" s="97"/>
      <c r="LXQ1101" s="97"/>
      <c r="LXR1101" s="97"/>
      <c r="LXS1101" s="97"/>
      <c r="LXT1101" s="97"/>
      <c r="LXU1101" s="97"/>
      <c r="LXV1101" s="97"/>
      <c r="LXW1101" s="97"/>
      <c r="LXX1101" s="97"/>
      <c r="LXY1101" s="97"/>
      <c r="LXZ1101" s="97"/>
      <c r="LYA1101" s="97"/>
      <c r="LYB1101" s="97"/>
      <c r="LYC1101" s="97"/>
      <c r="LYD1101" s="97"/>
      <c r="LYE1101" s="97"/>
      <c r="LYF1101" s="97"/>
      <c r="LYG1101" s="97"/>
      <c r="LYH1101" s="97"/>
      <c r="LYI1101" s="97"/>
      <c r="LYJ1101" s="97"/>
      <c r="LYK1101" s="97"/>
      <c r="LYL1101" s="97"/>
      <c r="LYM1101" s="97"/>
      <c r="LYN1101" s="97"/>
      <c r="LYO1101" s="97"/>
      <c r="LYP1101" s="97"/>
      <c r="LYQ1101" s="97"/>
      <c r="LYR1101" s="97"/>
      <c r="LYS1101" s="97"/>
      <c r="LYT1101" s="97"/>
      <c r="LYU1101" s="97"/>
      <c r="LYV1101" s="97"/>
      <c r="LYW1101" s="97"/>
      <c r="LYX1101" s="97"/>
      <c r="LYY1101" s="97"/>
      <c r="LYZ1101" s="97"/>
      <c r="LZA1101" s="97"/>
      <c r="LZB1101" s="97"/>
      <c r="LZC1101" s="97"/>
      <c r="LZD1101" s="97"/>
      <c r="LZE1101" s="97"/>
      <c r="LZF1101" s="97"/>
      <c r="LZG1101" s="97"/>
      <c r="LZH1101" s="97"/>
      <c r="LZI1101" s="97"/>
      <c r="LZJ1101" s="97"/>
      <c r="LZK1101" s="97"/>
      <c r="LZL1101" s="97"/>
      <c r="LZM1101" s="97"/>
      <c r="LZN1101" s="97"/>
      <c r="LZO1101" s="97"/>
      <c r="LZP1101" s="97"/>
      <c r="LZQ1101" s="97"/>
      <c r="LZR1101" s="97"/>
      <c r="LZS1101" s="97"/>
      <c r="LZT1101" s="97"/>
      <c r="LZU1101" s="97"/>
      <c r="LZV1101" s="97"/>
      <c r="LZW1101" s="97"/>
      <c r="LZX1101" s="97"/>
      <c r="LZY1101" s="97"/>
      <c r="LZZ1101" s="97"/>
      <c r="MAA1101" s="97"/>
      <c r="MAB1101" s="97"/>
      <c r="MAC1101" s="97"/>
      <c r="MAD1101" s="97"/>
      <c r="MAE1101" s="97"/>
      <c r="MAF1101" s="97"/>
      <c r="MAG1101" s="97"/>
      <c r="MAH1101" s="97"/>
      <c r="MAI1101" s="97"/>
      <c r="MAJ1101" s="97"/>
      <c r="MAK1101" s="97"/>
      <c r="MAL1101" s="97"/>
      <c r="MAM1101" s="97"/>
      <c r="MAN1101" s="97"/>
      <c r="MAO1101" s="97"/>
      <c r="MAP1101" s="97"/>
      <c r="MAQ1101" s="97"/>
      <c r="MAR1101" s="97"/>
      <c r="MAS1101" s="97"/>
      <c r="MAT1101" s="97"/>
      <c r="MAU1101" s="97"/>
      <c r="MAV1101" s="97"/>
      <c r="MAW1101" s="97"/>
      <c r="MAX1101" s="97"/>
      <c r="MAY1101" s="97"/>
      <c r="MAZ1101" s="97"/>
      <c r="MBA1101" s="97"/>
      <c r="MBB1101" s="97"/>
      <c r="MBC1101" s="97"/>
      <c r="MBD1101" s="97"/>
      <c r="MBE1101" s="97"/>
      <c r="MBF1101" s="97"/>
      <c r="MBG1101" s="97"/>
      <c r="MBH1101" s="97"/>
      <c r="MBI1101" s="97"/>
      <c r="MBJ1101" s="97"/>
      <c r="MBK1101" s="97"/>
      <c r="MBL1101" s="97"/>
      <c r="MBM1101" s="97"/>
      <c r="MBN1101" s="97"/>
      <c r="MBO1101" s="97"/>
      <c r="MBP1101" s="97"/>
      <c r="MBQ1101" s="97"/>
      <c r="MBR1101" s="97"/>
      <c r="MBS1101" s="97"/>
      <c r="MBT1101" s="97"/>
      <c r="MBU1101" s="97"/>
      <c r="MBV1101" s="97"/>
      <c r="MBW1101" s="97"/>
      <c r="MBX1101" s="97"/>
      <c r="MBY1101" s="97"/>
      <c r="MBZ1101" s="97"/>
      <c r="MCA1101" s="97"/>
      <c r="MCB1101" s="97"/>
      <c r="MCC1101" s="97"/>
      <c r="MCD1101" s="97"/>
      <c r="MCE1101" s="97"/>
      <c r="MCF1101" s="97"/>
      <c r="MCG1101" s="97"/>
      <c r="MCH1101" s="97"/>
      <c r="MCI1101" s="97"/>
      <c r="MCJ1101" s="97"/>
      <c r="MCK1101" s="97"/>
      <c r="MCL1101" s="97"/>
      <c r="MCM1101" s="97"/>
      <c r="MCN1101" s="97"/>
      <c r="MCO1101" s="97"/>
      <c r="MCP1101" s="97"/>
      <c r="MCQ1101" s="97"/>
      <c r="MCR1101" s="97"/>
      <c r="MCS1101" s="97"/>
      <c r="MCT1101" s="97"/>
      <c r="MCU1101" s="97"/>
      <c r="MCV1101" s="97"/>
      <c r="MCW1101" s="97"/>
      <c r="MCX1101" s="97"/>
      <c r="MCY1101" s="97"/>
      <c r="MCZ1101" s="97"/>
      <c r="MDA1101" s="97"/>
      <c r="MDB1101" s="97"/>
      <c r="MDC1101" s="97"/>
      <c r="MDD1101" s="97"/>
      <c r="MDE1101" s="97"/>
      <c r="MDF1101" s="97"/>
      <c r="MDG1101" s="97"/>
      <c r="MDH1101" s="97"/>
      <c r="MDI1101" s="97"/>
      <c r="MDJ1101" s="97"/>
      <c r="MDK1101" s="97"/>
      <c r="MDL1101" s="97"/>
      <c r="MDM1101" s="97"/>
      <c r="MDN1101" s="97"/>
      <c r="MDO1101" s="97"/>
      <c r="MDP1101" s="97"/>
      <c r="MDQ1101" s="97"/>
      <c r="MDR1101" s="97"/>
      <c r="MDS1101" s="97"/>
      <c r="MDT1101" s="97"/>
      <c r="MDU1101" s="97"/>
      <c r="MDV1101" s="97"/>
      <c r="MDW1101" s="97"/>
      <c r="MDX1101" s="97"/>
      <c r="MDY1101" s="97"/>
      <c r="MDZ1101" s="97"/>
      <c r="MEA1101" s="97"/>
      <c r="MEB1101" s="97"/>
      <c r="MEC1101" s="97"/>
      <c r="MED1101" s="97"/>
      <c r="MEE1101" s="97"/>
      <c r="MEF1101" s="97"/>
      <c r="MEG1101" s="97"/>
      <c r="MEH1101" s="97"/>
      <c r="MEI1101" s="97"/>
      <c r="MEJ1101" s="97"/>
      <c r="MEK1101" s="97"/>
      <c r="MEL1101" s="97"/>
      <c r="MEM1101" s="97"/>
      <c r="MEN1101" s="97"/>
      <c r="MEO1101" s="97"/>
      <c r="MEP1101" s="97"/>
      <c r="MEQ1101" s="97"/>
      <c r="MER1101" s="97"/>
      <c r="MES1101" s="97"/>
      <c r="MET1101" s="97"/>
      <c r="MEU1101" s="97"/>
      <c r="MEV1101" s="97"/>
      <c r="MEW1101" s="97"/>
      <c r="MEX1101" s="97"/>
      <c r="MEY1101" s="97"/>
      <c r="MEZ1101" s="97"/>
      <c r="MFA1101" s="97"/>
      <c r="MFB1101" s="97"/>
      <c r="MFC1101" s="97"/>
      <c r="MFD1101" s="97"/>
      <c r="MFE1101" s="97"/>
      <c r="MFF1101" s="97"/>
      <c r="MFG1101" s="97"/>
      <c r="MFH1101" s="97"/>
      <c r="MFI1101" s="97"/>
      <c r="MFJ1101" s="97"/>
      <c r="MFK1101" s="97"/>
      <c r="MFL1101" s="97"/>
      <c r="MFM1101" s="97"/>
      <c r="MFN1101" s="97"/>
      <c r="MFO1101" s="97"/>
      <c r="MFP1101" s="97"/>
      <c r="MFQ1101" s="97"/>
      <c r="MFR1101" s="97"/>
      <c r="MFS1101" s="97"/>
      <c r="MFT1101" s="97"/>
      <c r="MFU1101" s="97"/>
      <c r="MFV1101" s="97"/>
      <c r="MFW1101" s="97"/>
      <c r="MFX1101" s="97"/>
      <c r="MFY1101" s="97"/>
      <c r="MFZ1101" s="97"/>
      <c r="MGA1101" s="97"/>
      <c r="MGB1101" s="97"/>
      <c r="MGC1101" s="97"/>
      <c r="MGD1101" s="97"/>
      <c r="MGE1101" s="97"/>
      <c r="MGF1101" s="97"/>
      <c r="MGG1101" s="97"/>
      <c r="MGH1101" s="97"/>
      <c r="MGI1101" s="97"/>
      <c r="MGJ1101" s="97"/>
      <c r="MGK1101" s="97"/>
      <c r="MGL1101" s="97"/>
      <c r="MGM1101" s="97"/>
      <c r="MGN1101" s="97"/>
      <c r="MGO1101" s="97"/>
      <c r="MGP1101" s="97"/>
      <c r="MGQ1101" s="97"/>
      <c r="MGR1101" s="97"/>
      <c r="MGS1101" s="97"/>
      <c r="MGT1101" s="97"/>
      <c r="MGU1101" s="97"/>
      <c r="MGV1101" s="97"/>
      <c r="MGW1101" s="97"/>
      <c r="MGX1101" s="97"/>
      <c r="MGY1101" s="97"/>
      <c r="MGZ1101" s="97"/>
      <c r="MHA1101" s="97"/>
      <c r="MHB1101" s="97"/>
      <c r="MHC1101" s="97"/>
      <c r="MHD1101" s="97"/>
      <c r="MHE1101" s="97"/>
      <c r="MHF1101" s="97"/>
      <c r="MHG1101" s="97"/>
      <c r="MHH1101" s="97"/>
      <c r="MHI1101" s="97"/>
      <c r="MHJ1101" s="97"/>
      <c r="MHK1101" s="97"/>
      <c r="MHL1101" s="97"/>
      <c r="MHM1101" s="97"/>
      <c r="MHN1101" s="97"/>
      <c r="MHO1101" s="97"/>
      <c r="MHP1101" s="97"/>
      <c r="MHQ1101" s="97"/>
      <c r="MHR1101" s="97"/>
      <c r="MHS1101" s="97"/>
      <c r="MHT1101" s="97"/>
      <c r="MHU1101" s="97"/>
      <c r="MHV1101" s="97"/>
      <c r="MHW1101" s="97"/>
      <c r="MHX1101" s="97"/>
      <c r="MHY1101" s="97"/>
      <c r="MHZ1101" s="97"/>
      <c r="MIA1101" s="97"/>
      <c r="MIB1101" s="97"/>
      <c r="MIC1101" s="97"/>
      <c r="MID1101" s="97"/>
      <c r="MIE1101" s="97"/>
      <c r="MIF1101" s="97"/>
      <c r="MIG1101" s="97"/>
      <c r="MIH1101" s="97"/>
      <c r="MII1101" s="97"/>
      <c r="MIJ1101" s="97"/>
      <c r="MIK1101" s="97"/>
      <c r="MIL1101" s="97"/>
      <c r="MIM1101" s="97"/>
      <c r="MIN1101" s="97"/>
      <c r="MIO1101" s="97"/>
      <c r="MIP1101" s="97"/>
      <c r="MIQ1101" s="97"/>
      <c r="MIR1101" s="97"/>
      <c r="MIS1101" s="97"/>
      <c r="MIT1101" s="97"/>
      <c r="MIU1101" s="97"/>
      <c r="MIV1101" s="97"/>
      <c r="MIW1101" s="97"/>
      <c r="MIX1101" s="97"/>
      <c r="MIY1101" s="97"/>
      <c r="MIZ1101" s="97"/>
      <c r="MJA1101" s="97"/>
      <c r="MJB1101" s="97"/>
      <c r="MJC1101" s="97"/>
      <c r="MJD1101" s="97"/>
      <c r="MJE1101" s="97"/>
      <c r="MJF1101" s="97"/>
      <c r="MJG1101" s="97"/>
      <c r="MJH1101" s="97"/>
      <c r="MJI1101" s="97"/>
      <c r="MJJ1101" s="97"/>
      <c r="MJK1101" s="97"/>
      <c r="MJL1101" s="97"/>
      <c r="MJM1101" s="97"/>
      <c r="MJN1101" s="97"/>
      <c r="MJO1101" s="97"/>
      <c r="MJP1101" s="97"/>
      <c r="MJQ1101" s="97"/>
      <c r="MJR1101" s="97"/>
      <c r="MJS1101" s="97"/>
      <c r="MJT1101" s="97"/>
      <c r="MJU1101" s="97"/>
      <c r="MJV1101" s="97"/>
      <c r="MJW1101" s="97"/>
      <c r="MJX1101" s="97"/>
      <c r="MJY1101" s="97"/>
      <c r="MJZ1101" s="97"/>
      <c r="MKA1101" s="97"/>
      <c r="MKB1101" s="97"/>
      <c r="MKC1101" s="97"/>
      <c r="MKD1101" s="97"/>
      <c r="MKE1101" s="97"/>
      <c r="MKF1101" s="97"/>
      <c r="MKG1101" s="97"/>
      <c r="MKH1101" s="97"/>
      <c r="MKI1101" s="97"/>
      <c r="MKJ1101" s="97"/>
      <c r="MKK1101" s="97"/>
      <c r="MKL1101" s="97"/>
      <c r="MKM1101" s="97"/>
      <c r="MKN1101" s="97"/>
      <c r="MKO1101" s="97"/>
      <c r="MKP1101" s="97"/>
      <c r="MKQ1101" s="97"/>
      <c r="MKR1101" s="97"/>
      <c r="MKS1101" s="97"/>
      <c r="MKT1101" s="97"/>
      <c r="MKU1101" s="97"/>
      <c r="MKV1101" s="97"/>
      <c r="MKW1101" s="97"/>
      <c r="MKX1101" s="97"/>
      <c r="MKY1101" s="97"/>
      <c r="MKZ1101" s="97"/>
      <c r="MLA1101" s="97"/>
      <c r="MLB1101" s="97"/>
      <c r="MLC1101" s="97"/>
      <c r="MLD1101" s="97"/>
      <c r="MLE1101" s="97"/>
      <c r="MLF1101" s="97"/>
      <c r="MLG1101" s="97"/>
      <c r="MLH1101" s="97"/>
      <c r="MLI1101" s="97"/>
      <c r="MLJ1101" s="97"/>
      <c r="MLK1101" s="97"/>
      <c r="MLL1101" s="97"/>
      <c r="MLM1101" s="97"/>
      <c r="MLN1101" s="97"/>
      <c r="MLO1101" s="97"/>
      <c r="MLP1101" s="97"/>
      <c r="MLQ1101" s="97"/>
      <c r="MLR1101" s="97"/>
      <c r="MLS1101" s="97"/>
      <c r="MLT1101" s="97"/>
      <c r="MLU1101" s="97"/>
      <c r="MLV1101" s="97"/>
      <c r="MLW1101" s="97"/>
      <c r="MLX1101" s="97"/>
      <c r="MLY1101" s="97"/>
      <c r="MLZ1101" s="97"/>
      <c r="MMA1101" s="97"/>
      <c r="MMB1101" s="97"/>
      <c r="MMC1101" s="97"/>
      <c r="MMD1101" s="97"/>
      <c r="MME1101" s="97"/>
      <c r="MMF1101" s="97"/>
      <c r="MMG1101" s="97"/>
      <c r="MMH1101" s="97"/>
      <c r="MMI1101" s="97"/>
      <c r="MMJ1101" s="97"/>
      <c r="MMK1101" s="97"/>
      <c r="MML1101" s="97"/>
      <c r="MMM1101" s="97"/>
      <c r="MMN1101" s="97"/>
      <c r="MMO1101" s="97"/>
      <c r="MMP1101" s="97"/>
      <c r="MMQ1101" s="97"/>
      <c r="MMR1101" s="97"/>
      <c r="MMS1101" s="97"/>
      <c r="MMT1101" s="97"/>
      <c r="MMU1101" s="97"/>
      <c r="MMV1101" s="97"/>
      <c r="MMW1101" s="97"/>
      <c r="MMX1101" s="97"/>
      <c r="MMY1101" s="97"/>
      <c r="MMZ1101" s="97"/>
      <c r="MNA1101" s="97"/>
      <c r="MNB1101" s="97"/>
      <c r="MNC1101" s="97"/>
      <c r="MND1101" s="97"/>
      <c r="MNE1101" s="97"/>
      <c r="MNF1101" s="97"/>
      <c r="MNG1101" s="97"/>
      <c r="MNH1101" s="97"/>
      <c r="MNI1101" s="97"/>
      <c r="MNJ1101" s="97"/>
      <c r="MNK1101" s="97"/>
      <c r="MNL1101" s="97"/>
      <c r="MNM1101" s="97"/>
      <c r="MNN1101" s="97"/>
      <c r="MNO1101" s="97"/>
      <c r="MNP1101" s="97"/>
      <c r="MNQ1101" s="97"/>
      <c r="MNR1101" s="97"/>
      <c r="MNS1101" s="97"/>
      <c r="MNT1101" s="97"/>
      <c r="MNU1101" s="97"/>
      <c r="MNV1101" s="97"/>
      <c r="MNW1101" s="97"/>
      <c r="MNX1101" s="97"/>
      <c r="MNY1101" s="97"/>
      <c r="MNZ1101" s="97"/>
      <c r="MOA1101" s="97"/>
      <c r="MOB1101" s="97"/>
      <c r="MOC1101" s="97"/>
      <c r="MOD1101" s="97"/>
      <c r="MOE1101" s="97"/>
      <c r="MOF1101" s="97"/>
      <c r="MOG1101" s="97"/>
      <c r="MOH1101" s="97"/>
      <c r="MOI1101" s="97"/>
      <c r="MOJ1101" s="97"/>
      <c r="MOK1101" s="97"/>
      <c r="MOL1101" s="97"/>
      <c r="MOM1101" s="97"/>
      <c r="MON1101" s="97"/>
      <c r="MOO1101" s="97"/>
      <c r="MOP1101" s="97"/>
      <c r="MOQ1101" s="97"/>
      <c r="MOR1101" s="97"/>
      <c r="MOS1101" s="97"/>
      <c r="MOT1101" s="97"/>
      <c r="MOU1101" s="97"/>
      <c r="MOV1101" s="97"/>
      <c r="MOW1101" s="97"/>
      <c r="MOX1101" s="97"/>
      <c r="MOY1101" s="97"/>
      <c r="MOZ1101" s="97"/>
      <c r="MPA1101" s="97"/>
      <c r="MPB1101" s="97"/>
      <c r="MPC1101" s="97"/>
      <c r="MPD1101" s="97"/>
      <c r="MPE1101" s="97"/>
      <c r="MPF1101" s="97"/>
      <c r="MPG1101" s="97"/>
      <c r="MPH1101" s="97"/>
      <c r="MPI1101" s="97"/>
      <c r="MPJ1101" s="97"/>
      <c r="MPK1101" s="97"/>
      <c r="MPL1101" s="97"/>
      <c r="MPM1101" s="97"/>
      <c r="MPN1101" s="97"/>
      <c r="MPO1101" s="97"/>
      <c r="MPP1101" s="97"/>
      <c r="MPQ1101" s="97"/>
      <c r="MPR1101" s="97"/>
      <c r="MPS1101" s="97"/>
      <c r="MPT1101" s="97"/>
      <c r="MPU1101" s="97"/>
      <c r="MPV1101" s="97"/>
      <c r="MPW1101" s="97"/>
      <c r="MPX1101" s="97"/>
      <c r="MPY1101" s="97"/>
      <c r="MPZ1101" s="97"/>
      <c r="MQA1101" s="97"/>
      <c r="MQB1101" s="97"/>
      <c r="MQC1101" s="97"/>
      <c r="MQD1101" s="97"/>
      <c r="MQE1101" s="97"/>
      <c r="MQF1101" s="97"/>
      <c r="MQG1101" s="97"/>
      <c r="MQH1101" s="97"/>
      <c r="MQI1101" s="97"/>
      <c r="MQJ1101" s="97"/>
      <c r="MQK1101" s="97"/>
      <c r="MQL1101" s="97"/>
      <c r="MQM1101" s="97"/>
      <c r="MQN1101" s="97"/>
      <c r="MQO1101" s="97"/>
      <c r="MQP1101" s="97"/>
      <c r="MQQ1101" s="97"/>
      <c r="MQR1101" s="97"/>
      <c r="MQS1101" s="97"/>
      <c r="MQT1101" s="97"/>
      <c r="MQU1101" s="97"/>
      <c r="MQV1101" s="97"/>
      <c r="MQW1101" s="97"/>
      <c r="MQX1101" s="97"/>
      <c r="MQY1101" s="97"/>
      <c r="MQZ1101" s="97"/>
      <c r="MRA1101" s="97"/>
      <c r="MRB1101" s="97"/>
      <c r="MRC1101" s="97"/>
      <c r="MRD1101" s="97"/>
      <c r="MRE1101" s="97"/>
      <c r="MRF1101" s="97"/>
      <c r="MRG1101" s="97"/>
      <c r="MRH1101" s="97"/>
      <c r="MRI1101" s="97"/>
      <c r="MRJ1101" s="97"/>
      <c r="MRK1101" s="97"/>
      <c r="MRL1101" s="97"/>
      <c r="MRM1101" s="97"/>
      <c r="MRN1101" s="97"/>
      <c r="MRO1101" s="97"/>
      <c r="MRP1101" s="97"/>
      <c r="MRQ1101" s="97"/>
      <c r="MRR1101" s="97"/>
      <c r="MRS1101" s="97"/>
      <c r="MRT1101" s="97"/>
      <c r="MRU1101" s="97"/>
      <c r="MRV1101" s="97"/>
      <c r="MRW1101" s="97"/>
      <c r="MRX1101" s="97"/>
      <c r="MRY1101" s="97"/>
      <c r="MRZ1101" s="97"/>
      <c r="MSA1101" s="97"/>
      <c r="MSB1101" s="97"/>
      <c r="MSC1101" s="97"/>
      <c r="MSD1101" s="97"/>
      <c r="MSE1101" s="97"/>
      <c r="MSF1101" s="97"/>
      <c r="MSG1101" s="97"/>
      <c r="MSH1101" s="97"/>
      <c r="MSI1101" s="97"/>
      <c r="MSJ1101" s="97"/>
      <c r="MSK1101" s="97"/>
      <c r="MSL1101" s="97"/>
      <c r="MSM1101" s="97"/>
      <c r="MSN1101" s="97"/>
      <c r="MSO1101" s="97"/>
      <c r="MSP1101" s="97"/>
      <c r="MSQ1101" s="97"/>
      <c r="MSR1101" s="97"/>
      <c r="MSS1101" s="97"/>
      <c r="MST1101" s="97"/>
      <c r="MSU1101" s="97"/>
      <c r="MSV1101" s="97"/>
      <c r="MSW1101" s="97"/>
      <c r="MSX1101" s="97"/>
      <c r="MSY1101" s="97"/>
      <c r="MSZ1101" s="97"/>
      <c r="MTA1101" s="97"/>
      <c r="MTB1101" s="97"/>
      <c r="MTC1101" s="97"/>
      <c r="MTD1101" s="97"/>
      <c r="MTE1101" s="97"/>
      <c r="MTF1101" s="97"/>
      <c r="MTG1101" s="97"/>
      <c r="MTH1101" s="97"/>
      <c r="MTI1101" s="97"/>
      <c r="MTJ1101" s="97"/>
      <c r="MTK1101" s="97"/>
      <c r="MTL1101" s="97"/>
      <c r="MTM1101" s="97"/>
      <c r="MTN1101" s="97"/>
      <c r="MTO1101" s="97"/>
      <c r="MTP1101" s="97"/>
      <c r="MTQ1101" s="97"/>
      <c r="MTR1101" s="97"/>
      <c r="MTS1101" s="97"/>
      <c r="MTT1101" s="97"/>
      <c r="MTU1101" s="97"/>
      <c r="MTV1101" s="97"/>
      <c r="MTW1101" s="97"/>
      <c r="MTX1101" s="97"/>
      <c r="MTY1101" s="97"/>
      <c r="MTZ1101" s="97"/>
      <c r="MUA1101" s="97"/>
      <c r="MUB1101" s="97"/>
      <c r="MUC1101" s="97"/>
      <c r="MUD1101" s="97"/>
      <c r="MUE1101" s="97"/>
      <c r="MUF1101" s="97"/>
      <c r="MUG1101" s="97"/>
      <c r="MUH1101" s="97"/>
      <c r="MUI1101" s="97"/>
      <c r="MUJ1101" s="97"/>
      <c r="MUK1101" s="97"/>
      <c r="MUL1101" s="97"/>
      <c r="MUM1101" s="97"/>
      <c r="MUN1101" s="97"/>
      <c r="MUO1101" s="97"/>
      <c r="MUP1101" s="97"/>
      <c r="MUQ1101" s="97"/>
      <c r="MUR1101" s="97"/>
      <c r="MUS1101" s="97"/>
      <c r="MUT1101" s="97"/>
      <c r="MUU1101" s="97"/>
      <c r="MUV1101" s="97"/>
      <c r="MUW1101" s="97"/>
      <c r="MUX1101" s="97"/>
      <c r="MUY1101" s="97"/>
      <c r="MUZ1101" s="97"/>
      <c r="MVA1101" s="97"/>
      <c r="MVB1101" s="97"/>
      <c r="MVC1101" s="97"/>
      <c r="MVD1101" s="97"/>
      <c r="MVE1101" s="97"/>
      <c r="MVF1101" s="97"/>
      <c r="MVG1101" s="97"/>
      <c r="MVH1101" s="97"/>
      <c r="MVI1101" s="97"/>
      <c r="MVJ1101" s="97"/>
      <c r="MVK1101" s="97"/>
      <c r="MVL1101" s="97"/>
      <c r="MVM1101" s="97"/>
      <c r="MVN1101" s="97"/>
      <c r="MVO1101" s="97"/>
      <c r="MVP1101" s="97"/>
      <c r="MVQ1101" s="97"/>
      <c r="MVR1101" s="97"/>
      <c r="MVS1101" s="97"/>
      <c r="MVT1101" s="97"/>
      <c r="MVU1101" s="97"/>
      <c r="MVV1101" s="97"/>
      <c r="MVW1101" s="97"/>
      <c r="MVX1101" s="97"/>
      <c r="MVY1101" s="97"/>
      <c r="MVZ1101" s="97"/>
      <c r="MWA1101" s="97"/>
      <c r="MWB1101" s="97"/>
      <c r="MWC1101" s="97"/>
      <c r="MWD1101" s="97"/>
      <c r="MWE1101" s="97"/>
      <c r="MWF1101" s="97"/>
      <c r="MWG1101" s="97"/>
      <c r="MWH1101" s="97"/>
      <c r="MWI1101" s="97"/>
      <c r="MWJ1101" s="97"/>
      <c r="MWK1101" s="97"/>
      <c r="MWL1101" s="97"/>
      <c r="MWM1101" s="97"/>
      <c r="MWN1101" s="97"/>
      <c r="MWO1101" s="97"/>
      <c r="MWP1101" s="97"/>
      <c r="MWQ1101" s="97"/>
      <c r="MWR1101" s="97"/>
      <c r="MWS1101" s="97"/>
      <c r="MWT1101" s="97"/>
      <c r="MWU1101" s="97"/>
      <c r="MWV1101" s="97"/>
      <c r="MWW1101" s="97"/>
      <c r="MWX1101" s="97"/>
      <c r="MWY1101" s="97"/>
      <c r="MWZ1101" s="97"/>
      <c r="MXA1101" s="97"/>
      <c r="MXB1101" s="97"/>
      <c r="MXC1101" s="97"/>
      <c r="MXD1101" s="97"/>
      <c r="MXE1101" s="97"/>
      <c r="MXF1101" s="97"/>
      <c r="MXG1101" s="97"/>
      <c r="MXH1101" s="97"/>
      <c r="MXI1101" s="97"/>
      <c r="MXJ1101" s="97"/>
      <c r="MXK1101" s="97"/>
      <c r="MXL1101" s="97"/>
      <c r="MXM1101" s="97"/>
      <c r="MXN1101" s="97"/>
      <c r="MXO1101" s="97"/>
      <c r="MXP1101" s="97"/>
      <c r="MXQ1101" s="97"/>
      <c r="MXR1101" s="97"/>
      <c r="MXS1101" s="97"/>
      <c r="MXT1101" s="97"/>
      <c r="MXU1101" s="97"/>
      <c r="MXV1101" s="97"/>
      <c r="MXW1101" s="97"/>
      <c r="MXX1101" s="97"/>
      <c r="MXY1101" s="97"/>
      <c r="MXZ1101" s="97"/>
      <c r="MYA1101" s="97"/>
      <c r="MYB1101" s="97"/>
      <c r="MYC1101" s="97"/>
      <c r="MYD1101" s="97"/>
      <c r="MYE1101" s="97"/>
      <c r="MYF1101" s="97"/>
      <c r="MYG1101" s="97"/>
      <c r="MYH1101" s="97"/>
      <c r="MYI1101" s="97"/>
      <c r="MYJ1101" s="97"/>
      <c r="MYK1101" s="97"/>
      <c r="MYL1101" s="97"/>
      <c r="MYM1101" s="97"/>
      <c r="MYN1101" s="97"/>
      <c r="MYO1101" s="97"/>
      <c r="MYP1101" s="97"/>
      <c r="MYQ1101" s="97"/>
      <c r="MYR1101" s="97"/>
      <c r="MYS1101" s="97"/>
      <c r="MYT1101" s="97"/>
      <c r="MYU1101" s="97"/>
      <c r="MYV1101" s="97"/>
      <c r="MYW1101" s="97"/>
      <c r="MYX1101" s="97"/>
      <c r="MYY1101" s="97"/>
      <c r="MYZ1101" s="97"/>
      <c r="MZA1101" s="97"/>
      <c r="MZB1101" s="97"/>
      <c r="MZC1101" s="97"/>
      <c r="MZD1101" s="97"/>
      <c r="MZE1101" s="97"/>
      <c r="MZF1101" s="97"/>
      <c r="MZG1101" s="97"/>
      <c r="MZH1101" s="97"/>
      <c r="MZI1101" s="97"/>
      <c r="MZJ1101" s="97"/>
      <c r="MZK1101" s="97"/>
      <c r="MZL1101" s="97"/>
      <c r="MZM1101" s="97"/>
      <c r="MZN1101" s="97"/>
      <c r="MZO1101" s="97"/>
      <c r="MZP1101" s="97"/>
      <c r="MZQ1101" s="97"/>
      <c r="MZR1101" s="97"/>
      <c r="MZS1101" s="97"/>
      <c r="MZT1101" s="97"/>
      <c r="MZU1101" s="97"/>
      <c r="MZV1101" s="97"/>
      <c r="MZW1101" s="97"/>
      <c r="MZX1101" s="97"/>
      <c r="MZY1101" s="97"/>
      <c r="MZZ1101" s="97"/>
      <c r="NAA1101" s="97"/>
      <c r="NAB1101" s="97"/>
      <c r="NAC1101" s="97"/>
      <c r="NAD1101" s="97"/>
      <c r="NAE1101" s="97"/>
      <c r="NAF1101" s="97"/>
      <c r="NAG1101" s="97"/>
      <c r="NAH1101" s="97"/>
      <c r="NAI1101" s="97"/>
      <c r="NAJ1101" s="97"/>
      <c r="NAK1101" s="97"/>
      <c r="NAL1101" s="97"/>
      <c r="NAM1101" s="97"/>
      <c r="NAN1101" s="97"/>
      <c r="NAO1101" s="97"/>
      <c r="NAP1101" s="97"/>
      <c r="NAQ1101" s="97"/>
      <c r="NAR1101" s="97"/>
      <c r="NAS1101" s="97"/>
      <c r="NAT1101" s="97"/>
      <c r="NAU1101" s="97"/>
      <c r="NAV1101" s="97"/>
      <c r="NAW1101" s="97"/>
      <c r="NAX1101" s="97"/>
      <c r="NAY1101" s="97"/>
      <c r="NAZ1101" s="97"/>
      <c r="NBA1101" s="97"/>
      <c r="NBB1101" s="97"/>
      <c r="NBC1101" s="97"/>
      <c r="NBD1101" s="97"/>
      <c r="NBE1101" s="97"/>
      <c r="NBF1101" s="97"/>
      <c r="NBG1101" s="97"/>
      <c r="NBH1101" s="97"/>
      <c r="NBI1101" s="97"/>
      <c r="NBJ1101" s="97"/>
      <c r="NBK1101" s="97"/>
      <c r="NBL1101" s="97"/>
      <c r="NBM1101" s="97"/>
      <c r="NBN1101" s="97"/>
      <c r="NBO1101" s="97"/>
      <c r="NBP1101" s="97"/>
      <c r="NBQ1101" s="97"/>
      <c r="NBR1101" s="97"/>
      <c r="NBS1101" s="97"/>
      <c r="NBT1101" s="97"/>
      <c r="NBU1101" s="97"/>
      <c r="NBV1101" s="97"/>
      <c r="NBW1101" s="97"/>
      <c r="NBX1101" s="97"/>
      <c r="NBY1101" s="97"/>
      <c r="NBZ1101" s="97"/>
      <c r="NCA1101" s="97"/>
      <c r="NCB1101" s="97"/>
      <c r="NCC1101" s="97"/>
      <c r="NCD1101" s="97"/>
      <c r="NCE1101" s="97"/>
      <c r="NCF1101" s="97"/>
      <c r="NCG1101" s="97"/>
      <c r="NCH1101" s="97"/>
      <c r="NCI1101" s="97"/>
      <c r="NCJ1101" s="97"/>
      <c r="NCK1101" s="97"/>
      <c r="NCL1101" s="97"/>
      <c r="NCM1101" s="97"/>
      <c r="NCN1101" s="97"/>
      <c r="NCO1101" s="97"/>
      <c r="NCP1101" s="97"/>
      <c r="NCQ1101" s="97"/>
      <c r="NCR1101" s="97"/>
      <c r="NCS1101" s="97"/>
      <c r="NCT1101" s="97"/>
      <c r="NCU1101" s="97"/>
      <c r="NCV1101" s="97"/>
      <c r="NCW1101" s="97"/>
      <c r="NCX1101" s="97"/>
      <c r="NCY1101" s="97"/>
      <c r="NCZ1101" s="97"/>
      <c r="NDA1101" s="97"/>
      <c r="NDB1101" s="97"/>
      <c r="NDC1101" s="97"/>
      <c r="NDD1101" s="97"/>
      <c r="NDE1101" s="97"/>
      <c r="NDF1101" s="97"/>
      <c r="NDG1101" s="97"/>
      <c r="NDH1101" s="97"/>
      <c r="NDI1101" s="97"/>
      <c r="NDJ1101" s="97"/>
      <c r="NDK1101" s="97"/>
      <c r="NDL1101" s="97"/>
      <c r="NDM1101" s="97"/>
      <c r="NDN1101" s="97"/>
      <c r="NDO1101" s="97"/>
      <c r="NDP1101" s="97"/>
      <c r="NDQ1101" s="97"/>
      <c r="NDR1101" s="97"/>
      <c r="NDS1101" s="97"/>
      <c r="NDT1101" s="97"/>
      <c r="NDU1101" s="97"/>
      <c r="NDV1101" s="97"/>
      <c r="NDW1101" s="97"/>
      <c r="NDX1101" s="97"/>
      <c r="NDY1101" s="97"/>
      <c r="NDZ1101" s="97"/>
      <c r="NEA1101" s="97"/>
      <c r="NEB1101" s="97"/>
      <c r="NEC1101" s="97"/>
      <c r="NED1101" s="97"/>
      <c r="NEE1101" s="97"/>
      <c r="NEF1101" s="97"/>
      <c r="NEG1101" s="97"/>
      <c r="NEH1101" s="97"/>
      <c r="NEI1101" s="97"/>
      <c r="NEJ1101" s="97"/>
      <c r="NEK1101" s="97"/>
      <c r="NEL1101" s="97"/>
      <c r="NEM1101" s="97"/>
      <c r="NEN1101" s="97"/>
      <c r="NEO1101" s="97"/>
      <c r="NEP1101" s="97"/>
      <c r="NEQ1101" s="97"/>
      <c r="NER1101" s="97"/>
      <c r="NES1101" s="97"/>
      <c r="NET1101" s="97"/>
      <c r="NEU1101" s="97"/>
      <c r="NEV1101" s="97"/>
      <c r="NEW1101" s="97"/>
      <c r="NEX1101" s="97"/>
      <c r="NEY1101" s="97"/>
      <c r="NEZ1101" s="97"/>
      <c r="NFA1101" s="97"/>
      <c r="NFB1101" s="97"/>
      <c r="NFC1101" s="97"/>
      <c r="NFD1101" s="97"/>
      <c r="NFE1101" s="97"/>
      <c r="NFF1101" s="97"/>
      <c r="NFG1101" s="97"/>
      <c r="NFH1101" s="97"/>
      <c r="NFI1101" s="97"/>
      <c r="NFJ1101" s="97"/>
      <c r="NFK1101" s="97"/>
      <c r="NFL1101" s="97"/>
      <c r="NFM1101" s="97"/>
      <c r="NFN1101" s="97"/>
      <c r="NFO1101" s="97"/>
      <c r="NFP1101" s="97"/>
      <c r="NFQ1101" s="97"/>
      <c r="NFR1101" s="97"/>
      <c r="NFS1101" s="97"/>
      <c r="NFT1101" s="97"/>
      <c r="NFU1101" s="97"/>
      <c r="NFV1101" s="97"/>
      <c r="NFW1101" s="97"/>
      <c r="NFX1101" s="97"/>
      <c r="NFY1101" s="97"/>
      <c r="NFZ1101" s="97"/>
      <c r="NGA1101" s="97"/>
      <c r="NGB1101" s="97"/>
      <c r="NGC1101" s="97"/>
      <c r="NGD1101" s="97"/>
      <c r="NGE1101" s="97"/>
      <c r="NGF1101" s="97"/>
      <c r="NGG1101" s="97"/>
      <c r="NGH1101" s="97"/>
      <c r="NGI1101" s="97"/>
      <c r="NGJ1101" s="97"/>
      <c r="NGK1101" s="97"/>
      <c r="NGL1101" s="97"/>
      <c r="NGM1101" s="97"/>
      <c r="NGN1101" s="97"/>
      <c r="NGO1101" s="97"/>
      <c r="NGP1101" s="97"/>
      <c r="NGQ1101" s="97"/>
      <c r="NGR1101" s="97"/>
      <c r="NGS1101" s="97"/>
      <c r="NGT1101" s="97"/>
      <c r="NGU1101" s="97"/>
      <c r="NGV1101" s="97"/>
      <c r="NGW1101" s="97"/>
      <c r="NGX1101" s="97"/>
      <c r="NGY1101" s="97"/>
      <c r="NGZ1101" s="97"/>
      <c r="NHA1101" s="97"/>
      <c r="NHB1101" s="97"/>
      <c r="NHC1101" s="97"/>
      <c r="NHD1101" s="97"/>
      <c r="NHE1101" s="97"/>
      <c r="NHF1101" s="97"/>
      <c r="NHG1101" s="97"/>
      <c r="NHH1101" s="97"/>
      <c r="NHI1101" s="97"/>
      <c r="NHJ1101" s="97"/>
      <c r="NHK1101" s="97"/>
      <c r="NHL1101" s="97"/>
      <c r="NHM1101" s="97"/>
      <c r="NHN1101" s="97"/>
      <c r="NHO1101" s="97"/>
      <c r="NHP1101" s="97"/>
      <c r="NHQ1101" s="97"/>
      <c r="NHR1101" s="97"/>
      <c r="NHS1101" s="97"/>
      <c r="NHT1101" s="97"/>
      <c r="NHU1101" s="97"/>
      <c r="NHV1101" s="97"/>
      <c r="NHW1101" s="97"/>
      <c r="NHX1101" s="97"/>
      <c r="NHY1101" s="97"/>
      <c r="NHZ1101" s="97"/>
      <c r="NIA1101" s="97"/>
      <c r="NIB1101" s="97"/>
      <c r="NIC1101" s="97"/>
      <c r="NID1101" s="97"/>
      <c r="NIE1101" s="97"/>
      <c r="NIF1101" s="97"/>
      <c r="NIG1101" s="97"/>
      <c r="NIH1101" s="97"/>
      <c r="NII1101" s="97"/>
      <c r="NIJ1101" s="97"/>
      <c r="NIK1101" s="97"/>
      <c r="NIL1101" s="97"/>
      <c r="NIM1101" s="97"/>
      <c r="NIN1101" s="97"/>
      <c r="NIO1101" s="97"/>
      <c r="NIP1101" s="97"/>
      <c r="NIQ1101" s="97"/>
      <c r="NIR1101" s="97"/>
      <c r="NIS1101" s="97"/>
      <c r="NIT1101" s="97"/>
      <c r="NIU1101" s="97"/>
      <c r="NIV1101" s="97"/>
      <c r="NIW1101" s="97"/>
      <c r="NIX1101" s="97"/>
      <c r="NIY1101" s="97"/>
      <c r="NIZ1101" s="97"/>
      <c r="NJA1101" s="97"/>
      <c r="NJB1101" s="97"/>
      <c r="NJC1101" s="97"/>
      <c r="NJD1101" s="97"/>
      <c r="NJE1101" s="97"/>
      <c r="NJF1101" s="97"/>
      <c r="NJG1101" s="97"/>
      <c r="NJH1101" s="97"/>
      <c r="NJI1101" s="97"/>
      <c r="NJJ1101" s="97"/>
      <c r="NJK1101" s="97"/>
      <c r="NJL1101" s="97"/>
      <c r="NJM1101" s="97"/>
      <c r="NJN1101" s="97"/>
      <c r="NJO1101" s="97"/>
      <c r="NJP1101" s="97"/>
      <c r="NJQ1101" s="97"/>
      <c r="NJR1101" s="97"/>
      <c r="NJS1101" s="97"/>
      <c r="NJT1101" s="97"/>
      <c r="NJU1101" s="97"/>
      <c r="NJV1101" s="97"/>
      <c r="NJW1101" s="97"/>
      <c r="NJX1101" s="97"/>
      <c r="NJY1101" s="97"/>
      <c r="NJZ1101" s="97"/>
      <c r="NKA1101" s="97"/>
      <c r="NKB1101" s="97"/>
      <c r="NKC1101" s="97"/>
      <c r="NKD1101" s="97"/>
      <c r="NKE1101" s="97"/>
      <c r="NKF1101" s="97"/>
      <c r="NKG1101" s="97"/>
      <c r="NKH1101" s="97"/>
      <c r="NKI1101" s="97"/>
      <c r="NKJ1101" s="97"/>
      <c r="NKK1101" s="97"/>
      <c r="NKL1101" s="97"/>
      <c r="NKM1101" s="97"/>
      <c r="NKN1101" s="97"/>
      <c r="NKO1101" s="97"/>
      <c r="NKP1101" s="97"/>
      <c r="NKQ1101" s="97"/>
      <c r="NKR1101" s="97"/>
      <c r="NKS1101" s="97"/>
      <c r="NKT1101" s="97"/>
      <c r="NKU1101" s="97"/>
      <c r="NKV1101" s="97"/>
      <c r="NKW1101" s="97"/>
      <c r="NKX1101" s="97"/>
      <c r="NKY1101" s="97"/>
      <c r="NKZ1101" s="97"/>
      <c r="NLA1101" s="97"/>
      <c r="NLB1101" s="97"/>
      <c r="NLC1101" s="97"/>
      <c r="NLD1101" s="97"/>
      <c r="NLE1101" s="97"/>
      <c r="NLF1101" s="97"/>
      <c r="NLG1101" s="97"/>
      <c r="NLH1101" s="97"/>
      <c r="NLI1101" s="97"/>
      <c r="NLJ1101" s="97"/>
      <c r="NLK1101" s="97"/>
      <c r="NLL1101" s="97"/>
      <c r="NLM1101" s="97"/>
      <c r="NLN1101" s="97"/>
      <c r="NLO1101" s="97"/>
      <c r="NLP1101" s="97"/>
      <c r="NLQ1101" s="97"/>
      <c r="NLR1101" s="97"/>
      <c r="NLS1101" s="97"/>
      <c r="NLT1101" s="97"/>
      <c r="NLU1101" s="97"/>
      <c r="NLV1101" s="97"/>
      <c r="NLW1101" s="97"/>
      <c r="NLX1101" s="97"/>
      <c r="NLY1101" s="97"/>
      <c r="NLZ1101" s="97"/>
      <c r="NMA1101" s="97"/>
      <c r="NMB1101" s="97"/>
      <c r="NMC1101" s="97"/>
      <c r="NMD1101" s="97"/>
      <c r="NME1101" s="97"/>
      <c r="NMF1101" s="97"/>
      <c r="NMG1101" s="97"/>
      <c r="NMH1101" s="97"/>
      <c r="NMI1101" s="97"/>
      <c r="NMJ1101" s="97"/>
      <c r="NMK1101" s="97"/>
      <c r="NML1101" s="97"/>
      <c r="NMM1101" s="97"/>
      <c r="NMN1101" s="97"/>
      <c r="NMO1101" s="97"/>
      <c r="NMP1101" s="97"/>
      <c r="NMQ1101" s="97"/>
      <c r="NMR1101" s="97"/>
      <c r="NMS1101" s="97"/>
      <c r="NMT1101" s="97"/>
      <c r="NMU1101" s="97"/>
      <c r="NMV1101" s="97"/>
      <c r="NMW1101" s="97"/>
      <c r="NMX1101" s="97"/>
      <c r="NMY1101" s="97"/>
      <c r="NMZ1101" s="97"/>
      <c r="NNA1101" s="97"/>
      <c r="NNB1101" s="97"/>
      <c r="NNC1101" s="97"/>
      <c r="NND1101" s="97"/>
      <c r="NNE1101" s="97"/>
      <c r="NNF1101" s="97"/>
      <c r="NNG1101" s="97"/>
      <c r="NNH1101" s="97"/>
      <c r="NNI1101" s="97"/>
      <c r="NNJ1101" s="97"/>
      <c r="NNK1101" s="97"/>
      <c r="NNL1101" s="97"/>
      <c r="NNM1101" s="97"/>
      <c r="NNN1101" s="97"/>
      <c r="NNO1101" s="97"/>
      <c r="NNP1101" s="97"/>
      <c r="NNQ1101" s="97"/>
      <c r="NNR1101" s="97"/>
      <c r="NNS1101" s="97"/>
      <c r="NNT1101" s="97"/>
      <c r="NNU1101" s="97"/>
      <c r="NNV1101" s="97"/>
      <c r="NNW1101" s="97"/>
      <c r="NNX1101" s="97"/>
      <c r="NNY1101" s="97"/>
      <c r="NNZ1101" s="97"/>
      <c r="NOA1101" s="97"/>
      <c r="NOB1101" s="97"/>
      <c r="NOC1101" s="97"/>
      <c r="NOD1101" s="97"/>
      <c r="NOE1101" s="97"/>
      <c r="NOF1101" s="97"/>
      <c r="NOG1101" s="97"/>
      <c r="NOH1101" s="97"/>
      <c r="NOI1101" s="97"/>
      <c r="NOJ1101" s="97"/>
      <c r="NOK1101" s="97"/>
      <c r="NOL1101" s="97"/>
      <c r="NOM1101" s="97"/>
      <c r="NON1101" s="97"/>
      <c r="NOO1101" s="97"/>
      <c r="NOP1101" s="97"/>
      <c r="NOQ1101" s="97"/>
      <c r="NOR1101" s="97"/>
      <c r="NOS1101" s="97"/>
      <c r="NOT1101" s="97"/>
      <c r="NOU1101" s="97"/>
      <c r="NOV1101" s="97"/>
      <c r="NOW1101" s="97"/>
      <c r="NOX1101" s="97"/>
      <c r="NOY1101" s="97"/>
      <c r="NOZ1101" s="97"/>
      <c r="NPA1101" s="97"/>
      <c r="NPB1101" s="97"/>
      <c r="NPC1101" s="97"/>
      <c r="NPD1101" s="97"/>
      <c r="NPE1101" s="97"/>
      <c r="NPF1101" s="97"/>
      <c r="NPG1101" s="97"/>
      <c r="NPH1101" s="97"/>
      <c r="NPI1101" s="97"/>
      <c r="NPJ1101" s="97"/>
      <c r="NPK1101" s="97"/>
      <c r="NPL1101" s="97"/>
      <c r="NPM1101" s="97"/>
      <c r="NPN1101" s="97"/>
      <c r="NPO1101" s="97"/>
      <c r="NPP1101" s="97"/>
      <c r="NPQ1101" s="97"/>
      <c r="NPR1101" s="97"/>
      <c r="NPS1101" s="97"/>
      <c r="NPT1101" s="97"/>
      <c r="NPU1101" s="97"/>
      <c r="NPV1101" s="97"/>
      <c r="NPW1101" s="97"/>
      <c r="NPX1101" s="97"/>
      <c r="NPY1101" s="97"/>
      <c r="NPZ1101" s="97"/>
      <c r="NQA1101" s="97"/>
      <c r="NQB1101" s="97"/>
      <c r="NQC1101" s="97"/>
      <c r="NQD1101" s="97"/>
      <c r="NQE1101" s="97"/>
      <c r="NQF1101" s="97"/>
      <c r="NQG1101" s="97"/>
      <c r="NQH1101" s="97"/>
      <c r="NQI1101" s="97"/>
      <c r="NQJ1101" s="97"/>
      <c r="NQK1101" s="97"/>
      <c r="NQL1101" s="97"/>
      <c r="NQM1101" s="97"/>
      <c r="NQN1101" s="97"/>
      <c r="NQO1101" s="97"/>
      <c r="NQP1101" s="97"/>
      <c r="NQQ1101" s="97"/>
      <c r="NQR1101" s="97"/>
      <c r="NQS1101" s="97"/>
      <c r="NQT1101" s="97"/>
      <c r="NQU1101" s="97"/>
      <c r="NQV1101" s="97"/>
      <c r="NQW1101" s="97"/>
      <c r="NQX1101" s="97"/>
      <c r="NQY1101" s="97"/>
      <c r="NQZ1101" s="97"/>
      <c r="NRA1101" s="97"/>
      <c r="NRB1101" s="97"/>
      <c r="NRC1101" s="97"/>
      <c r="NRD1101" s="97"/>
      <c r="NRE1101" s="97"/>
      <c r="NRF1101" s="97"/>
      <c r="NRG1101" s="97"/>
      <c r="NRH1101" s="97"/>
      <c r="NRI1101" s="97"/>
      <c r="NRJ1101" s="97"/>
      <c r="NRK1101" s="97"/>
      <c r="NRL1101" s="97"/>
      <c r="NRM1101" s="97"/>
      <c r="NRN1101" s="97"/>
      <c r="NRO1101" s="97"/>
      <c r="NRP1101" s="97"/>
      <c r="NRQ1101" s="97"/>
      <c r="NRR1101" s="97"/>
      <c r="NRS1101" s="97"/>
      <c r="NRT1101" s="97"/>
      <c r="NRU1101" s="97"/>
      <c r="NRV1101" s="97"/>
      <c r="NRW1101" s="97"/>
      <c r="NRX1101" s="97"/>
      <c r="NRY1101" s="97"/>
      <c r="NRZ1101" s="97"/>
      <c r="NSA1101" s="97"/>
      <c r="NSB1101" s="97"/>
      <c r="NSC1101" s="97"/>
      <c r="NSD1101" s="97"/>
      <c r="NSE1101" s="97"/>
      <c r="NSF1101" s="97"/>
      <c r="NSG1101" s="97"/>
      <c r="NSH1101" s="97"/>
      <c r="NSI1101" s="97"/>
      <c r="NSJ1101" s="97"/>
      <c r="NSK1101" s="97"/>
      <c r="NSL1101" s="97"/>
      <c r="NSM1101" s="97"/>
      <c r="NSN1101" s="97"/>
      <c r="NSO1101" s="97"/>
      <c r="NSP1101" s="97"/>
      <c r="NSQ1101" s="97"/>
      <c r="NSR1101" s="97"/>
      <c r="NSS1101" s="97"/>
      <c r="NST1101" s="97"/>
      <c r="NSU1101" s="97"/>
      <c r="NSV1101" s="97"/>
      <c r="NSW1101" s="97"/>
      <c r="NSX1101" s="97"/>
      <c r="NSY1101" s="97"/>
      <c r="NSZ1101" s="97"/>
      <c r="NTA1101" s="97"/>
      <c r="NTB1101" s="97"/>
      <c r="NTC1101" s="97"/>
      <c r="NTD1101" s="97"/>
      <c r="NTE1101" s="97"/>
      <c r="NTF1101" s="97"/>
      <c r="NTG1101" s="97"/>
      <c r="NTH1101" s="97"/>
      <c r="NTI1101" s="97"/>
      <c r="NTJ1101" s="97"/>
      <c r="NTK1101" s="97"/>
      <c r="NTL1101" s="97"/>
      <c r="NTM1101" s="97"/>
      <c r="NTN1101" s="97"/>
      <c r="NTO1101" s="97"/>
      <c r="NTP1101" s="97"/>
      <c r="NTQ1101" s="97"/>
      <c r="NTR1101" s="97"/>
      <c r="NTS1101" s="97"/>
      <c r="NTT1101" s="97"/>
      <c r="NTU1101" s="97"/>
      <c r="NTV1101" s="97"/>
      <c r="NTW1101" s="97"/>
      <c r="NTX1101" s="97"/>
      <c r="NTY1101" s="97"/>
      <c r="NTZ1101" s="97"/>
      <c r="NUA1101" s="97"/>
      <c r="NUB1101" s="97"/>
      <c r="NUC1101" s="97"/>
      <c r="NUD1101" s="97"/>
      <c r="NUE1101" s="97"/>
      <c r="NUF1101" s="97"/>
      <c r="NUG1101" s="97"/>
      <c r="NUH1101" s="97"/>
      <c r="NUI1101" s="97"/>
      <c r="NUJ1101" s="97"/>
      <c r="NUK1101" s="97"/>
      <c r="NUL1101" s="97"/>
      <c r="NUM1101" s="97"/>
      <c r="NUN1101" s="97"/>
      <c r="NUO1101" s="97"/>
      <c r="NUP1101" s="97"/>
      <c r="NUQ1101" s="97"/>
      <c r="NUR1101" s="97"/>
      <c r="NUS1101" s="97"/>
      <c r="NUT1101" s="97"/>
      <c r="NUU1101" s="97"/>
      <c r="NUV1101" s="97"/>
      <c r="NUW1101" s="97"/>
      <c r="NUX1101" s="97"/>
      <c r="NUY1101" s="97"/>
      <c r="NUZ1101" s="97"/>
      <c r="NVA1101" s="97"/>
      <c r="NVB1101" s="97"/>
      <c r="NVC1101" s="97"/>
      <c r="NVD1101" s="97"/>
      <c r="NVE1101" s="97"/>
      <c r="NVF1101" s="97"/>
      <c r="NVG1101" s="97"/>
      <c r="NVH1101" s="97"/>
      <c r="NVI1101" s="97"/>
      <c r="NVJ1101" s="97"/>
      <c r="NVK1101" s="97"/>
      <c r="NVL1101" s="97"/>
      <c r="NVM1101" s="97"/>
      <c r="NVN1101" s="97"/>
      <c r="NVO1101" s="97"/>
      <c r="NVP1101" s="97"/>
      <c r="NVQ1101" s="97"/>
      <c r="NVR1101" s="97"/>
      <c r="NVS1101" s="97"/>
      <c r="NVT1101" s="97"/>
      <c r="NVU1101" s="97"/>
      <c r="NVV1101" s="97"/>
      <c r="NVW1101" s="97"/>
      <c r="NVX1101" s="97"/>
      <c r="NVY1101" s="97"/>
      <c r="NVZ1101" s="97"/>
      <c r="NWA1101" s="97"/>
      <c r="NWB1101" s="97"/>
      <c r="NWC1101" s="97"/>
      <c r="NWD1101" s="97"/>
      <c r="NWE1101" s="97"/>
      <c r="NWF1101" s="97"/>
      <c r="NWG1101" s="97"/>
      <c r="NWH1101" s="97"/>
      <c r="NWI1101" s="97"/>
      <c r="NWJ1101" s="97"/>
      <c r="NWK1101" s="97"/>
      <c r="NWL1101" s="97"/>
      <c r="NWM1101" s="97"/>
      <c r="NWN1101" s="97"/>
      <c r="NWO1101" s="97"/>
      <c r="NWP1101" s="97"/>
      <c r="NWQ1101" s="97"/>
      <c r="NWR1101" s="97"/>
      <c r="NWS1101" s="97"/>
      <c r="NWT1101" s="97"/>
      <c r="NWU1101" s="97"/>
      <c r="NWV1101" s="97"/>
      <c r="NWW1101" s="97"/>
      <c r="NWX1101" s="97"/>
      <c r="NWY1101" s="97"/>
      <c r="NWZ1101" s="97"/>
      <c r="NXA1101" s="97"/>
      <c r="NXB1101" s="97"/>
      <c r="NXC1101" s="97"/>
      <c r="NXD1101" s="97"/>
      <c r="NXE1101" s="97"/>
      <c r="NXF1101" s="97"/>
      <c r="NXG1101" s="97"/>
      <c r="NXH1101" s="97"/>
      <c r="NXI1101" s="97"/>
      <c r="NXJ1101" s="97"/>
      <c r="NXK1101" s="97"/>
      <c r="NXL1101" s="97"/>
      <c r="NXM1101" s="97"/>
      <c r="NXN1101" s="97"/>
      <c r="NXO1101" s="97"/>
      <c r="NXP1101" s="97"/>
      <c r="NXQ1101" s="97"/>
      <c r="NXR1101" s="97"/>
      <c r="NXS1101" s="97"/>
      <c r="NXT1101" s="97"/>
      <c r="NXU1101" s="97"/>
      <c r="NXV1101" s="97"/>
      <c r="NXW1101" s="97"/>
      <c r="NXX1101" s="97"/>
      <c r="NXY1101" s="97"/>
      <c r="NXZ1101" s="97"/>
      <c r="NYA1101" s="97"/>
      <c r="NYB1101" s="97"/>
      <c r="NYC1101" s="97"/>
      <c r="NYD1101" s="97"/>
      <c r="NYE1101" s="97"/>
      <c r="NYF1101" s="97"/>
      <c r="NYG1101" s="97"/>
      <c r="NYH1101" s="97"/>
      <c r="NYI1101" s="97"/>
      <c r="NYJ1101" s="97"/>
      <c r="NYK1101" s="97"/>
      <c r="NYL1101" s="97"/>
      <c r="NYM1101" s="97"/>
      <c r="NYN1101" s="97"/>
      <c r="NYO1101" s="97"/>
      <c r="NYP1101" s="97"/>
      <c r="NYQ1101" s="97"/>
      <c r="NYR1101" s="97"/>
      <c r="NYS1101" s="97"/>
      <c r="NYT1101" s="97"/>
      <c r="NYU1101" s="97"/>
      <c r="NYV1101" s="97"/>
      <c r="NYW1101" s="97"/>
      <c r="NYX1101" s="97"/>
      <c r="NYY1101" s="97"/>
      <c r="NYZ1101" s="97"/>
      <c r="NZA1101" s="97"/>
      <c r="NZB1101" s="97"/>
      <c r="NZC1101" s="97"/>
      <c r="NZD1101" s="97"/>
      <c r="NZE1101" s="97"/>
      <c r="NZF1101" s="97"/>
      <c r="NZG1101" s="97"/>
      <c r="NZH1101" s="97"/>
      <c r="NZI1101" s="97"/>
      <c r="NZJ1101" s="97"/>
      <c r="NZK1101" s="97"/>
      <c r="NZL1101" s="97"/>
      <c r="NZM1101" s="97"/>
      <c r="NZN1101" s="97"/>
      <c r="NZO1101" s="97"/>
      <c r="NZP1101" s="97"/>
      <c r="NZQ1101" s="97"/>
      <c r="NZR1101" s="97"/>
      <c r="NZS1101" s="97"/>
      <c r="NZT1101" s="97"/>
      <c r="NZU1101" s="97"/>
      <c r="NZV1101" s="97"/>
      <c r="NZW1101" s="97"/>
      <c r="NZX1101" s="97"/>
      <c r="NZY1101" s="97"/>
      <c r="NZZ1101" s="97"/>
      <c r="OAA1101" s="97"/>
      <c r="OAB1101" s="97"/>
      <c r="OAC1101" s="97"/>
      <c r="OAD1101" s="97"/>
      <c r="OAE1101" s="97"/>
      <c r="OAF1101" s="97"/>
      <c r="OAG1101" s="97"/>
      <c r="OAH1101" s="97"/>
      <c r="OAI1101" s="97"/>
      <c r="OAJ1101" s="97"/>
      <c r="OAK1101" s="97"/>
      <c r="OAL1101" s="97"/>
      <c r="OAM1101" s="97"/>
      <c r="OAN1101" s="97"/>
      <c r="OAO1101" s="97"/>
      <c r="OAP1101" s="97"/>
      <c r="OAQ1101" s="97"/>
      <c r="OAR1101" s="97"/>
      <c r="OAS1101" s="97"/>
      <c r="OAT1101" s="97"/>
      <c r="OAU1101" s="97"/>
      <c r="OAV1101" s="97"/>
      <c r="OAW1101" s="97"/>
      <c r="OAX1101" s="97"/>
      <c r="OAY1101" s="97"/>
      <c r="OAZ1101" s="97"/>
      <c r="OBA1101" s="97"/>
      <c r="OBB1101" s="97"/>
      <c r="OBC1101" s="97"/>
      <c r="OBD1101" s="97"/>
      <c r="OBE1101" s="97"/>
      <c r="OBF1101" s="97"/>
      <c r="OBG1101" s="97"/>
      <c r="OBH1101" s="97"/>
      <c r="OBI1101" s="97"/>
      <c r="OBJ1101" s="97"/>
      <c r="OBK1101" s="97"/>
      <c r="OBL1101" s="97"/>
      <c r="OBM1101" s="97"/>
      <c r="OBN1101" s="97"/>
      <c r="OBO1101" s="97"/>
      <c r="OBP1101" s="97"/>
      <c r="OBQ1101" s="97"/>
      <c r="OBR1101" s="97"/>
      <c r="OBS1101" s="97"/>
      <c r="OBT1101" s="97"/>
      <c r="OBU1101" s="97"/>
      <c r="OBV1101" s="97"/>
      <c r="OBW1101" s="97"/>
      <c r="OBX1101" s="97"/>
      <c r="OBY1101" s="97"/>
      <c r="OBZ1101" s="97"/>
      <c r="OCA1101" s="97"/>
      <c r="OCB1101" s="97"/>
      <c r="OCC1101" s="97"/>
      <c r="OCD1101" s="97"/>
      <c r="OCE1101" s="97"/>
      <c r="OCF1101" s="97"/>
      <c r="OCG1101" s="97"/>
      <c r="OCH1101" s="97"/>
      <c r="OCI1101" s="97"/>
      <c r="OCJ1101" s="97"/>
      <c r="OCK1101" s="97"/>
      <c r="OCL1101" s="97"/>
      <c r="OCM1101" s="97"/>
      <c r="OCN1101" s="97"/>
      <c r="OCO1101" s="97"/>
      <c r="OCP1101" s="97"/>
      <c r="OCQ1101" s="97"/>
      <c r="OCR1101" s="97"/>
      <c r="OCS1101" s="97"/>
      <c r="OCT1101" s="97"/>
      <c r="OCU1101" s="97"/>
      <c r="OCV1101" s="97"/>
      <c r="OCW1101" s="97"/>
      <c r="OCX1101" s="97"/>
      <c r="OCY1101" s="97"/>
      <c r="OCZ1101" s="97"/>
      <c r="ODA1101" s="97"/>
      <c r="ODB1101" s="97"/>
      <c r="ODC1101" s="97"/>
      <c r="ODD1101" s="97"/>
      <c r="ODE1101" s="97"/>
      <c r="ODF1101" s="97"/>
      <c r="ODG1101" s="97"/>
      <c r="ODH1101" s="97"/>
      <c r="ODI1101" s="97"/>
      <c r="ODJ1101" s="97"/>
      <c r="ODK1101" s="97"/>
      <c r="ODL1101" s="97"/>
      <c r="ODM1101" s="97"/>
      <c r="ODN1101" s="97"/>
      <c r="ODO1101" s="97"/>
      <c r="ODP1101" s="97"/>
      <c r="ODQ1101" s="97"/>
      <c r="ODR1101" s="97"/>
      <c r="ODS1101" s="97"/>
      <c r="ODT1101" s="97"/>
      <c r="ODU1101" s="97"/>
      <c r="ODV1101" s="97"/>
      <c r="ODW1101" s="97"/>
      <c r="ODX1101" s="97"/>
      <c r="ODY1101" s="97"/>
      <c r="ODZ1101" s="97"/>
      <c r="OEA1101" s="97"/>
      <c r="OEB1101" s="97"/>
      <c r="OEC1101" s="97"/>
      <c r="OED1101" s="97"/>
      <c r="OEE1101" s="97"/>
      <c r="OEF1101" s="97"/>
      <c r="OEG1101" s="97"/>
      <c r="OEH1101" s="97"/>
      <c r="OEI1101" s="97"/>
      <c r="OEJ1101" s="97"/>
      <c r="OEK1101" s="97"/>
      <c r="OEL1101" s="97"/>
      <c r="OEM1101" s="97"/>
      <c r="OEN1101" s="97"/>
      <c r="OEO1101" s="97"/>
      <c r="OEP1101" s="97"/>
      <c r="OEQ1101" s="97"/>
      <c r="OER1101" s="97"/>
      <c r="OES1101" s="97"/>
      <c r="OET1101" s="97"/>
      <c r="OEU1101" s="97"/>
      <c r="OEV1101" s="97"/>
      <c r="OEW1101" s="97"/>
      <c r="OEX1101" s="97"/>
      <c r="OEY1101" s="97"/>
      <c r="OEZ1101" s="97"/>
      <c r="OFA1101" s="97"/>
      <c r="OFB1101" s="97"/>
      <c r="OFC1101" s="97"/>
      <c r="OFD1101" s="97"/>
      <c r="OFE1101" s="97"/>
      <c r="OFF1101" s="97"/>
      <c r="OFG1101" s="97"/>
      <c r="OFH1101" s="97"/>
      <c r="OFI1101" s="97"/>
      <c r="OFJ1101" s="97"/>
      <c r="OFK1101" s="97"/>
      <c r="OFL1101" s="97"/>
      <c r="OFM1101" s="97"/>
      <c r="OFN1101" s="97"/>
      <c r="OFO1101" s="97"/>
      <c r="OFP1101" s="97"/>
      <c r="OFQ1101" s="97"/>
      <c r="OFR1101" s="97"/>
      <c r="OFS1101" s="97"/>
      <c r="OFT1101" s="97"/>
      <c r="OFU1101" s="97"/>
      <c r="OFV1101" s="97"/>
      <c r="OFW1101" s="97"/>
      <c r="OFX1101" s="97"/>
      <c r="OFY1101" s="97"/>
      <c r="OFZ1101" s="97"/>
      <c r="OGA1101" s="97"/>
      <c r="OGB1101" s="97"/>
      <c r="OGC1101" s="97"/>
      <c r="OGD1101" s="97"/>
      <c r="OGE1101" s="97"/>
      <c r="OGF1101" s="97"/>
      <c r="OGG1101" s="97"/>
      <c r="OGH1101" s="97"/>
      <c r="OGI1101" s="97"/>
      <c r="OGJ1101" s="97"/>
      <c r="OGK1101" s="97"/>
      <c r="OGL1101" s="97"/>
      <c r="OGM1101" s="97"/>
      <c r="OGN1101" s="97"/>
      <c r="OGO1101" s="97"/>
      <c r="OGP1101" s="97"/>
      <c r="OGQ1101" s="97"/>
      <c r="OGR1101" s="97"/>
      <c r="OGS1101" s="97"/>
      <c r="OGT1101" s="97"/>
      <c r="OGU1101" s="97"/>
      <c r="OGV1101" s="97"/>
      <c r="OGW1101" s="97"/>
      <c r="OGX1101" s="97"/>
      <c r="OGY1101" s="97"/>
      <c r="OGZ1101" s="97"/>
      <c r="OHA1101" s="97"/>
      <c r="OHB1101" s="97"/>
      <c r="OHC1101" s="97"/>
      <c r="OHD1101" s="97"/>
      <c r="OHE1101" s="97"/>
      <c r="OHF1101" s="97"/>
      <c r="OHG1101" s="97"/>
      <c r="OHH1101" s="97"/>
      <c r="OHI1101" s="97"/>
      <c r="OHJ1101" s="97"/>
      <c r="OHK1101" s="97"/>
      <c r="OHL1101" s="97"/>
      <c r="OHM1101" s="97"/>
      <c r="OHN1101" s="97"/>
      <c r="OHO1101" s="97"/>
      <c r="OHP1101" s="97"/>
      <c r="OHQ1101" s="97"/>
      <c r="OHR1101" s="97"/>
      <c r="OHS1101" s="97"/>
      <c r="OHT1101" s="97"/>
      <c r="OHU1101" s="97"/>
      <c r="OHV1101" s="97"/>
      <c r="OHW1101" s="97"/>
      <c r="OHX1101" s="97"/>
      <c r="OHY1101" s="97"/>
      <c r="OHZ1101" s="97"/>
      <c r="OIA1101" s="97"/>
      <c r="OIB1101" s="97"/>
      <c r="OIC1101" s="97"/>
      <c r="OID1101" s="97"/>
      <c r="OIE1101" s="97"/>
      <c r="OIF1101" s="97"/>
      <c r="OIG1101" s="97"/>
      <c r="OIH1101" s="97"/>
      <c r="OII1101" s="97"/>
      <c r="OIJ1101" s="97"/>
      <c r="OIK1101" s="97"/>
      <c r="OIL1101" s="97"/>
      <c r="OIM1101" s="97"/>
      <c r="OIN1101" s="97"/>
      <c r="OIO1101" s="97"/>
      <c r="OIP1101" s="97"/>
      <c r="OIQ1101" s="97"/>
      <c r="OIR1101" s="97"/>
      <c r="OIS1101" s="97"/>
      <c r="OIT1101" s="97"/>
      <c r="OIU1101" s="97"/>
      <c r="OIV1101" s="97"/>
      <c r="OIW1101" s="97"/>
      <c r="OIX1101" s="97"/>
      <c r="OIY1101" s="97"/>
      <c r="OIZ1101" s="97"/>
      <c r="OJA1101" s="97"/>
      <c r="OJB1101" s="97"/>
      <c r="OJC1101" s="97"/>
      <c r="OJD1101" s="97"/>
      <c r="OJE1101" s="97"/>
      <c r="OJF1101" s="97"/>
      <c r="OJG1101" s="97"/>
      <c r="OJH1101" s="97"/>
      <c r="OJI1101" s="97"/>
      <c r="OJJ1101" s="97"/>
      <c r="OJK1101" s="97"/>
      <c r="OJL1101" s="97"/>
      <c r="OJM1101" s="97"/>
      <c r="OJN1101" s="97"/>
      <c r="OJO1101" s="97"/>
      <c r="OJP1101" s="97"/>
      <c r="OJQ1101" s="97"/>
      <c r="OJR1101" s="97"/>
      <c r="OJS1101" s="97"/>
      <c r="OJT1101" s="97"/>
      <c r="OJU1101" s="97"/>
      <c r="OJV1101" s="97"/>
      <c r="OJW1101" s="97"/>
      <c r="OJX1101" s="97"/>
      <c r="OJY1101" s="97"/>
      <c r="OJZ1101" s="97"/>
      <c r="OKA1101" s="97"/>
      <c r="OKB1101" s="97"/>
      <c r="OKC1101" s="97"/>
      <c r="OKD1101" s="97"/>
      <c r="OKE1101" s="97"/>
      <c r="OKF1101" s="97"/>
      <c r="OKG1101" s="97"/>
      <c r="OKH1101" s="97"/>
      <c r="OKI1101" s="97"/>
      <c r="OKJ1101" s="97"/>
      <c r="OKK1101" s="97"/>
      <c r="OKL1101" s="97"/>
      <c r="OKM1101" s="97"/>
      <c r="OKN1101" s="97"/>
      <c r="OKO1101" s="97"/>
      <c r="OKP1101" s="97"/>
      <c r="OKQ1101" s="97"/>
      <c r="OKR1101" s="97"/>
      <c r="OKS1101" s="97"/>
      <c r="OKT1101" s="97"/>
      <c r="OKU1101" s="97"/>
      <c r="OKV1101" s="97"/>
      <c r="OKW1101" s="97"/>
      <c r="OKX1101" s="97"/>
      <c r="OKY1101" s="97"/>
      <c r="OKZ1101" s="97"/>
      <c r="OLA1101" s="97"/>
      <c r="OLB1101" s="97"/>
      <c r="OLC1101" s="97"/>
      <c r="OLD1101" s="97"/>
      <c r="OLE1101" s="97"/>
      <c r="OLF1101" s="97"/>
      <c r="OLG1101" s="97"/>
      <c r="OLH1101" s="97"/>
      <c r="OLI1101" s="97"/>
      <c r="OLJ1101" s="97"/>
      <c r="OLK1101" s="97"/>
      <c r="OLL1101" s="97"/>
      <c r="OLM1101" s="97"/>
      <c r="OLN1101" s="97"/>
      <c r="OLO1101" s="97"/>
      <c r="OLP1101" s="97"/>
      <c r="OLQ1101" s="97"/>
      <c r="OLR1101" s="97"/>
      <c r="OLS1101" s="97"/>
      <c r="OLT1101" s="97"/>
      <c r="OLU1101" s="97"/>
      <c r="OLV1101" s="97"/>
      <c r="OLW1101" s="97"/>
      <c r="OLX1101" s="97"/>
      <c r="OLY1101" s="97"/>
      <c r="OLZ1101" s="97"/>
      <c r="OMA1101" s="97"/>
      <c r="OMB1101" s="97"/>
      <c r="OMC1101" s="97"/>
      <c r="OMD1101" s="97"/>
      <c r="OME1101" s="97"/>
      <c r="OMF1101" s="97"/>
      <c r="OMG1101" s="97"/>
      <c r="OMH1101" s="97"/>
      <c r="OMI1101" s="97"/>
      <c r="OMJ1101" s="97"/>
      <c r="OMK1101" s="97"/>
      <c r="OML1101" s="97"/>
      <c r="OMM1101" s="97"/>
      <c r="OMN1101" s="97"/>
      <c r="OMO1101" s="97"/>
      <c r="OMP1101" s="97"/>
      <c r="OMQ1101" s="97"/>
      <c r="OMR1101" s="97"/>
      <c r="OMS1101" s="97"/>
      <c r="OMT1101" s="97"/>
      <c r="OMU1101" s="97"/>
      <c r="OMV1101" s="97"/>
      <c r="OMW1101" s="97"/>
      <c r="OMX1101" s="97"/>
      <c r="OMY1101" s="97"/>
      <c r="OMZ1101" s="97"/>
      <c r="ONA1101" s="97"/>
      <c r="ONB1101" s="97"/>
      <c r="ONC1101" s="97"/>
      <c r="OND1101" s="97"/>
      <c r="ONE1101" s="97"/>
      <c r="ONF1101" s="97"/>
      <c r="ONG1101" s="97"/>
      <c r="ONH1101" s="97"/>
      <c r="ONI1101" s="97"/>
      <c r="ONJ1101" s="97"/>
      <c r="ONK1101" s="97"/>
      <c r="ONL1101" s="97"/>
      <c r="ONM1101" s="97"/>
      <c r="ONN1101" s="97"/>
      <c r="ONO1101" s="97"/>
      <c r="ONP1101" s="97"/>
      <c r="ONQ1101" s="97"/>
      <c r="ONR1101" s="97"/>
      <c r="ONS1101" s="97"/>
      <c r="ONT1101" s="97"/>
      <c r="ONU1101" s="97"/>
      <c r="ONV1101" s="97"/>
      <c r="ONW1101" s="97"/>
      <c r="ONX1101" s="97"/>
      <c r="ONY1101" s="97"/>
      <c r="ONZ1101" s="97"/>
      <c r="OOA1101" s="97"/>
      <c r="OOB1101" s="97"/>
      <c r="OOC1101" s="97"/>
      <c r="OOD1101" s="97"/>
      <c r="OOE1101" s="97"/>
      <c r="OOF1101" s="97"/>
      <c r="OOG1101" s="97"/>
      <c r="OOH1101" s="97"/>
      <c r="OOI1101" s="97"/>
      <c r="OOJ1101" s="97"/>
      <c r="OOK1101" s="97"/>
      <c r="OOL1101" s="97"/>
      <c r="OOM1101" s="97"/>
      <c r="OON1101" s="97"/>
      <c r="OOO1101" s="97"/>
      <c r="OOP1101" s="97"/>
      <c r="OOQ1101" s="97"/>
      <c r="OOR1101" s="97"/>
      <c r="OOS1101" s="97"/>
      <c r="OOT1101" s="97"/>
      <c r="OOU1101" s="97"/>
      <c r="OOV1101" s="97"/>
      <c r="OOW1101" s="97"/>
      <c r="OOX1101" s="97"/>
      <c r="OOY1101" s="97"/>
      <c r="OOZ1101" s="97"/>
      <c r="OPA1101" s="97"/>
      <c r="OPB1101" s="97"/>
      <c r="OPC1101" s="97"/>
      <c r="OPD1101" s="97"/>
      <c r="OPE1101" s="97"/>
      <c r="OPF1101" s="97"/>
      <c r="OPG1101" s="97"/>
      <c r="OPH1101" s="97"/>
      <c r="OPI1101" s="97"/>
      <c r="OPJ1101" s="97"/>
      <c r="OPK1101" s="97"/>
      <c r="OPL1101" s="97"/>
      <c r="OPM1101" s="97"/>
      <c r="OPN1101" s="97"/>
      <c r="OPO1101" s="97"/>
      <c r="OPP1101" s="97"/>
      <c r="OPQ1101" s="97"/>
      <c r="OPR1101" s="97"/>
      <c r="OPS1101" s="97"/>
      <c r="OPT1101" s="97"/>
      <c r="OPU1101" s="97"/>
      <c r="OPV1101" s="97"/>
      <c r="OPW1101" s="97"/>
      <c r="OPX1101" s="97"/>
      <c r="OPY1101" s="97"/>
      <c r="OPZ1101" s="97"/>
      <c r="OQA1101" s="97"/>
      <c r="OQB1101" s="97"/>
      <c r="OQC1101" s="97"/>
      <c r="OQD1101" s="97"/>
      <c r="OQE1101" s="97"/>
      <c r="OQF1101" s="97"/>
      <c r="OQG1101" s="97"/>
      <c r="OQH1101" s="97"/>
      <c r="OQI1101" s="97"/>
      <c r="OQJ1101" s="97"/>
      <c r="OQK1101" s="97"/>
      <c r="OQL1101" s="97"/>
      <c r="OQM1101" s="97"/>
      <c r="OQN1101" s="97"/>
      <c r="OQO1101" s="97"/>
      <c r="OQP1101" s="97"/>
      <c r="OQQ1101" s="97"/>
      <c r="OQR1101" s="97"/>
      <c r="OQS1101" s="97"/>
      <c r="OQT1101" s="97"/>
      <c r="OQU1101" s="97"/>
      <c r="OQV1101" s="97"/>
      <c r="OQW1101" s="97"/>
      <c r="OQX1101" s="97"/>
      <c r="OQY1101" s="97"/>
      <c r="OQZ1101" s="97"/>
      <c r="ORA1101" s="97"/>
      <c r="ORB1101" s="97"/>
      <c r="ORC1101" s="97"/>
      <c r="ORD1101" s="97"/>
      <c r="ORE1101" s="97"/>
      <c r="ORF1101" s="97"/>
      <c r="ORG1101" s="97"/>
      <c r="ORH1101" s="97"/>
      <c r="ORI1101" s="97"/>
      <c r="ORJ1101" s="97"/>
      <c r="ORK1101" s="97"/>
      <c r="ORL1101" s="97"/>
      <c r="ORM1101" s="97"/>
      <c r="ORN1101" s="97"/>
      <c r="ORO1101" s="97"/>
      <c r="ORP1101" s="97"/>
      <c r="ORQ1101" s="97"/>
      <c r="ORR1101" s="97"/>
      <c r="ORS1101" s="97"/>
      <c r="ORT1101" s="97"/>
      <c r="ORU1101" s="97"/>
      <c r="ORV1101" s="97"/>
      <c r="ORW1101" s="97"/>
      <c r="ORX1101" s="97"/>
      <c r="ORY1101" s="97"/>
      <c r="ORZ1101" s="97"/>
      <c r="OSA1101" s="97"/>
      <c r="OSB1101" s="97"/>
      <c r="OSC1101" s="97"/>
      <c r="OSD1101" s="97"/>
      <c r="OSE1101" s="97"/>
      <c r="OSF1101" s="97"/>
      <c r="OSG1101" s="97"/>
      <c r="OSH1101" s="97"/>
      <c r="OSI1101" s="97"/>
      <c r="OSJ1101" s="97"/>
      <c r="OSK1101" s="97"/>
      <c r="OSL1101" s="97"/>
      <c r="OSM1101" s="97"/>
      <c r="OSN1101" s="97"/>
      <c r="OSO1101" s="97"/>
      <c r="OSP1101" s="97"/>
      <c r="OSQ1101" s="97"/>
      <c r="OSR1101" s="97"/>
      <c r="OSS1101" s="97"/>
      <c r="OST1101" s="97"/>
      <c r="OSU1101" s="97"/>
      <c r="OSV1101" s="97"/>
      <c r="OSW1101" s="97"/>
      <c r="OSX1101" s="97"/>
      <c r="OSY1101" s="97"/>
      <c r="OSZ1101" s="97"/>
      <c r="OTA1101" s="97"/>
      <c r="OTB1101" s="97"/>
      <c r="OTC1101" s="97"/>
      <c r="OTD1101" s="97"/>
      <c r="OTE1101" s="97"/>
      <c r="OTF1101" s="97"/>
      <c r="OTG1101" s="97"/>
      <c r="OTH1101" s="97"/>
      <c r="OTI1101" s="97"/>
      <c r="OTJ1101" s="97"/>
      <c r="OTK1101" s="97"/>
      <c r="OTL1101" s="97"/>
      <c r="OTM1101" s="97"/>
      <c r="OTN1101" s="97"/>
      <c r="OTO1101" s="97"/>
      <c r="OTP1101" s="97"/>
      <c r="OTQ1101" s="97"/>
      <c r="OTR1101" s="97"/>
      <c r="OTS1101" s="97"/>
      <c r="OTT1101" s="97"/>
      <c r="OTU1101" s="97"/>
      <c r="OTV1101" s="97"/>
      <c r="OTW1101" s="97"/>
      <c r="OTX1101" s="97"/>
      <c r="OTY1101" s="97"/>
      <c r="OTZ1101" s="97"/>
      <c r="OUA1101" s="97"/>
      <c r="OUB1101" s="97"/>
      <c r="OUC1101" s="97"/>
      <c r="OUD1101" s="97"/>
      <c r="OUE1101" s="97"/>
      <c r="OUF1101" s="97"/>
      <c r="OUG1101" s="97"/>
      <c r="OUH1101" s="97"/>
      <c r="OUI1101" s="97"/>
      <c r="OUJ1101" s="97"/>
      <c r="OUK1101" s="97"/>
      <c r="OUL1101" s="97"/>
      <c r="OUM1101" s="97"/>
      <c r="OUN1101" s="97"/>
      <c r="OUO1101" s="97"/>
      <c r="OUP1101" s="97"/>
      <c r="OUQ1101" s="97"/>
      <c r="OUR1101" s="97"/>
      <c r="OUS1101" s="97"/>
      <c r="OUT1101" s="97"/>
      <c r="OUU1101" s="97"/>
      <c r="OUV1101" s="97"/>
      <c r="OUW1101" s="97"/>
      <c r="OUX1101" s="97"/>
      <c r="OUY1101" s="97"/>
      <c r="OUZ1101" s="97"/>
      <c r="OVA1101" s="97"/>
      <c r="OVB1101" s="97"/>
      <c r="OVC1101" s="97"/>
      <c r="OVD1101" s="97"/>
      <c r="OVE1101" s="97"/>
      <c r="OVF1101" s="97"/>
      <c r="OVG1101" s="97"/>
      <c r="OVH1101" s="97"/>
      <c r="OVI1101" s="97"/>
      <c r="OVJ1101" s="97"/>
      <c r="OVK1101" s="97"/>
      <c r="OVL1101" s="97"/>
      <c r="OVM1101" s="97"/>
      <c r="OVN1101" s="97"/>
      <c r="OVO1101" s="97"/>
      <c r="OVP1101" s="97"/>
      <c r="OVQ1101" s="97"/>
      <c r="OVR1101" s="97"/>
      <c r="OVS1101" s="97"/>
      <c r="OVT1101" s="97"/>
      <c r="OVU1101" s="97"/>
      <c r="OVV1101" s="97"/>
      <c r="OVW1101" s="97"/>
      <c r="OVX1101" s="97"/>
      <c r="OVY1101" s="97"/>
      <c r="OVZ1101" s="97"/>
      <c r="OWA1101" s="97"/>
      <c r="OWB1101" s="97"/>
      <c r="OWC1101" s="97"/>
      <c r="OWD1101" s="97"/>
      <c r="OWE1101" s="97"/>
      <c r="OWF1101" s="97"/>
      <c r="OWG1101" s="97"/>
      <c r="OWH1101" s="97"/>
      <c r="OWI1101" s="97"/>
      <c r="OWJ1101" s="97"/>
      <c r="OWK1101" s="97"/>
      <c r="OWL1101" s="97"/>
      <c r="OWM1101" s="97"/>
      <c r="OWN1101" s="97"/>
      <c r="OWO1101" s="97"/>
      <c r="OWP1101" s="97"/>
      <c r="OWQ1101" s="97"/>
      <c r="OWR1101" s="97"/>
      <c r="OWS1101" s="97"/>
      <c r="OWT1101" s="97"/>
      <c r="OWU1101" s="97"/>
      <c r="OWV1101" s="97"/>
      <c r="OWW1101" s="97"/>
      <c r="OWX1101" s="97"/>
      <c r="OWY1101" s="97"/>
      <c r="OWZ1101" s="97"/>
      <c r="OXA1101" s="97"/>
      <c r="OXB1101" s="97"/>
      <c r="OXC1101" s="97"/>
      <c r="OXD1101" s="97"/>
      <c r="OXE1101" s="97"/>
      <c r="OXF1101" s="97"/>
      <c r="OXG1101" s="97"/>
      <c r="OXH1101" s="97"/>
      <c r="OXI1101" s="97"/>
      <c r="OXJ1101" s="97"/>
      <c r="OXK1101" s="97"/>
      <c r="OXL1101" s="97"/>
      <c r="OXM1101" s="97"/>
      <c r="OXN1101" s="97"/>
      <c r="OXO1101" s="97"/>
      <c r="OXP1101" s="97"/>
      <c r="OXQ1101" s="97"/>
      <c r="OXR1101" s="97"/>
      <c r="OXS1101" s="97"/>
      <c r="OXT1101" s="97"/>
      <c r="OXU1101" s="97"/>
      <c r="OXV1101" s="97"/>
      <c r="OXW1101" s="97"/>
      <c r="OXX1101" s="97"/>
      <c r="OXY1101" s="97"/>
      <c r="OXZ1101" s="97"/>
      <c r="OYA1101" s="97"/>
      <c r="OYB1101" s="97"/>
      <c r="OYC1101" s="97"/>
      <c r="OYD1101" s="97"/>
      <c r="OYE1101" s="97"/>
      <c r="OYF1101" s="97"/>
      <c r="OYG1101" s="97"/>
      <c r="OYH1101" s="97"/>
      <c r="OYI1101" s="97"/>
      <c r="OYJ1101" s="97"/>
      <c r="OYK1101" s="97"/>
      <c r="OYL1101" s="97"/>
      <c r="OYM1101" s="97"/>
      <c r="OYN1101" s="97"/>
      <c r="OYO1101" s="97"/>
      <c r="OYP1101" s="97"/>
      <c r="OYQ1101" s="97"/>
      <c r="OYR1101" s="97"/>
      <c r="OYS1101" s="97"/>
      <c r="OYT1101" s="97"/>
      <c r="OYU1101" s="97"/>
      <c r="OYV1101" s="97"/>
      <c r="OYW1101" s="97"/>
      <c r="OYX1101" s="97"/>
      <c r="OYY1101" s="97"/>
      <c r="OYZ1101" s="97"/>
      <c r="OZA1101" s="97"/>
      <c r="OZB1101" s="97"/>
      <c r="OZC1101" s="97"/>
      <c r="OZD1101" s="97"/>
      <c r="OZE1101" s="97"/>
      <c r="OZF1101" s="97"/>
      <c r="OZG1101" s="97"/>
      <c r="OZH1101" s="97"/>
      <c r="OZI1101" s="97"/>
      <c r="OZJ1101" s="97"/>
      <c r="OZK1101" s="97"/>
      <c r="OZL1101" s="97"/>
      <c r="OZM1101" s="97"/>
      <c r="OZN1101" s="97"/>
      <c r="OZO1101" s="97"/>
      <c r="OZP1101" s="97"/>
      <c r="OZQ1101" s="97"/>
      <c r="OZR1101" s="97"/>
      <c r="OZS1101" s="97"/>
      <c r="OZT1101" s="97"/>
      <c r="OZU1101" s="97"/>
      <c r="OZV1101" s="97"/>
      <c r="OZW1101" s="97"/>
      <c r="OZX1101" s="97"/>
      <c r="OZY1101" s="97"/>
      <c r="OZZ1101" s="97"/>
      <c r="PAA1101" s="97"/>
      <c r="PAB1101" s="97"/>
      <c r="PAC1101" s="97"/>
      <c r="PAD1101" s="97"/>
      <c r="PAE1101" s="97"/>
      <c r="PAF1101" s="97"/>
      <c r="PAG1101" s="97"/>
      <c r="PAH1101" s="97"/>
      <c r="PAI1101" s="97"/>
      <c r="PAJ1101" s="97"/>
      <c r="PAK1101" s="97"/>
      <c r="PAL1101" s="97"/>
      <c r="PAM1101" s="97"/>
      <c r="PAN1101" s="97"/>
      <c r="PAO1101" s="97"/>
      <c r="PAP1101" s="97"/>
      <c r="PAQ1101" s="97"/>
      <c r="PAR1101" s="97"/>
      <c r="PAS1101" s="97"/>
      <c r="PAT1101" s="97"/>
      <c r="PAU1101" s="97"/>
      <c r="PAV1101" s="97"/>
      <c r="PAW1101" s="97"/>
      <c r="PAX1101" s="97"/>
      <c r="PAY1101" s="97"/>
      <c r="PAZ1101" s="97"/>
      <c r="PBA1101" s="97"/>
      <c r="PBB1101" s="97"/>
      <c r="PBC1101" s="97"/>
      <c r="PBD1101" s="97"/>
      <c r="PBE1101" s="97"/>
      <c r="PBF1101" s="97"/>
      <c r="PBG1101" s="97"/>
      <c r="PBH1101" s="97"/>
      <c r="PBI1101" s="97"/>
      <c r="PBJ1101" s="97"/>
      <c r="PBK1101" s="97"/>
      <c r="PBL1101" s="97"/>
      <c r="PBM1101" s="97"/>
      <c r="PBN1101" s="97"/>
      <c r="PBO1101" s="97"/>
      <c r="PBP1101" s="97"/>
      <c r="PBQ1101" s="97"/>
      <c r="PBR1101" s="97"/>
      <c r="PBS1101" s="97"/>
      <c r="PBT1101" s="97"/>
      <c r="PBU1101" s="97"/>
      <c r="PBV1101" s="97"/>
      <c r="PBW1101" s="97"/>
      <c r="PBX1101" s="97"/>
      <c r="PBY1101" s="97"/>
      <c r="PBZ1101" s="97"/>
      <c r="PCA1101" s="97"/>
      <c r="PCB1101" s="97"/>
      <c r="PCC1101" s="97"/>
      <c r="PCD1101" s="97"/>
      <c r="PCE1101" s="97"/>
      <c r="PCF1101" s="97"/>
      <c r="PCG1101" s="97"/>
      <c r="PCH1101" s="97"/>
      <c r="PCI1101" s="97"/>
      <c r="PCJ1101" s="97"/>
      <c r="PCK1101" s="97"/>
      <c r="PCL1101" s="97"/>
      <c r="PCM1101" s="97"/>
      <c r="PCN1101" s="97"/>
      <c r="PCO1101" s="97"/>
      <c r="PCP1101" s="97"/>
      <c r="PCQ1101" s="97"/>
      <c r="PCR1101" s="97"/>
      <c r="PCS1101" s="97"/>
      <c r="PCT1101" s="97"/>
      <c r="PCU1101" s="97"/>
      <c r="PCV1101" s="97"/>
      <c r="PCW1101" s="97"/>
      <c r="PCX1101" s="97"/>
      <c r="PCY1101" s="97"/>
      <c r="PCZ1101" s="97"/>
      <c r="PDA1101" s="97"/>
      <c r="PDB1101" s="97"/>
      <c r="PDC1101" s="97"/>
      <c r="PDD1101" s="97"/>
      <c r="PDE1101" s="97"/>
      <c r="PDF1101" s="97"/>
      <c r="PDG1101" s="97"/>
      <c r="PDH1101" s="97"/>
      <c r="PDI1101" s="97"/>
      <c r="PDJ1101" s="97"/>
      <c r="PDK1101" s="97"/>
      <c r="PDL1101" s="97"/>
      <c r="PDM1101" s="97"/>
      <c r="PDN1101" s="97"/>
      <c r="PDO1101" s="97"/>
      <c r="PDP1101" s="97"/>
      <c r="PDQ1101" s="97"/>
      <c r="PDR1101" s="97"/>
      <c r="PDS1101" s="97"/>
      <c r="PDT1101" s="97"/>
      <c r="PDU1101" s="97"/>
      <c r="PDV1101" s="97"/>
      <c r="PDW1101" s="97"/>
      <c r="PDX1101" s="97"/>
      <c r="PDY1101" s="97"/>
      <c r="PDZ1101" s="97"/>
      <c r="PEA1101" s="97"/>
      <c r="PEB1101" s="97"/>
      <c r="PEC1101" s="97"/>
      <c r="PED1101" s="97"/>
      <c r="PEE1101" s="97"/>
      <c r="PEF1101" s="97"/>
      <c r="PEG1101" s="97"/>
      <c r="PEH1101" s="97"/>
      <c r="PEI1101" s="97"/>
      <c r="PEJ1101" s="97"/>
      <c r="PEK1101" s="97"/>
      <c r="PEL1101" s="97"/>
      <c r="PEM1101" s="97"/>
      <c r="PEN1101" s="97"/>
      <c r="PEO1101" s="97"/>
      <c r="PEP1101" s="97"/>
      <c r="PEQ1101" s="97"/>
      <c r="PER1101" s="97"/>
      <c r="PES1101" s="97"/>
      <c r="PET1101" s="97"/>
      <c r="PEU1101" s="97"/>
      <c r="PEV1101" s="97"/>
      <c r="PEW1101" s="97"/>
      <c r="PEX1101" s="97"/>
      <c r="PEY1101" s="97"/>
      <c r="PEZ1101" s="97"/>
      <c r="PFA1101" s="97"/>
      <c r="PFB1101" s="97"/>
      <c r="PFC1101" s="97"/>
      <c r="PFD1101" s="97"/>
      <c r="PFE1101" s="97"/>
      <c r="PFF1101" s="97"/>
      <c r="PFG1101" s="97"/>
      <c r="PFH1101" s="97"/>
      <c r="PFI1101" s="97"/>
      <c r="PFJ1101" s="97"/>
      <c r="PFK1101" s="97"/>
      <c r="PFL1101" s="97"/>
      <c r="PFM1101" s="97"/>
      <c r="PFN1101" s="97"/>
      <c r="PFO1101" s="97"/>
      <c r="PFP1101" s="97"/>
      <c r="PFQ1101" s="97"/>
      <c r="PFR1101" s="97"/>
      <c r="PFS1101" s="97"/>
      <c r="PFT1101" s="97"/>
      <c r="PFU1101" s="97"/>
      <c r="PFV1101" s="97"/>
      <c r="PFW1101" s="97"/>
      <c r="PFX1101" s="97"/>
      <c r="PFY1101" s="97"/>
      <c r="PFZ1101" s="97"/>
      <c r="PGA1101" s="97"/>
      <c r="PGB1101" s="97"/>
      <c r="PGC1101" s="97"/>
      <c r="PGD1101" s="97"/>
      <c r="PGE1101" s="97"/>
      <c r="PGF1101" s="97"/>
      <c r="PGG1101" s="97"/>
      <c r="PGH1101" s="97"/>
      <c r="PGI1101" s="97"/>
      <c r="PGJ1101" s="97"/>
      <c r="PGK1101" s="97"/>
      <c r="PGL1101" s="97"/>
      <c r="PGM1101" s="97"/>
      <c r="PGN1101" s="97"/>
      <c r="PGO1101" s="97"/>
      <c r="PGP1101" s="97"/>
      <c r="PGQ1101" s="97"/>
      <c r="PGR1101" s="97"/>
      <c r="PGS1101" s="97"/>
      <c r="PGT1101" s="97"/>
      <c r="PGU1101" s="97"/>
      <c r="PGV1101" s="97"/>
      <c r="PGW1101" s="97"/>
      <c r="PGX1101" s="97"/>
      <c r="PGY1101" s="97"/>
      <c r="PGZ1101" s="97"/>
      <c r="PHA1101" s="97"/>
      <c r="PHB1101" s="97"/>
      <c r="PHC1101" s="97"/>
      <c r="PHD1101" s="97"/>
      <c r="PHE1101" s="97"/>
      <c r="PHF1101" s="97"/>
      <c r="PHG1101" s="97"/>
      <c r="PHH1101" s="97"/>
      <c r="PHI1101" s="97"/>
      <c r="PHJ1101" s="97"/>
      <c r="PHK1101" s="97"/>
      <c r="PHL1101" s="97"/>
      <c r="PHM1101" s="97"/>
      <c r="PHN1101" s="97"/>
      <c r="PHO1101" s="97"/>
      <c r="PHP1101" s="97"/>
      <c r="PHQ1101" s="97"/>
      <c r="PHR1101" s="97"/>
      <c r="PHS1101" s="97"/>
      <c r="PHT1101" s="97"/>
      <c r="PHU1101" s="97"/>
      <c r="PHV1101" s="97"/>
      <c r="PHW1101" s="97"/>
      <c r="PHX1101" s="97"/>
      <c r="PHY1101" s="97"/>
      <c r="PHZ1101" s="97"/>
      <c r="PIA1101" s="97"/>
      <c r="PIB1101" s="97"/>
      <c r="PIC1101" s="97"/>
      <c r="PID1101" s="97"/>
      <c r="PIE1101" s="97"/>
      <c r="PIF1101" s="97"/>
      <c r="PIG1101" s="97"/>
      <c r="PIH1101" s="97"/>
      <c r="PII1101" s="97"/>
      <c r="PIJ1101" s="97"/>
      <c r="PIK1101" s="97"/>
      <c r="PIL1101" s="97"/>
      <c r="PIM1101" s="97"/>
      <c r="PIN1101" s="97"/>
      <c r="PIO1101" s="97"/>
      <c r="PIP1101" s="97"/>
      <c r="PIQ1101" s="97"/>
      <c r="PIR1101" s="97"/>
      <c r="PIS1101" s="97"/>
      <c r="PIT1101" s="97"/>
      <c r="PIU1101" s="97"/>
      <c r="PIV1101" s="97"/>
      <c r="PIW1101" s="97"/>
      <c r="PIX1101" s="97"/>
      <c r="PIY1101" s="97"/>
      <c r="PIZ1101" s="97"/>
      <c r="PJA1101" s="97"/>
      <c r="PJB1101" s="97"/>
      <c r="PJC1101" s="97"/>
      <c r="PJD1101" s="97"/>
      <c r="PJE1101" s="97"/>
      <c r="PJF1101" s="97"/>
      <c r="PJG1101" s="97"/>
      <c r="PJH1101" s="97"/>
      <c r="PJI1101" s="97"/>
      <c r="PJJ1101" s="97"/>
      <c r="PJK1101" s="97"/>
      <c r="PJL1101" s="97"/>
      <c r="PJM1101" s="97"/>
      <c r="PJN1101" s="97"/>
      <c r="PJO1101" s="97"/>
      <c r="PJP1101" s="97"/>
      <c r="PJQ1101" s="97"/>
      <c r="PJR1101" s="97"/>
      <c r="PJS1101" s="97"/>
      <c r="PJT1101" s="97"/>
      <c r="PJU1101" s="97"/>
      <c r="PJV1101" s="97"/>
      <c r="PJW1101" s="97"/>
      <c r="PJX1101" s="97"/>
      <c r="PJY1101" s="97"/>
      <c r="PJZ1101" s="97"/>
      <c r="PKA1101" s="97"/>
      <c r="PKB1101" s="97"/>
      <c r="PKC1101" s="97"/>
      <c r="PKD1101" s="97"/>
      <c r="PKE1101" s="97"/>
      <c r="PKF1101" s="97"/>
      <c r="PKG1101" s="97"/>
      <c r="PKH1101" s="97"/>
      <c r="PKI1101" s="97"/>
      <c r="PKJ1101" s="97"/>
      <c r="PKK1101" s="97"/>
      <c r="PKL1101" s="97"/>
      <c r="PKM1101" s="97"/>
      <c r="PKN1101" s="97"/>
      <c r="PKO1101" s="97"/>
      <c r="PKP1101" s="97"/>
      <c r="PKQ1101" s="97"/>
      <c r="PKR1101" s="97"/>
      <c r="PKS1101" s="97"/>
      <c r="PKT1101" s="97"/>
      <c r="PKU1101" s="97"/>
      <c r="PKV1101" s="97"/>
      <c r="PKW1101" s="97"/>
      <c r="PKX1101" s="97"/>
      <c r="PKY1101" s="97"/>
      <c r="PKZ1101" s="97"/>
      <c r="PLA1101" s="97"/>
      <c r="PLB1101" s="97"/>
      <c r="PLC1101" s="97"/>
      <c r="PLD1101" s="97"/>
      <c r="PLE1101" s="97"/>
      <c r="PLF1101" s="97"/>
      <c r="PLG1101" s="97"/>
      <c r="PLH1101" s="97"/>
      <c r="PLI1101" s="97"/>
      <c r="PLJ1101" s="97"/>
      <c r="PLK1101" s="97"/>
      <c r="PLL1101" s="97"/>
      <c r="PLM1101" s="97"/>
      <c r="PLN1101" s="97"/>
      <c r="PLO1101" s="97"/>
      <c r="PLP1101" s="97"/>
      <c r="PLQ1101" s="97"/>
      <c r="PLR1101" s="97"/>
      <c r="PLS1101" s="97"/>
      <c r="PLT1101" s="97"/>
      <c r="PLU1101" s="97"/>
      <c r="PLV1101" s="97"/>
      <c r="PLW1101" s="97"/>
      <c r="PLX1101" s="97"/>
      <c r="PLY1101" s="97"/>
      <c r="PLZ1101" s="97"/>
      <c r="PMA1101" s="97"/>
      <c r="PMB1101" s="97"/>
      <c r="PMC1101" s="97"/>
      <c r="PMD1101" s="97"/>
      <c r="PME1101" s="97"/>
      <c r="PMF1101" s="97"/>
      <c r="PMG1101" s="97"/>
      <c r="PMH1101" s="97"/>
      <c r="PMI1101" s="97"/>
      <c r="PMJ1101" s="97"/>
      <c r="PMK1101" s="97"/>
      <c r="PML1101" s="97"/>
      <c r="PMM1101" s="97"/>
      <c r="PMN1101" s="97"/>
      <c r="PMO1101" s="97"/>
      <c r="PMP1101" s="97"/>
      <c r="PMQ1101" s="97"/>
      <c r="PMR1101" s="97"/>
      <c r="PMS1101" s="97"/>
      <c r="PMT1101" s="97"/>
      <c r="PMU1101" s="97"/>
      <c r="PMV1101" s="97"/>
      <c r="PMW1101" s="97"/>
      <c r="PMX1101" s="97"/>
      <c r="PMY1101" s="97"/>
      <c r="PMZ1101" s="97"/>
      <c r="PNA1101" s="97"/>
      <c r="PNB1101" s="97"/>
      <c r="PNC1101" s="97"/>
      <c r="PND1101" s="97"/>
      <c r="PNE1101" s="97"/>
      <c r="PNF1101" s="97"/>
      <c r="PNG1101" s="97"/>
      <c r="PNH1101" s="97"/>
      <c r="PNI1101" s="97"/>
      <c r="PNJ1101" s="97"/>
      <c r="PNK1101" s="97"/>
      <c r="PNL1101" s="97"/>
      <c r="PNM1101" s="97"/>
      <c r="PNN1101" s="97"/>
      <c r="PNO1101" s="97"/>
      <c r="PNP1101" s="97"/>
      <c r="PNQ1101" s="97"/>
      <c r="PNR1101" s="97"/>
      <c r="PNS1101" s="97"/>
      <c r="PNT1101" s="97"/>
      <c r="PNU1101" s="97"/>
      <c r="PNV1101" s="97"/>
      <c r="PNW1101" s="97"/>
      <c r="PNX1101" s="97"/>
      <c r="PNY1101" s="97"/>
      <c r="PNZ1101" s="97"/>
      <c r="POA1101" s="97"/>
      <c r="POB1101" s="97"/>
      <c r="POC1101" s="97"/>
      <c r="POD1101" s="97"/>
      <c r="POE1101" s="97"/>
      <c r="POF1101" s="97"/>
      <c r="POG1101" s="97"/>
      <c r="POH1101" s="97"/>
      <c r="POI1101" s="97"/>
      <c r="POJ1101" s="97"/>
      <c r="POK1101" s="97"/>
      <c r="POL1101" s="97"/>
      <c r="POM1101" s="97"/>
      <c r="PON1101" s="97"/>
      <c r="POO1101" s="97"/>
      <c r="POP1101" s="97"/>
      <c r="POQ1101" s="97"/>
      <c r="POR1101" s="97"/>
      <c r="POS1101" s="97"/>
      <c r="POT1101" s="97"/>
      <c r="POU1101" s="97"/>
      <c r="POV1101" s="97"/>
      <c r="POW1101" s="97"/>
      <c r="POX1101" s="97"/>
      <c r="POY1101" s="97"/>
      <c r="POZ1101" s="97"/>
      <c r="PPA1101" s="97"/>
      <c r="PPB1101" s="97"/>
      <c r="PPC1101" s="97"/>
      <c r="PPD1101" s="97"/>
      <c r="PPE1101" s="97"/>
      <c r="PPF1101" s="97"/>
      <c r="PPG1101" s="97"/>
      <c r="PPH1101" s="97"/>
      <c r="PPI1101" s="97"/>
      <c r="PPJ1101" s="97"/>
      <c r="PPK1101" s="97"/>
      <c r="PPL1101" s="97"/>
      <c r="PPM1101" s="97"/>
      <c r="PPN1101" s="97"/>
      <c r="PPO1101" s="97"/>
      <c r="PPP1101" s="97"/>
      <c r="PPQ1101" s="97"/>
      <c r="PPR1101" s="97"/>
      <c r="PPS1101" s="97"/>
      <c r="PPT1101" s="97"/>
      <c r="PPU1101" s="97"/>
      <c r="PPV1101" s="97"/>
      <c r="PPW1101" s="97"/>
      <c r="PPX1101" s="97"/>
      <c r="PPY1101" s="97"/>
      <c r="PPZ1101" s="97"/>
      <c r="PQA1101" s="97"/>
      <c r="PQB1101" s="97"/>
      <c r="PQC1101" s="97"/>
      <c r="PQD1101" s="97"/>
      <c r="PQE1101" s="97"/>
      <c r="PQF1101" s="97"/>
      <c r="PQG1101" s="97"/>
      <c r="PQH1101" s="97"/>
      <c r="PQI1101" s="97"/>
      <c r="PQJ1101" s="97"/>
      <c r="PQK1101" s="97"/>
      <c r="PQL1101" s="97"/>
      <c r="PQM1101" s="97"/>
      <c r="PQN1101" s="97"/>
      <c r="PQO1101" s="97"/>
      <c r="PQP1101" s="97"/>
      <c r="PQQ1101" s="97"/>
      <c r="PQR1101" s="97"/>
      <c r="PQS1101" s="97"/>
      <c r="PQT1101" s="97"/>
      <c r="PQU1101" s="97"/>
      <c r="PQV1101" s="97"/>
      <c r="PQW1101" s="97"/>
      <c r="PQX1101" s="97"/>
      <c r="PQY1101" s="97"/>
      <c r="PQZ1101" s="97"/>
      <c r="PRA1101" s="97"/>
      <c r="PRB1101" s="97"/>
      <c r="PRC1101" s="97"/>
      <c r="PRD1101" s="97"/>
      <c r="PRE1101" s="97"/>
      <c r="PRF1101" s="97"/>
      <c r="PRG1101" s="97"/>
      <c r="PRH1101" s="97"/>
      <c r="PRI1101" s="97"/>
      <c r="PRJ1101" s="97"/>
      <c r="PRK1101" s="97"/>
      <c r="PRL1101" s="97"/>
      <c r="PRM1101" s="97"/>
      <c r="PRN1101" s="97"/>
      <c r="PRO1101" s="97"/>
      <c r="PRP1101" s="97"/>
      <c r="PRQ1101" s="97"/>
      <c r="PRR1101" s="97"/>
      <c r="PRS1101" s="97"/>
      <c r="PRT1101" s="97"/>
      <c r="PRU1101" s="97"/>
      <c r="PRV1101" s="97"/>
      <c r="PRW1101" s="97"/>
      <c r="PRX1101" s="97"/>
      <c r="PRY1101" s="97"/>
      <c r="PRZ1101" s="97"/>
      <c r="PSA1101" s="97"/>
      <c r="PSB1101" s="97"/>
      <c r="PSC1101" s="97"/>
      <c r="PSD1101" s="97"/>
      <c r="PSE1101" s="97"/>
      <c r="PSF1101" s="97"/>
      <c r="PSG1101" s="97"/>
      <c r="PSH1101" s="97"/>
      <c r="PSI1101" s="97"/>
      <c r="PSJ1101" s="97"/>
      <c r="PSK1101" s="97"/>
      <c r="PSL1101" s="97"/>
      <c r="PSM1101" s="97"/>
      <c r="PSN1101" s="97"/>
      <c r="PSO1101" s="97"/>
      <c r="PSP1101" s="97"/>
      <c r="PSQ1101" s="97"/>
      <c r="PSR1101" s="97"/>
      <c r="PSS1101" s="97"/>
      <c r="PST1101" s="97"/>
      <c r="PSU1101" s="97"/>
      <c r="PSV1101" s="97"/>
      <c r="PSW1101" s="97"/>
      <c r="PSX1101" s="97"/>
      <c r="PSY1101" s="97"/>
      <c r="PSZ1101" s="97"/>
      <c r="PTA1101" s="97"/>
      <c r="PTB1101" s="97"/>
      <c r="PTC1101" s="97"/>
      <c r="PTD1101" s="97"/>
      <c r="PTE1101" s="97"/>
      <c r="PTF1101" s="97"/>
      <c r="PTG1101" s="97"/>
      <c r="PTH1101" s="97"/>
      <c r="PTI1101" s="97"/>
      <c r="PTJ1101" s="97"/>
      <c r="PTK1101" s="97"/>
      <c r="PTL1101" s="97"/>
      <c r="PTM1101" s="97"/>
      <c r="PTN1101" s="97"/>
      <c r="PTO1101" s="97"/>
      <c r="PTP1101" s="97"/>
      <c r="PTQ1101" s="97"/>
      <c r="PTR1101" s="97"/>
      <c r="PTS1101" s="97"/>
      <c r="PTT1101" s="97"/>
      <c r="PTU1101" s="97"/>
      <c r="PTV1101" s="97"/>
      <c r="PTW1101" s="97"/>
      <c r="PTX1101" s="97"/>
      <c r="PTY1101" s="97"/>
      <c r="PTZ1101" s="97"/>
      <c r="PUA1101" s="97"/>
      <c r="PUB1101" s="97"/>
      <c r="PUC1101" s="97"/>
      <c r="PUD1101" s="97"/>
      <c r="PUE1101" s="97"/>
      <c r="PUF1101" s="97"/>
      <c r="PUG1101" s="97"/>
      <c r="PUH1101" s="97"/>
      <c r="PUI1101" s="97"/>
      <c r="PUJ1101" s="97"/>
      <c r="PUK1101" s="97"/>
      <c r="PUL1101" s="97"/>
      <c r="PUM1101" s="97"/>
      <c r="PUN1101" s="97"/>
      <c r="PUO1101" s="97"/>
      <c r="PUP1101" s="97"/>
      <c r="PUQ1101" s="97"/>
      <c r="PUR1101" s="97"/>
      <c r="PUS1101" s="97"/>
      <c r="PUT1101" s="97"/>
      <c r="PUU1101" s="97"/>
      <c r="PUV1101" s="97"/>
      <c r="PUW1101" s="97"/>
      <c r="PUX1101" s="97"/>
      <c r="PUY1101" s="97"/>
      <c r="PUZ1101" s="97"/>
      <c r="PVA1101" s="97"/>
      <c r="PVB1101" s="97"/>
      <c r="PVC1101" s="97"/>
      <c r="PVD1101" s="97"/>
      <c r="PVE1101" s="97"/>
      <c r="PVF1101" s="97"/>
      <c r="PVG1101" s="97"/>
      <c r="PVH1101" s="97"/>
      <c r="PVI1101" s="97"/>
      <c r="PVJ1101" s="97"/>
      <c r="PVK1101" s="97"/>
      <c r="PVL1101" s="97"/>
      <c r="PVM1101" s="97"/>
      <c r="PVN1101" s="97"/>
      <c r="PVO1101" s="97"/>
      <c r="PVP1101" s="97"/>
      <c r="PVQ1101" s="97"/>
      <c r="PVR1101" s="97"/>
      <c r="PVS1101" s="97"/>
      <c r="PVT1101" s="97"/>
      <c r="PVU1101" s="97"/>
      <c r="PVV1101" s="97"/>
      <c r="PVW1101" s="97"/>
      <c r="PVX1101" s="97"/>
      <c r="PVY1101" s="97"/>
      <c r="PVZ1101" s="97"/>
      <c r="PWA1101" s="97"/>
      <c r="PWB1101" s="97"/>
      <c r="PWC1101" s="97"/>
      <c r="PWD1101" s="97"/>
      <c r="PWE1101" s="97"/>
      <c r="PWF1101" s="97"/>
      <c r="PWG1101" s="97"/>
      <c r="PWH1101" s="97"/>
      <c r="PWI1101" s="97"/>
      <c r="PWJ1101" s="97"/>
      <c r="PWK1101" s="97"/>
      <c r="PWL1101" s="97"/>
      <c r="PWM1101" s="97"/>
      <c r="PWN1101" s="97"/>
      <c r="PWO1101" s="97"/>
      <c r="PWP1101" s="97"/>
      <c r="PWQ1101" s="97"/>
      <c r="PWR1101" s="97"/>
      <c r="PWS1101" s="97"/>
      <c r="PWT1101" s="97"/>
      <c r="PWU1101" s="97"/>
      <c r="PWV1101" s="97"/>
      <c r="PWW1101" s="97"/>
      <c r="PWX1101" s="97"/>
      <c r="PWY1101" s="97"/>
      <c r="PWZ1101" s="97"/>
      <c r="PXA1101" s="97"/>
      <c r="PXB1101" s="97"/>
      <c r="PXC1101" s="97"/>
      <c r="PXD1101" s="97"/>
      <c r="PXE1101" s="97"/>
      <c r="PXF1101" s="97"/>
      <c r="PXG1101" s="97"/>
      <c r="PXH1101" s="97"/>
      <c r="PXI1101" s="97"/>
      <c r="PXJ1101" s="97"/>
      <c r="PXK1101" s="97"/>
      <c r="PXL1101" s="97"/>
      <c r="PXM1101" s="97"/>
      <c r="PXN1101" s="97"/>
      <c r="PXO1101" s="97"/>
      <c r="PXP1101" s="97"/>
      <c r="PXQ1101" s="97"/>
      <c r="PXR1101" s="97"/>
      <c r="PXS1101" s="97"/>
      <c r="PXT1101" s="97"/>
      <c r="PXU1101" s="97"/>
      <c r="PXV1101" s="97"/>
      <c r="PXW1101" s="97"/>
      <c r="PXX1101" s="97"/>
      <c r="PXY1101" s="97"/>
      <c r="PXZ1101" s="97"/>
      <c r="PYA1101" s="97"/>
      <c r="PYB1101" s="97"/>
      <c r="PYC1101" s="97"/>
      <c r="PYD1101" s="97"/>
      <c r="PYE1101" s="97"/>
      <c r="PYF1101" s="97"/>
      <c r="PYG1101" s="97"/>
      <c r="PYH1101" s="97"/>
      <c r="PYI1101" s="97"/>
      <c r="PYJ1101" s="97"/>
      <c r="PYK1101" s="97"/>
      <c r="PYL1101" s="97"/>
      <c r="PYM1101" s="97"/>
      <c r="PYN1101" s="97"/>
      <c r="PYO1101" s="97"/>
      <c r="PYP1101" s="97"/>
      <c r="PYQ1101" s="97"/>
      <c r="PYR1101" s="97"/>
      <c r="PYS1101" s="97"/>
      <c r="PYT1101" s="97"/>
      <c r="PYU1101" s="97"/>
      <c r="PYV1101" s="97"/>
      <c r="PYW1101" s="97"/>
      <c r="PYX1101" s="97"/>
      <c r="PYY1101" s="97"/>
      <c r="PYZ1101" s="97"/>
      <c r="PZA1101" s="97"/>
      <c r="PZB1101" s="97"/>
      <c r="PZC1101" s="97"/>
      <c r="PZD1101" s="97"/>
      <c r="PZE1101" s="97"/>
      <c r="PZF1101" s="97"/>
      <c r="PZG1101" s="97"/>
      <c r="PZH1101" s="97"/>
      <c r="PZI1101" s="97"/>
      <c r="PZJ1101" s="97"/>
      <c r="PZK1101" s="97"/>
      <c r="PZL1101" s="97"/>
      <c r="PZM1101" s="97"/>
      <c r="PZN1101" s="97"/>
      <c r="PZO1101" s="97"/>
      <c r="PZP1101" s="97"/>
      <c r="PZQ1101" s="97"/>
      <c r="PZR1101" s="97"/>
      <c r="PZS1101" s="97"/>
      <c r="PZT1101" s="97"/>
      <c r="PZU1101" s="97"/>
      <c r="PZV1101" s="97"/>
      <c r="PZW1101" s="97"/>
      <c r="PZX1101" s="97"/>
      <c r="PZY1101" s="97"/>
      <c r="PZZ1101" s="97"/>
      <c r="QAA1101" s="97"/>
      <c r="QAB1101" s="97"/>
      <c r="QAC1101" s="97"/>
      <c r="QAD1101" s="97"/>
      <c r="QAE1101" s="97"/>
      <c r="QAF1101" s="97"/>
      <c r="QAG1101" s="97"/>
      <c r="QAH1101" s="97"/>
      <c r="QAI1101" s="97"/>
      <c r="QAJ1101" s="97"/>
      <c r="QAK1101" s="97"/>
      <c r="QAL1101" s="97"/>
      <c r="QAM1101" s="97"/>
      <c r="QAN1101" s="97"/>
      <c r="QAO1101" s="97"/>
      <c r="QAP1101" s="97"/>
      <c r="QAQ1101" s="97"/>
      <c r="QAR1101" s="97"/>
      <c r="QAS1101" s="97"/>
      <c r="QAT1101" s="97"/>
      <c r="QAU1101" s="97"/>
      <c r="QAV1101" s="97"/>
      <c r="QAW1101" s="97"/>
      <c r="QAX1101" s="97"/>
      <c r="QAY1101" s="97"/>
      <c r="QAZ1101" s="97"/>
      <c r="QBA1101" s="97"/>
      <c r="QBB1101" s="97"/>
      <c r="QBC1101" s="97"/>
      <c r="QBD1101" s="97"/>
      <c r="QBE1101" s="97"/>
      <c r="QBF1101" s="97"/>
      <c r="QBG1101" s="97"/>
      <c r="QBH1101" s="97"/>
      <c r="QBI1101" s="97"/>
      <c r="QBJ1101" s="97"/>
      <c r="QBK1101" s="97"/>
      <c r="QBL1101" s="97"/>
      <c r="QBM1101" s="97"/>
      <c r="QBN1101" s="97"/>
      <c r="QBO1101" s="97"/>
      <c r="QBP1101" s="97"/>
      <c r="QBQ1101" s="97"/>
      <c r="QBR1101" s="97"/>
      <c r="QBS1101" s="97"/>
      <c r="QBT1101" s="97"/>
      <c r="QBU1101" s="97"/>
      <c r="QBV1101" s="97"/>
      <c r="QBW1101" s="97"/>
      <c r="QBX1101" s="97"/>
      <c r="QBY1101" s="97"/>
      <c r="QBZ1101" s="97"/>
      <c r="QCA1101" s="97"/>
      <c r="QCB1101" s="97"/>
      <c r="QCC1101" s="97"/>
      <c r="QCD1101" s="97"/>
      <c r="QCE1101" s="97"/>
      <c r="QCF1101" s="97"/>
      <c r="QCG1101" s="97"/>
      <c r="QCH1101" s="97"/>
      <c r="QCI1101" s="97"/>
      <c r="QCJ1101" s="97"/>
      <c r="QCK1101" s="97"/>
      <c r="QCL1101" s="97"/>
      <c r="QCM1101" s="97"/>
      <c r="QCN1101" s="97"/>
      <c r="QCO1101" s="97"/>
      <c r="QCP1101" s="97"/>
      <c r="QCQ1101" s="97"/>
      <c r="QCR1101" s="97"/>
      <c r="QCS1101" s="97"/>
      <c r="QCT1101" s="97"/>
      <c r="QCU1101" s="97"/>
      <c r="QCV1101" s="97"/>
      <c r="QCW1101" s="97"/>
      <c r="QCX1101" s="97"/>
      <c r="QCY1101" s="97"/>
      <c r="QCZ1101" s="97"/>
      <c r="QDA1101" s="97"/>
      <c r="QDB1101" s="97"/>
      <c r="QDC1101" s="97"/>
      <c r="QDD1101" s="97"/>
      <c r="QDE1101" s="97"/>
      <c r="QDF1101" s="97"/>
      <c r="QDG1101" s="97"/>
      <c r="QDH1101" s="97"/>
      <c r="QDI1101" s="97"/>
      <c r="QDJ1101" s="97"/>
      <c r="QDK1101" s="97"/>
      <c r="QDL1101" s="97"/>
      <c r="QDM1101" s="97"/>
      <c r="QDN1101" s="97"/>
      <c r="QDO1101" s="97"/>
      <c r="QDP1101" s="97"/>
      <c r="QDQ1101" s="97"/>
      <c r="QDR1101" s="97"/>
      <c r="QDS1101" s="97"/>
      <c r="QDT1101" s="97"/>
      <c r="QDU1101" s="97"/>
      <c r="QDV1101" s="97"/>
      <c r="QDW1101" s="97"/>
      <c r="QDX1101" s="97"/>
      <c r="QDY1101" s="97"/>
      <c r="QDZ1101" s="97"/>
      <c r="QEA1101" s="97"/>
      <c r="QEB1101" s="97"/>
      <c r="QEC1101" s="97"/>
      <c r="QED1101" s="97"/>
      <c r="QEE1101" s="97"/>
      <c r="QEF1101" s="97"/>
      <c r="QEG1101" s="97"/>
      <c r="QEH1101" s="97"/>
      <c r="QEI1101" s="97"/>
      <c r="QEJ1101" s="97"/>
      <c r="QEK1101" s="97"/>
      <c r="QEL1101" s="97"/>
      <c r="QEM1101" s="97"/>
      <c r="QEN1101" s="97"/>
      <c r="QEO1101" s="97"/>
      <c r="QEP1101" s="97"/>
      <c r="QEQ1101" s="97"/>
      <c r="QER1101" s="97"/>
      <c r="QES1101" s="97"/>
      <c r="QET1101" s="97"/>
      <c r="QEU1101" s="97"/>
      <c r="QEV1101" s="97"/>
      <c r="QEW1101" s="97"/>
      <c r="QEX1101" s="97"/>
      <c r="QEY1101" s="97"/>
      <c r="QEZ1101" s="97"/>
      <c r="QFA1101" s="97"/>
      <c r="QFB1101" s="97"/>
      <c r="QFC1101" s="97"/>
      <c r="QFD1101" s="97"/>
      <c r="QFE1101" s="97"/>
      <c r="QFF1101" s="97"/>
      <c r="QFG1101" s="97"/>
      <c r="QFH1101" s="97"/>
      <c r="QFI1101" s="97"/>
      <c r="QFJ1101" s="97"/>
      <c r="QFK1101" s="97"/>
      <c r="QFL1101" s="97"/>
      <c r="QFM1101" s="97"/>
      <c r="QFN1101" s="97"/>
      <c r="QFO1101" s="97"/>
      <c r="QFP1101" s="97"/>
      <c r="QFQ1101" s="97"/>
      <c r="QFR1101" s="97"/>
      <c r="QFS1101" s="97"/>
      <c r="QFT1101" s="97"/>
      <c r="QFU1101" s="97"/>
      <c r="QFV1101" s="97"/>
      <c r="QFW1101" s="97"/>
      <c r="QFX1101" s="97"/>
      <c r="QFY1101" s="97"/>
      <c r="QFZ1101" s="97"/>
      <c r="QGA1101" s="97"/>
      <c r="QGB1101" s="97"/>
      <c r="QGC1101" s="97"/>
      <c r="QGD1101" s="97"/>
      <c r="QGE1101" s="97"/>
      <c r="QGF1101" s="97"/>
      <c r="QGG1101" s="97"/>
      <c r="QGH1101" s="97"/>
      <c r="QGI1101" s="97"/>
      <c r="QGJ1101" s="97"/>
      <c r="QGK1101" s="97"/>
      <c r="QGL1101" s="97"/>
      <c r="QGM1101" s="97"/>
      <c r="QGN1101" s="97"/>
      <c r="QGO1101" s="97"/>
      <c r="QGP1101" s="97"/>
      <c r="QGQ1101" s="97"/>
      <c r="QGR1101" s="97"/>
      <c r="QGS1101" s="97"/>
      <c r="QGT1101" s="97"/>
      <c r="QGU1101" s="97"/>
      <c r="QGV1101" s="97"/>
      <c r="QGW1101" s="97"/>
      <c r="QGX1101" s="97"/>
      <c r="QGY1101" s="97"/>
      <c r="QGZ1101" s="97"/>
      <c r="QHA1101" s="97"/>
      <c r="QHB1101" s="97"/>
      <c r="QHC1101" s="97"/>
      <c r="QHD1101" s="97"/>
      <c r="QHE1101" s="97"/>
      <c r="QHF1101" s="97"/>
      <c r="QHG1101" s="97"/>
      <c r="QHH1101" s="97"/>
      <c r="QHI1101" s="97"/>
      <c r="QHJ1101" s="97"/>
      <c r="QHK1101" s="97"/>
      <c r="QHL1101" s="97"/>
      <c r="QHM1101" s="97"/>
      <c r="QHN1101" s="97"/>
      <c r="QHO1101" s="97"/>
      <c r="QHP1101" s="97"/>
      <c r="QHQ1101" s="97"/>
      <c r="QHR1101" s="97"/>
      <c r="QHS1101" s="97"/>
      <c r="QHT1101" s="97"/>
      <c r="QHU1101" s="97"/>
      <c r="QHV1101" s="97"/>
      <c r="QHW1101" s="97"/>
      <c r="QHX1101" s="97"/>
      <c r="QHY1101" s="97"/>
      <c r="QHZ1101" s="97"/>
      <c r="QIA1101" s="97"/>
      <c r="QIB1101" s="97"/>
      <c r="QIC1101" s="97"/>
      <c r="QID1101" s="97"/>
      <c r="QIE1101" s="97"/>
      <c r="QIF1101" s="97"/>
      <c r="QIG1101" s="97"/>
      <c r="QIH1101" s="97"/>
      <c r="QII1101" s="97"/>
      <c r="QIJ1101" s="97"/>
      <c r="QIK1101" s="97"/>
      <c r="QIL1101" s="97"/>
      <c r="QIM1101" s="97"/>
      <c r="QIN1101" s="97"/>
      <c r="QIO1101" s="97"/>
      <c r="QIP1101" s="97"/>
      <c r="QIQ1101" s="97"/>
      <c r="QIR1101" s="97"/>
      <c r="QIS1101" s="97"/>
      <c r="QIT1101" s="97"/>
      <c r="QIU1101" s="97"/>
      <c r="QIV1101" s="97"/>
      <c r="QIW1101" s="97"/>
      <c r="QIX1101" s="97"/>
      <c r="QIY1101" s="97"/>
      <c r="QIZ1101" s="97"/>
      <c r="QJA1101" s="97"/>
      <c r="QJB1101" s="97"/>
      <c r="QJC1101" s="97"/>
      <c r="QJD1101" s="97"/>
      <c r="QJE1101" s="97"/>
      <c r="QJF1101" s="97"/>
      <c r="QJG1101" s="97"/>
      <c r="QJH1101" s="97"/>
      <c r="QJI1101" s="97"/>
      <c r="QJJ1101" s="97"/>
      <c r="QJK1101" s="97"/>
      <c r="QJL1101" s="97"/>
      <c r="QJM1101" s="97"/>
      <c r="QJN1101" s="97"/>
      <c r="QJO1101" s="97"/>
      <c r="QJP1101" s="97"/>
      <c r="QJQ1101" s="97"/>
      <c r="QJR1101" s="97"/>
      <c r="QJS1101" s="97"/>
      <c r="QJT1101" s="97"/>
      <c r="QJU1101" s="97"/>
      <c r="QJV1101" s="97"/>
      <c r="QJW1101" s="97"/>
      <c r="QJX1101" s="97"/>
      <c r="QJY1101" s="97"/>
      <c r="QJZ1101" s="97"/>
      <c r="QKA1101" s="97"/>
      <c r="QKB1101" s="97"/>
      <c r="QKC1101" s="97"/>
      <c r="QKD1101" s="97"/>
      <c r="QKE1101" s="97"/>
      <c r="QKF1101" s="97"/>
      <c r="QKG1101" s="97"/>
      <c r="QKH1101" s="97"/>
      <c r="QKI1101" s="97"/>
      <c r="QKJ1101" s="97"/>
      <c r="QKK1101" s="97"/>
      <c r="QKL1101" s="97"/>
      <c r="QKM1101" s="97"/>
      <c r="QKN1101" s="97"/>
      <c r="QKO1101" s="97"/>
      <c r="QKP1101" s="97"/>
      <c r="QKQ1101" s="97"/>
      <c r="QKR1101" s="97"/>
      <c r="QKS1101" s="97"/>
      <c r="QKT1101" s="97"/>
      <c r="QKU1101" s="97"/>
      <c r="QKV1101" s="97"/>
      <c r="QKW1101" s="97"/>
      <c r="QKX1101" s="97"/>
      <c r="QKY1101" s="97"/>
      <c r="QKZ1101" s="97"/>
      <c r="QLA1101" s="97"/>
      <c r="QLB1101" s="97"/>
      <c r="QLC1101" s="97"/>
      <c r="QLD1101" s="97"/>
      <c r="QLE1101" s="97"/>
      <c r="QLF1101" s="97"/>
      <c r="QLG1101" s="97"/>
      <c r="QLH1101" s="97"/>
      <c r="QLI1101" s="97"/>
      <c r="QLJ1101" s="97"/>
      <c r="QLK1101" s="97"/>
      <c r="QLL1101" s="97"/>
      <c r="QLM1101" s="97"/>
      <c r="QLN1101" s="97"/>
      <c r="QLO1101" s="97"/>
      <c r="QLP1101" s="97"/>
      <c r="QLQ1101" s="97"/>
      <c r="QLR1101" s="97"/>
      <c r="QLS1101" s="97"/>
      <c r="QLT1101" s="97"/>
      <c r="QLU1101" s="97"/>
      <c r="QLV1101" s="97"/>
      <c r="QLW1101" s="97"/>
      <c r="QLX1101" s="97"/>
      <c r="QLY1101" s="97"/>
      <c r="QLZ1101" s="97"/>
      <c r="QMA1101" s="97"/>
      <c r="QMB1101" s="97"/>
      <c r="QMC1101" s="97"/>
      <c r="QMD1101" s="97"/>
      <c r="QME1101" s="97"/>
      <c r="QMF1101" s="97"/>
      <c r="QMG1101" s="97"/>
      <c r="QMH1101" s="97"/>
      <c r="QMI1101" s="97"/>
      <c r="QMJ1101" s="97"/>
      <c r="QMK1101" s="97"/>
      <c r="QML1101" s="97"/>
      <c r="QMM1101" s="97"/>
      <c r="QMN1101" s="97"/>
      <c r="QMO1101" s="97"/>
      <c r="QMP1101" s="97"/>
      <c r="QMQ1101" s="97"/>
      <c r="QMR1101" s="97"/>
      <c r="QMS1101" s="97"/>
      <c r="QMT1101" s="97"/>
      <c r="QMU1101" s="97"/>
      <c r="QMV1101" s="97"/>
      <c r="QMW1101" s="97"/>
      <c r="QMX1101" s="97"/>
      <c r="QMY1101" s="97"/>
      <c r="QMZ1101" s="97"/>
      <c r="QNA1101" s="97"/>
      <c r="QNB1101" s="97"/>
      <c r="QNC1101" s="97"/>
      <c r="QND1101" s="97"/>
      <c r="QNE1101" s="97"/>
      <c r="QNF1101" s="97"/>
      <c r="QNG1101" s="97"/>
      <c r="QNH1101" s="97"/>
      <c r="QNI1101" s="97"/>
      <c r="QNJ1101" s="97"/>
      <c r="QNK1101" s="97"/>
      <c r="QNL1101" s="97"/>
      <c r="QNM1101" s="97"/>
      <c r="QNN1101" s="97"/>
      <c r="QNO1101" s="97"/>
      <c r="QNP1101" s="97"/>
      <c r="QNQ1101" s="97"/>
      <c r="QNR1101" s="97"/>
      <c r="QNS1101" s="97"/>
      <c r="QNT1101" s="97"/>
      <c r="QNU1101" s="97"/>
      <c r="QNV1101" s="97"/>
      <c r="QNW1101" s="97"/>
      <c r="QNX1101" s="97"/>
      <c r="QNY1101" s="97"/>
      <c r="QNZ1101" s="97"/>
      <c r="QOA1101" s="97"/>
      <c r="QOB1101" s="97"/>
      <c r="QOC1101" s="97"/>
      <c r="QOD1101" s="97"/>
      <c r="QOE1101" s="97"/>
      <c r="QOF1101" s="97"/>
      <c r="QOG1101" s="97"/>
      <c r="QOH1101" s="97"/>
      <c r="QOI1101" s="97"/>
      <c r="QOJ1101" s="97"/>
      <c r="QOK1101" s="97"/>
      <c r="QOL1101" s="97"/>
      <c r="QOM1101" s="97"/>
      <c r="QON1101" s="97"/>
      <c r="QOO1101" s="97"/>
      <c r="QOP1101" s="97"/>
      <c r="QOQ1101" s="97"/>
      <c r="QOR1101" s="97"/>
      <c r="QOS1101" s="97"/>
      <c r="QOT1101" s="97"/>
      <c r="QOU1101" s="97"/>
      <c r="QOV1101" s="97"/>
      <c r="QOW1101" s="97"/>
      <c r="QOX1101" s="97"/>
      <c r="QOY1101" s="97"/>
      <c r="QOZ1101" s="97"/>
      <c r="QPA1101" s="97"/>
      <c r="QPB1101" s="97"/>
      <c r="QPC1101" s="97"/>
      <c r="QPD1101" s="97"/>
      <c r="QPE1101" s="97"/>
      <c r="QPF1101" s="97"/>
      <c r="QPG1101" s="97"/>
      <c r="QPH1101" s="97"/>
      <c r="QPI1101" s="97"/>
      <c r="QPJ1101" s="97"/>
      <c r="QPK1101" s="97"/>
      <c r="QPL1101" s="97"/>
      <c r="QPM1101" s="97"/>
      <c r="QPN1101" s="97"/>
      <c r="QPO1101" s="97"/>
      <c r="QPP1101" s="97"/>
      <c r="QPQ1101" s="97"/>
      <c r="QPR1101" s="97"/>
      <c r="QPS1101" s="97"/>
      <c r="QPT1101" s="97"/>
      <c r="QPU1101" s="97"/>
      <c r="QPV1101" s="97"/>
      <c r="QPW1101" s="97"/>
      <c r="QPX1101" s="97"/>
      <c r="QPY1101" s="97"/>
      <c r="QPZ1101" s="97"/>
      <c r="QQA1101" s="97"/>
      <c r="QQB1101" s="97"/>
      <c r="QQC1101" s="97"/>
      <c r="QQD1101" s="97"/>
      <c r="QQE1101" s="97"/>
      <c r="QQF1101" s="97"/>
      <c r="QQG1101" s="97"/>
      <c r="QQH1101" s="97"/>
      <c r="QQI1101" s="97"/>
      <c r="QQJ1101" s="97"/>
      <c r="QQK1101" s="97"/>
      <c r="QQL1101" s="97"/>
      <c r="QQM1101" s="97"/>
      <c r="QQN1101" s="97"/>
      <c r="QQO1101" s="97"/>
      <c r="QQP1101" s="97"/>
      <c r="QQQ1101" s="97"/>
      <c r="QQR1101" s="97"/>
      <c r="QQS1101" s="97"/>
      <c r="QQT1101" s="97"/>
      <c r="QQU1101" s="97"/>
      <c r="QQV1101" s="97"/>
      <c r="QQW1101" s="97"/>
      <c r="QQX1101" s="97"/>
      <c r="QQY1101" s="97"/>
      <c r="QQZ1101" s="97"/>
      <c r="QRA1101" s="97"/>
      <c r="QRB1101" s="97"/>
      <c r="QRC1101" s="97"/>
      <c r="QRD1101" s="97"/>
      <c r="QRE1101" s="97"/>
      <c r="QRF1101" s="97"/>
      <c r="QRG1101" s="97"/>
      <c r="QRH1101" s="97"/>
      <c r="QRI1101" s="97"/>
      <c r="QRJ1101" s="97"/>
      <c r="QRK1101" s="97"/>
      <c r="QRL1101" s="97"/>
      <c r="QRM1101" s="97"/>
      <c r="QRN1101" s="97"/>
      <c r="QRO1101" s="97"/>
      <c r="QRP1101" s="97"/>
      <c r="QRQ1101" s="97"/>
      <c r="QRR1101" s="97"/>
      <c r="QRS1101" s="97"/>
      <c r="QRT1101" s="97"/>
      <c r="QRU1101" s="97"/>
      <c r="QRV1101" s="97"/>
      <c r="QRW1101" s="97"/>
      <c r="QRX1101" s="97"/>
      <c r="QRY1101" s="97"/>
      <c r="QRZ1101" s="97"/>
      <c r="QSA1101" s="97"/>
      <c r="QSB1101" s="97"/>
      <c r="QSC1101" s="97"/>
      <c r="QSD1101" s="97"/>
      <c r="QSE1101" s="97"/>
      <c r="QSF1101" s="97"/>
      <c r="QSG1101" s="97"/>
      <c r="QSH1101" s="97"/>
      <c r="QSI1101" s="97"/>
      <c r="QSJ1101" s="97"/>
      <c r="QSK1101" s="97"/>
      <c r="QSL1101" s="97"/>
      <c r="QSM1101" s="97"/>
      <c r="QSN1101" s="97"/>
      <c r="QSO1101" s="97"/>
      <c r="QSP1101" s="97"/>
      <c r="QSQ1101" s="97"/>
      <c r="QSR1101" s="97"/>
      <c r="QSS1101" s="97"/>
      <c r="QST1101" s="97"/>
      <c r="QSU1101" s="97"/>
      <c r="QSV1101" s="97"/>
      <c r="QSW1101" s="97"/>
      <c r="QSX1101" s="97"/>
      <c r="QSY1101" s="97"/>
      <c r="QSZ1101" s="97"/>
      <c r="QTA1101" s="97"/>
      <c r="QTB1101" s="97"/>
      <c r="QTC1101" s="97"/>
      <c r="QTD1101" s="97"/>
      <c r="QTE1101" s="97"/>
      <c r="QTF1101" s="97"/>
      <c r="QTG1101" s="97"/>
      <c r="QTH1101" s="97"/>
      <c r="QTI1101" s="97"/>
      <c r="QTJ1101" s="97"/>
      <c r="QTK1101" s="97"/>
      <c r="QTL1101" s="97"/>
      <c r="QTM1101" s="97"/>
      <c r="QTN1101" s="97"/>
      <c r="QTO1101" s="97"/>
      <c r="QTP1101" s="97"/>
      <c r="QTQ1101" s="97"/>
      <c r="QTR1101" s="97"/>
      <c r="QTS1101" s="97"/>
      <c r="QTT1101" s="97"/>
      <c r="QTU1101" s="97"/>
      <c r="QTV1101" s="97"/>
      <c r="QTW1101" s="97"/>
      <c r="QTX1101" s="97"/>
      <c r="QTY1101" s="97"/>
      <c r="QTZ1101" s="97"/>
      <c r="QUA1101" s="97"/>
      <c r="QUB1101" s="97"/>
      <c r="QUC1101" s="97"/>
      <c r="QUD1101" s="97"/>
      <c r="QUE1101" s="97"/>
      <c r="QUF1101" s="97"/>
      <c r="QUG1101" s="97"/>
      <c r="QUH1101" s="97"/>
      <c r="QUI1101" s="97"/>
      <c r="QUJ1101" s="97"/>
      <c r="QUK1101" s="97"/>
      <c r="QUL1101" s="97"/>
      <c r="QUM1101" s="97"/>
      <c r="QUN1101" s="97"/>
      <c r="QUO1101" s="97"/>
      <c r="QUP1101" s="97"/>
      <c r="QUQ1101" s="97"/>
      <c r="QUR1101" s="97"/>
      <c r="QUS1101" s="97"/>
      <c r="QUT1101" s="97"/>
      <c r="QUU1101" s="97"/>
      <c r="QUV1101" s="97"/>
      <c r="QUW1101" s="97"/>
      <c r="QUX1101" s="97"/>
      <c r="QUY1101" s="97"/>
      <c r="QUZ1101" s="97"/>
      <c r="QVA1101" s="97"/>
      <c r="QVB1101" s="97"/>
      <c r="QVC1101" s="97"/>
      <c r="QVD1101" s="97"/>
      <c r="QVE1101" s="97"/>
      <c r="QVF1101" s="97"/>
      <c r="QVG1101" s="97"/>
      <c r="QVH1101" s="97"/>
      <c r="QVI1101" s="97"/>
      <c r="QVJ1101" s="97"/>
      <c r="QVK1101" s="97"/>
      <c r="QVL1101" s="97"/>
      <c r="QVM1101" s="97"/>
      <c r="QVN1101" s="97"/>
      <c r="QVO1101" s="97"/>
      <c r="QVP1101" s="97"/>
      <c r="QVQ1101" s="97"/>
      <c r="QVR1101" s="97"/>
      <c r="QVS1101" s="97"/>
      <c r="QVT1101" s="97"/>
      <c r="QVU1101" s="97"/>
      <c r="QVV1101" s="97"/>
      <c r="QVW1101" s="97"/>
      <c r="QVX1101" s="97"/>
      <c r="QVY1101" s="97"/>
      <c r="QVZ1101" s="97"/>
      <c r="QWA1101" s="97"/>
      <c r="QWB1101" s="97"/>
      <c r="QWC1101" s="97"/>
      <c r="QWD1101" s="97"/>
      <c r="QWE1101" s="97"/>
      <c r="QWF1101" s="97"/>
      <c r="QWG1101" s="97"/>
      <c r="QWH1101" s="97"/>
      <c r="QWI1101" s="97"/>
      <c r="QWJ1101" s="97"/>
      <c r="QWK1101" s="97"/>
      <c r="QWL1101" s="97"/>
      <c r="QWM1101" s="97"/>
      <c r="QWN1101" s="97"/>
      <c r="QWO1101" s="97"/>
      <c r="QWP1101" s="97"/>
      <c r="QWQ1101" s="97"/>
      <c r="QWR1101" s="97"/>
      <c r="QWS1101" s="97"/>
      <c r="QWT1101" s="97"/>
      <c r="QWU1101" s="97"/>
      <c r="QWV1101" s="97"/>
      <c r="QWW1101" s="97"/>
      <c r="QWX1101" s="97"/>
      <c r="QWY1101" s="97"/>
      <c r="QWZ1101" s="97"/>
      <c r="QXA1101" s="97"/>
      <c r="QXB1101" s="97"/>
      <c r="QXC1101" s="97"/>
      <c r="QXD1101" s="97"/>
      <c r="QXE1101" s="97"/>
      <c r="QXF1101" s="97"/>
      <c r="QXG1101" s="97"/>
      <c r="QXH1101" s="97"/>
      <c r="QXI1101" s="97"/>
      <c r="QXJ1101" s="97"/>
      <c r="QXK1101" s="97"/>
      <c r="QXL1101" s="97"/>
      <c r="QXM1101" s="97"/>
      <c r="QXN1101" s="97"/>
      <c r="QXO1101" s="97"/>
      <c r="QXP1101" s="97"/>
      <c r="QXQ1101" s="97"/>
      <c r="QXR1101" s="97"/>
      <c r="QXS1101" s="97"/>
      <c r="QXT1101" s="97"/>
      <c r="QXU1101" s="97"/>
      <c r="QXV1101" s="97"/>
      <c r="QXW1101" s="97"/>
      <c r="QXX1101" s="97"/>
      <c r="QXY1101" s="97"/>
      <c r="QXZ1101" s="97"/>
      <c r="QYA1101" s="97"/>
      <c r="QYB1101" s="97"/>
      <c r="QYC1101" s="97"/>
      <c r="QYD1101" s="97"/>
      <c r="QYE1101" s="97"/>
      <c r="QYF1101" s="97"/>
      <c r="QYG1101" s="97"/>
      <c r="QYH1101" s="97"/>
      <c r="QYI1101" s="97"/>
      <c r="QYJ1101" s="97"/>
      <c r="QYK1101" s="97"/>
      <c r="QYL1101" s="97"/>
      <c r="QYM1101" s="97"/>
      <c r="QYN1101" s="97"/>
      <c r="QYO1101" s="97"/>
      <c r="QYP1101" s="97"/>
      <c r="QYQ1101" s="97"/>
      <c r="QYR1101" s="97"/>
      <c r="QYS1101" s="97"/>
      <c r="QYT1101" s="97"/>
      <c r="QYU1101" s="97"/>
      <c r="QYV1101" s="97"/>
      <c r="QYW1101" s="97"/>
      <c r="QYX1101" s="97"/>
      <c r="QYY1101" s="97"/>
      <c r="QYZ1101" s="97"/>
      <c r="QZA1101" s="97"/>
      <c r="QZB1101" s="97"/>
      <c r="QZC1101" s="97"/>
      <c r="QZD1101" s="97"/>
      <c r="QZE1101" s="97"/>
      <c r="QZF1101" s="97"/>
      <c r="QZG1101" s="97"/>
      <c r="QZH1101" s="97"/>
      <c r="QZI1101" s="97"/>
      <c r="QZJ1101" s="97"/>
      <c r="QZK1101" s="97"/>
      <c r="QZL1101" s="97"/>
      <c r="QZM1101" s="97"/>
      <c r="QZN1101" s="97"/>
      <c r="QZO1101" s="97"/>
      <c r="QZP1101" s="97"/>
      <c r="QZQ1101" s="97"/>
      <c r="QZR1101" s="97"/>
      <c r="QZS1101" s="97"/>
      <c r="QZT1101" s="97"/>
      <c r="QZU1101" s="97"/>
      <c r="QZV1101" s="97"/>
      <c r="QZW1101" s="97"/>
      <c r="QZX1101" s="97"/>
      <c r="QZY1101" s="97"/>
      <c r="QZZ1101" s="97"/>
      <c r="RAA1101" s="97"/>
      <c r="RAB1101" s="97"/>
      <c r="RAC1101" s="97"/>
      <c r="RAD1101" s="97"/>
      <c r="RAE1101" s="97"/>
      <c r="RAF1101" s="97"/>
      <c r="RAG1101" s="97"/>
      <c r="RAH1101" s="97"/>
      <c r="RAI1101" s="97"/>
      <c r="RAJ1101" s="97"/>
      <c r="RAK1101" s="97"/>
      <c r="RAL1101" s="97"/>
      <c r="RAM1101" s="97"/>
      <c r="RAN1101" s="97"/>
      <c r="RAO1101" s="97"/>
      <c r="RAP1101" s="97"/>
      <c r="RAQ1101" s="97"/>
      <c r="RAR1101" s="97"/>
      <c r="RAS1101" s="97"/>
      <c r="RAT1101" s="97"/>
      <c r="RAU1101" s="97"/>
      <c r="RAV1101" s="97"/>
      <c r="RAW1101" s="97"/>
      <c r="RAX1101" s="97"/>
      <c r="RAY1101" s="97"/>
      <c r="RAZ1101" s="97"/>
      <c r="RBA1101" s="97"/>
      <c r="RBB1101" s="97"/>
      <c r="RBC1101" s="97"/>
      <c r="RBD1101" s="97"/>
      <c r="RBE1101" s="97"/>
      <c r="RBF1101" s="97"/>
      <c r="RBG1101" s="97"/>
      <c r="RBH1101" s="97"/>
      <c r="RBI1101" s="97"/>
      <c r="RBJ1101" s="97"/>
      <c r="RBK1101" s="97"/>
      <c r="RBL1101" s="97"/>
      <c r="RBM1101" s="97"/>
      <c r="RBN1101" s="97"/>
      <c r="RBO1101" s="97"/>
      <c r="RBP1101" s="97"/>
      <c r="RBQ1101" s="97"/>
      <c r="RBR1101" s="97"/>
      <c r="RBS1101" s="97"/>
      <c r="RBT1101" s="97"/>
      <c r="RBU1101" s="97"/>
      <c r="RBV1101" s="97"/>
      <c r="RBW1101" s="97"/>
      <c r="RBX1101" s="97"/>
      <c r="RBY1101" s="97"/>
      <c r="RBZ1101" s="97"/>
      <c r="RCA1101" s="97"/>
      <c r="RCB1101" s="97"/>
      <c r="RCC1101" s="97"/>
      <c r="RCD1101" s="97"/>
      <c r="RCE1101" s="97"/>
      <c r="RCF1101" s="97"/>
      <c r="RCG1101" s="97"/>
      <c r="RCH1101" s="97"/>
      <c r="RCI1101" s="97"/>
      <c r="RCJ1101" s="97"/>
      <c r="RCK1101" s="97"/>
      <c r="RCL1101" s="97"/>
      <c r="RCM1101" s="97"/>
      <c r="RCN1101" s="97"/>
      <c r="RCO1101" s="97"/>
      <c r="RCP1101" s="97"/>
      <c r="RCQ1101" s="97"/>
      <c r="RCR1101" s="97"/>
      <c r="RCS1101" s="97"/>
      <c r="RCT1101" s="97"/>
      <c r="RCU1101" s="97"/>
      <c r="RCV1101" s="97"/>
      <c r="RCW1101" s="97"/>
      <c r="RCX1101" s="97"/>
      <c r="RCY1101" s="97"/>
      <c r="RCZ1101" s="97"/>
      <c r="RDA1101" s="97"/>
      <c r="RDB1101" s="97"/>
      <c r="RDC1101" s="97"/>
      <c r="RDD1101" s="97"/>
      <c r="RDE1101" s="97"/>
      <c r="RDF1101" s="97"/>
      <c r="RDG1101" s="97"/>
      <c r="RDH1101" s="97"/>
      <c r="RDI1101" s="97"/>
      <c r="RDJ1101" s="97"/>
      <c r="RDK1101" s="97"/>
      <c r="RDL1101" s="97"/>
      <c r="RDM1101" s="97"/>
      <c r="RDN1101" s="97"/>
      <c r="RDO1101" s="97"/>
      <c r="RDP1101" s="97"/>
      <c r="RDQ1101" s="97"/>
      <c r="RDR1101" s="97"/>
      <c r="RDS1101" s="97"/>
      <c r="RDT1101" s="97"/>
      <c r="RDU1101" s="97"/>
      <c r="RDV1101" s="97"/>
      <c r="RDW1101" s="97"/>
      <c r="RDX1101" s="97"/>
      <c r="RDY1101" s="97"/>
      <c r="RDZ1101" s="97"/>
      <c r="REA1101" s="97"/>
      <c r="REB1101" s="97"/>
      <c r="REC1101" s="97"/>
      <c r="RED1101" s="97"/>
      <c r="REE1101" s="97"/>
      <c r="REF1101" s="97"/>
      <c r="REG1101" s="97"/>
      <c r="REH1101" s="97"/>
      <c r="REI1101" s="97"/>
      <c r="REJ1101" s="97"/>
      <c r="REK1101" s="97"/>
      <c r="REL1101" s="97"/>
      <c r="REM1101" s="97"/>
      <c r="REN1101" s="97"/>
      <c r="REO1101" s="97"/>
      <c r="REP1101" s="97"/>
      <c r="REQ1101" s="97"/>
      <c r="RER1101" s="97"/>
      <c r="RES1101" s="97"/>
      <c r="RET1101" s="97"/>
      <c r="REU1101" s="97"/>
      <c r="REV1101" s="97"/>
      <c r="REW1101" s="97"/>
      <c r="REX1101" s="97"/>
      <c r="REY1101" s="97"/>
      <c r="REZ1101" s="97"/>
      <c r="RFA1101" s="97"/>
      <c r="RFB1101" s="97"/>
      <c r="RFC1101" s="97"/>
      <c r="RFD1101" s="97"/>
      <c r="RFE1101" s="97"/>
      <c r="RFF1101" s="97"/>
      <c r="RFG1101" s="97"/>
      <c r="RFH1101" s="97"/>
      <c r="RFI1101" s="97"/>
      <c r="RFJ1101" s="97"/>
      <c r="RFK1101" s="97"/>
      <c r="RFL1101" s="97"/>
      <c r="RFM1101" s="97"/>
      <c r="RFN1101" s="97"/>
      <c r="RFO1101" s="97"/>
      <c r="RFP1101" s="97"/>
      <c r="RFQ1101" s="97"/>
      <c r="RFR1101" s="97"/>
      <c r="RFS1101" s="97"/>
      <c r="RFT1101" s="97"/>
      <c r="RFU1101" s="97"/>
      <c r="RFV1101" s="97"/>
      <c r="RFW1101" s="97"/>
      <c r="RFX1101" s="97"/>
      <c r="RFY1101" s="97"/>
      <c r="RFZ1101" s="97"/>
      <c r="RGA1101" s="97"/>
      <c r="RGB1101" s="97"/>
      <c r="RGC1101" s="97"/>
      <c r="RGD1101" s="97"/>
      <c r="RGE1101" s="97"/>
      <c r="RGF1101" s="97"/>
      <c r="RGG1101" s="97"/>
      <c r="RGH1101" s="97"/>
      <c r="RGI1101" s="97"/>
      <c r="RGJ1101" s="97"/>
      <c r="RGK1101" s="97"/>
      <c r="RGL1101" s="97"/>
      <c r="RGM1101" s="97"/>
      <c r="RGN1101" s="97"/>
      <c r="RGO1101" s="97"/>
      <c r="RGP1101" s="97"/>
      <c r="RGQ1101" s="97"/>
      <c r="RGR1101" s="97"/>
      <c r="RGS1101" s="97"/>
      <c r="RGT1101" s="97"/>
      <c r="RGU1101" s="97"/>
      <c r="RGV1101" s="97"/>
      <c r="RGW1101" s="97"/>
      <c r="RGX1101" s="97"/>
      <c r="RGY1101" s="97"/>
      <c r="RGZ1101" s="97"/>
      <c r="RHA1101" s="97"/>
      <c r="RHB1101" s="97"/>
      <c r="RHC1101" s="97"/>
      <c r="RHD1101" s="97"/>
      <c r="RHE1101" s="97"/>
      <c r="RHF1101" s="97"/>
      <c r="RHG1101" s="97"/>
      <c r="RHH1101" s="97"/>
      <c r="RHI1101" s="97"/>
      <c r="RHJ1101" s="97"/>
      <c r="RHK1101" s="97"/>
      <c r="RHL1101" s="97"/>
      <c r="RHM1101" s="97"/>
      <c r="RHN1101" s="97"/>
      <c r="RHO1101" s="97"/>
      <c r="RHP1101" s="97"/>
      <c r="RHQ1101" s="97"/>
      <c r="RHR1101" s="97"/>
      <c r="RHS1101" s="97"/>
      <c r="RHT1101" s="97"/>
      <c r="RHU1101" s="97"/>
      <c r="RHV1101" s="97"/>
      <c r="RHW1101" s="97"/>
      <c r="RHX1101" s="97"/>
      <c r="RHY1101" s="97"/>
      <c r="RHZ1101" s="97"/>
      <c r="RIA1101" s="97"/>
      <c r="RIB1101" s="97"/>
      <c r="RIC1101" s="97"/>
      <c r="RID1101" s="97"/>
      <c r="RIE1101" s="97"/>
      <c r="RIF1101" s="97"/>
      <c r="RIG1101" s="97"/>
      <c r="RIH1101" s="97"/>
      <c r="RII1101" s="97"/>
      <c r="RIJ1101" s="97"/>
      <c r="RIK1101" s="97"/>
      <c r="RIL1101" s="97"/>
      <c r="RIM1101" s="97"/>
      <c r="RIN1101" s="97"/>
      <c r="RIO1101" s="97"/>
      <c r="RIP1101" s="97"/>
      <c r="RIQ1101" s="97"/>
      <c r="RIR1101" s="97"/>
      <c r="RIS1101" s="97"/>
      <c r="RIT1101" s="97"/>
      <c r="RIU1101" s="97"/>
      <c r="RIV1101" s="97"/>
      <c r="RIW1101" s="97"/>
      <c r="RIX1101" s="97"/>
      <c r="RIY1101" s="97"/>
      <c r="RIZ1101" s="97"/>
      <c r="RJA1101" s="97"/>
      <c r="RJB1101" s="97"/>
      <c r="RJC1101" s="97"/>
      <c r="RJD1101" s="97"/>
      <c r="RJE1101" s="97"/>
      <c r="RJF1101" s="97"/>
      <c r="RJG1101" s="97"/>
      <c r="RJH1101" s="97"/>
      <c r="RJI1101" s="97"/>
      <c r="RJJ1101" s="97"/>
      <c r="RJK1101" s="97"/>
      <c r="RJL1101" s="97"/>
      <c r="RJM1101" s="97"/>
      <c r="RJN1101" s="97"/>
      <c r="RJO1101" s="97"/>
      <c r="RJP1101" s="97"/>
      <c r="RJQ1101" s="97"/>
      <c r="RJR1101" s="97"/>
      <c r="RJS1101" s="97"/>
      <c r="RJT1101" s="97"/>
      <c r="RJU1101" s="97"/>
      <c r="RJV1101" s="97"/>
      <c r="RJW1101" s="97"/>
      <c r="RJX1101" s="97"/>
      <c r="RJY1101" s="97"/>
      <c r="RJZ1101" s="97"/>
      <c r="RKA1101" s="97"/>
      <c r="RKB1101" s="97"/>
      <c r="RKC1101" s="97"/>
      <c r="RKD1101" s="97"/>
      <c r="RKE1101" s="97"/>
      <c r="RKF1101" s="97"/>
      <c r="RKG1101" s="97"/>
      <c r="RKH1101" s="97"/>
      <c r="RKI1101" s="97"/>
      <c r="RKJ1101" s="97"/>
      <c r="RKK1101" s="97"/>
      <c r="RKL1101" s="97"/>
      <c r="RKM1101" s="97"/>
      <c r="RKN1101" s="97"/>
      <c r="RKO1101" s="97"/>
      <c r="RKP1101" s="97"/>
      <c r="RKQ1101" s="97"/>
      <c r="RKR1101" s="97"/>
      <c r="RKS1101" s="97"/>
      <c r="RKT1101" s="97"/>
      <c r="RKU1101" s="97"/>
      <c r="RKV1101" s="97"/>
      <c r="RKW1101" s="97"/>
      <c r="RKX1101" s="97"/>
      <c r="RKY1101" s="97"/>
      <c r="RKZ1101" s="97"/>
      <c r="RLA1101" s="97"/>
      <c r="RLB1101" s="97"/>
      <c r="RLC1101" s="97"/>
      <c r="RLD1101" s="97"/>
      <c r="RLE1101" s="97"/>
      <c r="RLF1101" s="97"/>
      <c r="RLG1101" s="97"/>
      <c r="RLH1101" s="97"/>
      <c r="RLI1101" s="97"/>
      <c r="RLJ1101" s="97"/>
      <c r="RLK1101" s="97"/>
      <c r="RLL1101" s="97"/>
      <c r="RLM1101" s="97"/>
      <c r="RLN1101" s="97"/>
      <c r="RLO1101" s="97"/>
      <c r="RLP1101" s="97"/>
      <c r="RLQ1101" s="97"/>
      <c r="RLR1101" s="97"/>
      <c r="RLS1101" s="97"/>
      <c r="RLT1101" s="97"/>
      <c r="RLU1101" s="97"/>
      <c r="RLV1101" s="97"/>
      <c r="RLW1101" s="97"/>
      <c r="RLX1101" s="97"/>
      <c r="RLY1101" s="97"/>
      <c r="RLZ1101" s="97"/>
      <c r="RMA1101" s="97"/>
      <c r="RMB1101" s="97"/>
      <c r="RMC1101" s="97"/>
      <c r="RMD1101" s="97"/>
      <c r="RME1101" s="97"/>
      <c r="RMF1101" s="97"/>
      <c r="RMG1101" s="97"/>
      <c r="RMH1101" s="97"/>
      <c r="RMI1101" s="97"/>
      <c r="RMJ1101" s="97"/>
      <c r="RMK1101" s="97"/>
      <c r="RML1101" s="97"/>
      <c r="RMM1101" s="97"/>
      <c r="RMN1101" s="97"/>
      <c r="RMO1101" s="97"/>
      <c r="RMP1101" s="97"/>
      <c r="RMQ1101" s="97"/>
      <c r="RMR1101" s="97"/>
      <c r="RMS1101" s="97"/>
      <c r="RMT1101" s="97"/>
      <c r="RMU1101" s="97"/>
      <c r="RMV1101" s="97"/>
      <c r="RMW1101" s="97"/>
      <c r="RMX1101" s="97"/>
      <c r="RMY1101" s="97"/>
      <c r="RMZ1101" s="97"/>
      <c r="RNA1101" s="97"/>
      <c r="RNB1101" s="97"/>
      <c r="RNC1101" s="97"/>
      <c r="RND1101" s="97"/>
      <c r="RNE1101" s="97"/>
      <c r="RNF1101" s="97"/>
      <c r="RNG1101" s="97"/>
      <c r="RNH1101" s="97"/>
      <c r="RNI1101" s="97"/>
      <c r="RNJ1101" s="97"/>
      <c r="RNK1101" s="97"/>
      <c r="RNL1101" s="97"/>
      <c r="RNM1101" s="97"/>
      <c r="RNN1101" s="97"/>
      <c r="RNO1101" s="97"/>
      <c r="RNP1101" s="97"/>
      <c r="RNQ1101" s="97"/>
      <c r="RNR1101" s="97"/>
      <c r="RNS1101" s="97"/>
      <c r="RNT1101" s="97"/>
      <c r="RNU1101" s="97"/>
      <c r="RNV1101" s="97"/>
      <c r="RNW1101" s="97"/>
      <c r="RNX1101" s="97"/>
      <c r="RNY1101" s="97"/>
      <c r="RNZ1101" s="97"/>
      <c r="ROA1101" s="97"/>
      <c r="ROB1101" s="97"/>
      <c r="ROC1101" s="97"/>
      <c r="ROD1101" s="97"/>
      <c r="ROE1101" s="97"/>
      <c r="ROF1101" s="97"/>
      <c r="ROG1101" s="97"/>
      <c r="ROH1101" s="97"/>
      <c r="ROI1101" s="97"/>
      <c r="ROJ1101" s="97"/>
      <c r="ROK1101" s="97"/>
      <c r="ROL1101" s="97"/>
      <c r="ROM1101" s="97"/>
      <c r="RON1101" s="97"/>
      <c r="ROO1101" s="97"/>
      <c r="ROP1101" s="97"/>
      <c r="ROQ1101" s="97"/>
      <c r="ROR1101" s="97"/>
      <c r="ROS1101" s="97"/>
      <c r="ROT1101" s="97"/>
      <c r="ROU1101" s="97"/>
      <c r="ROV1101" s="97"/>
      <c r="ROW1101" s="97"/>
      <c r="ROX1101" s="97"/>
      <c r="ROY1101" s="97"/>
      <c r="ROZ1101" s="97"/>
      <c r="RPA1101" s="97"/>
      <c r="RPB1101" s="97"/>
      <c r="RPC1101" s="97"/>
      <c r="RPD1101" s="97"/>
      <c r="RPE1101" s="97"/>
      <c r="RPF1101" s="97"/>
      <c r="RPG1101" s="97"/>
      <c r="RPH1101" s="97"/>
      <c r="RPI1101" s="97"/>
      <c r="RPJ1101" s="97"/>
      <c r="RPK1101" s="97"/>
      <c r="RPL1101" s="97"/>
      <c r="RPM1101" s="97"/>
      <c r="RPN1101" s="97"/>
      <c r="RPO1101" s="97"/>
      <c r="RPP1101" s="97"/>
      <c r="RPQ1101" s="97"/>
      <c r="RPR1101" s="97"/>
      <c r="RPS1101" s="97"/>
      <c r="RPT1101" s="97"/>
      <c r="RPU1101" s="97"/>
      <c r="RPV1101" s="97"/>
      <c r="RPW1101" s="97"/>
      <c r="RPX1101" s="97"/>
      <c r="RPY1101" s="97"/>
      <c r="RPZ1101" s="97"/>
      <c r="RQA1101" s="97"/>
      <c r="RQB1101" s="97"/>
      <c r="RQC1101" s="97"/>
      <c r="RQD1101" s="97"/>
      <c r="RQE1101" s="97"/>
      <c r="RQF1101" s="97"/>
      <c r="RQG1101" s="97"/>
      <c r="RQH1101" s="97"/>
      <c r="RQI1101" s="97"/>
      <c r="RQJ1101" s="97"/>
      <c r="RQK1101" s="97"/>
      <c r="RQL1101" s="97"/>
      <c r="RQM1101" s="97"/>
      <c r="RQN1101" s="97"/>
      <c r="RQO1101" s="97"/>
      <c r="RQP1101" s="97"/>
      <c r="RQQ1101" s="97"/>
      <c r="RQR1101" s="97"/>
      <c r="RQS1101" s="97"/>
      <c r="RQT1101" s="97"/>
      <c r="RQU1101" s="97"/>
      <c r="RQV1101" s="97"/>
      <c r="RQW1101" s="97"/>
      <c r="RQX1101" s="97"/>
      <c r="RQY1101" s="97"/>
      <c r="RQZ1101" s="97"/>
      <c r="RRA1101" s="97"/>
      <c r="RRB1101" s="97"/>
      <c r="RRC1101" s="97"/>
      <c r="RRD1101" s="97"/>
      <c r="RRE1101" s="97"/>
      <c r="RRF1101" s="97"/>
      <c r="RRG1101" s="97"/>
      <c r="RRH1101" s="97"/>
      <c r="RRI1101" s="97"/>
      <c r="RRJ1101" s="97"/>
      <c r="RRK1101" s="97"/>
      <c r="RRL1101" s="97"/>
      <c r="RRM1101" s="97"/>
      <c r="RRN1101" s="97"/>
      <c r="RRO1101" s="97"/>
      <c r="RRP1101" s="97"/>
      <c r="RRQ1101" s="97"/>
      <c r="RRR1101" s="97"/>
      <c r="RRS1101" s="97"/>
      <c r="RRT1101" s="97"/>
      <c r="RRU1101" s="97"/>
      <c r="RRV1101" s="97"/>
      <c r="RRW1101" s="97"/>
      <c r="RRX1101" s="97"/>
      <c r="RRY1101" s="97"/>
      <c r="RRZ1101" s="97"/>
      <c r="RSA1101" s="97"/>
      <c r="RSB1101" s="97"/>
      <c r="RSC1101" s="97"/>
      <c r="RSD1101" s="97"/>
      <c r="RSE1101" s="97"/>
      <c r="RSF1101" s="97"/>
      <c r="RSG1101" s="97"/>
      <c r="RSH1101" s="97"/>
      <c r="RSI1101" s="97"/>
      <c r="RSJ1101" s="97"/>
      <c r="RSK1101" s="97"/>
      <c r="RSL1101" s="97"/>
      <c r="RSM1101" s="97"/>
      <c r="RSN1101" s="97"/>
      <c r="RSO1101" s="97"/>
      <c r="RSP1101" s="97"/>
      <c r="RSQ1101" s="97"/>
      <c r="RSR1101" s="97"/>
      <c r="RSS1101" s="97"/>
      <c r="RST1101" s="97"/>
      <c r="RSU1101" s="97"/>
      <c r="RSV1101" s="97"/>
      <c r="RSW1101" s="97"/>
      <c r="RSX1101" s="97"/>
      <c r="RSY1101" s="97"/>
      <c r="RSZ1101" s="97"/>
      <c r="RTA1101" s="97"/>
      <c r="RTB1101" s="97"/>
      <c r="RTC1101" s="97"/>
      <c r="RTD1101" s="97"/>
      <c r="RTE1101" s="97"/>
      <c r="RTF1101" s="97"/>
      <c r="RTG1101" s="97"/>
      <c r="RTH1101" s="97"/>
      <c r="RTI1101" s="97"/>
      <c r="RTJ1101" s="97"/>
      <c r="RTK1101" s="97"/>
      <c r="RTL1101" s="97"/>
      <c r="RTM1101" s="97"/>
      <c r="RTN1101" s="97"/>
      <c r="RTO1101" s="97"/>
      <c r="RTP1101" s="97"/>
      <c r="RTQ1101" s="97"/>
      <c r="RTR1101" s="97"/>
      <c r="RTS1101" s="97"/>
      <c r="RTT1101" s="97"/>
      <c r="RTU1101" s="97"/>
      <c r="RTV1101" s="97"/>
      <c r="RTW1101" s="97"/>
      <c r="RTX1101" s="97"/>
      <c r="RTY1101" s="97"/>
      <c r="RTZ1101" s="97"/>
      <c r="RUA1101" s="97"/>
      <c r="RUB1101" s="97"/>
      <c r="RUC1101" s="97"/>
      <c r="RUD1101" s="97"/>
      <c r="RUE1101" s="97"/>
      <c r="RUF1101" s="97"/>
      <c r="RUG1101" s="97"/>
      <c r="RUH1101" s="97"/>
      <c r="RUI1101" s="97"/>
      <c r="RUJ1101" s="97"/>
      <c r="RUK1101" s="97"/>
      <c r="RUL1101" s="97"/>
      <c r="RUM1101" s="97"/>
      <c r="RUN1101" s="97"/>
      <c r="RUO1101" s="97"/>
      <c r="RUP1101" s="97"/>
      <c r="RUQ1101" s="97"/>
      <c r="RUR1101" s="97"/>
      <c r="RUS1101" s="97"/>
      <c r="RUT1101" s="97"/>
      <c r="RUU1101" s="97"/>
      <c r="RUV1101" s="97"/>
      <c r="RUW1101" s="97"/>
      <c r="RUX1101" s="97"/>
      <c r="RUY1101" s="97"/>
      <c r="RUZ1101" s="97"/>
      <c r="RVA1101" s="97"/>
      <c r="RVB1101" s="97"/>
      <c r="RVC1101" s="97"/>
      <c r="RVD1101" s="97"/>
      <c r="RVE1101" s="97"/>
      <c r="RVF1101" s="97"/>
      <c r="RVG1101" s="97"/>
      <c r="RVH1101" s="97"/>
      <c r="RVI1101" s="97"/>
      <c r="RVJ1101" s="97"/>
      <c r="RVK1101" s="97"/>
      <c r="RVL1101" s="97"/>
      <c r="RVM1101" s="97"/>
      <c r="RVN1101" s="97"/>
      <c r="RVO1101" s="97"/>
      <c r="RVP1101" s="97"/>
      <c r="RVQ1101" s="97"/>
      <c r="RVR1101" s="97"/>
      <c r="RVS1101" s="97"/>
      <c r="RVT1101" s="97"/>
      <c r="RVU1101" s="97"/>
      <c r="RVV1101" s="97"/>
      <c r="RVW1101" s="97"/>
      <c r="RVX1101" s="97"/>
      <c r="RVY1101" s="97"/>
      <c r="RVZ1101" s="97"/>
      <c r="RWA1101" s="97"/>
      <c r="RWB1101" s="97"/>
      <c r="RWC1101" s="97"/>
      <c r="RWD1101" s="97"/>
      <c r="RWE1101" s="97"/>
      <c r="RWF1101" s="97"/>
      <c r="RWG1101" s="97"/>
      <c r="RWH1101" s="97"/>
      <c r="RWI1101" s="97"/>
      <c r="RWJ1101" s="97"/>
      <c r="RWK1101" s="97"/>
      <c r="RWL1101" s="97"/>
      <c r="RWM1101" s="97"/>
      <c r="RWN1101" s="97"/>
      <c r="RWO1101" s="97"/>
      <c r="RWP1101" s="97"/>
      <c r="RWQ1101" s="97"/>
      <c r="RWR1101" s="97"/>
      <c r="RWS1101" s="97"/>
      <c r="RWT1101" s="97"/>
      <c r="RWU1101" s="97"/>
      <c r="RWV1101" s="97"/>
      <c r="RWW1101" s="97"/>
      <c r="RWX1101" s="97"/>
      <c r="RWY1101" s="97"/>
      <c r="RWZ1101" s="97"/>
      <c r="RXA1101" s="97"/>
      <c r="RXB1101" s="97"/>
      <c r="RXC1101" s="97"/>
      <c r="RXD1101" s="97"/>
      <c r="RXE1101" s="97"/>
      <c r="RXF1101" s="97"/>
      <c r="RXG1101" s="97"/>
      <c r="RXH1101" s="97"/>
      <c r="RXI1101" s="97"/>
      <c r="RXJ1101" s="97"/>
      <c r="RXK1101" s="97"/>
      <c r="RXL1101" s="97"/>
      <c r="RXM1101" s="97"/>
      <c r="RXN1101" s="97"/>
      <c r="RXO1101" s="97"/>
      <c r="RXP1101" s="97"/>
      <c r="RXQ1101" s="97"/>
      <c r="RXR1101" s="97"/>
      <c r="RXS1101" s="97"/>
      <c r="RXT1101" s="97"/>
      <c r="RXU1101" s="97"/>
      <c r="RXV1101" s="97"/>
      <c r="RXW1101" s="97"/>
      <c r="RXX1101" s="97"/>
      <c r="RXY1101" s="97"/>
      <c r="RXZ1101" s="97"/>
      <c r="RYA1101" s="97"/>
      <c r="RYB1101" s="97"/>
      <c r="RYC1101" s="97"/>
      <c r="RYD1101" s="97"/>
      <c r="RYE1101" s="97"/>
      <c r="RYF1101" s="97"/>
      <c r="RYG1101" s="97"/>
      <c r="RYH1101" s="97"/>
      <c r="RYI1101" s="97"/>
      <c r="RYJ1101" s="97"/>
      <c r="RYK1101" s="97"/>
      <c r="RYL1101" s="97"/>
      <c r="RYM1101" s="97"/>
      <c r="RYN1101" s="97"/>
      <c r="RYO1101" s="97"/>
      <c r="RYP1101" s="97"/>
      <c r="RYQ1101" s="97"/>
      <c r="RYR1101" s="97"/>
      <c r="RYS1101" s="97"/>
      <c r="RYT1101" s="97"/>
      <c r="RYU1101" s="97"/>
      <c r="RYV1101" s="97"/>
      <c r="RYW1101" s="97"/>
      <c r="RYX1101" s="97"/>
      <c r="RYY1101" s="97"/>
      <c r="RYZ1101" s="97"/>
      <c r="RZA1101" s="97"/>
      <c r="RZB1101" s="97"/>
      <c r="RZC1101" s="97"/>
      <c r="RZD1101" s="97"/>
      <c r="RZE1101" s="97"/>
      <c r="RZF1101" s="97"/>
      <c r="RZG1101" s="97"/>
      <c r="RZH1101" s="97"/>
      <c r="RZI1101" s="97"/>
      <c r="RZJ1101" s="97"/>
      <c r="RZK1101" s="97"/>
      <c r="RZL1101" s="97"/>
      <c r="RZM1101" s="97"/>
      <c r="RZN1101" s="97"/>
      <c r="RZO1101" s="97"/>
      <c r="RZP1101" s="97"/>
      <c r="RZQ1101" s="97"/>
      <c r="RZR1101" s="97"/>
      <c r="RZS1101" s="97"/>
      <c r="RZT1101" s="97"/>
      <c r="RZU1101" s="97"/>
      <c r="RZV1101" s="97"/>
      <c r="RZW1101" s="97"/>
      <c r="RZX1101" s="97"/>
      <c r="RZY1101" s="97"/>
      <c r="RZZ1101" s="97"/>
      <c r="SAA1101" s="97"/>
      <c r="SAB1101" s="97"/>
      <c r="SAC1101" s="97"/>
      <c r="SAD1101" s="97"/>
      <c r="SAE1101" s="97"/>
      <c r="SAF1101" s="97"/>
      <c r="SAG1101" s="97"/>
      <c r="SAH1101" s="97"/>
      <c r="SAI1101" s="97"/>
      <c r="SAJ1101" s="97"/>
      <c r="SAK1101" s="97"/>
      <c r="SAL1101" s="97"/>
      <c r="SAM1101" s="97"/>
      <c r="SAN1101" s="97"/>
      <c r="SAO1101" s="97"/>
      <c r="SAP1101" s="97"/>
      <c r="SAQ1101" s="97"/>
      <c r="SAR1101" s="97"/>
      <c r="SAS1101" s="97"/>
      <c r="SAT1101" s="97"/>
      <c r="SAU1101" s="97"/>
      <c r="SAV1101" s="97"/>
      <c r="SAW1101" s="97"/>
      <c r="SAX1101" s="97"/>
      <c r="SAY1101" s="97"/>
      <c r="SAZ1101" s="97"/>
      <c r="SBA1101" s="97"/>
      <c r="SBB1101" s="97"/>
      <c r="SBC1101" s="97"/>
      <c r="SBD1101" s="97"/>
      <c r="SBE1101" s="97"/>
      <c r="SBF1101" s="97"/>
      <c r="SBG1101" s="97"/>
      <c r="SBH1101" s="97"/>
      <c r="SBI1101" s="97"/>
      <c r="SBJ1101" s="97"/>
      <c r="SBK1101" s="97"/>
      <c r="SBL1101" s="97"/>
      <c r="SBM1101" s="97"/>
      <c r="SBN1101" s="97"/>
      <c r="SBO1101" s="97"/>
      <c r="SBP1101" s="97"/>
      <c r="SBQ1101" s="97"/>
      <c r="SBR1101" s="97"/>
      <c r="SBS1101" s="97"/>
      <c r="SBT1101" s="97"/>
      <c r="SBU1101" s="97"/>
      <c r="SBV1101" s="97"/>
      <c r="SBW1101" s="97"/>
      <c r="SBX1101" s="97"/>
      <c r="SBY1101" s="97"/>
      <c r="SBZ1101" s="97"/>
      <c r="SCA1101" s="97"/>
      <c r="SCB1101" s="97"/>
      <c r="SCC1101" s="97"/>
      <c r="SCD1101" s="97"/>
      <c r="SCE1101" s="97"/>
      <c r="SCF1101" s="97"/>
      <c r="SCG1101" s="97"/>
      <c r="SCH1101" s="97"/>
      <c r="SCI1101" s="97"/>
      <c r="SCJ1101" s="97"/>
      <c r="SCK1101" s="97"/>
      <c r="SCL1101" s="97"/>
      <c r="SCM1101" s="97"/>
      <c r="SCN1101" s="97"/>
      <c r="SCO1101" s="97"/>
      <c r="SCP1101" s="97"/>
      <c r="SCQ1101" s="97"/>
      <c r="SCR1101" s="97"/>
      <c r="SCS1101" s="97"/>
      <c r="SCT1101" s="97"/>
      <c r="SCU1101" s="97"/>
      <c r="SCV1101" s="97"/>
      <c r="SCW1101" s="97"/>
      <c r="SCX1101" s="97"/>
      <c r="SCY1101" s="97"/>
      <c r="SCZ1101" s="97"/>
      <c r="SDA1101" s="97"/>
      <c r="SDB1101" s="97"/>
      <c r="SDC1101" s="97"/>
      <c r="SDD1101" s="97"/>
      <c r="SDE1101" s="97"/>
      <c r="SDF1101" s="97"/>
      <c r="SDG1101" s="97"/>
      <c r="SDH1101" s="97"/>
      <c r="SDI1101" s="97"/>
      <c r="SDJ1101" s="97"/>
      <c r="SDK1101" s="97"/>
      <c r="SDL1101" s="97"/>
      <c r="SDM1101" s="97"/>
      <c r="SDN1101" s="97"/>
      <c r="SDO1101" s="97"/>
      <c r="SDP1101" s="97"/>
      <c r="SDQ1101" s="97"/>
      <c r="SDR1101" s="97"/>
      <c r="SDS1101" s="97"/>
      <c r="SDT1101" s="97"/>
      <c r="SDU1101" s="97"/>
      <c r="SDV1101" s="97"/>
      <c r="SDW1101" s="97"/>
      <c r="SDX1101" s="97"/>
      <c r="SDY1101" s="97"/>
      <c r="SDZ1101" s="97"/>
      <c r="SEA1101" s="97"/>
      <c r="SEB1101" s="97"/>
      <c r="SEC1101" s="97"/>
      <c r="SED1101" s="97"/>
      <c r="SEE1101" s="97"/>
      <c r="SEF1101" s="97"/>
      <c r="SEG1101" s="97"/>
      <c r="SEH1101" s="97"/>
      <c r="SEI1101" s="97"/>
      <c r="SEJ1101" s="97"/>
      <c r="SEK1101" s="97"/>
      <c r="SEL1101" s="97"/>
      <c r="SEM1101" s="97"/>
      <c r="SEN1101" s="97"/>
      <c r="SEO1101" s="97"/>
      <c r="SEP1101" s="97"/>
      <c r="SEQ1101" s="97"/>
      <c r="SER1101" s="97"/>
      <c r="SES1101" s="97"/>
      <c r="SET1101" s="97"/>
      <c r="SEU1101" s="97"/>
      <c r="SEV1101" s="97"/>
      <c r="SEW1101" s="97"/>
      <c r="SEX1101" s="97"/>
      <c r="SEY1101" s="97"/>
      <c r="SEZ1101" s="97"/>
      <c r="SFA1101" s="97"/>
      <c r="SFB1101" s="97"/>
      <c r="SFC1101" s="97"/>
      <c r="SFD1101" s="97"/>
      <c r="SFE1101" s="97"/>
      <c r="SFF1101" s="97"/>
      <c r="SFG1101" s="97"/>
      <c r="SFH1101" s="97"/>
      <c r="SFI1101" s="97"/>
      <c r="SFJ1101" s="97"/>
      <c r="SFK1101" s="97"/>
      <c r="SFL1101" s="97"/>
      <c r="SFM1101" s="97"/>
      <c r="SFN1101" s="97"/>
      <c r="SFO1101" s="97"/>
      <c r="SFP1101" s="97"/>
      <c r="SFQ1101" s="97"/>
      <c r="SFR1101" s="97"/>
      <c r="SFS1101" s="97"/>
      <c r="SFT1101" s="97"/>
      <c r="SFU1101" s="97"/>
      <c r="SFV1101" s="97"/>
      <c r="SFW1101" s="97"/>
      <c r="SFX1101" s="97"/>
      <c r="SFY1101" s="97"/>
      <c r="SFZ1101" s="97"/>
      <c r="SGA1101" s="97"/>
      <c r="SGB1101" s="97"/>
      <c r="SGC1101" s="97"/>
      <c r="SGD1101" s="97"/>
      <c r="SGE1101" s="97"/>
      <c r="SGF1101" s="97"/>
      <c r="SGG1101" s="97"/>
      <c r="SGH1101" s="97"/>
      <c r="SGI1101" s="97"/>
      <c r="SGJ1101" s="97"/>
      <c r="SGK1101" s="97"/>
      <c r="SGL1101" s="97"/>
      <c r="SGM1101" s="97"/>
      <c r="SGN1101" s="97"/>
      <c r="SGO1101" s="97"/>
      <c r="SGP1101" s="97"/>
      <c r="SGQ1101" s="97"/>
      <c r="SGR1101" s="97"/>
      <c r="SGS1101" s="97"/>
      <c r="SGT1101" s="97"/>
      <c r="SGU1101" s="97"/>
      <c r="SGV1101" s="97"/>
      <c r="SGW1101" s="97"/>
      <c r="SGX1101" s="97"/>
      <c r="SGY1101" s="97"/>
      <c r="SGZ1101" s="97"/>
      <c r="SHA1101" s="97"/>
      <c r="SHB1101" s="97"/>
      <c r="SHC1101" s="97"/>
      <c r="SHD1101" s="97"/>
      <c r="SHE1101" s="97"/>
      <c r="SHF1101" s="97"/>
      <c r="SHG1101" s="97"/>
      <c r="SHH1101" s="97"/>
      <c r="SHI1101" s="97"/>
      <c r="SHJ1101" s="97"/>
      <c r="SHK1101" s="97"/>
      <c r="SHL1101" s="97"/>
      <c r="SHM1101" s="97"/>
      <c r="SHN1101" s="97"/>
      <c r="SHO1101" s="97"/>
      <c r="SHP1101" s="97"/>
      <c r="SHQ1101" s="97"/>
      <c r="SHR1101" s="97"/>
      <c r="SHS1101" s="97"/>
      <c r="SHT1101" s="97"/>
      <c r="SHU1101" s="97"/>
      <c r="SHV1101" s="97"/>
      <c r="SHW1101" s="97"/>
      <c r="SHX1101" s="97"/>
      <c r="SHY1101" s="97"/>
      <c r="SHZ1101" s="97"/>
      <c r="SIA1101" s="97"/>
      <c r="SIB1101" s="97"/>
      <c r="SIC1101" s="97"/>
      <c r="SID1101" s="97"/>
      <c r="SIE1101" s="97"/>
      <c r="SIF1101" s="97"/>
      <c r="SIG1101" s="97"/>
      <c r="SIH1101" s="97"/>
      <c r="SII1101" s="97"/>
      <c r="SIJ1101" s="97"/>
      <c r="SIK1101" s="97"/>
      <c r="SIL1101" s="97"/>
      <c r="SIM1101" s="97"/>
      <c r="SIN1101" s="97"/>
      <c r="SIO1101" s="97"/>
      <c r="SIP1101" s="97"/>
      <c r="SIQ1101" s="97"/>
      <c r="SIR1101" s="97"/>
      <c r="SIS1101" s="97"/>
      <c r="SIT1101" s="97"/>
      <c r="SIU1101" s="97"/>
      <c r="SIV1101" s="97"/>
      <c r="SIW1101" s="97"/>
      <c r="SIX1101" s="97"/>
      <c r="SIY1101" s="97"/>
      <c r="SIZ1101" s="97"/>
      <c r="SJA1101" s="97"/>
      <c r="SJB1101" s="97"/>
      <c r="SJC1101" s="97"/>
      <c r="SJD1101" s="97"/>
      <c r="SJE1101" s="97"/>
      <c r="SJF1101" s="97"/>
      <c r="SJG1101" s="97"/>
      <c r="SJH1101" s="97"/>
      <c r="SJI1101" s="97"/>
      <c r="SJJ1101" s="97"/>
      <c r="SJK1101" s="97"/>
      <c r="SJL1101" s="97"/>
      <c r="SJM1101" s="97"/>
      <c r="SJN1101" s="97"/>
      <c r="SJO1101" s="97"/>
      <c r="SJP1101" s="97"/>
      <c r="SJQ1101" s="97"/>
      <c r="SJR1101" s="97"/>
      <c r="SJS1101" s="97"/>
      <c r="SJT1101" s="97"/>
      <c r="SJU1101" s="97"/>
      <c r="SJV1101" s="97"/>
      <c r="SJW1101" s="97"/>
      <c r="SJX1101" s="97"/>
      <c r="SJY1101" s="97"/>
      <c r="SJZ1101" s="97"/>
      <c r="SKA1101" s="97"/>
      <c r="SKB1101" s="97"/>
      <c r="SKC1101" s="97"/>
      <c r="SKD1101" s="97"/>
      <c r="SKE1101" s="97"/>
      <c r="SKF1101" s="97"/>
      <c r="SKG1101" s="97"/>
      <c r="SKH1101" s="97"/>
      <c r="SKI1101" s="97"/>
      <c r="SKJ1101" s="97"/>
      <c r="SKK1101" s="97"/>
      <c r="SKL1101" s="97"/>
      <c r="SKM1101" s="97"/>
      <c r="SKN1101" s="97"/>
      <c r="SKO1101" s="97"/>
      <c r="SKP1101" s="97"/>
      <c r="SKQ1101" s="97"/>
      <c r="SKR1101" s="97"/>
      <c r="SKS1101" s="97"/>
      <c r="SKT1101" s="97"/>
      <c r="SKU1101" s="97"/>
      <c r="SKV1101" s="97"/>
      <c r="SKW1101" s="97"/>
      <c r="SKX1101" s="97"/>
      <c r="SKY1101" s="97"/>
      <c r="SKZ1101" s="97"/>
      <c r="SLA1101" s="97"/>
      <c r="SLB1101" s="97"/>
      <c r="SLC1101" s="97"/>
      <c r="SLD1101" s="97"/>
      <c r="SLE1101" s="97"/>
      <c r="SLF1101" s="97"/>
      <c r="SLG1101" s="97"/>
      <c r="SLH1101" s="97"/>
      <c r="SLI1101" s="97"/>
      <c r="SLJ1101" s="97"/>
      <c r="SLK1101" s="97"/>
      <c r="SLL1101" s="97"/>
      <c r="SLM1101" s="97"/>
      <c r="SLN1101" s="97"/>
      <c r="SLO1101" s="97"/>
      <c r="SLP1101" s="97"/>
      <c r="SLQ1101" s="97"/>
      <c r="SLR1101" s="97"/>
      <c r="SLS1101" s="97"/>
      <c r="SLT1101" s="97"/>
      <c r="SLU1101" s="97"/>
      <c r="SLV1101" s="97"/>
      <c r="SLW1101" s="97"/>
      <c r="SLX1101" s="97"/>
      <c r="SLY1101" s="97"/>
      <c r="SLZ1101" s="97"/>
      <c r="SMA1101" s="97"/>
      <c r="SMB1101" s="97"/>
      <c r="SMC1101" s="97"/>
      <c r="SMD1101" s="97"/>
      <c r="SME1101" s="97"/>
      <c r="SMF1101" s="97"/>
      <c r="SMG1101" s="97"/>
      <c r="SMH1101" s="97"/>
      <c r="SMI1101" s="97"/>
      <c r="SMJ1101" s="97"/>
      <c r="SMK1101" s="97"/>
      <c r="SML1101" s="97"/>
      <c r="SMM1101" s="97"/>
      <c r="SMN1101" s="97"/>
      <c r="SMO1101" s="97"/>
      <c r="SMP1101" s="97"/>
      <c r="SMQ1101" s="97"/>
      <c r="SMR1101" s="97"/>
      <c r="SMS1101" s="97"/>
      <c r="SMT1101" s="97"/>
      <c r="SMU1101" s="97"/>
      <c r="SMV1101" s="97"/>
      <c r="SMW1101" s="97"/>
      <c r="SMX1101" s="97"/>
      <c r="SMY1101" s="97"/>
      <c r="SMZ1101" s="97"/>
      <c r="SNA1101" s="97"/>
      <c r="SNB1101" s="97"/>
      <c r="SNC1101" s="97"/>
      <c r="SND1101" s="97"/>
      <c r="SNE1101" s="97"/>
      <c r="SNF1101" s="97"/>
      <c r="SNG1101" s="97"/>
      <c r="SNH1101" s="97"/>
      <c r="SNI1101" s="97"/>
      <c r="SNJ1101" s="97"/>
      <c r="SNK1101" s="97"/>
      <c r="SNL1101" s="97"/>
      <c r="SNM1101" s="97"/>
      <c r="SNN1101" s="97"/>
      <c r="SNO1101" s="97"/>
      <c r="SNP1101" s="97"/>
      <c r="SNQ1101" s="97"/>
      <c r="SNR1101" s="97"/>
      <c r="SNS1101" s="97"/>
      <c r="SNT1101" s="97"/>
      <c r="SNU1101" s="97"/>
      <c r="SNV1101" s="97"/>
      <c r="SNW1101" s="97"/>
      <c r="SNX1101" s="97"/>
      <c r="SNY1101" s="97"/>
      <c r="SNZ1101" s="97"/>
      <c r="SOA1101" s="97"/>
      <c r="SOB1101" s="97"/>
      <c r="SOC1101" s="97"/>
      <c r="SOD1101" s="97"/>
      <c r="SOE1101" s="97"/>
      <c r="SOF1101" s="97"/>
      <c r="SOG1101" s="97"/>
      <c r="SOH1101" s="97"/>
      <c r="SOI1101" s="97"/>
      <c r="SOJ1101" s="97"/>
      <c r="SOK1101" s="97"/>
      <c r="SOL1101" s="97"/>
      <c r="SOM1101" s="97"/>
      <c r="SON1101" s="97"/>
      <c r="SOO1101" s="97"/>
      <c r="SOP1101" s="97"/>
      <c r="SOQ1101" s="97"/>
      <c r="SOR1101" s="97"/>
      <c r="SOS1101" s="97"/>
      <c r="SOT1101" s="97"/>
      <c r="SOU1101" s="97"/>
      <c r="SOV1101" s="97"/>
      <c r="SOW1101" s="97"/>
      <c r="SOX1101" s="97"/>
      <c r="SOY1101" s="97"/>
      <c r="SOZ1101" s="97"/>
      <c r="SPA1101" s="97"/>
      <c r="SPB1101" s="97"/>
      <c r="SPC1101" s="97"/>
      <c r="SPD1101" s="97"/>
      <c r="SPE1101" s="97"/>
      <c r="SPF1101" s="97"/>
      <c r="SPG1101" s="97"/>
      <c r="SPH1101" s="97"/>
      <c r="SPI1101" s="97"/>
      <c r="SPJ1101" s="97"/>
      <c r="SPK1101" s="97"/>
      <c r="SPL1101" s="97"/>
      <c r="SPM1101" s="97"/>
      <c r="SPN1101" s="97"/>
      <c r="SPO1101" s="97"/>
      <c r="SPP1101" s="97"/>
      <c r="SPQ1101" s="97"/>
      <c r="SPR1101" s="97"/>
      <c r="SPS1101" s="97"/>
      <c r="SPT1101" s="97"/>
      <c r="SPU1101" s="97"/>
      <c r="SPV1101" s="97"/>
      <c r="SPW1101" s="97"/>
      <c r="SPX1101" s="97"/>
      <c r="SPY1101" s="97"/>
      <c r="SPZ1101" s="97"/>
      <c r="SQA1101" s="97"/>
      <c r="SQB1101" s="97"/>
      <c r="SQC1101" s="97"/>
      <c r="SQD1101" s="97"/>
      <c r="SQE1101" s="97"/>
      <c r="SQF1101" s="97"/>
      <c r="SQG1101" s="97"/>
      <c r="SQH1101" s="97"/>
      <c r="SQI1101" s="97"/>
      <c r="SQJ1101" s="97"/>
      <c r="SQK1101" s="97"/>
      <c r="SQL1101" s="97"/>
      <c r="SQM1101" s="97"/>
      <c r="SQN1101" s="97"/>
      <c r="SQO1101" s="97"/>
      <c r="SQP1101" s="97"/>
      <c r="SQQ1101" s="97"/>
      <c r="SQR1101" s="97"/>
      <c r="SQS1101" s="97"/>
      <c r="SQT1101" s="97"/>
      <c r="SQU1101" s="97"/>
      <c r="SQV1101" s="97"/>
      <c r="SQW1101" s="97"/>
      <c r="SQX1101" s="97"/>
      <c r="SQY1101" s="97"/>
      <c r="SQZ1101" s="97"/>
      <c r="SRA1101" s="97"/>
      <c r="SRB1101" s="97"/>
      <c r="SRC1101" s="97"/>
      <c r="SRD1101" s="97"/>
      <c r="SRE1101" s="97"/>
      <c r="SRF1101" s="97"/>
      <c r="SRG1101" s="97"/>
      <c r="SRH1101" s="97"/>
      <c r="SRI1101" s="97"/>
      <c r="SRJ1101" s="97"/>
      <c r="SRK1101" s="97"/>
      <c r="SRL1101" s="97"/>
      <c r="SRM1101" s="97"/>
      <c r="SRN1101" s="97"/>
      <c r="SRO1101" s="97"/>
      <c r="SRP1101" s="97"/>
      <c r="SRQ1101" s="97"/>
      <c r="SRR1101" s="97"/>
      <c r="SRS1101" s="97"/>
      <c r="SRT1101" s="97"/>
      <c r="SRU1101" s="97"/>
      <c r="SRV1101" s="97"/>
      <c r="SRW1101" s="97"/>
      <c r="SRX1101" s="97"/>
      <c r="SRY1101" s="97"/>
      <c r="SRZ1101" s="97"/>
      <c r="SSA1101" s="97"/>
      <c r="SSB1101" s="97"/>
      <c r="SSC1101" s="97"/>
      <c r="SSD1101" s="97"/>
      <c r="SSE1101" s="97"/>
      <c r="SSF1101" s="97"/>
      <c r="SSG1101" s="97"/>
      <c r="SSH1101" s="97"/>
      <c r="SSI1101" s="97"/>
      <c r="SSJ1101" s="97"/>
      <c r="SSK1101" s="97"/>
      <c r="SSL1101" s="97"/>
      <c r="SSM1101" s="97"/>
      <c r="SSN1101" s="97"/>
      <c r="SSO1101" s="97"/>
      <c r="SSP1101" s="97"/>
      <c r="SSQ1101" s="97"/>
      <c r="SSR1101" s="97"/>
      <c r="SSS1101" s="97"/>
      <c r="SST1101" s="97"/>
      <c r="SSU1101" s="97"/>
      <c r="SSV1101" s="97"/>
      <c r="SSW1101" s="97"/>
      <c r="SSX1101" s="97"/>
      <c r="SSY1101" s="97"/>
      <c r="SSZ1101" s="97"/>
      <c r="STA1101" s="97"/>
      <c r="STB1101" s="97"/>
      <c r="STC1101" s="97"/>
      <c r="STD1101" s="97"/>
      <c r="STE1101" s="97"/>
      <c r="STF1101" s="97"/>
      <c r="STG1101" s="97"/>
      <c r="STH1101" s="97"/>
      <c r="STI1101" s="97"/>
      <c r="STJ1101" s="97"/>
      <c r="STK1101" s="97"/>
      <c r="STL1101" s="97"/>
      <c r="STM1101" s="97"/>
      <c r="STN1101" s="97"/>
      <c r="STO1101" s="97"/>
      <c r="STP1101" s="97"/>
      <c r="STQ1101" s="97"/>
      <c r="STR1101" s="97"/>
      <c r="STS1101" s="97"/>
      <c r="STT1101" s="97"/>
      <c r="STU1101" s="97"/>
      <c r="STV1101" s="97"/>
      <c r="STW1101" s="97"/>
      <c r="STX1101" s="97"/>
      <c r="STY1101" s="97"/>
      <c r="STZ1101" s="97"/>
      <c r="SUA1101" s="97"/>
      <c r="SUB1101" s="97"/>
      <c r="SUC1101" s="97"/>
      <c r="SUD1101" s="97"/>
      <c r="SUE1101" s="97"/>
      <c r="SUF1101" s="97"/>
      <c r="SUG1101" s="97"/>
      <c r="SUH1101" s="97"/>
      <c r="SUI1101" s="97"/>
      <c r="SUJ1101" s="97"/>
      <c r="SUK1101" s="97"/>
      <c r="SUL1101" s="97"/>
      <c r="SUM1101" s="97"/>
      <c r="SUN1101" s="97"/>
      <c r="SUO1101" s="97"/>
      <c r="SUP1101" s="97"/>
      <c r="SUQ1101" s="97"/>
      <c r="SUR1101" s="97"/>
      <c r="SUS1101" s="97"/>
      <c r="SUT1101" s="97"/>
      <c r="SUU1101" s="97"/>
      <c r="SUV1101" s="97"/>
      <c r="SUW1101" s="97"/>
      <c r="SUX1101" s="97"/>
      <c r="SUY1101" s="97"/>
      <c r="SUZ1101" s="97"/>
      <c r="SVA1101" s="97"/>
      <c r="SVB1101" s="97"/>
      <c r="SVC1101" s="97"/>
      <c r="SVD1101" s="97"/>
      <c r="SVE1101" s="97"/>
      <c r="SVF1101" s="97"/>
      <c r="SVG1101" s="97"/>
      <c r="SVH1101" s="97"/>
      <c r="SVI1101" s="97"/>
      <c r="SVJ1101" s="97"/>
      <c r="SVK1101" s="97"/>
      <c r="SVL1101" s="97"/>
      <c r="SVM1101" s="97"/>
      <c r="SVN1101" s="97"/>
      <c r="SVO1101" s="97"/>
      <c r="SVP1101" s="97"/>
      <c r="SVQ1101" s="97"/>
      <c r="SVR1101" s="97"/>
      <c r="SVS1101" s="97"/>
      <c r="SVT1101" s="97"/>
      <c r="SVU1101" s="97"/>
      <c r="SVV1101" s="97"/>
      <c r="SVW1101" s="97"/>
      <c r="SVX1101" s="97"/>
      <c r="SVY1101" s="97"/>
      <c r="SVZ1101" s="97"/>
      <c r="SWA1101" s="97"/>
      <c r="SWB1101" s="97"/>
      <c r="SWC1101" s="97"/>
      <c r="SWD1101" s="97"/>
      <c r="SWE1101" s="97"/>
      <c r="SWF1101" s="97"/>
      <c r="SWG1101" s="97"/>
      <c r="SWH1101" s="97"/>
      <c r="SWI1101" s="97"/>
      <c r="SWJ1101" s="97"/>
      <c r="SWK1101" s="97"/>
      <c r="SWL1101" s="97"/>
      <c r="SWM1101" s="97"/>
      <c r="SWN1101" s="97"/>
      <c r="SWO1101" s="97"/>
      <c r="SWP1101" s="97"/>
      <c r="SWQ1101" s="97"/>
      <c r="SWR1101" s="97"/>
      <c r="SWS1101" s="97"/>
      <c r="SWT1101" s="97"/>
      <c r="SWU1101" s="97"/>
      <c r="SWV1101" s="97"/>
      <c r="SWW1101" s="97"/>
      <c r="SWX1101" s="97"/>
      <c r="SWY1101" s="97"/>
      <c r="SWZ1101" s="97"/>
      <c r="SXA1101" s="97"/>
      <c r="SXB1101" s="97"/>
      <c r="SXC1101" s="97"/>
      <c r="SXD1101" s="97"/>
      <c r="SXE1101" s="97"/>
      <c r="SXF1101" s="97"/>
      <c r="SXG1101" s="97"/>
      <c r="SXH1101" s="97"/>
      <c r="SXI1101" s="97"/>
      <c r="SXJ1101" s="97"/>
      <c r="SXK1101" s="97"/>
      <c r="SXL1101" s="97"/>
      <c r="SXM1101" s="97"/>
      <c r="SXN1101" s="97"/>
      <c r="SXO1101" s="97"/>
      <c r="SXP1101" s="97"/>
      <c r="SXQ1101" s="97"/>
      <c r="SXR1101" s="97"/>
      <c r="SXS1101" s="97"/>
      <c r="SXT1101" s="97"/>
      <c r="SXU1101" s="97"/>
      <c r="SXV1101" s="97"/>
      <c r="SXW1101" s="97"/>
      <c r="SXX1101" s="97"/>
      <c r="SXY1101" s="97"/>
      <c r="SXZ1101" s="97"/>
      <c r="SYA1101" s="97"/>
      <c r="SYB1101" s="97"/>
      <c r="SYC1101" s="97"/>
      <c r="SYD1101" s="97"/>
      <c r="SYE1101" s="97"/>
      <c r="SYF1101" s="97"/>
      <c r="SYG1101" s="97"/>
      <c r="SYH1101" s="97"/>
      <c r="SYI1101" s="97"/>
      <c r="SYJ1101" s="97"/>
      <c r="SYK1101" s="97"/>
      <c r="SYL1101" s="97"/>
      <c r="SYM1101" s="97"/>
      <c r="SYN1101" s="97"/>
      <c r="SYO1101" s="97"/>
      <c r="SYP1101" s="97"/>
      <c r="SYQ1101" s="97"/>
      <c r="SYR1101" s="97"/>
      <c r="SYS1101" s="97"/>
      <c r="SYT1101" s="97"/>
      <c r="SYU1101" s="97"/>
      <c r="SYV1101" s="97"/>
      <c r="SYW1101" s="97"/>
      <c r="SYX1101" s="97"/>
      <c r="SYY1101" s="97"/>
      <c r="SYZ1101" s="97"/>
      <c r="SZA1101" s="97"/>
      <c r="SZB1101" s="97"/>
      <c r="SZC1101" s="97"/>
      <c r="SZD1101" s="97"/>
      <c r="SZE1101" s="97"/>
      <c r="SZF1101" s="97"/>
      <c r="SZG1101" s="97"/>
      <c r="SZH1101" s="97"/>
      <c r="SZI1101" s="97"/>
      <c r="SZJ1101" s="97"/>
      <c r="SZK1101" s="97"/>
      <c r="SZL1101" s="97"/>
      <c r="SZM1101" s="97"/>
      <c r="SZN1101" s="97"/>
      <c r="SZO1101" s="97"/>
      <c r="SZP1101" s="97"/>
      <c r="SZQ1101" s="97"/>
      <c r="SZR1101" s="97"/>
      <c r="SZS1101" s="97"/>
      <c r="SZT1101" s="97"/>
      <c r="SZU1101" s="97"/>
      <c r="SZV1101" s="97"/>
      <c r="SZW1101" s="97"/>
      <c r="SZX1101" s="97"/>
      <c r="SZY1101" s="97"/>
      <c r="SZZ1101" s="97"/>
      <c r="TAA1101" s="97"/>
      <c r="TAB1101" s="97"/>
      <c r="TAC1101" s="97"/>
      <c r="TAD1101" s="97"/>
      <c r="TAE1101" s="97"/>
      <c r="TAF1101" s="97"/>
      <c r="TAG1101" s="97"/>
      <c r="TAH1101" s="97"/>
      <c r="TAI1101" s="97"/>
      <c r="TAJ1101" s="97"/>
      <c r="TAK1101" s="97"/>
      <c r="TAL1101" s="97"/>
      <c r="TAM1101" s="97"/>
      <c r="TAN1101" s="97"/>
      <c r="TAO1101" s="97"/>
      <c r="TAP1101" s="97"/>
      <c r="TAQ1101" s="97"/>
      <c r="TAR1101" s="97"/>
      <c r="TAS1101" s="97"/>
      <c r="TAT1101" s="97"/>
      <c r="TAU1101" s="97"/>
      <c r="TAV1101" s="97"/>
      <c r="TAW1101" s="97"/>
      <c r="TAX1101" s="97"/>
      <c r="TAY1101" s="97"/>
      <c r="TAZ1101" s="97"/>
      <c r="TBA1101" s="97"/>
      <c r="TBB1101" s="97"/>
      <c r="TBC1101" s="97"/>
      <c r="TBD1101" s="97"/>
      <c r="TBE1101" s="97"/>
      <c r="TBF1101" s="97"/>
      <c r="TBG1101" s="97"/>
      <c r="TBH1101" s="97"/>
      <c r="TBI1101" s="97"/>
      <c r="TBJ1101" s="97"/>
      <c r="TBK1101" s="97"/>
      <c r="TBL1101" s="97"/>
      <c r="TBM1101" s="97"/>
      <c r="TBN1101" s="97"/>
      <c r="TBO1101" s="97"/>
      <c r="TBP1101" s="97"/>
      <c r="TBQ1101" s="97"/>
      <c r="TBR1101" s="97"/>
      <c r="TBS1101" s="97"/>
      <c r="TBT1101" s="97"/>
      <c r="TBU1101" s="97"/>
      <c r="TBV1101" s="97"/>
      <c r="TBW1101" s="97"/>
      <c r="TBX1101" s="97"/>
      <c r="TBY1101" s="97"/>
      <c r="TBZ1101" s="97"/>
      <c r="TCA1101" s="97"/>
      <c r="TCB1101" s="97"/>
      <c r="TCC1101" s="97"/>
      <c r="TCD1101" s="97"/>
      <c r="TCE1101" s="97"/>
      <c r="TCF1101" s="97"/>
      <c r="TCG1101" s="97"/>
      <c r="TCH1101" s="97"/>
      <c r="TCI1101" s="97"/>
      <c r="TCJ1101" s="97"/>
      <c r="TCK1101" s="97"/>
      <c r="TCL1101" s="97"/>
      <c r="TCM1101" s="97"/>
      <c r="TCN1101" s="97"/>
      <c r="TCO1101" s="97"/>
      <c r="TCP1101" s="97"/>
      <c r="TCQ1101" s="97"/>
      <c r="TCR1101" s="97"/>
      <c r="TCS1101" s="97"/>
      <c r="TCT1101" s="97"/>
      <c r="TCU1101" s="97"/>
      <c r="TCV1101" s="97"/>
      <c r="TCW1101" s="97"/>
      <c r="TCX1101" s="97"/>
      <c r="TCY1101" s="97"/>
      <c r="TCZ1101" s="97"/>
      <c r="TDA1101" s="97"/>
      <c r="TDB1101" s="97"/>
      <c r="TDC1101" s="97"/>
      <c r="TDD1101" s="97"/>
      <c r="TDE1101" s="97"/>
      <c r="TDF1101" s="97"/>
      <c r="TDG1101" s="97"/>
      <c r="TDH1101" s="97"/>
      <c r="TDI1101" s="97"/>
      <c r="TDJ1101" s="97"/>
      <c r="TDK1101" s="97"/>
      <c r="TDL1101" s="97"/>
      <c r="TDM1101" s="97"/>
      <c r="TDN1101" s="97"/>
      <c r="TDO1101" s="97"/>
      <c r="TDP1101" s="97"/>
      <c r="TDQ1101" s="97"/>
      <c r="TDR1101" s="97"/>
      <c r="TDS1101" s="97"/>
      <c r="TDT1101" s="97"/>
      <c r="TDU1101" s="97"/>
      <c r="TDV1101" s="97"/>
      <c r="TDW1101" s="97"/>
      <c r="TDX1101" s="97"/>
      <c r="TDY1101" s="97"/>
      <c r="TDZ1101" s="97"/>
      <c r="TEA1101" s="97"/>
      <c r="TEB1101" s="97"/>
      <c r="TEC1101" s="97"/>
      <c r="TED1101" s="97"/>
      <c r="TEE1101" s="97"/>
      <c r="TEF1101" s="97"/>
      <c r="TEG1101" s="97"/>
      <c r="TEH1101" s="97"/>
      <c r="TEI1101" s="97"/>
      <c r="TEJ1101" s="97"/>
      <c r="TEK1101" s="97"/>
      <c r="TEL1101" s="97"/>
      <c r="TEM1101" s="97"/>
      <c r="TEN1101" s="97"/>
      <c r="TEO1101" s="97"/>
      <c r="TEP1101" s="97"/>
      <c r="TEQ1101" s="97"/>
      <c r="TER1101" s="97"/>
      <c r="TES1101" s="97"/>
      <c r="TET1101" s="97"/>
      <c r="TEU1101" s="97"/>
      <c r="TEV1101" s="97"/>
      <c r="TEW1101" s="97"/>
      <c r="TEX1101" s="97"/>
      <c r="TEY1101" s="97"/>
      <c r="TEZ1101" s="97"/>
      <c r="TFA1101" s="97"/>
      <c r="TFB1101" s="97"/>
      <c r="TFC1101" s="97"/>
      <c r="TFD1101" s="97"/>
      <c r="TFE1101" s="97"/>
      <c r="TFF1101" s="97"/>
      <c r="TFG1101" s="97"/>
      <c r="TFH1101" s="97"/>
      <c r="TFI1101" s="97"/>
      <c r="TFJ1101" s="97"/>
      <c r="TFK1101" s="97"/>
      <c r="TFL1101" s="97"/>
      <c r="TFM1101" s="97"/>
      <c r="TFN1101" s="97"/>
      <c r="TFO1101" s="97"/>
      <c r="TFP1101" s="97"/>
      <c r="TFQ1101" s="97"/>
      <c r="TFR1101" s="97"/>
      <c r="TFS1101" s="97"/>
      <c r="TFT1101" s="97"/>
      <c r="TFU1101" s="97"/>
      <c r="TFV1101" s="97"/>
      <c r="TFW1101" s="97"/>
      <c r="TFX1101" s="97"/>
      <c r="TFY1101" s="97"/>
      <c r="TFZ1101" s="97"/>
      <c r="TGA1101" s="97"/>
      <c r="TGB1101" s="97"/>
      <c r="TGC1101" s="97"/>
      <c r="TGD1101" s="97"/>
      <c r="TGE1101" s="97"/>
      <c r="TGF1101" s="97"/>
      <c r="TGG1101" s="97"/>
      <c r="TGH1101" s="97"/>
      <c r="TGI1101" s="97"/>
      <c r="TGJ1101" s="97"/>
      <c r="TGK1101" s="97"/>
      <c r="TGL1101" s="97"/>
      <c r="TGM1101" s="97"/>
      <c r="TGN1101" s="97"/>
      <c r="TGO1101" s="97"/>
      <c r="TGP1101" s="97"/>
      <c r="TGQ1101" s="97"/>
      <c r="TGR1101" s="97"/>
      <c r="TGS1101" s="97"/>
      <c r="TGT1101" s="97"/>
      <c r="TGU1101" s="97"/>
      <c r="TGV1101" s="97"/>
      <c r="TGW1101" s="97"/>
      <c r="TGX1101" s="97"/>
      <c r="TGY1101" s="97"/>
      <c r="TGZ1101" s="97"/>
      <c r="THA1101" s="97"/>
      <c r="THB1101" s="97"/>
      <c r="THC1101" s="97"/>
      <c r="THD1101" s="97"/>
      <c r="THE1101" s="97"/>
      <c r="THF1101" s="97"/>
      <c r="THG1101" s="97"/>
      <c r="THH1101" s="97"/>
      <c r="THI1101" s="97"/>
      <c r="THJ1101" s="97"/>
      <c r="THK1101" s="97"/>
      <c r="THL1101" s="97"/>
      <c r="THM1101" s="97"/>
      <c r="THN1101" s="97"/>
      <c r="THO1101" s="97"/>
      <c r="THP1101" s="97"/>
      <c r="THQ1101" s="97"/>
      <c r="THR1101" s="97"/>
      <c r="THS1101" s="97"/>
      <c r="THT1101" s="97"/>
      <c r="THU1101" s="97"/>
      <c r="THV1101" s="97"/>
      <c r="THW1101" s="97"/>
      <c r="THX1101" s="97"/>
      <c r="THY1101" s="97"/>
      <c r="THZ1101" s="97"/>
      <c r="TIA1101" s="97"/>
      <c r="TIB1101" s="97"/>
      <c r="TIC1101" s="97"/>
      <c r="TID1101" s="97"/>
      <c r="TIE1101" s="97"/>
      <c r="TIF1101" s="97"/>
      <c r="TIG1101" s="97"/>
      <c r="TIH1101" s="97"/>
      <c r="TII1101" s="97"/>
      <c r="TIJ1101" s="97"/>
      <c r="TIK1101" s="97"/>
      <c r="TIL1101" s="97"/>
      <c r="TIM1101" s="97"/>
      <c r="TIN1101" s="97"/>
      <c r="TIO1101" s="97"/>
      <c r="TIP1101" s="97"/>
      <c r="TIQ1101" s="97"/>
      <c r="TIR1101" s="97"/>
      <c r="TIS1101" s="97"/>
      <c r="TIT1101" s="97"/>
      <c r="TIU1101" s="97"/>
      <c r="TIV1101" s="97"/>
      <c r="TIW1101" s="97"/>
      <c r="TIX1101" s="97"/>
      <c r="TIY1101" s="97"/>
      <c r="TIZ1101" s="97"/>
      <c r="TJA1101" s="97"/>
      <c r="TJB1101" s="97"/>
      <c r="TJC1101" s="97"/>
      <c r="TJD1101" s="97"/>
      <c r="TJE1101" s="97"/>
      <c r="TJF1101" s="97"/>
      <c r="TJG1101" s="97"/>
      <c r="TJH1101" s="97"/>
      <c r="TJI1101" s="97"/>
      <c r="TJJ1101" s="97"/>
      <c r="TJK1101" s="97"/>
      <c r="TJL1101" s="97"/>
      <c r="TJM1101" s="97"/>
      <c r="TJN1101" s="97"/>
      <c r="TJO1101" s="97"/>
      <c r="TJP1101" s="97"/>
      <c r="TJQ1101" s="97"/>
      <c r="TJR1101" s="97"/>
      <c r="TJS1101" s="97"/>
      <c r="TJT1101" s="97"/>
      <c r="TJU1101" s="97"/>
      <c r="TJV1101" s="97"/>
      <c r="TJW1101" s="97"/>
      <c r="TJX1101" s="97"/>
      <c r="TJY1101" s="97"/>
      <c r="TJZ1101" s="97"/>
      <c r="TKA1101" s="97"/>
      <c r="TKB1101" s="97"/>
      <c r="TKC1101" s="97"/>
      <c r="TKD1101" s="97"/>
      <c r="TKE1101" s="97"/>
      <c r="TKF1101" s="97"/>
      <c r="TKG1101" s="97"/>
      <c r="TKH1101" s="97"/>
      <c r="TKI1101" s="97"/>
      <c r="TKJ1101" s="97"/>
      <c r="TKK1101" s="97"/>
      <c r="TKL1101" s="97"/>
      <c r="TKM1101" s="97"/>
      <c r="TKN1101" s="97"/>
      <c r="TKO1101" s="97"/>
      <c r="TKP1101" s="97"/>
      <c r="TKQ1101" s="97"/>
      <c r="TKR1101" s="97"/>
      <c r="TKS1101" s="97"/>
      <c r="TKT1101" s="97"/>
      <c r="TKU1101" s="97"/>
      <c r="TKV1101" s="97"/>
      <c r="TKW1101" s="97"/>
      <c r="TKX1101" s="97"/>
      <c r="TKY1101" s="97"/>
      <c r="TKZ1101" s="97"/>
      <c r="TLA1101" s="97"/>
      <c r="TLB1101" s="97"/>
      <c r="TLC1101" s="97"/>
      <c r="TLD1101" s="97"/>
      <c r="TLE1101" s="97"/>
      <c r="TLF1101" s="97"/>
      <c r="TLG1101" s="97"/>
      <c r="TLH1101" s="97"/>
      <c r="TLI1101" s="97"/>
      <c r="TLJ1101" s="97"/>
      <c r="TLK1101" s="97"/>
      <c r="TLL1101" s="97"/>
      <c r="TLM1101" s="97"/>
      <c r="TLN1101" s="97"/>
      <c r="TLO1101" s="97"/>
      <c r="TLP1101" s="97"/>
      <c r="TLQ1101" s="97"/>
      <c r="TLR1101" s="97"/>
      <c r="TLS1101" s="97"/>
      <c r="TLT1101" s="97"/>
      <c r="TLU1101" s="97"/>
      <c r="TLV1101" s="97"/>
      <c r="TLW1101" s="97"/>
      <c r="TLX1101" s="97"/>
      <c r="TLY1101" s="97"/>
      <c r="TLZ1101" s="97"/>
      <c r="TMA1101" s="97"/>
      <c r="TMB1101" s="97"/>
      <c r="TMC1101" s="97"/>
      <c r="TMD1101" s="97"/>
      <c r="TME1101" s="97"/>
      <c r="TMF1101" s="97"/>
      <c r="TMG1101" s="97"/>
      <c r="TMH1101" s="97"/>
      <c r="TMI1101" s="97"/>
      <c r="TMJ1101" s="97"/>
      <c r="TMK1101" s="97"/>
      <c r="TML1101" s="97"/>
      <c r="TMM1101" s="97"/>
      <c r="TMN1101" s="97"/>
      <c r="TMO1101" s="97"/>
      <c r="TMP1101" s="97"/>
      <c r="TMQ1101" s="97"/>
      <c r="TMR1101" s="97"/>
      <c r="TMS1101" s="97"/>
      <c r="TMT1101" s="97"/>
      <c r="TMU1101" s="97"/>
      <c r="TMV1101" s="97"/>
      <c r="TMW1101" s="97"/>
      <c r="TMX1101" s="97"/>
      <c r="TMY1101" s="97"/>
      <c r="TMZ1101" s="97"/>
      <c r="TNA1101" s="97"/>
      <c r="TNB1101" s="97"/>
      <c r="TNC1101" s="97"/>
      <c r="TND1101" s="97"/>
      <c r="TNE1101" s="97"/>
      <c r="TNF1101" s="97"/>
      <c r="TNG1101" s="97"/>
      <c r="TNH1101" s="97"/>
      <c r="TNI1101" s="97"/>
      <c r="TNJ1101" s="97"/>
      <c r="TNK1101" s="97"/>
      <c r="TNL1101" s="97"/>
      <c r="TNM1101" s="97"/>
      <c r="TNN1101" s="97"/>
      <c r="TNO1101" s="97"/>
      <c r="TNP1101" s="97"/>
      <c r="TNQ1101" s="97"/>
      <c r="TNR1101" s="97"/>
      <c r="TNS1101" s="97"/>
      <c r="TNT1101" s="97"/>
      <c r="TNU1101" s="97"/>
      <c r="TNV1101" s="97"/>
      <c r="TNW1101" s="97"/>
      <c r="TNX1101" s="97"/>
      <c r="TNY1101" s="97"/>
      <c r="TNZ1101" s="97"/>
      <c r="TOA1101" s="97"/>
      <c r="TOB1101" s="97"/>
      <c r="TOC1101" s="97"/>
      <c r="TOD1101" s="97"/>
      <c r="TOE1101" s="97"/>
      <c r="TOF1101" s="97"/>
      <c r="TOG1101" s="97"/>
      <c r="TOH1101" s="97"/>
      <c r="TOI1101" s="97"/>
      <c r="TOJ1101" s="97"/>
      <c r="TOK1101" s="97"/>
      <c r="TOL1101" s="97"/>
      <c r="TOM1101" s="97"/>
      <c r="TON1101" s="97"/>
      <c r="TOO1101" s="97"/>
      <c r="TOP1101" s="97"/>
      <c r="TOQ1101" s="97"/>
      <c r="TOR1101" s="97"/>
      <c r="TOS1101" s="97"/>
      <c r="TOT1101" s="97"/>
      <c r="TOU1101" s="97"/>
      <c r="TOV1101" s="97"/>
      <c r="TOW1101" s="97"/>
      <c r="TOX1101" s="97"/>
      <c r="TOY1101" s="97"/>
      <c r="TOZ1101" s="97"/>
      <c r="TPA1101" s="97"/>
      <c r="TPB1101" s="97"/>
      <c r="TPC1101" s="97"/>
      <c r="TPD1101" s="97"/>
      <c r="TPE1101" s="97"/>
      <c r="TPF1101" s="97"/>
      <c r="TPG1101" s="97"/>
      <c r="TPH1101" s="97"/>
      <c r="TPI1101" s="97"/>
      <c r="TPJ1101" s="97"/>
      <c r="TPK1101" s="97"/>
      <c r="TPL1101" s="97"/>
      <c r="TPM1101" s="97"/>
      <c r="TPN1101" s="97"/>
      <c r="TPO1101" s="97"/>
      <c r="TPP1101" s="97"/>
      <c r="TPQ1101" s="97"/>
      <c r="TPR1101" s="97"/>
      <c r="TPS1101" s="97"/>
      <c r="TPT1101" s="97"/>
      <c r="TPU1101" s="97"/>
      <c r="TPV1101" s="97"/>
      <c r="TPW1101" s="97"/>
      <c r="TPX1101" s="97"/>
      <c r="TPY1101" s="97"/>
      <c r="TPZ1101" s="97"/>
      <c r="TQA1101" s="97"/>
      <c r="TQB1101" s="97"/>
      <c r="TQC1101" s="97"/>
      <c r="TQD1101" s="97"/>
      <c r="TQE1101" s="97"/>
      <c r="TQF1101" s="97"/>
      <c r="TQG1101" s="97"/>
      <c r="TQH1101" s="97"/>
      <c r="TQI1101" s="97"/>
      <c r="TQJ1101" s="97"/>
      <c r="TQK1101" s="97"/>
      <c r="TQL1101" s="97"/>
      <c r="TQM1101" s="97"/>
      <c r="TQN1101" s="97"/>
      <c r="TQO1101" s="97"/>
      <c r="TQP1101" s="97"/>
      <c r="TQQ1101" s="97"/>
      <c r="TQR1101" s="97"/>
      <c r="TQS1101" s="97"/>
      <c r="TQT1101" s="97"/>
      <c r="TQU1101" s="97"/>
      <c r="TQV1101" s="97"/>
      <c r="TQW1101" s="97"/>
      <c r="TQX1101" s="97"/>
      <c r="TQY1101" s="97"/>
      <c r="TQZ1101" s="97"/>
      <c r="TRA1101" s="97"/>
      <c r="TRB1101" s="97"/>
      <c r="TRC1101" s="97"/>
      <c r="TRD1101" s="97"/>
      <c r="TRE1101" s="97"/>
      <c r="TRF1101" s="97"/>
      <c r="TRG1101" s="97"/>
      <c r="TRH1101" s="97"/>
      <c r="TRI1101" s="97"/>
      <c r="TRJ1101" s="97"/>
      <c r="TRK1101" s="97"/>
      <c r="TRL1101" s="97"/>
      <c r="TRM1101" s="97"/>
      <c r="TRN1101" s="97"/>
      <c r="TRO1101" s="97"/>
      <c r="TRP1101" s="97"/>
      <c r="TRQ1101" s="97"/>
      <c r="TRR1101" s="97"/>
      <c r="TRS1101" s="97"/>
      <c r="TRT1101" s="97"/>
      <c r="TRU1101" s="97"/>
      <c r="TRV1101" s="97"/>
      <c r="TRW1101" s="97"/>
      <c r="TRX1101" s="97"/>
      <c r="TRY1101" s="97"/>
      <c r="TRZ1101" s="97"/>
      <c r="TSA1101" s="97"/>
      <c r="TSB1101" s="97"/>
      <c r="TSC1101" s="97"/>
      <c r="TSD1101" s="97"/>
      <c r="TSE1101" s="97"/>
      <c r="TSF1101" s="97"/>
      <c r="TSG1101" s="97"/>
      <c r="TSH1101" s="97"/>
      <c r="TSI1101" s="97"/>
      <c r="TSJ1101" s="97"/>
      <c r="TSK1101" s="97"/>
      <c r="TSL1101" s="97"/>
      <c r="TSM1101" s="97"/>
      <c r="TSN1101" s="97"/>
      <c r="TSO1101" s="97"/>
      <c r="TSP1101" s="97"/>
      <c r="TSQ1101" s="97"/>
      <c r="TSR1101" s="97"/>
      <c r="TSS1101" s="97"/>
      <c r="TST1101" s="97"/>
      <c r="TSU1101" s="97"/>
      <c r="TSV1101" s="97"/>
      <c r="TSW1101" s="97"/>
      <c r="TSX1101" s="97"/>
      <c r="TSY1101" s="97"/>
      <c r="TSZ1101" s="97"/>
      <c r="TTA1101" s="97"/>
      <c r="TTB1101" s="97"/>
      <c r="TTC1101" s="97"/>
      <c r="TTD1101" s="97"/>
      <c r="TTE1101" s="97"/>
      <c r="TTF1101" s="97"/>
      <c r="TTG1101" s="97"/>
      <c r="TTH1101" s="97"/>
      <c r="TTI1101" s="97"/>
      <c r="TTJ1101" s="97"/>
      <c r="TTK1101" s="97"/>
      <c r="TTL1101" s="97"/>
      <c r="TTM1101" s="97"/>
      <c r="TTN1101" s="97"/>
      <c r="TTO1101" s="97"/>
      <c r="TTP1101" s="97"/>
      <c r="TTQ1101" s="97"/>
      <c r="TTR1101" s="97"/>
      <c r="TTS1101" s="97"/>
      <c r="TTT1101" s="97"/>
      <c r="TTU1101" s="97"/>
      <c r="TTV1101" s="97"/>
      <c r="TTW1101" s="97"/>
      <c r="TTX1101" s="97"/>
      <c r="TTY1101" s="97"/>
      <c r="TTZ1101" s="97"/>
      <c r="TUA1101" s="97"/>
      <c r="TUB1101" s="97"/>
      <c r="TUC1101" s="97"/>
      <c r="TUD1101" s="97"/>
      <c r="TUE1101" s="97"/>
      <c r="TUF1101" s="97"/>
      <c r="TUG1101" s="97"/>
      <c r="TUH1101" s="97"/>
      <c r="TUI1101" s="97"/>
      <c r="TUJ1101" s="97"/>
      <c r="TUK1101" s="97"/>
      <c r="TUL1101" s="97"/>
      <c r="TUM1101" s="97"/>
      <c r="TUN1101" s="97"/>
      <c r="TUO1101" s="97"/>
      <c r="TUP1101" s="97"/>
      <c r="TUQ1101" s="97"/>
      <c r="TUR1101" s="97"/>
      <c r="TUS1101" s="97"/>
      <c r="TUT1101" s="97"/>
      <c r="TUU1101" s="97"/>
      <c r="TUV1101" s="97"/>
      <c r="TUW1101" s="97"/>
      <c r="TUX1101" s="97"/>
      <c r="TUY1101" s="97"/>
      <c r="TUZ1101" s="97"/>
      <c r="TVA1101" s="97"/>
      <c r="TVB1101" s="97"/>
      <c r="TVC1101" s="97"/>
      <c r="TVD1101" s="97"/>
      <c r="TVE1101" s="97"/>
      <c r="TVF1101" s="97"/>
      <c r="TVG1101" s="97"/>
      <c r="TVH1101" s="97"/>
      <c r="TVI1101" s="97"/>
      <c r="TVJ1101" s="97"/>
      <c r="TVK1101" s="97"/>
      <c r="TVL1101" s="97"/>
      <c r="TVM1101" s="97"/>
      <c r="TVN1101" s="97"/>
      <c r="TVO1101" s="97"/>
      <c r="TVP1101" s="97"/>
      <c r="TVQ1101" s="97"/>
      <c r="TVR1101" s="97"/>
      <c r="TVS1101" s="97"/>
      <c r="TVT1101" s="97"/>
      <c r="TVU1101" s="97"/>
      <c r="TVV1101" s="97"/>
      <c r="TVW1101" s="97"/>
      <c r="TVX1101" s="97"/>
      <c r="TVY1101" s="97"/>
      <c r="TVZ1101" s="97"/>
      <c r="TWA1101" s="97"/>
      <c r="TWB1101" s="97"/>
      <c r="TWC1101" s="97"/>
      <c r="TWD1101" s="97"/>
      <c r="TWE1101" s="97"/>
      <c r="TWF1101" s="97"/>
      <c r="TWG1101" s="97"/>
      <c r="TWH1101" s="97"/>
      <c r="TWI1101" s="97"/>
      <c r="TWJ1101" s="97"/>
      <c r="TWK1101" s="97"/>
      <c r="TWL1101" s="97"/>
      <c r="TWM1101" s="97"/>
      <c r="TWN1101" s="97"/>
      <c r="TWO1101" s="97"/>
      <c r="TWP1101" s="97"/>
      <c r="TWQ1101" s="97"/>
      <c r="TWR1101" s="97"/>
      <c r="TWS1101" s="97"/>
      <c r="TWT1101" s="97"/>
      <c r="TWU1101" s="97"/>
      <c r="TWV1101" s="97"/>
      <c r="TWW1101" s="97"/>
      <c r="TWX1101" s="97"/>
      <c r="TWY1101" s="97"/>
      <c r="TWZ1101" s="97"/>
      <c r="TXA1101" s="97"/>
      <c r="TXB1101" s="97"/>
      <c r="TXC1101" s="97"/>
      <c r="TXD1101" s="97"/>
      <c r="TXE1101" s="97"/>
      <c r="TXF1101" s="97"/>
      <c r="TXG1101" s="97"/>
      <c r="TXH1101" s="97"/>
      <c r="TXI1101" s="97"/>
      <c r="TXJ1101" s="97"/>
      <c r="TXK1101" s="97"/>
      <c r="TXL1101" s="97"/>
      <c r="TXM1101" s="97"/>
      <c r="TXN1101" s="97"/>
      <c r="TXO1101" s="97"/>
      <c r="TXP1101" s="97"/>
      <c r="TXQ1101" s="97"/>
      <c r="TXR1101" s="97"/>
      <c r="TXS1101" s="97"/>
      <c r="TXT1101" s="97"/>
      <c r="TXU1101" s="97"/>
      <c r="TXV1101" s="97"/>
      <c r="TXW1101" s="97"/>
      <c r="TXX1101" s="97"/>
      <c r="TXY1101" s="97"/>
      <c r="TXZ1101" s="97"/>
      <c r="TYA1101" s="97"/>
      <c r="TYB1101" s="97"/>
      <c r="TYC1101" s="97"/>
      <c r="TYD1101" s="97"/>
      <c r="TYE1101" s="97"/>
      <c r="TYF1101" s="97"/>
      <c r="TYG1101" s="97"/>
      <c r="TYH1101" s="97"/>
      <c r="TYI1101" s="97"/>
      <c r="TYJ1101" s="97"/>
      <c r="TYK1101" s="97"/>
      <c r="TYL1101" s="97"/>
      <c r="TYM1101" s="97"/>
      <c r="TYN1101" s="97"/>
      <c r="TYO1101" s="97"/>
      <c r="TYP1101" s="97"/>
      <c r="TYQ1101" s="97"/>
      <c r="TYR1101" s="97"/>
      <c r="TYS1101" s="97"/>
      <c r="TYT1101" s="97"/>
      <c r="TYU1101" s="97"/>
      <c r="TYV1101" s="97"/>
      <c r="TYW1101" s="97"/>
      <c r="TYX1101" s="97"/>
      <c r="TYY1101" s="97"/>
      <c r="TYZ1101" s="97"/>
      <c r="TZA1101" s="97"/>
      <c r="TZB1101" s="97"/>
      <c r="TZC1101" s="97"/>
      <c r="TZD1101" s="97"/>
      <c r="TZE1101" s="97"/>
      <c r="TZF1101" s="97"/>
      <c r="TZG1101" s="97"/>
      <c r="TZH1101" s="97"/>
      <c r="TZI1101" s="97"/>
      <c r="TZJ1101" s="97"/>
      <c r="TZK1101" s="97"/>
      <c r="TZL1101" s="97"/>
      <c r="TZM1101" s="97"/>
      <c r="TZN1101" s="97"/>
      <c r="TZO1101" s="97"/>
      <c r="TZP1101" s="97"/>
      <c r="TZQ1101" s="97"/>
      <c r="TZR1101" s="97"/>
      <c r="TZS1101" s="97"/>
      <c r="TZT1101" s="97"/>
      <c r="TZU1101" s="97"/>
      <c r="TZV1101" s="97"/>
      <c r="TZW1101" s="97"/>
      <c r="TZX1101" s="97"/>
      <c r="TZY1101" s="97"/>
      <c r="TZZ1101" s="97"/>
      <c r="UAA1101" s="97"/>
      <c r="UAB1101" s="97"/>
      <c r="UAC1101" s="97"/>
      <c r="UAD1101" s="97"/>
      <c r="UAE1101" s="97"/>
      <c r="UAF1101" s="97"/>
      <c r="UAG1101" s="97"/>
      <c r="UAH1101" s="97"/>
      <c r="UAI1101" s="97"/>
      <c r="UAJ1101" s="97"/>
      <c r="UAK1101" s="97"/>
      <c r="UAL1101" s="97"/>
      <c r="UAM1101" s="97"/>
      <c r="UAN1101" s="97"/>
      <c r="UAO1101" s="97"/>
      <c r="UAP1101" s="97"/>
      <c r="UAQ1101" s="97"/>
      <c r="UAR1101" s="97"/>
      <c r="UAS1101" s="97"/>
      <c r="UAT1101" s="97"/>
      <c r="UAU1101" s="97"/>
      <c r="UAV1101" s="97"/>
      <c r="UAW1101" s="97"/>
      <c r="UAX1101" s="97"/>
      <c r="UAY1101" s="97"/>
      <c r="UAZ1101" s="97"/>
      <c r="UBA1101" s="97"/>
      <c r="UBB1101" s="97"/>
      <c r="UBC1101" s="97"/>
      <c r="UBD1101" s="97"/>
      <c r="UBE1101" s="97"/>
      <c r="UBF1101" s="97"/>
      <c r="UBG1101" s="97"/>
      <c r="UBH1101" s="97"/>
      <c r="UBI1101" s="97"/>
      <c r="UBJ1101" s="97"/>
      <c r="UBK1101" s="97"/>
      <c r="UBL1101" s="97"/>
      <c r="UBM1101" s="97"/>
      <c r="UBN1101" s="97"/>
      <c r="UBO1101" s="97"/>
      <c r="UBP1101" s="97"/>
      <c r="UBQ1101" s="97"/>
      <c r="UBR1101" s="97"/>
      <c r="UBS1101" s="97"/>
      <c r="UBT1101" s="97"/>
      <c r="UBU1101" s="97"/>
      <c r="UBV1101" s="97"/>
      <c r="UBW1101" s="97"/>
      <c r="UBX1101" s="97"/>
      <c r="UBY1101" s="97"/>
      <c r="UBZ1101" s="97"/>
      <c r="UCA1101" s="97"/>
      <c r="UCB1101" s="97"/>
      <c r="UCC1101" s="97"/>
      <c r="UCD1101" s="97"/>
      <c r="UCE1101" s="97"/>
      <c r="UCF1101" s="97"/>
      <c r="UCG1101" s="97"/>
      <c r="UCH1101" s="97"/>
      <c r="UCI1101" s="97"/>
      <c r="UCJ1101" s="97"/>
      <c r="UCK1101" s="97"/>
      <c r="UCL1101" s="97"/>
      <c r="UCM1101" s="97"/>
      <c r="UCN1101" s="97"/>
      <c r="UCO1101" s="97"/>
      <c r="UCP1101" s="97"/>
      <c r="UCQ1101" s="97"/>
      <c r="UCR1101" s="97"/>
      <c r="UCS1101" s="97"/>
      <c r="UCT1101" s="97"/>
      <c r="UCU1101" s="97"/>
      <c r="UCV1101" s="97"/>
      <c r="UCW1101" s="97"/>
      <c r="UCX1101" s="97"/>
      <c r="UCY1101" s="97"/>
      <c r="UCZ1101" s="97"/>
      <c r="UDA1101" s="97"/>
      <c r="UDB1101" s="97"/>
      <c r="UDC1101" s="97"/>
      <c r="UDD1101" s="97"/>
      <c r="UDE1101" s="97"/>
      <c r="UDF1101" s="97"/>
      <c r="UDG1101" s="97"/>
      <c r="UDH1101" s="97"/>
      <c r="UDI1101" s="97"/>
      <c r="UDJ1101" s="97"/>
      <c r="UDK1101" s="97"/>
      <c r="UDL1101" s="97"/>
      <c r="UDM1101" s="97"/>
      <c r="UDN1101" s="97"/>
      <c r="UDO1101" s="97"/>
      <c r="UDP1101" s="97"/>
      <c r="UDQ1101" s="97"/>
      <c r="UDR1101" s="97"/>
      <c r="UDS1101" s="97"/>
      <c r="UDT1101" s="97"/>
      <c r="UDU1101" s="97"/>
      <c r="UDV1101" s="97"/>
      <c r="UDW1101" s="97"/>
      <c r="UDX1101" s="97"/>
      <c r="UDY1101" s="97"/>
      <c r="UDZ1101" s="97"/>
      <c r="UEA1101" s="97"/>
      <c r="UEB1101" s="97"/>
      <c r="UEC1101" s="97"/>
      <c r="UED1101" s="97"/>
      <c r="UEE1101" s="97"/>
      <c r="UEF1101" s="97"/>
      <c r="UEG1101" s="97"/>
      <c r="UEH1101" s="97"/>
      <c r="UEI1101" s="97"/>
      <c r="UEJ1101" s="97"/>
      <c r="UEK1101" s="97"/>
      <c r="UEL1101" s="97"/>
      <c r="UEM1101" s="97"/>
      <c r="UEN1101" s="97"/>
      <c r="UEO1101" s="97"/>
      <c r="UEP1101" s="97"/>
      <c r="UEQ1101" s="97"/>
      <c r="UER1101" s="97"/>
      <c r="UES1101" s="97"/>
      <c r="UET1101" s="97"/>
      <c r="UEU1101" s="97"/>
      <c r="UEV1101" s="97"/>
      <c r="UEW1101" s="97"/>
      <c r="UEX1101" s="97"/>
      <c r="UEY1101" s="97"/>
      <c r="UEZ1101" s="97"/>
      <c r="UFA1101" s="97"/>
      <c r="UFB1101" s="97"/>
      <c r="UFC1101" s="97"/>
      <c r="UFD1101" s="97"/>
      <c r="UFE1101" s="97"/>
      <c r="UFF1101" s="97"/>
      <c r="UFG1101" s="97"/>
      <c r="UFH1101" s="97"/>
      <c r="UFI1101" s="97"/>
      <c r="UFJ1101" s="97"/>
      <c r="UFK1101" s="97"/>
      <c r="UFL1101" s="97"/>
      <c r="UFM1101" s="97"/>
      <c r="UFN1101" s="97"/>
      <c r="UFO1101" s="97"/>
      <c r="UFP1101" s="97"/>
      <c r="UFQ1101" s="97"/>
      <c r="UFR1101" s="97"/>
      <c r="UFS1101" s="97"/>
      <c r="UFT1101" s="97"/>
      <c r="UFU1101" s="97"/>
      <c r="UFV1101" s="97"/>
      <c r="UFW1101" s="97"/>
      <c r="UFX1101" s="97"/>
      <c r="UFY1101" s="97"/>
      <c r="UFZ1101" s="97"/>
      <c r="UGA1101" s="97"/>
      <c r="UGB1101" s="97"/>
      <c r="UGC1101" s="97"/>
      <c r="UGD1101" s="97"/>
      <c r="UGE1101" s="97"/>
      <c r="UGF1101" s="97"/>
      <c r="UGG1101" s="97"/>
      <c r="UGH1101" s="97"/>
      <c r="UGI1101" s="97"/>
      <c r="UGJ1101" s="97"/>
      <c r="UGK1101" s="97"/>
      <c r="UGL1101" s="97"/>
      <c r="UGM1101" s="97"/>
      <c r="UGN1101" s="97"/>
      <c r="UGO1101" s="97"/>
      <c r="UGP1101" s="97"/>
      <c r="UGQ1101" s="97"/>
      <c r="UGR1101" s="97"/>
      <c r="UGS1101" s="97"/>
      <c r="UGT1101" s="97"/>
      <c r="UGU1101" s="97"/>
      <c r="UGV1101" s="97"/>
      <c r="UGW1101" s="97"/>
      <c r="UGX1101" s="97"/>
      <c r="UGY1101" s="97"/>
      <c r="UGZ1101" s="97"/>
      <c r="UHA1101" s="97"/>
      <c r="UHB1101" s="97"/>
      <c r="UHC1101" s="97"/>
      <c r="UHD1101" s="97"/>
      <c r="UHE1101" s="97"/>
      <c r="UHF1101" s="97"/>
      <c r="UHG1101" s="97"/>
      <c r="UHH1101" s="97"/>
      <c r="UHI1101" s="97"/>
      <c r="UHJ1101" s="97"/>
      <c r="UHK1101" s="97"/>
      <c r="UHL1101" s="97"/>
      <c r="UHM1101" s="97"/>
      <c r="UHN1101" s="97"/>
      <c r="UHO1101" s="97"/>
      <c r="UHP1101" s="97"/>
      <c r="UHQ1101" s="97"/>
      <c r="UHR1101" s="97"/>
      <c r="UHS1101" s="97"/>
      <c r="UHT1101" s="97"/>
      <c r="UHU1101" s="97"/>
      <c r="UHV1101" s="97"/>
      <c r="UHW1101" s="97"/>
      <c r="UHX1101" s="97"/>
      <c r="UHY1101" s="97"/>
      <c r="UHZ1101" s="97"/>
      <c r="UIA1101" s="97"/>
      <c r="UIB1101" s="97"/>
      <c r="UIC1101" s="97"/>
      <c r="UID1101" s="97"/>
      <c r="UIE1101" s="97"/>
      <c r="UIF1101" s="97"/>
      <c r="UIG1101" s="97"/>
      <c r="UIH1101" s="97"/>
      <c r="UII1101" s="97"/>
      <c r="UIJ1101" s="97"/>
      <c r="UIK1101" s="97"/>
      <c r="UIL1101" s="97"/>
      <c r="UIM1101" s="97"/>
      <c r="UIN1101" s="97"/>
      <c r="UIO1101" s="97"/>
      <c r="UIP1101" s="97"/>
      <c r="UIQ1101" s="97"/>
      <c r="UIR1101" s="97"/>
      <c r="UIS1101" s="97"/>
      <c r="UIT1101" s="97"/>
      <c r="UIU1101" s="97"/>
      <c r="UIV1101" s="97"/>
      <c r="UIW1101" s="97"/>
      <c r="UIX1101" s="97"/>
      <c r="UIY1101" s="97"/>
      <c r="UIZ1101" s="97"/>
      <c r="UJA1101" s="97"/>
      <c r="UJB1101" s="97"/>
      <c r="UJC1101" s="97"/>
      <c r="UJD1101" s="97"/>
      <c r="UJE1101" s="97"/>
      <c r="UJF1101" s="97"/>
      <c r="UJG1101" s="97"/>
      <c r="UJH1101" s="97"/>
      <c r="UJI1101" s="97"/>
      <c r="UJJ1101" s="97"/>
      <c r="UJK1101" s="97"/>
      <c r="UJL1101" s="97"/>
      <c r="UJM1101" s="97"/>
      <c r="UJN1101" s="97"/>
      <c r="UJO1101" s="97"/>
      <c r="UJP1101" s="97"/>
      <c r="UJQ1101" s="97"/>
      <c r="UJR1101" s="97"/>
      <c r="UJS1101" s="97"/>
      <c r="UJT1101" s="97"/>
      <c r="UJU1101" s="97"/>
      <c r="UJV1101" s="97"/>
      <c r="UJW1101" s="97"/>
      <c r="UJX1101" s="97"/>
      <c r="UJY1101" s="97"/>
      <c r="UJZ1101" s="97"/>
      <c r="UKA1101" s="97"/>
      <c r="UKB1101" s="97"/>
      <c r="UKC1101" s="97"/>
      <c r="UKD1101" s="97"/>
      <c r="UKE1101" s="97"/>
      <c r="UKF1101" s="97"/>
      <c r="UKG1101" s="97"/>
      <c r="UKH1101" s="97"/>
      <c r="UKI1101" s="97"/>
      <c r="UKJ1101" s="97"/>
      <c r="UKK1101" s="97"/>
      <c r="UKL1101" s="97"/>
      <c r="UKM1101" s="97"/>
      <c r="UKN1101" s="97"/>
      <c r="UKO1101" s="97"/>
      <c r="UKP1101" s="97"/>
      <c r="UKQ1101" s="97"/>
      <c r="UKR1101" s="97"/>
      <c r="UKS1101" s="97"/>
      <c r="UKT1101" s="97"/>
      <c r="UKU1101" s="97"/>
      <c r="UKV1101" s="97"/>
      <c r="UKW1101" s="97"/>
      <c r="UKX1101" s="97"/>
      <c r="UKY1101" s="97"/>
      <c r="UKZ1101" s="97"/>
      <c r="ULA1101" s="97"/>
      <c r="ULB1101" s="97"/>
      <c r="ULC1101" s="97"/>
      <c r="ULD1101" s="97"/>
      <c r="ULE1101" s="97"/>
      <c r="ULF1101" s="97"/>
      <c r="ULG1101" s="97"/>
      <c r="ULH1101" s="97"/>
      <c r="ULI1101" s="97"/>
      <c r="ULJ1101" s="97"/>
      <c r="ULK1101" s="97"/>
      <c r="ULL1101" s="97"/>
      <c r="ULM1101" s="97"/>
      <c r="ULN1101" s="97"/>
      <c r="ULO1101" s="97"/>
      <c r="ULP1101" s="97"/>
      <c r="ULQ1101" s="97"/>
      <c r="ULR1101" s="97"/>
      <c r="ULS1101" s="97"/>
      <c r="ULT1101" s="97"/>
      <c r="ULU1101" s="97"/>
      <c r="ULV1101" s="97"/>
      <c r="ULW1101" s="97"/>
      <c r="ULX1101" s="97"/>
      <c r="ULY1101" s="97"/>
      <c r="ULZ1101" s="97"/>
      <c r="UMA1101" s="97"/>
      <c r="UMB1101" s="97"/>
      <c r="UMC1101" s="97"/>
      <c r="UMD1101" s="97"/>
      <c r="UME1101" s="97"/>
      <c r="UMF1101" s="97"/>
      <c r="UMG1101" s="97"/>
      <c r="UMH1101" s="97"/>
      <c r="UMI1101" s="97"/>
      <c r="UMJ1101" s="97"/>
      <c r="UMK1101" s="97"/>
      <c r="UML1101" s="97"/>
      <c r="UMM1101" s="97"/>
      <c r="UMN1101" s="97"/>
      <c r="UMO1101" s="97"/>
      <c r="UMP1101" s="97"/>
      <c r="UMQ1101" s="97"/>
      <c r="UMR1101" s="97"/>
      <c r="UMS1101" s="97"/>
      <c r="UMT1101" s="97"/>
      <c r="UMU1101" s="97"/>
      <c r="UMV1101" s="97"/>
      <c r="UMW1101" s="97"/>
      <c r="UMX1101" s="97"/>
      <c r="UMY1101" s="97"/>
      <c r="UMZ1101" s="97"/>
      <c r="UNA1101" s="97"/>
      <c r="UNB1101" s="97"/>
      <c r="UNC1101" s="97"/>
      <c r="UND1101" s="97"/>
      <c r="UNE1101" s="97"/>
      <c r="UNF1101" s="97"/>
      <c r="UNG1101" s="97"/>
      <c r="UNH1101" s="97"/>
      <c r="UNI1101" s="97"/>
      <c r="UNJ1101" s="97"/>
      <c r="UNK1101" s="97"/>
      <c r="UNL1101" s="97"/>
      <c r="UNM1101" s="97"/>
      <c r="UNN1101" s="97"/>
      <c r="UNO1101" s="97"/>
      <c r="UNP1101" s="97"/>
      <c r="UNQ1101" s="97"/>
      <c r="UNR1101" s="97"/>
      <c r="UNS1101" s="97"/>
      <c r="UNT1101" s="97"/>
      <c r="UNU1101" s="97"/>
      <c r="UNV1101" s="97"/>
      <c r="UNW1101" s="97"/>
      <c r="UNX1101" s="97"/>
      <c r="UNY1101" s="97"/>
      <c r="UNZ1101" s="97"/>
      <c r="UOA1101" s="97"/>
      <c r="UOB1101" s="97"/>
      <c r="UOC1101" s="97"/>
      <c r="UOD1101" s="97"/>
      <c r="UOE1101" s="97"/>
      <c r="UOF1101" s="97"/>
      <c r="UOG1101" s="97"/>
      <c r="UOH1101" s="97"/>
      <c r="UOI1101" s="97"/>
      <c r="UOJ1101" s="97"/>
      <c r="UOK1101" s="97"/>
      <c r="UOL1101" s="97"/>
      <c r="UOM1101" s="97"/>
      <c r="UON1101" s="97"/>
      <c r="UOO1101" s="97"/>
      <c r="UOP1101" s="97"/>
      <c r="UOQ1101" s="97"/>
      <c r="UOR1101" s="97"/>
      <c r="UOS1101" s="97"/>
      <c r="UOT1101" s="97"/>
      <c r="UOU1101" s="97"/>
      <c r="UOV1101" s="97"/>
      <c r="UOW1101" s="97"/>
      <c r="UOX1101" s="97"/>
      <c r="UOY1101" s="97"/>
      <c r="UOZ1101" s="97"/>
      <c r="UPA1101" s="97"/>
      <c r="UPB1101" s="97"/>
      <c r="UPC1101" s="97"/>
      <c r="UPD1101" s="97"/>
      <c r="UPE1101" s="97"/>
      <c r="UPF1101" s="97"/>
      <c r="UPG1101" s="97"/>
      <c r="UPH1101" s="97"/>
      <c r="UPI1101" s="97"/>
      <c r="UPJ1101" s="97"/>
      <c r="UPK1101" s="97"/>
      <c r="UPL1101" s="97"/>
      <c r="UPM1101" s="97"/>
      <c r="UPN1101" s="97"/>
      <c r="UPO1101" s="97"/>
      <c r="UPP1101" s="97"/>
      <c r="UPQ1101" s="97"/>
      <c r="UPR1101" s="97"/>
      <c r="UPS1101" s="97"/>
      <c r="UPT1101" s="97"/>
      <c r="UPU1101" s="97"/>
      <c r="UPV1101" s="97"/>
      <c r="UPW1101" s="97"/>
      <c r="UPX1101" s="97"/>
      <c r="UPY1101" s="97"/>
      <c r="UPZ1101" s="97"/>
      <c r="UQA1101" s="97"/>
      <c r="UQB1101" s="97"/>
      <c r="UQC1101" s="97"/>
      <c r="UQD1101" s="97"/>
      <c r="UQE1101" s="97"/>
      <c r="UQF1101" s="97"/>
      <c r="UQG1101" s="97"/>
      <c r="UQH1101" s="97"/>
      <c r="UQI1101" s="97"/>
      <c r="UQJ1101" s="97"/>
      <c r="UQK1101" s="97"/>
      <c r="UQL1101" s="97"/>
      <c r="UQM1101" s="97"/>
      <c r="UQN1101" s="97"/>
      <c r="UQO1101" s="97"/>
      <c r="UQP1101" s="97"/>
      <c r="UQQ1101" s="97"/>
      <c r="UQR1101" s="97"/>
      <c r="UQS1101" s="97"/>
      <c r="UQT1101" s="97"/>
      <c r="UQU1101" s="97"/>
      <c r="UQV1101" s="97"/>
      <c r="UQW1101" s="97"/>
      <c r="UQX1101" s="97"/>
      <c r="UQY1101" s="97"/>
      <c r="UQZ1101" s="97"/>
      <c r="URA1101" s="97"/>
      <c r="URB1101" s="97"/>
      <c r="URC1101" s="97"/>
      <c r="URD1101" s="97"/>
      <c r="URE1101" s="97"/>
      <c r="URF1101" s="97"/>
      <c r="URG1101" s="97"/>
      <c r="URH1101" s="97"/>
      <c r="URI1101" s="97"/>
      <c r="URJ1101" s="97"/>
      <c r="URK1101" s="97"/>
      <c r="URL1101" s="97"/>
      <c r="URM1101" s="97"/>
      <c r="URN1101" s="97"/>
      <c r="URO1101" s="97"/>
      <c r="URP1101" s="97"/>
      <c r="URQ1101" s="97"/>
      <c r="URR1101" s="97"/>
      <c r="URS1101" s="97"/>
      <c r="URT1101" s="97"/>
      <c r="URU1101" s="97"/>
      <c r="URV1101" s="97"/>
      <c r="URW1101" s="97"/>
      <c r="URX1101" s="97"/>
      <c r="URY1101" s="97"/>
      <c r="URZ1101" s="97"/>
      <c r="USA1101" s="97"/>
      <c r="USB1101" s="97"/>
      <c r="USC1101" s="97"/>
      <c r="USD1101" s="97"/>
      <c r="USE1101" s="97"/>
      <c r="USF1101" s="97"/>
      <c r="USG1101" s="97"/>
      <c r="USH1101" s="97"/>
      <c r="USI1101" s="97"/>
      <c r="USJ1101" s="97"/>
      <c r="USK1101" s="97"/>
      <c r="USL1101" s="97"/>
      <c r="USM1101" s="97"/>
      <c r="USN1101" s="97"/>
      <c r="USO1101" s="97"/>
      <c r="USP1101" s="97"/>
      <c r="USQ1101" s="97"/>
      <c r="USR1101" s="97"/>
      <c r="USS1101" s="97"/>
      <c r="UST1101" s="97"/>
      <c r="USU1101" s="97"/>
      <c r="USV1101" s="97"/>
      <c r="USW1101" s="97"/>
      <c r="USX1101" s="97"/>
      <c r="USY1101" s="97"/>
      <c r="USZ1101" s="97"/>
      <c r="UTA1101" s="97"/>
      <c r="UTB1101" s="97"/>
      <c r="UTC1101" s="97"/>
      <c r="UTD1101" s="97"/>
      <c r="UTE1101" s="97"/>
      <c r="UTF1101" s="97"/>
      <c r="UTG1101" s="97"/>
      <c r="UTH1101" s="97"/>
      <c r="UTI1101" s="97"/>
      <c r="UTJ1101" s="97"/>
      <c r="UTK1101" s="97"/>
      <c r="UTL1101" s="97"/>
      <c r="UTM1101" s="97"/>
      <c r="UTN1101" s="97"/>
      <c r="UTO1101" s="97"/>
      <c r="UTP1101" s="97"/>
      <c r="UTQ1101" s="97"/>
      <c r="UTR1101" s="97"/>
      <c r="UTS1101" s="97"/>
      <c r="UTT1101" s="97"/>
      <c r="UTU1101" s="97"/>
      <c r="UTV1101" s="97"/>
      <c r="UTW1101" s="97"/>
      <c r="UTX1101" s="97"/>
      <c r="UTY1101" s="97"/>
      <c r="UTZ1101" s="97"/>
      <c r="UUA1101" s="97"/>
      <c r="UUB1101" s="97"/>
      <c r="UUC1101" s="97"/>
      <c r="UUD1101" s="97"/>
      <c r="UUE1101" s="97"/>
      <c r="UUF1101" s="97"/>
      <c r="UUG1101" s="97"/>
      <c r="UUH1101" s="97"/>
      <c r="UUI1101" s="97"/>
      <c r="UUJ1101" s="97"/>
      <c r="UUK1101" s="97"/>
      <c r="UUL1101" s="97"/>
      <c r="UUM1101" s="97"/>
      <c r="UUN1101" s="97"/>
      <c r="UUO1101" s="97"/>
      <c r="UUP1101" s="97"/>
      <c r="UUQ1101" s="97"/>
      <c r="UUR1101" s="97"/>
      <c r="UUS1101" s="97"/>
      <c r="UUT1101" s="97"/>
      <c r="UUU1101" s="97"/>
      <c r="UUV1101" s="97"/>
      <c r="UUW1101" s="97"/>
      <c r="UUX1101" s="97"/>
      <c r="UUY1101" s="97"/>
      <c r="UUZ1101" s="97"/>
      <c r="UVA1101" s="97"/>
      <c r="UVB1101" s="97"/>
      <c r="UVC1101" s="97"/>
      <c r="UVD1101" s="97"/>
      <c r="UVE1101" s="97"/>
      <c r="UVF1101" s="97"/>
      <c r="UVG1101" s="97"/>
      <c r="UVH1101" s="97"/>
      <c r="UVI1101" s="97"/>
      <c r="UVJ1101" s="97"/>
      <c r="UVK1101" s="97"/>
      <c r="UVL1101" s="97"/>
      <c r="UVM1101" s="97"/>
      <c r="UVN1101" s="97"/>
      <c r="UVO1101" s="97"/>
      <c r="UVP1101" s="97"/>
      <c r="UVQ1101" s="97"/>
      <c r="UVR1101" s="97"/>
      <c r="UVS1101" s="97"/>
      <c r="UVT1101" s="97"/>
      <c r="UVU1101" s="97"/>
      <c r="UVV1101" s="97"/>
      <c r="UVW1101" s="97"/>
      <c r="UVX1101" s="97"/>
      <c r="UVY1101" s="97"/>
      <c r="UVZ1101" s="97"/>
      <c r="UWA1101" s="97"/>
      <c r="UWB1101" s="97"/>
      <c r="UWC1101" s="97"/>
      <c r="UWD1101" s="97"/>
      <c r="UWE1101" s="97"/>
      <c r="UWF1101" s="97"/>
      <c r="UWG1101" s="97"/>
      <c r="UWH1101" s="97"/>
      <c r="UWI1101" s="97"/>
      <c r="UWJ1101" s="97"/>
      <c r="UWK1101" s="97"/>
      <c r="UWL1101" s="97"/>
      <c r="UWM1101" s="97"/>
      <c r="UWN1101" s="97"/>
      <c r="UWO1101" s="97"/>
      <c r="UWP1101" s="97"/>
      <c r="UWQ1101" s="97"/>
      <c r="UWR1101" s="97"/>
      <c r="UWS1101" s="97"/>
      <c r="UWT1101" s="97"/>
      <c r="UWU1101" s="97"/>
      <c r="UWV1101" s="97"/>
      <c r="UWW1101" s="97"/>
      <c r="UWX1101" s="97"/>
      <c r="UWY1101" s="97"/>
      <c r="UWZ1101" s="97"/>
      <c r="UXA1101" s="97"/>
      <c r="UXB1101" s="97"/>
      <c r="UXC1101" s="97"/>
      <c r="UXD1101" s="97"/>
      <c r="UXE1101" s="97"/>
      <c r="UXF1101" s="97"/>
      <c r="UXG1101" s="97"/>
      <c r="UXH1101" s="97"/>
      <c r="UXI1101" s="97"/>
      <c r="UXJ1101" s="97"/>
      <c r="UXK1101" s="97"/>
      <c r="UXL1101" s="97"/>
      <c r="UXM1101" s="97"/>
      <c r="UXN1101" s="97"/>
      <c r="UXO1101" s="97"/>
      <c r="UXP1101" s="97"/>
      <c r="UXQ1101" s="97"/>
      <c r="UXR1101" s="97"/>
      <c r="UXS1101" s="97"/>
      <c r="UXT1101" s="97"/>
      <c r="UXU1101" s="97"/>
      <c r="UXV1101" s="97"/>
      <c r="UXW1101" s="97"/>
      <c r="UXX1101" s="97"/>
      <c r="UXY1101" s="97"/>
      <c r="UXZ1101" s="97"/>
      <c r="UYA1101" s="97"/>
      <c r="UYB1101" s="97"/>
      <c r="UYC1101" s="97"/>
      <c r="UYD1101" s="97"/>
      <c r="UYE1101" s="97"/>
      <c r="UYF1101" s="97"/>
      <c r="UYG1101" s="97"/>
      <c r="UYH1101" s="97"/>
      <c r="UYI1101" s="97"/>
      <c r="UYJ1101" s="97"/>
      <c r="UYK1101" s="97"/>
      <c r="UYL1101" s="97"/>
      <c r="UYM1101" s="97"/>
      <c r="UYN1101" s="97"/>
      <c r="UYO1101" s="97"/>
      <c r="UYP1101" s="97"/>
      <c r="UYQ1101" s="97"/>
      <c r="UYR1101" s="97"/>
      <c r="UYS1101" s="97"/>
      <c r="UYT1101" s="97"/>
      <c r="UYU1101" s="97"/>
      <c r="UYV1101" s="97"/>
      <c r="UYW1101" s="97"/>
      <c r="UYX1101" s="97"/>
      <c r="UYY1101" s="97"/>
      <c r="UYZ1101" s="97"/>
      <c r="UZA1101" s="97"/>
      <c r="UZB1101" s="97"/>
      <c r="UZC1101" s="97"/>
      <c r="UZD1101" s="97"/>
      <c r="UZE1101" s="97"/>
      <c r="UZF1101" s="97"/>
      <c r="UZG1101" s="97"/>
      <c r="UZH1101" s="97"/>
      <c r="UZI1101" s="97"/>
      <c r="UZJ1101" s="97"/>
      <c r="UZK1101" s="97"/>
      <c r="UZL1101" s="97"/>
      <c r="UZM1101" s="97"/>
      <c r="UZN1101" s="97"/>
      <c r="UZO1101" s="97"/>
      <c r="UZP1101" s="97"/>
      <c r="UZQ1101" s="97"/>
      <c r="UZR1101" s="97"/>
      <c r="UZS1101" s="97"/>
      <c r="UZT1101" s="97"/>
      <c r="UZU1101" s="97"/>
      <c r="UZV1101" s="97"/>
      <c r="UZW1101" s="97"/>
      <c r="UZX1101" s="97"/>
      <c r="UZY1101" s="97"/>
      <c r="UZZ1101" s="97"/>
      <c r="VAA1101" s="97"/>
      <c r="VAB1101" s="97"/>
      <c r="VAC1101" s="97"/>
      <c r="VAD1101" s="97"/>
      <c r="VAE1101" s="97"/>
      <c r="VAF1101" s="97"/>
      <c r="VAG1101" s="97"/>
      <c r="VAH1101" s="97"/>
      <c r="VAI1101" s="97"/>
      <c r="VAJ1101" s="97"/>
      <c r="VAK1101" s="97"/>
      <c r="VAL1101" s="97"/>
      <c r="VAM1101" s="97"/>
      <c r="VAN1101" s="97"/>
      <c r="VAO1101" s="97"/>
      <c r="VAP1101" s="97"/>
      <c r="VAQ1101" s="97"/>
      <c r="VAR1101" s="97"/>
      <c r="VAS1101" s="97"/>
      <c r="VAT1101" s="97"/>
      <c r="VAU1101" s="97"/>
      <c r="VAV1101" s="97"/>
      <c r="VAW1101" s="97"/>
      <c r="VAX1101" s="97"/>
      <c r="VAY1101" s="97"/>
      <c r="VAZ1101" s="97"/>
      <c r="VBA1101" s="97"/>
      <c r="VBB1101" s="97"/>
      <c r="VBC1101" s="97"/>
      <c r="VBD1101" s="97"/>
      <c r="VBE1101" s="97"/>
      <c r="VBF1101" s="97"/>
      <c r="VBG1101" s="97"/>
      <c r="VBH1101" s="97"/>
      <c r="VBI1101" s="97"/>
      <c r="VBJ1101" s="97"/>
      <c r="VBK1101" s="97"/>
      <c r="VBL1101" s="97"/>
      <c r="VBM1101" s="97"/>
      <c r="VBN1101" s="97"/>
      <c r="VBO1101" s="97"/>
      <c r="VBP1101" s="97"/>
      <c r="VBQ1101" s="97"/>
      <c r="VBR1101" s="97"/>
      <c r="VBS1101" s="97"/>
      <c r="VBT1101" s="97"/>
      <c r="VBU1101" s="97"/>
      <c r="VBV1101" s="97"/>
      <c r="VBW1101" s="97"/>
      <c r="VBX1101" s="97"/>
      <c r="VBY1101" s="97"/>
      <c r="VBZ1101" s="97"/>
      <c r="VCA1101" s="97"/>
      <c r="VCB1101" s="97"/>
      <c r="VCC1101" s="97"/>
      <c r="VCD1101" s="97"/>
      <c r="VCE1101" s="97"/>
      <c r="VCF1101" s="97"/>
      <c r="VCG1101" s="97"/>
      <c r="VCH1101" s="97"/>
      <c r="VCI1101" s="97"/>
      <c r="VCJ1101" s="97"/>
      <c r="VCK1101" s="97"/>
      <c r="VCL1101" s="97"/>
      <c r="VCM1101" s="97"/>
      <c r="VCN1101" s="97"/>
      <c r="VCO1101" s="97"/>
      <c r="VCP1101" s="97"/>
      <c r="VCQ1101" s="97"/>
      <c r="VCR1101" s="97"/>
      <c r="VCS1101" s="97"/>
      <c r="VCT1101" s="97"/>
      <c r="VCU1101" s="97"/>
      <c r="VCV1101" s="97"/>
      <c r="VCW1101" s="97"/>
      <c r="VCX1101" s="97"/>
      <c r="VCY1101" s="97"/>
      <c r="VCZ1101" s="97"/>
      <c r="VDA1101" s="97"/>
      <c r="VDB1101" s="97"/>
      <c r="VDC1101" s="97"/>
      <c r="VDD1101" s="97"/>
      <c r="VDE1101" s="97"/>
      <c r="VDF1101" s="97"/>
      <c r="VDG1101" s="97"/>
      <c r="VDH1101" s="97"/>
      <c r="VDI1101" s="97"/>
      <c r="VDJ1101" s="97"/>
      <c r="VDK1101" s="97"/>
      <c r="VDL1101" s="97"/>
      <c r="VDM1101" s="97"/>
      <c r="VDN1101" s="97"/>
      <c r="VDO1101" s="97"/>
      <c r="VDP1101" s="97"/>
      <c r="VDQ1101" s="97"/>
      <c r="VDR1101" s="97"/>
      <c r="VDS1101" s="97"/>
      <c r="VDT1101" s="97"/>
      <c r="VDU1101" s="97"/>
      <c r="VDV1101" s="97"/>
      <c r="VDW1101" s="97"/>
      <c r="VDX1101" s="97"/>
      <c r="VDY1101" s="97"/>
      <c r="VDZ1101" s="97"/>
      <c r="VEA1101" s="97"/>
      <c r="VEB1101" s="97"/>
      <c r="VEC1101" s="97"/>
      <c r="VED1101" s="97"/>
      <c r="VEE1101" s="97"/>
      <c r="VEF1101" s="97"/>
      <c r="VEG1101" s="97"/>
      <c r="VEH1101" s="97"/>
      <c r="VEI1101" s="97"/>
      <c r="VEJ1101" s="97"/>
      <c r="VEK1101" s="97"/>
      <c r="VEL1101" s="97"/>
      <c r="VEM1101" s="97"/>
      <c r="VEN1101" s="97"/>
      <c r="VEO1101" s="97"/>
      <c r="VEP1101" s="97"/>
      <c r="VEQ1101" s="97"/>
      <c r="VER1101" s="97"/>
      <c r="VES1101" s="97"/>
      <c r="VET1101" s="97"/>
      <c r="VEU1101" s="97"/>
      <c r="VEV1101" s="97"/>
      <c r="VEW1101" s="97"/>
      <c r="VEX1101" s="97"/>
      <c r="VEY1101" s="97"/>
      <c r="VEZ1101" s="97"/>
      <c r="VFA1101" s="97"/>
      <c r="VFB1101" s="97"/>
      <c r="VFC1101" s="97"/>
      <c r="VFD1101" s="97"/>
      <c r="VFE1101" s="97"/>
      <c r="VFF1101" s="97"/>
      <c r="VFG1101" s="97"/>
      <c r="VFH1101" s="97"/>
      <c r="VFI1101" s="97"/>
      <c r="VFJ1101" s="97"/>
      <c r="VFK1101" s="97"/>
      <c r="VFL1101" s="97"/>
      <c r="VFM1101" s="97"/>
      <c r="VFN1101" s="97"/>
      <c r="VFO1101" s="97"/>
      <c r="VFP1101" s="97"/>
      <c r="VFQ1101" s="97"/>
      <c r="VFR1101" s="97"/>
      <c r="VFS1101" s="97"/>
      <c r="VFT1101" s="97"/>
      <c r="VFU1101" s="97"/>
      <c r="VFV1101" s="97"/>
      <c r="VFW1101" s="97"/>
      <c r="VFX1101" s="97"/>
      <c r="VFY1101" s="97"/>
      <c r="VFZ1101" s="97"/>
      <c r="VGA1101" s="97"/>
      <c r="VGB1101" s="97"/>
      <c r="VGC1101" s="97"/>
      <c r="VGD1101" s="97"/>
      <c r="VGE1101" s="97"/>
      <c r="VGF1101" s="97"/>
      <c r="VGG1101" s="97"/>
      <c r="VGH1101" s="97"/>
      <c r="VGI1101" s="97"/>
      <c r="VGJ1101" s="97"/>
      <c r="VGK1101" s="97"/>
      <c r="VGL1101" s="97"/>
      <c r="VGM1101" s="97"/>
      <c r="VGN1101" s="97"/>
      <c r="VGO1101" s="97"/>
      <c r="VGP1101" s="97"/>
      <c r="VGQ1101" s="97"/>
      <c r="VGR1101" s="97"/>
      <c r="VGS1101" s="97"/>
      <c r="VGT1101" s="97"/>
      <c r="VGU1101" s="97"/>
      <c r="VGV1101" s="97"/>
      <c r="VGW1101" s="97"/>
      <c r="VGX1101" s="97"/>
      <c r="VGY1101" s="97"/>
      <c r="VGZ1101" s="97"/>
      <c r="VHA1101" s="97"/>
      <c r="VHB1101" s="97"/>
      <c r="VHC1101" s="97"/>
      <c r="VHD1101" s="97"/>
      <c r="VHE1101" s="97"/>
      <c r="VHF1101" s="97"/>
      <c r="VHG1101" s="97"/>
      <c r="VHH1101" s="97"/>
      <c r="VHI1101" s="97"/>
      <c r="VHJ1101" s="97"/>
      <c r="VHK1101" s="97"/>
      <c r="VHL1101" s="97"/>
      <c r="VHM1101" s="97"/>
      <c r="VHN1101" s="97"/>
      <c r="VHO1101" s="97"/>
      <c r="VHP1101" s="97"/>
      <c r="VHQ1101" s="97"/>
      <c r="VHR1101" s="97"/>
      <c r="VHS1101" s="97"/>
      <c r="VHT1101" s="97"/>
      <c r="VHU1101" s="97"/>
      <c r="VHV1101" s="97"/>
      <c r="VHW1101" s="97"/>
      <c r="VHX1101" s="97"/>
      <c r="VHY1101" s="97"/>
      <c r="VHZ1101" s="97"/>
      <c r="VIA1101" s="97"/>
      <c r="VIB1101" s="97"/>
      <c r="VIC1101" s="97"/>
      <c r="VID1101" s="97"/>
      <c r="VIE1101" s="97"/>
      <c r="VIF1101" s="97"/>
      <c r="VIG1101" s="97"/>
      <c r="VIH1101" s="97"/>
      <c r="VII1101" s="97"/>
      <c r="VIJ1101" s="97"/>
      <c r="VIK1101" s="97"/>
      <c r="VIL1101" s="97"/>
      <c r="VIM1101" s="97"/>
      <c r="VIN1101" s="97"/>
      <c r="VIO1101" s="97"/>
      <c r="VIP1101" s="97"/>
      <c r="VIQ1101" s="97"/>
      <c r="VIR1101" s="97"/>
      <c r="VIS1101" s="97"/>
      <c r="VIT1101" s="97"/>
      <c r="VIU1101" s="97"/>
      <c r="VIV1101" s="97"/>
      <c r="VIW1101" s="97"/>
      <c r="VIX1101" s="97"/>
      <c r="VIY1101" s="97"/>
      <c r="VIZ1101" s="97"/>
      <c r="VJA1101" s="97"/>
      <c r="VJB1101" s="97"/>
      <c r="VJC1101" s="97"/>
      <c r="VJD1101" s="97"/>
      <c r="VJE1101" s="97"/>
      <c r="VJF1101" s="97"/>
      <c r="VJG1101" s="97"/>
      <c r="VJH1101" s="97"/>
      <c r="VJI1101" s="97"/>
      <c r="VJJ1101" s="97"/>
      <c r="VJK1101" s="97"/>
      <c r="VJL1101" s="97"/>
      <c r="VJM1101" s="97"/>
      <c r="VJN1101" s="97"/>
      <c r="VJO1101" s="97"/>
      <c r="VJP1101" s="97"/>
      <c r="VJQ1101" s="97"/>
      <c r="VJR1101" s="97"/>
      <c r="VJS1101" s="97"/>
      <c r="VJT1101" s="97"/>
      <c r="VJU1101" s="97"/>
      <c r="VJV1101" s="97"/>
      <c r="VJW1101" s="97"/>
      <c r="VJX1101" s="97"/>
      <c r="VJY1101" s="97"/>
      <c r="VJZ1101" s="97"/>
      <c r="VKA1101" s="97"/>
      <c r="VKB1101" s="97"/>
      <c r="VKC1101" s="97"/>
      <c r="VKD1101" s="97"/>
      <c r="VKE1101" s="97"/>
      <c r="VKF1101" s="97"/>
      <c r="VKG1101" s="97"/>
      <c r="VKH1101" s="97"/>
      <c r="VKI1101" s="97"/>
      <c r="VKJ1101" s="97"/>
      <c r="VKK1101" s="97"/>
      <c r="VKL1101" s="97"/>
      <c r="VKM1101" s="97"/>
      <c r="VKN1101" s="97"/>
      <c r="VKO1101" s="97"/>
      <c r="VKP1101" s="97"/>
      <c r="VKQ1101" s="97"/>
      <c r="VKR1101" s="97"/>
      <c r="VKS1101" s="97"/>
      <c r="VKT1101" s="97"/>
      <c r="VKU1101" s="97"/>
      <c r="VKV1101" s="97"/>
      <c r="VKW1101" s="97"/>
      <c r="VKX1101" s="97"/>
      <c r="VKY1101" s="97"/>
      <c r="VKZ1101" s="97"/>
      <c r="VLA1101" s="97"/>
      <c r="VLB1101" s="97"/>
      <c r="VLC1101" s="97"/>
      <c r="VLD1101" s="97"/>
      <c r="VLE1101" s="97"/>
      <c r="VLF1101" s="97"/>
      <c r="VLG1101" s="97"/>
      <c r="VLH1101" s="97"/>
      <c r="VLI1101" s="97"/>
      <c r="VLJ1101" s="97"/>
      <c r="VLK1101" s="97"/>
      <c r="VLL1101" s="97"/>
      <c r="VLM1101" s="97"/>
      <c r="VLN1101" s="97"/>
      <c r="VLO1101" s="97"/>
      <c r="VLP1101" s="97"/>
      <c r="VLQ1101" s="97"/>
      <c r="VLR1101" s="97"/>
      <c r="VLS1101" s="97"/>
      <c r="VLT1101" s="97"/>
      <c r="VLU1101" s="97"/>
      <c r="VLV1101" s="97"/>
      <c r="VLW1101" s="97"/>
      <c r="VLX1101" s="97"/>
      <c r="VLY1101" s="97"/>
      <c r="VLZ1101" s="97"/>
      <c r="VMA1101" s="97"/>
      <c r="VMB1101" s="97"/>
      <c r="VMC1101" s="97"/>
      <c r="VMD1101" s="97"/>
      <c r="VME1101" s="97"/>
      <c r="VMF1101" s="97"/>
      <c r="VMG1101" s="97"/>
      <c r="VMH1101" s="97"/>
      <c r="VMI1101" s="97"/>
      <c r="VMJ1101" s="97"/>
      <c r="VMK1101" s="97"/>
      <c r="VML1101" s="97"/>
      <c r="VMM1101" s="97"/>
      <c r="VMN1101" s="97"/>
      <c r="VMO1101" s="97"/>
      <c r="VMP1101" s="97"/>
      <c r="VMQ1101" s="97"/>
      <c r="VMR1101" s="97"/>
      <c r="VMS1101" s="97"/>
      <c r="VMT1101" s="97"/>
      <c r="VMU1101" s="97"/>
      <c r="VMV1101" s="97"/>
      <c r="VMW1101" s="97"/>
      <c r="VMX1101" s="97"/>
      <c r="VMY1101" s="97"/>
      <c r="VMZ1101" s="97"/>
      <c r="VNA1101" s="97"/>
      <c r="VNB1101" s="97"/>
      <c r="VNC1101" s="97"/>
      <c r="VND1101" s="97"/>
      <c r="VNE1101" s="97"/>
      <c r="VNF1101" s="97"/>
      <c r="VNG1101" s="97"/>
      <c r="VNH1101" s="97"/>
      <c r="VNI1101" s="97"/>
      <c r="VNJ1101" s="97"/>
      <c r="VNK1101" s="97"/>
      <c r="VNL1101" s="97"/>
      <c r="VNM1101" s="97"/>
      <c r="VNN1101" s="97"/>
      <c r="VNO1101" s="97"/>
      <c r="VNP1101" s="97"/>
      <c r="VNQ1101" s="97"/>
      <c r="VNR1101" s="97"/>
      <c r="VNS1101" s="97"/>
      <c r="VNT1101" s="97"/>
      <c r="VNU1101" s="97"/>
      <c r="VNV1101" s="97"/>
      <c r="VNW1101" s="97"/>
      <c r="VNX1101" s="97"/>
      <c r="VNY1101" s="97"/>
      <c r="VNZ1101" s="97"/>
      <c r="VOA1101" s="97"/>
      <c r="VOB1101" s="97"/>
      <c r="VOC1101" s="97"/>
      <c r="VOD1101" s="97"/>
      <c r="VOE1101" s="97"/>
      <c r="VOF1101" s="97"/>
      <c r="VOG1101" s="97"/>
      <c r="VOH1101" s="97"/>
      <c r="VOI1101" s="97"/>
      <c r="VOJ1101" s="97"/>
      <c r="VOK1101" s="97"/>
      <c r="VOL1101" s="97"/>
      <c r="VOM1101" s="97"/>
      <c r="VON1101" s="97"/>
      <c r="VOO1101" s="97"/>
      <c r="VOP1101" s="97"/>
      <c r="VOQ1101" s="97"/>
      <c r="VOR1101" s="97"/>
      <c r="VOS1101" s="97"/>
      <c r="VOT1101" s="97"/>
      <c r="VOU1101" s="97"/>
      <c r="VOV1101" s="97"/>
      <c r="VOW1101" s="97"/>
      <c r="VOX1101" s="97"/>
      <c r="VOY1101" s="97"/>
      <c r="VOZ1101" s="97"/>
      <c r="VPA1101" s="97"/>
      <c r="VPB1101" s="97"/>
      <c r="VPC1101" s="97"/>
      <c r="VPD1101" s="97"/>
      <c r="VPE1101" s="97"/>
      <c r="VPF1101" s="97"/>
      <c r="VPG1101" s="97"/>
      <c r="VPH1101" s="97"/>
      <c r="VPI1101" s="97"/>
      <c r="VPJ1101" s="97"/>
      <c r="VPK1101" s="97"/>
      <c r="VPL1101" s="97"/>
      <c r="VPM1101" s="97"/>
      <c r="VPN1101" s="97"/>
      <c r="VPO1101" s="97"/>
      <c r="VPP1101" s="97"/>
      <c r="VPQ1101" s="97"/>
      <c r="VPR1101" s="97"/>
      <c r="VPS1101" s="97"/>
      <c r="VPT1101" s="97"/>
      <c r="VPU1101" s="97"/>
      <c r="VPV1101" s="97"/>
      <c r="VPW1101" s="97"/>
      <c r="VPX1101" s="97"/>
      <c r="VPY1101" s="97"/>
      <c r="VPZ1101" s="97"/>
      <c r="VQA1101" s="97"/>
      <c r="VQB1101" s="97"/>
      <c r="VQC1101" s="97"/>
      <c r="VQD1101" s="97"/>
      <c r="VQE1101" s="97"/>
      <c r="VQF1101" s="97"/>
      <c r="VQG1101" s="97"/>
      <c r="VQH1101" s="97"/>
      <c r="VQI1101" s="97"/>
      <c r="VQJ1101" s="97"/>
      <c r="VQK1101" s="97"/>
      <c r="VQL1101" s="97"/>
      <c r="VQM1101" s="97"/>
      <c r="VQN1101" s="97"/>
      <c r="VQO1101" s="97"/>
      <c r="VQP1101" s="97"/>
      <c r="VQQ1101" s="97"/>
      <c r="VQR1101" s="97"/>
      <c r="VQS1101" s="97"/>
      <c r="VQT1101" s="97"/>
      <c r="VQU1101" s="97"/>
      <c r="VQV1101" s="97"/>
      <c r="VQW1101" s="97"/>
      <c r="VQX1101" s="97"/>
      <c r="VQY1101" s="97"/>
      <c r="VQZ1101" s="97"/>
      <c r="VRA1101" s="97"/>
      <c r="VRB1101" s="97"/>
      <c r="VRC1101" s="97"/>
      <c r="VRD1101" s="97"/>
      <c r="VRE1101" s="97"/>
      <c r="VRF1101" s="97"/>
      <c r="VRG1101" s="97"/>
      <c r="VRH1101" s="97"/>
      <c r="VRI1101" s="97"/>
      <c r="VRJ1101" s="97"/>
      <c r="VRK1101" s="97"/>
      <c r="VRL1101" s="97"/>
      <c r="VRM1101" s="97"/>
      <c r="VRN1101" s="97"/>
      <c r="VRO1101" s="97"/>
      <c r="VRP1101" s="97"/>
      <c r="VRQ1101" s="97"/>
      <c r="VRR1101" s="97"/>
      <c r="VRS1101" s="97"/>
      <c r="VRT1101" s="97"/>
      <c r="VRU1101" s="97"/>
      <c r="VRV1101" s="97"/>
      <c r="VRW1101" s="97"/>
      <c r="VRX1101" s="97"/>
      <c r="VRY1101" s="97"/>
      <c r="VRZ1101" s="97"/>
      <c r="VSA1101" s="97"/>
      <c r="VSB1101" s="97"/>
      <c r="VSC1101" s="97"/>
      <c r="VSD1101" s="97"/>
      <c r="VSE1101" s="97"/>
      <c r="VSF1101" s="97"/>
      <c r="VSG1101" s="97"/>
      <c r="VSH1101" s="97"/>
      <c r="VSI1101" s="97"/>
      <c r="VSJ1101" s="97"/>
      <c r="VSK1101" s="97"/>
      <c r="VSL1101" s="97"/>
      <c r="VSM1101" s="97"/>
      <c r="VSN1101" s="97"/>
      <c r="VSO1101" s="97"/>
      <c r="VSP1101" s="97"/>
      <c r="VSQ1101" s="97"/>
      <c r="VSR1101" s="97"/>
      <c r="VSS1101" s="97"/>
      <c r="VST1101" s="97"/>
      <c r="VSU1101" s="97"/>
      <c r="VSV1101" s="97"/>
      <c r="VSW1101" s="97"/>
      <c r="VSX1101" s="97"/>
      <c r="VSY1101" s="97"/>
      <c r="VSZ1101" s="97"/>
      <c r="VTA1101" s="97"/>
      <c r="VTB1101" s="97"/>
      <c r="VTC1101" s="97"/>
      <c r="VTD1101" s="97"/>
      <c r="VTE1101" s="97"/>
      <c r="VTF1101" s="97"/>
      <c r="VTG1101" s="97"/>
      <c r="VTH1101" s="97"/>
      <c r="VTI1101" s="97"/>
      <c r="VTJ1101" s="97"/>
      <c r="VTK1101" s="97"/>
      <c r="VTL1101" s="97"/>
      <c r="VTM1101" s="97"/>
      <c r="VTN1101" s="97"/>
      <c r="VTO1101" s="97"/>
      <c r="VTP1101" s="97"/>
      <c r="VTQ1101" s="97"/>
      <c r="VTR1101" s="97"/>
      <c r="VTS1101" s="97"/>
      <c r="VTT1101" s="97"/>
      <c r="VTU1101" s="97"/>
      <c r="VTV1101" s="97"/>
      <c r="VTW1101" s="97"/>
      <c r="VTX1101" s="97"/>
      <c r="VTY1101" s="97"/>
      <c r="VTZ1101" s="97"/>
      <c r="VUA1101" s="97"/>
      <c r="VUB1101" s="97"/>
      <c r="VUC1101" s="97"/>
      <c r="VUD1101" s="97"/>
      <c r="VUE1101" s="97"/>
      <c r="VUF1101" s="97"/>
      <c r="VUG1101" s="97"/>
      <c r="VUH1101" s="97"/>
      <c r="VUI1101" s="97"/>
      <c r="VUJ1101" s="97"/>
      <c r="VUK1101" s="97"/>
      <c r="VUL1101" s="97"/>
      <c r="VUM1101" s="97"/>
      <c r="VUN1101" s="97"/>
      <c r="VUO1101" s="97"/>
      <c r="VUP1101" s="97"/>
      <c r="VUQ1101" s="97"/>
      <c r="VUR1101" s="97"/>
      <c r="VUS1101" s="97"/>
      <c r="VUT1101" s="97"/>
      <c r="VUU1101" s="97"/>
      <c r="VUV1101" s="97"/>
      <c r="VUW1101" s="97"/>
      <c r="VUX1101" s="97"/>
      <c r="VUY1101" s="97"/>
      <c r="VUZ1101" s="97"/>
      <c r="VVA1101" s="97"/>
      <c r="VVB1101" s="97"/>
      <c r="VVC1101" s="97"/>
      <c r="VVD1101" s="97"/>
      <c r="VVE1101" s="97"/>
      <c r="VVF1101" s="97"/>
      <c r="VVG1101" s="97"/>
      <c r="VVH1101" s="97"/>
      <c r="VVI1101" s="97"/>
      <c r="VVJ1101" s="97"/>
      <c r="VVK1101" s="97"/>
      <c r="VVL1101" s="97"/>
      <c r="VVM1101" s="97"/>
      <c r="VVN1101" s="97"/>
      <c r="VVO1101" s="97"/>
      <c r="VVP1101" s="97"/>
      <c r="VVQ1101" s="97"/>
      <c r="VVR1101" s="97"/>
      <c r="VVS1101" s="97"/>
      <c r="VVT1101" s="97"/>
      <c r="VVU1101" s="97"/>
      <c r="VVV1101" s="97"/>
      <c r="VVW1101" s="97"/>
      <c r="VVX1101" s="97"/>
      <c r="VVY1101" s="97"/>
      <c r="VVZ1101" s="97"/>
      <c r="VWA1101" s="97"/>
      <c r="VWB1101" s="97"/>
      <c r="VWC1101" s="97"/>
      <c r="VWD1101" s="97"/>
      <c r="VWE1101" s="97"/>
      <c r="VWF1101" s="97"/>
      <c r="VWG1101" s="97"/>
      <c r="VWH1101" s="97"/>
      <c r="VWI1101" s="97"/>
      <c r="VWJ1101" s="97"/>
      <c r="VWK1101" s="97"/>
      <c r="VWL1101" s="97"/>
      <c r="VWM1101" s="97"/>
      <c r="VWN1101" s="97"/>
      <c r="VWO1101" s="97"/>
      <c r="VWP1101" s="97"/>
      <c r="VWQ1101" s="97"/>
      <c r="VWR1101" s="97"/>
      <c r="VWS1101" s="97"/>
      <c r="VWT1101" s="97"/>
      <c r="VWU1101" s="97"/>
      <c r="VWV1101" s="97"/>
      <c r="VWW1101" s="97"/>
      <c r="VWX1101" s="97"/>
      <c r="VWY1101" s="97"/>
      <c r="VWZ1101" s="97"/>
      <c r="VXA1101" s="97"/>
      <c r="VXB1101" s="97"/>
      <c r="VXC1101" s="97"/>
      <c r="VXD1101" s="97"/>
      <c r="VXE1101" s="97"/>
      <c r="VXF1101" s="97"/>
      <c r="VXG1101" s="97"/>
      <c r="VXH1101" s="97"/>
      <c r="VXI1101" s="97"/>
      <c r="VXJ1101" s="97"/>
      <c r="VXK1101" s="97"/>
      <c r="VXL1101" s="97"/>
      <c r="VXM1101" s="97"/>
      <c r="VXN1101" s="97"/>
      <c r="VXO1101" s="97"/>
      <c r="VXP1101" s="97"/>
      <c r="VXQ1101" s="97"/>
      <c r="VXR1101" s="97"/>
      <c r="VXS1101" s="97"/>
      <c r="VXT1101" s="97"/>
      <c r="VXU1101" s="97"/>
      <c r="VXV1101" s="97"/>
      <c r="VXW1101" s="97"/>
      <c r="VXX1101" s="97"/>
      <c r="VXY1101" s="97"/>
      <c r="VXZ1101" s="97"/>
      <c r="VYA1101" s="97"/>
      <c r="VYB1101" s="97"/>
      <c r="VYC1101" s="97"/>
      <c r="VYD1101" s="97"/>
      <c r="VYE1101" s="97"/>
      <c r="VYF1101" s="97"/>
      <c r="VYG1101" s="97"/>
      <c r="VYH1101" s="97"/>
      <c r="VYI1101" s="97"/>
      <c r="VYJ1101" s="97"/>
      <c r="VYK1101" s="97"/>
      <c r="VYL1101" s="97"/>
      <c r="VYM1101" s="97"/>
      <c r="VYN1101" s="97"/>
      <c r="VYO1101" s="97"/>
      <c r="VYP1101" s="97"/>
      <c r="VYQ1101" s="97"/>
      <c r="VYR1101" s="97"/>
      <c r="VYS1101" s="97"/>
      <c r="VYT1101" s="97"/>
      <c r="VYU1101" s="97"/>
      <c r="VYV1101" s="97"/>
      <c r="VYW1101" s="97"/>
      <c r="VYX1101" s="97"/>
      <c r="VYY1101" s="97"/>
      <c r="VYZ1101" s="97"/>
      <c r="VZA1101" s="97"/>
      <c r="VZB1101" s="97"/>
      <c r="VZC1101" s="97"/>
      <c r="VZD1101" s="97"/>
      <c r="VZE1101" s="97"/>
      <c r="VZF1101" s="97"/>
      <c r="VZG1101" s="97"/>
      <c r="VZH1101" s="97"/>
      <c r="VZI1101" s="97"/>
      <c r="VZJ1101" s="97"/>
      <c r="VZK1101" s="97"/>
      <c r="VZL1101" s="97"/>
      <c r="VZM1101" s="97"/>
      <c r="VZN1101" s="97"/>
      <c r="VZO1101" s="97"/>
      <c r="VZP1101" s="97"/>
      <c r="VZQ1101" s="97"/>
      <c r="VZR1101" s="97"/>
      <c r="VZS1101" s="97"/>
      <c r="VZT1101" s="97"/>
      <c r="VZU1101" s="97"/>
      <c r="VZV1101" s="97"/>
      <c r="VZW1101" s="97"/>
      <c r="VZX1101" s="97"/>
      <c r="VZY1101" s="97"/>
      <c r="VZZ1101" s="97"/>
      <c r="WAA1101" s="97"/>
      <c r="WAB1101" s="97"/>
      <c r="WAC1101" s="97"/>
      <c r="WAD1101" s="97"/>
      <c r="WAE1101" s="97"/>
      <c r="WAF1101" s="97"/>
      <c r="WAG1101" s="97"/>
      <c r="WAH1101" s="97"/>
      <c r="WAI1101" s="97"/>
      <c r="WAJ1101" s="97"/>
      <c r="WAK1101" s="97"/>
      <c r="WAL1101" s="97"/>
      <c r="WAM1101" s="97"/>
      <c r="WAN1101" s="97"/>
      <c r="WAO1101" s="97"/>
      <c r="WAP1101" s="97"/>
      <c r="WAQ1101" s="97"/>
      <c r="WAR1101" s="97"/>
      <c r="WAS1101" s="97"/>
      <c r="WAT1101" s="97"/>
      <c r="WAU1101" s="97"/>
      <c r="WAV1101" s="97"/>
      <c r="WAW1101" s="97"/>
      <c r="WAX1101" s="97"/>
      <c r="WAY1101" s="97"/>
      <c r="WAZ1101" s="97"/>
      <c r="WBA1101" s="97"/>
      <c r="WBB1101" s="97"/>
      <c r="WBC1101" s="97"/>
      <c r="WBD1101" s="97"/>
      <c r="WBE1101" s="97"/>
      <c r="WBF1101" s="97"/>
      <c r="WBG1101" s="97"/>
      <c r="WBH1101" s="97"/>
      <c r="WBI1101" s="97"/>
      <c r="WBJ1101" s="97"/>
      <c r="WBK1101" s="97"/>
      <c r="WBL1101" s="97"/>
      <c r="WBM1101" s="97"/>
      <c r="WBN1101" s="97"/>
      <c r="WBO1101" s="97"/>
      <c r="WBP1101" s="97"/>
      <c r="WBQ1101" s="97"/>
      <c r="WBR1101" s="97"/>
      <c r="WBS1101" s="97"/>
      <c r="WBT1101" s="97"/>
      <c r="WBU1101" s="97"/>
      <c r="WBV1101" s="97"/>
      <c r="WBW1101" s="97"/>
      <c r="WBX1101" s="97"/>
      <c r="WBY1101" s="97"/>
      <c r="WBZ1101" s="97"/>
      <c r="WCA1101" s="97"/>
      <c r="WCB1101" s="97"/>
      <c r="WCC1101" s="97"/>
      <c r="WCD1101" s="97"/>
      <c r="WCE1101" s="97"/>
      <c r="WCF1101" s="97"/>
      <c r="WCG1101" s="97"/>
      <c r="WCH1101" s="97"/>
      <c r="WCI1101" s="97"/>
      <c r="WCJ1101" s="97"/>
      <c r="WCK1101" s="97"/>
      <c r="WCL1101" s="97"/>
      <c r="WCM1101" s="97"/>
      <c r="WCN1101" s="97"/>
      <c r="WCO1101" s="97"/>
      <c r="WCP1101" s="97"/>
      <c r="WCQ1101" s="97"/>
      <c r="WCR1101" s="97"/>
      <c r="WCS1101" s="97"/>
      <c r="WCT1101" s="97"/>
      <c r="WCU1101" s="97"/>
      <c r="WCV1101" s="97"/>
      <c r="WCW1101" s="97"/>
      <c r="WCX1101" s="97"/>
      <c r="WCY1101" s="97"/>
      <c r="WCZ1101" s="97"/>
      <c r="WDA1101" s="97"/>
      <c r="WDB1101" s="97"/>
      <c r="WDC1101" s="97"/>
      <c r="WDD1101" s="97"/>
      <c r="WDE1101" s="97"/>
      <c r="WDF1101" s="97"/>
      <c r="WDG1101" s="97"/>
      <c r="WDH1101" s="97"/>
      <c r="WDI1101" s="97"/>
      <c r="WDJ1101" s="97"/>
      <c r="WDK1101" s="97"/>
      <c r="WDL1101" s="97"/>
      <c r="WDM1101" s="97"/>
      <c r="WDN1101" s="97"/>
      <c r="WDO1101" s="97"/>
      <c r="WDP1101" s="97"/>
      <c r="WDQ1101" s="97"/>
      <c r="WDR1101" s="97"/>
      <c r="WDS1101" s="97"/>
      <c r="WDT1101" s="97"/>
      <c r="WDU1101" s="97"/>
      <c r="WDV1101" s="97"/>
      <c r="WDW1101" s="97"/>
      <c r="WDX1101" s="97"/>
      <c r="WDY1101" s="97"/>
      <c r="WDZ1101" s="97"/>
      <c r="WEA1101" s="97"/>
      <c r="WEB1101" s="97"/>
      <c r="WEC1101" s="97"/>
      <c r="WED1101" s="97"/>
      <c r="WEE1101" s="97"/>
      <c r="WEF1101" s="97"/>
      <c r="WEG1101" s="97"/>
      <c r="WEH1101" s="97"/>
      <c r="WEI1101" s="97"/>
      <c r="WEJ1101" s="97"/>
      <c r="WEK1101" s="97"/>
      <c r="WEL1101" s="97"/>
      <c r="WEM1101" s="97"/>
      <c r="WEN1101" s="97"/>
      <c r="WEO1101" s="97"/>
      <c r="WEP1101" s="97"/>
      <c r="WEQ1101" s="97"/>
      <c r="WER1101" s="97"/>
      <c r="WES1101" s="97"/>
      <c r="WET1101" s="97"/>
      <c r="WEU1101" s="97"/>
      <c r="WEV1101" s="97"/>
      <c r="WEW1101" s="97"/>
      <c r="WEX1101" s="97"/>
      <c r="WEY1101" s="97"/>
      <c r="WEZ1101" s="97"/>
      <c r="WFA1101" s="97"/>
      <c r="WFB1101" s="97"/>
      <c r="WFC1101" s="97"/>
      <c r="WFD1101" s="97"/>
      <c r="WFE1101" s="97"/>
      <c r="WFF1101" s="97"/>
      <c r="WFG1101" s="97"/>
      <c r="WFH1101" s="97"/>
      <c r="WFI1101" s="97"/>
      <c r="WFJ1101" s="97"/>
      <c r="WFK1101" s="97"/>
      <c r="WFL1101" s="97"/>
      <c r="WFM1101" s="97"/>
      <c r="WFN1101" s="97"/>
      <c r="WFO1101" s="97"/>
      <c r="WFP1101" s="97"/>
      <c r="WFQ1101" s="97"/>
      <c r="WFR1101" s="97"/>
      <c r="WFS1101" s="97"/>
      <c r="WFT1101" s="97"/>
      <c r="WFU1101" s="97"/>
      <c r="WFV1101" s="97"/>
      <c r="WFW1101" s="97"/>
      <c r="WFX1101" s="97"/>
      <c r="WFY1101" s="97"/>
      <c r="WFZ1101" s="97"/>
      <c r="WGA1101" s="97"/>
      <c r="WGB1101" s="97"/>
      <c r="WGC1101" s="97"/>
      <c r="WGD1101" s="97"/>
      <c r="WGE1101" s="97"/>
      <c r="WGF1101" s="97"/>
      <c r="WGG1101" s="97"/>
      <c r="WGH1101" s="97"/>
      <c r="WGI1101" s="97"/>
      <c r="WGJ1101" s="97"/>
      <c r="WGK1101" s="97"/>
      <c r="WGL1101" s="97"/>
      <c r="WGM1101" s="97"/>
      <c r="WGN1101" s="97"/>
      <c r="WGO1101" s="97"/>
      <c r="WGP1101" s="97"/>
      <c r="WGQ1101" s="97"/>
      <c r="WGR1101" s="97"/>
      <c r="WGS1101" s="97"/>
      <c r="WGT1101" s="97"/>
      <c r="WGU1101" s="97"/>
      <c r="WGV1101" s="97"/>
      <c r="WGW1101" s="97"/>
      <c r="WGX1101" s="97"/>
      <c r="WGY1101" s="97"/>
      <c r="WGZ1101" s="97"/>
      <c r="WHA1101" s="97"/>
      <c r="WHB1101" s="97"/>
      <c r="WHC1101" s="97"/>
      <c r="WHD1101" s="97"/>
      <c r="WHE1101" s="97"/>
      <c r="WHF1101" s="97"/>
      <c r="WHG1101" s="97"/>
      <c r="WHH1101" s="97"/>
      <c r="WHI1101" s="97"/>
      <c r="WHJ1101" s="97"/>
      <c r="WHK1101" s="97"/>
      <c r="WHL1101" s="97"/>
      <c r="WHM1101" s="97"/>
      <c r="WHN1101" s="97"/>
      <c r="WHO1101" s="97"/>
      <c r="WHP1101" s="97"/>
      <c r="WHQ1101" s="97"/>
      <c r="WHR1101" s="97"/>
      <c r="WHS1101" s="97"/>
      <c r="WHT1101" s="97"/>
      <c r="WHU1101" s="97"/>
      <c r="WHV1101" s="97"/>
      <c r="WHW1101" s="97"/>
      <c r="WHX1101" s="97"/>
      <c r="WHY1101" s="97"/>
      <c r="WHZ1101" s="97"/>
      <c r="WIA1101" s="97"/>
      <c r="WIB1101" s="97"/>
      <c r="WIC1101" s="97"/>
      <c r="WID1101" s="97"/>
      <c r="WIE1101" s="97"/>
      <c r="WIF1101" s="97"/>
      <c r="WIG1101" s="97"/>
      <c r="WIH1101" s="97"/>
      <c r="WII1101" s="97"/>
      <c r="WIJ1101" s="97"/>
      <c r="WIK1101" s="97"/>
      <c r="WIL1101" s="97"/>
      <c r="WIM1101" s="97"/>
      <c r="WIN1101" s="97"/>
      <c r="WIO1101" s="97"/>
      <c r="WIP1101" s="97"/>
      <c r="WIQ1101" s="97"/>
      <c r="WIR1101" s="97"/>
      <c r="WIS1101" s="97"/>
      <c r="WIT1101" s="97"/>
      <c r="WIU1101" s="97"/>
      <c r="WIV1101" s="97"/>
      <c r="WIW1101" s="97"/>
      <c r="WIX1101" s="97"/>
      <c r="WIY1101" s="97"/>
      <c r="WIZ1101" s="97"/>
      <c r="WJA1101" s="97"/>
      <c r="WJB1101" s="97"/>
      <c r="WJC1101" s="97"/>
      <c r="WJD1101" s="97"/>
      <c r="WJE1101" s="97"/>
      <c r="WJF1101" s="97"/>
      <c r="WJG1101" s="97"/>
      <c r="WJH1101" s="97"/>
      <c r="WJI1101" s="97"/>
      <c r="WJJ1101" s="97"/>
      <c r="WJK1101" s="97"/>
      <c r="WJL1101" s="97"/>
      <c r="WJM1101" s="97"/>
      <c r="WJN1101" s="97"/>
      <c r="WJO1101" s="97"/>
      <c r="WJP1101" s="97"/>
      <c r="WJQ1101" s="97"/>
      <c r="WJR1101" s="97"/>
      <c r="WJS1101" s="97"/>
      <c r="WJT1101" s="97"/>
      <c r="WJU1101" s="97"/>
      <c r="WJV1101" s="97"/>
      <c r="WJW1101" s="97"/>
      <c r="WJX1101" s="97"/>
      <c r="WJY1101" s="97"/>
      <c r="WJZ1101" s="97"/>
      <c r="WKA1101" s="97"/>
      <c r="WKB1101" s="97"/>
      <c r="WKC1101" s="97"/>
      <c r="WKD1101" s="97"/>
      <c r="WKE1101" s="97"/>
      <c r="WKF1101" s="97"/>
      <c r="WKG1101" s="97"/>
      <c r="WKH1101" s="97"/>
      <c r="WKI1101" s="97"/>
      <c r="WKJ1101" s="97"/>
      <c r="WKK1101" s="97"/>
      <c r="WKL1101" s="97"/>
      <c r="WKM1101" s="97"/>
      <c r="WKN1101" s="97"/>
      <c r="WKO1101" s="97"/>
      <c r="WKP1101" s="97"/>
      <c r="WKQ1101" s="97"/>
      <c r="WKR1101" s="97"/>
      <c r="WKS1101" s="97"/>
      <c r="WKT1101" s="97"/>
      <c r="WKU1101" s="97"/>
      <c r="WKV1101" s="97"/>
      <c r="WKW1101" s="97"/>
      <c r="WKX1101" s="97"/>
      <c r="WKY1101" s="97"/>
      <c r="WKZ1101" s="97"/>
      <c r="WLA1101" s="97"/>
      <c r="WLB1101" s="97"/>
      <c r="WLC1101" s="97"/>
      <c r="WLD1101" s="97"/>
      <c r="WLE1101" s="97"/>
      <c r="WLF1101" s="97"/>
      <c r="WLG1101" s="97"/>
      <c r="WLH1101" s="97"/>
      <c r="WLI1101" s="97"/>
      <c r="WLJ1101" s="97"/>
      <c r="WLK1101" s="97"/>
      <c r="WLL1101" s="97"/>
      <c r="WLM1101" s="97"/>
      <c r="WLN1101" s="97"/>
      <c r="WLO1101" s="97"/>
      <c r="WLP1101" s="97"/>
      <c r="WLQ1101" s="97"/>
      <c r="WLR1101" s="97"/>
      <c r="WLS1101" s="97"/>
      <c r="WLT1101" s="97"/>
      <c r="WLU1101" s="97"/>
      <c r="WLV1101" s="97"/>
      <c r="WLW1101" s="97"/>
      <c r="WLX1101" s="97"/>
      <c r="WLY1101" s="97"/>
      <c r="WLZ1101" s="97"/>
      <c r="WMA1101" s="97"/>
      <c r="WMB1101" s="97"/>
      <c r="WMC1101" s="97"/>
      <c r="WMD1101" s="97"/>
      <c r="WME1101" s="97"/>
      <c r="WMF1101" s="97"/>
      <c r="WMG1101" s="97"/>
      <c r="WMH1101" s="97"/>
      <c r="WMI1101" s="97"/>
      <c r="WMJ1101" s="97"/>
      <c r="WMK1101" s="97"/>
      <c r="WML1101" s="97"/>
      <c r="WMM1101" s="97"/>
      <c r="WMN1101" s="97"/>
      <c r="WMO1101" s="97"/>
      <c r="WMP1101" s="97"/>
      <c r="WMQ1101" s="97"/>
      <c r="WMR1101" s="97"/>
      <c r="WMS1101" s="97"/>
      <c r="WMT1101" s="97"/>
      <c r="WMU1101" s="97"/>
      <c r="WMV1101" s="97"/>
      <c r="WMW1101" s="97"/>
      <c r="WMX1101" s="97"/>
      <c r="WMY1101" s="97"/>
      <c r="WMZ1101" s="97"/>
      <c r="WNA1101" s="97"/>
      <c r="WNB1101" s="97"/>
      <c r="WNC1101" s="97"/>
      <c r="WND1101" s="97"/>
      <c r="WNE1101" s="97"/>
      <c r="WNF1101" s="97"/>
      <c r="WNG1101" s="97"/>
      <c r="WNH1101" s="97"/>
      <c r="WNI1101" s="97"/>
      <c r="WNJ1101" s="97"/>
      <c r="WNK1101" s="97"/>
      <c r="WNL1101" s="97"/>
      <c r="WNM1101" s="97"/>
      <c r="WNN1101" s="97"/>
      <c r="WNO1101" s="97"/>
      <c r="WNP1101" s="97"/>
      <c r="WNQ1101" s="97"/>
      <c r="WNR1101" s="97"/>
      <c r="WNS1101" s="97"/>
      <c r="WNT1101" s="97"/>
      <c r="WNU1101" s="97"/>
      <c r="WNV1101" s="97"/>
      <c r="WNW1101" s="97"/>
      <c r="WNX1101" s="97"/>
      <c r="WNY1101" s="97"/>
      <c r="WNZ1101" s="97"/>
      <c r="WOA1101" s="97"/>
      <c r="WOB1101" s="97"/>
      <c r="WOC1101" s="97"/>
      <c r="WOD1101" s="97"/>
      <c r="WOE1101" s="97"/>
      <c r="WOF1101" s="97"/>
      <c r="WOG1101" s="97"/>
      <c r="WOH1101" s="97"/>
      <c r="WOI1101" s="97"/>
      <c r="WOJ1101" s="97"/>
      <c r="WOK1101" s="97"/>
      <c r="WOL1101" s="97"/>
      <c r="WOM1101" s="97"/>
      <c r="WON1101" s="97"/>
      <c r="WOO1101" s="97"/>
      <c r="WOP1101" s="97"/>
      <c r="WOQ1101" s="97"/>
      <c r="WOR1101" s="97"/>
      <c r="WOS1101" s="97"/>
      <c r="WOT1101" s="97"/>
      <c r="WOU1101" s="97"/>
      <c r="WOV1101" s="97"/>
      <c r="WOW1101" s="97"/>
      <c r="WOX1101" s="97"/>
      <c r="WOY1101" s="97"/>
      <c r="WOZ1101" s="97"/>
      <c r="WPA1101" s="97"/>
      <c r="WPB1101" s="97"/>
      <c r="WPC1101" s="97"/>
      <c r="WPD1101" s="97"/>
      <c r="WPE1101" s="97"/>
      <c r="WPF1101" s="97"/>
      <c r="WPG1101" s="97"/>
      <c r="WPH1101" s="97"/>
      <c r="WPI1101" s="97"/>
      <c r="WPJ1101" s="97"/>
      <c r="WPK1101" s="97"/>
      <c r="WPL1101" s="97"/>
      <c r="WPM1101" s="97"/>
      <c r="WPN1101" s="97"/>
      <c r="WPO1101" s="97"/>
      <c r="WPP1101" s="97"/>
      <c r="WPQ1101" s="97"/>
      <c r="WPR1101" s="97"/>
      <c r="WPS1101" s="97"/>
      <c r="WPT1101" s="97"/>
      <c r="WPU1101" s="97"/>
      <c r="WPV1101" s="97"/>
      <c r="WPW1101" s="97"/>
      <c r="WPX1101" s="97"/>
      <c r="WPY1101" s="97"/>
      <c r="WPZ1101" s="97"/>
      <c r="WQA1101" s="97"/>
      <c r="WQB1101" s="97"/>
      <c r="WQC1101" s="97"/>
      <c r="WQD1101" s="97"/>
      <c r="WQE1101" s="97"/>
      <c r="WQF1101" s="97"/>
      <c r="WQG1101" s="97"/>
      <c r="WQH1101" s="97"/>
      <c r="WQI1101" s="97"/>
      <c r="WQJ1101" s="97"/>
      <c r="WQK1101" s="97"/>
      <c r="WQL1101" s="97"/>
      <c r="WQM1101" s="97"/>
      <c r="WQN1101" s="97"/>
      <c r="WQO1101" s="97"/>
      <c r="WQP1101" s="97"/>
      <c r="WQQ1101" s="97"/>
      <c r="WQR1101" s="97"/>
      <c r="WQS1101" s="97"/>
      <c r="WQT1101" s="97"/>
      <c r="WQU1101" s="97"/>
      <c r="WQV1101" s="97"/>
      <c r="WQW1101" s="97"/>
      <c r="WQX1101" s="97"/>
      <c r="WQY1101" s="97"/>
      <c r="WQZ1101" s="97"/>
      <c r="WRA1101" s="97"/>
      <c r="WRB1101" s="97"/>
      <c r="WRC1101" s="97"/>
      <c r="WRD1101" s="97"/>
      <c r="WRE1101" s="97"/>
      <c r="WRF1101" s="97"/>
      <c r="WRG1101" s="97"/>
      <c r="WRH1101" s="97"/>
      <c r="WRI1101" s="97"/>
      <c r="WRJ1101" s="97"/>
      <c r="WRK1101" s="97"/>
      <c r="WRL1101" s="97"/>
      <c r="WRM1101" s="97"/>
      <c r="WRN1101" s="97"/>
      <c r="WRO1101" s="97"/>
      <c r="WRP1101" s="97"/>
      <c r="WRQ1101" s="97"/>
      <c r="WRR1101" s="97"/>
      <c r="WRS1101" s="97"/>
      <c r="WRT1101" s="97"/>
      <c r="WRU1101" s="97"/>
      <c r="WRV1101" s="97"/>
      <c r="WRW1101" s="97"/>
      <c r="WRX1101" s="97"/>
      <c r="WRY1101" s="97"/>
      <c r="WRZ1101" s="97"/>
      <c r="WSA1101" s="97"/>
      <c r="WSB1101" s="97"/>
      <c r="WSC1101" s="97"/>
      <c r="WSD1101" s="97"/>
      <c r="WSE1101" s="97"/>
      <c r="WSF1101" s="97"/>
      <c r="WSG1101" s="97"/>
      <c r="WSH1101" s="97"/>
      <c r="WSI1101" s="97"/>
      <c r="WSJ1101" s="97"/>
      <c r="WSK1101" s="97"/>
      <c r="WSL1101" s="97"/>
      <c r="WSM1101" s="97"/>
      <c r="WSN1101" s="97"/>
      <c r="WSO1101" s="97"/>
      <c r="WSP1101" s="97"/>
      <c r="WSQ1101" s="97"/>
      <c r="WSR1101" s="97"/>
      <c r="WSS1101" s="97"/>
      <c r="WST1101" s="97"/>
      <c r="WSU1101" s="97"/>
      <c r="WSV1101" s="97"/>
      <c r="WSW1101" s="97"/>
      <c r="WSX1101" s="97"/>
      <c r="WSY1101" s="97"/>
      <c r="WSZ1101" s="97"/>
      <c r="WTA1101" s="97"/>
      <c r="WTB1101" s="97"/>
      <c r="WTC1101" s="97"/>
      <c r="WTD1101" s="97"/>
      <c r="WTE1101" s="97"/>
      <c r="WTF1101" s="97"/>
      <c r="WTG1101" s="97"/>
      <c r="WTH1101" s="97"/>
      <c r="WTI1101" s="97"/>
      <c r="WTJ1101" s="97"/>
      <c r="WTK1101" s="97"/>
      <c r="WTL1101" s="97"/>
      <c r="WTM1101" s="97"/>
      <c r="WTN1101" s="97"/>
      <c r="WTO1101" s="97"/>
      <c r="WTP1101" s="97"/>
      <c r="WTQ1101" s="97"/>
      <c r="WTR1101" s="97"/>
      <c r="WTS1101" s="97"/>
      <c r="WTT1101" s="97"/>
      <c r="WTU1101" s="97"/>
      <c r="WTV1101" s="97"/>
      <c r="WTW1101" s="97"/>
      <c r="WTX1101" s="97"/>
      <c r="WTY1101" s="97"/>
      <c r="WTZ1101" s="97"/>
      <c r="WUA1101" s="97"/>
      <c r="WUB1101" s="97"/>
      <c r="WUC1101" s="97"/>
      <c r="WUD1101" s="97"/>
      <c r="WUE1101" s="97"/>
      <c r="WUF1101" s="97"/>
      <c r="WUG1101" s="97"/>
      <c r="WUH1101" s="97"/>
      <c r="WUI1101" s="97"/>
      <c r="WUJ1101" s="97"/>
      <c r="WUK1101" s="97"/>
      <c r="WUL1101" s="97"/>
      <c r="WUM1101" s="97"/>
      <c r="WUN1101" s="97"/>
      <c r="WUO1101" s="97"/>
      <c r="WUP1101" s="97"/>
      <c r="WUQ1101" s="97"/>
      <c r="WUR1101" s="97"/>
      <c r="WUS1101" s="97"/>
      <c r="WUT1101" s="97"/>
      <c r="WUU1101" s="97"/>
      <c r="WUV1101" s="97"/>
      <c r="WUW1101" s="97"/>
      <c r="WUX1101" s="97"/>
      <c r="WUY1101" s="97"/>
      <c r="WUZ1101" s="97"/>
      <c r="WVA1101" s="97"/>
      <c r="WVB1101" s="97"/>
      <c r="WVC1101" s="97"/>
      <c r="WVD1101" s="97"/>
      <c r="WVE1101" s="97"/>
      <c r="WVF1101" s="97"/>
      <c r="WVG1101" s="97"/>
      <c r="WVH1101" s="97"/>
      <c r="WVI1101" s="97"/>
      <c r="WVJ1101" s="97"/>
      <c r="WVK1101" s="97"/>
      <c r="WVL1101" s="97"/>
      <c r="WVM1101" s="97"/>
      <c r="WVN1101" s="97"/>
      <c r="WVO1101" s="97"/>
      <c r="WVP1101" s="97"/>
      <c r="WVQ1101" s="97"/>
      <c r="WVR1101" s="97"/>
      <c r="WVS1101" s="97"/>
      <c r="WVT1101" s="97"/>
      <c r="WVU1101" s="97"/>
      <c r="WVV1101" s="97"/>
      <c r="WVW1101" s="97"/>
      <c r="WVX1101" s="97"/>
      <c r="WVY1101" s="97"/>
      <c r="WVZ1101" s="97"/>
      <c r="WWA1101" s="97"/>
      <c r="WWB1101" s="97"/>
      <c r="WWC1101" s="97"/>
      <c r="WWD1101" s="97"/>
      <c r="WWE1101" s="97"/>
      <c r="WWF1101" s="97"/>
      <c r="WWG1101" s="97"/>
      <c r="WWH1101" s="97"/>
      <c r="WWI1101" s="97"/>
      <c r="WWJ1101" s="97"/>
      <c r="WWK1101" s="97"/>
      <c r="WWL1101" s="97"/>
      <c r="WWM1101" s="97"/>
      <c r="WWN1101" s="97"/>
      <c r="WWO1101" s="97"/>
      <c r="WWP1101" s="97"/>
      <c r="WWQ1101" s="97"/>
      <c r="WWR1101" s="97"/>
      <c r="WWS1101" s="97"/>
      <c r="WWT1101" s="97"/>
      <c r="WWU1101" s="97"/>
      <c r="WWV1101" s="97"/>
      <c r="WWW1101" s="97"/>
      <c r="WWX1101" s="97"/>
      <c r="WWY1101" s="97"/>
      <c r="WWZ1101" s="97"/>
      <c r="WXA1101" s="97"/>
      <c r="WXB1101" s="97"/>
      <c r="WXC1101" s="97"/>
      <c r="WXD1101" s="97"/>
      <c r="WXE1101" s="97"/>
      <c r="WXF1101" s="97"/>
      <c r="WXG1101" s="97"/>
      <c r="WXH1101" s="97"/>
      <c r="WXI1101" s="97"/>
      <c r="WXJ1101" s="97"/>
      <c r="WXK1101" s="97"/>
      <c r="WXL1101" s="97"/>
      <c r="WXM1101" s="97"/>
      <c r="WXN1101" s="97"/>
      <c r="WXO1101" s="97"/>
      <c r="WXP1101" s="97"/>
      <c r="WXQ1101" s="97"/>
      <c r="WXR1101" s="97"/>
      <c r="WXS1101" s="97"/>
      <c r="WXT1101" s="97"/>
      <c r="WXU1101" s="97"/>
      <c r="WXV1101" s="97"/>
      <c r="WXW1101" s="97"/>
      <c r="WXX1101" s="97"/>
      <c r="WXY1101" s="97"/>
      <c r="WXZ1101" s="97"/>
      <c r="WYA1101" s="97"/>
      <c r="WYB1101" s="97"/>
      <c r="WYC1101" s="97"/>
      <c r="WYD1101" s="97"/>
      <c r="WYE1101" s="97"/>
      <c r="WYF1101" s="97"/>
      <c r="WYG1101" s="97"/>
      <c r="WYH1101" s="97"/>
      <c r="WYI1101" s="97"/>
      <c r="WYJ1101" s="97"/>
      <c r="WYK1101" s="97"/>
      <c r="WYL1101" s="97"/>
      <c r="WYM1101" s="97"/>
      <c r="WYN1101" s="97"/>
      <c r="WYO1101" s="97"/>
      <c r="WYP1101" s="97"/>
      <c r="WYQ1101" s="97"/>
      <c r="WYR1101" s="97"/>
      <c r="WYS1101" s="97"/>
      <c r="WYT1101" s="97"/>
      <c r="WYU1101" s="97"/>
      <c r="WYV1101" s="97"/>
      <c r="WYW1101" s="97"/>
      <c r="WYX1101" s="97"/>
      <c r="WYY1101" s="97"/>
      <c r="WYZ1101" s="97"/>
      <c r="WZA1101" s="97"/>
      <c r="WZB1101" s="97"/>
      <c r="WZC1101" s="97"/>
      <c r="WZD1101" s="97"/>
      <c r="WZE1101" s="97"/>
      <c r="WZF1101" s="97"/>
      <c r="WZG1101" s="97"/>
      <c r="WZH1101" s="97"/>
      <c r="WZI1101" s="97"/>
      <c r="WZJ1101" s="97"/>
      <c r="WZK1101" s="97"/>
      <c r="WZL1101" s="97"/>
      <c r="WZM1101" s="97"/>
      <c r="WZN1101" s="97"/>
      <c r="WZO1101" s="97"/>
      <c r="WZP1101" s="97"/>
      <c r="WZQ1101" s="97"/>
      <c r="WZR1101" s="97"/>
      <c r="WZS1101" s="97"/>
      <c r="WZT1101" s="97"/>
      <c r="WZU1101" s="97"/>
      <c r="WZV1101" s="97"/>
      <c r="WZW1101" s="97"/>
      <c r="WZX1101" s="97"/>
      <c r="WZY1101" s="97"/>
      <c r="WZZ1101" s="97"/>
      <c r="XAA1101" s="97"/>
      <c r="XAB1101" s="97"/>
      <c r="XAC1101" s="97"/>
      <c r="XAD1101" s="97"/>
      <c r="XAE1101" s="97"/>
      <c r="XAF1101" s="97"/>
      <c r="XAG1101" s="97"/>
      <c r="XAH1101" s="97"/>
      <c r="XAI1101" s="97"/>
      <c r="XAJ1101" s="97"/>
      <c r="XAK1101" s="97"/>
      <c r="XAL1101" s="97"/>
      <c r="XAM1101" s="97"/>
      <c r="XAN1101" s="97"/>
      <c r="XAO1101" s="97"/>
      <c r="XAP1101" s="97"/>
      <c r="XAQ1101" s="97"/>
      <c r="XAR1101" s="97"/>
      <c r="XAS1101" s="97"/>
      <c r="XAT1101" s="97"/>
      <c r="XAU1101" s="97"/>
      <c r="XAV1101" s="97"/>
      <c r="XAW1101" s="97"/>
      <c r="XAX1101" s="97"/>
      <c r="XAY1101" s="97"/>
      <c r="XAZ1101" s="97"/>
      <c r="XBA1101" s="97"/>
      <c r="XBB1101" s="97"/>
      <c r="XBC1101" s="97"/>
      <c r="XBD1101" s="97"/>
      <c r="XBE1101" s="97"/>
      <c r="XBF1101" s="97"/>
      <c r="XBG1101" s="97"/>
      <c r="XBH1101" s="97"/>
      <c r="XBI1101" s="97"/>
      <c r="XBJ1101" s="97"/>
      <c r="XBK1101" s="97"/>
      <c r="XBL1101" s="97"/>
      <c r="XBM1101" s="97"/>
      <c r="XBN1101" s="97"/>
      <c r="XBO1101" s="97"/>
      <c r="XBP1101" s="97"/>
      <c r="XBQ1101" s="97"/>
      <c r="XBR1101" s="97"/>
      <c r="XBS1101" s="97"/>
      <c r="XBT1101" s="97"/>
      <c r="XBU1101" s="97"/>
      <c r="XBV1101" s="97"/>
      <c r="XBW1101" s="97"/>
      <c r="XBX1101" s="97"/>
      <c r="XBY1101" s="97"/>
      <c r="XBZ1101" s="97"/>
      <c r="XCA1101" s="97"/>
      <c r="XCB1101" s="97"/>
      <c r="XCC1101" s="97"/>
      <c r="XCD1101" s="97"/>
      <c r="XCE1101" s="97"/>
      <c r="XCF1101" s="97"/>
      <c r="XCG1101" s="97"/>
      <c r="XCH1101" s="97"/>
      <c r="XCI1101" s="97"/>
      <c r="XCJ1101" s="97"/>
      <c r="XCK1101" s="97"/>
      <c r="XCL1101" s="97"/>
      <c r="XCM1101" s="97"/>
      <c r="XCN1101" s="97"/>
      <c r="XCO1101" s="97"/>
      <c r="XCP1101" s="97"/>
      <c r="XCQ1101" s="97"/>
      <c r="XCR1101" s="97"/>
      <c r="XCS1101" s="97"/>
      <c r="XCT1101" s="97"/>
      <c r="XCU1101" s="97"/>
      <c r="XCV1101" s="97"/>
      <c r="XCW1101" s="97"/>
      <c r="XCX1101" s="97"/>
      <c r="XCY1101" s="97"/>
      <c r="XCZ1101" s="97"/>
      <c r="XDA1101" s="97"/>
      <c r="XDB1101" s="97"/>
      <c r="XDC1101" s="97"/>
      <c r="XDD1101" s="97"/>
      <c r="XDE1101" s="97"/>
      <c r="XDF1101" s="97"/>
      <c r="XDG1101" s="97"/>
      <c r="XDH1101" s="97"/>
      <c r="XDI1101" s="97"/>
      <c r="XDJ1101" s="97"/>
      <c r="XDK1101" s="97"/>
      <c r="XDL1101" s="97"/>
      <c r="XDM1101" s="97"/>
      <c r="XDN1101" s="97"/>
      <c r="XDO1101" s="97"/>
      <c r="XDP1101" s="97"/>
      <c r="XDQ1101" s="97"/>
    </row>
    <row r="1102" spans="1:16370" s="88" customFormat="1" ht="47.25" x14ac:dyDescent="0.2">
      <c r="A1102" s="199" t="s">
        <v>653</v>
      </c>
      <c r="B1102" s="43">
        <v>912</v>
      </c>
      <c r="C1102" s="200" t="s">
        <v>65</v>
      </c>
      <c r="D1102" s="200" t="s">
        <v>52</v>
      </c>
      <c r="E1102" s="102" t="s">
        <v>655</v>
      </c>
      <c r="F1102" s="103"/>
      <c r="G1102" s="13">
        <f t="shared" si="90"/>
        <v>153718.68</v>
      </c>
    </row>
    <row r="1103" spans="1:16370" x14ac:dyDescent="0.2">
      <c r="A1103" s="72" t="s">
        <v>654</v>
      </c>
      <c r="B1103" s="44">
        <v>912</v>
      </c>
      <c r="C1103" s="73" t="s">
        <v>65</v>
      </c>
      <c r="D1103" s="73" t="s">
        <v>52</v>
      </c>
      <c r="E1103" s="93" t="s">
        <v>656</v>
      </c>
      <c r="F1103" s="104"/>
      <c r="G1103" s="12">
        <f>G1104+G1108</f>
        <v>153718.68</v>
      </c>
    </row>
    <row r="1104" spans="1:16370" x14ac:dyDescent="0.2">
      <c r="A1104" s="98" t="s">
        <v>690</v>
      </c>
      <c r="B1104" s="77">
        <v>912</v>
      </c>
      <c r="C1104" s="128" t="s">
        <v>65</v>
      </c>
      <c r="D1104" s="128" t="s">
        <v>52</v>
      </c>
      <c r="E1104" s="94" t="s">
        <v>694</v>
      </c>
      <c r="F1104" s="129"/>
      <c r="G1104" s="17">
        <f t="shared" ref="G1104:G1106" si="91">G1105</f>
        <v>718.68</v>
      </c>
    </row>
    <row r="1105" spans="1:7" ht="31.5" x14ac:dyDescent="0.2">
      <c r="A1105" s="125" t="s">
        <v>430</v>
      </c>
      <c r="B1105" s="202">
        <v>912</v>
      </c>
      <c r="C1105" s="130" t="s">
        <v>65</v>
      </c>
      <c r="D1105" s="130" t="s">
        <v>52</v>
      </c>
      <c r="E1105" s="201" t="s">
        <v>694</v>
      </c>
      <c r="F1105" s="60" t="s">
        <v>36</v>
      </c>
      <c r="G1105" s="9">
        <f t="shared" si="91"/>
        <v>718.68</v>
      </c>
    </row>
    <row r="1106" spans="1:7" x14ac:dyDescent="0.2">
      <c r="A1106" s="109" t="s">
        <v>35</v>
      </c>
      <c r="B1106" s="202">
        <v>912</v>
      </c>
      <c r="C1106" s="130" t="s">
        <v>65</v>
      </c>
      <c r="D1106" s="130" t="s">
        <v>52</v>
      </c>
      <c r="E1106" s="201" t="s">
        <v>694</v>
      </c>
      <c r="F1106" s="60">
        <v>410</v>
      </c>
      <c r="G1106" s="9">
        <f t="shared" si="91"/>
        <v>718.68</v>
      </c>
    </row>
    <row r="1107" spans="1:7" ht="31.5" x14ac:dyDescent="0.2">
      <c r="A1107" s="109" t="s">
        <v>136</v>
      </c>
      <c r="B1107" s="202">
        <v>912</v>
      </c>
      <c r="C1107" s="130" t="s">
        <v>65</v>
      </c>
      <c r="D1107" s="130" t="s">
        <v>52</v>
      </c>
      <c r="E1107" s="201" t="s">
        <v>694</v>
      </c>
      <c r="F1107" s="60" t="s">
        <v>137</v>
      </c>
      <c r="G1107" s="9">
        <v>718.68</v>
      </c>
    </row>
    <row r="1108" spans="1:7" ht="31.5" x14ac:dyDescent="0.2">
      <c r="A1108" s="98" t="s">
        <v>657</v>
      </c>
      <c r="B1108" s="202">
        <v>912</v>
      </c>
      <c r="C1108" s="130" t="s">
        <v>65</v>
      </c>
      <c r="D1108" s="130" t="s">
        <v>52</v>
      </c>
      <c r="E1108" s="201" t="s">
        <v>665</v>
      </c>
      <c r="F1108" s="201"/>
      <c r="G1108" s="9">
        <f t="shared" ref="G1108:G1110" si="92">G1109</f>
        <v>153000</v>
      </c>
    </row>
    <row r="1109" spans="1:7" ht="31.5" x14ac:dyDescent="0.2">
      <c r="A1109" s="125" t="s">
        <v>430</v>
      </c>
      <c r="B1109" s="202">
        <v>912</v>
      </c>
      <c r="C1109" s="130" t="s">
        <v>65</v>
      </c>
      <c r="D1109" s="130" t="s">
        <v>52</v>
      </c>
      <c r="E1109" s="201" t="s">
        <v>665</v>
      </c>
      <c r="F1109" s="60" t="s">
        <v>36</v>
      </c>
      <c r="G1109" s="9">
        <f t="shared" si="92"/>
        <v>153000</v>
      </c>
    </row>
    <row r="1110" spans="1:7" x14ac:dyDescent="0.2">
      <c r="A1110" s="109" t="s">
        <v>35</v>
      </c>
      <c r="B1110" s="202">
        <v>912</v>
      </c>
      <c r="C1110" s="130" t="s">
        <v>65</v>
      </c>
      <c r="D1110" s="130" t="s">
        <v>52</v>
      </c>
      <c r="E1110" s="201" t="s">
        <v>665</v>
      </c>
      <c r="F1110" s="60">
        <v>410</v>
      </c>
      <c r="G1110" s="9">
        <f t="shared" si="92"/>
        <v>153000</v>
      </c>
    </row>
    <row r="1111" spans="1:7" ht="31.5" x14ac:dyDescent="0.2">
      <c r="A1111" s="109" t="s">
        <v>136</v>
      </c>
      <c r="B1111" s="202">
        <v>912</v>
      </c>
      <c r="C1111" s="130" t="s">
        <v>65</v>
      </c>
      <c r="D1111" s="130" t="s">
        <v>52</v>
      </c>
      <c r="E1111" s="201" t="s">
        <v>665</v>
      </c>
      <c r="F1111" s="60" t="s">
        <v>137</v>
      </c>
      <c r="G1111" s="9">
        <v>153000</v>
      </c>
    </row>
    <row r="1112" spans="1:7" x14ac:dyDescent="0.2">
      <c r="A1112" s="85" t="s">
        <v>480</v>
      </c>
      <c r="B1112" s="44">
        <v>912</v>
      </c>
      <c r="C1112" s="131" t="s">
        <v>65</v>
      </c>
      <c r="D1112" s="131" t="s">
        <v>55</v>
      </c>
      <c r="E1112" s="131" t="s">
        <v>92</v>
      </c>
      <c r="F1112" s="132"/>
      <c r="G1112" s="26">
        <f t="shared" ref="G1112:G1115" si="93">G1113</f>
        <v>122000</v>
      </c>
    </row>
    <row r="1113" spans="1:7" ht="31.5" x14ac:dyDescent="0.2">
      <c r="A1113" s="74" t="s">
        <v>673</v>
      </c>
      <c r="B1113" s="44">
        <v>912</v>
      </c>
      <c r="C1113" s="73" t="s">
        <v>65</v>
      </c>
      <c r="D1113" s="73" t="s">
        <v>55</v>
      </c>
      <c r="E1113" s="73" t="s">
        <v>275</v>
      </c>
      <c r="F1113" s="73"/>
      <c r="G1113" s="1">
        <f t="shared" si="93"/>
        <v>122000</v>
      </c>
    </row>
    <row r="1114" spans="1:7" ht="31.5" x14ac:dyDescent="0.2">
      <c r="A1114" s="133" t="s">
        <v>96</v>
      </c>
      <c r="B1114" s="202">
        <v>912</v>
      </c>
      <c r="C1114" s="200" t="s">
        <v>65</v>
      </c>
      <c r="D1114" s="200" t="s">
        <v>55</v>
      </c>
      <c r="E1114" s="200" t="s">
        <v>278</v>
      </c>
      <c r="F1114" s="200"/>
      <c r="G1114" s="8">
        <f t="shared" si="93"/>
        <v>122000</v>
      </c>
    </row>
    <row r="1115" spans="1:7" ht="63" x14ac:dyDescent="0.2">
      <c r="A1115" s="87" t="s">
        <v>277</v>
      </c>
      <c r="B1115" s="202">
        <v>912</v>
      </c>
      <c r="C1115" s="73" t="s">
        <v>65</v>
      </c>
      <c r="D1115" s="73" t="s">
        <v>55</v>
      </c>
      <c r="E1115" s="93" t="s">
        <v>279</v>
      </c>
      <c r="F1115" s="104"/>
      <c r="G1115" s="1">
        <f t="shared" si="93"/>
        <v>122000</v>
      </c>
    </row>
    <row r="1116" spans="1:7" x14ac:dyDescent="0.2">
      <c r="A1116" s="98" t="s">
        <v>178</v>
      </c>
      <c r="B1116" s="200" t="s">
        <v>113</v>
      </c>
      <c r="C1116" s="200" t="s">
        <v>65</v>
      </c>
      <c r="D1116" s="200" t="s">
        <v>55</v>
      </c>
      <c r="E1116" s="102" t="s">
        <v>352</v>
      </c>
      <c r="F1116" s="60"/>
      <c r="G1116" s="8">
        <f>G1117+G1121+G1125</f>
        <v>122000</v>
      </c>
    </row>
    <row r="1117" spans="1:7" ht="78.75" x14ac:dyDescent="0.2">
      <c r="A1117" s="134" t="s">
        <v>723</v>
      </c>
      <c r="B1117" s="78" t="s">
        <v>113</v>
      </c>
      <c r="C1117" s="78" t="s">
        <v>65</v>
      </c>
      <c r="D1117" s="78" t="s">
        <v>55</v>
      </c>
      <c r="E1117" s="94" t="s">
        <v>437</v>
      </c>
      <c r="F1117" s="78"/>
      <c r="G1117" s="2">
        <f t="shared" ref="G1117:G1119" si="94">G1118</f>
        <v>50000</v>
      </c>
    </row>
    <row r="1118" spans="1:7" ht="31.5" x14ac:dyDescent="0.2">
      <c r="A1118" s="125" t="s">
        <v>430</v>
      </c>
      <c r="B1118" s="201" t="s">
        <v>113</v>
      </c>
      <c r="C1118" s="201" t="s">
        <v>65</v>
      </c>
      <c r="D1118" s="201" t="s">
        <v>55</v>
      </c>
      <c r="E1118" s="96" t="s">
        <v>437</v>
      </c>
      <c r="F1118" s="60" t="s">
        <v>36</v>
      </c>
      <c r="G1118" s="5">
        <f t="shared" si="94"/>
        <v>50000</v>
      </c>
    </row>
    <row r="1119" spans="1:7" x14ac:dyDescent="0.2">
      <c r="A1119" s="109" t="s">
        <v>35</v>
      </c>
      <c r="B1119" s="201" t="s">
        <v>113</v>
      </c>
      <c r="C1119" s="201" t="s">
        <v>65</v>
      </c>
      <c r="D1119" s="201" t="s">
        <v>55</v>
      </c>
      <c r="E1119" s="96" t="s">
        <v>437</v>
      </c>
      <c r="F1119" s="60" t="s">
        <v>164</v>
      </c>
      <c r="G1119" s="5">
        <f t="shared" si="94"/>
        <v>50000</v>
      </c>
    </row>
    <row r="1120" spans="1:7" ht="31.5" x14ac:dyDescent="0.2">
      <c r="A1120" s="109" t="s">
        <v>136</v>
      </c>
      <c r="B1120" s="201" t="s">
        <v>113</v>
      </c>
      <c r="C1120" s="201" t="s">
        <v>65</v>
      </c>
      <c r="D1120" s="201" t="s">
        <v>55</v>
      </c>
      <c r="E1120" s="96" t="s">
        <v>437</v>
      </c>
      <c r="F1120" s="60" t="s">
        <v>137</v>
      </c>
      <c r="G1120" s="5">
        <f>62000-12000</f>
        <v>50000</v>
      </c>
    </row>
    <row r="1121" spans="1:7" ht="31.5" x14ac:dyDescent="0.2">
      <c r="A1121" s="99" t="s">
        <v>727</v>
      </c>
      <c r="B1121" s="78" t="s">
        <v>113</v>
      </c>
      <c r="C1121" s="78" t="s">
        <v>65</v>
      </c>
      <c r="D1121" s="78" t="s">
        <v>55</v>
      </c>
      <c r="E1121" s="94" t="s">
        <v>670</v>
      </c>
      <c r="F1121" s="78"/>
      <c r="G1121" s="2">
        <f>G1122</f>
        <v>57000</v>
      </c>
    </row>
    <row r="1122" spans="1:7" ht="31.5" x14ac:dyDescent="0.2">
      <c r="A1122" s="125" t="s">
        <v>430</v>
      </c>
      <c r="B1122" s="202">
        <v>912</v>
      </c>
      <c r="C1122" s="201" t="s">
        <v>65</v>
      </c>
      <c r="D1122" s="201" t="s">
        <v>55</v>
      </c>
      <c r="E1122" s="96" t="s">
        <v>670</v>
      </c>
      <c r="F1122" s="201" t="s">
        <v>36</v>
      </c>
      <c r="G1122" s="5">
        <f t="shared" ref="G1122" si="95">G1124</f>
        <v>57000</v>
      </c>
    </row>
    <row r="1123" spans="1:7" ht="19.5" customHeight="1" x14ac:dyDescent="0.2">
      <c r="A1123" s="109" t="s">
        <v>35</v>
      </c>
      <c r="B1123" s="202">
        <v>912</v>
      </c>
      <c r="C1123" s="201" t="s">
        <v>65</v>
      </c>
      <c r="D1123" s="201" t="s">
        <v>55</v>
      </c>
      <c r="E1123" s="96" t="s">
        <v>670</v>
      </c>
      <c r="F1123" s="201" t="s">
        <v>164</v>
      </c>
      <c r="G1123" s="5">
        <f>G1124</f>
        <v>57000</v>
      </c>
    </row>
    <row r="1124" spans="1:7" ht="31.5" x14ac:dyDescent="0.2">
      <c r="A1124" s="109" t="s">
        <v>136</v>
      </c>
      <c r="B1124" s="202">
        <v>912</v>
      </c>
      <c r="C1124" s="201" t="s">
        <v>65</v>
      </c>
      <c r="D1124" s="201" t="s">
        <v>55</v>
      </c>
      <c r="E1124" s="96" t="s">
        <v>670</v>
      </c>
      <c r="F1124" s="201" t="s">
        <v>137</v>
      </c>
      <c r="G1124" s="5">
        <f>55000+2000</f>
        <v>57000</v>
      </c>
    </row>
    <row r="1125" spans="1:7" ht="21" customHeight="1" x14ac:dyDescent="0.2">
      <c r="A1125" s="134" t="s">
        <v>724</v>
      </c>
      <c r="B1125" s="78" t="s">
        <v>113</v>
      </c>
      <c r="C1125" s="78" t="s">
        <v>65</v>
      </c>
      <c r="D1125" s="78" t="s">
        <v>55</v>
      </c>
      <c r="E1125" s="94" t="s">
        <v>725</v>
      </c>
      <c r="F1125" s="78"/>
      <c r="G1125" s="10">
        <f t="shared" ref="G1125:G1127" si="96">G1126</f>
        <v>15000</v>
      </c>
    </row>
    <row r="1126" spans="1:7" ht="31.5" x14ac:dyDescent="0.2">
      <c r="A1126" s="125" t="s">
        <v>423</v>
      </c>
      <c r="B1126" s="202">
        <v>912</v>
      </c>
      <c r="C1126" s="201" t="s">
        <v>65</v>
      </c>
      <c r="D1126" s="201" t="s">
        <v>55</v>
      </c>
      <c r="E1126" s="96" t="s">
        <v>725</v>
      </c>
      <c r="F1126" s="60" t="s">
        <v>36</v>
      </c>
      <c r="G1126" s="24">
        <f t="shared" si="96"/>
        <v>15000</v>
      </c>
    </row>
    <row r="1127" spans="1:7" x14ac:dyDescent="0.2">
      <c r="A1127" s="109" t="s">
        <v>35</v>
      </c>
      <c r="B1127" s="202">
        <v>912</v>
      </c>
      <c r="C1127" s="201" t="s">
        <v>65</v>
      </c>
      <c r="D1127" s="201" t="s">
        <v>55</v>
      </c>
      <c r="E1127" s="96" t="s">
        <v>725</v>
      </c>
      <c r="F1127" s="60" t="s">
        <v>164</v>
      </c>
      <c r="G1127" s="24">
        <f t="shared" si="96"/>
        <v>15000</v>
      </c>
    </row>
    <row r="1128" spans="1:7" ht="31.5" x14ac:dyDescent="0.2">
      <c r="A1128" s="79" t="s">
        <v>160</v>
      </c>
      <c r="B1128" s="202">
        <v>912</v>
      </c>
      <c r="C1128" s="201" t="s">
        <v>65</v>
      </c>
      <c r="D1128" s="201" t="s">
        <v>55</v>
      </c>
      <c r="E1128" s="96" t="s">
        <v>725</v>
      </c>
      <c r="F1128" s="60" t="s">
        <v>726</v>
      </c>
      <c r="G1128" s="24">
        <v>15000</v>
      </c>
    </row>
    <row r="1129" spans="1:7" x14ac:dyDescent="0.2">
      <c r="A1129" s="135" t="s">
        <v>68</v>
      </c>
      <c r="B1129" s="44">
        <v>912</v>
      </c>
      <c r="C1129" s="131" t="s">
        <v>65</v>
      </c>
      <c r="D1129" s="131" t="s">
        <v>65</v>
      </c>
      <c r="E1129" s="200"/>
      <c r="F1129" s="200"/>
      <c r="G1129" s="8">
        <f t="shared" ref="G1129:G1154" si="97">G1130</f>
        <v>3186</v>
      </c>
    </row>
    <row r="1130" spans="1:7" ht="31.5" x14ac:dyDescent="0.2">
      <c r="A1130" s="87" t="s">
        <v>682</v>
      </c>
      <c r="B1130" s="44">
        <v>912</v>
      </c>
      <c r="C1130" s="73" t="s">
        <v>65</v>
      </c>
      <c r="D1130" s="73" t="s">
        <v>65</v>
      </c>
      <c r="E1130" s="73" t="s">
        <v>358</v>
      </c>
      <c r="F1130" s="73"/>
      <c r="G1130" s="1">
        <f>G1131+G1150</f>
        <v>3186</v>
      </c>
    </row>
    <row r="1131" spans="1:7" x14ac:dyDescent="0.2">
      <c r="A1131" s="72" t="s">
        <v>114</v>
      </c>
      <c r="B1131" s="44">
        <v>912</v>
      </c>
      <c r="C1131" s="73" t="s">
        <v>65</v>
      </c>
      <c r="D1131" s="73" t="s">
        <v>65</v>
      </c>
      <c r="E1131" s="93" t="s">
        <v>381</v>
      </c>
      <c r="F1131" s="104"/>
      <c r="G1131" s="1">
        <f>G1132+G1137</f>
        <v>1951</v>
      </c>
    </row>
    <row r="1132" spans="1:7" ht="31.5" x14ac:dyDescent="0.2">
      <c r="A1132" s="72" t="s">
        <v>411</v>
      </c>
      <c r="B1132" s="44">
        <v>912</v>
      </c>
      <c r="C1132" s="73" t="s">
        <v>65</v>
      </c>
      <c r="D1132" s="73" t="s">
        <v>65</v>
      </c>
      <c r="E1132" s="93" t="s">
        <v>383</v>
      </c>
      <c r="F1132" s="104"/>
      <c r="G1132" s="1">
        <f t="shared" ref="G1132:G1133" si="98">G1133</f>
        <v>816</v>
      </c>
    </row>
    <row r="1133" spans="1:7" ht="31.5" x14ac:dyDescent="0.2">
      <c r="A1133" s="99" t="s">
        <v>643</v>
      </c>
      <c r="B1133" s="77">
        <v>912</v>
      </c>
      <c r="C1133" s="78" t="s">
        <v>65</v>
      </c>
      <c r="D1133" s="78" t="s">
        <v>65</v>
      </c>
      <c r="E1133" s="78" t="s">
        <v>382</v>
      </c>
      <c r="F1133" s="78"/>
      <c r="G1133" s="2">
        <f t="shared" si="98"/>
        <v>816</v>
      </c>
    </row>
    <row r="1134" spans="1:7" ht="31.5" x14ac:dyDescent="0.2">
      <c r="A1134" s="109" t="s">
        <v>18</v>
      </c>
      <c r="B1134" s="84">
        <v>912</v>
      </c>
      <c r="C1134" s="201" t="s">
        <v>65</v>
      </c>
      <c r="D1134" s="201" t="s">
        <v>65</v>
      </c>
      <c r="E1134" s="201" t="s">
        <v>382</v>
      </c>
      <c r="F1134" s="112" t="s">
        <v>20</v>
      </c>
      <c r="G1134" s="5">
        <f t="shared" ref="G1134:G1135" si="99">G1135</f>
        <v>816</v>
      </c>
    </row>
    <row r="1135" spans="1:7" x14ac:dyDescent="0.2">
      <c r="A1135" s="82" t="s">
        <v>19</v>
      </c>
      <c r="B1135" s="84">
        <v>912</v>
      </c>
      <c r="C1135" s="201" t="s">
        <v>65</v>
      </c>
      <c r="D1135" s="201" t="s">
        <v>65</v>
      </c>
      <c r="E1135" s="201" t="s">
        <v>382</v>
      </c>
      <c r="F1135" s="112" t="s">
        <v>21</v>
      </c>
      <c r="G1135" s="5">
        <f t="shared" si="99"/>
        <v>816</v>
      </c>
    </row>
    <row r="1136" spans="1:7" x14ac:dyDescent="0.2">
      <c r="A1136" s="82" t="s">
        <v>149</v>
      </c>
      <c r="B1136" s="84">
        <v>912</v>
      </c>
      <c r="C1136" s="201" t="s">
        <v>65</v>
      </c>
      <c r="D1136" s="201" t="s">
        <v>65</v>
      </c>
      <c r="E1136" s="201" t="s">
        <v>382</v>
      </c>
      <c r="F1136" s="112" t="s">
        <v>150</v>
      </c>
      <c r="G1136" s="5">
        <v>816</v>
      </c>
    </row>
    <row r="1137" spans="1:7" ht="31.5" x14ac:dyDescent="0.2">
      <c r="A1137" s="72" t="s">
        <v>384</v>
      </c>
      <c r="B1137" s="44">
        <v>912</v>
      </c>
      <c r="C1137" s="73" t="s">
        <v>65</v>
      </c>
      <c r="D1137" s="73" t="s">
        <v>65</v>
      </c>
      <c r="E1137" s="93" t="s">
        <v>386</v>
      </c>
      <c r="F1137" s="104"/>
      <c r="G1137" s="1">
        <f>G1138+G1142+G1146</f>
        <v>1135</v>
      </c>
    </row>
    <row r="1138" spans="1:7" x14ac:dyDescent="0.2">
      <c r="A1138" s="99" t="s">
        <v>385</v>
      </c>
      <c r="B1138" s="77">
        <v>912</v>
      </c>
      <c r="C1138" s="78" t="s">
        <v>65</v>
      </c>
      <c r="D1138" s="78" t="s">
        <v>65</v>
      </c>
      <c r="E1138" s="78" t="s">
        <v>445</v>
      </c>
      <c r="F1138" s="78"/>
      <c r="G1138" s="2">
        <f t="shared" ref="G1138:G1140" si="100">G1139</f>
        <v>700</v>
      </c>
    </row>
    <row r="1139" spans="1:7" ht="31.5" x14ac:dyDescent="0.2">
      <c r="A1139" s="109" t="s">
        <v>18</v>
      </c>
      <c r="B1139" s="84">
        <v>912</v>
      </c>
      <c r="C1139" s="201" t="s">
        <v>65</v>
      </c>
      <c r="D1139" s="201" t="s">
        <v>65</v>
      </c>
      <c r="E1139" s="201" t="s">
        <v>445</v>
      </c>
      <c r="F1139" s="112" t="s">
        <v>20</v>
      </c>
      <c r="G1139" s="5">
        <f t="shared" si="100"/>
        <v>700</v>
      </c>
    </row>
    <row r="1140" spans="1:7" x14ac:dyDescent="0.2">
      <c r="A1140" s="82" t="s">
        <v>19</v>
      </c>
      <c r="B1140" s="84">
        <v>912</v>
      </c>
      <c r="C1140" s="201" t="s">
        <v>65</v>
      </c>
      <c r="D1140" s="201" t="s">
        <v>65</v>
      </c>
      <c r="E1140" s="201" t="s">
        <v>445</v>
      </c>
      <c r="F1140" s="112" t="s">
        <v>21</v>
      </c>
      <c r="G1140" s="5">
        <f t="shared" si="100"/>
        <v>700</v>
      </c>
    </row>
    <row r="1141" spans="1:7" x14ac:dyDescent="0.2">
      <c r="A1141" s="82" t="s">
        <v>149</v>
      </c>
      <c r="B1141" s="84">
        <v>912</v>
      </c>
      <c r="C1141" s="201" t="s">
        <v>65</v>
      </c>
      <c r="D1141" s="201" t="s">
        <v>65</v>
      </c>
      <c r="E1141" s="201" t="s">
        <v>445</v>
      </c>
      <c r="F1141" s="112" t="s">
        <v>150</v>
      </c>
      <c r="G1141" s="5">
        <v>700</v>
      </c>
    </row>
    <row r="1142" spans="1:7" ht="47.25" x14ac:dyDescent="0.2">
      <c r="A1142" s="99" t="s">
        <v>443</v>
      </c>
      <c r="B1142" s="77">
        <v>912</v>
      </c>
      <c r="C1142" s="78" t="s">
        <v>65</v>
      </c>
      <c r="D1142" s="78" t="s">
        <v>65</v>
      </c>
      <c r="E1142" s="78" t="s">
        <v>476</v>
      </c>
      <c r="F1142" s="200"/>
      <c r="G1142" s="2">
        <f t="shared" ref="G1142:G1144" si="101">G1143</f>
        <v>230</v>
      </c>
    </row>
    <row r="1143" spans="1:7" ht="31.5" x14ac:dyDescent="0.2">
      <c r="A1143" s="109" t="s">
        <v>18</v>
      </c>
      <c r="B1143" s="84">
        <v>912</v>
      </c>
      <c r="C1143" s="201" t="s">
        <v>65</v>
      </c>
      <c r="D1143" s="201" t="s">
        <v>65</v>
      </c>
      <c r="E1143" s="201" t="s">
        <v>476</v>
      </c>
      <c r="F1143" s="112" t="s">
        <v>20</v>
      </c>
      <c r="G1143" s="5">
        <f t="shared" si="101"/>
        <v>230</v>
      </c>
    </row>
    <row r="1144" spans="1:7" x14ac:dyDescent="0.2">
      <c r="A1144" s="82" t="s">
        <v>19</v>
      </c>
      <c r="B1144" s="84">
        <v>912</v>
      </c>
      <c r="C1144" s="201" t="s">
        <v>65</v>
      </c>
      <c r="D1144" s="201" t="s">
        <v>65</v>
      </c>
      <c r="E1144" s="201" t="s">
        <v>476</v>
      </c>
      <c r="F1144" s="112" t="s">
        <v>21</v>
      </c>
      <c r="G1144" s="5">
        <f t="shared" si="101"/>
        <v>230</v>
      </c>
    </row>
    <row r="1145" spans="1:7" x14ac:dyDescent="0.2">
      <c r="A1145" s="82" t="s">
        <v>149</v>
      </c>
      <c r="B1145" s="84">
        <v>912</v>
      </c>
      <c r="C1145" s="201" t="s">
        <v>65</v>
      </c>
      <c r="D1145" s="201" t="s">
        <v>65</v>
      </c>
      <c r="E1145" s="201" t="s">
        <v>476</v>
      </c>
      <c r="F1145" s="112" t="s">
        <v>150</v>
      </c>
      <c r="G1145" s="5">
        <v>230</v>
      </c>
    </row>
    <row r="1146" spans="1:7" ht="31.5" x14ac:dyDescent="0.2">
      <c r="A1146" s="99" t="s">
        <v>444</v>
      </c>
      <c r="B1146" s="77">
        <v>912</v>
      </c>
      <c r="C1146" s="78" t="s">
        <v>65</v>
      </c>
      <c r="D1146" s="78" t="s">
        <v>65</v>
      </c>
      <c r="E1146" s="78" t="s">
        <v>477</v>
      </c>
      <c r="F1146" s="200"/>
      <c r="G1146" s="2">
        <f t="shared" ref="G1146:G1148" si="102">G1147</f>
        <v>205</v>
      </c>
    </row>
    <row r="1147" spans="1:7" ht="31.5" x14ac:dyDescent="0.2">
      <c r="A1147" s="82" t="s">
        <v>18</v>
      </c>
      <c r="B1147" s="84">
        <v>912</v>
      </c>
      <c r="C1147" s="201" t="s">
        <v>65</v>
      </c>
      <c r="D1147" s="201" t="s">
        <v>65</v>
      </c>
      <c r="E1147" s="201" t="s">
        <v>477</v>
      </c>
      <c r="F1147" s="201" t="s">
        <v>20</v>
      </c>
      <c r="G1147" s="3">
        <f t="shared" si="102"/>
        <v>205</v>
      </c>
    </row>
    <row r="1148" spans="1:7" x14ac:dyDescent="0.2">
      <c r="A1148" s="82" t="s">
        <v>19</v>
      </c>
      <c r="B1148" s="84">
        <v>912</v>
      </c>
      <c r="C1148" s="201" t="s">
        <v>65</v>
      </c>
      <c r="D1148" s="201" t="s">
        <v>65</v>
      </c>
      <c r="E1148" s="201" t="s">
        <v>477</v>
      </c>
      <c r="F1148" s="201" t="s">
        <v>21</v>
      </c>
      <c r="G1148" s="3">
        <f t="shared" si="102"/>
        <v>205</v>
      </c>
    </row>
    <row r="1149" spans="1:7" x14ac:dyDescent="0.2">
      <c r="A1149" s="82" t="s">
        <v>149</v>
      </c>
      <c r="B1149" s="84">
        <v>912</v>
      </c>
      <c r="C1149" s="201" t="s">
        <v>65</v>
      </c>
      <c r="D1149" s="201" t="s">
        <v>65</v>
      </c>
      <c r="E1149" s="201" t="s">
        <v>477</v>
      </c>
      <c r="F1149" s="201" t="s">
        <v>150</v>
      </c>
      <c r="G1149" s="3">
        <v>205</v>
      </c>
    </row>
    <row r="1150" spans="1:7" ht="47.25" x14ac:dyDescent="0.2">
      <c r="A1150" s="199" t="s">
        <v>756</v>
      </c>
      <c r="B1150" s="43">
        <v>912</v>
      </c>
      <c r="C1150" s="200" t="s">
        <v>65</v>
      </c>
      <c r="D1150" s="200" t="s">
        <v>65</v>
      </c>
      <c r="E1150" s="102" t="s">
        <v>359</v>
      </c>
      <c r="F1150" s="103"/>
      <c r="G1150" s="8">
        <f t="shared" si="97"/>
        <v>1235</v>
      </c>
    </row>
    <row r="1151" spans="1:7" ht="31.5" x14ac:dyDescent="0.2">
      <c r="A1151" s="72" t="s">
        <v>360</v>
      </c>
      <c r="B1151" s="44">
        <v>912</v>
      </c>
      <c r="C1151" s="73" t="s">
        <v>65</v>
      </c>
      <c r="D1151" s="73" t="s">
        <v>65</v>
      </c>
      <c r="E1151" s="93" t="s">
        <v>361</v>
      </c>
      <c r="F1151" s="104"/>
      <c r="G1151" s="1">
        <f t="shared" si="97"/>
        <v>1235</v>
      </c>
    </row>
    <row r="1152" spans="1:7" x14ac:dyDescent="0.2">
      <c r="A1152" s="99" t="s">
        <v>93</v>
      </c>
      <c r="B1152" s="77">
        <v>912</v>
      </c>
      <c r="C1152" s="78" t="s">
        <v>65</v>
      </c>
      <c r="D1152" s="78" t="s">
        <v>65</v>
      </c>
      <c r="E1152" s="78" t="s">
        <v>362</v>
      </c>
      <c r="F1152" s="78"/>
      <c r="G1152" s="2">
        <f t="shared" si="97"/>
        <v>1235</v>
      </c>
    </row>
    <row r="1153" spans="1:7" ht="31.5" x14ac:dyDescent="0.2">
      <c r="A1153" s="82" t="s">
        <v>18</v>
      </c>
      <c r="B1153" s="84">
        <v>912</v>
      </c>
      <c r="C1153" s="201" t="s">
        <v>65</v>
      </c>
      <c r="D1153" s="201" t="s">
        <v>65</v>
      </c>
      <c r="E1153" s="201" t="s">
        <v>362</v>
      </c>
      <c r="F1153" s="201" t="s">
        <v>20</v>
      </c>
      <c r="G1153" s="3">
        <f t="shared" si="97"/>
        <v>1235</v>
      </c>
    </row>
    <row r="1154" spans="1:7" x14ac:dyDescent="0.2">
      <c r="A1154" s="82" t="s">
        <v>25</v>
      </c>
      <c r="B1154" s="84">
        <v>912</v>
      </c>
      <c r="C1154" s="201" t="s">
        <v>65</v>
      </c>
      <c r="D1154" s="201" t="s">
        <v>65</v>
      </c>
      <c r="E1154" s="201" t="s">
        <v>362</v>
      </c>
      <c r="F1154" s="201" t="s">
        <v>26</v>
      </c>
      <c r="G1154" s="3">
        <f t="shared" si="97"/>
        <v>1235</v>
      </c>
    </row>
    <row r="1155" spans="1:7" x14ac:dyDescent="0.2">
      <c r="A1155" s="109" t="s">
        <v>138</v>
      </c>
      <c r="B1155" s="84">
        <v>912</v>
      </c>
      <c r="C1155" s="201" t="s">
        <v>65</v>
      </c>
      <c r="D1155" s="201" t="s">
        <v>65</v>
      </c>
      <c r="E1155" s="201" t="s">
        <v>362</v>
      </c>
      <c r="F1155" s="112" t="s">
        <v>145</v>
      </c>
      <c r="G1155" s="3">
        <v>1235</v>
      </c>
    </row>
    <row r="1156" spans="1:7" s="97" customFormat="1" ht="18.75" x14ac:dyDescent="0.2">
      <c r="A1156" s="46" t="s">
        <v>60</v>
      </c>
      <c r="B1156" s="44">
        <v>912</v>
      </c>
      <c r="C1156" s="48" t="s">
        <v>61</v>
      </c>
      <c r="D1156" s="48"/>
      <c r="E1156" s="48"/>
      <c r="F1156" s="48"/>
      <c r="G1156" s="20">
        <f t="shared" ref="G1156" si="103">G1157</f>
        <v>321687</v>
      </c>
    </row>
    <row r="1157" spans="1:7" s="97" customFormat="1" ht="21" customHeight="1" x14ac:dyDescent="0.2">
      <c r="A1157" s="85" t="s">
        <v>63</v>
      </c>
      <c r="B1157" s="44">
        <v>912</v>
      </c>
      <c r="C1157" s="73" t="s">
        <v>61</v>
      </c>
      <c r="D1157" s="73" t="s">
        <v>62</v>
      </c>
      <c r="E1157" s="86"/>
      <c r="F1157" s="60"/>
      <c r="G1157" s="1">
        <f t="shared" ref="G1157:G1167" si="104">G1158</f>
        <v>321687</v>
      </c>
    </row>
    <row r="1158" spans="1:7" s="97" customFormat="1" ht="31.5" x14ac:dyDescent="0.2">
      <c r="A1158" s="87" t="s">
        <v>755</v>
      </c>
      <c r="B1158" s="44">
        <v>912</v>
      </c>
      <c r="C1158" s="73" t="s">
        <v>61</v>
      </c>
      <c r="D1158" s="44" t="s">
        <v>62</v>
      </c>
      <c r="E1158" s="73" t="s">
        <v>372</v>
      </c>
      <c r="F1158" s="73"/>
      <c r="G1158" s="1">
        <f>G1159+G1178</f>
        <v>321687</v>
      </c>
    </row>
    <row r="1159" spans="1:7" s="97" customFormat="1" ht="47.25" x14ac:dyDescent="0.2">
      <c r="A1159" s="87" t="s">
        <v>369</v>
      </c>
      <c r="B1159" s="44" t="s">
        <v>113</v>
      </c>
      <c r="C1159" s="73" t="s">
        <v>61</v>
      </c>
      <c r="D1159" s="73" t="s">
        <v>62</v>
      </c>
      <c r="E1159" s="93" t="s">
        <v>370</v>
      </c>
      <c r="F1159" s="104"/>
      <c r="G1159" s="1">
        <f>G1160+G1169</f>
        <v>33970</v>
      </c>
    </row>
    <row r="1160" spans="1:7" s="97" customFormat="1" x14ac:dyDescent="0.2">
      <c r="A1160" s="76" t="s">
        <v>38</v>
      </c>
      <c r="B1160" s="84">
        <v>912</v>
      </c>
      <c r="C1160" s="60" t="s">
        <v>61</v>
      </c>
      <c r="D1160" s="84" t="s">
        <v>62</v>
      </c>
      <c r="E1160" s="60" t="s">
        <v>399</v>
      </c>
      <c r="F1160" s="60"/>
      <c r="G1160" s="5">
        <f>G1161+G1165</f>
        <v>3970</v>
      </c>
    </row>
    <row r="1161" spans="1:7" s="97" customFormat="1" x14ac:dyDescent="0.2">
      <c r="A1161" s="76" t="s">
        <v>44</v>
      </c>
      <c r="B1161" s="84">
        <v>912</v>
      </c>
      <c r="C1161" s="60" t="s">
        <v>61</v>
      </c>
      <c r="D1161" s="84" t="s">
        <v>62</v>
      </c>
      <c r="E1161" s="60" t="s">
        <v>371</v>
      </c>
      <c r="F1161" s="60"/>
      <c r="G1161" s="5">
        <f t="shared" si="104"/>
        <v>2970</v>
      </c>
    </row>
    <row r="1162" spans="1:7" s="97" customFormat="1" ht="31.5" x14ac:dyDescent="0.2">
      <c r="A1162" s="79" t="s">
        <v>22</v>
      </c>
      <c r="B1162" s="84">
        <v>912</v>
      </c>
      <c r="C1162" s="60" t="s">
        <v>61</v>
      </c>
      <c r="D1162" s="84" t="s">
        <v>62</v>
      </c>
      <c r="E1162" s="60" t="s">
        <v>371</v>
      </c>
      <c r="F1162" s="60" t="s">
        <v>15</v>
      </c>
      <c r="G1162" s="5">
        <f t="shared" si="104"/>
        <v>2970</v>
      </c>
    </row>
    <row r="1163" spans="1:7" s="97" customFormat="1" ht="31.5" x14ac:dyDescent="0.2">
      <c r="A1163" s="108" t="s">
        <v>17</v>
      </c>
      <c r="B1163" s="84">
        <v>912</v>
      </c>
      <c r="C1163" s="60" t="s">
        <v>61</v>
      </c>
      <c r="D1163" s="84" t="s">
        <v>62</v>
      </c>
      <c r="E1163" s="60" t="s">
        <v>371</v>
      </c>
      <c r="F1163" s="60" t="s">
        <v>16</v>
      </c>
      <c r="G1163" s="5">
        <f t="shared" si="104"/>
        <v>2970</v>
      </c>
    </row>
    <row r="1164" spans="1:7" s="97" customFormat="1" x14ac:dyDescent="0.2">
      <c r="A1164" s="79" t="s">
        <v>934</v>
      </c>
      <c r="B1164" s="84">
        <v>912</v>
      </c>
      <c r="C1164" s="60" t="s">
        <v>61</v>
      </c>
      <c r="D1164" s="84" t="s">
        <v>62</v>
      </c>
      <c r="E1164" s="60" t="s">
        <v>371</v>
      </c>
      <c r="F1164" s="60" t="s">
        <v>128</v>
      </c>
      <c r="G1164" s="5">
        <f>3060-100+10</f>
        <v>2970</v>
      </c>
    </row>
    <row r="1165" spans="1:7" s="97" customFormat="1" x14ac:dyDescent="0.2">
      <c r="A1165" s="76" t="s">
        <v>728</v>
      </c>
      <c r="B1165" s="77">
        <v>912</v>
      </c>
      <c r="C1165" s="78" t="s">
        <v>61</v>
      </c>
      <c r="D1165" s="77" t="s">
        <v>62</v>
      </c>
      <c r="E1165" s="60" t="s">
        <v>729</v>
      </c>
      <c r="F1165" s="60"/>
      <c r="G1165" s="5">
        <f t="shared" si="104"/>
        <v>1000</v>
      </c>
    </row>
    <row r="1166" spans="1:7" s="97" customFormat="1" ht="28.5" customHeight="1" x14ac:dyDescent="0.2">
      <c r="A1166" s="125" t="s">
        <v>430</v>
      </c>
      <c r="B1166" s="84">
        <v>912</v>
      </c>
      <c r="C1166" s="60" t="s">
        <v>61</v>
      </c>
      <c r="D1166" s="84" t="s">
        <v>62</v>
      </c>
      <c r="E1166" s="60" t="s">
        <v>729</v>
      </c>
      <c r="F1166" s="60" t="s">
        <v>36</v>
      </c>
      <c r="G1166" s="5">
        <f t="shared" si="104"/>
        <v>1000</v>
      </c>
    </row>
    <row r="1167" spans="1:7" s="97" customFormat="1" ht="21" customHeight="1" x14ac:dyDescent="0.2">
      <c r="A1167" s="109" t="s">
        <v>35</v>
      </c>
      <c r="B1167" s="84">
        <v>912</v>
      </c>
      <c r="C1167" s="60" t="s">
        <v>61</v>
      </c>
      <c r="D1167" s="84" t="s">
        <v>62</v>
      </c>
      <c r="E1167" s="60" t="s">
        <v>729</v>
      </c>
      <c r="F1167" s="60" t="s">
        <v>164</v>
      </c>
      <c r="G1167" s="5">
        <f t="shared" si="104"/>
        <v>1000</v>
      </c>
    </row>
    <row r="1168" spans="1:7" s="97" customFormat="1" ht="31.5" x14ac:dyDescent="0.2">
      <c r="A1168" s="109" t="s">
        <v>136</v>
      </c>
      <c r="B1168" s="84">
        <v>912</v>
      </c>
      <c r="C1168" s="60" t="s">
        <v>61</v>
      </c>
      <c r="D1168" s="84" t="s">
        <v>62</v>
      </c>
      <c r="E1168" s="60" t="s">
        <v>729</v>
      </c>
      <c r="F1168" s="60" t="s">
        <v>137</v>
      </c>
      <c r="G1168" s="5">
        <v>1000</v>
      </c>
    </row>
    <row r="1169" spans="1:7" s="97" customFormat="1" x14ac:dyDescent="0.2">
      <c r="A1169" s="99" t="s">
        <v>166</v>
      </c>
      <c r="B1169" s="77">
        <v>912</v>
      </c>
      <c r="C1169" s="78" t="s">
        <v>61</v>
      </c>
      <c r="D1169" s="77" t="s">
        <v>62</v>
      </c>
      <c r="E1169" s="94" t="s">
        <v>401</v>
      </c>
      <c r="F1169" s="78"/>
      <c r="G1169" s="10">
        <f>G1170+G1174</f>
        <v>30000</v>
      </c>
    </row>
    <row r="1170" spans="1:7" s="97" customFormat="1" x14ac:dyDescent="0.2">
      <c r="A1170" s="99" t="s">
        <v>739</v>
      </c>
      <c r="B1170" s="77">
        <v>912</v>
      </c>
      <c r="C1170" s="78" t="s">
        <v>61</v>
      </c>
      <c r="D1170" s="77" t="s">
        <v>62</v>
      </c>
      <c r="E1170" s="78" t="s">
        <v>730</v>
      </c>
      <c r="F1170" s="78"/>
      <c r="G1170" s="10">
        <f t="shared" ref="G1170:G1176" si="105">G1171</f>
        <v>15000</v>
      </c>
    </row>
    <row r="1171" spans="1:7" s="97" customFormat="1" ht="31.5" x14ac:dyDescent="0.2">
      <c r="A1171" s="125" t="s">
        <v>423</v>
      </c>
      <c r="B1171" s="84">
        <v>912</v>
      </c>
      <c r="C1171" s="60" t="s">
        <v>61</v>
      </c>
      <c r="D1171" s="84" t="s">
        <v>62</v>
      </c>
      <c r="E1171" s="201" t="s">
        <v>730</v>
      </c>
      <c r="F1171" s="201" t="s">
        <v>36</v>
      </c>
      <c r="G1171" s="9">
        <f t="shared" si="105"/>
        <v>15000</v>
      </c>
    </row>
    <row r="1172" spans="1:7" s="97" customFormat="1" x14ac:dyDescent="0.2">
      <c r="A1172" s="109" t="s">
        <v>35</v>
      </c>
      <c r="B1172" s="84">
        <v>912</v>
      </c>
      <c r="C1172" s="60" t="s">
        <v>61</v>
      </c>
      <c r="D1172" s="84" t="s">
        <v>62</v>
      </c>
      <c r="E1172" s="201" t="s">
        <v>730</v>
      </c>
      <c r="F1172" s="201" t="s">
        <v>164</v>
      </c>
      <c r="G1172" s="9">
        <f t="shared" si="105"/>
        <v>15000</v>
      </c>
    </row>
    <row r="1173" spans="1:7" s="97" customFormat="1" ht="31.5" x14ac:dyDescent="0.2">
      <c r="A1173" s="109" t="s">
        <v>136</v>
      </c>
      <c r="B1173" s="84">
        <v>912</v>
      </c>
      <c r="C1173" s="60" t="s">
        <v>61</v>
      </c>
      <c r="D1173" s="84" t="s">
        <v>62</v>
      </c>
      <c r="E1173" s="201" t="s">
        <v>730</v>
      </c>
      <c r="F1173" s="201" t="s">
        <v>137</v>
      </c>
      <c r="G1173" s="9">
        <v>15000</v>
      </c>
    </row>
    <row r="1174" spans="1:7" s="97" customFormat="1" ht="31.5" x14ac:dyDescent="0.2">
      <c r="A1174" s="99" t="s">
        <v>740</v>
      </c>
      <c r="B1174" s="77">
        <v>912</v>
      </c>
      <c r="C1174" s="78" t="s">
        <v>61</v>
      </c>
      <c r="D1174" s="77" t="s">
        <v>62</v>
      </c>
      <c r="E1174" s="78" t="s">
        <v>731</v>
      </c>
      <c r="F1174" s="78"/>
      <c r="G1174" s="10">
        <f t="shared" si="105"/>
        <v>15000</v>
      </c>
    </row>
    <row r="1175" spans="1:7" s="97" customFormat="1" ht="31.5" x14ac:dyDescent="0.2">
      <c r="A1175" s="125" t="s">
        <v>423</v>
      </c>
      <c r="B1175" s="84">
        <v>912</v>
      </c>
      <c r="C1175" s="60" t="s">
        <v>61</v>
      </c>
      <c r="D1175" s="84" t="s">
        <v>62</v>
      </c>
      <c r="E1175" s="201" t="s">
        <v>731</v>
      </c>
      <c r="F1175" s="201" t="s">
        <v>36</v>
      </c>
      <c r="G1175" s="9">
        <f t="shared" si="105"/>
        <v>15000</v>
      </c>
    </row>
    <row r="1176" spans="1:7" s="97" customFormat="1" x14ac:dyDescent="0.2">
      <c r="A1176" s="109" t="s">
        <v>35</v>
      </c>
      <c r="B1176" s="84">
        <v>912</v>
      </c>
      <c r="C1176" s="60" t="s">
        <v>61</v>
      </c>
      <c r="D1176" s="84" t="s">
        <v>62</v>
      </c>
      <c r="E1176" s="201" t="s">
        <v>731</v>
      </c>
      <c r="F1176" s="201" t="s">
        <v>164</v>
      </c>
      <c r="G1176" s="9">
        <f t="shared" si="105"/>
        <v>15000</v>
      </c>
    </row>
    <row r="1177" spans="1:7" s="97" customFormat="1" ht="31.5" x14ac:dyDescent="0.2">
      <c r="A1177" s="109" t="s">
        <v>136</v>
      </c>
      <c r="B1177" s="84">
        <v>912</v>
      </c>
      <c r="C1177" s="60" t="s">
        <v>61</v>
      </c>
      <c r="D1177" s="84" t="s">
        <v>62</v>
      </c>
      <c r="E1177" s="201" t="s">
        <v>731</v>
      </c>
      <c r="F1177" s="201" t="s">
        <v>137</v>
      </c>
      <c r="G1177" s="9">
        <v>15000</v>
      </c>
    </row>
    <row r="1178" spans="1:7" s="97" customFormat="1" ht="31.5" x14ac:dyDescent="0.2">
      <c r="A1178" s="72" t="s">
        <v>741</v>
      </c>
      <c r="B1178" s="44">
        <v>912</v>
      </c>
      <c r="C1178" s="73" t="s">
        <v>61</v>
      </c>
      <c r="D1178" s="44" t="s">
        <v>62</v>
      </c>
      <c r="E1178" s="93" t="s">
        <v>748</v>
      </c>
      <c r="F1178" s="104"/>
      <c r="G1178" s="12">
        <f>G1179+G1204+G1208</f>
        <v>287717</v>
      </c>
    </row>
    <row r="1179" spans="1:7" s="97" customFormat="1" x14ac:dyDescent="0.2">
      <c r="A1179" s="99" t="s">
        <v>742</v>
      </c>
      <c r="B1179" s="77">
        <v>912</v>
      </c>
      <c r="C1179" s="78" t="s">
        <v>61</v>
      </c>
      <c r="D1179" s="77" t="s">
        <v>62</v>
      </c>
      <c r="E1179" s="78" t="s">
        <v>749</v>
      </c>
      <c r="F1179" s="201"/>
      <c r="G1179" s="10">
        <f>G1180+G1184+G1188+G1192+G1196+G1200</f>
        <v>275427</v>
      </c>
    </row>
    <row r="1180" spans="1:7" s="97" customFormat="1" ht="31.5" x14ac:dyDescent="0.2">
      <c r="A1180" s="99" t="s">
        <v>1181</v>
      </c>
      <c r="B1180" s="77">
        <v>912</v>
      </c>
      <c r="C1180" s="78" t="s">
        <v>61</v>
      </c>
      <c r="D1180" s="77" t="s">
        <v>62</v>
      </c>
      <c r="E1180" s="78" t="s">
        <v>750</v>
      </c>
      <c r="F1180" s="201"/>
      <c r="G1180" s="10">
        <f t="shared" ref="G1180:G1182" si="106">G1181</f>
        <v>2379</v>
      </c>
    </row>
    <row r="1181" spans="1:7" s="97" customFormat="1" ht="31.5" x14ac:dyDescent="0.2">
      <c r="A1181" s="82" t="s">
        <v>18</v>
      </c>
      <c r="B1181" s="84">
        <v>912</v>
      </c>
      <c r="C1181" s="60" t="s">
        <v>61</v>
      </c>
      <c r="D1181" s="84" t="s">
        <v>62</v>
      </c>
      <c r="E1181" s="201" t="s">
        <v>750</v>
      </c>
      <c r="F1181" s="201" t="s">
        <v>20</v>
      </c>
      <c r="G1181" s="9">
        <f t="shared" si="106"/>
        <v>2379</v>
      </c>
    </row>
    <row r="1182" spans="1:7" s="97" customFormat="1" x14ac:dyDescent="0.2">
      <c r="A1182" s="82" t="s">
        <v>19</v>
      </c>
      <c r="B1182" s="84">
        <v>912</v>
      </c>
      <c r="C1182" s="60" t="s">
        <v>61</v>
      </c>
      <c r="D1182" s="84" t="s">
        <v>62</v>
      </c>
      <c r="E1182" s="201" t="s">
        <v>750</v>
      </c>
      <c r="F1182" s="201" t="s">
        <v>21</v>
      </c>
      <c r="G1182" s="9">
        <f t="shared" si="106"/>
        <v>2379</v>
      </c>
    </row>
    <row r="1183" spans="1:7" s="97" customFormat="1" x14ac:dyDescent="0.2">
      <c r="A1183" s="82" t="s">
        <v>149</v>
      </c>
      <c r="B1183" s="84">
        <v>912</v>
      </c>
      <c r="C1183" s="60" t="s">
        <v>61</v>
      </c>
      <c r="D1183" s="84" t="s">
        <v>62</v>
      </c>
      <c r="E1183" s="201" t="s">
        <v>750</v>
      </c>
      <c r="F1183" s="201" t="s">
        <v>150</v>
      </c>
      <c r="G1183" s="9">
        <f>50+2329</f>
        <v>2379</v>
      </c>
    </row>
    <row r="1184" spans="1:7" s="97" customFormat="1" x14ac:dyDescent="0.2">
      <c r="A1184" s="99" t="s">
        <v>743</v>
      </c>
      <c r="B1184" s="77">
        <v>912</v>
      </c>
      <c r="C1184" s="78" t="s">
        <v>61</v>
      </c>
      <c r="D1184" s="77" t="s">
        <v>62</v>
      </c>
      <c r="E1184" s="78" t="s">
        <v>751</v>
      </c>
      <c r="F1184" s="201"/>
      <c r="G1184" s="10">
        <f t="shared" ref="G1184:G1194" si="107">G1185</f>
        <v>150000</v>
      </c>
    </row>
    <row r="1185" spans="1:7" s="97" customFormat="1" ht="31.5" x14ac:dyDescent="0.2">
      <c r="A1185" s="82" t="s">
        <v>18</v>
      </c>
      <c r="B1185" s="84">
        <v>912</v>
      </c>
      <c r="C1185" s="60" t="s">
        <v>61</v>
      </c>
      <c r="D1185" s="84" t="s">
        <v>62</v>
      </c>
      <c r="E1185" s="201" t="s">
        <v>751</v>
      </c>
      <c r="F1185" s="201" t="s">
        <v>20</v>
      </c>
      <c r="G1185" s="9">
        <f t="shared" si="107"/>
        <v>150000</v>
      </c>
    </row>
    <row r="1186" spans="1:7" s="97" customFormat="1" x14ac:dyDescent="0.2">
      <c r="A1186" s="82" t="s">
        <v>19</v>
      </c>
      <c r="B1186" s="84">
        <v>912</v>
      </c>
      <c r="C1186" s="60" t="s">
        <v>61</v>
      </c>
      <c r="D1186" s="84" t="s">
        <v>62</v>
      </c>
      <c r="E1186" s="201" t="s">
        <v>751</v>
      </c>
      <c r="F1186" s="201" t="s">
        <v>21</v>
      </c>
      <c r="G1186" s="9">
        <f t="shared" si="107"/>
        <v>150000</v>
      </c>
    </row>
    <row r="1187" spans="1:7" s="97" customFormat="1" x14ac:dyDescent="0.2">
      <c r="A1187" s="82" t="s">
        <v>149</v>
      </c>
      <c r="B1187" s="84">
        <v>912</v>
      </c>
      <c r="C1187" s="60" t="s">
        <v>61</v>
      </c>
      <c r="D1187" s="84" t="s">
        <v>62</v>
      </c>
      <c r="E1187" s="201" t="s">
        <v>751</v>
      </c>
      <c r="F1187" s="201" t="s">
        <v>150</v>
      </c>
      <c r="G1187" s="9">
        <f>200000-50000</f>
        <v>150000</v>
      </c>
    </row>
    <row r="1188" spans="1:7" s="97" customFormat="1" x14ac:dyDescent="0.2">
      <c r="A1188" s="99" t="s">
        <v>744</v>
      </c>
      <c r="B1188" s="77">
        <v>912</v>
      </c>
      <c r="C1188" s="78" t="s">
        <v>61</v>
      </c>
      <c r="D1188" s="77" t="s">
        <v>62</v>
      </c>
      <c r="E1188" s="78" t="s">
        <v>752</v>
      </c>
      <c r="F1188" s="201"/>
      <c r="G1188" s="10">
        <f t="shared" ref="G1188:G1190" si="108">G1189</f>
        <v>10000</v>
      </c>
    </row>
    <row r="1189" spans="1:7" s="97" customFormat="1" ht="31.5" x14ac:dyDescent="0.2">
      <c r="A1189" s="82" t="s">
        <v>18</v>
      </c>
      <c r="B1189" s="84">
        <v>912</v>
      </c>
      <c r="C1189" s="60" t="s">
        <v>61</v>
      </c>
      <c r="D1189" s="84" t="s">
        <v>62</v>
      </c>
      <c r="E1189" s="201" t="s">
        <v>752</v>
      </c>
      <c r="F1189" s="201" t="s">
        <v>20</v>
      </c>
      <c r="G1189" s="9">
        <f t="shared" si="108"/>
        <v>10000</v>
      </c>
    </row>
    <row r="1190" spans="1:7" s="97" customFormat="1" x14ac:dyDescent="0.2">
      <c r="A1190" s="82" t="s">
        <v>19</v>
      </c>
      <c r="B1190" s="84">
        <v>912</v>
      </c>
      <c r="C1190" s="60" t="s">
        <v>61</v>
      </c>
      <c r="D1190" s="84" t="s">
        <v>62</v>
      </c>
      <c r="E1190" s="201" t="s">
        <v>752</v>
      </c>
      <c r="F1190" s="201" t="s">
        <v>21</v>
      </c>
      <c r="G1190" s="9">
        <f t="shared" si="108"/>
        <v>10000</v>
      </c>
    </row>
    <row r="1191" spans="1:7" s="97" customFormat="1" x14ac:dyDescent="0.2">
      <c r="A1191" s="82" t="s">
        <v>149</v>
      </c>
      <c r="B1191" s="84">
        <v>912</v>
      </c>
      <c r="C1191" s="60" t="s">
        <v>61</v>
      </c>
      <c r="D1191" s="84" t="s">
        <v>62</v>
      </c>
      <c r="E1191" s="201" t="s">
        <v>752</v>
      </c>
      <c r="F1191" s="201" t="s">
        <v>150</v>
      </c>
      <c r="G1191" s="9">
        <f>60000-50000</f>
        <v>10000</v>
      </c>
    </row>
    <row r="1192" spans="1:7" s="97" customFormat="1" x14ac:dyDescent="0.2">
      <c r="A1192" s="99" t="s">
        <v>745</v>
      </c>
      <c r="B1192" s="77">
        <v>912</v>
      </c>
      <c r="C1192" s="78" t="s">
        <v>61</v>
      </c>
      <c r="D1192" s="77" t="s">
        <v>62</v>
      </c>
      <c r="E1192" s="78" t="s">
        <v>753</v>
      </c>
      <c r="F1192" s="201"/>
      <c r="G1192" s="10">
        <f t="shared" si="107"/>
        <v>100</v>
      </c>
    </row>
    <row r="1193" spans="1:7" s="97" customFormat="1" ht="31.5" x14ac:dyDescent="0.2">
      <c r="A1193" s="82" t="s">
        <v>18</v>
      </c>
      <c r="B1193" s="84">
        <v>912</v>
      </c>
      <c r="C1193" s="60" t="s">
        <v>61</v>
      </c>
      <c r="D1193" s="84" t="s">
        <v>62</v>
      </c>
      <c r="E1193" s="201" t="s">
        <v>753</v>
      </c>
      <c r="F1193" s="201" t="s">
        <v>20</v>
      </c>
      <c r="G1193" s="9">
        <f t="shared" si="107"/>
        <v>100</v>
      </c>
    </row>
    <row r="1194" spans="1:7" s="97" customFormat="1" x14ac:dyDescent="0.2">
      <c r="A1194" s="82" t="s">
        <v>19</v>
      </c>
      <c r="B1194" s="84">
        <v>912</v>
      </c>
      <c r="C1194" s="60" t="s">
        <v>61</v>
      </c>
      <c r="D1194" s="84" t="s">
        <v>62</v>
      </c>
      <c r="E1194" s="201" t="s">
        <v>753</v>
      </c>
      <c r="F1194" s="201" t="s">
        <v>21</v>
      </c>
      <c r="G1194" s="9">
        <f t="shared" si="107"/>
        <v>100</v>
      </c>
    </row>
    <row r="1195" spans="1:7" s="97" customFormat="1" x14ac:dyDescent="0.2">
      <c r="A1195" s="82" t="s">
        <v>149</v>
      </c>
      <c r="B1195" s="84">
        <v>912</v>
      </c>
      <c r="C1195" s="60" t="s">
        <v>61</v>
      </c>
      <c r="D1195" s="84" t="s">
        <v>62</v>
      </c>
      <c r="E1195" s="201" t="s">
        <v>753</v>
      </c>
      <c r="F1195" s="201" t="s">
        <v>150</v>
      </c>
      <c r="G1195" s="9">
        <v>100</v>
      </c>
    </row>
    <row r="1196" spans="1:7" s="97" customFormat="1" ht="31.5" x14ac:dyDescent="0.2">
      <c r="A1196" s="99" t="s">
        <v>746</v>
      </c>
      <c r="B1196" s="77">
        <v>912</v>
      </c>
      <c r="C1196" s="78" t="s">
        <v>61</v>
      </c>
      <c r="D1196" s="77" t="s">
        <v>62</v>
      </c>
      <c r="E1196" s="78" t="s">
        <v>754</v>
      </c>
      <c r="F1196" s="201"/>
      <c r="G1196" s="10">
        <f t="shared" ref="G1196:G1198" si="109">G1197</f>
        <v>3150</v>
      </c>
    </row>
    <row r="1197" spans="1:7" s="97" customFormat="1" ht="31.5" x14ac:dyDescent="0.2">
      <c r="A1197" s="82" t="s">
        <v>18</v>
      </c>
      <c r="B1197" s="84">
        <v>912</v>
      </c>
      <c r="C1197" s="60" t="s">
        <v>61</v>
      </c>
      <c r="D1197" s="84" t="s">
        <v>62</v>
      </c>
      <c r="E1197" s="201" t="s">
        <v>754</v>
      </c>
      <c r="F1197" s="201" t="s">
        <v>20</v>
      </c>
      <c r="G1197" s="9">
        <f t="shared" si="109"/>
        <v>3150</v>
      </c>
    </row>
    <row r="1198" spans="1:7" s="97" customFormat="1" x14ac:dyDescent="0.2">
      <c r="A1198" s="82" t="s">
        <v>19</v>
      </c>
      <c r="B1198" s="84">
        <v>912</v>
      </c>
      <c r="C1198" s="60" t="s">
        <v>61</v>
      </c>
      <c r="D1198" s="84" t="s">
        <v>62</v>
      </c>
      <c r="E1198" s="201" t="s">
        <v>754</v>
      </c>
      <c r="F1198" s="201" t="s">
        <v>21</v>
      </c>
      <c r="G1198" s="9">
        <f t="shared" si="109"/>
        <v>3150</v>
      </c>
    </row>
    <row r="1199" spans="1:7" s="97" customFormat="1" x14ac:dyDescent="0.2">
      <c r="A1199" s="82" t="s">
        <v>149</v>
      </c>
      <c r="B1199" s="84">
        <v>912</v>
      </c>
      <c r="C1199" s="60" t="s">
        <v>61</v>
      </c>
      <c r="D1199" s="84" t="s">
        <v>62</v>
      </c>
      <c r="E1199" s="201" t="s">
        <v>754</v>
      </c>
      <c r="F1199" s="201" t="s">
        <v>150</v>
      </c>
      <c r="G1199" s="9">
        <f>3000+150</f>
        <v>3150</v>
      </c>
    </row>
    <row r="1200" spans="1:7" s="97" customFormat="1" ht="31.5" x14ac:dyDescent="0.2">
      <c r="A1200" s="99" t="s">
        <v>747</v>
      </c>
      <c r="B1200" s="77">
        <v>912</v>
      </c>
      <c r="C1200" s="78" t="s">
        <v>61</v>
      </c>
      <c r="D1200" s="77" t="s">
        <v>62</v>
      </c>
      <c r="E1200" s="78" t="s">
        <v>782</v>
      </c>
      <c r="F1200" s="201"/>
      <c r="G1200" s="10">
        <f t="shared" ref="G1200:G1202" si="110">G1201</f>
        <v>109798</v>
      </c>
    </row>
    <row r="1201" spans="1:7" s="97" customFormat="1" ht="31.5" x14ac:dyDescent="0.2">
      <c r="A1201" s="82" t="s">
        <v>18</v>
      </c>
      <c r="B1201" s="84">
        <v>912</v>
      </c>
      <c r="C1201" s="60" t="s">
        <v>61</v>
      </c>
      <c r="D1201" s="84" t="s">
        <v>62</v>
      </c>
      <c r="E1201" s="201" t="s">
        <v>782</v>
      </c>
      <c r="F1201" s="201" t="s">
        <v>20</v>
      </c>
      <c r="G1201" s="9">
        <f t="shared" si="110"/>
        <v>109798</v>
      </c>
    </row>
    <row r="1202" spans="1:7" s="97" customFormat="1" x14ac:dyDescent="0.2">
      <c r="A1202" s="82" t="s">
        <v>19</v>
      </c>
      <c r="B1202" s="84">
        <v>912</v>
      </c>
      <c r="C1202" s="60" t="s">
        <v>61</v>
      </c>
      <c r="D1202" s="84" t="s">
        <v>62</v>
      </c>
      <c r="E1202" s="201" t="s">
        <v>782</v>
      </c>
      <c r="F1202" s="201" t="s">
        <v>21</v>
      </c>
      <c r="G1202" s="9">
        <f t="shared" si="110"/>
        <v>109798</v>
      </c>
    </row>
    <row r="1203" spans="1:7" s="97" customFormat="1" ht="47.25" x14ac:dyDescent="0.2">
      <c r="A1203" s="82" t="s">
        <v>165</v>
      </c>
      <c r="B1203" s="84">
        <v>912</v>
      </c>
      <c r="C1203" s="60" t="s">
        <v>61</v>
      </c>
      <c r="D1203" s="84" t="s">
        <v>62</v>
      </c>
      <c r="E1203" s="201" t="s">
        <v>782</v>
      </c>
      <c r="F1203" s="201" t="s">
        <v>151</v>
      </c>
      <c r="G1203" s="9">
        <v>109798</v>
      </c>
    </row>
    <row r="1204" spans="1:7" s="97" customFormat="1" ht="31.5" x14ac:dyDescent="0.2">
      <c r="A1204" s="99" t="s">
        <v>967</v>
      </c>
      <c r="B1204" s="77">
        <v>912</v>
      </c>
      <c r="C1204" s="78" t="s">
        <v>61</v>
      </c>
      <c r="D1204" s="77" t="s">
        <v>62</v>
      </c>
      <c r="E1204" s="78" t="s">
        <v>966</v>
      </c>
      <c r="F1204" s="78"/>
      <c r="G1204" s="10">
        <f t="shared" ref="G1204:G1206" si="111">G1205</f>
        <v>10000</v>
      </c>
    </row>
    <row r="1205" spans="1:7" s="97" customFormat="1" ht="31.5" x14ac:dyDescent="0.2">
      <c r="A1205" s="82" t="s">
        <v>18</v>
      </c>
      <c r="B1205" s="84">
        <v>912</v>
      </c>
      <c r="C1205" s="60" t="s">
        <v>61</v>
      </c>
      <c r="D1205" s="84" t="s">
        <v>62</v>
      </c>
      <c r="E1205" s="201" t="s">
        <v>966</v>
      </c>
      <c r="F1205" s="201" t="s">
        <v>20</v>
      </c>
      <c r="G1205" s="9">
        <f t="shared" si="111"/>
        <v>10000</v>
      </c>
    </row>
    <row r="1206" spans="1:7" s="97" customFormat="1" x14ac:dyDescent="0.2">
      <c r="A1206" s="82" t="s">
        <v>19</v>
      </c>
      <c r="B1206" s="84">
        <v>912</v>
      </c>
      <c r="C1206" s="60" t="s">
        <v>61</v>
      </c>
      <c r="D1206" s="84" t="s">
        <v>62</v>
      </c>
      <c r="E1206" s="201" t="s">
        <v>966</v>
      </c>
      <c r="F1206" s="201" t="s">
        <v>21</v>
      </c>
      <c r="G1206" s="9">
        <f t="shared" si="111"/>
        <v>10000</v>
      </c>
    </row>
    <row r="1207" spans="1:7" s="97" customFormat="1" x14ac:dyDescent="0.2">
      <c r="A1207" s="82" t="s">
        <v>149</v>
      </c>
      <c r="B1207" s="84">
        <v>912</v>
      </c>
      <c r="C1207" s="60" t="s">
        <v>61</v>
      </c>
      <c r="D1207" s="84" t="s">
        <v>62</v>
      </c>
      <c r="E1207" s="201" t="s">
        <v>966</v>
      </c>
      <c r="F1207" s="201" t="s">
        <v>150</v>
      </c>
      <c r="G1207" s="9">
        <v>10000</v>
      </c>
    </row>
    <row r="1208" spans="1:7" s="97" customFormat="1" ht="31.5" x14ac:dyDescent="0.2">
      <c r="A1208" s="98" t="s">
        <v>994</v>
      </c>
      <c r="B1208" s="43">
        <v>912</v>
      </c>
      <c r="C1208" s="200" t="s">
        <v>61</v>
      </c>
      <c r="D1208" s="200" t="s">
        <v>62</v>
      </c>
      <c r="E1208" s="200" t="s">
        <v>992</v>
      </c>
      <c r="F1208" s="200"/>
      <c r="G1208" s="8">
        <f t="shared" ref="G1208:G1210" si="112">G1209</f>
        <v>2290</v>
      </c>
    </row>
    <row r="1209" spans="1:7" s="97" customFormat="1" ht="31.5" x14ac:dyDescent="0.2">
      <c r="A1209" s="82" t="s">
        <v>18</v>
      </c>
      <c r="B1209" s="84">
        <v>912</v>
      </c>
      <c r="C1209" s="201" t="s">
        <v>61</v>
      </c>
      <c r="D1209" s="201" t="s">
        <v>62</v>
      </c>
      <c r="E1209" s="201" t="s">
        <v>992</v>
      </c>
      <c r="F1209" s="201" t="s">
        <v>20</v>
      </c>
      <c r="G1209" s="3">
        <f t="shared" si="112"/>
        <v>2290</v>
      </c>
    </row>
    <row r="1210" spans="1:7" s="97" customFormat="1" x14ac:dyDescent="0.2">
      <c r="A1210" s="82" t="s">
        <v>19</v>
      </c>
      <c r="B1210" s="84">
        <v>912</v>
      </c>
      <c r="C1210" s="201" t="s">
        <v>61</v>
      </c>
      <c r="D1210" s="201" t="s">
        <v>62</v>
      </c>
      <c r="E1210" s="201" t="s">
        <v>992</v>
      </c>
      <c r="F1210" s="201" t="s">
        <v>21</v>
      </c>
      <c r="G1210" s="3">
        <f t="shared" si="112"/>
        <v>2290</v>
      </c>
    </row>
    <row r="1211" spans="1:7" s="97" customFormat="1" x14ac:dyDescent="0.2">
      <c r="A1211" s="82" t="s">
        <v>149</v>
      </c>
      <c r="B1211" s="84">
        <v>912</v>
      </c>
      <c r="C1211" s="201" t="s">
        <v>61</v>
      </c>
      <c r="D1211" s="201" t="s">
        <v>62</v>
      </c>
      <c r="E1211" s="201" t="s">
        <v>992</v>
      </c>
      <c r="F1211" s="201" t="s">
        <v>150</v>
      </c>
      <c r="G1211" s="3">
        <v>2290</v>
      </c>
    </row>
    <row r="1212" spans="1:7" s="126" customFormat="1" x14ac:dyDescent="0.2">
      <c r="A1212" s="74" t="s">
        <v>87</v>
      </c>
      <c r="B1212" s="44">
        <v>912</v>
      </c>
      <c r="C1212" s="73" t="s">
        <v>75</v>
      </c>
      <c r="D1212" s="73"/>
      <c r="E1212" s="73"/>
      <c r="F1212" s="73"/>
      <c r="G1212" s="1">
        <f>G1213+G1225</f>
        <v>22500</v>
      </c>
    </row>
    <row r="1213" spans="1:7" s="126" customFormat="1" x14ac:dyDescent="0.2">
      <c r="A1213" s="74" t="s">
        <v>419</v>
      </c>
      <c r="B1213" s="44">
        <v>912</v>
      </c>
      <c r="C1213" s="73" t="s">
        <v>75</v>
      </c>
      <c r="D1213" s="73" t="s">
        <v>62</v>
      </c>
      <c r="E1213" s="73"/>
      <c r="F1213" s="73"/>
      <c r="G1213" s="1">
        <f t="shared" ref="G1213:G1219" si="113">G1214</f>
        <v>15000</v>
      </c>
    </row>
    <row r="1214" spans="1:7" s="97" customFormat="1" ht="31.5" x14ac:dyDescent="0.2">
      <c r="A1214" s="87" t="s">
        <v>683</v>
      </c>
      <c r="B1214" s="44">
        <v>912</v>
      </c>
      <c r="C1214" s="73" t="s">
        <v>75</v>
      </c>
      <c r="D1214" s="73" t="s">
        <v>62</v>
      </c>
      <c r="E1214" s="93" t="s">
        <v>368</v>
      </c>
      <c r="F1214" s="136"/>
      <c r="G1214" s="28">
        <f t="shared" si="113"/>
        <v>15000</v>
      </c>
    </row>
    <row r="1215" spans="1:7" s="97" customFormat="1" x14ac:dyDescent="0.2">
      <c r="A1215" s="72" t="s">
        <v>485</v>
      </c>
      <c r="B1215" s="44">
        <v>912</v>
      </c>
      <c r="C1215" s="73" t="s">
        <v>75</v>
      </c>
      <c r="D1215" s="73" t="s">
        <v>62</v>
      </c>
      <c r="E1215" s="93" t="s">
        <v>475</v>
      </c>
      <c r="F1215" s="137"/>
      <c r="G1215" s="28">
        <f t="shared" si="113"/>
        <v>15000</v>
      </c>
    </row>
    <row r="1216" spans="1:7" s="97" customFormat="1" ht="47.25" x14ac:dyDescent="0.2">
      <c r="A1216" s="138" t="s">
        <v>915</v>
      </c>
      <c r="B1216" s="44">
        <v>912</v>
      </c>
      <c r="C1216" s="73" t="s">
        <v>75</v>
      </c>
      <c r="D1216" s="73" t="s">
        <v>62</v>
      </c>
      <c r="E1216" s="73" t="s">
        <v>486</v>
      </c>
      <c r="F1216" s="201"/>
      <c r="G1216" s="1">
        <f>G1217+G1221</f>
        <v>15000</v>
      </c>
    </row>
    <row r="1217" spans="1:7" s="97" customFormat="1" ht="31.5" x14ac:dyDescent="0.2">
      <c r="A1217" s="139" t="s">
        <v>487</v>
      </c>
      <c r="B1217" s="77">
        <v>912</v>
      </c>
      <c r="C1217" s="78" t="s">
        <v>75</v>
      </c>
      <c r="D1217" s="78" t="s">
        <v>62</v>
      </c>
      <c r="E1217" s="78" t="s">
        <v>488</v>
      </c>
      <c r="F1217" s="78"/>
      <c r="G1217" s="2">
        <f t="shared" si="113"/>
        <v>10000</v>
      </c>
    </row>
    <row r="1218" spans="1:7" s="97" customFormat="1" ht="31.5" x14ac:dyDescent="0.2">
      <c r="A1218" s="83" t="s">
        <v>430</v>
      </c>
      <c r="B1218" s="84">
        <v>912</v>
      </c>
      <c r="C1218" s="201" t="s">
        <v>75</v>
      </c>
      <c r="D1218" s="201" t="s">
        <v>62</v>
      </c>
      <c r="E1218" s="201" t="s">
        <v>488</v>
      </c>
      <c r="F1218" s="201" t="s">
        <v>36</v>
      </c>
      <c r="G1218" s="3">
        <f t="shared" si="113"/>
        <v>10000</v>
      </c>
    </row>
    <row r="1219" spans="1:7" s="97" customFormat="1" x14ac:dyDescent="0.2">
      <c r="A1219" s="108" t="s">
        <v>35</v>
      </c>
      <c r="B1219" s="84">
        <v>912</v>
      </c>
      <c r="C1219" s="201" t="s">
        <v>75</v>
      </c>
      <c r="D1219" s="201" t="s">
        <v>62</v>
      </c>
      <c r="E1219" s="201" t="s">
        <v>488</v>
      </c>
      <c r="F1219" s="201" t="s">
        <v>164</v>
      </c>
      <c r="G1219" s="3">
        <f t="shared" si="113"/>
        <v>10000</v>
      </c>
    </row>
    <row r="1220" spans="1:7" s="97" customFormat="1" ht="31.5" x14ac:dyDescent="0.2">
      <c r="A1220" s="108" t="s">
        <v>136</v>
      </c>
      <c r="B1220" s="202">
        <v>912</v>
      </c>
      <c r="C1220" s="201" t="s">
        <v>75</v>
      </c>
      <c r="D1220" s="201" t="s">
        <v>62</v>
      </c>
      <c r="E1220" s="201" t="s">
        <v>488</v>
      </c>
      <c r="F1220" s="201" t="s">
        <v>137</v>
      </c>
      <c r="G1220" s="3">
        <v>10000</v>
      </c>
    </row>
    <row r="1221" spans="1:7" s="97" customFormat="1" ht="31.5" x14ac:dyDescent="0.2">
      <c r="A1221" s="76" t="s">
        <v>762</v>
      </c>
      <c r="B1221" s="77">
        <v>912</v>
      </c>
      <c r="C1221" s="78" t="s">
        <v>75</v>
      </c>
      <c r="D1221" s="78" t="s">
        <v>62</v>
      </c>
      <c r="E1221" s="78" t="s">
        <v>647</v>
      </c>
      <c r="F1221" s="78"/>
      <c r="G1221" s="3">
        <f t="shared" ref="G1221" si="114">G1222</f>
        <v>5000</v>
      </c>
    </row>
    <row r="1222" spans="1:7" s="97" customFormat="1" ht="31.5" x14ac:dyDescent="0.2">
      <c r="A1222" s="83" t="s">
        <v>430</v>
      </c>
      <c r="B1222" s="202">
        <v>912</v>
      </c>
      <c r="C1222" s="201" t="s">
        <v>75</v>
      </c>
      <c r="D1222" s="201" t="s">
        <v>62</v>
      </c>
      <c r="E1222" s="201" t="s">
        <v>647</v>
      </c>
      <c r="F1222" s="201" t="s">
        <v>36</v>
      </c>
      <c r="G1222" s="3">
        <f>G1223</f>
        <v>5000</v>
      </c>
    </row>
    <row r="1223" spans="1:7" s="97" customFormat="1" x14ac:dyDescent="0.2">
      <c r="A1223" s="108" t="s">
        <v>35</v>
      </c>
      <c r="B1223" s="202">
        <v>912</v>
      </c>
      <c r="C1223" s="201" t="s">
        <v>75</v>
      </c>
      <c r="D1223" s="201" t="s">
        <v>62</v>
      </c>
      <c r="E1223" s="201" t="s">
        <v>647</v>
      </c>
      <c r="F1223" s="201" t="s">
        <v>164</v>
      </c>
      <c r="G1223" s="3">
        <f>G1224</f>
        <v>5000</v>
      </c>
    </row>
    <row r="1224" spans="1:7" s="97" customFormat="1" ht="31.5" x14ac:dyDescent="0.2">
      <c r="A1224" s="108" t="s">
        <v>136</v>
      </c>
      <c r="B1224" s="202">
        <v>912</v>
      </c>
      <c r="C1224" s="201" t="s">
        <v>75</v>
      </c>
      <c r="D1224" s="201" t="s">
        <v>62</v>
      </c>
      <c r="E1224" s="201" t="s">
        <v>647</v>
      </c>
      <c r="F1224" s="201" t="s">
        <v>137</v>
      </c>
      <c r="G1224" s="3">
        <v>5000</v>
      </c>
    </row>
    <row r="1225" spans="1:7" s="97" customFormat="1" x14ac:dyDescent="0.2">
      <c r="A1225" s="74" t="s">
        <v>196</v>
      </c>
      <c r="B1225" s="44">
        <v>912</v>
      </c>
      <c r="C1225" s="73" t="s">
        <v>75</v>
      </c>
      <c r="D1225" s="73" t="s">
        <v>75</v>
      </c>
      <c r="E1225" s="73"/>
      <c r="F1225" s="73"/>
      <c r="G1225" s="1">
        <f t="shared" ref="G1225" si="115">G1226</f>
        <v>7500</v>
      </c>
    </row>
    <row r="1226" spans="1:7" s="97" customFormat="1" ht="31.5" x14ac:dyDescent="0.2">
      <c r="A1226" s="87" t="s">
        <v>683</v>
      </c>
      <c r="B1226" s="44">
        <v>912</v>
      </c>
      <c r="C1226" s="73" t="s">
        <v>75</v>
      </c>
      <c r="D1226" s="73" t="s">
        <v>75</v>
      </c>
      <c r="E1226" s="93" t="s">
        <v>368</v>
      </c>
      <c r="F1226" s="136"/>
      <c r="G1226" s="28">
        <f t="shared" ref="G1226:G1228" si="116">G1227</f>
        <v>7500</v>
      </c>
    </row>
    <row r="1227" spans="1:7" s="97" customFormat="1" x14ac:dyDescent="0.2">
      <c r="A1227" s="72" t="s">
        <v>485</v>
      </c>
      <c r="B1227" s="44">
        <v>912</v>
      </c>
      <c r="C1227" s="73" t="s">
        <v>75</v>
      </c>
      <c r="D1227" s="73" t="s">
        <v>75</v>
      </c>
      <c r="E1227" s="93" t="s">
        <v>475</v>
      </c>
      <c r="F1227" s="137"/>
      <c r="G1227" s="28">
        <f t="shared" si="116"/>
        <v>7500</v>
      </c>
    </row>
    <row r="1228" spans="1:7" s="97" customFormat="1" ht="63" x14ac:dyDescent="0.2">
      <c r="A1228" s="87" t="s">
        <v>916</v>
      </c>
      <c r="B1228" s="44">
        <v>912</v>
      </c>
      <c r="C1228" s="73" t="s">
        <v>75</v>
      </c>
      <c r="D1228" s="73" t="s">
        <v>75</v>
      </c>
      <c r="E1228" s="73" t="s">
        <v>489</v>
      </c>
      <c r="F1228" s="73"/>
      <c r="G1228" s="1">
        <f t="shared" si="116"/>
        <v>7500</v>
      </c>
    </row>
    <row r="1229" spans="1:7" s="97" customFormat="1" ht="63" x14ac:dyDescent="0.2">
      <c r="A1229" s="99" t="s">
        <v>917</v>
      </c>
      <c r="B1229" s="77">
        <v>912</v>
      </c>
      <c r="C1229" s="78" t="s">
        <v>75</v>
      </c>
      <c r="D1229" s="78" t="s">
        <v>75</v>
      </c>
      <c r="E1229" s="78" t="s">
        <v>490</v>
      </c>
      <c r="F1229" s="78"/>
      <c r="G1229" s="2">
        <f>G1230+G1233</f>
        <v>7500</v>
      </c>
    </row>
    <row r="1230" spans="1:7" s="97" customFormat="1" ht="31.5" x14ac:dyDescent="0.2">
      <c r="A1230" s="82" t="s">
        <v>22</v>
      </c>
      <c r="B1230" s="202">
        <v>912</v>
      </c>
      <c r="C1230" s="201" t="s">
        <v>75</v>
      </c>
      <c r="D1230" s="201" t="s">
        <v>75</v>
      </c>
      <c r="E1230" s="201" t="s">
        <v>490</v>
      </c>
      <c r="F1230" s="201" t="s">
        <v>15</v>
      </c>
      <c r="G1230" s="2">
        <f t="shared" ref="G1230:G1231" si="117">G1231</f>
        <v>36</v>
      </c>
    </row>
    <row r="1231" spans="1:7" s="97" customFormat="1" ht="31.5" x14ac:dyDescent="0.2">
      <c r="A1231" s="109" t="s">
        <v>17</v>
      </c>
      <c r="B1231" s="202">
        <v>912</v>
      </c>
      <c r="C1231" s="201" t="s">
        <v>75</v>
      </c>
      <c r="D1231" s="201" t="s">
        <v>75</v>
      </c>
      <c r="E1231" s="201" t="s">
        <v>490</v>
      </c>
      <c r="F1231" s="201" t="s">
        <v>16</v>
      </c>
      <c r="G1231" s="2">
        <f t="shared" si="117"/>
        <v>36</v>
      </c>
    </row>
    <row r="1232" spans="1:7" s="97" customFormat="1" x14ac:dyDescent="0.2">
      <c r="A1232" s="109" t="s">
        <v>935</v>
      </c>
      <c r="B1232" s="202">
        <v>912</v>
      </c>
      <c r="C1232" s="201" t="s">
        <v>75</v>
      </c>
      <c r="D1232" s="201" t="s">
        <v>75</v>
      </c>
      <c r="E1232" s="201" t="s">
        <v>490</v>
      </c>
      <c r="F1232" s="201" t="s">
        <v>128</v>
      </c>
      <c r="G1232" s="2">
        <v>36</v>
      </c>
    </row>
    <row r="1233" spans="1:7" s="97" customFormat="1" x14ac:dyDescent="0.2">
      <c r="A1233" s="109" t="s">
        <v>23</v>
      </c>
      <c r="B1233" s="202">
        <v>912</v>
      </c>
      <c r="C1233" s="201" t="s">
        <v>75</v>
      </c>
      <c r="D1233" s="201" t="s">
        <v>75</v>
      </c>
      <c r="E1233" s="201" t="s">
        <v>490</v>
      </c>
      <c r="F1233" s="201" t="s">
        <v>24</v>
      </c>
      <c r="G1233" s="3">
        <f>G1234</f>
        <v>7464</v>
      </c>
    </row>
    <row r="1234" spans="1:7" s="97" customFormat="1" ht="31.5" x14ac:dyDescent="0.2">
      <c r="A1234" s="82" t="s">
        <v>158</v>
      </c>
      <c r="B1234" s="202">
        <v>912</v>
      </c>
      <c r="C1234" s="201" t="s">
        <v>75</v>
      </c>
      <c r="D1234" s="201" t="s">
        <v>75</v>
      </c>
      <c r="E1234" s="201" t="s">
        <v>490</v>
      </c>
      <c r="F1234" s="201" t="s">
        <v>162</v>
      </c>
      <c r="G1234" s="3">
        <f>G1235</f>
        <v>7464</v>
      </c>
    </row>
    <row r="1235" spans="1:7" s="97" customFormat="1" ht="31.5" x14ac:dyDescent="0.2">
      <c r="A1235" s="82" t="s">
        <v>199</v>
      </c>
      <c r="B1235" s="202">
        <v>912</v>
      </c>
      <c r="C1235" s="73" t="s">
        <v>75</v>
      </c>
      <c r="D1235" s="73" t="s">
        <v>75</v>
      </c>
      <c r="E1235" s="201" t="s">
        <v>490</v>
      </c>
      <c r="F1235" s="201" t="s">
        <v>163</v>
      </c>
      <c r="G1235" s="3">
        <v>7464</v>
      </c>
    </row>
    <row r="1236" spans="1:7" s="97" customFormat="1" ht="18.75" x14ac:dyDescent="0.2">
      <c r="A1236" s="118" t="s">
        <v>105</v>
      </c>
      <c r="B1236" s="44">
        <v>912</v>
      </c>
      <c r="C1236" s="48">
        <v>10</v>
      </c>
      <c r="D1236" s="48"/>
      <c r="E1236" s="140"/>
      <c r="F1236" s="140"/>
      <c r="G1236" s="29">
        <f>G1237+G1248+G1378</f>
        <v>187149</v>
      </c>
    </row>
    <row r="1237" spans="1:7" s="97" customFormat="1" x14ac:dyDescent="0.2">
      <c r="A1237" s="74" t="s">
        <v>106</v>
      </c>
      <c r="B1237" s="44">
        <v>912</v>
      </c>
      <c r="C1237" s="73">
        <v>10</v>
      </c>
      <c r="D1237" s="73" t="s">
        <v>62</v>
      </c>
      <c r="E1237" s="104"/>
      <c r="F1237" s="104"/>
      <c r="G1237" s="28">
        <f>G1239</f>
        <v>15021</v>
      </c>
    </row>
    <row r="1238" spans="1:7" s="97" customFormat="1" ht="31.5" x14ac:dyDescent="0.2">
      <c r="A1238" s="72" t="s">
        <v>760</v>
      </c>
      <c r="B1238" s="44">
        <v>912</v>
      </c>
      <c r="C1238" s="73" t="s">
        <v>103</v>
      </c>
      <c r="D1238" s="73" t="s">
        <v>62</v>
      </c>
      <c r="E1238" s="73" t="s">
        <v>211</v>
      </c>
      <c r="F1238" s="104"/>
      <c r="G1238" s="54">
        <f t="shared" ref="G1238:G1240" si="118">G1239</f>
        <v>15021</v>
      </c>
    </row>
    <row r="1239" spans="1:7" s="97" customFormat="1" x14ac:dyDescent="0.2">
      <c r="A1239" s="199" t="s">
        <v>497</v>
      </c>
      <c r="B1239" s="43" t="s">
        <v>113</v>
      </c>
      <c r="C1239" s="200" t="s">
        <v>103</v>
      </c>
      <c r="D1239" s="200" t="s">
        <v>62</v>
      </c>
      <c r="E1239" s="102" t="s">
        <v>501</v>
      </c>
      <c r="F1239" s="200"/>
      <c r="G1239" s="8">
        <f t="shared" si="118"/>
        <v>15021</v>
      </c>
    </row>
    <row r="1240" spans="1:7" s="97" customFormat="1" ht="31.5" x14ac:dyDescent="0.2">
      <c r="A1240" s="72" t="s">
        <v>498</v>
      </c>
      <c r="B1240" s="44" t="s">
        <v>113</v>
      </c>
      <c r="C1240" s="73" t="s">
        <v>103</v>
      </c>
      <c r="D1240" s="73" t="s">
        <v>62</v>
      </c>
      <c r="E1240" s="93" t="s">
        <v>502</v>
      </c>
      <c r="F1240" s="200"/>
      <c r="G1240" s="1">
        <f t="shared" si="118"/>
        <v>15021</v>
      </c>
    </row>
    <row r="1241" spans="1:7" s="97" customFormat="1" x14ac:dyDescent="0.2">
      <c r="A1241" s="76" t="s">
        <v>641</v>
      </c>
      <c r="B1241" s="77" t="s">
        <v>113</v>
      </c>
      <c r="C1241" s="78" t="s">
        <v>103</v>
      </c>
      <c r="D1241" s="78" t="s">
        <v>62</v>
      </c>
      <c r="E1241" s="94" t="s">
        <v>550</v>
      </c>
      <c r="F1241" s="201"/>
      <c r="G1241" s="2">
        <f>G1242+G1245</f>
        <v>15021</v>
      </c>
    </row>
    <row r="1242" spans="1:7" s="97" customFormat="1" ht="31.5" x14ac:dyDescent="0.2">
      <c r="A1242" s="82" t="s">
        <v>22</v>
      </c>
      <c r="B1242" s="84" t="s">
        <v>113</v>
      </c>
      <c r="C1242" s="201" t="s">
        <v>103</v>
      </c>
      <c r="D1242" s="201" t="s">
        <v>62</v>
      </c>
      <c r="E1242" s="96" t="s">
        <v>550</v>
      </c>
      <c r="F1242" s="201" t="s">
        <v>15</v>
      </c>
      <c r="G1242" s="3">
        <f t="shared" ref="G1242:G1243" si="119">G1243</f>
        <v>68</v>
      </c>
    </row>
    <row r="1243" spans="1:7" s="97" customFormat="1" ht="31.5" x14ac:dyDescent="0.2">
      <c r="A1243" s="82" t="s">
        <v>17</v>
      </c>
      <c r="B1243" s="84" t="s">
        <v>113</v>
      </c>
      <c r="C1243" s="201" t="s">
        <v>103</v>
      </c>
      <c r="D1243" s="201" t="s">
        <v>62</v>
      </c>
      <c r="E1243" s="96" t="s">
        <v>550</v>
      </c>
      <c r="F1243" s="201" t="s">
        <v>16</v>
      </c>
      <c r="G1243" s="3">
        <f t="shared" si="119"/>
        <v>68</v>
      </c>
    </row>
    <row r="1244" spans="1:7" s="97" customFormat="1" x14ac:dyDescent="0.2">
      <c r="A1244" s="82" t="s">
        <v>935</v>
      </c>
      <c r="B1244" s="84">
        <v>912</v>
      </c>
      <c r="C1244" s="201" t="s">
        <v>103</v>
      </c>
      <c r="D1244" s="201" t="s">
        <v>62</v>
      </c>
      <c r="E1244" s="96" t="s">
        <v>550</v>
      </c>
      <c r="F1244" s="201" t="s">
        <v>128</v>
      </c>
      <c r="G1244" s="9">
        <v>68</v>
      </c>
    </row>
    <row r="1245" spans="1:7" s="97" customFormat="1" x14ac:dyDescent="0.2">
      <c r="A1245" s="79" t="s">
        <v>23</v>
      </c>
      <c r="B1245" s="84" t="s">
        <v>113</v>
      </c>
      <c r="C1245" s="201" t="s">
        <v>103</v>
      </c>
      <c r="D1245" s="201" t="s">
        <v>62</v>
      </c>
      <c r="E1245" s="96" t="s">
        <v>550</v>
      </c>
      <c r="F1245" s="201" t="s">
        <v>24</v>
      </c>
      <c r="G1245" s="3">
        <f t="shared" ref="G1245:G1246" si="120">G1246</f>
        <v>14953</v>
      </c>
    </row>
    <row r="1246" spans="1:7" s="97" customFormat="1" ht="31.5" x14ac:dyDescent="0.2">
      <c r="A1246" s="79" t="s">
        <v>158</v>
      </c>
      <c r="B1246" s="84">
        <v>912</v>
      </c>
      <c r="C1246" s="201" t="s">
        <v>103</v>
      </c>
      <c r="D1246" s="201" t="s">
        <v>62</v>
      </c>
      <c r="E1246" s="96" t="s">
        <v>550</v>
      </c>
      <c r="F1246" s="201" t="s">
        <v>162</v>
      </c>
      <c r="G1246" s="3">
        <f t="shared" si="120"/>
        <v>14953</v>
      </c>
    </row>
    <row r="1247" spans="1:7" s="97" customFormat="1" ht="31.5" x14ac:dyDescent="0.2">
      <c r="A1247" s="79" t="s">
        <v>199</v>
      </c>
      <c r="B1247" s="84" t="s">
        <v>113</v>
      </c>
      <c r="C1247" s="201">
        <v>10</v>
      </c>
      <c r="D1247" s="201" t="s">
        <v>62</v>
      </c>
      <c r="E1247" s="96" t="s">
        <v>550</v>
      </c>
      <c r="F1247" s="201" t="s">
        <v>163</v>
      </c>
      <c r="G1247" s="9">
        <f>15021-68</f>
        <v>14953</v>
      </c>
    </row>
    <row r="1248" spans="1:7" s="97" customFormat="1" x14ac:dyDescent="0.2">
      <c r="A1248" s="74" t="s">
        <v>100</v>
      </c>
      <c r="B1248" s="44">
        <v>912</v>
      </c>
      <c r="C1248" s="73" t="s">
        <v>103</v>
      </c>
      <c r="D1248" s="73" t="s">
        <v>55</v>
      </c>
      <c r="E1248" s="93"/>
      <c r="F1248" s="73"/>
      <c r="G1248" s="1">
        <f>G1249+G1371</f>
        <v>136449</v>
      </c>
    </row>
    <row r="1249" spans="1:7" s="59" customFormat="1" ht="31.5" x14ac:dyDescent="0.2">
      <c r="A1249" s="87" t="s">
        <v>683</v>
      </c>
      <c r="B1249" s="44">
        <v>912</v>
      </c>
      <c r="C1249" s="73" t="s">
        <v>103</v>
      </c>
      <c r="D1249" s="73" t="s">
        <v>55</v>
      </c>
      <c r="E1249" s="93" t="s">
        <v>368</v>
      </c>
      <c r="F1249" s="136"/>
      <c r="G1249" s="28">
        <f>G1250+G1346+G1357</f>
        <v>122579</v>
      </c>
    </row>
    <row r="1250" spans="1:7" s="97" customFormat="1" x14ac:dyDescent="0.2">
      <c r="A1250" s="72" t="s">
        <v>605</v>
      </c>
      <c r="B1250" s="44">
        <v>912</v>
      </c>
      <c r="C1250" s="73" t="s">
        <v>103</v>
      </c>
      <c r="D1250" s="73" t="s">
        <v>55</v>
      </c>
      <c r="E1250" s="93" t="s">
        <v>453</v>
      </c>
      <c r="F1250" s="104"/>
      <c r="G1250" s="1">
        <f>G1251+G1273+G1325+G1333+G1338</f>
        <v>79180</v>
      </c>
    </row>
    <row r="1251" spans="1:7" s="97" customFormat="1" ht="31.5" x14ac:dyDescent="0.2">
      <c r="A1251" s="72" t="s">
        <v>446</v>
      </c>
      <c r="B1251" s="44" t="s">
        <v>113</v>
      </c>
      <c r="C1251" s="73" t="s">
        <v>103</v>
      </c>
      <c r="D1251" s="73" t="s">
        <v>55</v>
      </c>
      <c r="E1251" s="93" t="s">
        <v>454</v>
      </c>
      <c r="F1251" s="104"/>
      <c r="G1251" s="1">
        <f>G1252+G1259+G1266</f>
        <v>11476</v>
      </c>
    </row>
    <row r="1252" spans="1:7" s="97" customFormat="1" ht="94.5" x14ac:dyDescent="0.2">
      <c r="A1252" s="99" t="s">
        <v>936</v>
      </c>
      <c r="B1252" s="77" t="s">
        <v>113</v>
      </c>
      <c r="C1252" s="78" t="s">
        <v>103</v>
      </c>
      <c r="D1252" s="78" t="s">
        <v>55</v>
      </c>
      <c r="E1252" s="94" t="s">
        <v>455</v>
      </c>
      <c r="F1252" s="78"/>
      <c r="G1252" s="30">
        <f>G1253+G1256</f>
        <v>6533</v>
      </c>
    </row>
    <row r="1253" spans="1:7" s="97" customFormat="1" ht="31.5" x14ac:dyDescent="0.2">
      <c r="A1253" s="82" t="s">
        <v>22</v>
      </c>
      <c r="B1253" s="84" t="s">
        <v>113</v>
      </c>
      <c r="C1253" s="201" t="s">
        <v>103</v>
      </c>
      <c r="D1253" s="201" t="s">
        <v>55</v>
      </c>
      <c r="E1253" s="96" t="s">
        <v>455</v>
      </c>
      <c r="F1253" s="201" t="s">
        <v>15</v>
      </c>
      <c r="G1253" s="3">
        <f t="shared" ref="G1253:G1254" si="121">G1254</f>
        <v>33</v>
      </c>
    </row>
    <row r="1254" spans="1:7" s="97" customFormat="1" ht="31.5" x14ac:dyDescent="0.2">
      <c r="A1254" s="82" t="s">
        <v>17</v>
      </c>
      <c r="B1254" s="84" t="s">
        <v>113</v>
      </c>
      <c r="C1254" s="201" t="s">
        <v>103</v>
      </c>
      <c r="D1254" s="201" t="s">
        <v>55</v>
      </c>
      <c r="E1254" s="96" t="s">
        <v>456</v>
      </c>
      <c r="F1254" s="201" t="s">
        <v>16</v>
      </c>
      <c r="G1254" s="3">
        <f t="shared" si="121"/>
        <v>33</v>
      </c>
    </row>
    <row r="1255" spans="1:7" s="97" customFormat="1" x14ac:dyDescent="0.2">
      <c r="A1255" s="82" t="s">
        <v>935</v>
      </c>
      <c r="B1255" s="84">
        <v>912</v>
      </c>
      <c r="C1255" s="201">
        <v>10</v>
      </c>
      <c r="D1255" s="201" t="s">
        <v>55</v>
      </c>
      <c r="E1255" s="96" t="s">
        <v>455</v>
      </c>
      <c r="F1255" s="201" t="s">
        <v>128</v>
      </c>
      <c r="G1255" s="3">
        <v>33</v>
      </c>
    </row>
    <row r="1256" spans="1:7" s="97" customFormat="1" x14ac:dyDescent="0.2">
      <c r="A1256" s="82" t="s">
        <v>23</v>
      </c>
      <c r="B1256" s="84">
        <v>912</v>
      </c>
      <c r="C1256" s="201" t="s">
        <v>103</v>
      </c>
      <c r="D1256" s="201" t="s">
        <v>55</v>
      </c>
      <c r="E1256" s="96" t="s">
        <v>455</v>
      </c>
      <c r="F1256" s="100">
        <v>300</v>
      </c>
      <c r="G1256" s="3">
        <f t="shared" ref="G1256:G1257" si="122">G1257</f>
        <v>6500</v>
      </c>
    </row>
    <row r="1257" spans="1:7" s="97" customFormat="1" x14ac:dyDescent="0.2">
      <c r="A1257" s="82" t="s">
        <v>101</v>
      </c>
      <c r="B1257" s="84">
        <v>912</v>
      </c>
      <c r="C1257" s="60">
        <v>10</v>
      </c>
      <c r="D1257" s="201" t="s">
        <v>55</v>
      </c>
      <c r="E1257" s="96" t="s">
        <v>455</v>
      </c>
      <c r="F1257" s="100">
        <v>310</v>
      </c>
      <c r="G1257" s="3">
        <f t="shared" si="122"/>
        <v>6500</v>
      </c>
    </row>
    <row r="1258" spans="1:7" s="97" customFormat="1" ht="31.5" x14ac:dyDescent="0.2">
      <c r="A1258" s="82" t="s">
        <v>155</v>
      </c>
      <c r="B1258" s="84">
        <v>912</v>
      </c>
      <c r="C1258" s="201">
        <v>10</v>
      </c>
      <c r="D1258" s="201" t="s">
        <v>55</v>
      </c>
      <c r="E1258" s="96" t="s">
        <v>455</v>
      </c>
      <c r="F1258" s="100">
        <v>313</v>
      </c>
      <c r="G1258" s="3">
        <v>6500</v>
      </c>
    </row>
    <row r="1259" spans="1:7" s="97" customFormat="1" ht="31.5" x14ac:dyDescent="0.2">
      <c r="A1259" s="99" t="s">
        <v>157</v>
      </c>
      <c r="B1259" s="77">
        <v>912</v>
      </c>
      <c r="C1259" s="78">
        <v>10</v>
      </c>
      <c r="D1259" s="78" t="s">
        <v>55</v>
      </c>
      <c r="E1259" s="94" t="s">
        <v>457</v>
      </c>
      <c r="F1259" s="78"/>
      <c r="G1259" s="30">
        <f>G1260+G1263</f>
        <v>4440</v>
      </c>
    </row>
    <row r="1260" spans="1:7" s="97" customFormat="1" ht="31.5" x14ac:dyDescent="0.2">
      <c r="A1260" s="82" t="s">
        <v>22</v>
      </c>
      <c r="B1260" s="84">
        <v>912</v>
      </c>
      <c r="C1260" s="201" t="s">
        <v>103</v>
      </c>
      <c r="D1260" s="201" t="s">
        <v>55</v>
      </c>
      <c r="E1260" s="96" t="s">
        <v>457</v>
      </c>
      <c r="F1260" s="201" t="s">
        <v>15</v>
      </c>
      <c r="G1260" s="3">
        <f t="shared" ref="G1260:G1261" si="123">G1261</f>
        <v>22</v>
      </c>
    </row>
    <row r="1261" spans="1:7" s="97" customFormat="1" ht="31.5" x14ac:dyDescent="0.2">
      <c r="A1261" s="82" t="s">
        <v>17</v>
      </c>
      <c r="B1261" s="84">
        <v>912</v>
      </c>
      <c r="C1261" s="201" t="s">
        <v>103</v>
      </c>
      <c r="D1261" s="201" t="s">
        <v>55</v>
      </c>
      <c r="E1261" s="96" t="s">
        <v>457</v>
      </c>
      <c r="F1261" s="201" t="s">
        <v>16</v>
      </c>
      <c r="G1261" s="3">
        <f t="shared" si="123"/>
        <v>22</v>
      </c>
    </row>
    <row r="1262" spans="1:7" s="97" customFormat="1" x14ac:dyDescent="0.2">
      <c r="A1262" s="82" t="s">
        <v>935</v>
      </c>
      <c r="B1262" s="84">
        <v>912</v>
      </c>
      <c r="C1262" s="201" t="s">
        <v>103</v>
      </c>
      <c r="D1262" s="201" t="s">
        <v>55</v>
      </c>
      <c r="E1262" s="96" t="s">
        <v>457</v>
      </c>
      <c r="F1262" s="201" t="s">
        <v>128</v>
      </c>
      <c r="G1262" s="3">
        <v>22</v>
      </c>
    </row>
    <row r="1263" spans="1:7" s="97" customFormat="1" x14ac:dyDescent="0.2">
      <c r="A1263" s="82" t="s">
        <v>23</v>
      </c>
      <c r="B1263" s="84">
        <v>912</v>
      </c>
      <c r="C1263" s="201">
        <v>10</v>
      </c>
      <c r="D1263" s="201" t="s">
        <v>55</v>
      </c>
      <c r="E1263" s="96" t="s">
        <v>457</v>
      </c>
      <c r="F1263" s="100">
        <v>300</v>
      </c>
      <c r="G1263" s="3">
        <f t="shared" ref="G1263:G1264" si="124">G1264</f>
        <v>4418</v>
      </c>
    </row>
    <row r="1264" spans="1:7" s="97" customFormat="1" x14ac:dyDescent="0.2">
      <c r="A1264" s="82" t="s">
        <v>101</v>
      </c>
      <c r="B1264" s="84">
        <v>912</v>
      </c>
      <c r="C1264" s="201">
        <v>10</v>
      </c>
      <c r="D1264" s="201" t="s">
        <v>55</v>
      </c>
      <c r="E1264" s="96" t="s">
        <v>457</v>
      </c>
      <c r="F1264" s="100">
        <v>310</v>
      </c>
      <c r="G1264" s="3">
        <f t="shared" si="124"/>
        <v>4418</v>
      </c>
    </row>
    <row r="1265" spans="1:7" s="97" customFormat="1" ht="31.5" x14ac:dyDescent="0.2">
      <c r="A1265" s="82" t="s">
        <v>155</v>
      </c>
      <c r="B1265" s="84">
        <v>912</v>
      </c>
      <c r="C1265" s="60" t="s">
        <v>103</v>
      </c>
      <c r="D1265" s="201" t="s">
        <v>55</v>
      </c>
      <c r="E1265" s="96" t="s">
        <v>457</v>
      </c>
      <c r="F1265" s="100">
        <v>313</v>
      </c>
      <c r="G1265" s="3">
        <v>4418</v>
      </c>
    </row>
    <row r="1266" spans="1:7" s="97" customFormat="1" ht="31.5" x14ac:dyDescent="0.2">
      <c r="A1266" s="99" t="s">
        <v>763</v>
      </c>
      <c r="B1266" s="77">
        <v>912</v>
      </c>
      <c r="C1266" s="78" t="s">
        <v>103</v>
      </c>
      <c r="D1266" s="78" t="s">
        <v>55</v>
      </c>
      <c r="E1266" s="94" t="s">
        <v>458</v>
      </c>
      <c r="F1266" s="129"/>
      <c r="G1266" s="2">
        <f>G1267+G1270</f>
        <v>503</v>
      </c>
    </row>
    <row r="1267" spans="1:7" s="97" customFormat="1" ht="31.5" x14ac:dyDescent="0.2">
      <c r="A1267" s="82" t="s">
        <v>22</v>
      </c>
      <c r="B1267" s="84">
        <v>912</v>
      </c>
      <c r="C1267" s="201" t="s">
        <v>103</v>
      </c>
      <c r="D1267" s="201" t="s">
        <v>55</v>
      </c>
      <c r="E1267" s="96" t="s">
        <v>458</v>
      </c>
      <c r="F1267" s="100">
        <v>200</v>
      </c>
      <c r="G1267" s="4">
        <f t="shared" ref="G1267:G1268" si="125">G1268</f>
        <v>3</v>
      </c>
    </row>
    <row r="1268" spans="1:7" s="97" customFormat="1" ht="31.5" x14ac:dyDescent="0.2">
      <c r="A1268" s="82" t="s">
        <v>17</v>
      </c>
      <c r="B1268" s="84">
        <v>912</v>
      </c>
      <c r="C1268" s="201" t="s">
        <v>103</v>
      </c>
      <c r="D1268" s="201" t="s">
        <v>55</v>
      </c>
      <c r="E1268" s="96" t="s">
        <v>458</v>
      </c>
      <c r="F1268" s="100">
        <v>240</v>
      </c>
      <c r="G1268" s="4">
        <f t="shared" si="125"/>
        <v>3</v>
      </c>
    </row>
    <row r="1269" spans="1:7" s="97" customFormat="1" x14ac:dyDescent="0.2">
      <c r="A1269" s="82" t="s">
        <v>935</v>
      </c>
      <c r="B1269" s="84">
        <v>912</v>
      </c>
      <c r="C1269" s="201" t="s">
        <v>103</v>
      </c>
      <c r="D1269" s="201" t="s">
        <v>55</v>
      </c>
      <c r="E1269" s="96" t="s">
        <v>458</v>
      </c>
      <c r="F1269" s="100">
        <v>244</v>
      </c>
      <c r="G1269" s="4">
        <v>3</v>
      </c>
    </row>
    <row r="1270" spans="1:7" s="97" customFormat="1" x14ac:dyDescent="0.2">
      <c r="A1270" s="82" t="s">
        <v>23</v>
      </c>
      <c r="B1270" s="84">
        <v>912</v>
      </c>
      <c r="C1270" s="201" t="s">
        <v>103</v>
      </c>
      <c r="D1270" s="201" t="s">
        <v>55</v>
      </c>
      <c r="E1270" s="96" t="s">
        <v>458</v>
      </c>
      <c r="F1270" s="100">
        <v>300</v>
      </c>
      <c r="G1270" s="4">
        <f t="shared" ref="G1270:G1271" si="126">G1271</f>
        <v>500</v>
      </c>
    </row>
    <row r="1271" spans="1:7" s="97" customFormat="1" x14ac:dyDescent="0.2">
      <c r="A1271" s="82" t="s">
        <v>101</v>
      </c>
      <c r="B1271" s="84">
        <v>912</v>
      </c>
      <c r="C1271" s="201" t="s">
        <v>103</v>
      </c>
      <c r="D1271" s="201" t="s">
        <v>55</v>
      </c>
      <c r="E1271" s="96" t="s">
        <v>458</v>
      </c>
      <c r="F1271" s="100">
        <v>310</v>
      </c>
      <c r="G1271" s="4">
        <f t="shared" si="126"/>
        <v>500</v>
      </c>
    </row>
    <row r="1272" spans="1:7" s="97" customFormat="1" ht="31.5" x14ac:dyDescent="0.2">
      <c r="A1272" s="82" t="s">
        <v>155</v>
      </c>
      <c r="B1272" s="84">
        <v>912</v>
      </c>
      <c r="C1272" s="60" t="s">
        <v>103</v>
      </c>
      <c r="D1272" s="201" t="s">
        <v>55</v>
      </c>
      <c r="E1272" s="96" t="s">
        <v>458</v>
      </c>
      <c r="F1272" s="100">
        <v>313</v>
      </c>
      <c r="G1272" s="4">
        <v>500</v>
      </c>
    </row>
    <row r="1273" spans="1:7" s="97" customFormat="1" ht="31.5" x14ac:dyDescent="0.2">
      <c r="A1273" s="72" t="s">
        <v>447</v>
      </c>
      <c r="B1273" s="44">
        <v>912</v>
      </c>
      <c r="C1273" s="73" t="s">
        <v>103</v>
      </c>
      <c r="D1273" s="73" t="s">
        <v>55</v>
      </c>
      <c r="E1273" s="93" t="s">
        <v>459</v>
      </c>
      <c r="F1273" s="104"/>
      <c r="G1273" s="1">
        <f>G1274+G1281+G1290+G1297+G1304+G1311+G1318</f>
        <v>28679</v>
      </c>
    </row>
    <row r="1274" spans="1:7" s="97" customFormat="1" x14ac:dyDescent="0.2">
      <c r="A1274" s="99" t="s">
        <v>109</v>
      </c>
      <c r="B1274" s="84">
        <v>912</v>
      </c>
      <c r="C1274" s="78" t="s">
        <v>103</v>
      </c>
      <c r="D1274" s="78" t="s">
        <v>55</v>
      </c>
      <c r="E1274" s="94" t="s">
        <v>460</v>
      </c>
      <c r="F1274" s="78"/>
      <c r="G1274" s="30">
        <f>G1275+G1278</f>
        <v>7035</v>
      </c>
    </row>
    <row r="1275" spans="1:7" s="97" customFormat="1" ht="31.5" x14ac:dyDescent="0.2">
      <c r="A1275" s="82" t="s">
        <v>22</v>
      </c>
      <c r="B1275" s="84">
        <v>912</v>
      </c>
      <c r="C1275" s="201" t="s">
        <v>103</v>
      </c>
      <c r="D1275" s="201" t="s">
        <v>55</v>
      </c>
      <c r="E1275" s="96" t="s">
        <v>460</v>
      </c>
      <c r="F1275" s="100">
        <v>200</v>
      </c>
      <c r="G1275" s="4">
        <f t="shared" ref="G1275:G1276" si="127">G1276</f>
        <v>35</v>
      </c>
    </row>
    <row r="1276" spans="1:7" s="97" customFormat="1" ht="31.5" x14ac:dyDescent="0.2">
      <c r="A1276" s="82" t="s">
        <v>17</v>
      </c>
      <c r="B1276" s="84">
        <v>912</v>
      </c>
      <c r="C1276" s="201" t="s">
        <v>103</v>
      </c>
      <c r="D1276" s="201" t="s">
        <v>55</v>
      </c>
      <c r="E1276" s="96" t="s">
        <v>460</v>
      </c>
      <c r="F1276" s="100">
        <v>240</v>
      </c>
      <c r="G1276" s="4">
        <f t="shared" si="127"/>
        <v>35</v>
      </c>
    </row>
    <row r="1277" spans="1:7" s="97" customFormat="1" x14ac:dyDescent="0.2">
      <c r="A1277" s="82" t="s">
        <v>935</v>
      </c>
      <c r="B1277" s="84">
        <v>912</v>
      </c>
      <c r="C1277" s="201" t="s">
        <v>103</v>
      </c>
      <c r="D1277" s="201" t="s">
        <v>55</v>
      </c>
      <c r="E1277" s="96" t="s">
        <v>460</v>
      </c>
      <c r="F1277" s="100">
        <v>244</v>
      </c>
      <c r="G1277" s="4">
        <v>35</v>
      </c>
    </row>
    <row r="1278" spans="1:7" s="97" customFormat="1" ht="35.450000000000003" customHeight="1" x14ac:dyDescent="0.2">
      <c r="A1278" s="82" t="s">
        <v>23</v>
      </c>
      <c r="B1278" s="84">
        <v>912</v>
      </c>
      <c r="C1278" s="201" t="s">
        <v>103</v>
      </c>
      <c r="D1278" s="201" t="s">
        <v>55</v>
      </c>
      <c r="E1278" s="96" t="s">
        <v>460</v>
      </c>
      <c r="F1278" s="100">
        <v>300</v>
      </c>
      <c r="G1278" s="4">
        <f t="shared" ref="G1278:G1279" si="128">G1279</f>
        <v>7000</v>
      </c>
    </row>
    <row r="1279" spans="1:7" s="97" customFormat="1" x14ac:dyDescent="0.2">
      <c r="A1279" s="82" t="s">
        <v>101</v>
      </c>
      <c r="B1279" s="84">
        <v>912</v>
      </c>
      <c r="C1279" s="201" t="s">
        <v>103</v>
      </c>
      <c r="D1279" s="201" t="s">
        <v>55</v>
      </c>
      <c r="E1279" s="96" t="s">
        <v>460</v>
      </c>
      <c r="F1279" s="100">
        <v>310</v>
      </c>
      <c r="G1279" s="4">
        <f t="shared" si="128"/>
        <v>7000</v>
      </c>
    </row>
    <row r="1280" spans="1:7" s="97" customFormat="1" ht="31.5" x14ac:dyDescent="0.2">
      <c r="A1280" s="82" t="s">
        <v>155</v>
      </c>
      <c r="B1280" s="84">
        <v>912</v>
      </c>
      <c r="C1280" s="201" t="s">
        <v>103</v>
      </c>
      <c r="D1280" s="201" t="s">
        <v>55</v>
      </c>
      <c r="E1280" s="96" t="s">
        <v>460</v>
      </c>
      <c r="F1280" s="100">
        <v>313</v>
      </c>
      <c r="G1280" s="4">
        <v>7000</v>
      </c>
    </row>
    <row r="1281" spans="1:7" s="97" customFormat="1" ht="63" x14ac:dyDescent="0.2">
      <c r="A1281" s="99" t="s">
        <v>939</v>
      </c>
      <c r="B1281" s="77">
        <v>912</v>
      </c>
      <c r="C1281" s="78" t="s">
        <v>103</v>
      </c>
      <c r="D1281" s="78" t="s">
        <v>55</v>
      </c>
      <c r="E1281" s="94" t="s">
        <v>461</v>
      </c>
      <c r="F1281" s="78"/>
      <c r="G1281" s="30">
        <f>G1282+G1285</f>
        <v>3195</v>
      </c>
    </row>
    <row r="1282" spans="1:7" s="97" customFormat="1" ht="31.5" x14ac:dyDescent="0.2">
      <c r="A1282" s="82" t="s">
        <v>22</v>
      </c>
      <c r="B1282" s="84">
        <v>912</v>
      </c>
      <c r="C1282" s="201" t="s">
        <v>103</v>
      </c>
      <c r="D1282" s="201" t="s">
        <v>55</v>
      </c>
      <c r="E1282" s="96" t="s">
        <v>461</v>
      </c>
      <c r="F1282" s="100">
        <v>200</v>
      </c>
      <c r="G1282" s="4">
        <f t="shared" ref="G1282:G1283" si="129">G1283</f>
        <v>117</v>
      </c>
    </row>
    <row r="1283" spans="1:7" s="97" customFormat="1" ht="31.5" x14ac:dyDescent="0.2">
      <c r="A1283" s="82" t="s">
        <v>17</v>
      </c>
      <c r="B1283" s="84">
        <v>912</v>
      </c>
      <c r="C1283" s="201" t="s">
        <v>103</v>
      </c>
      <c r="D1283" s="201" t="s">
        <v>55</v>
      </c>
      <c r="E1283" s="96" t="s">
        <v>461</v>
      </c>
      <c r="F1283" s="100">
        <v>240</v>
      </c>
      <c r="G1283" s="4">
        <f t="shared" si="129"/>
        <v>117</v>
      </c>
    </row>
    <row r="1284" spans="1:7" s="97" customFormat="1" x14ac:dyDescent="0.2">
      <c r="A1284" s="82" t="s">
        <v>935</v>
      </c>
      <c r="B1284" s="84">
        <v>912</v>
      </c>
      <c r="C1284" s="201" t="s">
        <v>103</v>
      </c>
      <c r="D1284" s="201" t="s">
        <v>55</v>
      </c>
      <c r="E1284" s="96" t="s">
        <v>461</v>
      </c>
      <c r="F1284" s="100">
        <v>244</v>
      </c>
      <c r="G1284" s="4">
        <v>117</v>
      </c>
    </row>
    <row r="1285" spans="1:7" s="97" customFormat="1" x14ac:dyDescent="0.2">
      <c r="A1285" s="82" t="s">
        <v>23</v>
      </c>
      <c r="B1285" s="84">
        <v>912</v>
      </c>
      <c r="C1285" s="60" t="s">
        <v>103</v>
      </c>
      <c r="D1285" s="201" t="s">
        <v>55</v>
      </c>
      <c r="E1285" s="96" t="s">
        <v>461</v>
      </c>
      <c r="F1285" s="100">
        <v>300</v>
      </c>
      <c r="G1285" s="4">
        <f>G1286+G1288</f>
        <v>3078</v>
      </c>
    </row>
    <row r="1286" spans="1:7" s="97" customFormat="1" x14ac:dyDescent="0.2">
      <c r="A1286" s="82" t="s">
        <v>101</v>
      </c>
      <c r="B1286" s="84">
        <v>912</v>
      </c>
      <c r="C1286" s="201" t="s">
        <v>103</v>
      </c>
      <c r="D1286" s="201" t="s">
        <v>55</v>
      </c>
      <c r="E1286" s="96" t="s">
        <v>461</v>
      </c>
      <c r="F1286" s="100">
        <v>310</v>
      </c>
      <c r="G1286" s="4">
        <f>G1287</f>
        <v>2853</v>
      </c>
    </row>
    <row r="1287" spans="1:7" s="97" customFormat="1" ht="31.5" x14ac:dyDescent="0.2">
      <c r="A1287" s="82" t="s">
        <v>155</v>
      </c>
      <c r="B1287" s="84">
        <v>912</v>
      </c>
      <c r="C1287" s="201" t="s">
        <v>103</v>
      </c>
      <c r="D1287" s="201" t="s">
        <v>55</v>
      </c>
      <c r="E1287" s="96" t="s">
        <v>461</v>
      </c>
      <c r="F1287" s="100">
        <v>313</v>
      </c>
      <c r="G1287" s="4">
        <v>2853</v>
      </c>
    </row>
    <row r="1288" spans="1:7" s="97" customFormat="1" ht="31.5" x14ac:dyDescent="0.2">
      <c r="A1288" s="82" t="s">
        <v>158</v>
      </c>
      <c r="B1288" s="84">
        <v>912</v>
      </c>
      <c r="C1288" s="201" t="s">
        <v>103</v>
      </c>
      <c r="D1288" s="201" t="s">
        <v>55</v>
      </c>
      <c r="E1288" s="96" t="s">
        <v>461</v>
      </c>
      <c r="F1288" s="100">
        <v>320</v>
      </c>
      <c r="G1288" s="4">
        <f>G1289</f>
        <v>225</v>
      </c>
    </row>
    <row r="1289" spans="1:7" s="97" customFormat="1" ht="31.5" x14ac:dyDescent="0.2">
      <c r="A1289" s="82" t="s">
        <v>199</v>
      </c>
      <c r="B1289" s="84">
        <v>912</v>
      </c>
      <c r="C1289" s="201" t="s">
        <v>103</v>
      </c>
      <c r="D1289" s="201" t="s">
        <v>55</v>
      </c>
      <c r="E1289" s="96" t="s">
        <v>461</v>
      </c>
      <c r="F1289" s="100">
        <v>321</v>
      </c>
      <c r="G1289" s="4">
        <f>135+45+45</f>
        <v>225</v>
      </c>
    </row>
    <row r="1290" spans="1:7" s="97" customFormat="1" ht="63" customHeight="1" x14ac:dyDescent="0.2">
      <c r="A1290" s="99" t="s">
        <v>156</v>
      </c>
      <c r="B1290" s="77">
        <v>912</v>
      </c>
      <c r="C1290" s="78" t="s">
        <v>103</v>
      </c>
      <c r="D1290" s="78" t="s">
        <v>55</v>
      </c>
      <c r="E1290" s="94" t="s">
        <v>462</v>
      </c>
      <c r="F1290" s="78"/>
      <c r="G1290" s="30">
        <f>G1291+G1294</f>
        <v>112</v>
      </c>
    </row>
    <row r="1291" spans="1:7" s="97" customFormat="1" ht="31.5" x14ac:dyDescent="0.2">
      <c r="A1291" s="82" t="s">
        <v>22</v>
      </c>
      <c r="B1291" s="84">
        <v>912</v>
      </c>
      <c r="C1291" s="201" t="s">
        <v>103</v>
      </c>
      <c r="D1291" s="201" t="s">
        <v>55</v>
      </c>
      <c r="E1291" s="96" t="s">
        <v>462</v>
      </c>
      <c r="F1291" s="100">
        <v>200</v>
      </c>
      <c r="G1291" s="4">
        <f t="shared" ref="G1291:G1292" si="130">G1292</f>
        <v>1</v>
      </c>
    </row>
    <row r="1292" spans="1:7" s="97" customFormat="1" ht="31.5" x14ac:dyDescent="0.2">
      <c r="A1292" s="82" t="s">
        <v>17</v>
      </c>
      <c r="B1292" s="84">
        <v>912</v>
      </c>
      <c r="C1292" s="60" t="s">
        <v>103</v>
      </c>
      <c r="D1292" s="201" t="s">
        <v>55</v>
      </c>
      <c r="E1292" s="96" t="s">
        <v>462</v>
      </c>
      <c r="F1292" s="100">
        <v>240</v>
      </c>
      <c r="G1292" s="4">
        <f t="shared" si="130"/>
        <v>1</v>
      </c>
    </row>
    <row r="1293" spans="1:7" s="97" customFormat="1" x14ac:dyDescent="0.2">
      <c r="A1293" s="82" t="s">
        <v>935</v>
      </c>
      <c r="B1293" s="84">
        <v>912</v>
      </c>
      <c r="C1293" s="201" t="s">
        <v>103</v>
      </c>
      <c r="D1293" s="201" t="s">
        <v>55</v>
      </c>
      <c r="E1293" s="96" t="s">
        <v>462</v>
      </c>
      <c r="F1293" s="100">
        <v>244</v>
      </c>
      <c r="G1293" s="4">
        <v>1</v>
      </c>
    </row>
    <row r="1294" spans="1:7" s="97" customFormat="1" x14ac:dyDescent="0.2">
      <c r="A1294" s="82" t="s">
        <v>23</v>
      </c>
      <c r="B1294" s="84">
        <v>912</v>
      </c>
      <c r="C1294" s="201" t="s">
        <v>103</v>
      </c>
      <c r="D1294" s="201" t="s">
        <v>55</v>
      </c>
      <c r="E1294" s="96" t="s">
        <v>462</v>
      </c>
      <c r="F1294" s="100">
        <v>300</v>
      </c>
      <c r="G1294" s="4">
        <f t="shared" ref="G1294:G1295" si="131">G1295</f>
        <v>111</v>
      </c>
    </row>
    <row r="1295" spans="1:7" s="97" customFormat="1" x14ac:dyDescent="0.2">
      <c r="A1295" s="82" t="s">
        <v>101</v>
      </c>
      <c r="B1295" s="84">
        <v>912</v>
      </c>
      <c r="C1295" s="201" t="s">
        <v>103</v>
      </c>
      <c r="D1295" s="201" t="s">
        <v>55</v>
      </c>
      <c r="E1295" s="96" t="s">
        <v>462</v>
      </c>
      <c r="F1295" s="100">
        <v>310</v>
      </c>
      <c r="G1295" s="4">
        <f t="shared" si="131"/>
        <v>111</v>
      </c>
    </row>
    <row r="1296" spans="1:7" s="97" customFormat="1" x14ac:dyDescent="0.2">
      <c r="A1296" s="82" t="s">
        <v>448</v>
      </c>
      <c r="B1296" s="84">
        <v>912</v>
      </c>
      <c r="C1296" s="201" t="s">
        <v>103</v>
      </c>
      <c r="D1296" s="201" t="s">
        <v>55</v>
      </c>
      <c r="E1296" s="96" t="s">
        <v>462</v>
      </c>
      <c r="F1296" s="100">
        <v>312</v>
      </c>
      <c r="G1296" s="4">
        <v>111</v>
      </c>
    </row>
    <row r="1297" spans="1:7" s="97" customFormat="1" ht="141.75" x14ac:dyDescent="0.2">
      <c r="A1297" s="99" t="s">
        <v>909</v>
      </c>
      <c r="B1297" s="77">
        <v>912</v>
      </c>
      <c r="C1297" s="78" t="s">
        <v>103</v>
      </c>
      <c r="D1297" s="78" t="s">
        <v>55</v>
      </c>
      <c r="E1297" s="94" t="s">
        <v>464</v>
      </c>
      <c r="F1297" s="129"/>
      <c r="G1297" s="2">
        <f>G1298+G1301</f>
        <v>16465</v>
      </c>
    </row>
    <row r="1298" spans="1:7" s="97" customFormat="1" ht="31.5" x14ac:dyDescent="0.2">
      <c r="A1298" s="82" t="s">
        <v>22</v>
      </c>
      <c r="B1298" s="84">
        <v>912</v>
      </c>
      <c r="C1298" s="201" t="s">
        <v>103</v>
      </c>
      <c r="D1298" s="201" t="s">
        <v>55</v>
      </c>
      <c r="E1298" s="96" t="s">
        <v>464</v>
      </c>
      <c r="F1298" s="100">
        <v>200</v>
      </c>
      <c r="G1298" s="4">
        <f t="shared" ref="G1298:G1299" si="132">G1299</f>
        <v>250</v>
      </c>
    </row>
    <row r="1299" spans="1:7" s="97" customFormat="1" ht="31.5" x14ac:dyDescent="0.2">
      <c r="A1299" s="82" t="s">
        <v>17</v>
      </c>
      <c r="B1299" s="84">
        <v>912</v>
      </c>
      <c r="C1299" s="201" t="s">
        <v>103</v>
      </c>
      <c r="D1299" s="201" t="s">
        <v>55</v>
      </c>
      <c r="E1299" s="96" t="s">
        <v>464</v>
      </c>
      <c r="F1299" s="100">
        <v>240</v>
      </c>
      <c r="G1299" s="4">
        <f t="shared" si="132"/>
        <v>250</v>
      </c>
    </row>
    <row r="1300" spans="1:7" s="97" customFormat="1" x14ac:dyDescent="0.2">
      <c r="A1300" s="82" t="s">
        <v>935</v>
      </c>
      <c r="B1300" s="84">
        <v>912</v>
      </c>
      <c r="C1300" s="201" t="s">
        <v>103</v>
      </c>
      <c r="D1300" s="201" t="s">
        <v>55</v>
      </c>
      <c r="E1300" s="96" t="s">
        <v>464</v>
      </c>
      <c r="F1300" s="100">
        <v>244</v>
      </c>
      <c r="G1300" s="4">
        <v>250</v>
      </c>
    </row>
    <row r="1301" spans="1:7" s="97" customFormat="1" x14ac:dyDescent="0.2">
      <c r="A1301" s="82" t="s">
        <v>23</v>
      </c>
      <c r="B1301" s="84">
        <v>912</v>
      </c>
      <c r="C1301" s="201" t="s">
        <v>103</v>
      </c>
      <c r="D1301" s="201" t="s">
        <v>55</v>
      </c>
      <c r="E1301" s="96" t="s">
        <v>464</v>
      </c>
      <c r="F1301" s="100">
        <v>300</v>
      </c>
      <c r="G1301" s="4">
        <f>G1303</f>
        <v>16215</v>
      </c>
    </row>
    <row r="1302" spans="1:7" s="97" customFormat="1" x14ac:dyDescent="0.2">
      <c r="A1302" s="82" t="s">
        <v>101</v>
      </c>
      <c r="B1302" s="84">
        <v>912</v>
      </c>
      <c r="C1302" s="60" t="s">
        <v>103</v>
      </c>
      <c r="D1302" s="201" t="s">
        <v>55</v>
      </c>
      <c r="E1302" s="96" t="s">
        <v>464</v>
      </c>
      <c r="F1302" s="100">
        <v>310</v>
      </c>
      <c r="G1302" s="4">
        <f>G1303</f>
        <v>16215</v>
      </c>
    </row>
    <row r="1303" spans="1:7" s="97" customFormat="1" ht="31.5" x14ac:dyDescent="0.2">
      <c r="A1303" s="82" t="s">
        <v>155</v>
      </c>
      <c r="B1303" s="84">
        <v>912</v>
      </c>
      <c r="C1303" s="201" t="s">
        <v>103</v>
      </c>
      <c r="D1303" s="201" t="s">
        <v>55</v>
      </c>
      <c r="E1303" s="96" t="s">
        <v>464</v>
      </c>
      <c r="F1303" s="100">
        <v>313</v>
      </c>
      <c r="G1303" s="4">
        <v>16215</v>
      </c>
    </row>
    <row r="1304" spans="1:7" s="97" customFormat="1" ht="189" x14ac:dyDescent="0.2">
      <c r="A1304" s="99" t="s">
        <v>918</v>
      </c>
      <c r="B1304" s="77">
        <v>912</v>
      </c>
      <c r="C1304" s="78" t="s">
        <v>103</v>
      </c>
      <c r="D1304" s="78" t="s">
        <v>55</v>
      </c>
      <c r="E1304" s="94" t="s">
        <v>465</v>
      </c>
      <c r="F1304" s="129"/>
      <c r="G1304" s="2">
        <f>G1305+G1308</f>
        <v>573</v>
      </c>
    </row>
    <row r="1305" spans="1:7" s="97" customFormat="1" ht="31.5" x14ac:dyDescent="0.2">
      <c r="A1305" s="82" t="s">
        <v>22</v>
      </c>
      <c r="B1305" s="84">
        <v>912</v>
      </c>
      <c r="C1305" s="201" t="s">
        <v>103</v>
      </c>
      <c r="D1305" s="201" t="s">
        <v>55</v>
      </c>
      <c r="E1305" s="96" t="s">
        <v>465</v>
      </c>
      <c r="F1305" s="100">
        <v>200</v>
      </c>
      <c r="G1305" s="4">
        <f t="shared" ref="G1305:G1306" si="133">G1306</f>
        <v>3</v>
      </c>
    </row>
    <row r="1306" spans="1:7" s="97" customFormat="1" ht="31.5" x14ac:dyDescent="0.2">
      <c r="A1306" s="82" t="s">
        <v>17</v>
      </c>
      <c r="B1306" s="84">
        <v>912</v>
      </c>
      <c r="C1306" s="201" t="s">
        <v>103</v>
      </c>
      <c r="D1306" s="201" t="s">
        <v>55</v>
      </c>
      <c r="E1306" s="96" t="s">
        <v>465</v>
      </c>
      <c r="F1306" s="100">
        <v>240</v>
      </c>
      <c r="G1306" s="4">
        <f t="shared" si="133"/>
        <v>3</v>
      </c>
    </row>
    <row r="1307" spans="1:7" s="97" customFormat="1" x14ac:dyDescent="0.2">
      <c r="A1307" s="82" t="s">
        <v>935</v>
      </c>
      <c r="B1307" s="84">
        <v>912</v>
      </c>
      <c r="C1307" s="201" t="s">
        <v>103</v>
      </c>
      <c r="D1307" s="201" t="s">
        <v>55</v>
      </c>
      <c r="E1307" s="96" t="s">
        <v>465</v>
      </c>
      <c r="F1307" s="100">
        <v>244</v>
      </c>
      <c r="G1307" s="4">
        <v>3</v>
      </c>
    </row>
    <row r="1308" spans="1:7" s="97" customFormat="1" x14ac:dyDescent="0.2">
      <c r="A1308" s="82" t="s">
        <v>23</v>
      </c>
      <c r="B1308" s="84">
        <v>912</v>
      </c>
      <c r="C1308" s="201" t="s">
        <v>103</v>
      </c>
      <c r="D1308" s="201" t="s">
        <v>55</v>
      </c>
      <c r="E1308" s="96" t="s">
        <v>465</v>
      </c>
      <c r="F1308" s="100">
        <v>300</v>
      </c>
      <c r="G1308" s="4">
        <f t="shared" ref="G1308:G1309" si="134">G1309</f>
        <v>570</v>
      </c>
    </row>
    <row r="1309" spans="1:7" s="97" customFormat="1" x14ac:dyDescent="0.2">
      <c r="A1309" s="82" t="s">
        <v>101</v>
      </c>
      <c r="B1309" s="84">
        <v>912</v>
      </c>
      <c r="C1309" s="60" t="s">
        <v>103</v>
      </c>
      <c r="D1309" s="201" t="s">
        <v>55</v>
      </c>
      <c r="E1309" s="96" t="s">
        <v>465</v>
      </c>
      <c r="F1309" s="100">
        <v>310</v>
      </c>
      <c r="G1309" s="4">
        <f t="shared" si="134"/>
        <v>570</v>
      </c>
    </row>
    <row r="1310" spans="1:7" s="97" customFormat="1" ht="31.5" x14ac:dyDescent="0.2">
      <c r="A1310" s="82" t="s">
        <v>155</v>
      </c>
      <c r="B1310" s="84">
        <v>912</v>
      </c>
      <c r="C1310" s="60" t="s">
        <v>103</v>
      </c>
      <c r="D1310" s="201" t="s">
        <v>55</v>
      </c>
      <c r="E1310" s="96" t="s">
        <v>465</v>
      </c>
      <c r="F1310" s="100">
        <v>313</v>
      </c>
      <c r="G1310" s="4">
        <v>570</v>
      </c>
    </row>
    <row r="1311" spans="1:7" s="97" customFormat="1" ht="173.25" x14ac:dyDescent="0.2">
      <c r="A1311" s="99" t="s">
        <v>922</v>
      </c>
      <c r="B1311" s="84">
        <v>912</v>
      </c>
      <c r="C1311" s="60" t="s">
        <v>103</v>
      </c>
      <c r="D1311" s="201" t="s">
        <v>55</v>
      </c>
      <c r="E1311" s="96" t="s">
        <v>764</v>
      </c>
      <c r="F1311" s="100"/>
      <c r="G1311" s="31">
        <f>G1312+G1315</f>
        <v>294</v>
      </c>
    </row>
    <row r="1312" spans="1:7" s="97" customFormat="1" ht="31.5" x14ac:dyDescent="0.2">
      <c r="A1312" s="82" t="s">
        <v>22</v>
      </c>
      <c r="B1312" s="84">
        <v>912</v>
      </c>
      <c r="C1312" s="60" t="s">
        <v>103</v>
      </c>
      <c r="D1312" s="201" t="s">
        <v>55</v>
      </c>
      <c r="E1312" s="96" t="s">
        <v>764</v>
      </c>
      <c r="F1312" s="100">
        <v>200</v>
      </c>
      <c r="G1312" s="32">
        <f>G1313</f>
        <v>2</v>
      </c>
    </row>
    <row r="1313" spans="1:7" s="97" customFormat="1" ht="31.5" x14ac:dyDescent="0.2">
      <c r="A1313" s="82" t="s">
        <v>17</v>
      </c>
      <c r="B1313" s="84">
        <v>912</v>
      </c>
      <c r="C1313" s="60" t="s">
        <v>103</v>
      </c>
      <c r="D1313" s="201" t="s">
        <v>55</v>
      </c>
      <c r="E1313" s="96" t="s">
        <v>764</v>
      </c>
      <c r="F1313" s="100">
        <v>240</v>
      </c>
      <c r="G1313" s="32">
        <f>G1314</f>
        <v>2</v>
      </c>
    </row>
    <row r="1314" spans="1:7" s="97" customFormat="1" x14ac:dyDescent="0.2">
      <c r="A1314" s="82" t="s">
        <v>935</v>
      </c>
      <c r="B1314" s="84">
        <v>912</v>
      </c>
      <c r="C1314" s="60" t="s">
        <v>103</v>
      </c>
      <c r="D1314" s="201" t="s">
        <v>55</v>
      </c>
      <c r="E1314" s="96" t="s">
        <v>764</v>
      </c>
      <c r="F1314" s="100">
        <v>244</v>
      </c>
      <c r="G1314" s="32">
        <f>1+1</f>
        <v>2</v>
      </c>
    </row>
    <row r="1315" spans="1:7" s="97" customFormat="1" x14ac:dyDescent="0.2">
      <c r="A1315" s="82" t="s">
        <v>23</v>
      </c>
      <c r="B1315" s="84">
        <v>912</v>
      </c>
      <c r="C1315" s="60" t="s">
        <v>103</v>
      </c>
      <c r="D1315" s="201" t="s">
        <v>55</v>
      </c>
      <c r="E1315" s="96" t="s">
        <v>764</v>
      </c>
      <c r="F1315" s="100">
        <v>300</v>
      </c>
      <c r="G1315" s="32">
        <f>G1316</f>
        <v>292</v>
      </c>
    </row>
    <row r="1316" spans="1:7" s="97" customFormat="1" x14ac:dyDescent="0.2">
      <c r="A1316" s="82" t="s">
        <v>101</v>
      </c>
      <c r="B1316" s="84">
        <v>912</v>
      </c>
      <c r="C1316" s="60" t="s">
        <v>103</v>
      </c>
      <c r="D1316" s="201" t="s">
        <v>55</v>
      </c>
      <c r="E1316" s="96" t="s">
        <v>764</v>
      </c>
      <c r="F1316" s="100">
        <v>310</v>
      </c>
      <c r="G1316" s="32">
        <f>G1317</f>
        <v>292</v>
      </c>
    </row>
    <row r="1317" spans="1:7" s="97" customFormat="1" ht="31.5" x14ac:dyDescent="0.2">
      <c r="A1317" s="82" t="s">
        <v>155</v>
      </c>
      <c r="B1317" s="84">
        <v>912</v>
      </c>
      <c r="C1317" s="60" t="s">
        <v>103</v>
      </c>
      <c r="D1317" s="201" t="s">
        <v>55</v>
      </c>
      <c r="E1317" s="96" t="s">
        <v>764</v>
      </c>
      <c r="F1317" s="100">
        <v>313</v>
      </c>
      <c r="G1317" s="32">
        <f>132+160</f>
        <v>292</v>
      </c>
    </row>
    <row r="1318" spans="1:7" s="97" customFormat="1" ht="31.5" x14ac:dyDescent="0.2">
      <c r="A1318" s="99" t="s">
        <v>765</v>
      </c>
      <c r="B1318" s="84">
        <v>912</v>
      </c>
      <c r="C1318" s="60" t="s">
        <v>103</v>
      </c>
      <c r="D1318" s="201" t="s">
        <v>55</v>
      </c>
      <c r="E1318" s="96" t="s">
        <v>766</v>
      </c>
      <c r="F1318" s="100"/>
      <c r="G1318" s="31">
        <f>G1319+G1322</f>
        <v>1005</v>
      </c>
    </row>
    <row r="1319" spans="1:7" s="97" customFormat="1" ht="31.5" x14ac:dyDescent="0.2">
      <c r="A1319" s="82" t="s">
        <v>22</v>
      </c>
      <c r="B1319" s="84">
        <v>912</v>
      </c>
      <c r="C1319" s="60" t="s">
        <v>103</v>
      </c>
      <c r="D1319" s="201" t="s">
        <v>55</v>
      </c>
      <c r="E1319" s="96" t="s">
        <v>766</v>
      </c>
      <c r="F1319" s="100">
        <v>200</v>
      </c>
      <c r="G1319" s="32">
        <f>G1320</f>
        <v>5</v>
      </c>
    </row>
    <row r="1320" spans="1:7" s="97" customFormat="1" ht="31.5" x14ac:dyDescent="0.2">
      <c r="A1320" s="82" t="s">
        <v>17</v>
      </c>
      <c r="B1320" s="84">
        <v>912</v>
      </c>
      <c r="C1320" s="60" t="s">
        <v>103</v>
      </c>
      <c r="D1320" s="201" t="s">
        <v>55</v>
      </c>
      <c r="E1320" s="96" t="s">
        <v>766</v>
      </c>
      <c r="F1320" s="100">
        <v>240</v>
      </c>
      <c r="G1320" s="32">
        <f>G1321</f>
        <v>5</v>
      </c>
    </row>
    <row r="1321" spans="1:7" s="97" customFormat="1" x14ac:dyDescent="0.2">
      <c r="A1321" s="82" t="s">
        <v>935</v>
      </c>
      <c r="B1321" s="84">
        <v>912</v>
      </c>
      <c r="C1321" s="60" t="s">
        <v>103</v>
      </c>
      <c r="D1321" s="201" t="s">
        <v>55</v>
      </c>
      <c r="E1321" s="96" t="s">
        <v>766</v>
      </c>
      <c r="F1321" s="100">
        <v>244</v>
      </c>
      <c r="G1321" s="32">
        <v>5</v>
      </c>
    </row>
    <row r="1322" spans="1:7" s="97" customFormat="1" ht="31.5" x14ac:dyDescent="0.2">
      <c r="A1322" s="82" t="s">
        <v>183</v>
      </c>
      <c r="B1322" s="84">
        <v>912</v>
      </c>
      <c r="C1322" s="60" t="s">
        <v>103</v>
      </c>
      <c r="D1322" s="201" t="s">
        <v>55</v>
      </c>
      <c r="E1322" s="96" t="s">
        <v>766</v>
      </c>
      <c r="F1322" s="100">
        <v>300</v>
      </c>
      <c r="G1322" s="32">
        <f>G1323</f>
        <v>1000</v>
      </c>
    </row>
    <row r="1323" spans="1:7" s="97" customFormat="1" x14ac:dyDescent="0.2">
      <c r="A1323" s="82" t="s">
        <v>23</v>
      </c>
      <c r="B1323" s="84">
        <v>912</v>
      </c>
      <c r="C1323" s="60" t="s">
        <v>103</v>
      </c>
      <c r="D1323" s="201" t="s">
        <v>55</v>
      </c>
      <c r="E1323" s="96" t="s">
        <v>766</v>
      </c>
      <c r="F1323" s="100">
        <v>310</v>
      </c>
      <c r="G1323" s="32">
        <f>G1324</f>
        <v>1000</v>
      </c>
    </row>
    <row r="1324" spans="1:7" s="97" customFormat="1" ht="31.5" x14ac:dyDescent="0.2">
      <c r="A1324" s="82" t="s">
        <v>155</v>
      </c>
      <c r="B1324" s="84">
        <v>912</v>
      </c>
      <c r="C1324" s="60" t="s">
        <v>103</v>
      </c>
      <c r="D1324" s="201" t="s">
        <v>55</v>
      </c>
      <c r="E1324" s="96" t="s">
        <v>766</v>
      </c>
      <c r="F1324" s="100">
        <v>313</v>
      </c>
      <c r="G1324" s="32">
        <v>1000</v>
      </c>
    </row>
    <row r="1325" spans="1:7" s="97" customFormat="1" ht="47.25" x14ac:dyDescent="0.2">
      <c r="A1325" s="72" t="s">
        <v>938</v>
      </c>
      <c r="B1325" s="44">
        <v>912</v>
      </c>
      <c r="C1325" s="73" t="s">
        <v>103</v>
      </c>
      <c r="D1325" s="73" t="s">
        <v>55</v>
      </c>
      <c r="E1325" s="93" t="s">
        <v>466</v>
      </c>
      <c r="F1325" s="104"/>
      <c r="G1325" s="1">
        <f>G1326</f>
        <v>3000</v>
      </c>
    </row>
    <row r="1326" spans="1:7" s="97" customFormat="1" ht="31.5" x14ac:dyDescent="0.2">
      <c r="A1326" s="99" t="s">
        <v>937</v>
      </c>
      <c r="B1326" s="77">
        <v>912</v>
      </c>
      <c r="C1326" s="78" t="s">
        <v>103</v>
      </c>
      <c r="D1326" s="78" t="s">
        <v>55</v>
      </c>
      <c r="E1326" s="94" t="s">
        <v>467</v>
      </c>
      <c r="F1326" s="129"/>
      <c r="G1326" s="33">
        <f>G1327+G1330</f>
        <v>3000</v>
      </c>
    </row>
    <row r="1327" spans="1:7" s="97" customFormat="1" ht="31.5" x14ac:dyDescent="0.2">
      <c r="A1327" s="82" t="s">
        <v>22</v>
      </c>
      <c r="B1327" s="84">
        <v>912</v>
      </c>
      <c r="C1327" s="60" t="s">
        <v>103</v>
      </c>
      <c r="D1327" s="201" t="s">
        <v>55</v>
      </c>
      <c r="E1327" s="96" t="s">
        <v>467</v>
      </c>
      <c r="F1327" s="100">
        <v>200</v>
      </c>
      <c r="G1327" s="4">
        <f t="shared" ref="G1327:G1328" si="135">G1328</f>
        <v>3000</v>
      </c>
    </row>
    <row r="1328" spans="1:7" s="97" customFormat="1" ht="31.5" x14ac:dyDescent="0.2">
      <c r="A1328" s="82" t="s">
        <v>17</v>
      </c>
      <c r="B1328" s="84">
        <v>912</v>
      </c>
      <c r="C1328" s="60" t="s">
        <v>103</v>
      </c>
      <c r="D1328" s="201" t="s">
        <v>55</v>
      </c>
      <c r="E1328" s="96" t="s">
        <v>467</v>
      </c>
      <c r="F1328" s="100">
        <v>240</v>
      </c>
      <c r="G1328" s="4">
        <f t="shared" si="135"/>
        <v>3000</v>
      </c>
    </row>
    <row r="1329" spans="1:7" s="97" customFormat="1" x14ac:dyDescent="0.2">
      <c r="A1329" s="82" t="s">
        <v>935</v>
      </c>
      <c r="B1329" s="84">
        <v>912</v>
      </c>
      <c r="C1329" s="60" t="s">
        <v>103</v>
      </c>
      <c r="D1329" s="201" t="s">
        <v>55</v>
      </c>
      <c r="E1329" s="96" t="s">
        <v>467</v>
      </c>
      <c r="F1329" s="100">
        <v>244</v>
      </c>
      <c r="G1329" s="4">
        <f>2120+880</f>
        <v>3000</v>
      </c>
    </row>
    <row r="1330" spans="1:7" s="97" customFormat="1" ht="31.5" x14ac:dyDescent="0.2">
      <c r="A1330" s="82" t="s">
        <v>18</v>
      </c>
      <c r="B1330" s="202">
        <v>912</v>
      </c>
      <c r="C1330" s="60" t="s">
        <v>103</v>
      </c>
      <c r="D1330" s="201" t="s">
        <v>55</v>
      </c>
      <c r="E1330" s="96" t="s">
        <v>467</v>
      </c>
      <c r="F1330" s="100">
        <v>600</v>
      </c>
      <c r="G1330" s="4">
        <f t="shared" ref="G1330:G1331" si="136">G1331</f>
        <v>0</v>
      </c>
    </row>
    <row r="1331" spans="1:7" s="97" customFormat="1" ht="31.5" x14ac:dyDescent="0.2">
      <c r="A1331" s="109" t="s">
        <v>27</v>
      </c>
      <c r="B1331" s="84">
        <v>912</v>
      </c>
      <c r="C1331" s="201" t="s">
        <v>103</v>
      </c>
      <c r="D1331" s="201" t="s">
        <v>55</v>
      </c>
      <c r="E1331" s="96" t="s">
        <v>467</v>
      </c>
      <c r="F1331" s="100">
        <v>630</v>
      </c>
      <c r="G1331" s="4">
        <f t="shared" si="136"/>
        <v>0</v>
      </c>
    </row>
    <row r="1332" spans="1:7" s="97" customFormat="1" ht="91.5" customHeight="1" x14ac:dyDescent="0.2">
      <c r="A1332" s="109" t="s">
        <v>923</v>
      </c>
      <c r="B1332" s="84">
        <v>912</v>
      </c>
      <c r="C1332" s="201" t="s">
        <v>103</v>
      </c>
      <c r="D1332" s="201" t="s">
        <v>55</v>
      </c>
      <c r="E1332" s="96" t="s">
        <v>467</v>
      </c>
      <c r="F1332" s="95" t="s">
        <v>705</v>
      </c>
      <c r="G1332" s="3">
        <f>880-880</f>
        <v>0</v>
      </c>
    </row>
    <row r="1333" spans="1:7" s="97" customFormat="1" ht="31.5" x14ac:dyDescent="0.2">
      <c r="A1333" s="72" t="s">
        <v>449</v>
      </c>
      <c r="B1333" s="44">
        <v>912</v>
      </c>
      <c r="C1333" s="73" t="s">
        <v>103</v>
      </c>
      <c r="D1333" s="73" t="s">
        <v>55</v>
      </c>
      <c r="E1333" s="93" t="s">
        <v>468</v>
      </c>
      <c r="F1333" s="104"/>
      <c r="G1333" s="1">
        <f t="shared" ref="G1333:G1336" si="137">G1334</f>
        <v>2180</v>
      </c>
    </row>
    <row r="1334" spans="1:7" s="97" customFormat="1" ht="31.5" x14ac:dyDescent="0.2">
      <c r="A1334" s="99" t="s">
        <v>110</v>
      </c>
      <c r="B1334" s="77">
        <v>912</v>
      </c>
      <c r="C1334" s="78" t="s">
        <v>103</v>
      </c>
      <c r="D1334" s="78" t="s">
        <v>55</v>
      </c>
      <c r="E1334" s="94" t="s">
        <v>469</v>
      </c>
      <c r="F1334" s="129"/>
      <c r="G1334" s="33">
        <f t="shared" si="137"/>
        <v>2180</v>
      </c>
    </row>
    <row r="1335" spans="1:7" s="97" customFormat="1" ht="31.5" x14ac:dyDescent="0.2">
      <c r="A1335" s="82" t="s">
        <v>18</v>
      </c>
      <c r="B1335" s="84">
        <v>912</v>
      </c>
      <c r="C1335" s="201" t="s">
        <v>103</v>
      </c>
      <c r="D1335" s="201" t="s">
        <v>55</v>
      </c>
      <c r="E1335" s="96" t="s">
        <v>469</v>
      </c>
      <c r="F1335" s="100">
        <v>600</v>
      </c>
      <c r="G1335" s="4">
        <f t="shared" si="137"/>
        <v>2180</v>
      </c>
    </row>
    <row r="1336" spans="1:7" s="97" customFormat="1" ht="31.5" x14ac:dyDescent="0.2">
      <c r="A1336" s="109" t="s">
        <v>27</v>
      </c>
      <c r="B1336" s="202">
        <v>912</v>
      </c>
      <c r="C1336" s="201" t="s">
        <v>103</v>
      </c>
      <c r="D1336" s="201" t="s">
        <v>55</v>
      </c>
      <c r="E1336" s="96" t="s">
        <v>469</v>
      </c>
      <c r="F1336" s="100">
        <v>630</v>
      </c>
      <c r="G1336" s="4">
        <f t="shared" si="137"/>
        <v>2180</v>
      </c>
    </row>
    <row r="1337" spans="1:7" s="97" customFormat="1" ht="78.75" customHeight="1" x14ac:dyDescent="0.2">
      <c r="A1337" s="109" t="s">
        <v>901</v>
      </c>
      <c r="B1337" s="202">
        <v>912</v>
      </c>
      <c r="C1337" s="201" t="s">
        <v>103</v>
      </c>
      <c r="D1337" s="201" t="s">
        <v>55</v>
      </c>
      <c r="E1337" s="96" t="s">
        <v>469</v>
      </c>
      <c r="F1337" s="95" t="s">
        <v>705</v>
      </c>
      <c r="G1337" s="4">
        <v>2180</v>
      </c>
    </row>
    <row r="1338" spans="1:7" s="97" customFormat="1" ht="31.5" x14ac:dyDescent="0.2">
      <c r="A1338" s="72" t="s">
        <v>450</v>
      </c>
      <c r="B1338" s="44">
        <v>912</v>
      </c>
      <c r="C1338" s="73" t="s">
        <v>103</v>
      </c>
      <c r="D1338" s="73" t="s">
        <v>55</v>
      </c>
      <c r="E1338" s="93" t="s">
        <v>470</v>
      </c>
      <c r="F1338" s="104"/>
      <c r="G1338" s="1">
        <f>G1339</f>
        <v>33845</v>
      </c>
    </row>
    <row r="1339" spans="1:7" s="97" customFormat="1" ht="31.5" x14ac:dyDescent="0.2">
      <c r="A1339" s="99" t="s">
        <v>4</v>
      </c>
      <c r="B1339" s="77">
        <v>912</v>
      </c>
      <c r="C1339" s="78" t="s">
        <v>103</v>
      </c>
      <c r="D1339" s="78" t="s">
        <v>55</v>
      </c>
      <c r="E1339" s="94" t="s">
        <v>471</v>
      </c>
      <c r="F1339" s="78"/>
      <c r="G1339" s="30">
        <f>G1340+G1343</f>
        <v>33845</v>
      </c>
    </row>
    <row r="1340" spans="1:7" s="97" customFormat="1" ht="31.5" x14ac:dyDescent="0.2">
      <c r="A1340" s="109" t="s">
        <v>22</v>
      </c>
      <c r="B1340" s="84">
        <v>912</v>
      </c>
      <c r="C1340" s="201" t="s">
        <v>103</v>
      </c>
      <c r="D1340" s="201" t="s">
        <v>55</v>
      </c>
      <c r="E1340" s="96" t="s">
        <v>471</v>
      </c>
      <c r="F1340" s="201" t="s">
        <v>15</v>
      </c>
      <c r="G1340" s="3">
        <f t="shared" ref="G1340:G1341" si="138">G1341</f>
        <v>175</v>
      </c>
    </row>
    <row r="1341" spans="1:7" s="97" customFormat="1" ht="31.5" x14ac:dyDescent="0.2">
      <c r="A1341" s="109" t="s">
        <v>17</v>
      </c>
      <c r="B1341" s="84">
        <v>912</v>
      </c>
      <c r="C1341" s="201" t="s">
        <v>103</v>
      </c>
      <c r="D1341" s="201" t="s">
        <v>55</v>
      </c>
      <c r="E1341" s="96" t="s">
        <v>471</v>
      </c>
      <c r="F1341" s="201" t="s">
        <v>16</v>
      </c>
      <c r="G1341" s="3">
        <f t="shared" si="138"/>
        <v>175</v>
      </c>
    </row>
    <row r="1342" spans="1:7" s="97" customFormat="1" x14ac:dyDescent="0.2">
      <c r="A1342" s="82" t="s">
        <v>935</v>
      </c>
      <c r="B1342" s="84">
        <v>912</v>
      </c>
      <c r="C1342" s="201" t="s">
        <v>103</v>
      </c>
      <c r="D1342" s="201" t="s">
        <v>55</v>
      </c>
      <c r="E1342" s="96" t="s">
        <v>471</v>
      </c>
      <c r="F1342" s="201" t="s">
        <v>128</v>
      </c>
      <c r="G1342" s="3">
        <v>175</v>
      </c>
    </row>
    <row r="1343" spans="1:7" s="97" customFormat="1" x14ac:dyDescent="0.2">
      <c r="A1343" s="82" t="s">
        <v>23</v>
      </c>
      <c r="B1343" s="84">
        <v>912</v>
      </c>
      <c r="C1343" s="60" t="s">
        <v>103</v>
      </c>
      <c r="D1343" s="201" t="s">
        <v>55</v>
      </c>
      <c r="E1343" s="96" t="s">
        <v>471</v>
      </c>
      <c r="F1343" s="201" t="s">
        <v>24</v>
      </c>
      <c r="G1343" s="3">
        <f t="shared" ref="G1343:G1344" si="139">G1344</f>
        <v>33670</v>
      </c>
    </row>
    <row r="1344" spans="1:7" s="97" customFormat="1" x14ac:dyDescent="0.2">
      <c r="A1344" s="82" t="s">
        <v>101</v>
      </c>
      <c r="B1344" s="84">
        <v>912</v>
      </c>
      <c r="C1344" s="201" t="s">
        <v>103</v>
      </c>
      <c r="D1344" s="201" t="s">
        <v>55</v>
      </c>
      <c r="E1344" s="96" t="s">
        <v>471</v>
      </c>
      <c r="F1344" s="201" t="s">
        <v>104</v>
      </c>
      <c r="G1344" s="3">
        <f t="shared" si="139"/>
        <v>33670</v>
      </c>
    </row>
    <row r="1345" spans="1:7" s="97" customFormat="1" ht="31.5" x14ac:dyDescent="0.2">
      <c r="A1345" s="82" t="s">
        <v>155</v>
      </c>
      <c r="B1345" s="84">
        <v>912</v>
      </c>
      <c r="C1345" s="201" t="s">
        <v>103</v>
      </c>
      <c r="D1345" s="201" t="s">
        <v>55</v>
      </c>
      <c r="E1345" s="96" t="s">
        <v>471</v>
      </c>
      <c r="F1345" s="201" t="s">
        <v>161</v>
      </c>
      <c r="G1345" s="3">
        <v>33670</v>
      </c>
    </row>
    <row r="1346" spans="1:7" s="97" customFormat="1" x14ac:dyDescent="0.2">
      <c r="A1346" s="72" t="s">
        <v>451</v>
      </c>
      <c r="B1346" s="44">
        <v>912</v>
      </c>
      <c r="C1346" s="73" t="s">
        <v>103</v>
      </c>
      <c r="D1346" s="73" t="s">
        <v>55</v>
      </c>
      <c r="E1346" s="93" t="s">
        <v>472</v>
      </c>
      <c r="F1346" s="137"/>
      <c r="G1346" s="28">
        <f t="shared" ref="G1346:G1347" si="140">G1347</f>
        <v>3086</v>
      </c>
    </row>
    <row r="1347" spans="1:7" s="97" customFormat="1" ht="63" x14ac:dyDescent="0.2">
      <c r="A1347" s="72" t="s">
        <v>452</v>
      </c>
      <c r="B1347" s="44">
        <v>912</v>
      </c>
      <c r="C1347" s="73" t="s">
        <v>103</v>
      </c>
      <c r="D1347" s="73" t="s">
        <v>55</v>
      </c>
      <c r="E1347" s="93" t="s">
        <v>473</v>
      </c>
      <c r="F1347" s="104"/>
      <c r="G1347" s="1">
        <f t="shared" si="140"/>
        <v>3086</v>
      </c>
    </row>
    <row r="1348" spans="1:7" s="97" customFormat="1" ht="78.75" x14ac:dyDescent="0.2">
      <c r="A1348" s="99" t="s">
        <v>642</v>
      </c>
      <c r="B1348" s="77">
        <v>912</v>
      </c>
      <c r="C1348" s="78" t="s">
        <v>103</v>
      </c>
      <c r="D1348" s="78" t="s">
        <v>55</v>
      </c>
      <c r="E1348" s="94" t="s">
        <v>474</v>
      </c>
      <c r="F1348" s="129"/>
      <c r="G1348" s="33">
        <f>G1352+G1349</f>
        <v>3086</v>
      </c>
    </row>
    <row r="1349" spans="1:7" s="97" customFormat="1" ht="31.5" x14ac:dyDescent="0.2">
      <c r="A1349" s="82" t="s">
        <v>22</v>
      </c>
      <c r="B1349" s="77">
        <v>912</v>
      </c>
      <c r="C1349" s="78" t="s">
        <v>103</v>
      </c>
      <c r="D1349" s="78" t="s">
        <v>55</v>
      </c>
      <c r="E1349" s="94" t="s">
        <v>474</v>
      </c>
      <c r="F1349" s="60" t="s">
        <v>15</v>
      </c>
      <c r="G1349" s="5">
        <f t="shared" ref="G1349:G1350" si="141">G1350</f>
        <v>0</v>
      </c>
    </row>
    <row r="1350" spans="1:7" s="97" customFormat="1" ht="31.5" x14ac:dyDescent="0.2">
      <c r="A1350" s="109" t="s">
        <v>17</v>
      </c>
      <c r="B1350" s="77">
        <v>912</v>
      </c>
      <c r="C1350" s="78" t="s">
        <v>103</v>
      </c>
      <c r="D1350" s="78" t="s">
        <v>55</v>
      </c>
      <c r="E1350" s="94" t="s">
        <v>474</v>
      </c>
      <c r="F1350" s="60" t="s">
        <v>16</v>
      </c>
      <c r="G1350" s="5">
        <f t="shared" si="141"/>
        <v>0</v>
      </c>
    </row>
    <row r="1351" spans="1:7" s="97" customFormat="1" x14ac:dyDescent="0.2">
      <c r="A1351" s="109" t="s">
        <v>935</v>
      </c>
      <c r="B1351" s="77">
        <v>912</v>
      </c>
      <c r="C1351" s="78" t="s">
        <v>103</v>
      </c>
      <c r="D1351" s="78" t="s">
        <v>55</v>
      </c>
      <c r="E1351" s="94" t="s">
        <v>474</v>
      </c>
      <c r="F1351" s="60" t="s">
        <v>128</v>
      </c>
      <c r="G1351" s="5">
        <v>0</v>
      </c>
    </row>
    <row r="1352" spans="1:7" s="97" customFormat="1" ht="31.5" x14ac:dyDescent="0.2">
      <c r="A1352" s="82" t="s">
        <v>18</v>
      </c>
      <c r="B1352" s="202">
        <v>912</v>
      </c>
      <c r="C1352" s="201" t="s">
        <v>103</v>
      </c>
      <c r="D1352" s="201" t="s">
        <v>55</v>
      </c>
      <c r="E1352" s="96" t="s">
        <v>474</v>
      </c>
      <c r="F1352" s="201" t="s">
        <v>20</v>
      </c>
      <c r="G1352" s="4">
        <f>G1353+G1355</f>
        <v>3086</v>
      </c>
    </row>
    <row r="1353" spans="1:7" s="97" customFormat="1" x14ac:dyDescent="0.2">
      <c r="A1353" s="79" t="s">
        <v>19</v>
      </c>
      <c r="B1353" s="77">
        <v>912</v>
      </c>
      <c r="C1353" s="60" t="s">
        <v>103</v>
      </c>
      <c r="D1353" s="201" t="s">
        <v>55</v>
      </c>
      <c r="E1353" s="96" t="s">
        <v>474</v>
      </c>
      <c r="F1353" s="201" t="s">
        <v>21</v>
      </c>
      <c r="G1353" s="4">
        <f>G1354</f>
        <v>652</v>
      </c>
    </row>
    <row r="1354" spans="1:7" s="97" customFormat="1" x14ac:dyDescent="0.2">
      <c r="A1354" s="79" t="s">
        <v>149</v>
      </c>
      <c r="B1354" s="202">
        <v>912</v>
      </c>
      <c r="C1354" s="60" t="s">
        <v>103</v>
      </c>
      <c r="D1354" s="201" t="s">
        <v>55</v>
      </c>
      <c r="E1354" s="96" t="s">
        <v>474</v>
      </c>
      <c r="F1354" s="201" t="s">
        <v>150</v>
      </c>
      <c r="G1354" s="4">
        <f>652</f>
        <v>652</v>
      </c>
    </row>
    <row r="1355" spans="1:7" s="97" customFormat="1" ht="31.5" x14ac:dyDescent="0.2">
      <c r="A1355" s="109" t="s">
        <v>27</v>
      </c>
      <c r="B1355" s="202">
        <v>912</v>
      </c>
      <c r="C1355" s="60" t="s">
        <v>103</v>
      </c>
      <c r="D1355" s="201" t="s">
        <v>55</v>
      </c>
      <c r="E1355" s="96" t="s">
        <v>474</v>
      </c>
      <c r="F1355" s="201" t="s">
        <v>0</v>
      </c>
      <c r="G1355" s="4">
        <f>G1356</f>
        <v>2434</v>
      </c>
    </row>
    <row r="1356" spans="1:7" s="97" customFormat="1" ht="103.5" customHeight="1" x14ac:dyDescent="0.2">
      <c r="A1356" s="108" t="s">
        <v>901</v>
      </c>
      <c r="B1356" s="202">
        <v>912</v>
      </c>
      <c r="C1356" s="60" t="s">
        <v>103</v>
      </c>
      <c r="D1356" s="201" t="s">
        <v>55</v>
      </c>
      <c r="E1356" s="96" t="s">
        <v>474</v>
      </c>
      <c r="F1356" s="95" t="s">
        <v>705</v>
      </c>
      <c r="G1356" s="3">
        <v>2434</v>
      </c>
    </row>
    <row r="1357" spans="1:7" s="97" customFormat="1" x14ac:dyDescent="0.2">
      <c r="A1357" s="72" t="s">
        <v>485</v>
      </c>
      <c r="B1357" s="44">
        <v>912</v>
      </c>
      <c r="C1357" s="73" t="s">
        <v>103</v>
      </c>
      <c r="D1357" s="73" t="s">
        <v>55</v>
      </c>
      <c r="E1357" s="93" t="s">
        <v>475</v>
      </c>
      <c r="F1357" s="137"/>
      <c r="G1357" s="28">
        <f>G1366+G1358</f>
        <v>40313</v>
      </c>
    </row>
    <row r="1358" spans="1:7" s="97" customFormat="1" ht="63" x14ac:dyDescent="0.2">
      <c r="A1358" s="87" t="s">
        <v>916</v>
      </c>
      <c r="B1358" s="44">
        <v>912</v>
      </c>
      <c r="C1358" s="73" t="s">
        <v>103</v>
      </c>
      <c r="D1358" s="73" t="s">
        <v>55</v>
      </c>
      <c r="E1358" s="73" t="s">
        <v>489</v>
      </c>
      <c r="F1358" s="73"/>
      <c r="G1358" s="34">
        <f>G1359</f>
        <v>5418</v>
      </c>
    </row>
    <row r="1359" spans="1:7" s="97" customFormat="1" ht="63" x14ac:dyDescent="0.2">
      <c r="A1359" s="99" t="s">
        <v>917</v>
      </c>
      <c r="B1359" s="202">
        <v>912</v>
      </c>
      <c r="C1359" s="201" t="s">
        <v>103</v>
      </c>
      <c r="D1359" s="201" t="s">
        <v>55</v>
      </c>
      <c r="E1359" s="78" t="s">
        <v>490</v>
      </c>
      <c r="F1359" s="78"/>
      <c r="G1359" s="31">
        <f>G1360+G1363</f>
        <v>5418</v>
      </c>
    </row>
    <row r="1360" spans="1:7" s="97" customFormat="1" ht="31.5" x14ac:dyDescent="0.2">
      <c r="A1360" s="82" t="s">
        <v>22</v>
      </c>
      <c r="B1360" s="202">
        <v>912</v>
      </c>
      <c r="C1360" s="201" t="s">
        <v>103</v>
      </c>
      <c r="D1360" s="201" t="s">
        <v>55</v>
      </c>
      <c r="E1360" s="201" t="s">
        <v>490</v>
      </c>
      <c r="F1360" s="201" t="s">
        <v>15</v>
      </c>
      <c r="G1360" s="31">
        <f>G1361</f>
        <v>26</v>
      </c>
    </row>
    <row r="1361" spans="1:7" s="97" customFormat="1" ht="31.5" x14ac:dyDescent="0.2">
      <c r="A1361" s="109" t="s">
        <v>17</v>
      </c>
      <c r="B1361" s="202">
        <v>912</v>
      </c>
      <c r="C1361" s="201" t="s">
        <v>103</v>
      </c>
      <c r="D1361" s="201" t="s">
        <v>55</v>
      </c>
      <c r="E1361" s="201" t="s">
        <v>490</v>
      </c>
      <c r="F1361" s="201" t="s">
        <v>16</v>
      </c>
      <c r="G1361" s="31">
        <f>G1362</f>
        <v>26</v>
      </c>
    </row>
    <row r="1362" spans="1:7" s="97" customFormat="1" x14ac:dyDescent="0.2">
      <c r="A1362" s="109" t="s">
        <v>935</v>
      </c>
      <c r="B1362" s="202">
        <v>912</v>
      </c>
      <c r="C1362" s="201" t="s">
        <v>103</v>
      </c>
      <c r="D1362" s="201" t="s">
        <v>55</v>
      </c>
      <c r="E1362" s="201" t="s">
        <v>490</v>
      </c>
      <c r="F1362" s="201" t="s">
        <v>128</v>
      </c>
      <c r="G1362" s="31">
        <f>2+1+23</f>
        <v>26</v>
      </c>
    </row>
    <row r="1363" spans="1:7" s="97" customFormat="1" x14ac:dyDescent="0.2">
      <c r="A1363" s="109" t="s">
        <v>23</v>
      </c>
      <c r="B1363" s="202">
        <v>912</v>
      </c>
      <c r="C1363" s="201" t="s">
        <v>103</v>
      </c>
      <c r="D1363" s="201" t="s">
        <v>55</v>
      </c>
      <c r="E1363" s="201" t="s">
        <v>490</v>
      </c>
      <c r="F1363" s="201" t="s">
        <v>24</v>
      </c>
      <c r="G1363" s="35">
        <f>G1364</f>
        <v>5392</v>
      </c>
    </row>
    <row r="1364" spans="1:7" s="97" customFormat="1" x14ac:dyDescent="0.2">
      <c r="A1364" s="109" t="s">
        <v>101</v>
      </c>
      <c r="B1364" s="202">
        <v>912</v>
      </c>
      <c r="C1364" s="201" t="s">
        <v>103</v>
      </c>
      <c r="D1364" s="201" t="s">
        <v>55</v>
      </c>
      <c r="E1364" s="201" t="s">
        <v>490</v>
      </c>
      <c r="F1364" s="201" t="s">
        <v>104</v>
      </c>
      <c r="G1364" s="35">
        <f>G1365</f>
        <v>5392</v>
      </c>
    </row>
    <row r="1365" spans="1:7" s="97" customFormat="1" ht="31.5" x14ac:dyDescent="0.2">
      <c r="A1365" s="82" t="s">
        <v>155</v>
      </c>
      <c r="B1365" s="202">
        <v>912</v>
      </c>
      <c r="C1365" s="201" t="s">
        <v>103</v>
      </c>
      <c r="D1365" s="201" t="s">
        <v>55</v>
      </c>
      <c r="E1365" s="201" t="s">
        <v>490</v>
      </c>
      <c r="F1365" s="201" t="s">
        <v>161</v>
      </c>
      <c r="G1365" s="35">
        <f>358+57+4977</f>
        <v>5392</v>
      </c>
    </row>
    <row r="1366" spans="1:7" s="97" customFormat="1" ht="31.5" x14ac:dyDescent="0.2">
      <c r="A1366" s="87" t="s">
        <v>311</v>
      </c>
      <c r="B1366" s="44">
        <v>912</v>
      </c>
      <c r="C1366" s="73" t="s">
        <v>103</v>
      </c>
      <c r="D1366" s="73" t="s">
        <v>55</v>
      </c>
      <c r="E1366" s="93" t="s">
        <v>478</v>
      </c>
      <c r="F1366" s="104"/>
      <c r="G1366" s="1">
        <f t="shared" ref="G1366:G1369" si="142">G1367</f>
        <v>34895</v>
      </c>
    </row>
    <row r="1367" spans="1:7" s="97" customFormat="1" ht="31.5" x14ac:dyDescent="0.2">
      <c r="A1367" s="99" t="s">
        <v>312</v>
      </c>
      <c r="B1367" s="77">
        <v>912</v>
      </c>
      <c r="C1367" s="78" t="s">
        <v>103</v>
      </c>
      <c r="D1367" s="77" t="s">
        <v>55</v>
      </c>
      <c r="E1367" s="78" t="s">
        <v>479</v>
      </c>
      <c r="F1367" s="78"/>
      <c r="G1367" s="2">
        <f t="shared" si="142"/>
        <v>34895</v>
      </c>
    </row>
    <row r="1368" spans="1:7" s="97" customFormat="1" ht="31.5" x14ac:dyDescent="0.2">
      <c r="A1368" s="82" t="s">
        <v>22</v>
      </c>
      <c r="B1368" s="84">
        <v>912</v>
      </c>
      <c r="C1368" s="60" t="s">
        <v>103</v>
      </c>
      <c r="D1368" s="84" t="s">
        <v>55</v>
      </c>
      <c r="E1368" s="60" t="s">
        <v>479</v>
      </c>
      <c r="F1368" s="60" t="s">
        <v>15</v>
      </c>
      <c r="G1368" s="3">
        <f t="shared" si="142"/>
        <v>34895</v>
      </c>
    </row>
    <row r="1369" spans="1:7" s="97" customFormat="1" ht="31.5" x14ac:dyDescent="0.2">
      <c r="A1369" s="109" t="s">
        <v>17</v>
      </c>
      <c r="B1369" s="84">
        <v>912</v>
      </c>
      <c r="C1369" s="60" t="s">
        <v>103</v>
      </c>
      <c r="D1369" s="84" t="s">
        <v>55</v>
      </c>
      <c r="E1369" s="60" t="s">
        <v>479</v>
      </c>
      <c r="F1369" s="60" t="s">
        <v>16</v>
      </c>
      <c r="G1369" s="3">
        <f t="shared" si="142"/>
        <v>34895</v>
      </c>
    </row>
    <row r="1370" spans="1:7" s="97" customFormat="1" x14ac:dyDescent="0.2">
      <c r="A1370" s="109" t="s">
        <v>935</v>
      </c>
      <c r="B1370" s="84">
        <v>912</v>
      </c>
      <c r="C1370" s="60" t="s">
        <v>103</v>
      </c>
      <c r="D1370" s="84" t="s">
        <v>55</v>
      </c>
      <c r="E1370" s="60" t="s">
        <v>479</v>
      </c>
      <c r="F1370" s="60" t="s">
        <v>128</v>
      </c>
      <c r="G1370" s="3">
        <f>37264-2369</f>
        <v>34895</v>
      </c>
    </row>
    <row r="1371" spans="1:7" s="97" customFormat="1" ht="31.5" x14ac:dyDescent="0.2">
      <c r="A1371" s="87" t="s">
        <v>919</v>
      </c>
      <c r="B1371" s="44">
        <v>912</v>
      </c>
      <c r="C1371" s="73" t="s">
        <v>103</v>
      </c>
      <c r="D1371" s="44" t="s">
        <v>55</v>
      </c>
      <c r="E1371" s="73" t="s">
        <v>373</v>
      </c>
      <c r="F1371" s="73"/>
      <c r="G1371" s="1">
        <f t="shared" ref="G1371" si="143">G1372</f>
        <v>13870</v>
      </c>
    </row>
    <row r="1372" spans="1:7" s="114" customFormat="1" x14ac:dyDescent="0.2">
      <c r="A1372" s="199" t="s">
        <v>767</v>
      </c>
      <c r="B1372" s="43">
        <v>912</v>
      </c>
      <c r="C1372" s="200" t="s">
        <v>103</v>
      </c>
      <c r="D1372" s="200" t="s">
        <v>55</v>
      </c>
      <c r="E1372" s="102" t="s">
        <v>770</v>
      </c>
      <c r="F1372" s="78"/>
      <c r="G1372" s="13">
        <f>G1373</f>
        <v>13870</v>
      </c>
    </row>
    <row r="1373" spans="1:7" s="97" customFormat="1" ht="47.25" x14ac:dyDescent="0.2">
      <c r="A1373" s="72" t="s">
        <v>768</v>
      </c>
      <c r="B1373" s="44">
        <v>912</v>
      </c>
      <c r="C1373" s="73" t="s">
        <v>103</v>
      </c>
      <c r="D1373" s="73" t="s">
        <v>55</v>
      </c>
      <c r="E1373" s="93" t="s">
        <v>771</v>
      </c>
      <c r="F1373" s="60"/>
      <c r="G1373" s="12">
        <f>G1374</f>
        <v>13870</v>
      </c>
    </row>
    <row r="1374" spans="1:7" s="97" customFormat="1" x14ac:dyDescent="0.2">
      <c r="A1374" s="98" t="s">
        <v>769</v>
      </c>
      <c r="B1374" s="77">
        <v>912</v>
      </c>
      <c r="C1374" s="78" t="s">
        <v>103</v>
      </c>
      <c r="D1374" s="78" t="s">
        <v>55</v>
      </c>
      <c r="E1374" s="93" t="s">
        <v>772</v>
      </c>
      <c r="F1374" s="60"/>
      <c r="G1374" s="12">
        <f>G1375</f>
        <v>13870</v>
      </c>
    </row>
    <row r="1375" spans="1:7" s="97" customFormat="1" x14ac:dyDescent="0.2">
      <c r="A1375" s="82" t="s">
        <v>23</v>
      </c>
      <c r="B1375" s="84">
        <v>912</v>
      </c>
      <c r="C1375" s="60" t="s">
        <v>103</v>
      </c>
      <c r="D1375" s="84" t="s">
        <v>55</v>
      </c>
      <c r="E1375" s="60" t="s">
        <v>772</v>
      </c>
      <c r="F1375" s="60">
        <v>300</v>
      </c>
      <c r="G1375" s="5">
        <f>G1376</f>
        <v>13870</v>
      </c>
    </row>
    <row r="1376" spans="1:7" s="97" customFormat="1" x14ac:dyDescent="0.2">
      <c r="A1376" s="82" t="s">
        <v>101</v>
      </c>
      <c r="B1376" s="84">
        <v>912</v>
      </c>
      <c r="C1376" s="60" t="s">
        <v>103</v>
      </c>
      <c r="D1376" s="84" t="s">
        <v>55</v>
      </c>
      <c r="E1376" s="60" t="s">
        <v>772</v>
      </c>
      <c r="F1376" s="60">
        <v>310</v>
      </c>
      <c r="G1376" s="5">
        <f>G1377</f>
        <v>13870</v>
      </c>
    </row>
    <row r="1377" spans="1:7" s="97" customFormat="1" ht="31.5" x14ac:dyDescent="0.2">
      <c r="A1377" s="82" t="s">
        <v>155</v>
      </c>
      <c r="B1377" s="84">
        <v>912</v>
      </c>
      <c r="C1377" s="60" t="s">
        <v>103</v>
      </c>
      <c r="D1377" s="84" t="s">
        <v>55</v>
      </c>
      <c r="E1377" s="60" t="s">
        <v>772</v>
      </c>
      <c r="F1377" s="60">
        <v>313</v>
      </c>
      <c r="G1377" s="5">
        <v>13870</v>
      </c>
    </row>
    <row r="1378" spans="1:7" s="97" customFormat="1" x14ac:dyDescent="0.2">
      <c r="A1378" s="85" t="s">
        <v>102</v>
      </c>
      <c r="B1378" s="44">
        <v>912</v>
      </c>
      <c r="C1378" s="73">
        <v>10</v>
      </c>
      <c r="D1378" s="73" t="s">
        <v>56</v>
      </c>
      <c r="E1378" s="86"/>
      <c r="F1378" s="60"/>
      <c r="G1378" s="1">
        <f t="shared" ref="G1378:G1384" si="144">G1379</f>
        <v>35679</v>
      </c>
    </row>
    <row r="1379" spans="1:7" s="97" customFormat="1" ht="31.5" x14ac:dyDescent="0.2">
      <c r="A1379" s="87" t="s">
        <v>919</v>
      </c>
      <c r="B1379" s="44">
        <v>912</v>
      </c>
      <c r="C1379" s="73" t="s">
        <v>103</v>
      </c>
      <c r="D1379" s="44" t="s">
        <v>56</v>
      </c>
      <c r="E1379" s="73" t="s">
        <v>373</v>
      </c>
      <c r="F1379" s="73"/>
      <c r="G1379" s="1">
        <f t="shared" ref="G1379:G1381" si="145">G1380</f>
        <v>35679</v>
      </c>
    </row>
    <row r="1380" spans="1:7" s="97" customFormat="1" ht="31.5" x14ac:dyDescent="0.2">
      <c r="A1380" s="98" t="s">
        <v>192</v>
      </c>
      <c r="B1380" s="43">
        <v>912</v>
      </c>
      <c r="C1380" s="200" t="s">
        <v>103</v>
      </c>
      <c r="D1380" s="200" t="s">
        <v>56</v>
      </c>
      <c r="E1380" s="200" t="s">
        <v>375</v>
      </c>
      <c r="F1380" s="200"/>
      <c r="G1380" s="8">
        <f t="shared" si="145"/>
        <v>35679</v>
      </c>
    </row>
    <row r="1381" spans="1:7" s="97" customFormat="1" ht="47.25" x14ac:dyDescent="0.2">
      <c r="A1381" s="87" t="s">
        <v>374</v>
      </c>
      <c r="B1381" s="44">
        <v>912</v>
      </c>
      <c r="C1381" s="73" t="s">
        <v>103</v>
      </c>
      <c r="D1381" s="73" t="s">
        <v>56</v>
      </c>
      <c r="E1381" s="93" t="s">
        <v>376</v>
      </c>
      <c r="F1381" s="104"/>
      <c r="G1381" s="1">
        <f t="shared" si="145"/>
        <v>35679</v>
      </c>
    </row>
    <row r="1382" spans="1:7" s="97" customFormat="1" ht="47.25" x14ac:dyDescent="0.2">
      <c r="A1382" s="76" t="s">
        <v>111</v>
      </c>
      <c r="B1382" s="84">
        <v>912</v>
      </c>
      <c r="C1382" s="60" t="s">
        <v>103</v>
      </c>
      <c r="D1382" s="84" t="s">
        <v>56</v>
      </c>
      <c r="E1382" s="60" t="s">
        <v>664</v>
      </c>
      <c r="F1382" s="60"/>
      <c r="G1382" s="5">
        <f t="shared" si="144"/>
        <v>35679</v>
      </c>
    </row>
    <row r="1383" spans="1:7" s="97" customFormat="1" ht="31.5" x14ac:dyDescent="0.2">
      <c r="A1383" s="125" t="s">
        <v>423</v>
      </c>
      <c r="B1383" s="84">
        <v>912</v>
      </c>
      <c r="C1383" s="60" t="s">
        <v>103</v>
      </c>
      <c r="D1383" s="84" t="s">
        <v>56</v>
      </c>
      <c r="E1383" s="60" t="s">
        <v>664</v>
      </c>
      <c r="F1383" s="60">
        <v>400</v>
      </c>
      <c r="G1383" s="5">
        <f t="shared" si="144"/>
        <v>35679</v>
      </c>
    </row>
    <row r="1384" spans="1:7" s="97" customFormat="1" x14ac:dyDescent="0.2">
      <c r="A1384" s="83" t="s">
        <v>112</v>
      </c>
      <c r="B1384" s="84">
        <v>912</v>
      </c>
      <c r="C1384" s="60" t="s">
        <v>103</v>
      </c>
      <c r="D1384" s="84" t="s">
        <v>56</v>
      </c>
      <c r="E1384" s="60" t="s">
        <v>664</v>
      </c>
      <c r="F1384" s="60">
        <v>410</v>
      </c>
      <c r="G1384" s="5">
        <f t="shared" si="144"/>
        <v>35679</v>
      </c>
    </row>
    <row r="1385" spans="1:7" s="97" customFormat="1" ht="31.5" x14ac:dyDescent="0.2">
      <c r="A1385" s="83" t="s">
        <v>160</v>
      </c>
      <c r="B1385" s="84">
        <v>912</v>
      </c>
      <c r="C1385" s="60" t="s">
        <v>103</v>
      </c>
      <c r="D1385" s="84" t="s">
        <v>56</v>
      </c>
      <c r="E1385" s="60" t="s">
        <v>664</v>
      </c>
      <c r="F1385" s="60">
        <v>412</v>
      </c>
      <c r="G1385" s="5">
        <f>37387-1708</f>
        <v>35679</v>
      </c>
    </row>
    <row r="1386" spans="1:7" s="126" customFormat="1" x14ac:dyDescent="0.2">
      <c r="A1386" s="74" t="s">
        <v>121</v>
      </c>
      <c r="B1386" s="44">
        <v>912</v>
      </c>
      <c r="C1386" s="73">
        <v>11</v>
      </c>
      <c r="D1386" s="73"/>
      <c r="E1386" s="104"/>
      <c r="F1386" s="104"/>
      <c r="G1386" s="16">
        <f>G1387+G1445+G1470</f>
        <v>1074551</v>
      </c>
    </row>
    <row r="1387" spans="1:7" s="97" customFormat="1" x14ac:dyDescent="0.2">
      <c r="A1387" s="74" t="s">
        <v>316</v>
      </c>
      <c r="B1387" s="44">
        <v>912</v>
      </c>
      <c r="C1387" s="73">
        <v>11</v>
      </c>
      <c r="D1387" s="73" t="s">
        <v>62</v>
      </c>
      <c r="E1387" s="104"/>
      <c r="F1387" s="104"/>
      <c r="G1387" s="16">
        <f>G1388</f>
        <v>934466</v>
      </c>
    </row>
    <row r="1388" spans="1:7" s="97" customFormat="1" ht="56.25" x14ac:dyDescent="0.2">
      <c r="A1388" s="119" t="s">
        <v>819</v>
      </c>
      <c r="B1388" s="44">
        <v>912</v>
      </c>
      <c r="C1388" s="73">
        <v>11</v>
      </c>
      <c r="D1388" s="73" t="s">
        <v>62</v>
      </c>
      <c r="E1388" s="90" t="s">
        <v>317</v>
      </c>
      <c r="F1388" s="141"/>
      <c r="G1388" s="15">
        <f>G1389+G1422+G1435+G1440</f>
        <v>934466</v>
      </c>
    </row>
    <row r="1389" spans="1:7" s="97" customFormat="1" ht="31.5" x14ac:dyDescent="0.2">
      <c r="A1389" s="87" t="s">
        <v>318</v>
      </c>
      <c r="B1389" s="44">
        <v>912</v>
      </c>
      <c r="C1389" s="73">
        <v>11</v>
      </c>
      <c r="D1389" s="73" t="s">
        <v>62</v>
      </c>
      <c r="E1389" s="73" t="s">
        <v>319</v>
      </c>
      <c r="F1389" s="101"/>
      <c r="G1389" s="12">
        <f>G1390+G1394+G1398+G1418+G1402+G1406+G1410+G1414</f>
        <v>767916</v>
      </c>
    </row>
    <row r="1390" spans="1:7" s="97" customFormat="1" ht="31.5" x14ac:dyDescent="0.2">
      <c r="A1390" s="99" t="s">
        <v>320</v>
      </c>
      <c r="B1390" s="77">
        <v>912</v>
      </c>
      <c r="C1390" s="78">
        <v>11</v>
      </c>
      <c r="D1390" s="78" t="s">
        <v>62</v>
      </c>
      <c r="E1390" s="78" t="s">
        <v>321</v>
      </c>
      <c r="F1390" s="142"/>
      <c r="G1390" s="10">
        <f>G1391</f>
        <v>12199</v>
      </c>
    </row>
    <row r="1391" spans="1:7" s="97" customFormat="1" ht="31.5" x14ac:dyDescent="0.2">
      <c r="A1391" s="109" t="s">
        <v>18</v>
      </c>
      <c r="B1391" s="202">
        <v>912</v>
      </c>
      <c r="C1391" s="201">
        <v>11</v>
      </c>
      <c r="D1391" s="201" t="s">
        <v>62</v>
      </c>
      <c r="E1391" s="201" t="s">
        <v>321</v>
      </c>
      <c r="F1391" s="95">
        <v>600</v>
      </c>
      <c r="G1391" s="24">
        <f>G1392</f>
        <v>12199</v>
      </c>
    </row>
    <row r="1392" spans="1:7" s="97" customFormat="1" x14ac:dyDescent="0.2">
      <c r="A1392" s="109" t="s">
        <v>187</v>
      </c>
      <c r="B1392" s="202">
        <v>912</v>
      </c>
      <c r="C1392" s="201">
        <v>11</v>
      </c>
      <c r="D1392" s="201" t="s">
        <v>62</v>
      </c>
      <c r="E1392" s="201" t="s">
        <v>321</v>
      </c>
      <c r="F1392" s="95" t="s">
        <v>21</v>
      </c>
      <c r="G1392" s="24">
        <f>G1393</f>
        <v>12199</v>
      </c>
    </row>
    <row r="1393" spans="1:7" s="97" customFormat="1" x14ac:dyDescent="0.2">
      <c r="A1393" s="109" t="s">
        <v>149</v>
      </c>
      <c r="B1393" s="202">
        <v>912</v>
      </c>
      <c r="C1393" s="201">
        <v>11</v>
      </c>
      <c r="D1393" s="201" t="s">
        <v>62</v>
      </c>
      <c r="E1393" s="201" t="s">
        <v>321</v>
      </c>
      <c r="F1393" s="95" t="s">
        <v>150</v>
      </c>
      <c r="G1393" s="24">
        <f>10000+2199</f>
        <v>12199</v>
      </c>
    </row>
    <row r="1394" spans="1:7" s="97" customFormat="1" ht="31.5" x14ac:dyDescent="0.2">
      <c r="A1394" s="99" t="s">
        <v>924</v>
      </c>
      <c r="B1394" s="77">
        <v>912</v>
      </c>
      <c r="C1394" s="78">
        <v>11</v>
      </c>
      <c r="D1394" s="78" t="s">
        <v>62</v>
      </c>
      <c r="E1394" s="78" t="s">
        <v>417</v>
      </c>
      <c r="F1394" s="80"/>
      <c r="G1394" s="10">
        <f>G1395</f>
        <v>307877</v>
      </c>
    </row>
    <row r="1395" spans="1:7" s="97" customFormat="1" ht="31.5" x14ac:dyDescent="0.2">
      <c r="A1395" s="125" t="s">
        <v>430</v>
      </c>
      <c r="B1395" s="202">
        <v>912</v>
      </c>
      <c r="C1395" s="201">
        <v>11</v>
      </c>
      <c r="D1395" s="201" t="s">
        <v>62</v>
      </c>
      <c r="E1395" s="60" t="s">
        <v>417</v>
      </c>
      <c r="F1395" s="95" t="s">
        <v>36</v>
      </c>
      <c r="G1395" s="24">
        <f>G1396</f>
        <v>307877</v>
      </c>
    </row>
    <row r="1396" spans="1:7" s="97" customFormat="1" x14ac:dyDescent="0.2">
      <c r="A1396" s="109" t="s">
        <v>35</v>
      </c>
      <c r="B1396" s="202">
        <v>912</v>
      </c>
      <c r="C1396" s="201">
        <v>11</v>
      </c>
      <c r="D1396" s="201" t="s">
        <v>62</v>
      </c>
      <c r="E1396" s="60" t="s">
        <v>417</v>
      </c>
      <c r="F1396" s="95" t="s">
        <v>164</v>
      </c>
      <c r="G1396" s="24">
        <f>G1397</f>
        <v>307877</v>
      </c>
    </row>
    <row r="1397" spans="1:7" s="97" customFormat="1" ht="31.5" x14ac:dyDescent="0.2">
      <c r="A1397" s="109" t="s">
        <v>136</v>
      </c>
      <c r="B1397" s="202">
        <v>912</v>
      </c>
      <c r="C1397" s="201">
        <v>11</v>
      </c>
      <c r="D1397" s="201" t="s">
        <v>62</v>
      </c>
      <c r="E1397" s="60" t="s">
        <v>417</v>
      </c>
      <c r="F1397" s="95" t="s">
        <v>137</v>
      </c>
      <c r="G1397" s="24">
        <f>100000+207877</f>
        <v>307877</v>
      </c>
    </row>
    <row r="1398" spans="1:7" s="97" customFormat="1" x14ac:dyDescent="0.2">
      <c r="A1398" s="99" t="s">
        <v>623</v>
      </c>
      <c r="B1398" s="77">
        <v>912</v>
      </c>
      <c r="C1398" s="78">
        <v>11</v>
      </c>
      <c r="D1398" s="78" t="s">
        <v>62</v>
      </c>
      <c r="E1398" s="78" t="s">
        <v>595</v>
      </c>
      <c r="F1398" s="80"/>
      <c r="G1398" s="10">
        <f>G1399</f>
        <v>150000</v>
      </c>
    </row>
    <row r="1399" spans="1:7" s="97" customFormat="1" ht="31.5" x14ac:dyDescent="0.2">
      <c r="A1399" s="125" t="s">
        <v>430</v>
      </c>
      <c r="B1399" s="202">
        <v>912</v>
      </c>
      <c r="C1399" s="201">
        <v>11</v>
      </c>
      <c r="D1399" s="201" t="s">
        <v>62</v>
      </c>
      <c r="E1399" s="60" t="s">
        <v>595</v>
      </c>
      <c r="F1399" s="95" t="s">
        <v>36</v>
      </c>
      <c r="G1399" s="24">
        <f>G1400</f>
        <v>150000</v>
      </c>
    </row>
    <row r="1400" spans="1:7" s="97" customFormat="1" x14ac:dyDescent="0.2">
      <c r="A1400" s="109" t="s">
        <v>35</v>
      </c>
      <c r="B1400" s="202">
        <v>912</v>
      </c>
      <c r="C1400" s="201">
        <v>11</v>
      </c>
      <c r="D1400" s="201" t="s">
        <v>62</v>
      </c>
      <c r="E1400" s="60" t="s">
        <v>595</v>
      </c>
      <c r="F1400" s="95" t="s">
        <v>164</v>
      </c>
      <c r="G1400" s="24">
        <f>G1401</f>
        <v>150000</v>
      </c>
    </row>
    <row r="1401" spans="1:7" s="97" customFormat="1" ht="31.5" x14ac:dyDescent="0.2">
      <c r="A1401" s="109" t="s">
        <v>136</v>
      </c>
      <c r="B1401" s="202">
        <v>912</v>
      </c>
      <c r="C1401" s="201">
        <v>11</v>
      </c>
      <c r="D1401" s="201" t="s">
        <v>62</v>
      </c>
      <c r="E1401" s="60" t="s">
        <v>595</v>
      </c>
      <c r="F1401" s="95" t="s">
        <v>137</v>
      </c>
      <c r="G1401" s="24">
        <v>150000</v>
      </c>
    </row>
    <row r="1402" spans="1:7" s="97" customFormat="1" x14ac:dyDescent="0.2">
      <c r="A1402" s="99" t="s">
        <v>660</v>
      </c>
      <c r="B1402" s="77">
        <v>912</v>
      </c>
      <c r="C1402" s="78">
        <v>11</v>
      </c>
      <c r="D1402" s="78" t="s">
        <v>62</v>
      </c>
      <c r="E1402" s="78" t="s">
        <v>661</v>
      </c>
      <c r="F1402" s="80"/>
      <c r="G1402" s="24">
        <f>G1403</f>
        <v>30000</v>
      </c>
    </row>
    <row r="1403" spans="1:7" s="97" customFormat="1" ht="31.5" x14ac:dyDescent="0.2">
      <c r="A1403" s="125" t="s">
        <v>430</v>
      </c>
      <c r="B1403" s="202">
        <v>912</v>
      </c>
      <c r="C1403" s="201">
        <v>11</v>
      </c>
      <c r="D1403" s="201" t="s">
        <v>62</v>
      </c>
      <c r="E1403" s="60" t="s">
        <v>661</v>
      </c>
      <c r="F1403" s="95" t="s">
        <v>36</v>
      </c>
      <c r="G1403" s="24">
        <f>G1404</f>
        <v>30000</v>
      </c>
    </row>
    <row r="1404" spans="1:7" s="97" customFormat="1" x14ac:dyDescent="0.2">
      <c r="A1404" s="109" t="s">
        <v>35</v>
      </c>
      <c r="B1404" s="202">
        <v>912</v>
      </c>
      <c r="C1404" s="201">
        <v>11</v>
      </c>
      <c r="D1404" s="201" t="s">
        <v>62</v>
      </c>
      <c r="E1404" s="60" t="s">
        <v>661</v>
      </c>
      <c r="F1404" s="95" t="s">
        <v>164</v>
      </c>
      <c r="G1404" s="24">
        <f>G1405</f>
        <v>30000</v>
      </c>
    </row>
    <row r="1405" spans="1:7" s="97" customFormat="1" ht="31.5" x14ac:dyDescent="0.2">
      <c r="A1405" s="109" t="s">
        <v>136</v>
      </c>
      <c r="B1405" s="202">
        <v>912</v>
      </c>
      <c r="C1405" s="201">
        <v>11</v>
      </c>
      <c r="D1405" s="201" t="s">
        <v>62</v>
      </c>
      <c r="E1405" s="60" t="s">
        <v>661</v>
      </c>
      <c r="F1405" s="95" t="s">
        <v>137</v>
      </c>
      <c r="G1405" s="24">
        <f>80000-50000</f>
        <v>30000</v>
      </c>
    </row>
    <row r="1406" spans="1:7" s="97" customFormat="1" ht="31.5" x14ac:dyDescent="0.2">
      <c r="A1406" s="99" t="s">
        <v>902</v>
      </c>
      <c r="B1406" s="77">
        <v>912</v>
      </c>
      <c r="C1406" s="78">
        <v>11</v>
      </c>
      <c r="D1406" s="78" t="s">
        <v>62</v>
      </c>
      <c r="E1406" s="78" t="s">
        <v>827</v>
      </c>
      <c r="F1406" s="80"/>
      <c r="G1406" s="10">
        <f>G1407</f>
        <v>3840</v>
      </c>
    </row>
    <row r="1407" spans="1:7" s="97" customFormat="1" ht="31.5" x14ac:dyDescent="0.2">
      <c r="A1407" s="82" t="s">
        <v>22</v>
      </c>
      <c r="B1407" s="202">
        <v>912</v>
      </c>
      <c r="C1407" s="201">
        <v>11</v>
      </c>
      <c r="D1407" s="201" t="s">
        <v>62</v>
      </c>
      <c r="E1407" s="201" t="s">
        <v>827</v>
      </c>
      <c r="F1407" s="95" t="s">
        <v>15</v>
      </c>
      <c r="G1407" s="24">
        <f>G1408</f>
        <v>3840</v>
      </c>
    </row>
    <row r="1408" spans="1:7" s="97" customFormat="1" ht="31.5" x14ac:dyDescent="0.2">
      <c r="A1408" s="82" t="s">
        <v>17</v>
      </c>
      <c r="B1408" s="202">
        <v>912</v>
      </c>
      <c r="C1408" s="201">
        <v>11</v>
      </c>
      <c r="D1408" s="201" t="s">
        <v>62</v>
      </c>
      <c r="E1408" s="201" t="s">
        <v>827</v>
      </c>
      <c r="F1408" s="95" t="s">
        <v>16</v>
      </c>
      <c r="G1408" s="24">
        <f>G1409</f>
        <v>3840</v>
      </c>
    </row>
    <row r="1409" spans="1:7" s="97" customFormat="1" ht="31.5" x14ac:dyDescent="0.2">
      <c r="A1409" s="81" t="s">
        <v>820</v>
      </c>
      <c r="B1409" s="202">
        <v>912</v>
      </c>
      <c r="C1409" s="201">
        <v>11</v>
      </c>
      <c r="D1409" s="201" t="s">
        <v>62</v>
      </c>
      <c r="E1409" s="201" t="s">
        <v>827</v>
      </c>
      <c r="F1409" s="95" t="s">
        <v>630</v>
      </c>
      <c r="G1409" s="24">
        <v>3840</v>
      </c>
    </row>
    <row r="1410" spans="1:7" s="97" customFormat="1" ht="31.5" x14ac:dyDescent="0.2">
      <c r="A1410" s="99" t="s">
        <v>925</v>
      </c>
      <c r="B1410" s="77">
        <v>912</v>
      </c>
      <c r="C1410" s="78">
        <v>11</v>
      </c>
      <c r="D1410" s="78" t="s">
        <v>62</v>
      </c>
      <c r="E1410" s="78" t="s">
        <v>829</v>
      </c>
      <c r="F1410" s="80"/>
      <c r="G1410" s="10">
        <f>G1411</f>
        <v>40000</v>
      </c>
    </row>
    <row r="1411" spans="1:7" s="97" customFormat="1" ht="31.5" x14ac:dyDescent="0.2">
      <c r="A1411" s="125" t="s">
        <v>430</v>
      </c>
      <c r="B1411" s="202">
        <v>912</v>
      </c>
      <c r="C1411" s="201">
        <v>11</v>
      </c>
      <c r="D1411" s="201" t="s">
        <v>62</v>
      </c>
      <c r="E1411" s="201" t="s">
        <v>829</v>
      </c>
      <c r="F1411" s="95" t="s">
        <v>36</v>
      </c>
      <c r="G1411" s="24">
        <f>G1412</f>
        <v>40000</v>
      </c>
    </row>
    <row r="1412" spans="1:7" s="97" customFormat="1" x14ac:dyDescent="0.2">
      <c r="A1412" s="109" t="s">
        <v>35</v>
      </c>
      <c r="B1412" s="202">
        <v>912</v>
      </c>
      <c r="C1412" s="201">
        <v>11</v>
      </c>
      <c r="D1412" s="201" t="s">
        <v>62</v>
      </c>
      <c r="E1412" s="201" t="s">
        <v>829</v>
      </c>
      <c r="F1412" s="95" t="s">
        <v>164</v>
      </c>
      <c r="G1412" s="24">
        <f>G1413</f>
        <v>40000</v>
      </c>
    </row>
    <row r="1413" spans="1:7" s="97" customFormat="1" ht="31.5" x14ac:dyDescent="0.2">
      <c r="A1413" s="109" t="s">
        <v>136</v>
      </c>
      <c r="B1413" s="202">
        <v>912</v>
      </c>
      <c r="C1413" s="201">
        <v>11</v>
      </c>
      <c r="D1413" s="201" t="s">
        <v>62</v>
      </c>
      <c r="E1413" s="201" t="s">
        <v>829</v>
      </c>
      <c r="F1413" s="95" t="s">
        <v>137</v>
      </c>
      <c r="G1413" s="24">
        <v>40000</v>
      </c>
    </row>
    <row r="1414" spans="1:7" s="97" customFormat="1" ht="31.5" x14ac:dyDescent="0.2">
      <c r="A1414" s="99" t="s">
        <v>822</v>
      </c>
      <c r="B1414" s="77">
        <v>912</v>
      </c>
      <c r="C1414" s="78">
        <v>11</v>
      </c>
      <c r="D1414" s="78" t="s">
        <v>62</v>
      </c>
      <c r="E1414" s="78" t="s">
        <v>831</v>
      </c>
      <c r="F1414" s="80"/>
      <c r="G1414" s="10">
        <f>G1415</f>
        <v>4000</v>
      </c>
    </row>
    <row r="1415" spans="1:7" s="97" customFormat="1" ht="31.5" x14ac:dyDescent="0.2">
      <c r="A1415" s="109" t="s">
        <v>18</v>
      </c>
      <c r="B1415" s="202">
        <v>912</v>
      </c>
      <c r="C1415" s="201">
        <v>11</v>
      </c>
      <c r="D1415" s="201" t="s">
        <v>62</v>
      </c>
      <c r="E1415" s="201" t="s">
        <v>831</v>
      </c>
      <c r="F1415" s="95">
        <v>600</v>
      </c>
      <c r="G1415" s="24">
        <f>G1416</f>
        <v>4000</v>
      </c>
    </row>
    <row r="1416" spans="1:7" s="97" customFormat="1" x14ac:dyDescent="0.2">
      <c r="A1416" s="109" t="s">
        <v>187</v>
      </c>
      <c r="B1416" s="202">
        <v>912</v>
      </c>
      <c r="C1416" s="201">
        <v>11</v>
      </c>
      <c r="D1416" s="201" t="s">
        <v>62</v>
      </c>
      <c r="E1416" s="201" t="s">
        <v>831</v>
      </c>
      <c r="F1416" s="95" t="s">
        <v>21</v>
      </c>
      <c r="G1416" s="24">
        <f>G1417</f>
        <v>4000</v>
      </c>
    </row>
    <row r="1417" spans="1:7" s="97" customFormat="1" x14ac:dyDescent="0.2">
      <c r="A1417" s="109" t="s">
        <v>149</v>
      </c>
      <c r="B1417" s="202">
        <v>912</v>
      </c>
      <c r="C1417" s="201">
        <v>11</v>
      </c>
      <c r="D1417" s="201" t="s">
        <v>62</v>
      </c>
      <c r="E1417" s="201" t="s">
        <v>831</v>
      </c>
      <c r="F1417" s="95" t="s">
        <v>150</v>
      </c>
      <c r="G1417" s="24">
        <v>4000</v>
      </c>
    </row>
    <row r="1418" spans="1:7" s="97" customFormat="1" ht="47.25" x14ac:dyDescent="0.2">
      <c r="A1418" s="99" t="s">
        <v>926</v>
      </c>
      <c r="B1418" s="77">
        <v>912</v>
      </c>
      <c r="C1418" s="78">
        <v>11</v>
      </c>
      <c r="D1418" s="78" t="s">
        <v>62</v>
      </c>
      <c r="E1418" s="78" t="s">
        <v>629</v>
      </c>
      <c r="F1418" s="80"/>
      <c r="G1418" s="10">
        <f>G1419</f>
        <v>220000</v>
      </c>
    </row>
    <row r="1419" spans="1:7" s="97" customFormat="1" ht="31.5" x14ac:dyDescent="0.2">
      <c r="A1419" s="125" t="s">
        <v>430</v>
      </c>
      <c r="B1419" s="202">
        <v>912</v>
      </c>
      <c r="C1419" s="201">
        <v>11</v>
      </c>
      <c r="D1419" s="201" t="s">
        <v>62</v>
      </c>
      <c r="E1419" s="201" t="s">
        <v>629</v>
      </c>
      <c r="F1419" s="95" t="s">
        <v>36</v>
      </c>
      <c r="G1419" s="24">
        <f>G1420</f>
        <v>220000</v>
      </c>
    </row>
    <row r="1420" spans="1:7" s="97" customFormat="1" x14ac:dyDescent="0.2">
      <c r="A1420" s="109" t="s">
        <v>35</v>
      </c>
      <c r="B1420" s="202">
        <v>912</v>
      </c>
      <c r="C1420" s="201">
        <v>11</v>
      </c>
      <c r="D1420" s="201" t="s">
        <v>62</v>
      </c>
      <c r="E1420" s="201" t="s">
        <v>629</v>
      </c>
      <c r="F1420" s="95" t="s">
        <v>164</v>
      </c>
      <c r="G1420" s="24">
        <f>G1421</f>
        <v>220000</v>
      </c>
    </row>
    <row r="1421" spans="1:7" s="97" customFormat="1" ht="31.5" x14ac:dyDescent="0.2">
      <c r="A1421" s="109" t="s">
        <v>136</v>
      </c>
      <c r="B1421" s="202">
        <v>912</v>
      </c>
      <c r="C1421" s="201">
        <v>11</v>
      </c>
      <c r="D1421" s="201" t="s">
        <v>62</v>
      </c>
      <c r="E1421" s="201" t="s">
        <v>629</v>
      </c>
      <c r="F1421" s="95" t="s">
        <v>137</v>
      </c>
      <c r="G1421" s="24">
        <v>220000</v>
      </c>
    </row>
    <row r="1422" spans="1:7" s="97" customFormat="1" ht="31.5" x14ac:dyDescent="0.2">
      <c r="A1422" s="87" t="s">
        <v>324</v>
      </c>
      <c r="B1422" s="44">
        <v>912</v>
      </c>
      <c r="C1422" s="73">
        <v>11</v>
      </c>
      <c r="D1422" s="73" t="s">
        <v>62</v>
      </c>
      <c r="E1422" s="73" t="s">
        <v>325</v>
      </c>
      <c r="F1422" s="101"/>
      <c r="G1422" s="12">
        <f>G1431+G1423+G1427</f>
        <v>164260</v>
      </c>
    </row>
    <row r="1423" spans="1:7" s="97" customFormat="1" ht="31.5" x14ac:dyDescent="0.2">
      <c r="A1423" s="76" t="s">
        <v>823</v>
      </c>
      <c r="B1423" s="77">
        <v>912</v>
      </c>
      <c r="C1423" s="78">
        <v>11</v>
      </c>
      <c r="D1423" s="78" t="s">
        <v>62</v>
      </c>
      <c r="E1423" s="78" t="s">
        <v>832</v>
      </c>
      <c r="F1423" s="80"/>
      <c r="G1423" s="10">
        <f>G1424</f>
        <v>2900</v>
      </c>
    </row>
    <row r="1424" spans="1:7" s="97" customFormat="1" ht="31.5" x14ac:dyDescent="0.2">
      <c r="A1424" s="109" t="s">
        <v>18</v>
      </c>
      <c r="B1424" s="202">
        <v>912</v>
      </c>
      <c r="C1424" s="201">
        <v>11</v>
      </c>
      <c r="D1424" s="201" t="s">
        <v>62</v>
      </c>
      <c r="E1424" s="201" t="s">
        <v>832</v>
      </c>
      <c r="F1424" s="95">
        <v>600</v>
      </c>
      <c r="G1424" s="24">
        <f>G1425</f>
        <v>2900</v>
      </c>
    </row>
    <row r="1425" spans="1:7" s="97" customFormat="1" x14ac:dyDescent="0.2">
      <c r="A1425" s="109" t="s">
        <v>187</v>
      </c>
      <c r="B1425" s="202">
        <v>912</v>
      </c>
      <c r="C1425" s="201">
        <v>11</v>
      </c>
      <c r="D1425" s="201" t="s">
        <v>62</v>
      </c>
      <c r="E1425" s="201" t="s">
        <v>832</v>
      </c>
      <c r="F1425" s="95" t="s">
        <v>21</v>
      </c>
      <c r="G1425" s="24">
        <f>G1426</f>
        <v>2900</v>
      </c>
    </row>
    <row r="1426" spans="1:7" s="97" customFormat="1" x14ac:dyDescent="0.2">
      <c r="A1426" s="109" t="s">
        <v>149</v>
      </c>
      <c r="B1426" s="202">
        <v>912</v>
      </c>
      <c r="C1426" s="201">
        <v>11</v>
      </c>
      <c r="D1426" s="201" t="s">
        <v>62</v>
      </c>
      <c r="E1426" s="201" t="s">
        <v>832</v>
      </c>
      <c r="F1426" s="95" t="s">
        <v>150</v>
      </c>
      <c r="G1426" s="24">
        <v>2900</v>
      </c>
    </row>
    <row r="1427" spans="1:7" s="97" customFormat="1" x14ac:dyDescent="0.25">
      <c r="A1427" s="203" t="s">
        <v>1165</v>
      </c>
      <c r="B1427" s="77">
        <v>912</v>
      </c>
      <c r="C1427" s="205">
        <v>11</v>
      </c>
      <c r="D1427" s="205" t="s">
        <v>62</v>
      </c>
      <c r="E1427" s="143" t="s">
        <v>1166</v>
      </c>
      <c r="F1427" s="80"/>
      <c r="G1427" s="255">
        <f>G1428</f>
        <v>492</v>
      </c>
    </row>
    <row r="1428" spans="1:7" s="97" customFormat="1" ht="31.5" x14ac:dyDescent="0.25">
      <c r="A1428" s="237" t="s">
        <v>18</v>
      </c>
      <c r="B1428" s="202">
        <v>912</v>
      </c>
      <c r="C1428" s="182">
        <v>11</v>
      </c>
      <c r="D1428" s="182" t="s">
        <v>62</v>
      </c>
      <c r="E1428" s="145" t="s">
        <v>1166</v>
      </c>
      <c r="F1428" s="238">
        <v>600</v>
      </c>
      <c r="G1428" s="286">
        <f>G1429</f>
        <v>492</v>
      </c>
    </row>
    <row r="1429" spans="1:7" s="97" customFormat="1" x14ac:dyDescent="0.25">
      <c r="A1429" s="237" t="s">
        <v>187</v>
      </c>
      <c r="B1429" s="202">
        <v>912</v>
      </c>
      <c r="C1429" s="182">
        <v>11</v>
      </c>
      <c r="D1429" s="182" t="s">
        <v>62</v>
      </c>
      <c r="E1429" s="145" t="s">
        <v>1166</v>
      </c>
      <c r="F1429" s="238" t="s">
        <v>21</v>
      </c>
      <c r="G1429" s="286">
        <f>G1430</f>
        <v>492</v>
      </c>
    </row>
    <row r="1430" spans="1:7" s="97" customFormat="1" x14ac:dyDescent="0.25">
      <c r="A1430" s="237" t="s">
        <v>149</v>
      </c>
      <c r="B1430" s="202">
        <v>912</v>
      </c>
      <c r="C1430" s="182">
        <v>11</v>
      </c>
      <c r="D1430" s="182" t="s">
        <v>62</v>
      </c>
      <c r="E1430" s="145" t="s">
        <v>1166</v>
      </c>
      <c r="F1430" s="238" t="s">
        <v>150</v>
      </c>
      <c r="G1430" s="286">
        <v>492</v>
      </c>
    </row>
    <row r="1431" spans="1:7" s="97" customFormat="1" ht="31.5" x14ac:dyDescent="0.2">
      <c r="A1431" s="99" t="s">
        <v>412</v>
      </c>
      <c r="B1431" s="77">
        <v>912</v>
      </c>
      <c r="C1431" s="78">
        <v>11</v>
      </c>
      <c r="D1431" s="78" t="s">
        <v>62</v>
      </c>
      <c r="E1431" s="78" t="s">
        <v>326</v>
      </c>
      <c r="F1431" s="80"/>
      <c r="G1431" s="10">
        <f>G1432</f>
        <v>160868</v>
      </c>
    </row>
    <row r="1432" spans="1:7" s="97" customFormat="1" ht="31.5" x14ac:dyDescent="0.2">
      <c r="A1432" s="109" t="s">
        <v>18</v>
      </c>
      <c r="B1432" s="202">
        <v>912</v>
      </c>
      <c r="C1432" s="201">
        <v>11</v>
      </c>
      <c r="D1432" s="201" t="s">
        <v>62</v>
      </c>
      <c r="E1432" s="201" t="s">
        <v>326</v>
      </c>
      <c r="F1432" s="95" t="s">
        <v>20</v>
      </c>
      <c r="G1432" s="24">
        <f>G1433</f>
        <v>160868</v>
      </c>
    </row>
    <row r="1433" spans="1:7" s="97" customFormat="1" x14ac:dyDescent="0.2">
      <c r="A1433" s="109" t="s">
        <v>19</v>
      </c>
      <c r="B1433" s="202">
        <v>912</v>
      </c>
      <c r="C1433" s="201">
        <v>11</v>
      </c>
      <c r="D1433" s="201" t="s">
        <v>62</v>
      </c>
      <c r="E1433" s="201" t="s">
        <v>326</v>
      </c>
      <c r="F1433" s="95" t="s">
        <v>21</v>
      </c>
      <c r="G1433" s="24">
        <f>G1434</f>
        <v>160868</v>
      </c>
    </row>
    <row r="1434" spans="1:7" s="97" customFormat="1" ht="47.25" x14ac:dyDescent="0.2">
      <c r="A1434" s="108" t="s">
        <v>416</v>
      </c>
      <c r="B1434" s="202">
        <v>912</v>
      </c>
      <c r="C1434" s="201">
        <v>11</v>
      </c>
      <c r="D1434" s="201" t="s">
        <v>62</v>
      </c>
      <c r="E1434" s="201" t="s">
        <v>326</v>
      </c>
      <c r="F1434" s="95" t="s">
        <v>151</v>
      </c>
      <c r="G1434" s="24">
        <v>160868</v>
      </c>
    </row>
    <row r="1435" spans="1:7" s="97" customFormat="1" ht="47.25" x14ac:dyDescent="0.2">
      <c r="A1435" s="87" t="s">
        <v>327</v>
      </c>
      <c r="B1435" s="44">
        <v>912</v>
      </c>
      <c r="C1435" s="73">
        <v>11</v>
      </c>
      <c r="D1435" s="73" t="s">
        <v>62</v>
      </c>
      <c r="E1435" s="73" t="s">
        <v>328</v>
      </c>
      <c r="F1435" s="101"/>
      <c r="G1435" s="12">
        <f>G1436</f>
        <v>2000</v>
      </c>
    </row>
    <row r="1436" spans="1:7" s="97" customFormat="1" ht="47.25" x14ac:dyDescent="0.2">
      <c r="A1436" s="99" t="s">
        <v>329</v>
      </c>
      <c r="B1436" s="77">
        <v>912</v>
      </c>
      <c r="C1436" s="78">
        <v>11</v>
      </c>
      <c r="D1436" s="78" t="s">
        <v>62</v>
      </c>
      <c r="E1436" s="78" t="s">
        <v>330</v>
      </c>
      <c r="F1436" s="80"/>
      <c r="G1436" s="10">
        <f>G1437</f>
        <v>2000</v>
      </c>
    </row>
    <row r="1437" spans="1:7" s="97" customFormat="1" ht="31.5" x14ac:dyDescent="0.2">
      <c r="A1437" s="109" t="s">
        <v>18</v>
      </c>
      <c r="B1437" s="202">
        <v>912</v>
      </c>
      <c r="C1437" s="201">
        <v>11</v>
      </c>
      <c r="D1437" s="201" t="s">
        <v>62</v>
      </c>
      <c r="E1437" s="201" t="s">
        <v>330</v>
      </c>
      <c r="F1437" s="95" t="s">
        <v>20</v>
      </c>
      <c r="G1437" s="24">
        <f>G1438</f>
        <v>2000</v>
      </c>
    </row>
    <row r="1438" spans="1:7" s="97" customFormat="1" ht="31.5" x14ac:dyDescent="0.2">
      <c r="A1438" s="109" t="s">
        <v>27</v>
      </c>
      <c r="B1438" s="202">
        <v>912</v>
      </c>
      <c r="C1438" s="201">
        <v>11</v>
      </c>
      <c r="D1438" s="201" t="s">
        <v>62</v>
      </c>
      <c r="E1438" s="201" t="s">
        <v>330</v>
      </c>
      <c r="F1438" s="95" t="s">
        <v>0</v>
      </c>
      <c r="G1438" s="24">
        <f>G1439</f>
        <v>2000</v>
      </c>
    </row>
    <row r="1439" spans="1:7" s="97" customFormat="1" ht="94.5" x14ac:dyDescent="0.2">
      <c r="A1439" s="108" t="s">
        <v>701</v>
      </c>
      <c r="B1439" s="202">
        <v>912</v>
      </c>
      <c r="C1439" s="201">
        <v>11</v>
      </c>
      <c r="D1439" s="201" t="s">
        <v>62</v>
      </c>
      <c r="E1439" s="60" t="s">
        <v>330</v>
      </c>
      <c r="F1439" s="95" t="s">
        <v>705</v>
      </c>
      <c r="G1439" s="24">
        <v>2000</v>
      </c>
    </row>
    <row r="1440" spans="1:7" s="97" customFormat="1" ht="47.25" x14ac:dyDescent="0.2">
      <c r="A1440" s="87" t="s">
        <v>824</v>
      </c>
      <c r="B1440" s="44">
        <v>912</v>
      </c>
      <c r="C1440" s="73">
        <v>11</v>
      </c>
      <c r="D1440" s="73" t="s">
        <v>62</v>
      </c>
      <c r="E1440" s="73" t="s">
        <v>833</v>
      </c>
      <c r="F1440" s="101"/>
      <c r="G1440" s="12">
        <f>G1441</f>
        <v>290</v>
      </c>
    </row>
    <row r="1441" spans="1:7" s="97" customFormat="1" ht="31.5" x14ac:dyDescent="0.2">
      <c r="A1441" s="76" t="s">
        <v>825</v>
      </c>
      <c r="B1441" s="77">
        <v>912</v>
      </c>
      <c r="C1441" s="78">
        <v>11</v>
      </c>
      <c r="D1441" s="78" t="s">
        <v>62</v>
      </c>
      <c r="E1441" s="78" t="s">
        <v>834</v>
      </c>
      <c r="F1441" s="80"/>
      <c r="G1441" s="10">
        <f>G1442</f>
        <v>290</v>
      </c>
    </row>
    <row r="1442" spans="1:7" s="97" customFormat="1" ht="31.5" x14ac:dyDescent="0.2">
      <c r="A1442" s="109" t="s">
        <v>18</v>
      </c>
      <c r="B1442" s="202">
        <v>912</v>
      </c>
      <c r="C1442" s="201">
        <v>11</v>
      </c>
      <c r="D1442" s="201" t="s">
        <v>62</v>
      </c>
      <c r="E1442" s="201" t="s">
        <v>834</v>
      </c>
      <c r="F1442" s="95" t="s">
        <v>20</v>
      </c>
      <c r="G1442" s="24">
        <f>G1443</f>
        <v>290</v>
      </c>
    </row>
    <row r="1443" spans="1:7" s="97" customFormat="1" x14ac:dyDescent="0.2">
      <c r="A1443" s="109" t="s">
        <v>19</v>
      </c>
      <c r="B1443" s="202">
        <v>912</v>
      </c>
      <c r="C1443" s="201">
        <v>11</v>
      </c>
      <c r="D1443" s="201" t="s">
        <v>62</v>
      </c>
      <c r="E1443" s="201" t="s">
        <v>834</v>
      </c>
      <c r="F1443" s="95" t="s">
        <v>21</v>
      </c>
      <c r="G1443" s="24">
        <f>G1444</f>
        <v>290</v>
      </c>
    </row>
    <row r="1444" spans="1:7" s="97" customFormat="1" x14ac:dyDescent="0.2">
      <c r="A1444" s="109" t="s">
        <v>149</v>
      </c>
      <c r="B1444" s="202">
        <v>912</v>
      </c>
      <c r="C1444" s="201">
        <v>11</v>
      </c>
      <c r="D1444" s="201" t="s">
        <v>62</v>
      </c>
      <c r="E1444" s="201" t="s">
        <v>834</v>
      </c>
      <c r="F1444" s="95" t="s">
        <v>150</v>
      </c>
      <c r="G1444" s="24">
        <v>290</v>
      </c>
    </row>
    <row r="1445" spans="1:7" s="97" customFormat="1" x14ac:dyDescent="0.2">
      <c r="A1445" s="74" t="s">
        <v>88</v>
      </c>
      <c r="B1445" s="44">
        <v>912</v>
      </c>
      <c r="C1445" s="104" t="s">
        <v>69</v>
      </c>
      <c r="D1445" s="73" t="s">
        <v>52</v>
      </c>
      <c r="E1445" s="201"/>
      <c r="F1445" s="95"/>
      <c r="G1445" s="12">
        <f>G1446</f>
        <v>25914</v>
      </c>
    </row>
    <row r="1446" spans="1:7" s="97" customFormat="1" ht="56.25" x14ac:dyDescent="0.2">
      <c r="A1446" s="119" t="s">
        <v>819</v>
      </c>
      <c r="B1446" s="44">
        <v>912</v>
      </c>
      <c r="C1446" s="104" t="s">
        <v>69</v>
      </c>
      <c r="D1446" s="73" t="s">
        <v>52</v>
      </c>
      <c r="E1446" s="90" t="s">
        <v>317</v>
      </c>
      <c r="F1446" s="141"/>
      <c r="G1446" s="15">
        <f>G1456+G1465+G1447</f>
        <v>25914</v>
      </c>
    </row>
    <row r="1447" spans="1:7" s="97" customFormat="1" ht="31.5" x14ac:dyDescent="0.25">
      <c r="A1447" s="178" t="s">
        <v>318</v>
      </c>
      <c r="B1447" s="44">
        <v>912</v>
      </c>
      <c r="C1447" s="73" t="s">
        <v>69</v>
      </c>
      <c r="D1447" s="73" t="s">
        <v>52</v>
      </c>
      <c r="E1447" s="252" t="s">
        <v>319</v>
      </c>
      <c r="F1447" s="182"/>
      <c r="G1447" s="185">
        <f>G1452+G1448</f>
        <v>15660</v>
      </c>
    </row>
    <row r="1448" spans="1:7" s="97" customFormat="1" ht="31.5" x14ac:dyDescent="0.2">
      <c r="A1448" s="99" t="s">
        <v>821</v>
      </c>
      <c r="B1448" s="77">
        <v>912</v>
      </c>
      <c r="C1448" s="78" t="s">
        <v>69</v>
      </c>
      <c r="D1448" s="78" t="s">
        <v>52</v>
      </c>
      <c r="E1448" s="78" t="s">
        <v>830</v>
      </c>
      <c r="F1448" s="80"/>
      <c r="G1448" s="10">
        <f>G1449</f>
        <v>15660</v>
      </c>
    </row>
    <row r="1449" spans="1:7" s="97" customFormat="1" ht="31.5" x14ac:dyDescent="0.2">
      <c r="A1449" s="109" t="s">
        <v>18</v>
      </c>
      <c r="B1449" s="202">
        <v>912</v>
      </c>
      <c r="C1449" s="201" t="s">
        <v>69</v>
      </c>
      <c r="D1449" s="201" t="s">
        <v>52</v>
      </c>
      <c r="E1449" s="78" t="s">
        <v>830</v>
      </c>
      <c r="F1449" s="95">
        <v>600</v>
      </c>
      <c r="G1449" s="24">
        <f>G1450</f>
        <v>15660</v>
      </c>
    </row>
    <row r="1450" spans="1:7" s="97" customFormat="1" x14ac:dyDescent="0.2">
      <c r="A1450" s="109" t="s">
        <v>187</v>
      </c>
      <c r="B1450" s="202">
        <v>912</v>
      </c>
      <c r="C1450" s="201" t="s">
        <v>69</v>
      </c>
      <c r="D1450" s="201" t="s">
        <v>52</v>
      </c>
      <c r="E1450" s="78" t="s">
        <v>830</v>
      </c>
      <c r="F1450" s="95" t="s">
        <v>21</v>
      </c>
      <c r="G1450" s="24">
        <f>G1451</f>
        <v>15660</v>
      </c>
    </row>
    <row r="1451" spans="1:7" s="97" customFormat="1" x14ac:dyDescent="0.2">
      <c r="A1451" s="109" t="s">
        <v>149</v>
      </c>
      <c r="B1451" s="202">
        <v>912</v>
      </c>
      <c r="C1451" s="201" t="s">
        <v>69</v>
      </c>
      <c r="D1451" s="201" t="s">
        <v>52</v>
      </c>
      <c r="E1451" s="78" t="s">
        <v>830</v>
      </c>
      <c r="F1451" s="95" t="s">
        <v>150</v>
      </c>
      <c r="G1451" s="24">
        <v>15660</v>
      </c>
    </row>
    <row r="1452" spans="1:7" s="97" customFormat="1" ht="31.5" x14ac:dyDescent="0.25">
      <c r="A1452" s="239" t="s">
        <v>1122</v>
      </c>
      <c r="B1452" s="77">
        <v>912</v>
      </c>
      <c r="C1452" s="78" t="s">
        <v>69</v>
      </c>
      <c r="D1452" s="78" t="s">
        <v>52</v>
      </c>
      <c r="E1452" s="143" t="s">
        <v>1123</v>
      </c>
      <c r="F1452" s="282"/>
      <c r="G1452" s="255">
        <f>G1453</f>
        <v>0</v>
      </c>
    </row>
    <row r="1453" spans="1:7" s="97" customFormat="1" ht="31.5" x14ac:dyDescent="0.25">
      <c r="A1453" s="179" t="s">
        <v>22</v>
      </c>
      <c r="B1453" s="202">
        <v>912</v>
      </c>
      <c r="C1453" s="201" t="s">
        <v>69</v>
      </c>
      <c r="D1453" s="201" t="s">
        <v>52</v>
      </c>
      <c r="E1453" s="145" t="s">
        <v>1123</v>
      </c>
      <c r="F1453" s="287" t="s">
        <v>15</v>
      </c>
      <c r="G1453" s="286">
        <f>G1454</f>
        <v>0</v>
      </c>
    </row>
    <row r="1454" spans="1:7" s="97" customFormat="1" ht="31.5" x14ac:dyDescent="0.25">
      <c r="A1454" s="179" t="s">
        <v>17</v>
      </c>
      <c r="B1454" s="202">
        <v>912</v>
      </c>
      <c r="C1454" s="201" t="s">
        <v>69</v>
      </c>
      <c r="D1454" s="201" t="s">
        <v>52</v>
      </c>
      <c r="E1454" s="145" t="s">
        <v>1123</v>
      </c>
      <c r="F1454" s="287" t="s">
        <v>16</v>
      </c>
      <c r="G1454" s="286">
        <f>G1455</f>
        <v>0</v>
      </c>
    </row>
    <row r="1455" spans="1:7" s="97" customFormat="1" x14ac:dyDescent="0.25">
      <c r="A1455" s="224" t="s">
        <v>935</v>
      </c>
      <c r="B1455" s="202">
        <v>912</v>
      </c>
      <c r="C1455" s="201" t="s">
        <v>69</v>
      </c>
      <c r="D1455" s="201" t="s">
        <v>52</v>
      </c>
      <c r="E1455" s="145" t="s">
        <v>1123</v>
      </c>
      <c r="F1455" s="287" t="s">
        <v>128</v>
      </c>
      <c r="G1455" s="286">
        <v>0</v>
      </c>
    </row>
    <row r="1456" spans="1:7" s="97" customFormat="1" ht="31.5" x14ac:dyDescent="0.2">
      <c r="A1456" s="87" t="s">
        <v>324</v>
      </c>
      <c r="B1456" s="44">
        <v>912</v>
      </c>
      <c r="C1456" s="104" t="s">
        <v>69</v>
      </c>
      <c r="D1456" s="73" t="s">
        <v>52</v>
      </c>
      <c r="E1456" s="73" t="s">
        <v>325</v>
      </c>
      <c r="F1456" s="101"/>
      <c r="G1456" s="12">
        <f>G1457+G1461</f>
        <v>9954</v>
      </c>
    </row>
    <row r="1457" spans="1:7" s="97" customFormat="1" ht="31.5" x14ac:dyDescent="0.2">
      <c r="A1457" s="99" t="s">
        <v>596</v>
      </c>
      <c r="B1457" s="77">
        <v>912</v>
      </c>
      <c r="C1457" s="117" t="s">
        <v>69</v>
      </c>
      <c r="D1457" s="78" t="s">
        <v>52</v>
      </c>
      <c r="E1457" s="78" t="s">
        <v>331</v>
      </c>
      <c r="F1457" s="80"/>
      <c r="G1457" s="10">
        <f>G1458</f>
        <v>8404</v>
      </c>
    </row>
    <row r="1458" spans="1:7" s="97" customFormat="1" ht="31.5" x14ac:dyDescent="0.2">
      <c r="A1458" s="109" t="s">
        <v>18</v>
      </c>
      <c r="B1458" s="202">
        <v>912</v>
      </c>
      <c r="C1458" s="106" t="s">
        <v>69</v>
      </c>
      <c r="D1458" s="201" t="s">
        <v>52</v>
      </c>
      <c r="E1458" s="201" t="s">
        <v>331</v>
      </c>
      <c r="F1458" s="95" t="s">
        <v>20</v>
      </c>
      <c r="G1458" s="9">
        <f>G1459</f>
        <v>8404</v>
      </c>
    </row>
    <row r="1459" spans="1:7" s="97" customFormat="1" x14ac:dyDescent="0.2">
      <c r="A1459" s="109" t="s">
        <v>19</v>
      </c>
      <c r="B1459" s="202">
        <v>912</v>
      </c>
      <c r="C1459" s="106" t="s">
        <v>69</v>
      </c>
      <c r="D1459" s="201" t="s">
        <v>52</v>
      </c>
      <c r="E1459" s="201" t="s">
        <v>331</v>
      </c>
      <c r="F1459" s="95" t="s">
        <v>21</v>
      </c>
      <c r="G1459" s="9">
        <f>G1460</f>
        <v>8404</v>
      </c>
    </row>
    <row r="1460" spans="1:7" s="97" customFormat="1" x14ac:dyDescent="0.2">
      <c r="A1460" s="109" t="s">
        <v>149</v>
      </c>
      <c r="B1460" s="202">
        <v>912</v>
      </c>
      <c r="C1460" s="106" t="s">
        <v>69</v>
      </c>
      <c r="D1460" s="201" t="s">
        <v>52</v>
      </c>
      <c r="E1460" s="201" t="s">
        <v>331</v>
      </c>
      <c r="F1460" s="95" t="s">
        <v>150</v>
      </c>
      <c r="G1460" s="9">
        <v>8404</v>
      </c>
    </row>
    <row r="1461" spans="1:7" s="97" customFormat="1" ht="31.5" x14ac:dyDescent="0.25">
      <c r="A1461" s="239" t="s">
        <v>1120</v>
      </c>
      <c r="B1461" s="202">
        <v>912</v>
      </c>
      <c r="C1461" s="117" t="s">
        <v>69</v>
      </c>
      <c r="D1461" s="78" t="s">
        <v>52</v>
      </c>
      <c r="E1461" s="143" t="s">
        <v>1121</v>
      </c>
      <c r="F1461" s="282"/>
      <c r="G1461" s="255">
        <f>G1462</f>
        <v>1550</v>
      </c>
    </row>
    <row r="1462" spans="1:7" s="97" customFormat="1" ht="31.5" x14ac:dyDescent="0.25">
      <c r="A1462" s="237" t="s">
        <v>18</v>
      </c>
      <c r="B1462" s="202">
        <v>912</v>
      </c>
      <c r="C1462" s="106" t="s">
        <v>69</v>
      </c>
      <c r="D1462" s="201" t="s">
        <v>52</v>
      </c>
      <c r="E1462" s="145" t="s">
        <v>1121</v>
      </c>
      <c r="F1462" s="238" t="s">
        <v>20</v>
      </c>
      <c r="G1462" s="286">
        <f>G1463</f>
        <v>1550</v>
      </c>
    </row>
    <row r="1463" spans="1:7" s="97" customFormat="1" ht="31.5" x14ac:dyDescent="0.25">
      <c r="A1463" s="237" t="s">
        <v>27</v>
      </c>
      <c r="B1463" s="202">
        <v>912</v>
      </c>
      <c r="C1463" s="106" t="s">
        <v>69</v>
      </c>
      <c r="D1463" s="201" t="s">
        <v>52</v>
      </c>
      <c r="E1463" s="145" t="s">
        <v>1121</v>
      </c>
      <c r="F1463" s="238" t="s">
        <v>0</v>
      </c>
      <c r="G1463" s="286">
        <f>G1464</f>
        <v>1550</v>
      </c>
    </row>
    <row r="1464" spans="1:7" s="97" customFormat="1" ht="94.5" x14ac:dyDescent="0.25">
      <c r="A1464" s="174" t="s">
        <v>701</v>
      </c>
      <c r="B1464" s="202">
        <v>912</v>
      </c>
      <c r="C1464" s="106" t="s">
        <v>69</v>
      </c>
      <c r="D1464" s="201" t="s">
        <v>52</v>
      </c>
      <c r="E1464" s="145" t="s">
        <v>1121</v>
      </c>
      <c r="F1464" s="95" t="s">
        <v>705</v>
      </c>
      <c r="G1464" s="286">
        <v>1550</v>
      </c>
    </row>
    <row r="1465" spans="1:7" s="97" customFormat="1" ht="47.25" x14ac:dyDescent="0.2">
      <c r="A1465" s="87" t="s">
        <v>327</v>
      </c>
      <c r="B1465" s="44">
        <v>912</v>
      </c>
      <c r="C1465" s="104" t="s">
        <v>69</v>
      </c>
      <c r="D1465" s="73" t="s">
        <v>52</v>
      </c>
      <c r="E1465" s="73" t="s">
        <v>328</v>
      </c>
      <c r="F1465" s="101"/>
      <c r="G1465" s="12">
        <f>G1466</f>
        <v>300</v>
      </c>
    </row>
    <row r="1466" spans="1:7" s="97" customFormat="1" ht="47.25" x14ac:dyDescent="0.2">
      <c r="A1466" s="99" t="s">
        <v>329</v>
      </c>
      <c r="B1466" s="77">
        <v>912</v>
      </c>
      <c r="C1466" s="117" t="s">
        <v>69</v>
      </c>
      <c r="D1466" s="78" t="s">
        <v>52</v>
      </c>
      <c r="E1466" s="78" t="s">
        <v>330</v>
      </c>
      <c r="F1466" s="80"/>
      <c r="G1466" s="10">
        <f>G1467</f>
        <v>300</v>
      </c>
    </row>
    <row r="1467" spans="1:7" s="97" customFormat="1" ht="31.5" x14ac:dyDescent="0.2">
      <c r="A1467" s="109" t="s">
        <v>18</v>
      </c>
      <c r="B1467" s="202">
        <v>912</v>
      </c>
      <c r="C1467" s="106" t="s">
        <v>69</v>
      </c>
      <c r="D1467" s="201" t="s">
        <v>52</v>
      </c>
      <c r="E1467" s="201" t="s">
        <v>330</v>
      </c>
      <c r="F1467" s="95" t="s">
        <v>20</v>
      </c>
      <c r="G1467" s="24">
        <f>G1468</f>
        <v>300</v>
      </c>
    </row>
    <row r="1468" spans="1:7" s="97" customFormat="1" x14ac:dyDescent="0.2">
      <c r="A1468" s="109" t="s">
        <v>19</v>
      </c>
      <c r="B1468" s="202">
        <v>912</v>
      </c>
      <c r="C1468" s="106" t="s">
        <v>69</v>
      </c>
      <c r="D1468" s="201" t="s">
        <v>52</v>
      </c>
      <c r="E1468" s="201" t="s">
        <v>330</v>
      </c>
      <c r="F1468" s="95" t="s">
        <v>21</v>
      </c>
      <c r="G1468" s="24">
        <f>G1469</f>
        <v>300</v>
      </c>
    </row>
    <row r="1469" spans="1:7" s="97" customFormat="1" x14ac:dyDescent="0.2">
      <c r="A1469" s="109" t="s">
        <v>149</v>
      </c>
      <c r="B1469" s="202">
        <v>912</v>
      </c>
      <c r="C1469" s="106" t="s">
        <v>69</v>
      </c>
      <c r="D1469" s="201" t="s">
        <v>52</v>
      </c>
      <c r="E1469" s="201" t="s">
        <v>330</v>
      </c>
      <c r="F1469" s="95" t="s">
        <v>150</v>
      </c>
      <c r="G1469" s="24">
        <v>300</v>
      </c>
    </row>
    <row r="1470" spans="1:7" s="97" customFormat="1" x14ac:dyDescent="0.2">
      <c r="A1470" s="74" t="s">
        <v>89</v>
      </c>
      <c r="B1470" s="44">
        <v>912</v>
      </c>
      <c r="C1470" s="73" t="s">
        <v>69</v>
      </c>
      <c r="D1470" s="73" t="s">
        <v>55</v>
      </c>
      <c r="E1470" s="73"/>
      <c r="F1470" s="73"/>
      <c r="G1470" s="12">
        <f>G1471</f>
        <v>114171</v>
      </c>
    </row>
    <row r="1471" spans="1:7" s="97" customFormat="1" ht="56.25" x14ac:dyDescent="0.2">
      <c r="A1471" s="119" t="s">
        <v>819</v>
      </c>
      <c r="B1471" s="44">
        <v>912</v>
      </c>
      <c r="C1471" s="73" t="s">
        <v>69</v>
      </c>
      <c r="D1471" s="73" t="s">
        <v>55</v>
      </c>
      <c r="E1471" s="90" t="s">
        <v>317</v>
      </c>
      <c r="F1471" s="141"/>
      <c r="G1471" s="15">
        <f>G1472+G1486</f>
        <v>114171</v>
      </c>
    </row>
    <row r="1472" spans="1:7" s="97" customFormat="1" ht="31.5" x14ac:dyDescent="0.2">
      <c r="A1472" s="87" t="s">
        <v>332</v>
      </c>
      <c r="B1472" s="44">
        <v>912</v>
      </c>
      <c r="C1472" s="73" t="s">
        <v>69</v>
      </c>
      <c r="D1472" s="73" t="s">
        <v>55</v>
      </c>
      <c r="E1472" s="73" t="s">
        <v>333</v>
      </c>
      <c r="F1472" s="101"/>
      <c r="G1472" s="12">
        <f>G1473+G1482</f>
        <v>57804</v>
      </c>
    </row>
    <row r="1473" spans="1:7" s="97" customFormat="1" ht="47.25" x14ac:dyDescent="0.2">
      <c r="A1473" s="99" t="s">
        <v>334</v>
      </c>
      <c r="B1473" s="77">
        <v>912</v>
      </c>
      <c r="C1473" s="78" t="s">
        <v>69</v>
      </c>
      <c r="D1473" s="78" t="s">
        <v>55</v>
      </c>
      <c r="E1473" s="78" t="s">
        <v>335</v>
      </c>
      <c r="F1473" s="80"/>
      <c r="G1473" s="10">
        <f>G1474+G1477</f>
        <v>57654</v>
      </c>
    </row>
    <row r="1474" spans="1:7" s="97" customFormat="1" ht="31.5" x14ac:dyDescent="0.2">
      <c r="A1474" s="82" t="s">
        <v>22</v>
      </c>
      <c r="B1474" s="202">
        <v>912</v>
      </c>
      <c r="C1474" s="201" t="s">
        <v>69</v>
      </c>
      <c r="D1474" s="201" t="s">
        <v>55</v>
      </c>
      <c r="E1474" s="201" t="s">
        <v>335</v>
      </c>
      <c r="F1474" s="201" t="s">
        <v>15</v>
      </c>
      <c r="G1474" s="10">
        <f>G1475</f>
        <v>360</v>
      </c>
    </row>
    <row r="1475" spans="1:7" s="97" customFormat="1" ht="31.5" x14ac:dyDescent="0.2">
      <c r="A1475" s="82" t="s">
        <v>17</v>
      </c>
      <c r="B1475" s="202">
        <v>912</v>
      </c>
      <c r="C1475" s="201" t="s">
        <v>69</v>
      </c>
      <c r="D1475" s="201" t="s">
        <v>55</v>
      </c>
      <c r="E1475" s="201" t="s">
        <v>335</v>
      </c>
      <c r="F1475" s="201" t="s">
        <v>16</v>
      </c>
      <c r="G1475" s="10">
        <f>G1476</f>
        <v>360</v>
      </c>
    </row>
    <row r="1476" spans="1:7" s="97" customFormat="1" x14ac:dyDescent="0.2">
      <c r="A1476" s="82" t="s">
        <v>935</v>
      </c>
      <c r="B1476" s="202">
        <v>912</v>
      </c>
      <c r="C1476" s="201" t="s">
        <v>69</v>
      </c>
      <c r="D1476" s="201" t="s">
        <v>55</v>
      </c>
      <c r="E1476" s="201" t="s">
        <v>335</v>
      </c>
      <c r="F1476" s="112" t="s">
        <v>128</v>
      </c>
      <c r="G1476" s="9">
        <v>360</v>
      </c>
    </row>
    <row r="1477" spans="1:7" s="97" customFormat="1" ht="31.5" x14ac:dyDescent="0.2">
      <c r="A1477" s="109" t="s">
        <v>18</v>
      </c>
      <c r="B1477" s="202">
        <v>912</v>
      </c>
      <c r="C1477" s="201" t="s">
        <v>69</v>
      </c>
      <c r="D1477" s="201" t="s">
        <v>55</v>
      </c>
      <c r="E1477" s="201" t="s">
        <v>335</v>
      </c>
      <c r="F1477" s="95" t="s">
        <v>20</v>
      </c>
      <c r="G1477" s="24">
        <f>G1478+G1480</f>
        <v>57294</v>
      </c>
    </row>
    <row r="1478" spans="1:7" s="97" customFormat="1" x14ac:dyDescent="0.2">
      <c r="A1478" s="109" t="s">
        <v>19</v>
      </c>
      <c r="B1478" s="202">
        <v>912</v>
      </c>
      <c r="C1478" s="201" t="s">
        <v>69</v>
      </c>
      <c r="D1478" s="201" t="s">
        <v>55</v>
      </c>
      <c r="E1478" s="201" t="s">
        <v>335</v>
      </c>
      <c r="F1478" s="95" t="s">
        <v>21</v>
      </c>
      <c r="G1478" s="24">
        <f>G1479</f>
        <v>1500</v>
      </c>
    </row>
    <row r="1479" spans="1:7" s="97" customFormat="1" x14ac:dyDescent="0.2">
      <c r="A1479" s="109" t="s">
        <v>149</v>
      </c>
      <c r="B1479" s="202">
        <v>912</v>
      </c>
      <c r="C1479" s="201" t="s">
        <v>69</v>
      </c>
      <c r="D1479" s="201" t="s">
        <v>55</v>
      </c>
      <c r="E1479" s="201" t="s">
        <v>335</v>
      </c>
      <c r="F1479" s="95" t="s">
        <v>150</v>
      </c>
      <c r="G1479" s="24">
        <v>1500</v>
      </c>
    </row>
    <row r="1480" spans="1:7" s="97" customFormat="1" ht="31.5" x14ac:dyDescent="0.2">
      <c r="A1480" s="109" t="s">
        <v>27</v>
      </c>
      <c r="B1480" s="202">
        <v>912</v>
      </c>
      <c r="C1480" s="201" t="s">
        <v>69</v>
      </c>
      <c r="D1480" s="201" t="s">
        <v>55</v>
      </c>
      <c r="E1480" s="201" t="s">
        <v>335</v>
      </c>
      <c r="F1480" s="95" t="s">
        <v>0</v>
      </c>
      <c r="G1480" s="24">
        <f>G1481</f>
        <v>55794</v>
      </c>
    </row>
    <row r="1481" spans="1:7" s="97" customFormat="1" ht="94.5" x14ac:dyDescent="0.2">
      <c r="A1481" s="108" t="s">
        <v>701</v>
      </c>
      <c r="B1481" s="202">
        <v>912</v>
      </c>
      <c r="C1481" s="201" t="s">
        <v>69</v>
      </c>
      <c r="D1481" s="201" t="s">
        <v>55</v>
      </c>
      <c r="E1481" s="60" t="s">
        <v>335</v>
      </c>
      <c r="F1481" s="95" t="s">
        <v>705</v>
      </c>
      <c r="G1481" s="24">
        <v>55794</v>
      </c>
    </row>
    <row r="1482" spans="1:7" s="97" customFormat="1" ht="31.5" x14ac:dyDescent="0.2">
      <c r="A1482" s="76" t="s">
        <v>826</v>
      </c>
      <c r="B1482" s="77">
        <v>912</v>
      </c>
      <c r="C1482" s="78" t="s">
        <v>69</v>
      </c>
      <c r="D1482" s="78" t="s">
        <v>55</v>
      </c>
      <c r="E1482" s="78" t="s">
        <v>835</v>
      </c>
      <c r="F1482" s="80"/>
      <c r="G1482" s="10">
        <f>G1483</f>
        <v>150</v>
      </c>
    </row>
    <row r="1483" spans="1:7" s="97" customFormat="1" ht="31.5" x14ac:dyDescent="0.2">
      <c r="A1483" s="109" t="s">
        <v>18</v>
      </c>
      <c r="B1483" s="202">
        <v>912</v>
      </c>
      <c r="C1483" s="201" t="s">
        <v>69</v>
      </c>
      <c r="D1483" s="201" t="s">
        <v>55</v>
      </c>
      <c r="E1483" s="201" t="s">
        <v>835</v>
      </c>
      <c r="F1483" s="95" t="s">
        <v>20</v>
      </c>
      <c r="G1483" s="24">
        <f>G1484</f>
        <v>150</v>
      </c>
    </row>
    <row r="1484" spans="1:7" s="97" customFormat="1" x14ac:dyDescent="0.2">
      <c r="A1484" s="109" t="s">
        <v>19</v>
      </c>
      <c r="B1484" s="202">
        <v>912</v>
      </c>
      <c r="C1484" s="201" t="s">
        <v>69</v>
      </c>
      <c r="D1484" s="201" t="s">
        <v>55</v>
      </c>
      <c r="E1484" s="201" t="s">
        <v>835</v>
      </c>
      <c r="F1484" s="95" t="s">
        <v>21</v>
      </c>
      <c r="G1484" s="24">
        <f>G1485</f>
        <v>150</v>
      </c>
    </row>
    <row r="1485" spans="1:7" s="97" customFormat="1" x14ac:dyDescent="0.2">
      <c r="A1485" s="109" t="s">
        <v>149</v>
      </c>
      <c r="B1485" s="202">
        <v>912</v>
      </c>
      <c r="C1485" s="201" t="s">
        <v>69</v>
      </c>
      <c r="D1485" s="201" t="s">
        <v>55</v>
      </c>
      <c r="E1485" s="201" t="s">
        <v>835</v>
      </c>
      <c r="F1485" s="95" t="s">
        <v>150</v>
      </c>
      <c r="G1485" s="24">
        <v>150</v>
      </c>
    </row>
    <row r="1486" spans="1:7" s="97" customFormat="1" x14ac:dyDescent="0.2">
      <c r="A1486" s="87" t="s">
        <v>597</v>
      </c>
      <c r="B1486" s="44">
        <v>912</v>
      </c>
      <c r="C1486" s="73" t="s">
        <v>69</v>
      </c>
      <c r="D1486" s="73" t="s">
        <v>55</v>
      </c>
      <c r="E1486" s="73" t="s">
        <v>598</v>
      </c>
      <c r="F1486" s="101"/>
      <c r="G1486" s="12">
        <f>G1487+G1491+G1503+G1495+G1499</f>
        <v>56367</v>
      </c>
    </row>
    <row r="1487" spans="1:7" s="97" customFormat="1" x14ac:dyDescent="0.2">
      <c r="A1487" s="99" t="s">
        <v>599</v>
      </c>
      <c r="B1487" s="77">
        <v>912</v>
      </c>
      <c r="C1487" s="78" t="s">
        <v>69</v>
      </c>
      <c r="D1487" s="78" t="s">
        <v>55</v>
      </c>
      <c r="E1487" s="78" t="s">
        <v>600</v>
      </c>
      <c r="F1487" s="78"/>
      <c r="G1487" s="10">
        <f>G1488</f>
        <v>53918</v>
      </c>
    </row>
    <row r="1488" spans="1:7" s="97" customFormat="1" ht="31.5" x14ac:dyDescent="0.2">
      <c r="A1488" s="109" t="s">
        <v>18</v>
      </c>
      <c r="B1488" s="202">
        <v>912</v>
      </c>
      <c r="C1488" s="201" t="s">
        <v>69</v>
      </c>
      <c r="D1488" s="201" t="s">
        <v>55</v>
      </c>
      <c r="E1488" s="201" t="s">
        <v>600</v>
      </c>
      <c r="F1488" s="60" t="s">
        <v>20</v>
      </c>
      <c r="G1488" s="9">
        <f>G1489</f>
        <v>53918</v>
      </c>
    </row>
    <row r="1489" spans="1:7" s="97" customFormat="1" x14ac:dyDescent="0.2">
      <c r="A1489" s="109" t="s">
        <v>25</v>
      </c>
      <c r="B1489" s="202">
        <v>912</v>
      </c>
      <c r="C1489" s="201" t="s">
        <v>69</v>
      </c>
      <c r="D1489" s="201" t="s">
        <v>55</v>
      </c>
      <c r="E1489" s="201" t="s">
        <v>600</v>
      </c>
      <c r="F1489" s="60" t="s">
        <v>26</v>
      </c>
      <c r="G1489" s="9">
        <f>G1490</f>
        <v>53918</v>
      </c>
    </row>
    <row r="1490" spans="1:7" s="97" customFormat="1" ht="47.25" x14ac:dyDescent="0.2">
      <c r="A1490" s="82" t="s">
        <v>144</v>
      </c>
      <c r="B1490" s="202">
        <v>912</v>
      </c>
      <c r="C1490" s="201" t="s">
        <v>69</v>
      </c>
      <c r="D1490" s="201" t="s">
        <v>55</v>
      </c>
      <c r="E1490" s="201" t="s">
        <v>600</v>
      </c>
      <c r="F1490" s="201" t="s">
        <v>146</v>
      </c>
      <c r="G1490" s="9">
        <v>53918</v>
      </c>
    </row>
    <row r="1491" spans="1:7" s="97" customFormat="1" x14ac:dyDescent="0.2">
      <c r="A1491" s="99" t="s">
        <v>601</v>
      </c>
      <c r="B1491" s="77">
        <v>912</v>
      </c>
      <c r="C1491" s="78" t="s">
        <v>69</v>
      </c>
      <c r="D1491" s="78" t="s">
        <v>55</v>
      </c>
      <c r="E1491" s="78" t="s">
        <v>602</v>
      </c>
      <c r="F1491" s="78"/>
      <c r="G1491" s="10">
        <f>G1492</f>
        <v>29</v>
      </c>
    </row>
    <row r="1492" spans="1:7" s="97" customFormat="1" ht="31.5" x14ac:dyDescent="0.2">
      <c r="A1492" s="109" t="s">
        <v>18</v>
      </c>
      <c r="B1492" s="202">
        <v>912</v>
      </c>
      <c r="C1492" s="201" t="s">
        <v>69</v>
      </c>
      <c r="D1492" s="201" t="s">
        <v>55</v>
      </c>
      <c r="E1492" s="201" t="s">
        <v>602</v>
      </c>
      <c r="F1492" s="60" t="s">
        <v>20</v>
      </c>
      <c r="G1492" s="24">
        <f>G1493</f>
        <v>29</v>
      </c>
    </row>
    <row r="1493" spans="1:7" s="97" customFormat="1" x14ac:dyDescent="0.2">
      <c r="A1493" s="109" t="s">
        <v>25</v>
      </c>
      <c r="B1493" s="202">
        <v>912</v>
      </c>
      <c r="C1493" s="201" t="s">
        <v>69</v>
      </c>
      <c r="D1493" s="201" t="s">
        <v>55</v>
      </c>
      <c r="E1493" s="201" t="s">
        <v>602</v>
      </c>
      <c r="F1493" s="60" t="s">
        <v>26</v>
      </c>
      <c r="G1493" s="24">
        <f>G1494</f>
        <v>29</v>
      </c>
    </row>
    <row r="1494" spans="1:7" s="97" customFormat="1" x14ac:dyDescent="0.2">
      <c r="A1494" s="109" t="s">
        <v>138</v>
      </c>
      <c r="B1494" s="202">
        <v>912</v>
      </c>
      <c r="C1494" s="201" t="s">
        <v>69</v>
      </c>
      <c r="D1494" s="201" t="s">
        <v>55</v>
      </c>
      <c r="E1494" s="201" t="s">
        <v>602</v>
      </c>
      <c r="F1494" s="60" t="s">
        <v>145</v>
      </c>
      <c r="G1494" s="24">
        <v>29</v>
      </c>
    </row>
    <row r="1495" spans="1:7" s="97" customFormat="1" ht="31.5" x14ac:dyDescent="0.25">
      <c r="A1495" s="189" t="s">
        <v>1118</v>
      </c>
      <c r="B1495" s="77">
        <v>912</v>
      </c>
      <c r="C1495" s="78" t="s">
        <v>69</v>
      </c>
      <c r="D1495" s="78" t="s">
        <v>55</v>
      </c>
      <c r="E1495" s="143" t="s">
        <v>1119</v>
      </c>
      <c r="F1495" s="78"/>
      <c r="G1495" s="259">
        <f>G1496</f>
        <v>750</v>
      </c>
    </row>
    <row r="1496" spans="1:7" s="97" customFormat="1" ht="31.5" x14ac:dyDescent="0.25">
      <c r="A1496" s="275" t="s">
        <v>18</v>
      </c>
      <c r="B1496" s="202">
        <v>912</v>
      </c>
      <c r="C1496" s="201" t="s">
        <v>69</v>
      </c>
      <c r="D1496" s="201" t="s">
        <v>55</v>
      </c>
      <c r="E1496" s="145" t="s">
        <v>1119</v>
      </c>
      <c r="F1496" s="60" t="s">
        <v>20</v>
      </c>
      <c r="G1496" s="258">
        <f>G1497</f>
        <v>750</v>
      </c>
    </row>
    <row r="1497" spans="1:7" s="97" customFormat="1" x14ac:dyDescent="0.25">
      <c r="A1497" s="275" t="s">
        <v>25</v>
      </c>
      <c r="B1497" s="202">
        <v>912</v>
      </c>
      <c r="C1497" s="201" t="s">
        <v>69</v>
      </c>
      <c r="D1497" s="201" t="s">
        <v>55</v>
      </c>
      <c r="E1497" s="145" t="s">
        <v>1119</v>
      </c>
      <c r="F1497" s="60" t="s">
        <v>26</v>
      </c>
      <c r="G1497" s="258">
        <f>G1498</f>
        <v>750</v>
      </c>
    </row>
    <row r="1498" spans="1:7" s="97" customFormat="1" x14ac:dyDescent="0.25">
      <c r="A1498" s="275" t="s">
        <v>138</v>
      </c>
      <c r="B1498" s="202">
        <v>912</v>
      </c>
      <c r="C1498" s="201" t="s">
        <v>69</v>
      </c>
      <c r="D1498" s="201" t="s">
        <v>55</v>
      </c>
      <c r="E1498" s="145" t="s">
        <v>1119</v>
      </c>
      <c r="F1498" s="60" t="s">
        <v>145</v>
      </c>
      <c r="G1498" s="258">
        <v>750</v>
      </c>
    </row>
    <row r="1499" spans="1:7" s="97" customFormat="1" ht="31.5" x14ac:dyDescent="0.25">
      <c r="A1499" s="189" t="s">
        <v>1125</v>
      </c>
      <c r="B1499" s="77">
        <v>912</v>
      </c>
      <c r="C1499" s="78" t="s">
        <v>69</v>
      </c>
      <c r="D1499" s="78" t="s">
        <v>55</v>
      </c>
      <c r="E1499" s="143" t="s">
        <v>1126</v>
      </c>
      <c r="F1499" s="78"/>
      <c r="G1499" s="259">
        <f>G1500</f>
        <v>1000</v>
      </c>
    </row>
    <row r="1500" spans="1:7" s="97" customFormat="1" ht="31.5" x14ac:dyDescent="0.25">
      <c r="A1500" s="275" t="s">
        <v>18</v>
      </c>
      <c r="B1500" s="202">
        <v>912</v>
      </c>
      <c r="C1500" s="201" t="s">
        <v>69</v>
      </c>
      <c r="D1500" s="201" t="s">
        <v>55</v>
      </c>
      <c r="E1500" s="145" t="s">
        <v>1126</v>
      </c>
      <c r="F1500" s="60" t="s">
        <v>20</v>
      </c>
      <c r="G1500" s="258">
        <f>G1501</f>
        <v>1000</v>
      </c>
    </row>
    <row r="1501" spans="1:7" s="97" customFormat="1" x14ac:dyDescent="0.25">
      <c r="A1501" s="275" t="s">
        <v>25</v>
      </c>
      <c r="B1501" s="202">
        <v>912</v>
      </c>
      <c r="C1501" s="201" t="s">
        <v>69</v>
      </c>
      <c r="D1501" s="201" t="s">
        <v>55</v>
      </c>
      <c r="E1501" s="145" t="s">
        <v>1126</v>
      </c>
      <c r="F1501" s="60" t="s">
        <v>26</v>
      </c>
      <c r="G1501" s="258">
        <f>G1502</f>
        <v>1000</v>
      </c>
    </row>
    <row r="1502" spans="1:7" s="97" customFormat="1" x14ac:dyDescent="0.25">
      <c r="A1502" s="275" t="s">
        <v>138</v>
      </c>
      <c r="B1502" s="202">
        <v>912</v>
      </c>
      <c r="C1502" s="201" t="s">
        <v>69</v>
      </c>
      <c r="D1502" s="201" t="s">
        <v>55</v>
      </c>
      <c r="E1502" s="145" t="s">
        <v>1126</v>
      </c>
      <c r="F1502" s="60" t="s">
        <v>145</v>
      </c>
      <c r="G1502" s="258">
        <v>1000</v>
      </c>
    </row>
    <row r="1503" spans="1:7" s="97" customFormat="1" x14ac:dyDescent="0.2">
      <c r="A1503" s="99" t="s">
        <v>322</v>
      </c>
      <c r="B1503" s="77">
        <v>912</v>
      </c>
      <c r="C1503" s="78" t="s">
        <v>69</v>
      </c>
      <c r="D1503" s="78" t="s">
        <v>55</v>
      </c>
      <c r="E1503" s="78" t="s">
        <v>603</v>
      </c>
      <c r="F1503" s="80"/>
      <c r="G1503" s="10">
        <f>G1504</f>
        <v>670</v>
      </c>
    </row>
    <row r="1504" spans="1:7" s="97" customFormat="1" ht="31.5" x14ac:dyDescent="0.2">
      <c r="A1504" s="109" t="s">
        <v>18</v>
      </c>
      <c r="B1504" s="202">
        <v>912</v>
      </c>
      <c r="C1504" s="201" t="s">
        <v>69</v>
      </c>
      <c r="D1504" s="201" t="s">
        <v>55</v>
      </c>
      <c r="E1504" s="60" t="s">
        <v>603</v>
      </c>
      <c r="F1504" s="95" t="s">
        <v>20</v>
      </c>
      <c r="G1504" s="24">
        <f>G1505</f>
        <v>670</v>
      </c>
    </row>
    <row r="1505" spans="1:7" s="97" customFormat="1" x14ac:dyDescent="0.2">
      <c r="A1505" s="109" t="s">
        <v>25</v>
      </c>
      <c r="B1505" s="202">
        <v>912</v>
      </c>
      <c r="C1505" s="201" t="s">
        <v>69</v>
      </c>
      <c r="D1505" s="201" t="s">
        <v>55</v>
      </c>
      <c r="E1505" s="60" t="s">
        <v>603</v>
      </c>
      <c r="F1505" s="112" t="s">
        <v>26</v>
      </c>
      <c r="G1505" s="24">
        <f>G1506</f>
        <v>670</v>
      </c>
    </row>
    <row r="1506" spans="1:7" s="97" customFormat="1" x14ac:dyDescent="0.2">
      <c r="A1506" s="109" t="s">
        <v>138</v>
      </c>
      <c r="B1506" s="202">
        <v>912</v>
      </c>
      <c r="C1506" s="201" t="s">
        <v>69</v>
      </c>
      <c r="D1506" s="201" t="s">
        <v>55</v>
      </c>
      <c r="E1506" s="60" t="s">
        <v>603</v>
      </c>
      <c r="F1506" s="112" t="s">
        <v>145</v>
      </c>
      <c r="G1506" s="24">
        <v>670</v>
      </c>
    </row>
    <row r="1507" spans="1:7" s="193" customFormat="1" ht="26.45" customHeight="1" x14ac:dyDescent="0.2">
      <c r="A1507" s="72" t="s">
        <v>91</v>
      </c>
      <c r="B1507" s="44">
        <v>912</v>
      </c>
      <c r="C1507" s="73">
        <v>12</v>
      </c>
      <c r="D1507" s="73"/>
      <c r="E1507" s="73"/>
      <c r="F1507" s="73"/>
      <c r="G1507" s="1">
        <f>G1508+G1523+G1534</f>
        <v>58475</v>
      </c>
    </row>
    <row r="1508" spans="1:7" s="194" customFormat="1" ht="20.45" customHeight="1" x14ac:dyDescent="0.2">
      <c r="A1508" s="85" t="s">
        <v>107</v>
      </c>
      <c r="B1508" s="44">
        <v>912</v>
      </c>
      <c r="C1508" s="73">
        <v>12</v>
      </c>
      <c r="D1508" s="73" t="s">
        <v>62</v>
      </c>
      <c r="E1508" s="86"/>
      <c r="F1508" s="60"/>
      <c r="G1508" s="1">
        <f t="shared" ref="G1508:G1509" si="146">G1509</f>
        <v>28241</v>
      </c>
    </row>
    <row r="1509" spans="1:7" s="97" customFormat="1" ht="63" x14ac:dyDescent="0.2">
      <c r="A1509" s="72" t="s">
        <v>757</v>
      </c>
      <c r="B1509" s="44">
        <v>912</v>
      </c>
      <c r="C1509" s="73">
        <v>12</v>
      </c>
      <c r="D1509" s="44" t="s">
        <v>62</v>
      </c>
      <c r="E1509" s="73" t="s">
        <v>377</v>
      </c>
      <c r="F1509" s="44"/>
      <c r="G1509" s="1">
        <f t="shared" si="146"/>
        <v>28241</v>
      </c>
    </row>
    <row r="1510" spans="1:7" s="97" customFormat="1" ht="63" x14ac:dyDescent="0.2">
      <c r="A1510" s="72" t="s">
        <v>758</v>
      </c>
      <c r="B1510" s="44">
        <v>912</v>
      </c>
      <c r="C1510" s="73" t="s">
        <v>78</v>
      </c>
      <c r="D1510" s="73" t="s">
        <v>62</v>
      </c>
      <c r="E1510" s="93" t="s">
        <v>378</v>
      </c>
      <c r="F1510" s="104"/>
      <c r="G1510" s="1">
        <f>G1511+G1515+G1519</f>
        <v>28241</v>
      </c>
    </row>
    <row r="1511" spans="1:7" s="97" customFormat="1" ht="22.9" customHeight="1" x14ac:dyDescent="0.2">
      <c r="A1511" s="99" t="s">
        <v>903</v>
      </c>
      <c r="B1511" s="77">
        <v>912</v>
      </c>
      <c r="C1511" s="78" t="s">
        <v>78</v>
      </c>
      <c r="D1511" s="78" t="s">
        <v>62</v>
      </c>
      <c r="E1511" s="78" t="s">
        <v>689</v>
      </c>
      <c r="F1511" s="78"/>
      <c r="G1511" s="2">
        <f t="shared" ref="G1511:G1513" si="147">G1512</f>
        <v>5824</v>
      </c>
    </row>
    <row r="1512" spans="1:7" s="97" customFormat="1" ht="31.5" x14ac:dyDescent="0.2">
      <c r="A1512" s="82" t="s">
        <v>18</v>
      </c>
      <c r="B1512" s="202">
        <v>912</v>
      </c>
      <c r="C1512" s="201" t="s">
        <v>78</v>
      </c>
      <c r="D1512" s="201" t="s">
        <v>62</v>
      </c>
      <c r="E1512" s="201" t="s">
        <v>689</v>
      </c>
      <c r="F1512" s="201" t="s">
        <v>20</v>
      </c>
      <c r="G1512" s="3">
        <f t="shared" si="147"/>
        <v>5824</v>
      </c>
    </row>
    <row r="1513" spans="1:7" s="97" customFormat="1" x14ac:dyDescent="0.2">
      <c r="A1513" s="82" t="s">
        <v>25</v>
      </c>
      <c r="B1513" s="202">
        <v>912</v>
      </c>
      <c r="C1513" s="201" t="s">
        <v>78</v>
      </c>
      <c r="D1513" s="201" t="s">
        <v>62</v>
      </c>
      <c r="E1513" s="201" t="s">
        <v>689</v>
      </c>
      <c r="F1513" s="201" t="s">
        <v>26</v>
      </c>
      <c r="G1513" s="3">
        <f t="shared" si="147"/>
        <v>5824</v>
      </c>
    </row>
    <row r="1514" spans="1:7" s="97" customFormat="1" x14ac:dyDescent="0.2">
      <c r="A1514" s="109" t="s">
        <v>138</v>
      </c>
      <c r="B1514" s="202">
        <v>912</v>
      </c>
      <c r="C1514" s="201" t="s">
        <v>78</v>
      </c>
      <c r="D1514" s="201" t="s">
        <v>62</v>
      </c>
      <c r="E1514" s="201" t="s">
        <v>689</v>
      </c>
      <c r="F1514" s="201" t="s">
        <v>145</v>
      </c>
      <c r="G1514" s="3">
        <v>5824</v>
      </c>
    </row>
    <row r="1515" spans="1:7" s="97" customFormat="1" x14ac:dyDescent="0.2">
      <c r="A1515" s="99" t="s">
        <v>692</v>
      </c>
      <c r="B1515" s="77">
        <v>912</v>
      </c>
      <c r="C1515" s="78" t="s">
        <v>78</v>
      </c>
      <c r="D1515" s="78" t="s">
        <v>62</v>
      </c>
      <c r="E1515" s="78" t="s">
        <v>691</v>
      </c>
      <c r="F1515" s="78"/>
      <c r="G1515" s="2">
        <f t="shared" ref="G1515:G1517" si="148">G1516</f>
        <v>2000</v>
      </c>
    </row>
    <row r="1516" spans="1:7" s="97" customFormat="1" ht="31.5" x14ac:dyDescent="0.2">
      <c r="A1516" s="82" t="s">
        <v>18</v>
      </c>
      <c r="B1516" s="202">
        <v>912</v>
      </c>
      <c r="C1516" s="201" t="s">
        <v>78</v>
      </c>
      <c r="D1516" s="201" t="s">
        <v>62</v>
      </c>
      <c r="E1516" s="201" t="s">
        <v>691</v>
      </c>
      <c r="F1516" s="201" t="s">
        <v>20</v>
      </c>
      <c r="G1516" s="3">
        <f t="shared" si="148"/>
        <v>2000</v>
      </c>
    </row>
    <row r="1517" spans="1:7" s="97" customFormat="1" x14ac:dyDescent="0.2">
      <c r="A1517" s="82" t="s">
        <v>25</v>
      </c>
      <c r="B1517" s="202">
        <v>912</v>
      </c>
      <c r="C1517" s="201" t="s">
        <v>78</v>
      </c>
      <c r="D1517" s="201" t="s">
        <v>62</v>
      </c>
      <c r="E1517" s="201" t="s">
        <v>691</v>
      </c>
      <c r="F1517" s="201" t="s">
        <v>26</v>
      </c>
      <c r="G1517" s="3">
        <f t="shared" si="148"/>
        <v>2000</v>
      </c>
    </row>
    <row r="1518" spans="1:7" s="97" customFormat="1" x14ac:dyDescent="0.2">
      <c r="A1518" s="109" t="s">
        <v>138</v>
      </c>
      <c r="B1518" s="202">
        <v>912</v>
      </c>
      <c r="C1518" s="201" t="s">
        <v>78</v>
      </c>
      <c r="D1518" s="201" t="s">
        <v>62</v>
      </c>
      <c r="E1518" s="201" t="s">
        <v>691</v>
      </c>
      <c r="F1518" s="201" t="s">
        <v>145</v>
      </c>
      <c r="G1518" s="3">
        <v>2000</v>
      </c>
    </row>
    <row r="1519" spans="1:7" s="97" customFormat="1" x14ac:dyDescent="0.2">
      <c r="A1519" s="76" t="s">
        <v>663</v>
      </c>
      <c r="B1519" s="77">
        <v>912</v>
      </c>
      <c r="C1519" s="78">
        <v>12</v>
      </c>
      <c r="D1519" s="78" t="s">
        <v>62</v>
      </c>
      <c r="E1519" s="78" t="s">
        <v>662</v>
      </c>
      <c r="F1519" s="200"/>
      <c r="G1519" s="2">
        <f t="shared" ref="G1519:G1521" si="149">G1520</f>
        <v>20417</v>
      </c>
    </row>
    <row r="1520" spans="1:7" s="97" customFormat="1" ht="31.5" x14ac:dyDescent="0.2">
      <c r="A1520" s="82" t="s">
        <v>18</v>
      </c>
      <c r="B1520" s="202">
        <v>912</v>
      </c>
      <c r="C1520" s="201" t="s">
        <v>78</v>
      </c>
      <c r="D1520" s="201" t="s">
        <v>62</v>
      </c>
      <c r="E1520" s="201" t="s">
        <v>662</v>
      </c>
      <c r="F1520" s="201" t="s">
        <v>20</v>
      </c>
      <c r="G1520" s="3">
        <f t="shared" si="149"/>
        <v>20417</v>
      </c>
    </row>
    <row r="1521" spans="1:7" s="97" customFormat="1" x14ac:dyDescent="0.2">
      <c r="A1521" s="82" t="s">
        <v>25</v>
      </c>
      <c r="B1521" s="202">
        <v>912</v>
      </c>
      <c r="C1521" s="201" t="s">
        <v>78</v>
      </c>
      <c r="D1521" s="201" t="s">
        <v>62</v>
      </c>
      <c r="E1521" s="201" t="s">
        <v>662</v>
      </c>
      <c r="F1521" s="201" t="s">
        <v>26</v>
      </c>
      <c r="G1521" s="3">
        <f t="shared" si="149"/>
        <v>20417</v>
      </c>
    </row>
    <row r="1522" spans="1:7" s="97" customFormat="1" ht="47.25" x14ac:dyDescent="0.2">
      <c r="A1522" s="82" t="s">
        <v>144</v>
      </c>
      <c r="B1522" s="202">
        <v>912</v>
      </c>
      <c r="C1522" s="201" t="s">
        <v>78</v>
      </c>
      <c r="D1522" s="201" t="s">
        <v>62</v>
      </c>
      <c r="E1522" s="201" t="s">
        <v>662</v>
      </c>
      <c r="F1522" s="201" t="s">
        <v>146</v>
      </c>
      <c r="G1522" s="3">
        <v>20417</v>
      </c>
    </row>
    <row r="1523" spans="1:7" s="194" customFormat="1" ht="20.45" customHeight="1" x14ac:dyDescent="0.2">
      <c r="A1523" s="72" t="s">
        <v>484</v>
      </c>
      <c r="B1523" s="44">
        <v>912</v>
      </c>
      <c r="C1523" s="73" t="s">
        <v>78</v>
      </c>
      <c r="D1523" s="73" t="s">
        <v>52</v>
      </c>
      <c r="E1523" s="73"/>
      <c r="F1523" s="73"/>
      <c r="G1523" s="1">
        <f t="shared" ref="G1523:G1528" si="150">G1524</f>
        <v>13634</v>
      </c>
    </row>
    <row r="1524" spans="1:7" s="97" customFormat="1" ht="63" x14ac:dyDescent="0.2">
      <c r="A1524" s="72" t="s">
        <v>757</v>
      </c>
      <c r="B1524" s="44">
        <v>912</v>
      </c>
      <c r="C1524" s="73">
        <v>12</v>
      </c>
      <c r="D1524" s="73" t="s">
        <v>52</v>
      </c>
      <c r="E1524" s="73" t="s">
        <v>377</v>
      </c>
      <c r="F1524" s="44"/>
      <c r="G1524" s="1">
        <f>G1526+G1530</f>
        <v>13634</v>
      </c>
    </row>
    <row r="1525" spans="1:7" s="97" customFormat="1" ht="63" x14ac:dyDescent="0.2">
      <c r="A1525" s="72" t="s">
        <v>758</v>
      </c>
      <c r="B1525" s="44">
        <v>912</v>
      </c>
      <c r="C1525" s="73" t="s">
        <v>78</v>
      </c>
      <c r="D1525" s="73" t="s">
        <v>52</v>
      </c>
      <c r="E1525" s="93" t="s">
        <v>378</v>
      </c>
      <c r="F1525" s="104"/>
      <c r="G1525" s="1">
        <f t="shared" ref="G1525:G1526" si="151">G1526</f>
        <v>13134</v>
      </c>
    </row>
    <row r="1526" spans="1:7" s="97" customFormat="1" ht="31.5" x14ac:dyDescent="0.2">
      <c r="A1526" s="76" t="s">
        <v>153</v>
      </c>
      <c r="B1526" s="77">
        <v>912</v>
      </c>
      <c r="C1526" s="78">
        <v>12</v>
      </c>
      <c r="D1526" s="78" t="s">
        <v>52</v>
      </c>
      <c r="E1526" s="78" t="s">
        <v>379</v>
      </c>
      <c r="F1526" s="201"/>
      <c r="G1526" s="2">
        <f t="shared" si="151"/>
        <v>13134</v>
      </c>
    </row>
    <row r="1527" spans="1:7" s="97" customFormat="1" ht="31.5" x14ac:dyDescent="0.2">
      <c r="A1527" s="81" t="s">
        <v>22</v>
      </c>
      <c r="B1527" s="44">
        <v>912</v>
      </c>
      <c r="C1527" s="73" t="s">
        <v>78</v>
      </c>
      <c r="D1527" s="73" t="s">
        <v>52</v>
      </c>
      <c r="E1527" s="201" t="s">
        <v>379</v>
      </c>
      <c r="F1527" s="201" t="s">
        <v>15</v>
      </c>
      <c r="G1527" s="3">
        <f t="shared" si="150"/>
        <v>13134</v>
      </c>
    </row>
    <row r="1528" spans="1:7" s="97" customFormat="1" ht="31.5" x14ac:dyDescent="0.2">
      <c r="A1528" s="81" t="s">
        <v>17</v>
      </c>
      <c r="B1528" s="202">
        <v>912</v>
      </c>
      <c r="C1528" s="201" t="s">
        <v>78</v>
      </c>
      <c r="D1528" s="201" t="s">
        <v>52</v>
      </c>
      <c r="E1528" s="201" t="s">
        <v>379</v>
      </c>
      <c r="F1528" s="201" t="s">
        <v>16</v>
      </c>
      <c r="G1528" s="3">
        <f t="shared" si="150"/>
        <v>13134</v>
      </c>
    </row>
    <row r="1529" spans="1:7" s="97" customFormat="1" x14ac:dyDescent="0.25">
      <c r="A1529" s="197" t="s">
        <v>934</v>
      </c>
      <c r="B1529" s="202">
        <v>912</v>
      </c>
      <c r="C1529" s="201" t="s">
        <v>78</v>
      </c>
      <c r="D1529" s="201" t="s">
        <v>52</v>
      </c>
      <c r="E1529" s="201" t="s">
        <v>379</v>
      </c>
      <c r="F1529" s="201" t="s">
        <v>128</v>
      </c>
      <c r="G1529" s="3">
        <v>13134</v>
      </c>
    </row>
    <row r="1530" spans="1:7" s="97" customFormat="1" ht="31.5" x14ac:dyDescent="0.2">
      <c r="A1530" s="124" t="s">
        <v>618</v>
      </c>
      <c r="B1530" s="77">
        <v>912</v>
      </c>
      <c r="C1530" s="78" t="s">
        <v>78</v>
      </c>
      <c r="D1530" s="78" t="s">
        <v>52</v>
      </c>
      <c r="E1530" s="78" t="s">
        <v>619</v>
      </c>
      <c r="F1530" s="78"/>
      <c r="G1530" s="2">
        <f t="shared" ref="G1530:G1532" si="152">G1531</f>
        <v>500</v>
      </c>
    </row>
    <row r="1531" spans="1:7" s="97" customFormat="1" ht="31.5" x14ac:dyDescent="0.2">
      <c r="A1531" s="81" t="s">
        <v>22</v>
      </c>
      <c r="B1531" s="202">
        <v>912</v>
      </c>
      <c r="C1531" s="201" t="s">
        <v>78</v>
      </c>
      <c r="D1531" s="201" t="s">
        <v>52</v>
      </c>
      <c r="E1531" s="201" t="s">
        <v>619</v>
      </c>
      <c r="F1531" s="201" t="s">
        <v>15</v>
      </c>
      <c r="G1531" s="3">
        <f t="shared" si="152"/>
        <v>500</v>
      </c>
    </row>
    <row r="1532" spans="1:7" s="97" customFormat="1" ht="31.5" x14ac:dyDescent="0.2">
      <c r="A1532" s="81" t="s">
        <v>17</v>
      </c>
      <c r="B1532" s="77">
        <v>912</v>
      </c>
      <c r="C1532" s="201" t="s">
        <v>78</v>
      </c>
      <c r="D1532" s="201" t="s">
        <v>52</v>
      </c>
      <c r="E1532" s="201" t="s">
        <v>619</v>
      </c>
      <c r="F1532" s="201" t="s">
        <v>16</v>
      </c>
      <c r="G1532" s="3">
        <f t="shared" si="152"/>
        <v>500</v>
      </c>
    </row>
    <row r="1533" spans="1:7" s="97" customFormat="1" x14ac:dyDescent="0.25">
      <c r="A1533" s="197" t="s">
        <v>934</v>
      </c>
      <c r="B1533" s="84">
        <v>912</v>
      </c>
      <c r="C1533" s="201" t="s">
        <v>78</v>
      </c>
      <c r="D1533" s="201" t="s">
        <v>52</v>
      </c>
      <c r="E1533" s="201" t="s">
        <v>619</v>
      </c>
      <c r="F1533" s="201" t="s">
        <v>128</v>
      </c>
      <c r="G1533" s="3">
        <v>500</v>
      </c>
    </row>
    <row r="1534" spans="1:7" s="97" customFormat="1" x14ac:dyDescent="0.2">
      <c r="A1534" s="85" t="s">
        <v>108</v>
      </c>
      <c r="B1534" s="84">
        <v>912</v>
      </c>
      <c r="C1534" s="73">
        <v>12</v>
      </c>
      <c r="D1534" s="73" t="s">
        <v>56</v>
      </c>
      <c r="E1534" s="86"/>
      <c r="F1534" s="60"/>
      <c r="G1534" s="1">
        <f>G1535</f>
        <v>16600</v>
      </c>
    </row>
    <row r="1535" spans="1:7" s="97" customFormat="1" ht="63" x14ac:dyDescent="0.2">
      <c r="A1535" s="72" t="s">
        <v>757</v>
      </c>
      <c r="B1535" s="44">
        <v>912</v>
      </c>
      <c r="C1535" s="73">
        <v>12</v>
      </c>
      <c r="D1535" s="44" t="s">
        <v>56</v>
      </c>
      <c r="E1535" s="73" t="s">
        <v>377</v>
      </c>
      <c r="F1535" s="73"/>
      <c r="G1535" s="1">
        <f>G1536+G1553</f>
        <v>16600</v>
      </c>
    </row>
    <row r="1536" spans="1:7" s="97" customFormat="1" ht="63" x14ac:dyDescent="0.2">
      <c r="A1536" s="72" t="s">
        <v>758</v>
      </c>
      <c r="B1536" s="44">
        <v>912</v>
      </c>
      <c r="C1536" s="73" t="s">
        <v>78</v>
      </c>
      <c r="D1536" s="73" t="s">
        <v>56</v>
      </c>
      <c r="E1536" s="93" t="s">
        <v>378</v>
      </c>
      <c r="F1536" s="104"/>
      <c r="G1536" s="1">
        <f>G1537+G1541+G1545+G1549</f>
        <v>15700</v>
      </c>
    </row>
    <row r="1537" spans="1:7" s="75" customFormat="1" ht="31.5" x14ac:dyDescent="0.2">
      <c r="A1537" s="124" t="s">
        <v>153</v>
      </c>
      <c r="B1537" s="77">
        <v>912</v>
      </c>
      <c r="C1537" s="78" t="s">
        <v>78</v>
      </c>
      <c r="D1537" s="78" t="s">
        <v>56</v>
      </c>
      <c r="E1537" s="78" t="s">
        <v>379</v>
      </c>
      <c r="F1537" s="78"/>
      <c r="G1537" s="2">
        <f t="shared" ref="G1537:G1551" si="153">G1538</f>
        <v>2700</v>
      </c>
    </row>
    <row r="1538" spans="1:7" s="75" customFormat="1" ht="31.5" x14ac:dyDescent="0.2">
      <c r="A1538" s="81" t="s">
        <v>22</v>
      </c>
      <c r="B1538" s="84">
        <v>912</v>
      </c>
      <c r="C1538" s="201" t="s">
        <v>78</v>
      </c>
      <c r="D1538" s="201" t="s">
        <v>56</v>
      </c>
      <c r="E1538" s="201" t="s">
        <v>379</v>
      </c>
      <c r="F1538" s="201">
        <v>200</v>
      </c>
      <c r="G1538" s="3">
        <f t="shared" si="153"/>
        <v>2700</v>
      </c>
    </row>
    <row r="1539" spans="1:7" s="75" customFormat="1" ht="35.450000000000003" customHeight="1" x14ac:dyDescent="0.2">
      <c r="A1539" s="81" t="s">
        <v>17</v>
      </c>
      <c r="B1539" s="84">
        <v>912</v>
      </c>
      <c r="C1539" s="201" t="s">
        <v>78</v>
      </c>
      <c r="D1539" s="201" t="s">
        <v>56</v>
      </c>
      <c r="E1539" s="201" t="s">
        <v>379</v>
      </c>
      <c r="F1539" s="201">
        <v>240</v>
      </c>
      <c r="G1539" s="3">
        <f t="shared" si="153"/>
        <v>2700</v>
      </c>
    </row>
    <row r="1540" spans="1:7" s="75" customFormat="1" x14ac:dyDescent="0.25">
      <c r="A1540" s="197" t="s">
        <v>934</v>
      </c>
      <c r="B1540" s="84">
        <v>912</v>
      </c>
      <c r="C1540" s="201" t="s">
        <v>78</v>
      </c>
      <c r="D1540" s="201" t="s">
        <v>56</v>
      </c>
      <c r="E1540" s="201" t="s">
        <v>379</v>
      </c>
      <c r="F1540" s="201" t="s">
        <v>128</v>
      </c>
      <c r="G1540" s="3">
        <v>2700</v>
      </c>
    </row>
    <row r="1541" spans="1:7" s="75" customFormat="1" ht="47.25" x14ac:dyDescent="0.2">
      <c r="A1541" s="124" t="s">
        <v>1182</v>
      </c>
      <c r="B1541" s="77">
        <v>912</v>
      </c>
      <c r="C1541" s="78" t="s">
        <v>78</v>
      </c>
      <c r="D1541" s="78" t="s">
        <v>56</v>
      </c>
      <c r="E1541" s="78" t="s">
        <v>693</v>
      </c>
      <c r="F1541" s="78"/>
      <c r="G1541" s="2">
        <f t="shared" si="153"/>
        <v>5000</v>
      </c>
    </row>
    <row r="1542" spans="1:7" s="75" customFormat="1" ht="31.5" x14ac:dyDescent="0.2">
      <c r="A1542" s="81" t="s">
        <v>22</v>
      </c>
      <c r="B1542" s="84">
        <v>912</v>
      </c>
      <c r="C1542" s="201" t="s">
        <v>78</v>
      </c>
      <c r="D1542" s="201" t="s">
        <v>56</v>
      </c>
      <c r="E1542" s="201" t="s">
        <v>693</v>
      </c>
      <c r="F1542" s="201">
        <v>200</v>
      </c>
      <c r="G1542" s="3">
        <f t="shared" si="153"/>
        <v>5000</v>
      </c>
    </row>
    <row r="1543" spans="1:7" s="75" customFormat="1" ht="31.5" x14ac:dyDescent="0.2">
      <c r="A1543" s="81" t="s">
        <v>17</v>
      </c>
      <c r="B1543" s="84">
        <v>912</v>
      </c>
      <c r="C1543" s="201" t="s">
        <v>78</v>
      </c>
      <c r="D1543" s="201" t="s">
        <v>56</v>
      </c>
      <c r="E1543" s="201" t="s">
        <v>693</v>
      </c>
      <c r="F1543" s="201">
        <v>240</v>
      </c>
      <c r="G1543" s="3">
        <f t="shared" si="153"/>
        <v>5000</v>
      </c>
    </row>
    <row r="1544" spans="1:7" s="75" customFormat="1" x14ac:dyDescent="0.25">
      <c r="A1544" s="197" t="s">
        <v>934</v>
      </c>
      <c r="B1544" s="84">
        <v>912</v>
      </c>
      <c r="C1544" s="201" t="s">
        <v>78</v>
      </c>
      <c r="D1544" s="201" t="s">
        <v>56</v>
      </c>
      <c r="E1544" s="201" t="s">
        <v>693</v>
      </c>
      <c r="F1544" s="201" t="s">
        <v>128</v>
      </c>
      <c r="G1544" s="3">
        <f>2000+3000</f>
        <v>5000</v>
      </c>
    </row>
    <row r="1545" spans="1:7" s="75" customFormat="1" x14ac:dyDescent="0.2">
      <c r="A1545" s="124" t="s">
        <v>154</v>
      </c>
      <c r="B1545" s="77">
        <v>912</v>
      </c>
      <c r="C1545" s="78" t="s">
        <v>78</v>
      </c>
      <c r="D1545" s="78" t="s">
        <v>56</v>
      </c>
      <c r="E1545" s="78" t="s">
        <v>953</v>
      </c>
      <c r="F1545" s="78"/>
      <c r="G1545" s="2">
        <f t="shared" si="153"/>
        <v>1000</v>
      </c>
    </row>
    <row r="1546" spans="1:7" s="75" customFormat="1" ht="31.5" x14ac:dyDescent="0.2">
      <c r="A1546" s="81" t="s">
        <v>22</v>
      </c>
      <c r="B1546" s="84">
        <v>912</v>
      </c>
      <c r="C1546" s="201" t="s">
        <v>78</v>
      </c>
      <c r="D1546" s="201" t="s">
        <v>56</v>
      </c>
      <c r="E1546" s="201" t="s">
        <v>953</v>
      </c>
      <c r="F1546" s="201">
        <v>200</v>
      </c>
      <c r="G1546" s="3">
        <f t="shared" si="153"/>
        <v>1000</v>
      </c>
    </row>
    <row r="1547" spans="1:7" s="75" customFormat="1" ht="31.5" x14ac:dyDescent="0.2">
      <c r="A1547" s="81" t="s">
        <v>17</v>
      </c>
      <c r="B1547" s="84">
        <v>912</v>
      </c>
      <c r="C1547" s="201" t="s">
        <v>78</v>
      </c>
      <c r="D1547" s="201" t="s">
        <v>56</v>
      </c>
      <c r="E1547" s="201" t="s">
        <v>953</v>
      </c>
      <c r="F1547" s="201">
        <v>240</v>
      </c>
      <c r="G1547" s="3">
        <f t="shared" si="153"/>
        <v>1000</v>
      </c>
    </row>
    <row r="1548" spans="1:7" s="75" customFormat="1" x14ac:dyDescent="0.25">
      <c r="A1548" s="197" t="s">
        <v>934</v>
      </c>
      <c r="B1548" s="84">
        <v>912</v>
      </c>
      <c r="C1548" s="201" t="s">
        <v>78</v>
      </c>
      <c r="D1548" s="201" t="s">
        <v>56</v>
      </c>
      <c r="E1548" s="201" t="s">
        <v>953</v>
      </c>
      <c r="F1548" s="201" t="s">
        <v>128</v>
      </c>
      <c r="G1548" s="3">
        <v>1000</v>
      </c>
    </row>
    <row r="1549" spans="1:7" s="75" customFormat="1" ht="47.25" x14ac:dyDescent="0.2">
      <c r="A1549" s="124" t="s">
        <v>1183</v>
      </c>
      <c r="B1549" s="77">
        <v>912</v>
      </c>
      <c r="C1549" s="78" t="s">
        <v>78</v>
      </c>
      <c r="D1549" s="78" t="s">
        <v>56</v>
      </c>
      <c r="E1549" s="78" t="s">
        <v>954</v>
      </c>
      <c r="F1549" s="78"/>
      <c r="G1549" s="2">
        <f t="shared" si="153"/>
        <v>7000</v>
      </c>
    </row>
    <row r="1550" spans="1:7" s="75" customFormat="1" ht="31.5" x14ac:dyDescent="0.2">
      <c r="A1550" s="81" t="s">
        <v>22</v>
      </c>
      <c r="B1550" s="84">
        <v>912</v>
      </c>
      <c r="C1550" s="201" t="s">
        <v>78</v>
      </c>
      <c r="D1550" s="201" t="s">
        <v>56</v>
      </c>
      <c r="E1550" s="201" t="s">
        <v>954</v>
      </c>
      <c r="F1550" s="201">
        <v>200</v>
      </c>
      <c r="G1550" s="3">
        <f t="shared" si="153"/>
        <v>7000</v>
      </c>
    </row>
    <row r="1551" spans="1:7" s="75" customFormat="1" ht="31.5" x14ac:dyDescent="0.2">
      <c r="A1551" s="81" t="s">
        <v>17</v>
      </c>
      <c r="B1551" s="84">
        <v>912</v>
      </c>
      <c r="C1551" s="201" t="s">
        <v>78</v>
      </c>
      <c r="D1551" s="201" t="s">
        <v>56</v>
      </c>
      <c r="E1551" s="201" t="s">
        <v>954</v>
      </c>
      <c r="F1551" s="201">
        <v>240</v>
      </c>
      <c r="G1551" s="3">
        <f t="shared" si="153"/>
        <v>7000</v>
      </c>
    </row>
    <row r="1552" spans="1:7" s="75" customFormat="1" x14ac:dyDescent="0.25">
      <c r="A1552" s="197" t="s">
        <v>934</v>
      </c>
      <c r="B1552" s="84">
        <v>912</v>
      </c>
      <c r="C1552" s="201" t="s">
        <v>78</v>
      </c>
      <c r="D1552" s="201" t="s">
        <v>56</v>
      </c>
      <c r="E1552" s="201" t="s">
        <v>954</v>
      </c>
      <c r="F1552" s="201" t="s">
        <v>128</v>
      </c>
      <c r="G1552" s="3">
        <v>7000</v>
      </c>
    </row>
    <row r="1553" spans="1:16370" s="75" customFormat="1" ht="47.25" x14ac:dyDescent="0.2">
      <c r="A1553" s="87" t="s">
        <v>957</v>
      </c>
      <c r="B1553" s="44">
        <v>912</v>
      </c>
      <c r="C1553" s="73" t="s">
        <v>78</v>
      </c>
      <c r="D1553" s="73" t="s">
        <v>56</v>
      </c>
      <c r="E1553" s="93" t="s">
        <v>380</v>
      </c>
      <c r="F1553" s="104"/>
      <c r="G1553" s="1">
        <f t="shared" ref="G1553:G1556" si="154">G1554</f>
        <v>900</v>
      </c>
    </row>
    <row r="1554" spans="1:16370" s="75" customFormat="1" ht="47.25" x14ac:dyDescent="0.2">
      <c r="A1554" s="124" t="s">
        <v>956</v>
      </c>
      <c r="B1554" s="77">
        <v>912</v>
      </c>
      <c r="C1554" s="78" t="s">
        <v>78</v>
      </c>
      <c r="D1554" s="78" t="s">
        <v>56</v>
      </c>
      <c r="E1554" s="78" t="s">
        <v>955</v>
      </c>
      <c r="F1554" s="201"/>
      <c r="G1554" s="2">
        <f t="shared" si="154"/>
        <v>900</v>
      </c>
    </row>
    <row r="1555" spans="1:16370" s="75" customFormat="1" ht="31.5" x14ac:dyDescent="0.2">
      <c r="A1555" s="81" t="s">
        <v>22</v>
      </c>
      <c r="B1555" s="84">
        <v>912</v>
      </c>
      <c r="C1555" s="201" t="s">
        <v>78</v>
      </c>
      <c r="D1555" s="201" t="s">
        <v>56</v>
      </c>
      <c r="E1555" s="201" t="s">
        <v>955</v>
      </c>
      <c r="F1555" s="201">
        <v>200</v>
      </c>
      <c r="G1555" s="3">
        <f t="shared" si="154"/>
        <v>900</v>
      </c>
    </row>
    <row r="1556" spans="1:16370" s="75" customFormat="1" ht="31.5" x14ac:dyDescent="0.2">
      <c r="A1556" s="81" t="s">
        <v>17</v>
      </c>
      <c r="B1556" s="84">
        <v>912</v>
      </c>
      <c r="C1556" s="201" t="s">
        <v>78</v>
      </c>
      <c r="D1556" s="201" t="s">
        <v>56</v>
      </c>
      <c r="E1556" s="201" t="s">
        <v>955</v>
      </c>
      <c r="F1556" s="201">
        <v>240</v>
      </c>
      <c r="G1556" s="3">
        <f t="shared" si="154"/>
        <v>900</v>
      </c>
    </row>
    <row r="1557" spans="1:16370" s="75" customFormat="1" x14ac:dyDescent="0.25">
      <c r="A1557" s="197" t="s">
        <v>934</v>
      </c>
      <c r="B1557" s="84">
        <v>912</v>
      </c>
      <c r="C1557" s="201" t="s">
        <v>78</v>
      </c>
      <c r="D1557" s="201" t="s">
        <v>56</v>
      </c>
      <c r="E1557" s="201" t="s">
        <v>955</v>
      </c>
      <c r="F1557" s="201" t="s">
        <v>128</v>
      </c>
      <c r="G1557" s="3">
        <f>1200-300</f>
        <v>900</v>
      </c>
    </row>
    <row r="1558" spans="1:16370" s="51" customFormat="1" ht="37.5" customHeight="1" x14ac:dyDescent="0.2">
      <c r="A1558" s="46" t="s">
        <v>1194</v>
      </c>
      <c r="B1558" s="47">
        <v>913</v>
      </c>
      <c r="C1558" s="47"/>
      <c r="D1558" s="47"/>
      <c r="E1558" s="48"/>
      <c r="F1558" s="48"/>
      <c r="G1558" s="20">
        <f t="shared" ref="G1558:G1563" si="155">G1559</f>
        <v>7441.5999999999995</v>
      </c>
    </row>
    <row r="1559" spans="1:16370" s="107" customFormat="1" x14ac:dyDescent="0.2">
      <c r="A1559" s="74" t="s">
        <v>50</v>
      </c>
      <c r="B1559" s="44">
        <v>913</v>
      </c>
      <c r="C1559" s="73" t="s">
        <v>51</v>
      </c>
      <c r="D1559" s="73"/>
      <c r="E1559" s="73"/>
      <c r="F1559" s="73"/>
      <c r="G1559" s="12">
        <f t="shared" si="155"/>
        <v>7441.5999999999995</v>
      </c>
    </row>
    <row r="1560" spans="1:16370" s="107" customFormat="1" ht="33.75" customHeight="1" x14ac:dyDescent="0.2">
      <c r="A1560" s="74" t="s">
        <v>866</v>
      </c>
      <c r="B1560" s="44">
        <v>913</v>
      </c>
      <c r="C1560" s="73" t="s">
        <v>62</v>
      </c>
      <c r="D1560" s="73" t="s">
        <v>65</v>
      </c>
      <c r="E1560" s="201"/>
      <c r="F1560" s="201"/>
      <c r="G1560" s="1">
        <f t="shared" si="155"/>
        <v>7441.5999999999995</v>
      </c>
    </row>
    <row r="1561" spans="1:16370" s="59" customFormat="1" ht="31.5" x14ac:dyDescent="0.2">
      <c r="A1561" s="72" t="s">
        <v>760</v>
      </c>
      <c r="B1561" s="44">
        <v>913</v>
      </c>
      <c r="C1561" s="73" t="s">
        <v>62</v>
      </c>
      <c r="D1561" s="73" t="s">
        <v>65</v>
      </c>
      <c r="E1561" s="73" t="s">
        <v>211</v>
      </c>
      <c r="F1561" s="44"/>
      <c r="G1561" s="198">
        <f t="shared" si="155"/>
        <v>7441.5999999999995</v>
      </c>
    </row>
    <row r="1562" spans="1:16370" s="111" customFormat="1" ht="18.75" x14ac:dyDescent="0.2">
      <c r="A1562" s="199" t="s">
        <v>497</v>
      </c>
      <c r="B1562" s="43">
        <v>913</v>
      </c>
      <c r="C1562" s="200" t="s">
        <v>62</v>
      </c>
      <c r="D1562" s="200" t="s">
        <v>65</v>
      </c>
      <c r="E1562" s="102" t="s">
        <v>501</v>
      </c>
      <c r="F1562" s="78"/>
      <c r="G1562" s="8">
        <f t="shared" si="155"/>
        <v>7441.5999999999995</v>
      </c>
      <c r="H1562" s="59"/>
      <c r="I1562" s="59"/>
      <c r="J1562" s="59"/>
      <c r="K1562" s="59"/>
      <c r="L1562" s="59"/>
      <c r="M1562" s="59"/>
      <c r="N1562" s="59"/>
      <c r="O1562" s="59"/>
      <c r="P1562" s="59"/>
      <c r="Q1562" s="59"/>
      <c r="R1562" s="59"/>
      <c r="S1562" s="59"/>
      <c r="T1562" s="59"/>
      <c r="U1562" s="59"/>
      <c r="V1562" s="59"/>
      <c r="W1562" s="59"/>
      <c r="X1562" s="59"/>
      <c r="Y1562" s="59"/>
      <c r="Z1562" s="59"/>
      <c r="AA1562" s="59"/>
      <c r="AB1562" s="59"/>
      <c r="AC1562" s="59"/>
      <c r="AD1562" s="59"/>
      <c r="AE1562" s="59"/>
      <c r="AF1562" s="59"/>
      <c r="AG1562" s="59"/>
      <c r="AH1562" s="59"/>
      <c r="AI1562" s="59"/>
      <c r="AJ1562" s="59"/>
      <c r="AK1562" s="59"/>
      <c r="AL1562" s="59"/>
      <c r="AM1562" s="59"/>
      <c r="AN1562" s="59"/>
      <c r="AO1562" s="59"/>
      <c r="AP1562" s="59"/>
      <c r="AQ1562" s="59"/>
      <c r="AR1562" s="59"/>
      <c r="AS1562" s="59"/>
      <c r="AT1562" s="59"/>
      <c r="AU1562" s="59"/>
      <c r="AV1562" s="59"/>
      <c r="AW1562" s="59"/>
      <c r="AX1562" s="59"/>
      <c r="AY1562" s="59"/>
      <c r="AZ1562" s="59"/>
      <c r="BA1562" s="59"/>
      <c r="BB1562" s="59"/>
      <c r="BC1562" s="59"/>
      <c r="BD1562" s="59"/>
      <c r="BE1562" s="59"/>
      <c r="BF1562" s="59"/>
      <c r="BG1562" s="59"/>
      <c r="BH1562" s="59"/>
      <c r="BI1562" s="59"/>
      <c r="BJ1562" s="59"/>
      <c r="BK1562" s="59"/>
      <c r="BL1562" s="59"/>
      <c r="BM1562" s="59"/>
      <c r="BN1562" s="59"/>
      <c r="BO1562" s="59"/>
      <c r="BP1562" s="59"/>
      <c r="BQ1562" s="59"/>
      <c r="BR1562" s="59"/>
      <c r="BS1562" s="59"/>
      <c r="BT1562" s="59"/>
      <c r="BU1562" s="59"/>
      <c r="BV1562" s="59"/>
      <c r="BW1562" s="59"/>
      <c r="BX1562" s="59"/>
      <c r="BY1562" s="59"/>
      <c r="BZ1562" s="59"/>
      <c r="CA1562" s="59"/>
      <c r="CB1562" s="59"/>
      <c r="CC1562" s="59"/>
      <c r="CD1562" s="59"/>
      <c r="CE1562" s="59"/>
      <c r="CF1562" s="59"/>
      <c r="CG1562" s="59"/>
      <c r="CH1562" s="59"/>
      <c r="CI1562" s="59"/>
      <c r="CJ1562" s="59"/>
      <c r="CK1562" s="59"/>
      <c r="CL1562" s="59"/>
      <c r="CM1562" s="59"/>
      <c r="CN1562" s="59"/>
      <c r="CO1562" s="59"/>
      <c r="CP1562" s="59"/>
      <c r="CQ1562" s="59"/>
      <c r="CR1562" s="59"/>
      <c r="CS1562" s="59"/>
      <c r="CT1562" s="59"/>
      <c r="CU1562" s="59"/>
      <c r="CV1562" s="59"/>
      <c r="CW1562" s="59"/>
      <c r="CX1562" s="59"/>
      <c r="CY1562" s="59"/>
      <c r="CZ1562" s="59"/>
      <c r="DA1562" s="59"/>
      <c r="DB1562" s="59"/>
      <c r="DC1562" s="59"/>
      <c r="DD1562" s="59"/>
      <c r="DE1562" s="59"/>
      <c r="DF1562" s="59"/>
      <c r="DG1562" s="59"/>
      <c r="DH1562" s="59"/>
      <c r="DI1562" s="59"/>
      <c r="DJ1562" s="59"/>
      <c r="DK1562" s="59"/>
      <c r="DL1562" s="59"/>
      <c r="DM1562" s="59"/>
      <c r="DN1562" s="59"/>
      <c r="DO1562" s="59"/>
      <c r="DP1562" s="59"/>
      <c r="DQ1562" s="59"/>
      <c r="DR1562" s="59"/>
      <c r="DS1562" s="59"/>
      <c r="DT1562" s="59"/>
      <c r="DU1562" s="59"/>
      <c r="DV1562" s="59"/>
      <c r="DW1562" s="59"/>
      <c r="DX1562" s="59"/>
      <c r="DY1562" s="59"/>
      <c r="DZ1562" s="59"/>
      <c r="EA1562" s="59"/>
      <c r="EB1562" s="59"/>
      <c r="EC1562" s="59"/>
      <c r="ED1562" s="59"/>
      <c r="EE1562" s="59"/>
      <c r="EF1562" s="59"/>
      <c r="EG1562" s="59"/>
      <c r="EH1562" s="59"/>
      <c r="EI1562" s="59"/>
      <c r="EJ1562" s="59"/>
      <c r="EK1562" s="59"/>
      <c r="EL1562" s="59"/>
      <c r="EM1562" s="59"/>
      <c r="EN1562" s="59"/>
      <c r="EO1562" s="59"/>
      <c r="EP1562" s="59"/>
      <c r="EQ1562" s="59"/>
      <c r="ER1562" s="59"/>
      <c r="ES1562" s="59"/>
      <c r="ET1562" s="59"/>
      <c r="EU1562" s="59"/>
      <c r="EV1562" s="59"/>
      <c r="EW1562" s="59"/>
      <c r="EX1562" s="59"/>
      <c r="EY1562" s="59"/>
      <c r="EZ1562" s="59"/>
      <c r="FA1562" s="59"/>
      <c r="FB1562" s="59"/>
      <c r="FC1562" s="59"/>
      <c r="FD1562" s="59"/>
      <c r="FE1562" s="59"/>
      <c r="FF1562" s="59"/>
      <c r="FG1562" s="59"/>
      <c r="FH1562" s="59"/>
      <c r="FI1562" s="59"/>
      <c r="FJ1562" s="59"/>
      <c r="FK1562" s="59"/>
      <c r="FL1562" s="59"/>
      <c r="FM1562" s="59"/>
      <c r="FN1562" s="59"/>
      <c r="FO1562" s="59"/>
      <c r="FP1562" s="59"/>
      <c r="FQ1562" s="59"/>
      <c r="FR1562" s="59"/>
      <c r="FS1562" s="59"/>
      <c r="FT1562" s="59"/>
      <c r="FU1562" s="59"/>
      <c r="FV1562" s="59"/>
      <c r="FW1562" s="59"/>
      <c r="FX1562" s="59"/>
      <c r="FY1562" s="59"/>
      <c r="FZ1562" s="59"/>
      <c r="GA1562" s="59"/>
      <c r="GB1562" s="59"/>
      <c r="GC1562" s="59"/>
      <c r="GD1562" s="59"/>
      <c r="GE1562" s="59"/>
      <c r="GF1562" s="59"/>
      <c r="GG1562" s="59"/>
      <c r="GH1562" s="59"/>
      <c r="GI1562" s="59"/>
      <c r="GJ1562" s="59"/>
      <c r="GK1562" s="59"/>
      <c r="GL1562" s="59"/>
      <c r="GM1562" s="59"/>
      <c r="GN1562" s="59"/>
      <c r="GO1562" s="59"/>
      <c r="GP1562" s="59"/>
      <c r="GQ1562" s="59"/>
      <c r="GR1562" s="59"/>
      <c r="GS1562" s="59"/>
      <c r="GT1562" s="59"/>
      <c r="GU1562" s="59"/>
      <c r="GV1562" s="59"/>
      <c r="GW1562" s="59"/>
      <c r="GX1562" s="59"/>
      <c r="GY1562" s="59"/>
      <c r="GZ1562" s="59"/>
      <c r="HA1562" s="59"/>
      <c r="HB1562" s="59"/>
      <c r="HC1562" s="59"/>
      <c r="HD1562" s="59"/>
      <c r="HE1562" s="59"/>
      <c r="HF1562" s="59"/>
      <c r="HG1562" s="59"/>
      <c r="HH1562" s="59"/>
      <c r="HI1562" s="59"/>
      <c r="HJ1562" s="59"/>
      <c r="HK1562" s="59"/>
      <c r="HL1562" s="59"/>
      <c r="HM1562" s="59"/>
      <c r="HN1562" s="59"/>
      <c r="HO1562" s="59"/>
      <c r="HP1562" s="59"/>
      <c r="HQ1562" s="59"/>
      <c r="HR1562" s="59"/>
      <c r="HS1562" s="59"/>
      <c r="HT1562" s="59"/>
      <c r="HU1562" s="59"/>
      <c r="HV1562" s="59"/>
      <c r="HW1562" s="59"/>
      <c r="HX1562" s="59"/>
      <c r="HY1562" s="59"/>
      <c r="HZ1562" s="59"/>
      <c r="IA1562" s="59"/>
      <c r="IB1562" s="59"/>
      <c r="IC1562" s="59"/>
      <c r="ID1562" s="59"/>
      <c r="IE1562" s="59"/>
      <c r="IF1562" s="59"/>
      <c r="IG1562" s="59"/>
      <c r="IH1562" s="59"/>
      <c r="II1562" s="59"/>
      <c r="IJ1562" s="59"/>
      <c r="IK1562" s="59"/>
      <c r="IL1562" s="59"/>
      <c r="IM1562" s="59"/>
      <c r="IN1562" s="59"/>
      <c r="IO1562" s="59"/>
      <c r="IP1562" s="59"/>
      <c r="IQ1562" s="59"/>
      <c r="IR1562" s="59"/>
      <c r="IS1562" s="59"/>
      <c r="IT1562" s="59"/>
      <c r="IU1562" s="59"/>
      <c r="IV1562" s="59"/>
      <c r="IW1562" s="59"/>
      <c r="IX1562" s="59"/>
      <c r="IY1562" s="59"/>
      <c r="IZ1562" s="59"/>
      <c r="JA1562" s="59"/>
      <c r="JB1562" s="59"/>
      <c r="JC1562" s="59"/>
      <c r="JD1562" s="59"/>
      <c r="JE1562" s="59"/>
      <c r="JF1562" s="59"/>
      <c r="JG1562" s="59"/>
      <c r="JH1562" s="59"/>
      <c r="JI1562" s="59"/>
      <c r="JJ1562" s="59"/>
      <c r="JK1562" s="59"/>
      <c r="JL1562" s="59"/>
      <c r="JM1562" s="59"/>
      <c r="JN1562" s="59"/>
      <c r="JO1562" s="59"/>
      <c r="JP1562" s="59"/>
      <c r="JQ1562" s="59"/>
      <c r="JR1562" s="59"/>
      <c r="JS1562" s="59"/>
      <c r="JT1562" s="59"/>
      <c r="JU1562" s="59"/>
      <c r="JV1562" s="59"/>
      <c r="JW1562" s="59"/>
      <c r="JX1562" s="59"/>
      <c r="JY1562" s="59"/>
      <c r="JZ1562" s="59"/>
      <c r="KA1562" s="59"/>
      <c r="KB1562" s="59"/>
      <c r="KC1562" s="59"/>
      <c r="KD1562" s="59"/>
      <c r="KE1562" s="59"/>
      <c r="KF1562" s="59"/>
      <c r="KG1562" s="59"/>
      <c r="KH1562" s="59"/>
      <c r="KI1562" s="59"/>
      <c r="KJ1562" s="59"/>
      <c r="KK1562" s="59"/>
      <c r="KL1562" s="59"/>
      <c r="KM1562" s="59"/>
      <c r="KN1562" s="59"/>
      <c r="KO1562" s="59"/>
      <c r="KP1562" s="59"/>
      <c r="KQ1562" s="59"/>
      <c r="KR1562" s="59"/>
      <c r="KS1562" s="59"/>
      <c r="KT1562" s="59"/>
      <c r="KU1562" s="59"/>
      <c r="KV1562" s="59"/>
      <c r="KW1562" s="59"/>
      <c r="KX1562" s="59"/>
      <c r="KY1562" s="59"/>
      <c r="KZ1562" s="59"/>
      <c r="LA1562" s="59"/>
      <c r="LB1562" s="59"/>
      <c r="LC1562" s="59"/>
      <c r="LD1562" s="59"/>
      <c r="LE1562" s="59"/>
      <c r="LF1562" s="59"/>
      <c r="LG1562" s="59"/>
      <c r="LH1562" s="59"/>
      <c r="LI1562" s="59"/>
      <c r="LJ1562" s="59"/>
      <c r="LK1562" s="59"/>
      <c r="LL1562" s="59"/>
      <c r="LM1562" s="59"/>
      <c r="LN1562" s="59"/>
      <c r="LO1562" s="59"/>
      <c r="LP1562" s="59"/>
      <c r="LQ1562" s="59"/>
      <c r="LR1562" s="59"/>
      <c r="LS1562" s="59"/>
      <c r="LT1562" s="59"/>
      <c r="LU1562" s="59"/>
      <c r="LV1562" s="59"/>
      <c r="LW1562" s="59"/>
      <c r="LX1562" s="59"/>
      <c r="LY1562" s="59"/>
      <c r="LZ1562" s="59"/>
      <c r="MA1562" s="59"/>
      <c r="MB1562" s="59"/>
      <c r="MC1562" s="59"/>
      <c r="MD1562" s="59"/>
      <c r="ME1562" s="59"/>
      <c r="MF1562" s="59"/>
      <c r="MG1562" s="59"/>
      <c r="MH1562" s="59"/>
      <c r="MI1562" s="59"/>
      <c r="MJ1562" s="59"/>
      <c r="MK1562" s="59"/>
      <c r="ML1562" s="59"/>
      <c r="MM1562" s="59"/>
      <c r="MN1562" s="59"/>
      <c r="MO1562" s="59"/>
      <c r="MP1562" s="59"/>
      <c r="MQ1562" s="59"/>
      <c r="MR1562" s="59"/>
      <c r="MS1562" s="59"/>
      <c r="MT1562" s="59"/>
      <c r="MU1562" s="59"/>
      <c r="MV1562" s="59"/>
      <c r="MW1562" s="59"/>
      <c r="MX1562" s="59"/>
      <c r="MY1562" s="59"/>
      <c r="MZ1562" s="59"/>
      <c r="NA1562" s="59"/>
      <c r="NB1562" s="59"/>
      <c r="NC1562" s="59"/>
      <c r="ND1562" s="59"/>
      <c r="NE1562" s="59"/>
      <c r="NF1562" s="59"/>
      <c r="NG1562" s="59"/>
      <c r="NH1562" s="59"/>
      <c r="NI1562" s="59"/>
      <c r="NJ1562" s="59"/>
      <c r="NK1562" s="59"/>
      <c r="NL1562" s="59"/>
      <c r="NM1562" s="59"/>
      <c r="NN1562" s="59"/>
      <c r="NO1562" s="59"/>
      <c r="NP1562" s="59"/>
      <c r="NQ1562" s="59"/>
      <c r="NR1562" s="59"/>
      <c r="NS1562" s="59"/>
      <c r="NT1562" s="59"/>
      <c r="NU1562" s="59"/>
      <c r="NV1562" s="59"/>
      <c r="NW1562" s="59"/>
      <c r="NX1562" s="59"/>
      <c r="NY1562" s="59"/>
      <c r="NZ1562" s="59"/>
      <c r="OA1562" s="59"/>
      <c r="OB1562" s="59"/>
      <c r="OC1562" s="59"/>
      <c r="OD1562" s="59"/>
      <c r="OE1562" s="59"/>
      <c r="OF1562" s="59"/>
      <c r="OG1562" s="59"/>
      <c r="OH1562" s="59"/>
      <c r="OI1562" s="59"/>
      <c r="OJ1562" s="59"/>
      <c r="OK1562" s="59"/>
      <c r="OL1562" s="59"/>
      <c r="OM1562" s="59"/>
      <c r="ON1562" s="59"/>
      <c r="OO1562" s="59"/>
      <c r="OP1562" s="59"/>
      <c r="OQ1562" s="59"/>
      <c r="OR1562" s="59"/>
      <c r="OS1562" s="59"/>
      <c r="OT1562" s="59"/>
      <c r="OU1562" s="59"/>
      <c r="OV1562" s="59"/>
      <c r="OW1562" s="59"/>
      <c r="OX1562" s="59"/>
      <c r="OY1562" s="59"/>
      <c r="OZ1562" s="59"/>
      <c r="PA1562" s="59"/>
      <c r="PB1562" s="59"/>
      <c r="PC1562" s="59"/>
      <c r="PD1562" s="59"/>
      <c r="PE1562" s="59"/>
      <c r="PF1562" s="59"/>
      <c r="PG1562" s="59"/>
      <c r="PH1562" s="59"/>
      <c r="PI1562" s="59"/>
      <c r="PJ1562" s="59"/>
      <c r="PK1562" s="59"/>
      <c r="PL1562" s="59"/>
      <c r="PM1562" s="59"/>
      <c r="PN1562" s="59"/>
      <c r="PO1562" s="59"/>
      <c r="PP1562" s="59"/>
      <c r="PQ1562" s="59"/>
      <c r="PR1562" s="59"/>
      <c r="PS1562" s="59"/>
      <c r="PT1562" s="59"/>
      <c r="PU1562" s="59"/>
      <c r="PV1562" s="59"/>
      <c r="PW1562" s="59"/>
      <c r="PX1562" s="59"/>
      <c r="PY1562" s="59"/>
      <c r="PZ1562" s="59"/>
      <c r="QA1562" s="59"/>
      <c r="QB1562" s="59"/>
      <c r="QC1562" s="59"/>
      <c r="QD1562" s="59"/>
      <c r="QE1562" s="59"/>
      <c r="QF1562" s="59"/>
      <c r="QG1562" s="59"/>
      <c r="QH1562" s="59"/>
      <c r="QI1562" s="59"/>
      <c r="QJ1562" s="59"/>
      <c r="QK1562" s="59"/>
      <c r="QL1562" s="59"/>
      <c r="QM1562" s="59"/>
      <c r="QN1562" s="59"/>
      <c r="QO1562" s="59"/>
      <c r="QP1562" s="59"/>
      <c r="QQ1562" s="59"/>
      <c r="QR1562" s="59"/>
      <c r="QS1562" s="59"/>
      <c r="QT1562" s="59"/>
      <c r="QU1562" s="59"/>
      <c r="QV1562" s="59"/>
      <c r="QW1562" s="59"/>
      <c r="QX1562" s="59"/>
      <c r="QY1562" s="59"/>
      <c r="QZ1562" s="59"/>
      <c r="RA1562" s="59"/>
      <c r="RB1562" s="59"/>
      <c r="RC1562" s="59"/>
      <c r="RD1562" s="59"/>
      <c r="RE1562" s="59"/>
      <c r="RF1562" s="59"/>
      <c r="RG1562" s="59"/>
      <c r="RH1562" s="59"/>
      <c r="RI1562" s="59"/>
      <c r="RJ1562" s="59"/>
      <c r="RK1562" s="59"/>
      <c r="RL1562" s="59"/>
      <c r="RM1562" s="59"/>
      <c r="RN1562" s="59"/>
      <c r="RO1562" s="59"/>
      <c r="RP1562" s="59"/>
      <c r="RQ1562" s="59"/>
      <c r="RR1562" s="59"/>
      <c r="RS1562" s="59"/>
      <c r="RT1562" s="59"/>
      <c r="RU1562" s="59"/>
      <c r="RV1562" s="59"/>
      <c r="RW1562" s="59"/>
      <c r="RX1562" s="59"/>
      <c r="RY1562" s="59"/>
      <c r="RZ1562" s="59"/>
      <c r="SA1562" s="59"/>
      <c r="SB1562" s="59"/>
      <c r="SC1562" s="59"/>
      <c r="SD1562" s="59"/>
      <c r="SE1562" s="59"/>
      <c r="SF1562" s="59"/>
      <c r="SG1562" s="59"/>
      <c r="SH1562" s="59"/>
      <c r="SI1562" s="59"/>
      <c r="SJ1562" s="59"/>
      <c r="SK1562" s="59"/>
      <c r="SL1562" s="59"/>
      <c r="SM1562" s="59"/>
      <c r="SN1562" s="59"/>
      <c r="SO1562" s="59"/>
      <c r="SP1562" s="59"/>
      <c r="SQ1562" s="59"/>
      <c r="SR1562" s="59"/>
      <c r="SS1562" s="59"/>
      <c r="ST1562" s="59"/>
      <c r="SU1562" s="59"/>
      <c r="SV1562" s="59"/>
      <c r="SW1562" s="59"/>
      <c r="SX1562" s="59"/>
      <c r="SY1562" s="59"/>
      <c r="SZ1562" s="59"/>
      <c r="TA1562" s="59"/>
      <c r="TB1562" s="59"/>
      <c r="TC1562" s="59"/>
      <c r="TD1562" s="59"/>
      <c r="TE1562" s="59"/>
      <c r="TF1562" s="59"/>
      <c r="TG1562" s="59"/>
      <c r="TH1562" s="59"/>
      <c r="TI1562" s="59"/>
      <c r="TJ1562" s="59"/>
      <c r="TK1562" s="59"/>
      <c r="TL1562" s="59"/>
      <c r="TM1562" s="59"/>
      <c r="TN1562" s="59"/>
      <c r="TO1562" s="59"/>
      <c r="TP1562" s="59"/>
      <c r="TQ1562" s="59"/>
      <c r="TR1562" s="59"/>
      <c r="TS1562" s="59"/>
      <c r="TT1562" s="59"/>
      <c r="TU1562" s="59"/>
      <c r="TV1562" s="59"/>
      <c r="TW1562" s="59"/>
      <c r="TX1562" s="59"/>
      <c r="TY1562" s="59"/>
      <c r="TZ1562" s="59"/>
      <c r="UA1562" s="59"/>
      <c r="UB1562" s="59"/>
      <c r="UC1562" s="59"/>
      <c r="UD1562" s="59"/>
      <c r="UE1562" s="59"/>
      <c r="UF1562" s="59"/>
      <c r="UG1562" s="59"/>
      <c r="UH1562" s="59"/>
      <c r="UI1562" s="59"/>
      <c r="UJ1562" s="59"/>
      <c r="UK1562" s="59"/>
      <c r="UL1562" s="59"/>
      <c r="UM1562" s="59"/>
      <c r="UN1562" s="59"/>
      <c r="UO1562" s="59"/>
      <c r="UP1562" s="59"/>
      <c r="UQ1562" s="59"/>
      <c r="UR1562" s="59"/>
      <c r="US1562" s="59"/>
      <c r="UT1562" s="59"/>
      <c r="UU1562" s="59"/>
      <c r="UV1562" s="59"/>
      <c r="UW1562" s="59"/>
      <c r="UX1562" s="59"/>
      <c r="UY1562" s="59"/>
      <c r="UZ1562" s="59"/>
      <c r="VA1562" s="59"/>
      <c r="VB1562" s="59"/>
      <c r="VC1562" s="59"/>
      <c r="VD1562" s="59"/>
      <c r="VE1562" s="59"/>
      <c r="VF1562" s="59"/>
      <c r="VG1562" s="59"/>
      <c r="VH1562" s="59"/>
      <c r="VI1562" s="59"/>
      <c r="VJ1562" s="59"/>
      <c r="VK1562" s="59"/>
      <c r="VL1562" s="59"/>
      <c r="VM1562" s="59"/>
      <c r="VN1562" s="59"/>
      <c r="VO1562" s="59"/>
      <c r="VP1562" s="59"/>
      <c r="VQ1562" s="59"/>
      <c r="VR1562" s="59"/>
      <c r="VS1562" s="59"/>
      <c r="VT1562" s="59"/>
      <c r="VU1562" s="59"/>
      <c r="VV1562" s="59"/>
      <c r="VW1562" s="59"/>
      <c r="VX1562" s="59"/>
      <c r="VY1562" s="59"/>
      <c r="VZ1562" s="59"/>
      <c r="WA1562" s="59"/>
      <c r="WB1562" s="59"/>
      <c r="WC1562" s="59"/>
      <c r="WD1562" s="59"/>
      <c r="WE1562" s="59"/>
      <c r="WF1562" s="59"/>
      <c r="WG1562" s="59"/>
      <c r="WH1562" s="59"/>
      <c r="WI1562" s="59"/>
      <c r="WJ1562" s="59"/>
      <c r="WK1562" s="59"/>
      <c r="WL1562" s="59"/>
      <c r="WM1562" s="59"/>
      <c r="WN1562" s="59"/>
      <c r="WO1562" s="59"/>
      <c r="WP1562" s="59"/>
      <c r="WQ1562" s="59"/>
      <c r="WR1562" s="59"/>
      <c r="WS1562" s="59"/>
      <c r="WT1562" s="59"/>
      <c r="WU1562" s="59"/>
      <c r="WV1562" s="59"/>
      <c r="WW1562" s="59"/>
      <c r="WX1562" s="59"/>
      <c r="WY1562" s="59"/>
      <c r="WZ1562" s="59"/>
      <c r="XA1562" s="59"/>
      <c r="XB1562" s="59"/>
      <c r="XC1562" s="59"/>
      <c r="XD1562" s="59"/>
      <c r="XE1562" s="59"/>
      <c r="XF1562" s="59"/>
      <c r="XG1562" s="59"/>
      <c r="XH1562" s="59"/>
      <c r="XI1562" s="59"/>
      <c r="XJ1562" s="59"/>
      <c r="XK1562" s="59"/>
      <c r="XL1562" s="59"/>
      <c r="XM1562" s="59"/>
      <c r="XN1562" s="59"/>
      <c r="XO1562" s="59"/>
      <c r="XP1562" s="59"/>
      <c r="XQ1562" s="59"/>
      <c r="XR1562" s="59"/>
      <c r="XS1562" s="59"/>
      <c r="XT1562" s="59"/>
      <c r="XU1562" s="59"/>
      <c r="XV1562" s="59"/>
      <c r="XW1562" s="59"/>
      <c r="XX1562" s="59"/>
      <c r="XY1562" s="59"/>
      <c r="XZ1562" s="59"/>
      <c r="YA1562" s="59"/>
      <c r="YB1562" s="59"/>
      <c r="YC1562" s="59"/>
      <c r="YD1562" s="59"/>
      <c r="YE1562" s="59"/>
      <c r="YF1562" s="59"/>
      <c r="YG1562" s="59"/>
      <c r="YH1562" s="59"/>
      <c r="YI1562" s="59"/>
      <c r="YJ1562" s="59"/>
      <c r="YK1562" s="59"/>
      <c r="YL1562" s="59"/>
      <c r="YM1562" s="59"/>
      <c r="YN1562" s="59"/>
      <c r="YO1562" s="59"/>
      <c r="YP1562" s="59"/>
      <c r="YQ1562" s="59"/>
      <c r="YR1562" s="59"/>
      <c r="YS1562" s="59"/>
      <c r="YT1562" s="59"/>
      <c r="YU1562" s="59"/>
      <c r="YV1562" s="59"/>
      <c r="YW1562" s="59"/>
      <c r="YX1562" s="59"/>
      <c r="YY1562" s="59"/>
      <c r="YZ1562" s="59"/>
      <c r="ZA1562" s="59"/>
      <c r="ZB1562" s="59"/>
      <c r="ZC1562" s="59"/>
      <c r="ZD1562" s="59"/>
      <c r="ZE1562" s="59"/>
      <c r="ZF1562" s="59"/>
      <c r="ZG1562" s="59"/>
      <c r="ZH1562" s="59"/>
      <c r="ZI1562" s="59"/>
      <c r="ZJ1562" s="59"/>
      <c r="ZK1562" s="59"/>
      <c r="ZL1562" s="59"/>
      <c r="ZM1562" s="59"/>
      <c r="ZN1562" s="59"/>
      <c r="ZO1562" s="59"/>
      <c r="ZP1562" s="59"/>
      <c r="ZQ1562" s="59"/>
      <c r="ZR1562" s="59"/>
      <c r="ZS1562" s="59"/>
      <c r="ZT1562" s="59"/>
      <c r="ZU1562" s="59"/>
      <c r="ZV1562" s="59"/>
      <c r="ZW1562" s="59"/>
      <c r="ZX1562" s="59"/>
      <c r="ZY1562" s="59"/>
      <c r="ZZ1562" s="59"/>
      <c r="AAA1562" s="59"/>
      <c r="AAB1562" s="59"/>
      <c r="AAC1562" s="59"/>
      <c r="AAD1562" s="59"/>
      <c r="AAE1562" s="59"/>
      <c r="AAF1562" s="59"/>
      <c r="AAG1562" s="59"/>
      <c r="AAH1562" s="59"/>
      <c r="AAI1562" s="59"/>
      <c r="AAJ1562" s="59"/>
      <c r="AAK1562" s="59"/>
      <c r="AAL1562" s="59"/>
      <c r="AAM1562" s="59"/>
      <c r="AAN1562" s="59"/>
      <c r="AAO1562" s="59"/>
      <c r="AAP1562" s="59"/>
      <c r="AAQ1562" s="59"/>
      <c r="AAR1562" s="59"/>
      <c r="AAS1562" s="59"/>
      <c r="AAT1562" s="59"/>
      <c r="AAU1562" s="59"/>
      <c r="AAV1562" s="59"/>
      <c r="AAW1562" s="59"/>
      <c r="AAX1562" s="59"/>
      <c r="AAY1562" s="59"/>
      <c r="AAZ1562" s="59"/>
      <c r="ABA1562" s="59"/>
      <c r="ABB1562" s="59"/>
      <c r="ABC1562" s="59"/>
      <c r="ABD1562" s="59"/>
      <c r="ABE1562" s="59"/>
      <c r="ABF1562" s="59"/>
      <c r="ABG1562" s="59"/>
      <c r="ABH1562" s="59"/>
      <c r="ABI1562" s="59"/>
      <c r="ABJ1562" s="59"/>
      <c r="ABK1562" s="59"/>
      <c r="ABL1562" s="59"/>
      <c r="ABM1562" s="59"/>
      <c r="ABN1562" s="59"/>
      <c r="ABO1562" s="59"/>
      <c r="ABP1562" s="59"/>
      <c r="ABQ1562" s="59"/>
      <c r="ABR1562" s="59"/>
      <c r="ABS1562" s="59"/>
      <c r="ABT1562" s="59"/>
      <c r="ABU1562" s="59"/>
      <c r="ABV1562" s="59"/>
      <c r="ABW1562" s="59"/>
      <c r="ABX1562" s="59"/>
      <c r="ABY1562" s="59"/>
      <c r="ABZ1562" s="59"/>
      <c r="ACA1562" s="59"/>
      <c r="ACB1562" s="59"/>
      <c r="ACC1562" s="59"/>
      <c r="ACD1562" s="59"/>
      <c r="ACE1562" s="59"/>
      <c r="ACF1562" s="59"/>
      <c r="ACG1562" s="59"/>
      <c r="ACH1562" s="59"/>
      <c r="ACI1562" s="59"/>
      <c r="ACJ1562" s="59"/>
      <c r="ACK1562" s="59"/>
      <c r="ACL1562" s="59"/>
      <c r="ACM1562" s="59"/>
      <c r="ACN1562" s="59"/>
      <c r="ACO1562" s="59"/>
      <c r="ACP1562" s="59"/>
      <c r="ACQ1562" s="59"/>
      <c r="ACR1562" s="59"/>
      <c r="ACS1562" s="59"/>
      <c r="ACT1562" s="59"/>
      <c r="ACU1562" s="59"/>
      <c r="ACV1562" s="59"/>
      <c r="ACW1562" s="59"/>
      <c r="ACX1562" s="59"/>
      <c r="ACY1562" s="59"/>
      <c r="ACZ1562" s="59"/>
      <c r="ADA1562" s="59"/>
      <c r="ADB1562" s="59"/>
      <c r="ADC1562" s="59"/>
      <c r="ADD1562" s="59"/>
      <c r="ADE1562" s="59"/>
      <c r="ADF1562" s="59"/>
      <c r="ADG1562" s="59"/>
      <c r="ADH1562" s="59"/>
      <c r="ADI1562" s="59"/>
      <c r="ADJ1562" s="59"/>
      <c r="ADK1562" s="59"/>
      <c r="ADL1562" s="59"/>
      <c r="ADM1562" s="59"/>
      <c r="ADN1562" s="59"/>
      <c r="ADO1562" s="59"/>
      <c r="ADP1562" s="59"/>
      <c r="ADQ1562" s="59"/>
      <c r="ADR1562" s="59"/>
      <c r="ADS1562" s="59"/>
      <c r="ADT1562" s="59"/>
      <c r="ADU1562" s="59"/>
      <c r="ADV1562" s="59"/>
      <c r="ADW1562" s="59"/>
      <c r="ADX1562" s="59"/>
      <c r="ADY1562" s="59"/>
      <c r="ADZ1562" s="59"/>
      <c r="AEA1562" s="59"/>
      <c r="AEB1562" s="59"/>
      <c r="AEC1562" s="59"/>
      <c r="AED1562" s="59"/>
      <c r="AEE1562" s="59"/>
      <c r="AEF1562" s="59"/>
      <c r="AEG1562" s="59"/>
      <c r="AEH1562" s="59"/>
      <c r="AEI1562" s="59"/>
      <c r="AEJ1562" s="59"/>
      <c r="AEK1562" s="59"/>
      <c r="AEL1562" s="59"/>
      <c r="AEM1562" s="59"/>
      <c r="AEN1562" s="59"/>
      <c r="AEO1562" s="59"/>
      <c r="AEP1562" s="59"/>
      <c r="AEQ1562" s="59"/>
      <c r="AER1562" s="59"/>
      <c r="AES1562" s="59"/>
      <c r="AET1562" s="59"/>
      <c r="AEU1562" s="59"/>
      <c r="AEV1562" s="59"/>
      <c r="AEW1562" s="59"/>
      <c r="AEX1562" s="59"/>
      <c r="AEY1562" s="59"/>
      <c r="AEZ1562" s="59"/>
      <c r="AFA1562" s="59"/>
      <c r="AFB1562" s="59"/>
      <c r="AFC1562" s="59"/>
      <c r="AFD1562" s="59"/>
      <c r="AFE1562" s="59"/>
      <c r="AFF1562" s="59"/>
      <c r="AFG1562" s="59"/>
      <c r="AFH1562" s="59"/>
      <c r="AFI1562" s="59"/>
      <c r="AFJ1562" s="59"/>
      <c r="AFK1562" s="59"/>
      <c r="AFL1562" s="59"/>
      <c r="AFM1562" s="59"/>
      <c r="AFN1562" s="59"/>
      <c r="AFO1562" s="59"/>
      <c r="AFP1562" s="59"/>
      <c r="AFQ1562" s="59"/>
      <c r="AFR1562" s="59"/>
      <c r="AFS1562" s="59"/>
      <c r="AFT1562" s="59"/>
      <c r="AFU1562" s="59"/>
      <c r="AFV1562" s="59"/>
      <c r="AFW1562" s="59"/>
      <c r="AFX1562" s="59"/>
      <c r="AFY1562" s="59"/>
      <c r="AFZ1562" s="59"/>
      <c r="AGA1562" s="59"/>
      <c r="AGB1562" s="59"/>
      <c r="AGC1562" s="59"/>
      <c r="AGD1562" s="59"/>
      <c r="AGE1562" s="59"/>
      <c r="AGF1562" s="59"/>
      <c r="AGG1562" s="59"/>
      <c r="AGH1562" s="59"/>
      <c r="AGI1562" s="59"/>
      <c r="AGJ1562" s="59"/>
      <c r="AGK1562" s="59"/>
      <c r="AGL1562" s="59"/>
      <c r="AGM1562" s="59"/>
      <c r="AGN1562" s="59"/>
      <c r="AGO1562" s="59"/>
      <c r="AGP1562" s="59"/>
      <c r="AGQ1562" s="59"/>
      <c r="AGR1562" s="59"/>
      <c r="AGS1562" s="59"/>
      <c r="AGT1562" s="59"/>
      <c r="AGU1562" s="59"/>
      <c r="AGV1562" s="59"/>
      <c r="AGW1562" s="59"/>
      <c r="AGX1562" s="59"/>
      <c r="AGY1562" s="59"/>
      <c r="AGZ1562" s="59"/>
      <c r="AHA1562" s="59"/>
      <c r="AHB1562" s="59"/>
      <c r="AHC1562" s="59"/>
      <c r="AHD1562" s="59"/>
      <c r="AHE1562" s="59"/>
      <c r="AHF1562" s="59"/>
      <c r="AHG1562" s="59"/>
      <c r="AHH1562" s="59"/>
      <c r="AHI1562" s="59"/>
      <c r="AHJ1562" s="59"/>
      <c r="AHK1562" s="59"/>
      <c r="AHL1562" s="59"/>
      <c r="AHM1562" s="59"/>
      <c r="AHN1562" s="59"/>
      <c r="AHO1562" s="59"/>
      <c r="AHP1562" s="59"/>
      <c r="AHQ1562" s="59"/>
      <c r="AHR1562" s="59"/>
      <c r="AHS1562" s="59"/>
      <c r="AHT1562" s="59"/>
      <c r="AHU1562" s="59"/>
      <c r="AHV1562" s="59"/>
      <c r="AHW1562" s="59"/>
      <c r="AHX1562" s="59"/>
      <c r="AHY1562" s="59"/>
      <c r="AHZ1562" s="59"/>
      <c r="AIA1562" s="59"/>
      <c r="AIB1562" s="59"/>
      <c r="AIC1562" s="59"/>
      <c r="AID1562" s="59"/>
      <c r="AIE1562" s="59"/>
      <c r="AIF1562" s="59"/>
      <c r="AIG1562" s="59"/>
      <c r="AIH1562" s="59"/>
      <c r="AII1562" s="59"/>
      <c r="AIJ1562" s="59"/>
      <c r="AIK1562" s="59"/>
      <c r="AIL1562" s="59"/>
      <c r="AIM1562" s="59"/>
      <c r="AIN1562" s="59"/>
      <c r="AIO1562" s="59"/>
      <c r="AIP1562" s="59"/>
      <c r="AIQ1562" s="59"/>
      <c r="AIR1562" s="59"/>
      <c r="AIS1562" s="59"/>
      <c r="AIT1562" s="59"/>
      <c r="AIU1562" s="59"/>
      <c r="AIV1562" s="59"/>
      <c r="AIW1562" s="59"/>
      <c r="AIX1562" s="59"/>
      <c r="AIY1562" s="59"/>
      <c r="AIZ1562" s="59"/>
      <c r="AJA1562" s="59"/>
      <c r="AJB1562" s="59"/>
      <c r="AJC1562" s="59"/>
      <c r="AJD1562" s="59"/>
      <c r="AJE1562" s="59"/>
      <c r="AJF1562" s="59"/>
      <c r="AJG1562" s="59"/>
      <c r="AJH1562" s="59"/>
      <c r="AJI1562" s="59"/>
      <c r="AJJ1562" s="59"/>
      <c r="AJK1562" s="59"/>
      <c r="AJL1562" s="59"/>
      <c r="AJM1562" s="59"/>
      <c r="AJN1562" s="59"/>
      <c r="AJO1562" s="59"/>
      <c r="AJP1562" s="59"/>
      <c r="AJQ1562" s="59"/>
      <c r="AJR1562" s="59"/>
      <c r="AJS1562" s="59"/>
      <c r="AJT1562" s="59"/>
      <c r="AJU1562" s="59"/>
      <c r="AJV1562" s="59"/>
      <c r="AJW1562" s="59"/>
      <c r="AJX1562" s="59"/>
      <c r="AJY1562" s="59"/>
      <c r="AJZ1562" s="59"/>
      <c r="AKA1562" s="59"/>
      <c r="AKB1562" s="59"/>
      <c r="AKC1562" s="59"/>
      <c r="AKD1562" s="59"/>
      <c r="AKE1562" s="59"/>
      <c r="AKF1562" s="59"/>
      <c r="AKG1562" s="59"/>
      <c r="AKH1562" s="59"/>
      <c r="AKI1562" s="59"/>
      <c r="AKJ1562" s="59"/>
      <c r="AKK1562" s="59"/>
      <c r="AKL1562" s="59"/>
      <c r="AKM1562" s="59"/>
      <c r="AKN1562" s="59"/>
      <c r="AKO1562" s="59"/>
      <c r="AKP1562" s="59"/>
      <c r="AKQ1562" s="59"/>
      <c r="AKR1562" s="59"/>
      <c r="AKS1562" s="59"/>
      <c r="AKT1562" s="59"/>
      <c r="AKU1562" s="59"/>
      <c r="AKV1562" s="59"/>
      <c r="AKW1562" s="59"/>
      <c r="AKX1562" s="59"/>
      <c r="AKY1562" s="59"/>
      <c r="AKZ1562" s="59"/>
      <c r="ALA1562" s="59"/>
      <c r="ALB1562" s="59"/>
      <c r="ALC1562" s="59"/>
      <c r="ALD1562" s="59"/>
      <c r="ALE1562" s="59"/>
      <c r="ALF1562" s="59"/>
      <c r="ALG1562" s="59"/>
      <c r="ALH1562" s="59"/>
      <c r="ALI1562" s="59"/>
      <c r="ALJ1562" s="59"/>
      <c r="ALK1562" s="59"/>
      <c r="ALL1562" s="59"/>
      <c r="ALM1562" s="59"/>
      <c r="ALN1562" s="59"/>
      <c r="ALO1562" s="59"/>
      <c r="ALP1562" s="59"/>
      <c r="ALQ1562" s="59"/>
      <c r="ALR1562" s="59"/>
      <c r="ALS1562" s="59"/>
      <c r="ALT1562" s="59"/>
      <c r="ALU1562" s="59"/>
      <c r="ALV1562" s="59"/>
      <c r="ALW1562" s="59"/>
      <c r="ALX1562" s="59"/>
      <c r="ALY1562" s="59"/>
      <c r="ALZ1562" s="59"/>
      <c r="AMA1562" s="59"/>
      <c r="AMB1562" s="59"/>
      <c r="AMC1562" s="59"/>
      <c r="AMD1562" s="59"/>
      <c r="AME1562" s="59"/>
      <c r="AMF1562" s="59"/>
      <c r="AMG1562" s="59"/>
      <c r="AMH1562" s="59"/>
      <c r="AMI1562" s="59"/>
      <c r="AMJ1562" s="59"/>
      <c r="AMK1562" s="59"/>
      <c r="AML1562" s="59"/>
      <c r="AMM1562" s="59"/>
      <c r="AMN1562" s="59"/>
      <c r="AMO1562" s="59"/>
      <c r="AMP1562" s="59"/>
      <c r="AMQ1562" s="59"/>
      <c r="AMR1562" s="59"/>
      <c r="AMS1562" s="59"/>
      <c r="AMT1562" s="59"/>
      <c r="AMU1562" s="59"/>
      <c r="AMV1562" s="59"/>
      <c r="AMW1562" s="59"/>
      <c r="AMX1562" s="59"/>
      <c r="AMY1562" s="59"/>
      <c r="AMZ1562" s="59"/>
      <c r="ANA1562" s="59"/>
      <c r="ANB1562" s="59"/>
      <c r="ANC1562" s="59"/>
      <c r="AND1562" s="59"/>
      <c r="ANE1562" s="59"/>
      <c r="ANF1562" s="59"/>
      <c r="ANG1562" s="59"/>
      <c r="ANH1562" s="59"/>
      <c r="ANI1562" s="59"/>
      <c r="ANJ1562" s="59"/>
      <c r="ANK1562" s="59"/>
      <c r="ANL1562" s="59"/>
      <c r="ANM1562" s="59"/>
      <c r="ANN1562" s="59"/>
      <c r="ANO1562" s="59"/>
      <c r="ANP1562" s="59"/>
      <c r="ANQ1562" s="59"/>
      <c r="ANR1562" s="59"/>
      <c r="ANS1562" s="59"/>
      <c r="ANT1562" s="59"/>
      <c r="ANU1562" s="59"/>
      <c r="ANV1562" s="59"/>
      <c r="ANW1562" s="59"/>
      <c r="ANX1562" s="59"/>
      <c r="ANY1562" s="59"/>
      <c r="ANZ1562" s="59"/>
      <c r="AOA1562" s="59"/>
      <c r="AOB1562" s="59"/>
      <c r="AOC1562" s="59"/>
      <c r="AOD1562" s="59"/>
      <c r="AOE1562" s="59"/>
      <c r="AOF1562" s="59"/>
      <c r="AOG1562" s="59"/>
      <c r="AOH1562" s="59"/>
      <c r="AOI1562" s="59"/>
      <c r="AOJ1562" s="59"/>
      <c r="AOK1562" s="59"/>
      <c r="AOL1562" s="59"/>
      <c r="AOM1562" s="59"/>
      <c r="AON1562" s="59"/>
      <c r="AOO1562" s="59"/>
      <c r="AOP1562" s="59"/>
      <c r="AOQ1562" s="59"/>
      <c r="AOR1562" s="59"/>
      <c r="AOS1562" s="59"/>
      <c r="AOT1562" s="59"/>
      <c r="AOU1562" s="59"/>
      <c r="AOV1562" s="59"/>
      <c r="AOW1562" s="59"/>
      <c r="AOX1562" s="59"/>
      <c r="AOY1562" s="59"/>
      <c r="AOZ1562" s="59"/>
      <c r="APA1562" s="59"/>
      <c r="APB1562" s="59"/>
      <c r="APC1562" s="59"/>
      <c r="APD1562" s="59"/>
      <c r="APE1562" s="59"/>
      <c r="APF1562" s="59"/>
      <c r="APG1562" s="59"/>
      <c r="APH1562" s="59"/>
      <c r="API1562" s="59"/>
      <c r="APJ1562" s="59"/>
      <c r="APK1562" s="59"/>
      <c r="APL1562" s="59"/>
      <c r="APM1562" s="59"/>
      <c r="APN1562" s="59"/>
      <c r="APO1562" s="59"/>
      <c r="APP1562" s="59"/>
      <c r="APQ1562" s="59"/>
      <c r="APR1562" s="59"/>
      <c r="APS1562" s="59"/>
      <c r="APT1562" s="59"/>
      <c r="APU1562" s="59"/>
      <c r="APV1562" s="59"/>
      <c r="APW1562" s="59"/>
      <c r="APX1562" s="59"/>
      <c r="APY1562" s="59"/>
      <c r="APZ1562" s="59"/>
      <c r="AQA1562" s="59"/>
      <c r="AQB1562" s="59"/>
      <c r="AQC1562" s="59"/>
      <c r="AQD1562" s="59"/>
      <c r="AQE1562" s="59"/>
      <c r="AQF1562" s="59"/>
      <c r="AQG1562" s="59"/>
      <c r="AQH1562" s="59"/>
      <c r="AQI1562" s="59"/>
      <c r="AQJ1562" s="59"/>
      <c r="AQK1562" s="59"/>
      <c r="AQL1562" s="59"/>
      <c r="AQM1562" s="59"/>
      <c r="AQN1562" s="59"/>
      <c r="AQO1562" s="59"/>
      <c r="AQP1562" s="59"/>
      <c r="AQQ1562" s="59"/>
      <c r="AQR1562" s="59"/>
      <c r="AQS1562" s="59"/>
      <c r="AQT1562" s="59"/>
      <c r="AQU1562" s="59"/>
      <c r="AQV1562" s="59"/>
      <c r="AQW1562" s="59"/>
      <c r="AQX1562" s="59"/>
      <c r="AQY1562" s="59"/>
      <c r="AQZ1562" s="59"/>
      <c r="ARA1562" s="59"/>
      <c r="ARB1562" s="59"/>
      <c r="ARC1562" s="59"/>
      <c r="ARD1562" s="59"/>
      <c r="ARE1562" s="59"/>
      <c r="ARF1562" s="59"/>
      <c r="ARG1562" s="59"/>
      <c r="ARH1562" s="59"/>
      <c r="ARI1562" s="59"/>
      <c r="ARJ1562" s="59"/>
      <c r="ARK1562" s="59"/>
      <c r="ARL1562" s="59"/>
      <c r="ARM1562" s="59"/>
      <c r="ARN1562" s="59"/>
      <c r="ARO1562" s="59"/>
      <c r="ARP1562" s="59"/>
      <c r="ARQ1562" s="59"/>
      <c r="ARR1562" s="59"/>
      <c r="ARS1562" s="59"/>
      <c r="ART1562" s="59"/>
      <c r="ARU1562" s="59"/>
      <c r="ARV1562" s="59"/>
      <c r="ARW1562" s="59"/>
      <c r="ARX1562" s="59"/>
      <c r="ARY1562" s="59"/>
      <c r="ARZ1562" s="59"/>
      <c r="ASA1562" s="59"/>
      <c r="ASB1562" s="59"/>
      <c r="ASC1562" s="59"/>
      <c r="ASD1562" s="59"/>
      <c r="ASE1562" s="59"/>
      <c r="ASF1562" s="59"/>
      <c r="ASG1562" s="59"/>
      <c r="ASH1562" s="59"/>
      <c r="ASI1562" s="59"/>
      <c r="ASJ1562" s="59"/>
      <c r="ASK1562" s="59"/>
      <c r="ASL1562" s="59"/>
      <c r="ASM1562" s="59"/>
      <c r="ASN1562" s="59"/>
      <c r="ASO1562" s="59"/>
      <c r="ASP1562" s="59"/>
      <c r="ASQ1562" s="59"/>
      <c r="ASR1562" s="59"/>
      <c r="ASS1562" s="59"/>
      <c r="AST1562" s="59"/>
      <c r="ASU1562" s="59"/>
      <c r="ASV1562" s="59"/>
      <c r="ASW1562" s="59"/>
      <c r="ASX1562" s="59"/>
      <c r="ASY1562" s="59"/>
      <c r="ASZ1562" s="59"/>
      <c r="ATA1562" s="59"/>
      <c r="ATB1562" s="59"/>
      <c r="ATC1562" s="59"/>
      <c r="ATD1562" s="59"/>
      <c r="ATE1562" s="59"/>
      <c r="ATF1562" s="59"/>
      <c r="ATG1562" s="59"/>
      <c r="ATH1562" s="59"/>
      <c r="ATI1562" s="59"/>
      <c r="ATJ1562" s="59"/>
      <c r="ATK1562" s="59"/>
      <c r="ATL1562" s="59"/>
      <c r="ATM1562" s="59"/>
      <c r="ATN1562" s="59"/>
      <c r="ATO1562" s="59"/>
      <c r="ATP1562" s="59"/>
      <c r="ATQ1562" s="59"/>
      <c r="ATR1562" s="59"/>
      <c r="ATS1562" s="59"/>
      <c r="ATT1562" s="59"/>
      <c r="ATU1562" s="59"/>
      <c r="ATV1562" s="59"/>
      <c r="ATW1562" s="59"/>
      <c r="ATX1562" s="59"/>
      <c r="ATY1562" s="59"/>
      <c r="ATZ1562" s="59"/>
      <c r="AUA1562" s="59"/>
      <c r="AUB1562" s="59"/>
      <c r="AUC1562" s="59"/>
      <c r="AUD1562" s="59"/>
      <c r="AUE1562" s="59"/>
      <c r="AUF1562" s="59"/>
      <c r="AUG1562" s="59"/>
      <c r="AUH1562" s="59"/>
      <c r="AUI1562" s="59"/>
      <c r="AUJ1562" s="59"/>
      <c r="AUK1562" s="59"/>
      <c r="AUL1562" s="59"/>
      <c r="AUM1562" s="59"/>
      <c r="AUN1562" s="59"/>
      <c r="AUO1562" s="59"/>
      <c r="AUP1562" s="59"/>
      <c r="AUQ1562" s="59"/>
      <c r="AUR1562" s="59"/>
      <c r="AUS1562" s="59"/>
      <c r="AUT1562" s="59"/>
      <c r="AUU1562" s="59"/>
      <c r="AUV1562" s="59"/>
      <c r="AUW1562" s="59"/>
      <c r="AUX1562" s="59"/>
      <c r="AUY1562" s="59"/>
      <c r="AUZ1562" s="59"/>
      <c r="AVA1562" s="59"/>
      <c r="AVB1562" s="59"/>
      <c r="AVC1562" s="59"/>
      <c r="AVD1562" s="59"/>
      <c r="AVE1562" s="59"/>
      <c r="AVF1562" s="59"/>
      <c r="AVG1562" s="59"/>
      <c r="AVH1562" s="59"/>
      <c r="AVI1562" s="59"/>
      <c r="AVJ1562" s="59"/>
      <c r="AVK1562" s="59"/>
      <c r="AVL1562" s="59"/>
      <c r="AVM1562" s="59"/>
      <c r="AVN1562" s="59"/>
      <c r="AVO1562" s="59"/>
      <c r="AVP1562" s="59"/>
      <c r="AVQ1562" s="59"/>
      <c r="AVR1562" s="59"/>
      <c r="AVS1562" s="59"/>
      <c r="AVT1562" s="59"/>
      <c r="AVU1562" s="59"/>
      <c r="AVV1562" s="59"/>
      <c r="AVW1562" s="59"/>
      <c r="AVX1562" s="59"/>
      <c r="AVY1562" s="59"/>
      <c r="AVZ1562" s="59"/>
      <c r="AWA1562" s="59"/>
      <c r="AWB1562" s="59"/>
      <c r="AWC1562" s="59"/>
      <c r="AWD1562" s="59"/>
      <c r="AWE1562" s="59"/>
      <c r="AWF1562" s="59"/>
      <c r="AWG1562" s="59"/>
      <c r="AWH1562" s="59"/>
      <c r="AWI1562" s="59"/>
      <c r="AWJ1562" s="59"/>
      <c r="AWK1562" s="59"/>
      <c r="AWL1562" s="59"/>
      <c r="AWM1562" s="59"/>
      <c r="AWN1562" s="59"/>
      <c r="AWO1562" s="59"/>
      <c r="AWP1562" s="59"/>
      <c r="AWQ1562" s="59"/>
      <c r="AWR1562" s="59"/>
      <c r="AWS1562" s="59"/>
      <c r="AWT1562" s="59"/>
      <c r="AWU1562" s="59"/>
      <c r="AWV1562" s="59"/>
      <c r="AWW1562" s="59"/>
      <c r="AWX1562" s="59"/>
      <c r="AWY1562" s="59"/>
      <c r="AWZ1562" s="59"/>
      <c r="AXA1562" s="59"/>
      <c r="AXB1562" s="59"/>
      <c r="AXC1562" s="59"/>
      <c r="AXD1562" s="59"/>
      <c r="AXE1562" s="59"/>
      <c r="AXF1562" s="59"/>
      <c r="AXG1562" s="59"/>
      <c r="AXH1562" s="59"/>
      <c r="AXI1562" s="59"/>
      <c r="AXJ1562" s="59"/>
      <c r="AXK1562" s="59"/>
      <c r="AXL1562" s="59"/>
      <c r="AXM1562" s="59"/>
      <c r="AXN1562" s="59"/>
      <c r="AXO1562" s="59"/>
      <c r="AXP1562" s="59"/>
      <c r="AXQ1562" s="59"/>
      <c r="AXR1562" s="59"/>
      <c r="AXS1562" s="59"/>
      <c r="AXT1562" s="59"/>
      <c r="AXU1562" s="59"/>
      <c r="AXV1562" s="59"/>
      <c r="AXW1562" s="59"/>
      <c r="AXX1562" s="59"/>
      <c r="AXY1562" s="59"/>
      <c r="AXZ1562" s="59"/>
      <c r="AYA1562" s="59"/>
      <c r="AYB1562" s="59"/>
      <c r="AYC1562" s="59"/>
      <c r="AYD1562" s="59"/>
      <c r="AYE1562" s="59"/>
      <c r="AYF1562" s="59"/>
      <c r="AYG1562" s="59"/>
      <c r="AYH1562" s="59"/>
      <c r="AYI1562" s="59"/>
      <c r="AYJ1562" s="59"/>
      <c r="AYK1562" s="59"/>
      <c r="AYL1562" s="59"/>
      <c r="AYM1562" s="59"/>
      <c r="AYN1562" s="59"/>
      <c r="AYO1562" s="59"/>
      <c r="AYP1562" s="59"/>
      <c r="AYQ1562" s="59"/>
      <c r="AYR1562" s="59"/>
      <c r="AYS1562" s="59"/>
      <c r="AYT1562" s="59"/>
      <c r="AYU1562" s="59"/>
      <c r="AYV1562" s="59"/>
      <c r="AYW1562" s="59"/>
      <c r="AYX1562" s="59"/>
      <c r="AYY1562" s="59"/>
      <c r="AYZ1562" s="59"/>
      <c r="AZA1562" s="59"/>
      <c r="AZB1562" s="59"/>
      <c r="AZC1562" s="59"/>
      <c r="AZD1562" s="59"/>
      <c r="AZE1562" s="59"/>
      <c r="AZF1562" s="59"/>
      <c r="AZG1562" s="59"/>
      <c r="AZH1562" s="59"/>
      <c r="AZI1562" s="59"/>
      <c r="AZJ1562" s="59"/>
      <c r="AZK1562" s="59"/>
      <c r="AZL1562" s="59"/>
      <c r="AZM1562" s="59"/>
      <c r="AZN1562" s="59"/>
      <c r="AZO1562" s="59"/>
      <c r="AZP1562" s="59"/>
      <c r="AZQ1562" s="59"/>
      <c r="AZR1562" s="59"/>
      <c r="AZS1562" s="59"/>
      <c r="AZT1562" s="59"/>
      <c r="AZU1562" s="59"/>
      <c r="AZV1562" s="59"/>
      <c r="AZW1562" s="59"/>
      <c r="AZX1562" s="59"/>
      <c r="AZY1562" s="59"/>
      <c r="AZZ1562" s="59"/>
      <c r="BAA1562" s="59"/>
      <c r="BAB1562" s="59"/>
      <c r="BAC1562" s="59"/>
      <c r="BAD1562" s="59"/>
      <c r="BAE1562" s="59"/>
      <c r="BAF1562" s="59"/>
      <c r="BAG1562" s="59"/>
      <c r="BAH1562" s="59"/>
      <c r="BAI1562" s="59"/>
      <c r="BAJ1562" s="59"/>
      <c r="BAK1562" s="59"/>
      <c r="BAL1562" s="59"/>
      <c r="BAM1562" s="59"/>
      <c r="BAN1562" s="59"/>
      <c r="BAO1562" s="59"/>
      <c r="BAP1562" s="59"/>
      <c r="BAQ1562" s="59"/>
      <c r="BAR1562" s="59"/>
      <c r="BAS1562" s="59"/>
      <c r="BAT1562" s="59"/>
      <c r="BAU1562" s="59"/>
      <c r="BAV1562" s="59"/>
      <c r="BAW1562" s="59"/>
      <c r="BAX1562" s="59"/>
      <c r="BAY1562" s="59"/>
      <c r="BAZ1562" s="59"/>
      <c r="BBA1562" s="59"/>
      <c r="BBB1562" s="59"/>
      <c r="BBC1562" s="59"/>
      <c r="BBD1562" s="59"/>
      <c r="BBE1562" s="59"/>
      <c r="BBF1562" s="59"/>
      <c r="BBG1562" s="59"/>
      <c r="BBH1562" s="59"/>
      <c r="BBI1562" s="59"/>
      <c r="BBJ1562" s="59"/>
      <c r="BBK1562" s="59"/>
      <c r="BBL1562" s="59"/>
      <c r="BBM1562" s="59"/>
      <c r="BBN1562" s="59"/>
      <c r="BBO1562" s="59"/>
      <c r="BBP1562" s="59"/>
      <c r="BBQ1562" s="59"/>
      <c r="BBR1562" s="59"/>
      <c r="BBS1562" s="59"/>
      <c r="BBT1562" s="59"/>
      <c r="BBU1562" s="59"/>
      <c r="BBV1562" s="59"/>
      <c r="BBW1562" s="59"/>
      <c r="BBX1562" s="59"/>
      <c r="BBY1562" s="59"/>
      <c r="BBZ1562" s="59"/>
      <c r="BCA1562" s="59"/>
      <c r="BCB1562" s="59"/>
      <c r="BCC1562" s="59"/>
      <c r="BCD1562" s="59"/>
      <c r="BCE1562" s="59"/>
      <c r="BCF1562" s="59"/>
      <c r="BCG1562" s="59"/>
      <c r="BCH1562" s="59"/>
      <c r="BCI1562" s="59"/>
      <c r="BCJ1562" s="59"/>
      <c r="BCK1562" s="59"/>
      <c r="BCL1562" s="59"/>
      <c r="BCM1562" s="59"/>
      <c r="BCN1562" s="59"/>
      <c r="BCO1562" s="59"/>
      <c r="BCP1562" s="59"/>
      <c r="BCQ1562" s="59"/>
      <c r="BCR1562" s="59"/>
      <c r="BCS1562" s="59"/>
      <c r="BCT1562" s="59"/>
      <c r="BCU1562" s="59"/>
      <c r="BCV1562" s="59"/>
      <c r="BCW1562" s="59"/>
      <c r="BCX1562" s="59"/>
      <c r="BCY1562" s="59"/>
      <c r="BCZ1562" s="59"/>
      <c r="BDA1562" s="59"/>
      <c r="BDB1562" s="59"/>
      <c r="BDC1562" s="59"/>
      <c r="BDD1562" s="59"/>
      <c r="BDE1562" s="59"/>
      <c r="BDF1562" s="59"/>
      <c r="BDG1562" s="59"/>
      <c r="BDH1562" s="59"/>
      <c r="BDI1562" s="59"/>
      <c r="BDJ1562" s="59"/>
      <c r="BDK1562" s="59"/>
      <c r="BDL1562" s="59"/>
      <c r="BDM1562" s="59"/>
      <c r="BDN1562" s="59"/>
      <c r="BDO1562" s="59"/>
      <c r="BDP1562" s="59"/>
      <c r="BDQ1562" s="59"/>
      <c r="BDR1562" s="59"/>
      <c r="BDS1562" s="59"/>
      <c r="BDT1562" s="59"/>
      <c r="BDU1562" s="59"/>
      <c r="BDV1562" s="59"/>
      <c r="BDW1562" s="59"/>
      <c r="BDX1562" s="59"/>
      <c r="BDY1562" s="59"/>
      <c r="BDZ1562" s="59"/>
      <c r="BEA1562" s="59"/>
      <c r="BEB1562" s="59"/>
      <c r="BEC1562" s="59"/>
      <c r="BED1562" s="59"/>
      <c r="BEE1562" s="59"/>
      <c r="BEF1562" s="59"/>
      <c r="BEG1562" s="59"/>
      <c r="BEH1562" s="59"/>
      <c r="BEI1562" s="59"/>
      <c r="BEJ1562" s="59"/>
      <c r="BEK1562" s="59"/>
      <c r="BEL1562" s="59"/>
      <c r="BEM1562" s="59"/>
      <c r="BEN1562" s="59"/>
      <c r="BEO1562" s="59"/>
      <c r="BEP1562" s="59"/>
      <c r="BEQ1562" s="59"/>
      <c r="BER1562" s="59"/>
      <c r="BES1562" s="59"/>
      <c r="BET1562" s="59"/>
      <c r="BEU1562" s="59"/>
      <c r="BEV1562" s="59"/>
      <c r="BEW1562" s="59"/>
      <c r="BEX1562" s="59"/>
      <c r="BEY1562" s="59"/>
      <c r="BEZ1562" s="59"/>
      <c r="BFA1562" s="59"/>
      <c r="BFB1562" s="59"/>
      <c r="BFC1562" s="59"/>
      <c r="BFD1562" s="59"/>
      <c r="BFE1562" s="59"/>
      <c r="BFF1562" s="59"/>
      <c r="BFG1562" s="59"/>
      <c r="BFH1562" s="59"/>
      <c r="BFI1562" s="59"/>
      <c r="BFJ1562" s="59"/>
      <c r="BFK1562" s="59"/>
      <c r="BFL1562" s="59"/>
      <c r="BFM1562" s="59"/>
      <c r="BFN1562" s="59"/>
      <c r="BFO1562" s="59"/>
      <c r="BFP1562" s="59"/>
      <c r="BFQ1562" s="59"/>
      <c r="BFR1562" s="59"/>
      <c r="BFS1562" s="59"/>
      <c r="BFT1562" s="59"/>
      <c r="BFU1562" s="59"/>
      <c r="BFV1562" s="59"/>
      <c r="BFW1562" s="59"/>
      <c r="BFX1562" s="59"/>
      <c r="BFY1562" s="59"/>
      <c r="BFZ1562" s="59"/>
      <c r="BGA1562" s="59"/>
      <c r="BGB1562" s="59"/>
      <c r="BGC1562" s="59"/>
      <c r="BGD1562" s="59"/>
      <c r="BGE1562" s="59"/>
      <c r="BGF1562" s="59"/>
      <c r="BGG1562" s="59"/>
      <c r="BGH1562" s="59"/>
      <c r="BGI1562" s="59"/>
      <c r="BGJ1562" s="59"/>
      <c r="BGK1562" s="59"/>
      <c r="BGL1562" s="59"/>
      <c r="BGM1562" s="59"/>
      <c r="BGN1562" s="59"/>
      <c r="BGO1562" s="59"/>
      <c r="BGP1562" s="59"/>
      <c r="BGQ1562" s="59"/>
      <c r="BGR1562" s="59"/>
      <c r="BGS1562" s="59"/>
      <c r="BGT1562" s="59"/>
      <c r="BGU1562" s="59"/>
      <c r="BGV1562" s="59"/>
      <c r="BGW1562" s="59"/>
      <c r="BGX1562" s="59"/>
      <c r="BGY1562" s="59"/>
      <c r="BGZ1562" s="59"/>
      <c r="BHA1562" s="59"/>
      <c r="BHB1562" s="59"/>
      <c r="BHC1562" s="59"/>
      <c r="BHD1562" s="59"/>
      <c r="BHE1562" s="59"/>
      <c r="BHF1562" s="59"/>
      <c r="BHG1562" s="59"/>
      <c r="BHH1562" s="59"/>
      <c r="BHI1562" s="59"/>
      <c r="BHJ1562" s="59"/>
      <c r="BHK1562" s="59"/>
      <c r="BHL1562" s="59"/>
      <c r="BHM1562" s="59"/>
      <c r="BHN1562" s="59"/>
      <c r="BHO1562" s="59"/>
      <c r="BHP1562" s="59"/>
      <c r="BHQ1562" s="59"/>
      <c r="BHR1562" s="59"/>
      <c r="BHS1562" s="59"/>
      <c r="BHT1562" s="59"/>
      <c r="BHU1562" s="59"/>
      <c r="BHV1562" s="59"/>
      <c r="BHW1562" s="59"/>
      <c r="BHX1562" s="59"/>
      <c r="BHY1562" s="59"/>
      <c r="BHZ1562" s="59"/>
      <c r="BIA1562" s="59"/>
      <c r="BIB1562" s="59"/>
      <c r="BIC1562" s="59"/>
      <c r="BID1562" s="59"/>
      <c r="BIE1562" s="59"/>
      <c r="BIF1562" s="59"/>
      <c r="BIG1562" s="59"/>
      <c r="BIH1562" s="59"/>
      <c r="BII1562" s="59"/>
      <c r="BIJ1562" s="59"/>
      <c r="BIK1562" s="59"/>
      <c r="BIL1562" s="59"/>
      <c r="BIM1562" s="59"/>
      <c r="BIN1562" s="59"/>
      <c r="BIO1562" s="59"/>
      <c r="BIP1562" s="59"/>
      <c r="BIQ1562" s="59"/>
      <c r="BIR1562" s="59"/>
      <c r="BIS1562" s="59"/>
      <c r="BIT1562" s="59"/>
      <c r="BIU1562" s="59"/>
      <c r="BIV1562" s="59"/>
      <c r="BIW1562" s="59"/>
      <c r="BIX1562" s="59"/>
      <c r="BIY1562" s="59"/>
      <c r="BIZ1562" s="59"/>
      <c r="BJA1562" s="59"/>
      <c r="BJB1562" s="59"/>
      <c r="BJC1562" s="59"/>
      <c r="BJD1562" s="59"/>
      <c r="BJE1562" s="59"/>
      <c r="BJF1562" s="59"/>
      <c r="BJG1562" s="59"/>
      <c r="BJH1562" s="59"/>
      <c r="BJI1562" s="59"/>
      <c r="BJJ1562" s="59"/>
      <c r="BJK1562" s="59"/>
      <c r="BJL1562" s="59"/>
      <c r="BJM1562" s="59"/>
      <c r="BJN1562" s="59"/>
      <c r="BJO1562" s="59"/>
      <c r="BJP1562" s="59"/>
      <c r="BJQ1562" s="59"/>
      <c r="BJR1562" s="59"/>
      <c r="BJS1562" s="59"/>
      <c r="BJT1562" s="59"/>
      <c r="BJU1562" s="59"/>
      <c r="BJV1562" s="59"/>
      <c r="BJW1562" s="59"/>
      <c r="BJX1562" s="59"/>
      <c r="BJY1562" s="59"/>
      <c r="BJZ1562" s="59"/>
      <c r="BKA1562" s="59"/>
      <c r="BKB1562" s="59"/>
      <c r="BKC1562" s="59"/>
      <c r="BKD1562" s="59"/>
      <c r="BKE1562" s="59"/>
      <c r="BKF1562" s="59"/>
      <c r="BKG1562" s="59"/>
      <c r="BKH1562" s="59"/>
      <c r="BKI1562" s="59"/>
      <c r="BKJ1562" s="59"/>
      <c r="BKK1562" s="59"/>
      <c r="BKL1562" s="59"/>
      <c r="BKM1562" s="59"/>
      <c r="BKN1562" s="59"/>
      <c r="BKO1562" s="59"/>
      <c r="BKP1562" s="59"/>
      <c r="BKQ1562" s="59"/>
      <c r="BKR1562" s="59"/>
      <c r="BKS1562" s="59"/>
      <c r="BKT1562" s="59"/>
      <c r="BKU1562" s="59"/>
      <c r="BKV1562" s="59"/>
      <c r="BKW1562" s="59"/>
      <c r="BKX1562" s="59"/>
      <c r="BKY1562" s="59"/>
      <c r="BKZ1562" s="59"/>
      <c r="BLA1562" s="59"/>
      <c r="BLB1562" s="59"/>
      <c r="BLC1562" s="59"/>
      <c r="BLD1562" s="59"/>
      <c r="BLE1562" s="59"/>
      <c r="BLF1562" s="59"/>
      <c r="BLG1562" s="59"/>
      <c r="BLH1562" s="59"/>
      <c r="BLI1562" s="59"/>
      <c r="BLJ1562" s="59"/>
      <c r="BLK1562" s="59"/>
      <c r="BLL1562" s="59"/>
      <c r="BLM1562" s="59"/>
      <c r="BLN1562" s="59"/>
      <c r="BLO1562" s="59"/>
      <c r="BLP1562" s="59"/>
      <c r="BLQ1562" s="59"/>
      <c r="BLR1562" s="59"/>
      <c r="BLS1562" s="59"/>
      <c r="BLT1562" s="59"/>
      <c r="BLU1562" s="59"/>
      <c r="BLV1562" s="59"/>
      <c r="BLW1562" s="59"/>
      <c r="BLX1562" s="59"/>
      <c r="BLY1562" s="59"/>
      <c r="BLZ1562" s="59"/>
      <c r="BMA1562" s="59"/>
      <c r="BMB1562" s="59"/>
      <c r="BMC1562" s="59"/>
      <c r="BMD1562" s="59"/>
      <c r="BME1562" s="59"/>
      <c r="BMF1562" s="59"/>
      <c r="BMG1562" s="59"/>
      <c r="BMH1562" s="59"/>
      <c r="BMI1562" s="59"/>
      <c r="BMJ1562" s="59"/>
      <c r="BMK1562" s="59"/>
      <c r="BML1562" s="59"/>
      <c r="BMM1562" s="59"/>
      <c r="BMN1562" s="59"/>
      <c r="BMO1562" s="59"/>
      <c r="BMP1562" s="59"/>
      <c r="BMQ1562" s="59"/>
      <c r="BMR1562" s="59"/>
      <c r="BMS1562" s="59"/>
      <c r="BMT1562" s="59"/>
      <c r="BMU1562" s="59"/>
      <c r="BMV1562" s="59"/>
      <c r="BMW1562" s="59"/>
      <c r="BMX1562" s="59"/>
      <c r="BMY1562" s="59"/>
      <c r="BMZ1562" s="59"/>
      <c r="BNA1562" s="59"/>
      <c r="BNB1562" s="59"/>
      <c r="BNC1562" s="59"/>
      <c r="BND1562" s="59"/>
      <c r="BNE1562" s="59"/>
      <c r="BNF1562" s="59"/>
      <c r="BNG1562" s="59"/>
      <c r="BNH1562" s="59"/>
      <c r="BNI1562" s="59"/>
      <c r="BNJ1562" s="59"/>
      <c r="BNK1562" s="59"/>
      <c r="BNL1562" s="59"/>
      <c r="BNM1562" s="59"/>
      <c r="BNN1562" s="59"/>
      <c r="BNO1562" s="59"/>
      <c r="BNP1562" s="59"/>
      <c r="BNQ1562" s="59"/>
      <c r="BNR1562" s="59"/>
      <c r="BNS1562" s="59"/>
      <c r="BNT1562" s="59"/>
      <c r="BNU1562" s="59"/>
      <c r="BNV1562" s="59"/>
      <c r="BNW1562" s="59"/>
      <c r="BNX1562" s="59"/>
      <c r="BNY1562" s="59"/>
      <c r="BNZ1562" s="59"/>
      <c r="BOA1562" s="59"/>
      <c r="BOB1562" s="59"/>
      <c r="BOC1562" s="59"/>
      <c r="BOD1562" s="59"/>
      <c r="BOE1562" s="59"/>
      <c r="BOF1562" s="59"/>
      <c r="BOG1562" s="59"/>
      <c r="BOH1562" s="59"/>
      <c r="BOI1562" s="59"/>
      <c r="BOJ1562" s="59"/>
      <c r="BOK1562" s="59"/>
      <c r="BOL1562" s="59"/>
      <c r="BOM1562" s="59"/>
      <c r="BON1562" s="59"/>
      <c r="BOO1562" s="59"/>
      <c r="BOP1562" s="59"/>
      <c r="BOQ1562" s="59"/>
      <c r="BOR1562" s="59"/>
      <c r="BOS1562" s="59"/>
      <c r="BOT1562" s="59"/>
      <c r="BOU1562" s="59"/>
      <c r="BOV1562" s="59"/>
      <c r="BOW1562" s="59"/>
      <c r="BOX1562" s="59"/>
      <c r="BOY1562" s="59"/>
      <c r="BOZ1562" s="59"/>
      <c r="BPA1562" s="59"/>
      <c r="BPB1562" s="59"/>
      <c r="BPC1562" s="59"/>
      <c r="BPD1562" s="59"/>
      <c r="BPE1562" s="59"/>
      <c r="BPF1562" s="59"/>
      <c r="BPG1562" s="59"/>
      <c r="BPH1562" s="59"/>
      <c r="BPI1562" s="59"/>
      <c r="BPJ1562" s="59"/>
      <c r="BPK1562" s="59"/>
      <c r="BPL1562" s="59"/>
      <c r="BPM1562" s="59"/>
      <c r="BPN1562" s="59"/>
      <c r="BPO1562" s="59"/>
      <c r="BPP1562" s="59"/>
      <c r="BPQ1562" s="59"/>
      <c r="BPR1562" s="59"/>
      <c r="BPS1562" s="59"/>
      <c r="BPT1562" s="59"/>
      <c r="BPU1562" s="59"/>
      <c r="BPV1562" s="59"/>
      <c r="BPW1562" s="59"/>
      <c r="BPX1562" s="59"/>
      <c r="BPY1562" s="59"/>
      <c r="BPZ1562" s="59"/>
      <c r="BQA1562" s="59"/>
      <c r="BQB1562" s="59"/>
      <c r="BQC1562" s="59"/>
      <c r="BQD1562" s="59"/>
      <c r="BQE1562" s="59"/>
      <c r="BQF1562" s="59"/>
      <c r="BQG1562" s="59"/>
      <c r="BQH1562" s="59"/>
      <c r="BQI1562" s="59"/>
      <c r="BQJ1562" s="59"/>
      <c r="BQK1562" s="59"/>
      <c r="BQL1562" s="59"/>
      <c r="BQM1562" s="59"/>
      <c r="BQN1562" s="59"/>
      <c r="BQO1562" s="59"/>
      <c r="BQP1562" s="59"/>
      <c r="BQQ1562" s="59"/>
      <c r="BQR1562" s="59"/>
      <c r="BQS1562" s="59"/>
      <c r="BQT1562" s="59"/>
      <c r="BQU1562" s="59"/>
      <c r="BQV1562" s="59"/>
      <c r="BQW1562" s="59"/>
      <c r="BQX1562" s="59"/>
      <c r="BQY1562" s="59"/>
      <c r="BQZ1562" s="59"/>
      <c r="BRA1562" s="59"/>
      <c r="BRB1562" s="59"/>
      <c r="BRC1562" s="59"/>
      <c r="BRD1562" s="59"/>
      <c r="BRE1562" s="59"/>
      <c r="BRF1562" s="59"/>
      <c r="BRG1562" s="59"/>
      <c r="BRH1562" s="59"/>
      <c r="BRI1562" s="59"/>
      <c r="BRJ1562" s="59"/>
      <c r="BRK1562" s="59"/>
      <c r="BRL1562" s="59"/>
      <c r="BRM1562" s="59"/>
      <c r="BRN1562" s="59"/>
      <c r="BRO1562" s="59"/>
      <c r="BRP1562" s="59"/>
      <c r="BRQ1562" s="59"/>
      <c r="BRR1562" s="59"/>
      <c r="BRS1562" s="59"/>
      <c r="BRT1562" s="59"/>
      <c r="BRU1562" s="59"/>
      <c r="BRV1562" s="59"/>
      <c r="BRW1562" s="59"/>
      <c r="BRX1562" s="59"/>
      <c r="BRY1562" s="59"/>
      <c r="BRZ1562" s="59"/>
      <c r="BSA1562" s="59"/>
      <c r="BSB1562" s="59"/>
      <c r="BSC1562" s="59"/>
      <c r="BSD1562" s="59"/>
      <c r="BSE1562" s="59"/>
      <c r="BSF1562" s="59"/>
      <c r="BSG1562" s="59"/>
      <c r="BSH1562" s="59"/>
      <c r="BSI1562" s="59"/>
      <c r="BSJ1562" s="59"/>
      <c r="BSK1562" s="59"/>
      <c r="BSL1562" s="59"/>
      <c r="BSM1562" s="59"/>
      <c r="BSN1562" s="59"/>
      <c r="BSO1562" s="59"/>
      <c r="BSP1562" s="59"/>
      <c r="BSQ1562" s="59"/>
      <c r="BSR1562" s="59"/>
      <c r="BSS1562" s="59"/>
      <c r="BST1562" s="59"/>
      <c r="BSU1562" s="59"/>
      <c r="BSV1562" s="59"/>
      <c r="BSW1562" s="59"/>
      <c r="BSX1562" s="59"/>
      <c r="BSY1562" s="59"/>
      <c r="BSZ1562" s="59"/>
      <c r="BTA1562" s="59"/>
      <c r="BTB1562" s="59"/>
      <c r="BTC1562" s="59"/>
      <c r="BTD1562" s="59"/>
      <c r="BTE1562" s="59"/>
      <c r="BTF1562" s="59"/>
      <c r="BTG1562" s="59"/>
      <c r="BTH1562" s="59"/>
      <c r="BTI1562" s="59"/>
      <c r="BTJ1562" s="59"/>
      <c r="BTK1562" s="59"/>
      <c r="BTL1562" s="59"/>
      <c r="BTM1562" s="59"/>
      <c r="BTN1562" s="59"/>
      <c r="BTO1562" s="59"/>
      <c r="BTP1562" s="59"/>
      <c r="BTQ1562" s="59"/>
      <c r="BTR1562" s="59"/>
      <c r="BTS1562" s="59"/>
      <c r="BTT1562" s="59"/>
      <c r="BTU1562" s="59"/>
      <c r="BTV1562" s="59"/>
      <c r="BTW1562" s="59"/>
      <c r="BTX1562" s="59"/>
      <c r="BTY1562" s="59"/>
      <c r="BTZ1562" s="59"/>
      <c r="BUA1562" s="59"/>
      <c r="BUB1562" s="59"/>
      <c r="BUC1562" s="59"/>
      <c r="BUD1562" s="59"/>
      <c r="BUE1562" s="59"/>
      <c r="BUF1562" s="59"/>
      <c r="BUG1562" s="59"/>
      <c r="BUH1562" s="59"/>
      <c r="BUI1562" s="59"/>
      <c r="BUJ1562" s="59"/>
      <c r="BUK1562" s="59"/>
      <c r="BUL1562" s="59"/>
      <c r="BUM1562" s="59"/>
      <c r="BUN1562" s="59"/>
      <c r="BUO1562" s="59"/>
      <c r="BUP1562" s="59"/>
      <c r="BUQ1562" s="59"/>
      <c r="BUR1562" s="59"/>
      <c r="BUS1562" s="59"/>
      <c r="BUT1562" s="59"/>
      <c r="BUU1562" s="59"/>
      <c r="BUV1562" s="59"/>
      <c r="BUW1562" s="59"/>
      <c r="BUX1562" s="59"/>
      <c r="BUY1562" s="59"/>
      <c r="BUZ1562" s="59"/>
      <c r="BVA1562" s="59"/>
      <c r="BVB1562" s="59"/>
      <c r="BVC1562" s="59"/>
      <c r="BVD1562" s="59"/>
      <c r="BVE1562" s="59"/>
      <c r="BVF1562" s="59"/>
      <c r="BVG1562" s="59"/>
      <c r="BVH1562" s="59"/>
      <c r="BVI1562" s="59"/>
      <c r="BVJ1562" s="59"/>
      <c r="BVK1562" s="59"/>
      <c r="BVL1562" s="59"/>
      <c r="BVM1562" s="59"/>
      <c r="BVN1562" s="59"/>
      <c r="BVO1562" s="59"/>
      <c r="BVP1562" s="59"/>
      <c r="BVQ1562" s="59"/>
      <c r="BVR1562" s="59"/>
      <c r="BVS1562" s="59"/>
      <c r="BVT1562" s="59"/>
      <c r="BVU1562" s="59"/>
      <c r="BVV1562" s="59"/>
      <c r="BVW1562" s="59"/>
      <c r="BVX1562" s="59"/>
      <c r="BVY1562" s="59"/>
      <c r="BVZ1562" s="59"/>
      <c r="BWA1562" s="59"/>
      <c r="BWB1562" s="59"/>
      <c r="BWC1562" s="59"/>
      <c r="BWD1562" s="59"/>
      <c r="BWE1562" s="59"/>
      <c r="BWF1562" s="59"/>
      <c r="BWG1562" s="59"/>
      <c r="BWH1562" s="59"/>
      <c r="BWI1562" s="59"/>
      <c r="BWJ1562" s="59"/>
      <c r="BWK1562" s="59"/>
      <c r="BWL1562" s="59"/>
      <c r="BWM1562" s="59"/>
      <c r="BWN1562" s="59"/>
      <c r="BWO1562" s="59"/>
      <c r="BWP1562" s="59"/>
      <c r="BWQ1562" s="59"/>
      <c r="BWR1562" s="59"/>
      <c r="BWS1562" s="59"/>
      <c r="BWT1562" s="59"/>
      <c r="BWU1562" s="59"/>
      <c r="BWV1562" s="59"/>
      <c r="BWW1562" s="59"/>
      <c r="BWX1562" s="59"/>
      <c r="BWY1562" s="59"/>
      <c r="BWZ1562" s="59"/>
      <c r="BXA1562" s="59"/>
      <c r="BXB1562" s="59"/>
      <c r="BXC1562" s="59"/>
      <c r="BXD1562" s="59"/>
      <c r="BXE1562" s="59"/>
      <c r="BXF1562" s="59"/>
      <c r="BXG1562" s="59"/>
      <c r="BXH1562" s="59"/>
      <c r="BXI1562" s="59"/>
      <c r="BXJ1562" s="59"/>
      <c r="BXK1562" s="59"/>
      <c r="BXL1562" s="59"/>
      <c r="BXM1562" s="59"/>
      <c r="BXN1562" s="59"/>
      <c r="BXO1562" s="59"/>
      <c r="BXP1562" s="59"/>
      <c r="BXQ1562" s="59"/>
      <c r="BXR1562" s="59"/>
      <c r="BXS1562" s="59"/>
      <c r="BXT1562" s="59"/>
      <c r="BXU1562" s="59"/>
      <c r="BXV1562" s="59"/>
      <c r="BXW1562" s="59"/>
      <c r="BXX1562" s="59"/>
      <c r="BXY1562" s="59"/>
      <c r="BXZ1562" s="59"/>
      <c r="BYA1562" s="59"/>
      <c r="BYB1562" s="59"/>
      <c r="BYC1562" s="59"/>
      <c r="BYD1562" s="59"/>
      <c r="BYE1562" s="59"/>
      <c r="BYF1562" s="59"/>
      <c r="BYG1562" s="59"/>
      <c r="BYH1562" s="59"/>
      <c r="BYI1562" s="59"/>
      <c r="BYJ1562" s="59"/>
      <c r="BYK1562" s="59"/>
      <c r="BYL1562" s="59"/>
      <c r="BYM1562" s="59"/>
      <c r="BYN1562" s="59"/>
      <c r="BYO1562" s="59"/>
      <c r="BYP1562" s="59"/>
      <c r="BYQ1562" s="59"/>
      <c r="BYR1562" s="59"/>
      <c r="BYS1562" s="59"/>
      <c r="BYT1562" s="59"/>
      <c r="BYU1562" s="59"/>
      <c r="BYV1562" s="59"/>
      <c r="BYW1562" s="59"/>
      <c r="BYX1562" s="59"/>
      <c r="BYY1562" s="59"/>
      <c r="BYZ1562" s="59"/>
      <c r="BZA1562" s="59"/>
      <c r="BZB1562" s="59"/>
      <c r="BZC1562" s="59"/>
      <c r="BZD1562" s="59"/>
      <c r="BZE1562" s="59"/>
      <c r="BZF1562" s="59"/>
      <c r="BZG1562" s="59"/>
      <c r="BZH1562" s="59"/>
      <c r="BZI1562" s="59"/>
      <c r="BZJ1562" s="59"/>
      <c r="BZK1562" s="59"/>
      <c r="BZL1562" s="59"/>
      <c r="BZM1562" s="59"/>
      <c r="BZN1562" s="59"/>
      <c r="BZO1562" s="59"/>
      <c r="BZP1562" s="59"/>
      <c r="BZQ1562" s="59"/>
      <c r="BZR1562" s="59"/>
      <c r="BZS1562" s="59"/>
      <c r="BZT1562" s="59"/>
      <c r="BZU1562" s="59"/>
      <c r="BZV1562" s="59"/>
      <c r="BZW1562" s="59"/>
      <c r="BZX1562" s="59"/>
      <c r="BZY1562" s="59"/>
      <c r="BZZ1562" s="59"/>
      <c r="CAA1562" s="59"/>
      <c r="CAB1562" s="59"/>
      <c r="CAC1562" s="59"/>
      <c r="CAD1562" s="59"/>
      <c r="CAE1562" s="59"/>
      <c r="CAF1562" s="59"/>
      <c r="CAG1562" s="59"/>
      <c r="CAH1562" s="59"/>
      <c r="CAI1562" s="59"/>
      <c r="CAJ1562" s="59"/>
      <c r="CAK1562" s="59"/>
      <c r="CAL1562" s="59"/>
      <c r="CAM1562" s="59"/>
      <c r="CAN1562" s="59"/>
      <c r="CAO1562" s="59"/>
      <c r="CAP1562" s="59"/>
      <c r="CAQ1562" s="59"/>
      <c r="CAR1562" s="59"/>
      <c r="CAS1562" s="59"/>
      <c r="CAT1562" s="59"/>
      <c r="CAU1562" s="59"/>
      <c r="CAV1562" s="59"/>
      <c r="CAW1562" s="59"/>
      <c r="CAX1562" s="59"/>
      <c r="CAY1562" s="59"/>
      <c r="CAZ1562" s="59"/>
      <c r="CBA1562" s="59"/>
      <c r="CBB1562" s="59"/>
      <c r="CBC1562" s="59"/>
      <c r="CBD1562" s="59"/>
      <c r="CBE1562" s="59"/>
      <c r="CBF1562" s="59"/>
      <c r="CBG1562" s="59"/>
      <c r="CBH1562" s="59"/>
      <c r="CBI1562" s="59"/>
      <c r="CBJ1562" s="59"/>
      <c r="CBK1562" s="59"/>
      <c r="CBL1562" s="59"/>
      <c r="CBM1562" s="59"/>
      <c r="CBN1562" s="59"/>
      <c r="CBO1562" s="59"/>
      <c r="CBP1562" s="59"/>
      <c r="CBQ1562" s="59"/>
      <c r="CBR1562" s="59"/>
      <c r="CBS1562" s="59"/>
      <c r="CBT1562" s="59"/>
      <c r="CBU1562" s="59"/>
      <c r="CBV1562" s="59"/>
      <c r="CBW1562" s="59"/>
      <c r="CBX1562" s="59"/>
      <c r="CBY1562" s="59"/>
      <c r="CBZ1562" s="59"/>
      <c r="CCA1562" s="59"/>
      <c r="CCB1562" s="59"/>
      <c r="CCC1562" s="59"/>
      <c r="CCD1562" s="59"/>
      <c r="CCE1562" s="59"/>
      <c r="CCF1562" s="59"/>
      <c r="CCG1562" s="59"/>
      <c r="CCH1562" s="59"/>
      <c r="CCI1562" s="59"/>
      <c r="CCJ1562" s="59"/>
      <c r="CCK1562" s="59"/>
      <c r="CCL1562" s="59"/>
      <c r="CCM1562" s="59"/>
      <c r="CCN1562" s="59"/>
      <c r="CCO1562" s="59"/>
      <c r="CCP1562" s="59"/>
      <c r="CCQ1562" s="59"/>
      <c r="CCR1562" s="59"/>
      <c r="CCS1562" s="59"/>
      <c r="CCT1562" s="59"/>
      <c r="CCU1562" s="59"/>
      <c r="CCV1562" s="59"/>
      <c r="CCW1562" s="59"/>
      <c r="CCX1562" s="59"/>
      <c r="CCY1562" s="59"/>
      <c r="CCZ1562" s="59"/>
      <c r="CDA1562" s="59"/>
      <c r="CDB1562" s="59"/>
      <c r="CDC1562" s="59"/>
      <c r="CDD1562" s="59"/>
      <c r="CDE1562" s="59"/>
      <c r="CDF1562" s="59"/>
      <c r="CDG1562" s="59"/>
      <c r="CDH1562" s="59"/>
      <c r="CDI1562" s="59"/>
      <c r="CDJ1562" s="59"/>
      <c r="CDK1562" s="59"/>
      <c r="CDL1562" s="59"/>
      <c r="CDM1562" s="59"/>
      <c r="CDN1562" s="59"/>
      <c r="CDO1562" s="59"/>
      <c r="CDP1562" s="59"/>
      <c r="CDQ1562" s="59"/>
      <c r="CDR1562" s="59"/>
      <c r="CDS1562" s="59"/>
      <c r="CDT1562" s="59"/>
      <c r="CDU1562" s="59"/>
      <c r="CDV1562" s="59"/>
      <c r="CDW1562" s="59"/>
      <c r="CDX1562" s="59"/>
      <c r="CDY1562" s="59"/>
      <c r="CDZ1562" s="59"/>
      <c r="CEA1562" s="59"/>
      <c r="CEB1562" s="59"/>
      <c r="CEC1562" s="59"/>
      <c r="CED1562" s="59"/>
      <c r="CEE1562" s="59"/>
      <c r="CEF1562" s="59"/>
      <c r="CEG1562" s="59"/>
      <c r="CEH1562" s="59"/>
      <c r="CEI1562" s="59"/>
      <c r="CEJ1562" s="59"/>
      <c r="CEK1562" s="59"/>
      <c r="CEL1562" s="59"/>
      <c r="CEM1562" s="59"/>
      <c r="CEN1562" s="59"/>
      <c r="CEO1562" s="59"/>
      <c r="CEP1562" s="59"/>
      <c r="CEQ1562" s="59"/>
      <c r="CER1562" s="59"/>
      <c r="CES1562" s="59"/>
      <c r="CET1562" s="59"/>
      <c r="CEU1562" s="59"/>
      <c r="CEV1562" s="59"/>
      <c r="CEW1562" s="59"/>
      <c r="CEX1562" s="59"/>
      <c r="CEY1562" s="59"/>
      <c r="CEZ1562" s="59"/>
      <c r="CFA1562" s="59"/>
      <c r="CFB1562" s="59"/>
      <c r="CFC1562" s="59"/>
      <c r="CFD1562" s="59"/>
      <c r="CFE1562" s="59"/>
      <c r="CFF1562" s="59"/>
      <c r="CFG1562" s="59"/>
      <c r="CFH1562" s="59"/>
      <c r="CFI1562" s="59"/>
      <c r="CFJ1562" s="59"/>
      <c r="CFK1562" s="59"/>
      <c r="CFL1562" s="59"/>
      <c r="CFM1562" s="59"/>
      <c r="CFN1562" s="59"/>
      <c r="CFO1562" s="59"/>
      <c r="CFP1562" s="59"/>
      <c r="CFQ1562" s="59"/>
      <c r="CFR1562" s="59"/>
      <c r="CFS1562" s="59"/>
      <c r="CFT1562" s="59"/>
      <c r="CFU1562" s="59"/>
      <c r="CFV1562" s="59"/>
      <c r="CFW1562" s="59"/>
      <c r="CFX1562" s="59"/>
      <c r="CFY1562" s="59"/>
      <c r="CFZ1562" s="59"/>
      <c r="CGA1562" s="59"/>
      <c r="CGB1562" s="59"/>
      <c r="CGC1562" s="59"/>
      <c r="CGD1562" s="59"/>
      <c r="CGE1562" s="59"/>
      <c r="CGF1562" s="59"/>
      <c r="CGG1562" s="59"/>
      <c r="CGH1562" s="59"/>
      <c r="CGI1562" s="59"/>
      <c r="CGJ1562" s="59"/>
      <c r="CGK1562" s="59"/>
      <c r="CGL1562" s="59"/>
      <c r="CGM1562" s="59"/>
      <c r="CGN1562" s="59"/>
      <c r="CGO1562" s="59"/>
      <c r="CGP1562" s="59"/>
      <c r="CGQ1562" s="59"/>
      <c r="CGR1562" s="59"/>
      <c r="CGS1562" s="59"/>
      <c r="CGT1562" s="59"/>
      <c r="CGU1562" s="59"/>
      <c r="CGV1562" s="59"/>
      <c r="CGW1562" s="59"/>
      <c r="CGX1562" s="59"/>
      <c r="CGY1562" s="59"/>
      <c r="CGZ1562" s="59"/>
      <c r="CHA1562" s="59"/>
      <c r="CHB1562" s="59"/>
      <c r="CHC1562" s="59"/>
      <c r="CHD1562" s="59"/>
      <c r="CHE1562" s="59"/>
      <c r="CHF1562" s="59"/>
      <c r="CHG1562" s="59"/>
      <c r="CHH1562" s="59"/>
      <c r="CHI1562" s="59"/>
      <c r="CHJ1562" s="59"/>
      <c r="CHK1562" s="59"/>
      <c r="CHL1562" s="59"/>
      <c r="CHM1562" s="59"/>
      <c r="CHN1562" s="59"/>
      <c r="CHO1562" s="59"/>
      <c r="CHP1562" s="59"/>
      <c r="CHQ1562" s="59"/>
      <c r="CHR1562" s="59"/>
      <c r="CHS1562" s="59"/>
      <c r="CHT1562" s="59"/>
      <c r="CHU1562" s="59"/>
      <c r="CHV1562" s="59"/>
      <c r="CHW1562" s="59"/>
      <c r="CHX1562" s="59"/>
      <c r="CHY1562" s="59"/>
      <c r="CHZ1562" s="59"/>
      <c r="CIA1562" s="59"/>
      <c r="CIB1562" s="59"/>
      <c r="CIC1562" s="59"/>
      <c r="CID1562" s="59"/>
      <c r="CIE1562" s="59"/>
      <c r="CIF1562" s="59"/>
      <c r="CIG1562" s="59"/>
      <c r="CIH1562" s="59"/>
      <c r="CII1562" s="59"/>
      <c r="CIJ1562" s="59"/>
      <c r="CIK1562" s="59"/>
      <c r="CIL1562" s="59"/>
      <c r="CIM1562" s="59"/>
      <c r="CIN1562" s="59"/>
      <c r="CIO1562" s="59"/>
      <c r="CIP1562" s="59"/>
      <c r="CIQ1562" s="59"/>
      <c r="CIR1562" s="59"/>
      <c r="CIS1562" s="59"/>
      <c r="CIT1562" s="59"/>
      <c r="CIU1562" s="59"/>
      <c r="CIV1562" s="59"/>
      <c r="CIW1562" s="59"/>
      <c r="CIX1562" s="59"/>
      <c r="CIY1562" s="59"/>
      <c r="CIZ1562" s="59"/>
      <c r="CJA1562" s="59"/>
      <c r="CJB1562" s="59"/>
      <c r="CJC1562" s="59"/>
      <c r="CJD1562" s="59"/>
      <c r="CJE1562" s="59"/>
      <c r="CJF1562" s="59"/>
      <c r="CJG1562" s="59"/>
      <c r="CJH1562" s="59"/>
      <c r="CJI1562" s="59"/>
      <c r="CJJ1562" s="59"/>
      <c r="CJK1562" s="59"/>
      <c r="CJL1562" s="59"/>
      <c r="CJM1562" s="59"/>
      <c r="CJN1562" s="59"/>
      <c r="CJO1562" s="59"/>
      <c r="CJP1562" s="59"/>
      <c r="CJQ1562" s="59"/>
      <c r="CJR1562" s="59"/>
      <c r="CJS1562" s="59"/>
      <c r="CJT1562" s="59"/>
      <c r="CJU1562" s="59"/>
      <c r="CJV1562" s="59"/>
      <c r="CJW1562" s="59"/>
      <c r="CJX1562" s="59"/>
      <c r="CJY1562" s="59"/>
      <c r="CJZ1562" s="59"/>
      <c r="CKA1562" s="59"/>
      <c r="CKB1562" s="59"/>
      <c r="CKC1562" s="59"/>
      <c r="CKD1562" s="59"/>
      <c r="CKE1562" s="59"/>
      <c r="CKF1562" s="59"/>
      <c r="CKG1562" s="59"/>
      <c r="CKH1562" s="59"/>
      <c r="CKI1562" s="59"/>
      <c r="CKJ1562" s="59"/>
      <c r="CKK1562" s="59"/>
      <c r="CKL1562" s="59"/>
      <c r="CKM1562" s="59"/>
      <c r="CKN1562" s="59"/>
      <c r="CKO1562" s="59"/>
      <c r="CKP1562" s="59"/>
      <c r="CKQ1562" s="59"/>
      <c r="CKR1562" s="59"/>
      <c r="CKS1562" s="59"/>
      <c r="CKT1562" s="59"/>
      <c r="CKU1562" s="59"/>
      <c r="CKV1562" s="59"/>
      <c r="CKW1562" s="59"/>
      <c r="CKX1562" s="59"/>
      <c r="CKY1562" s="59"/>
      <c r="CKZ1562" s="59"/>
      <c r="CLA1562" s="59"/>
      <c r="CLB1562" s="59"/>
      <c r="CLC1562" s="59"/>
      <c r="CLD1562" s="59"/>
      <c r="CLE1562" s="59"/>
      <c r="CLF1562" s="59"/>
      <c r="CLG1562" s="59"/>
      <c r="CLH1562" s="59"/>
      <c r="CLI1562" s="59"/>
      <c r="CLJ1562" s="59"/>
      <c r="CLK1562" s="59"/>
      <c r="CLL1562" s="59"/>
      <c r="CLM1562" s="59"/>
      <c r="CLN1562" s="59"/>
      <c r="CLO1562" s="59"/>
      <c r="CLP1562" s="59"/>
      <c r="CLQ1562" s="59"/>
      <c r="CLR1562" s="59"/>
      <c r="CLS1562" s="59"/>
      <c r="CLT1562" s="59"/>
      <c r="CLU1562" s="59"/>
      <c r="CLV1562" s="59"/>
      <c r="CLW1562" s="59"/>
      <c r="CLX1562" s="59"/>
      <c r="CLY1562" s="59"/>
      <c r="CLZ1562" s="59"/>
      <c r="CMA1562" s="59"/>
      <c r="CMB1562" s="59"/>
      <c r="CMC1562" s="59"/>
      <c r="CMD1562" s="59"/>
      <c r="CME1562" s="59"/>
      <c r="CMF1562" s="59"/>
      <c r="CMG1562" s="59"/>
      <c r="CMH1562" s="59"/>
      <c r="CMI1562" s="59"/>
      <c r="CMJ1562" s="59"/>
      <c r="CMK1562" s="59"/>
      <c r="CML1562" s="59"/>
      <c r="CMM1562" s="59"/>
      <c r="CMN1562" s="59"/>
      <c r="CMO1562" s="59"/>
      <c r="CMP1562" s="59"/>
      <c r="CMQ1562" s="59"/>
      <c r="CMR1562" s="59"/>
      <c r="CMS1562" s="59"/>
      <c r="CMT1562" s="59"/>
      <c r="CMU1562" s="59"/>
      <c r="CMV1562" s="59"/>
      <c r="CMW1562" s="59"/>
      <c r="CMX1562" s="59"/>
      <c r="CMY1562" s="59"/>
      <c r="CMZ1562" s="59"/>
      <c r="CNA1562" s="59"/>
      <c r="CNB1562" s="59"/>
      <c r="CNC1562" s="59"/>
      <c r="CND1562" s="59"/>
      <c r="CNE1562" s="59"/>
      <c r="CNF1562" s="59"/>
      <c r="CNG1562" s="59"/>
      <c r="CNH1562" s="59"/>
      <c r="CNI1562" s="59"/>
      <c r="CNJ1562" s="59"/>
      <c r="CNK1562" s="59"/>
      <c r="CNL1562" s="59"/>
      <c r="CNM1562" s="59"/>
      <c r="CNN1562" s="59"/>
      <c r="CNO1562" s="59"/>
      <c r="CNP1562" s="59"/>
      <c r="CNQ1562" s="59"/>
      <c r="CNR1562" s="59"/>
      <c r="CNS1562" s="59"/>
      <c r="CNT1562" s="59"/>
      <c r="CNU1562" s="59"/>
      <c r="CNV1562" s="59"/>
      <c r="CNW1562" s="59"/>
      <c r="CNX1562" s="59"/>
      <c r="CNY1562" s="59"/>
      <c r="CNZ1562" s="59"/>
      <c r="COA1562" s="59"/>
      <c r="COB1562" s="59"/>
      <c r="COC1562" s="59"/>
      <c r="COD1562" s="59"/>
      <c r="COE1562" s="59"/>
      <c r="COF1562" s="59"/>
      <c r="COG1562" s="59"/>
      <c r="COH1562" s="59"/>
      <c r="COI1562" s="59"/>
      <c r="COJ1562" s="59"/>
      <c r="COK1562" s="59"/>
      <c r="COL1562" s="59"/>
      <c r="COM1562" s="59"/>
      <c r="CON1562" s="59"/>
      <c r="COO1562" s="59"/>
      <c r="COP1562" s="59"/>
      <c r="COQ1562" s="59"/>
      <c r="COR1562" s="59"/>
      <c r="COS1562" s="59"/>
      <c r="COT1562" s="59"/>
      <c r="COU1562" s="59"/>
      <c r="COV1562" s="59"/>
      <c r="COW1562" s="59"/>
      <c r="COX1562" s="59"/>
      <c r="COY1562" s="59"/>
      <c r="COZ1562" s="59"/>
      <c r="CPA1562" s="59"/>
      <c r="CPB1562" s="59"/>
      <c r="CPC1562" s="59"/>
      <c r="CPD1562" s="59"/>
      <c r="CPE1562" s="59"/>
      <c r="CPF1562" s="59"/>
      <c r="CPG1562" s="59"/>
      <c r="CPH1562" s="59"/>
      <c r="CPI1562" s="59"/>
      <c r="CPJ1562" s="59"/>
      <c r="CPK1562" s="59"/>
      <c r="CPL1562" s="59"/>
      <c r="CPM1562" s="59"/>
      <c r="CPN1562" s="59"/>
      <c r="CPO1562" s="59"/>
      <c r="CPP1562" s="59"/>
      <c r="CPQ1562" s="59"/>
      <c r="CPR1562" s="59"/>
      <c r="CPS1562" s="59"/>
      <c r="CPT1562" s="59"/>
      <c r="CPU1562" s="59"/>
      <c r="CPV1562" s="59"/>
      <c r="CPW1562" s="59"/>
      <c r="CPX1562" s="59"/>
      <c r="CPY1562" s="59"/>
      <c r="CPZ1562" s="59"/>
      <c r="CQA1562" s="59"/>
      <c r="CQB1562" s="59"/>
      <c r="CQC1562" s="59"/>
      <c r="CQD1562" s="59"/>
      <c r="CQE1562" s="59"/>
      <c r="CQF1562" s="59"/>
      <c r="CQG1562" s="59"/>
      <c r="CQH1562" s="59"/>
      <c r="CQI1562" s="59"/>
      <c r="CQJ1562" s="59"/>
      <c r="CQK1562" s="59"/>
      <c r="CQL1562" s="59"/>
      <c r="CQM1562" s="59"/>
      <c r="CQN1562" s="59"/>
      <c r="CQO1562" s="59"/>
      <c r="CQP1562" s="59"/>
      <c r="CQQ1562" s="59"/>
      <c r="CQR1562" s="59"/>
      <c r="CQS1562" s="59"/>
      <c r="CQT1562" s="59"/>
      <c r="CQU1562" s="59"/>
      <c r="CQV1562" s="59"/>
      <c r="CQW1562" s="59"/>
      <c r="CQX1562" s="59"/>
      <c r="CQY1562" s="59"/>
      <c r="CQZ1562" s="59"/>
      <c r="CRA1562" s="59"/>
      <c r="CRB1562" s="59"/>
      <c r="CRC1562" s="59"/>
      <c r="CRD1562" s="59"/>
      <c r="CRE1562" s="59"/>
      <c r="CRF1562" s="59"/>
      <c r="CRG1562" s="59"/>
      <c r="CRH1562" s="59"/>
      <c r="CRI1562" s="59"/>
      <c r="CRJ1562" s="59"/>
      <c r="CRK1562" s="59"/>
      <c r="CRL1562" s="59"/>
      <c r="CRM1562" s="59"/>
      <c r="CRN1562" s="59"/>
      <c r="CRO1562" s="59"/>
      <c r="CRP1562" s="59"/>
      <c r="CRQ1562" s="59"/>
      <c r="CRR1562" s="59"/>
      <c r="CRS1562" s="59"/>
      <c r="CRT1562" s="59"/>
      <c r="CRU1562" s="59"/>
      <c r="CRV1562" s="59"/>
      <c r="CRW1562" s="59"/>
      <c r="CRX1562" s="59"/>
      <c r="CRY1562" s="59"/>
      <c r="CRZ1562" s="59"/>
      <c r="CSA1562" s="59"/>
      <c r="CSB1562" s="59"/>
      <c r="CSC1562" s="59"/>
      <c r="CSD1562" s="59"/>
      <c r="CSE1562" s="59"/>
      <c r="CSF1562" s="59"/>
      <c r="CSG1562" s="59"/>
      <c r="CSH1562" s="59"/>
      <c r="CSI1562" s="59"/>
      <c r="CSJ1562" s="59"/>
      <c r="CSK1562" s="59"/>
      <c r="CSL1562" s="59"/>
      <c r="CSM1562" s="59"/>
      <c r="CSN1562" s="59"/>
      <c r="CSO1562" s="59"/>
      <c r="CSP1562" s="59"/>
      <c r="CSQ1562" s="59"/>
      <c r="CSR1562" s="59"/>
      <c r="CSS1562" s="59"/>
      <c r="CST1562" s="59"/>
      <c r="CSU1562" s="59"/>
      <c r="CSV1562" s="59"/>
      <c r="CSW1562" s="59"/>
      <c r="CSX1562" s="59"/>
      <c r="CSY1562" s="59"/>
      <c r="CSZ1562" s="59"/>
      <c r="CTA1562" s="59"/>
      <c r="CTB1562" s="59"/>
      <c r="CTC1562" s="59"/>
      <c r="CTD1562" s="59"/>
      <c r="CTE1562" s="59"/>
      <c r="CTF1562" s="59"/>
      <c r="CTG1562" s="59"/>
      <c r="CTH1562" s="59"/>
      <c r="CTI1562" s="59"/>
      <c r="CTJ1562" s="59"/>
      <c r="CTK1562" s="59"/>
      <c r="CTL1562" s="59"/>
      <c r="CTM1562" s="59"/>
      <c r="CTN1562" s="59"/>
      <c r="CTO1562" s="59"/>
      <c r="CTP1562" s="59"/>
      <c r="CTQ1562" s="59"/>
      <c r="CTR1562" s="59"/>
      <c r="CTS1562" s="59"/>
      <c r="CTT1562" s="59"/>
      <c r="CTU1562" s="59"/>
      <c r="CTV1562" s="59"/>
      <c r="CTW1562" s="59"/>
      <c r="CTX1562" s="59"/>
      <c r="CTY1562" s="59"/>
      <c r="CTZ1562" s="59"/>
      <c r="CUA1562" s="59"/>
      <c r="CUB1562" s="59"/>
      <c r="CUC1562" s="59"/>
      <c r="CUD1562" s="59"/>
      <c r="CUE1562" s="59"/>
      <c r="CUF1562" s="59"/>
      <c r="CUG1562" s="59"/>
      <c r="CUH1562" s="59"/>
      <c r="CUI1562" s="59"/>
      <c r="CUJ1562" s="59"/>
      <c r="CUK1562" s="59"/>
      <c r="CUL1562" s="59"/>
      <c r="CUM1562" s="59"/>
      <c r="CUN1562" s="59"/>
      <c r="CUO1562" s="59"/>
      <c r="CUP1562" s="59"/>
      <c r="CUQ1562" s="59"/>
      <c r="CUR1562" s="59"/>
      <c r="CUS1562" s="59"/>
      <c r="CUT1562" s="59"/>
      <c r="CUU1562" s="59"/>
      <c r="CUV1562" s="59"/>
      <c r="CUW1562" s="59"/>
      <c r="CUX1562" s="59"/>
      <c r="CUY1562" s="59"/>
      <c r="CUZ1562" s="59"/>
      <c r="CVA1562" s="59"/>
      <c r="CVB1562" s="59"/>
      <c r="CVC1562" s="59"/>
      <c r="CVD1562" s="59"/>
      <c r="CVE1562" s="59"/>
      <c r="CVF1562" s="59"/>
      <c r="CVG1562" s="59"/>
      <c r="CVH1562" s="59"/>
      <c r="CVI1562" s="59"/>
      <c r="CVJ1562" s="59"/>
      <c r="CVK1562" s="59"/>
      <c r="CVL1562" s="59"/>
      <c r="CVM1562" s="59"/>
      <c r="CVN1562" s="59"/>
      <c r="CVO1562" s="59"/>
      <c r="CVP1562" s="59"/>
      <c r="CVQ1562" s="59"/>
      <c r="CVR1562" s="59"/>
      <c r="CVS1562" s="59"/>
      <c r="CVT1562" s="59"/>
      <c r="CVU1562" s="59"/>
      <c r="CVV1562" s="59"/>
      <c r="CVW1562" s="59"/>
      <c r="CVX1562" s="59"/>
      <c r="CVY1562" s="59"/>
      <c r="CVZ1562" s="59"/>
      <c r="CWA1562" s="59"/>
      <c r="CWB1562" s="59"/>
      <c r="CWC1562" s="59"/>
      <c r="CWD1562" s="59"/>
      <c r="CWE1562" s="59"/>
      <c r="CWF1562" s="59"/>
      <c r="CWG1562" s="59"/>
      <c r="CWH1562" s="59"/>
      <c r="CWI1562" s="59"/>
      <c r="CWJ1562" s="59"/>
      <c r="CWK1562" s="59"/>
      <c r="CWL1562" s="59"/>
      <c r="CWM1562" s="59"/>
      <c r="CWN1562" s="59"/>
      <c r="CWO1562" s="59"/>
      <c r="CWP1562" s="59"/>
      <c r="CWQ1562" s="59"/>
      <c r="CWR1562" s="59"/>
      <c r="CWS1562" s="59"/>
      <c r="CWT1562" s="59"/>
      <c r="CWU1562" s="59"/>
      <c r="CWV1562" s="59"/>
      <c r="CWW1562" s="59"/>
      <c r="CWX1562" s="59"/>
      <c r="CWY1562" s="59"/>
      <c r="CWZ1562" s="59"/>
      <c r="CXA1562" s="59"/>
      <c r="CXB1562" s="59"/>
      <c r="CXC1562" s="59"/>
      <c r="CXD1562" s="59"/>
      <c r="CXE1562" s="59"/>
      <c r="CXF1562" s="59"/>
      <c r="CXG1562" s="59"/>
      <c r="CXH1562" s="59"/>
      <c r="CXI1562" s="59"/>
      <c r="CXJ1562" s="59"/>
      <c r="CXK1562" s="59"/>
      <c r="CXL1562" s="59"/>
      <c r="CXM1562" s="59"/>
      <c r="CXN1562" s="59"/>
      <c r="CXO1562" s="59"/>
      <c r="CXP1562" s="59"/>
      <c r="CXQ1562" s="59"/>
      <c r="CXR1562" s="59"/>
      <c r="CXS1562" s="59"/>
      <c r="CXT1562" s="59"/>
      <c r="CXU1562" s="59"/>
      <c r="CXV1562" s="59"/>
      <c r="CXW1562" s="59"/>
      <c r="CXX1562" s="59"/>
      <c r="CXY1562" s="59"/>
      <c r="CXZ1562" s="59"/>
      <c r="CYA1562" s="59"/>
      <c r="CYB1562" s="59"/>
      <c r="CYC1562" s="59"/>
      <c r="CYD1562" s="59"/>
      <c r="CYE1562" s="59"/>
      <c r="CYF1562" s="59"/>
      <c r="CYG1562" s="59"/>
      <c r="CYH1562" s="59"/>
      <c r="CYI1562" s="59"/>
      <c r="CYJ1562" s="59"/>
      <c r="CYK1562" s="59"/>
      <c r="CYL1562" s="59"/>
      <c r="CYM1562" s="59"/>
      <c r="CYN1562" s="59"/>
      <c r="CYO1562" s="59"/>
      <c r="CYP1562" s="59"/>
      <c r="CYQ1562" s="59"/>
      <c r="CYR1562" s="59"/>
      <c r="CYS1562" s="59"/>
      <c r="CYT1562" s="59"/>
      <c r="CYU1562" s="59"/>
      <c r="CYV1562" s="59"/>
      <c r="CYW1562" s="59"/>
      <c r="CYX1562" s="59"/>
      <c r="CYY1562" s="59"/>
      <c r="CYZ1562" s="59"/>
      <c r="CZA1562" s="59"/>
      <c r="CZB1562" s="59"/>
      <c r="CZC1562" s="59"/>
      <c r="CZD1562" s="59"/>
      <c r="CZE1562" s="59"/>
      <c r="CZF1562" s="59"/>
      <c r="CZG1562" s="59"/>
      <c r="CZH1562" s="59"/>
      <c r="CZI1562" s="59"/>
      <c r="CZJ1562" s="59"/>
      <c r="CZK1562" s="59"/>
      <c r="CZL1562" s="59"/>
      <c r="CZM1562" s="59"/>
      <c r="CZN1562" s="59"/>
      <c r="CZO1562" s="59"/>
      <c r="CZP1562" s="59"/>
      <c r="CZQ1562" s="59"/>
      <c r="CZR1562" s="59"/>
      <c r="CZS1562" s="59"/>
      <c r="CZT1562" s="59"/>
      <c r="CZU1562" s="59"/>
      <c r="CZV1562" s="59"/>
      <c r="CZW1562" s="59"/>
      <c r="CZX1562" s="59"/>
      <c r="CZY1562" s="59"/>
      <c r="CZZ1562" s="59"/>
      <c r="DAA1562" s="59"/>
      <c r="DAB1562" s="59"/>
      <c r="DAC1562" s="59"/>
      <c r="DAD1562" s="59"/>
      <c r="DAE1562" s="59"/>
      <c r="DAF1562" s="59"/>
      <c r="DAG1562" s="59"/>
      <c r="DAH1562" s="59"/>
      <c r="DAI1562" s="59"/>
      <c r="DAJ1562" s="59"/>
      <c r="DAK1562" s="59"/>
      <c r="DAL1562" s="59"/>
      <c r="DAM1562" s="59"/>
      <c r="DAN1562" s="59"/>
      <c r="DAO1562" s="59"/>
      <c r="DAP1562" s="59"/>
      <c r="DAQ1562" s="59"/>
      <c r="DAR1562" s="59"/>
      <c r="DAS1562" s="59"/>
      <c r="DAT1562" s="59"/>
      <c r="DAU1562" s="59"/>
      <c r="DAV1562" s="59"/>
      <c r="DAW1562" s="59"/>
      <c r="DAX1562" s="59"/>
      <c r="DAY1562" s="59"/>
      <c r="DAZ1562" s="59"/>
      <c r="DBA1562" s="59"/>
      <c r="DBB1562" s="59"/>
      <c r="DBC1562" s="59"/>
      <c r="DBD1562" s="59"/>
      <c r="DBE1562" s="59"/>
      <c r="DBF1562" s="59"/>
      <c r="DBG1562" s="59"/>
      <c r="DBH1562" s="59"/>
      <c r="DBI1562" s="59"/>
      <c r="DBJ1562" s="59"/>
      <c r="DBK1562" s="59"/>
      <c r="DBL1562" s="59"/>
      <c r="DBM1562" s="59"/>
      <c r="DBN1562" s="59"/>
      <c r="DBO1562" s="59"/>
      <c r="DBP1562" s="59"/>
      <c r="DBQ1562" s="59"/>
      <c r="DBR1562" s="59"/>
      <c r="DBS1562" s="59"/>
      <c r="DBT1562" s="59"/>
      <c r="DBU1562" s="59"/>
      <c r="DBV1562" s="59"/>
      <c r="DBW1562" s="59"/>
      <c r="DBX1562" s="59"/>
      <c r="DBY1562" s="59"/>
      <c r="DBZ1562" s="59"/>
      <c r="DCA1562" s="59"/>
      <c r="DCB1562" s="59"/>
      <c r="DCC1562" s="59"/>
      <c r="DCD1562" s="59"/>
      <c r="DCE1562" s="59"/>
      <c r="DCF1562" s="59"/>
      <c r="DCG1562" s="59"/>
      <c r="DCH1562" s="59"/>
      <c r="DCI1562" s="59"/>
      <c r="DCJ1562" s="59"/>
      <c r="DCK1562" s="59"/>
      <c r="DCL1562" s="59"/>
      <c r="DCM1562" s="59"/>
      <c r="DCN1562" s="59"/>
      <c r="DCO1562" s="59"/>
      <c r="DCP1562" s="59"/>
      <c r="DCQ1562" s="59"/>
      <c r="DCR1562" s="59"/>
      <c r="DCS1562" s="59"/>
      <c r="DCT1562" s="59"/>
      <c r="DCU1562" s="59"/>
      <c r="DCV1562" s="59"/>
      <c r="DCW1562" s="59"/>
      <c r="DCX1562" s="59"/>
      <c r="DCY1562" s="59"/>
      <c r="DCZ1562" s="59"/>
      <c r="DDA1562" s="59"/>
      <c r="DDB1562" s="59"/>
      <c r="DDC1562" s="59"/>
      <c r="DDD1562" s="59"/>
      <c r="DDE1562" s="59"/>
      <c r="DDF1562" s="59"/>
      <c r="DDG1562" s="59"/>
      <c r="DDH1562" s="59"/>
      <c r="DDI1562" s="59"/>
      <c r="DDJ1562" s="59"/>
      <c r="DDK1562" s="59"/>
      <c r="DDL1562" s="59"/>
      <c r="DDM1562" s="59"/>
      <c r="DDN1562" s="59"/>
      <c r="DDO1562" s="59"/>
      <c r="DDP1562" s="59"/>
      <c r="DDQ1562" s="59"/>
      <c r="DDR1562" s="59"/>
      <c r="DDS1562" s="59"/>
      <c r="DDT1562" s="59"/>
      <c r="DDU1562" s="59"/>
      <c r="DDV1562" s="59"/>
      <c r="DDW1562" s="59"/>
      <c r="DDX1562" s="59"/>
      <c r="DDY1562" s="59"/>
      <c r="DDZ1562" s="59"/>
      <c r="DEA1562" s="59"/>
      <c r="DEB1562" s="59"/>
      <c r="DEC1562" s="59"/>
      <c r="DED1562" s="59"/>
      <c r="DEE1562" s="59"/>
      <c r="DEF1562" s="59"/>
      <c r="DEG1562" s="59"/>
      <c r="DEH1562" s="59"/>
      <c r="DEI1562" s="59"/>
      <c r="DEJ1562" s="59"/>
      <c r="DEK1562" s="59"/>
      <c r="DEL1562" s="59"/>
      <c r="DEM1562" s="59"/>
      <c r="DEN1562" s="59"/>
      <c r="DEO1562" s="59"/>
      <c r="DEP1562" s="59"/>
      <c r="DEQ1562" s="59"/>
      <c r="DER1562" s="59"/>
      <c r="DES1562" s="59"/>
      <c r="DET1562" s="59"/>
      <c r="DEU1562" s="59"/>
      <c r="DEV1562" s="59"/>
      <c r="DEW1562" s="59"/>
      <c r="DEX1562" s="59"/>
      <c r="DEY1562" s="59"/>
      <c r="DEZ1562" s="59"/>
      <c r="DFA1562" s="59"/>
      <c r="DFB1562" s="59"/>
      <c r="DFC1562" s="59"/>
      <c r="DFD1562" s="59"/>
      <c r="DFE1562" s="59"/>
      <c r="DFF1562" s="59"/>
      <c r="DFG1562" s="59"/>
      <c r="DFH1562" s="59"/>
      <c r="DFI1562" s="59"/>
      <c r="DFJ1562" s="59"/>
      <c r="DFK1562" s="59"/>
      <c r="DFL1562" s="59"/>
      <c r="DFM1562" s="59"/>
      <c r="DFN1562" s="59"/>
      <c r="DFO1562" s="59"/>
      <c r="DFP1562" s="59"/>
      <c r="DFQ1562" s="59"/>
      <c r="DFR1562" s="59"/>
      <c r="DFS1562" s="59"/>
      <c r="DFT1562" s="59"/>
      <c r="DFU1562" s="59"/>
      <c r="DFV1562" s="59"/>
      <c r="DFW1562" s="59"/>
      <c r="DFX1562" s="59"/>
      <c r="DFY1562" s="59"/>
      <c r="DFZ1562" s="59"/>
      <c r="DGA1562" s="59"/>
      <c r="DGB1562" s="59"/>
      <c r="DGC1562" s="59"/>
      <c r="DGD1562" s="59"/>
      <c r="DGE1562" s="59"/>
      <c r="DGF1562" s="59"/>
      <c r="DGG1562" s="59"/>
      <c r="DGH1562" s="59"/>
      <c r="DGI1562" s="59"/>
      <c r="DGJ1562" s="59"/>
      <c r="DGK1562" s="59"/>
      <c r="DGL1562" s="59"/>
      <c r="DGM1562" s="59"/>
      <c r="DGN1562" s="59"/>
      <c r="DGO1562" s="59"/>
      <c r="DGP1562" s="59"/>
      <c r="DGQ1562" s="59"/>
      <c r="DGR1562" s="59"/>
      <c r="DGS1562" s="59"/>
      <c r="DGT1562" s="59"/>
      <c r="DGU1562" s="59"/>
      <c r="DGV1562" s="59"/>
      <c r="DGW1562" s="59"/>
      <c r="DGX1562" s="59"/>
      <c r="DGY1562" s="59"/>
      <c r="DGZ1562" s="59"/>
      <c r="DHA1562" s="59"/>
      <c r="DHB1562" s="59"/>
      <c r="DHC1562" s="59"/>
      <c r="DHD1562" s="59"/>
      <c r="DHE1562" s="59"/>
      <c r="DHF1562" s="59"/>
      <c r="DHG1562" s="59"/>
      <c r="DHH1562" s="59"/>
      <c r="DHI1562" s="59"/>
      <c r="DHJ1562" s="59"/>
      <c r="DHK1562" s="59"/>
      <c r="DHL1562" s="59"/>
      <c r="DHM1562" s="59"/>
      <c r="DHN1562" s="59"/>
      <c r="DHO1562" s="59"/>
      <c r="DHP1562" s="59"/>
      <c r="DHQ1562" s="59"/>
      <c r="DHR1562" s="59"/>
      <c r="DHS1562" s="59"/>
      <c r="DHT1562" s="59"/>
      <c r="DHU1562" s="59"/>
      <c r="DHV1562" s="59"/>
      <c r="DHW1562" s="59"/>
      <c r="DHX1562" s="59"/>
      <c r="DHY1562" s="59"/>
      <c r="DHZ1562" s="59"/>
      <c r="DIA1562" s="59"/>
      <c r="DIB1562" s="59"/>
      <c r="DIC1562" s="59"/>
      <c r="DID1562" s="59"/>
      <c r="DIE1562" s="59"/>
      <c r="DIF1562" s="59"/>
      <c r="DIG1562" s="59"/>
      <c r="DIH1562" s="59"/>
      <c r="DII1562" s="59"/>
      <c r="DIJ1562" s="59"/>
      <c r="DIK1562" s="59"/>
      <c r="DIL1562" s="59"/>
      <c r="DIM1562" s="59"/>
      <c r="DIN1562" s="59"/>
      <c r="DIO1562" s="59"/>
      <c r="DIP1562" s="59"/>
      <c r="DIQ1562" s="59"/>
      <c r="DIR1562" s="59"/>
      <c r="DIS1562" s="59"/>
      <c r="DIT1562" s="59"/>
      <c r="DIU1562" s="59"/>
      <c r="DIV1562" s="59"/>
      <c r="DIW1562" s="59"/>
      <c r="DIX1562" s="59"/>
      <c r="DIY1562" s="59"/>
      <c r="DIZ1562" s="59"/>
      <c r="DJA1562" s="59"/>
      <c r="DJB1562" s="59"/>
      <c r="DJC1562" s="59"/>
      <c r="DJD1562" s="59"/>
      <c r="DJE1562" s="59"/>
      <c r="DJF1562" s="59"/>
      <c r="DJG1562" s="59"/>
      <c r="DJH1562" s="59"/>
      <c r="DJI1562" s="59"/>
      <c r="DJJ1562" s="59"/>
      <c r="DJK1562" s="59"/>
      <c r="DJL1562" s="59"/>
      <c r="DJM1562" s="59"/>
      <c r="DJN1562" s="59"/>
      <c r="DJO1562" s="59"/>
      <c r="DJP1562" s="59"/>
      <c r="DJQ1562" s="59"/>
      <c r="DJR1562" s="59"/>
      <c r="DJS1562" s="59"/>
      <c r="DJT1562" s="59"/>
      <c r="DJU1562" s="59"/>
      <c r="DJV1562" s="59"/>
      <c r="DJW1562" s="59"/>
      <c r="DJX1562" s="59"/>
      <c r="DJY1562" s="59"/>
      <c r="DJZ1562" s="59"/>
      <c r="DKA1562" s="59"/>
      <c r="DKB1562" s="59"/>
      <c r="DKC1562" s="59"/>
      <c r="DKD1562" s="59"/>
      <c r="DKE1562" s="59"/>
      <c r="DKF1562" s="59"/>
      <c r="DKG1562" s="59"/>
      <c r="DKH1562" s="59"/>
      <c r="DKI1562" s="59"/>
      <c r="DKJ1562" s="59"/>
      <c r="DKK1562" s="59"/>
      <c r="DKL1562" s="59"/>
      <c r="DKM1562" s="59"/>
      <c r="DKN1562" s="59"/>
      <c r="DKO1562" s="59"/>
      <c r="DKP1562" s="59"/>
      <c r="DKQ1562" s="59"/>
      <c r="DKR1562" s="59"/>
      <c r="DKS1562" s="59"/>
      <c r="DKT1562" s="59"/>
      <c r="DKU1562" s="59"/>
      <c r="DKV1562" s="59"/>
      <c r="DKW1562" s="59"/>
      <c r="DKX1562" s="59"/>
      <c r="DKY1562" s="59"/>
      <c r="DKZ1562" s="59"/>
      <c r="DLA1562" s="59"/>
      <c r="DLB1562" s="59"/>
      <c r="DLC1562" s="59"/>
      <c r="DLD1562" s="59"/>
      <c r="DLE1562" s="59"/>
      <c r="DLF1562" s="59"/>
      <c r="DLG1562" s="59"/>
      <c r="DLH1562" s="59"/>
      <c r="DLI1562" s="59"/>
      <c r="DLJ1562" s="59"/>
      <c r="DLK1562" s="59"/>
      <c r="DLL1562" s="59"/>
      <c r="DLM1562" s="59"/>
      <c r="DLN1562" s="59"/>
      <c r="DLO1562" s="59"/>
      <c r="DLP1562" s="59"/>
      <c r="DLQ1562" s="59"/>
      <c r="DLR1562" s="59"/>
      <c r="DLS1562" s="59"/>
      <c r="DLT1562" s="59"/>
      <c r="DLU1562" s="59"/>
      <c r="DLV1562" s="59"/>
      <c r="DLW1562" s="59"/>
      <c r="DLX1562" s="59"/>
      <c r="DLY1562" s="59"/>
      <c r="DLZ1562" s="59"/>
      <c r="DMA1562" s="59"/>
      <c r="DMB1562" s="59"/>
      <c r="DMC1562" s="59"/>
      <c r="DMD1562" s="59"/>
      <c r="DME1562" s="59"/>
      <c r="DMF1562" s="59"/>
      <c r="DMG1562" s="59"/>
      <c r="DMH1562" s="59"/>
      <c r="DMI1562" s="59"/>
      <c r="DMJ1562" s="59"/>
      <c r="DMK1562" s="59"/>
      <c r="DML1562" s="59"/>
      <c r="DMM1562" s="59"/>
      <c r="DMN1562" s="59"/>
      <c r="DMO1562" s="59"/>
      <c r="DMP1562" s="59"/>
      <c r="DMQ1562" s="59"/>
      <c r="DMR1562" s="59"/>
      <c r="DMS1562" s="59"/>
      <c r="DMT1562" s="59"/>
      <c r="DMU1562" s="59"/>
      <c r="DMV1562" s="59"/>
      <c r="DMW1562" s="59"/>
      <c r="DMX1562" s="59"/>
      <c r="DMY1562" s="59"/>
      <c r="DMZ1562" s="59"/>
      <c r="DNA1562" s="59"/>
      <c r="DNB1562" s="59"/>
      <c r="DNC1562" s="59"/>
      <c r="DND1562" s="59"/>
      <c r="DNE1562" s="59"/>
      <c r="DNF1562" s="59"/>
      <c r="DNG1562" s="59"/>
      <c r="DNH1562" s="59"/>
      <c r="DNI1562" s="59"/>
      <c r="DNJ1562" s="59"/>
      <c r="DNK1562" s="59"/>
      <c r="DNL1562" s="59"/>
      <c r="DNM1562" s="59"/>
      <c r="DNN1562" s="59"/>
      <c r="DNO1562" s="59"/>
      <c r="DNP1562" s="59"/>
      <c r="DNQ1562" s="59"/>
      <c r="DNR1562" s="59"/>
      <c r="DNS1562" s="59"/>
      <c r="DNT1562" s="59"/>
      <c r="DNU1562" s="59"/>
      <c r="DNV1562" s="59"/>
      <c r="DNW1562" s="59"/>
      <c r="DNX1562" s="59"/>
      <c r="DNY1562" s="59"/>
      <c r="DNZ1562" s="59"/>
      <c r="DOA1562" s="59"/>
      <c r="DOB1562" s="59"/>
      <c r="DOC1562" s="59"/>
      <c r="DOD1562" s="59"/>
      <c r="DOE1562" s="59"/>
      <c r="DOF1562" s="59"/>
      <c r="DOG1562" s="59"/>
      <c r="DOH1562" s="59"/>
      <c r="DOI1562" s="59"/>
      <c r="DOJ1562" s="59"/>
      <c r="DOK1562" s="59"/>
      <c r="DOL1562" s="59"/>
      <c r="DOM1562" s="59"/>
      <c r="DON1562" s="59"/>
      <c r="DOO1562" s="59"/>
      <c r="DOP1562" s="59"/>
      <c r="DOQ1562" s="59"/>
      <c r="DOR1562" s="59"/>
      <c r="DOS1562" s="59"/>
      <c r="DOT1562" s="59"/>
      <c r="DOU1562" s="59"/>
      <c r="DOV1562" s="59"/>
      <c r="DOW1562" s="59"/>
      <c r="DOX1562" s="59"/>
      <c r="DOY1562" s="59"/>
      <c r="DOZ1562" s="59"/>
      <c r="DPA1562" s="59"/>
      <c r="DPB1562" s="59"/>
      <c r="DPC1562" s="59"/>
      <c r="DPD1562" s="59"/>
      <c r="DPE1562" s="59"/>
      <c r="DPF1562" s="59"/>
      <c r="DPG1562" s="59"/>
      <c r="DPH1562" s="59"/>
      <c r="DPI1562" s="59"/>
      <c r="DPJ1562" s="59"/>
      <c r="DPK1562" s="59"/>
      <c r="DPL1562" s="59"/>
      <c r="DPM1562" s="59"/>
      <c r="DPN1562" s="59"/>
      <c r="DPO1562" s="59"/>
      <c r="DPP1562" s="59"/>
      <c r="DPQ1562" s="59"/>
      <c r="DPR1562" s="59"/>
      <c r="DPS1562" s="59"/>
      <c r="DPT1562" s="59"/>
      <c r="DPU1562" s="59"/>
      <c r="DPV1562" s="59"/>
      <c r="DPW1562" s="59"/>
      <c r="DPX1562" s="59"/>
      <c r="DPY1562" s="59"/>
      <c r="DPZ1562" s="59"/>
      <c r="DQA1562" s="59"/>
      <c r="DQB1562" s="59"/>
      <c r="DQC1562" s="59"/>
      <c r="DQD1562" s="59"/>
      <c r="DQE1562" s="59"/>
      <c r="DQF1562" s="59"/>
      <c r="DQG1562" s="59"/>
      <c r="DQH1562" s="59"/>
      <c r="DQI1562" s="59"/>
      <c r="DQJ1562" s="59"/>
      <c r="DQK1562" s="59"/>
      <c r="DQL1562" s="59"/>
      <c r="DQM1562" s="59"/>
      <c r="DQN1562" s="59"/>
      <c r="DQO1562" s="59"/>
      <c r="DQP1562" s="59"/>
      <c r="DQQ1562" s="59"/>
      <c r="DQR1562" s="59"/>
      <c r="DQS1562" s="59"/>
      <c r="DQT1562" s="59"/>
      <c r="DQU1562" s="59"/>
      <c r="DQV1562" s="59"/>
      <c r="DQW1562" s="59"/>
      <c r="DQX1562" s="59"/>
      <c r="DQY1562" s="59"/>
      <c r="DQZ1562" s="59"/>
      <c r="DRA1562" s="59"/>
      <c r="DRB1562" s="59"/>
      <c r="DRC1562" s="59"/>
      <c r="DRD1562" s="59"/>
      <c r="DRE1562" s="59"/>
      <c r="DRF1562" s="59"/>
      <c r="DRG1562" s="59"/>
      <c r="DRH1562" s="59"/>
      <c r="DRI1562" s="59"/>
      <c r="DRJ1562" s="59"/>
      <c r="DRK1562" s="59"/>
      <c r="DRL1562" s="59"/>
      <c r="DRM1562" s="59"/>
      <c r="DRN1562" s="59"/>
      <c r="DRO1562" s="59"/>
      <c r="DRP1562" s="59"/>
      <c r="DRQ1562" s="59"/>
      <c r="DRR1562" s="59"/>
      <c r="DRS1562" s="59"/>
      <c r="DRT1562" s="59"/>
      <c r="DRU1562" s="59"/>
      <c r="DRV1562" s="59"/>
      <c r="DRW1562" s="59"/>
      <c r="DRX1562" s="59"/>
      <c r="DRY1562" s="59"/>
      <c r="DRZ1562" s="59"/>
      <c r="DSA1562" s="59"/>
      <c r="DSB1562" s="59"/>
      <c r="DSC1562" s="59"/>
      <c r="DSD1562" s="59"/>
      <c r="DSE1562" s="59"/>
      <c r="DSF1562" s="59"/>
      <c r="DSG1562" s="59"/>
      <c r="DSH1562" s="59"/>
      <c r="DSI1562" s="59"/>
      <c r="DSJ1562" s="59"/>
      <c r="DSK1562" s="59"/>
      <c r="DSL1562" s="59"/>
      <c r="DSM1562" s="59"/>
      <c r="DSN1562" s="59"/>
      <c r="DSO1562" s="59"/>
      <c r="DSP1562" s="59"/>
      <c r="DSQ1562" s="59"/>
      <c r="DSR1562" s="59"/>
      <c r="DSS1562" s="59"/>
      <c r="DST1562" s="59"/>
      <c r="DSU1562" s="59"/>
      <c r="DSV1562" s="59"/>
      <c r="DSW1562" s="59"/>
      <c r="DSX1562" s="59"/>
      <c r="DSY1562" s="59"/>
      <c r="DSZ1562" s="59"/>
      <c r="DTA1562" s="59"/>
      <c r="DTB1562" s="59"/>
      <c r="DTC1562" s="59"/>
      <c r="DTD1562" s="59"/>
      <c r="DTE1562" s="59"/>
      <c r="DTF1562" s="59"/>
      <c r="DTG1562" s="59"/>
      <c r="DTH1562" s="59"/>
      <c r="DTI1562" s="59"/>
      <c r="DTJ1562" s="59"/>
      <c r="DTK1562" s="59"/>
      <c r="DTL1562" s="59"/>
      <c r="DTM1562" s="59"/>
      <c r="DTN1562" s="59"/>
      <c r="DTO1562" s="59"/>
      <c r="DTP1562" s="59"/>
      <c r="DTQ1562" s="59"/>
      <c r="DTR1562" s="59"/>
      <c r="DTS1562" s="59"/>
      <c r="DTT1562" s="59"/>
      <c r="DTU1562" s="59"/>
      <c r="DTV1562" s="59"/>
      <c r="DTW1562" s="59"/>
      <c r="DTX1562" s="59"/>
      <c r="DTY1562" s="59"/>
      <c r="DTZ1562" s="59"/>
      <c r="DUA1562" s="59"/>
      <c r="DUB1562" s="59"/>
      <c r="DUC1562" s="59"/>
      <c r="DUD1562" s="59"/>
      <c r="DUE1562" s="59"/>
      <c r="DUF1562" s="59"/>
      <c r="DUG1562" s="59"/>
      <c r="DUH1562" s="59"/>
      <c r="DUI1562" s="59"/>
      <c r="DUJ1562" s="59"/>
      <c r="DUK1562" s="59"/>
      <c r="DUL1562" s="59"/>
      <c r="DUM1562" s="59"/>
      <c r="DUN1562" s="59"/>
      <c r="DUO1562" s="59"/>
      <c r="DUP1562" s="59"/>
      <c r="DUQ1562" s="59"/>
      <c r="DUR1562" s="59"/>
      <c r="DUS1562" s="59"/>
      <c r="DUT1562" s="59"/>
      <c r="DUU1562" s="59"/>
      <c r="DUV1562" s="59"/>
      <c r="DUW1562" s="59"/>
      <c r="DUX1562" s="59"/>
      <c r="DUY1562" s="59"/>
      <c r="DUZ1562" s="59"/>
      <c r="DVA1562" s="59"/>
      <c r="DVB1562" s="59"/>
      <c r="DVC1562" s="59"/>
      <c r="DVD1562" s="59"/>
      <c r="DVE1562" s="59"/>
      <c r="DVF1562" s="59"/>
      <c r="DVG1562" s="59"/>
      <c r="DVH1562" s="59"/>
      <c r="DVI1562" s="59"/>
      <c r="DVJ1562" s="59"/>
      <c r="DVK1562" s="59"/>
      <c r="DVL1562" s="59"/>
      <c r="DVM1562" s="59"/>
      <c r="DVN1562" s="59"/>
      <c r="DVO1562" s="59"/>
      <c r="DVP1562" s="59"/>
      <c r="DVQ1562" s="59"/>
      <c r="DVR1562" s="59"/>
      <c r="DVS1562" s="59"/>
      <c r="DVT1562" s="59"/>
      <c r="DVU1562" s="59"/>
      <c r="DVV1562" s="59"/>
      <c r="DVW1562" s="59"/>
      <c r="DVX1562" s="59"/>
      <c r="DVY1562" s="59"/>
      <c r="DVZ1562" s="59"/>
      <c r="DWA1562" s="59"/>
      <c r="DWB1562" s="59"/>
      <c r="DWC1562" s="59"/>
      <c r="DWD1562" s="59"/>
      <c r="DWE1562" s="59"/>
      <c r="DWF1562" s="59"/>
      <c r="DWG1562" s="59"/>
      <c r="DWH1562" s="59"/>
      <c r="DWI1562" s="59"/>
      <c r="DWJ1562" s="59"/>
      <c r="DWK1562" s="59"/>
      <c r="DWL1562" s="59"/>
      <c r="DWM1562" s="59"/>
      <c r="DWN1562" s="59"/>
      <c r="DWO1562" s="59"/>
      <c r="DWP1562" s="59"/>
      <c r="DWQ1562" s="59"/>
      <c r="DWR1562" s="59"/>
      <c r="DWS1562" s="59"/>
      <c r="DWT1562" s="59"/>
      <c r="DWU1562" s="59"/>
      <c r="DWV1562" s="59"/>
      <c r="DWW1562" s="59"/>
      <c r="DWX1562" s="59"/>
      <c r="DWY1562" s="59"/>
      <c r="DWZ1562" s="59"/>
      <c r="DXA1562" s="59"/>
      <c r="DXB1562" s="59"/>
      <c r="DXC1562" s="59"/>
      <c r="DXD1562" s="59"/>
      <c r="DXE1562" s="59"/>
      <c r="DXF1562" s="59"/>
      <c r="DXG1562" s="59"/>
      <c r="DXH1562" s="59"/>
      <c r="DXI1562" s="59"/>
      <c r="DXJ1562" s="59"/>
      <c r="DXK1562" s="59"/>
      <c r="DXL1562" s="59"/>
      <c r="DXM1562" s="59"/>
      <c r="DXN1562" s="59"/>
      <c r="DXO1562" s="59"/>
      <c r="DXP1562" s="59"/>
      <c r="DXQ1562" s="59"/>
      <c r="DXR1562" s="59"/>
      <c r="DXS1562" s="59"/>
      <c r="DXT1562" s="59"/>
      <c r="DXU1562" s="59"/>
      <c r="DXV1562" s="59"/>
      <c r="DXW1562" s="59"/>
      <c r="DXX1562" s="59"/>
      <c r="DXY1562" s="59"/>
      <c r="DXZ1562" s="59"/>
      <c r="DYA1562" s="59"/>
      <c r="DYB1562" s="59"/>
      <c r="DYC1562" s="59"/>
      <c r="DYD1562" s="59"/>
      <c r="DYE1562" s="59"/>
      <c r="DYF1562" s="59"/>
      <c r="DYG1562" s="59"/>
      <c r="DYH1562" s="59"/>
      <c r="DYI1562" s="59"/>
      <c r="DYJ1562" s="59"/>
      <c r="DYK1562" s="59"/>
      <c r="DYL1562" s="59"/>
      <c r="DYM1562" s="59"/>
      <c r="DYN1562" s="59"/>
      <c r="DYO1562" s="59"/>
      <c r="DYP1562" s="59"/>
      <c r="DYQ1562" s="59"/>
      <c r="DYR1562" s="59"/>
      <c r="DYS1562" s="59"/>
      <c r="DYT1562" s="59"/>
      <c r="DYU1562" s="59"/>
      <c r="DYV1562" s="59"/>
      <c r="DYW1562" s="59"/>
      <c r="DYX1562" s="59"/>
      <c r="DYY1562" s="59"/>
      <c r="DYZ1562" s="59"/>
      <c r="DZA1562" s="59"/>
      <c r="DZB1562" s="59"/>
      <c r="DZC1562" s="59"/>
      <c r="DZD1562" s="59"/>
      <c r="DZE1562" s="59"/>
      <c r="DZF1562" s="59"/>
      <c r="DZG1562" s="59"/>
      <c r="DZH1562" s="59"/>
      <c r="DZI1562" s="59"/>
      <c r="DZJ1562" s="59"/>
      <c r="DZK1562" s="59"/>
      <c r="DZL1562" s="59"/>
      <c r="DZM1562" s="59"/>
      <c r="DZN1562" s="59"/>
      <c r="DZO1562" s="59"/>
      <c r="DZP1562" s="59"/>
      <c r="DZQ1562" s="59"/>
      <c r="DZR1562" s="59"/>
      <c r="DZS1562" s="59"/>
      <c r="DZT1562" s="59"/>
      <c r="DZU1562" s="59"/>
      <c r="DZV1562" s="59"/>
      <c r="DZW1562" s="59"/>
      <c r="DZX1562" s="59"/>
      <c r="DZY1562" s="59"/>
      <c r="DZZ1562" s="59"/>
      <c r="EAA1562" s="59"/>
      <c r="EAB1562" s="59"/>
      <c r="EAC1562" s="59"/>
      <c r="EAD1562" s="59"/>
      <c r="EAE1562" s="59"/>
      <c r="EAF1562" s="59"/>
      <c r="EAG1562" s="59"/>
      <c r="EAH1562" s="59"/>
      <c r="EAI1562" s="59"/>
      <c r="EAJ1562" s="59"/>
      <c r="EAK1562" s="59"/>
      <c r="EAL1562" s="59"/>
      <c r="EAM1562" s="59"/>
      <c r="EAN1562" s="59"/>
      <c r="EAO1562" s="59"/>
      <c r="EAP1562" s="59"/>
      <c r="EAQ1562" s="59"/>
      <c r="EAR1562" s="59"/>
      <c r="EAS1562" s="59"/>
      <c r="EAT1562" s="59"/>
      <c r="EAU1562" s="59"/>
      <c r="EAV1562" s="59"/>
      <c r="EAW1562" s="59"/>
      <c r="EAX1562" s="59"/>
      <c r="EAY1562" s="59"/>
      <c r="EAZ1562" s="59"/>
      <c r="EBA1562" s="59"/>
      <c r="EBB1562" s="59"/>
      <c r="EBC1562" s="59"/>
      <c r="EBD1562" s="59"/>
      <c r="EBE1562" s="59"/>
      <c r="EBF1562" s="59"/>
      <c r="EBG1562" s="59"/>
      <c r="EBH1562" s="59"/>
      <c r="EBI1562" s="59"/>
      <c r="EBJ1562" s="59"/>
      <c r="EBK1562" s="59"/>
      <c r="EBL1562" s="59"/>
      <c r="EBM1562" s="59"/>
      <c r="EBN1562" s="59"/>
      <c r="EBO1562" s="59"/>
      <c r="EBP1562" s="59"/>
      <c r="EBQ1562" s="59"/>
      <c r="EBR1562" s="59"/>
      <c r="EBS1562" s="59"/>
      <c r="EBT1562" s="59"/>
      <c r="EBU1562" s="59"/>
      <c r="EBV1562" s="59"/>
      <c r="EBW1562" s="59"/>
      <c r="EBX1562" s="59"/>
      <c r="EBY1562" s="59"/>
      <c r="EBZ1562" s="59"/>
      <c r="ECA1562" s="59"/>
      <c r="ECB1562" s="59"/>
      <c r="ECC1562" s="59"/>
      <c r="ECD1562" s="59"/>
      <c r="ECE1562" s="59"/>
      <c r="ECF1562" s="59"/>
      <c r="ECG1562" s="59"/>
      <c r="ECH1562" s="59"/>
      <c r="ECI1562" s="59"/>
      <c r="ECJ1562" s="59"/>
      <c r="ECK1562" s="59"/>
      <c r="ECL1562" s="59"/>
      <c r="ECM1562" s="59"/>
      <c r="ECN1562" s="59"/>
      <c r="ECO1562" s="59"/>
      <c r="ECP1562" s="59"/>
      <c r="ECQ1562" s="59"/>
      <c r="ECR1562" s="59"/>
      <c r="ECS1562" s="59"/>
      <c r="ECT1562" s="59"/>
      <c r="ECU1562" s="59"/>
      <c r="ECV1562" s="59"/>
      <c r="ECW1562" s="59"/>
      <c r="ECX1562" s="59"/>
      <c r="ECY1562" s="59"/>
      <c r="ECZ1562" s="59"/>
      <c r="EDA1562" s="59"/>
      <c r="EDB1562" s="59"/>
      <c r="EDC1562" s="59"/>
      <c r="EDD1562" s="59"/>
      <c r="EDE1562" s="59"/>
      <c r="EDF1562" s="59"/>
      <c r="EDG1562" s="59"/>
      <c r="EDH1562" s="59"/>
      <c r="EDI1562" s="59"/>
      <c r="EDJ1562" s="59"/>
      <c r="EDK1562" s="59"/>
      <c r="EDL1562" s="59"/>
      <c r="EDM1562" s="59"/>
      <c r="EDN1562" s="59"/>
      <c r="EDO1562" s="59"/>
      <c r="EDP1562" s="59"/>
      <c r="EDQ1562" s="59"/>
      <c r="EDR1562" s="59"/>
      <c r="EDS1562" s="59"/>
      <c r="EDT1562" s="59"/>
      <c r="EDU1562" s="59"/>
      <c r="EDV1562" s="59"/>
      <c r="EDW1562" s="59"/>
      <c r="EDX1562" s="59"/>
      <c r="EDY1562" s="59"/>
      <c r="EDZ1562" s="59"/>
      <c r="EEA1562" s="59"/>
      <c r="EEB1562" s="59"/>
      <c r="EEC1562" s="59"/>
      <c r="EED1562" s="59"/>
      <c r="EEE1562" s="59"/>
      <c r="EEF1562" s="59"/>
      <c r="EEG1562" s="59"/>
      <c r="EEH1562" s="59"/>
      <c r="EEI1562" s="59"/>
      <c r="EEJ1562" s="59"/>
      <c r="EEK1562" s="59"/>
      <c r="EEL1562" s="59"/>
      <c r="EEM1562" s="59"/>
      <c r="EEN1562" s="59"/>
      <c r="EEO1562" s="59"/>
      <c r="EEP1562" s="59"/>
      <c r="EEQ1562" s="59"/>
      <c r="EER1562" s="59"/>
      <c r="EES1562" s="59"/>
      <c r="EET1562" s="59"/>
      <c r="EEU1562" s="59"/>
      <c r="EEV1562" s="59"/>
      <c r="EEW1562" s="59"/>
      <c r="EEX1562" s="59"/>
      <c r="EEY1562" s="59"/>
      <c r="EEZ1562" s="59"/>
      <c r="EFA1562" s="59"/>
      <c r="EFB1562" s="59"/>
      <c r="EFC1562" s="59"/>
      <c r="EFD1562" s="59"/>
      <c r="EFE1562" s="59"/>
      <c r="EFF1562" s="59"/>
      <c r="EFG1562" s="59"/>
      <c r="EFH1562" s="59"/>
      <c r="EFI1562" s="59"/>
      <c r="EFJ1562" s="59"/>
      <c r="EFK1562" s="59"/>
      <c r="EFL1562" s="59"/>
      <c r="EFM1562" s="59"/>
      <c r="EFN1562" s="59"/>
      <c r="EFO1562" s="59"/>
      <c r="EFP1562" s="59"/>
      <c r="EFQ1562" s="59"/>
      <c r="EFR1562" s="59"/>
      <c r="EFS1562" s="59"/>
      <c r="EFT1562" s="59"/>
      <c r="EFU1562" s="59"/>
      <c r="EFV1562" s="59"/>
      <c r="EFW1562" s="59"/>
      <c r="EFX1562" s="59"/>
      <c r="EFY1562" s="59"/>
      <c r="EFZ1562" s="59"/>
      <c r="EGA1562" s="59"/>
      <c r="EGB1562" s="59"/>
      <c r="EGC1562" s="59"/>
      <c r="EGD1562" s="59"/>
      <c r="EGE1562" s="59"/>
      <c r="EGF1562" s="59"/>
      <c r="EGG1562" s="59"/>
      <c r="EGH1562" s="59"/>
      <c r="EGI1562" s="59"/>
      <c r="EGJ1562" s="59"/>
      <c r="EGK1562" s="59"/>
      <c r="EGL1562" s="59"/>
      <c r="EGM1562" s="59"/>
      <c r="EGN1562" s="59"/>
      <c r="EGO1562" s="59"/>
      <c r="EGP1562" s="59"/>
      <c r="EGQ1562" s="59"/>
      <c r="EGR1562" s="59"/>
      <c r="EGS1562" s="59"/>
      <c r="EGT1562" s="59"/>
      <c r="EGU1562" s="59"/>
      <c r="EGV1562" s="59"/>
      <c r="EGW1562" s="59"/>
      <c r="EGX1562" s="59"/>
      <c r="EGY1562" s="59"/>
      <c r="EGZ1562" s="59"/>
      <c r="EHA1562" s="59"/>
      <c r="EHB1562" s="59"/>
      <c r="EHC1562" s="59"/>
      <c r="EHD1562" s="59"/>
      <c r="EHE1562" s="59"/>
      <c r="EHF1562" s="59"/>
      <c r="EHG1562" s="59"/>
      <c r="EHH1562" s="59"/>
      <c r="EHI1562" s="59"/>
      <c r="EHJ1562" s="59"/>
      <c r="EHK1562" s="59"/>
      <c r="EHL1562" s="59"/>
      <c r="EHM1562" s="59"/>
      <c r="EHN1562" s="59"/>
      <c r="EHO1562" s="59"/>
      <c r="EHP1562" s="59"/>
      <c r="EHQ1562" s="59"/>
      <c r="EHR1562" s="59"/>
      <c r="EHS1562" s="59"/>
      <c r="EHT1562" s="59"/>
      <c r="EHU1562" s="59"/>
      <c r="EHV1562" s="59"/>
      <c r="EHW1562" s="59"/>
      <c r="EHX1562" s="59"/>
      <c r="EHY1562" s="59"/>
      <c r="EHZ1562" s="59"/>
      <c r="EIA1562" s="59"/>
      <c r="EIB1562" s="59"/>
      <c r="EIC1562" s="59"/>
      <c r="EID1562" s="59"/>
      <c r="EIE1562" s="59"/>
      <c r="EIF1562" s="59"/>
      <c r="EIG1562" s="59"/>
      <c r="EIH1562" s="59"/>
      <c r="EII1562" s="59"/>
      <c r="EIJ1562" s="59"/>
      <c r="EIK1562" s="59"/>
      <c r="EIL1562" s="59"/>
      <c r="EIM1562" s="59"/>
      <c r="EIN1562" s="59"/>
      <c r="EIO1562" s="59"/>
      <c r="EIP1562" s="59"/>
      <c r="EIQ1562" s="59"/>
      <c r="EIR1562" s="59"/>
      <c r="EIS1562" s="59"/>
      <c r="EIT1562" s="59"/>
      <c r="EIU1562" s="59"/>
      <c r="EIV1562" s="59"/>
      <c r="EIW1562" s="59"/>
      <c r="EIX1562" s="59"/>
      <c r="EIY1562" s="59"/>
      <c r="EIZ1562" s="59"/>
      <c r="EJA1562" s="59"/>
      <c r="EJB1562" s="59"/>
      <c r="EJC1562" s="59"/>
      <c r="EJD1562" s="59"/>
      <c r="EJE1562" s="59"/>
      <c r="EJF1562" s="59"/>
      <c r="EJG1562" s="59"/>
      <c r="EJH1562" s="59"/>
      <c r="EJI1562" s="59"/>
      <c r="EJJ1562" s="59"/>
      <c r="EJK1562" s="59"/>
      <c r="EJL1562" s="59"/>
      <c r="EJM1562" s="59"/>
      <c r="EJN1562" s="59"/>
      <c r="EJO1562" s="59"/>
      <c r="EJP1562" s="59"/>
      <c r="EJQ1562" s="59"/>
      <c r="EJR1562" s="59"/>
      <c r="EJS1562" s="59"/>
      <c r="EJT1562" s="59"/>
      <c r="EJU1562" s="59"/>
      <c r="EJV1562" s="59"/>
      <c r="EJW1562" s="59"/>
      <c r="EJX1562" s="59"/>
      <c r="EJY1562" s="59"/>
      <c r="EJZ1562" s="59"/>
      <c r="EKA1562" s="59"/>
      <c r="EKB1562" s="59"/>
      <c r="EKC1562" s="59"/>
      <c r="EKD1562" s="59"/>
      <c r="EKE1562" s="59"/>
      <c r="EKF1562" s="59"/>
      <c r="EKG1562" s="59"/>
      <c r="EKH1562" s="59"/>
      <c r="EKI1562" s="59"/>
      <c r="EKJ1562" s="59"/>
      <c r="EKK1562" s="59"/>
      <c r="EKL1562" s="59"/>
      <c r="EKM1562" s="59"/>
      <c r="EKN1562" s="59"/>
      <c r="EKO1562" s="59"/>
      <c r="EKP1562" s="59"/>
      <c r="EKQ1562" s="59"/>
      <c r="EKR1562" s="59"/>
      <c r="EKS1562" s="59"/>
      <c r="EKT1562" s="59"/>
      <c r="EKU1562" s="59"/>
      <c r="EKV1562" s="59"/>
      <c r="EKW1562" s="59"/>
      <c r="EKX1562" s="59"/>
      <c r="EKY1562" s="59"/>
      <c r="EKZ1562" s="59"/>
      <c r="ELA1562" s="59"/>
      <c r="ELB1562" s="59"/>
      <c r="ELC1562" s="59"/>
      <c r="ELD1562" s="59"/>
      <c r="ELE1562" s="59"/>
      <c r="ELF1562" s="59"/>
      <c r="ELG1562" s="59"/>
      <c r="ELH1562" s="59"/>
      <c r="ELI1562" s="59"/>
      <c r="ELJ1562" s="59"/>
      <c r="ELK1562" s="59"/>
      <c r="ELL1562" s="59"/>
      <c r="ELM1562" s="59"/>
      <c r="ELN1562" s="59"/>
      <c r="ELO1562" s="59"/>
      <c r="ELP1562" s="59"/>
      <c r="ELQ1562" s="59"/>
      <c r="ELR1562" s="59"/>
      <c r="ELS1562" s="59"/>
      <c r="ELT1562" s="59"/>
      <c r="ELU1562" s="59"/>
      <c r="ELV1562" s="59"/>
      <c r="ELW1562" s="59"/>
      <c r="ELX1562" s="59"/>
      <c r="ELY1562" s="59"/>
      <c r="ELZ1562" s="59"/>
      <c r="EMA1562" s="59"/>
      <c r="EMB1562" s="59"/>
      <c r="EMC1562" s="59"/>
      <c r="EMD1562" s="59"/>
      <c r="EME1562" s="59"/>
      <c r="EMF1562" s="59"/>
      <c r="EMG1562" s="59"/>
      <c r="EMH1562" s="59"/>
      <c r="EMI1562" s="59"/>
      <c r="EMJ1562" s="59"/>
      <c r="EMK1562" s="59"/>
      <c r="EML1562" s="59"/>
      <c r="EMM1562" s="59"/>
      <c r="EMN1562" s="59"/>
      <c r="EMO1562" s="59"/>
      <c r="EMP1562" s="59"/>
      <c r="EMQ1562" s="59"/>
      <c r="EMR1562" s="59"/>
      <c r="EMS1562" s="59"/>
      <c r="EMT1562" s="59"/>
      <c r="EMU1562" s="59"/>
      <c r="EMV1562" s="59"/>
      <c r="EMW1562" s="59"/>
      <c r="EMX1562" s="59"/>
      <c r="EMY1562" s="59"/>
      <c r="EMZ1562" s="59"/>
      <c r="ENA1562" s="59"/>
      <c r="ENB1562" s="59"/>
      <c r="ENC1562" s="59"/>
      <c r="END1562" s="59"/>
      <c r="ENE1562" s="59"/>
      <c r="ENF1562" s="59"/>
      <c r="ENG1562" s="59"/>
      <c r="ENH1562" s="59"/>
      <c r="ENI1562" s="59"/>
      <c r="ENJ1562" s="59"/>
      <c r="ENK1562" s="59"/>
      <c r="ENL1562" s="59"/>
      <c r="ENM1562" s="59"/>
      <c r="ENN1562" s="59"/>
      <c r="ENO1562" s="59"/>
      <c r="ENP1562" s="59"/>
      <c r="ENQ1562" s="59"/>
      <c r="ENR1562" s="59"/>
      <c r="ENS1562" s="59"/>
      <c r="ENT1562" s="59"/>
      <c r="ENU1562" s="59"/>
      <c r="ENV1562" s="59"/>
      <c r="ENW1562" s="59"/>
      <c r="ENX1562" s="59"/>
      <c r="ENY1562" s="59"/>
      <c r="ENZ1562" s="59"/>
      <c r="EOA1562" s="59"/>
      <c r="EOB1562" s="59"/>
      <c r="EOC1562" s="59"/>
      <c r="EOD1562" s="59"/>
      <c r="EOE1562" s="59"/>
      <c r="EOF1562" s="59"/>
      <c r="EOG1562" s="59"/>
      <c r="EOH1562" s="59"/>
      <c r="EOI1562" s="59"/>
      <c r="EOJ1562" s="59"/>
      <c r="EOK1562" s="59"/>
      <c r="EOL1562" s="59"/>
      <c r="EOM1562" s="59"/>
      <c r="EON1562" s="59"/>
      <c r="EOO1562" s="59"/>
      <c r="EOP1562" s="59"/>
      <c r="EOQ1562" s="59"/>
      <c r="EOR1562" s="59"/>
      <c r="EOS1562" s="59"/>
      <c r="EOT1562" s="59"/>
      <c r="EOU1562" s="59"/>
      <c r="EOV1562" s="59"/>
      <c r="EOW1562" s="59"/>
      <c r="EOX1562" s="59"/>
      <c r="EOY1562" s="59"/>
      <c r="EOZ1562" s="59"/>
      <c r="EPA1562" s="59"/>
      <c r="EPB1562" s="59"/>
      <c r="EPC1562" s="59"/>
      <c r="EPD1562" s="59"/>
      <c r="EPE1562" s="59"/>
      <c r="EPF1562" s="59"/>
      <c r="EPG1562" s="59"/>
      <c r="EPH1562" s="59"/>
      <c r="EPI1562" s="59"/>
      <c r="EPJ1562" s="59"/>
      <c r="EPK1562" s="59"/>
      <c r="EPL1562" s="59"/>
      <c r="EPM1562" s="59"/>
      <c r="EPN1562" s="59"/>
      <c r="EPO1562" s="59"/>
      <c r="EPP1562" s="59"/>
      <c r="EPQ1562" s="59"/>
      <c r="EPR1562" s="59"/>
      <c r="EPS1562" s="59"/>
      <c r="EPT1562" s="59"/>
      <c r="EPU1562" s="59"/>
      <c r="EPV1562" s="59"/>
      <c r="EPW1562" s="59"/>
      <c r="EPX1562" s="59"/>
      <c r="EPY1562" s="59"/>
      <c r="EPZ1562" s="59"/>
      <c r="EQA1562" s="59"/>
      <c r="EQB1562" s="59"/>
      <c r="EQC1562" s="59"/>
      <c r="EQD1562" s="59"/>
      <c r="EQE1562" s="59"/>
      <c r="EQF1562" s="59"/>
      <c r="EQG1562" s="59"/>
      <c r="EQH1562" s="59"/>
      <c r="EQI1562" s="59"/>
      <c r="EQJ1562" s="59"/>
      <c r="EQK1562" s="59"/>
      <c r="EQL1562" s="59"/>
      <c r="EQM1562" s="59"/>
      <c r="EQN1562" s="59"/>
      <c r="EQO1562" s="59"/>
      <c r="EQP1562" s="59"/>
      <c r="EQQ1562" s="59"/>
      <c r="EQR1562" s="59"/>
      <c r="EQS1562" s="59"/>
      <c r="EQT1562" s="59"/>
      <c r="EQU1562" s="59"/>
      <c r="EQV1562" s="59"/>
      <c r="EQW1562" s="59"/>
      <c r="EQX1562" s="59"/>
      <c r="EQY1562" s="59"/>
      <c r="EQZ1562" s="59"/>
      <c r="ERA1562" s="59"/>
      <c r="ERB1562" s="59"/>
      <c r="ERC1562" s="59"/>
      <c r="ERD1562" s="59"/>
      <c r="ERE1562" s="59"/>
      <c r="ERF1562" s="59"/>
      <c r="ERG1562" s="59"/>
      <c r="ERH1562" s="59"/>
      <c r="ERI1562" s="59"/>
      <c r="ERJ1562" s="59"/>
      <c r="ERK1562" s="59"/>
      <c r="ERL1562" s="59"/>
      <c r="ERM1562" s="59"/>
      <c r="ERN1562" s="59"/>
      <c r="ERO1562" s="59"/>
      <c r="ERP1562" s="59"/>
      <c r="ERQ1562" s="59"/>
      <c r="ERR1562" s="59"/>
      <c r="ERS1562" s="59"/>
      <c r="ERT1562" s="59"/>
      <c r="ERU1562" s="59"/>
      <c r="ERV1562" s="59"/>
      <c r="ERW1562" s="59"/>
      <c r="ERX1562" s="59"/>
      <c r="ERY1562" s="59"/>
      <c r="ERZ1562" s="59"/>
      <c r="ESA1562" s="59"/>
      <c r="ESB1562" s="59"/>
      <c r="ESC1562" s="59"/>
      <c r="ESD1562" s="59"/>
      <c r="ESE1562" s="59"/>
      <c r="ESF1562" s="59"/>
      <c r="ESG1562" s="59"/>
      <c r="ESH1562" s="59"/>
      <c r="ESI1562" s="59"/>
      <c r="ESJ1562" s="59"/>
      <c r="ESK1562" s="59"/>
      <c r="ESL1562" s="59"/>
      <c r="ESM1562" s="59"/>
      <c r="ESN1562" s="59"/>
      <c r="ESO1562" s="59"/>
      <c r="ESP1562" s="59"/>
      <c r="ESQ1562" s="59"/>
      <c r="ESR1562" s="59"/>
      <c r="ESS1562" s="59"/>
      <c r="EST1562" s="59"/>
      <c r="ESU1562" s="59"/>
      <c r="ESV1562" s="59"/>
      <c r="ESW1562" s="59"/>
      <c r="ESX1562" s="59"/>
      <c r="ESY1562" s="59"/>
      <c r="ESZ1562" s="59"/>
      <c r="ETA1562" s="59"/>
      <c r="ETB1562" s="59"/>
      <c r="ETC1562" s="59"/>
      <c r="ETD1562" s="59"/>
      <c r="ETE1562" s="59"/>
      <c r="ETF1562" s="59"/>
      <c r="ETG1562" s="59"/>
      <c r="ETH1562" s="59"/>
      <c r="ETI1562" s="59"/>
      <c r="ETJ1562" s="59"/>
      <c r="ETK1562" s="59"/>
      <c r="ETL1562" s="59"/>
      <c r="ETM1562" s="59"/>
      <c r="ETN1562" s="59"/>
      <c r="ETO1562" s="59"/>
      <c r="ETP1562" s="59"/>
      <c r="ETQ1562" s="59"/>
      <c r="ETR1562" s="59"/>
      <c r="ETS1562" s="59"/>
      <c r="ETT1562" s="59"/>
      <c r="ETU1562" s="59"/>
      <c r="ETV1562" s="59"/>
      <c r="ETW1562" s="59"/>
      <c r="ETX1562" s="59"/>
      <c r="ETY1562" s="59"/>
      <c r="ETZ1562" s="59"/>
      <c r="EUA1562" s="59"/>
      <c r="EUB1562" s="59"/>
      <c r="EUC1562" s="59"/>
      <c r="EUD1562" s="59"/>
      <c r="EUE1562" s="59"/>
      <c r="EUF1562" s="59"/>
      <c r="EUG1562" s="59"/>
      <c r="EUH1562" s="59"/>
      <c r="EUI1562" s="59"/>
      <c r="EUJ1562" s="59"/>
      <c r="EUK1562" s="59"/>
      <c r="EUL1562" s="59"/>
      <c r="EUM1562" s="59"/>
      <c r="EUN1562" s="59"/>
      <c r="EUO1562" s="59"/>
      <c r="EUP1562" s="59"/>
      <c r="EUQ1562" s="59"/>
      <c r="EUR1562" s="59"/>
      <c r="EUS1562" s="59"/>
      <c r="EUT1562" s="59"/>
      <c r="EUU1562" s="59"/>
      <c r="EUV1562" s="59"/>
      <c r="EUW1562" s="59"/>
      <c r="EUX1562" s="59"/>
      <c r="EUY1562" s="59"/>
      <c r="EUZ1562" s="59"/>
      <c r="EVA1562" s="59"/>
      <c r="EVB1562" s="59"/>
      <c r="EVC1562" s="59"/>
      <c r="EVD1562" s="59"/>
      <c r="EVE1562" s="59"/>
      <c r="EVF1562" s="59"/>
      <c r="EVG1562" s="59"/>
      <c r="EVH1562" s="59"/>
      <c r="EVI1562" s="59"/>
      <c r="EVJ1562" s="59"/>
      <c r="EVK1562" s="59"/>
      <c r="EVL1562" s="59"/>
      <c r="EVM1562" s="59"/>
      <c r="EVN1562" s="59"/>
      <c r="EVO1562" s="59"/>
      <c r="EVP1562" s="59"/>
      <c r="EVQ1562" s="59"/>
      <c r="EVR1562" s="59"/>
      <c r="EVS1562" s="59"/>
      <c r="EVT1562" s="59"/>
      <c r="EVU1562" s="59"/>
      <c r="EVV1562" s="59"/>
      <c r="EVW1562" s="59"/>
      <c r="EVX1562" s="59"/>
      <c r="EVY1562" s="59"/>
      <c r="EVZ1562" s="59"/>
      <c r="EWA1562" s="59"/>
      <c r="EWB1562" s="59"/>
      <c r="EWC1562" s="59"/>
      <c r="EWD1562" s="59"/>
      <c r="EWE1562" s="59"/>
      <c r="EWF1562" s="59"/>
      <c r="EWG1562" s="59"/>
      <c r="EWH1562" s="59"/>
      <c r="EWI1562" s="59"/>
      <c r="EWJ1562" s="59"/>
      <c r="EWK1562" s="59"/>
      <c r="EWL1562" s="59"/>
      <c r="EWM1562" s="59"/>
      <c r="EWN1562" s="59"/>
      <c r="EWO1562" s="59"/>
      <c r="EWP1562" s="59"/>
      <c r="EWQ1562" s="59"/>
      <c r="EWR1562" s="59"/>
      <c r="EWS1562" s="59"/>
      <c r="EWT1562" s="59"/>
      <c r="EWU1562" s="59"/>
      <c r="EWV1562" s="59"/>
      <c r="EWW1562" s="59"/>
      <c r="EWX1562" s="59"/>
      <c r="EWY1562" s="59"/>
      <c r="EWZ1562" s="59"/>
      <c r="EXA1562" s="59"/>
      <c r="EXB1562" s="59"/>
      <c r="EXC1562" s="59"/>
      <c r="EXD1562" s="59"/>
      <c r="EXE1562" s="59"/>
      <c r="EXF1562" s="59"/>
      <c r="EXG1562" s="59"/>
      <c r="EXH1562" s="59"/>
      <c r="EXI1562" s="59"/>
      <c r="EXJ1562" s="59"/>
      <c r="EXK1562" s="59"/>
      <c r="EXL1562" s="59"/>
      <c r="EXM1562" s="59"/>
      <c r="EXN1562" s="59"/>
      <c r="EXO1562" s="59"/>
      <c r="EXP1562" s="59"/>
      <c r="EXQ1562" s="59"/>
      <c r="EXR1562" s="59"/>
      <c r="EXS1562" s="59"/>
      <c r="EXT1562" s="59"/>
      <c r="EXU1562" s="59"/>
      <c r="EXV1562" s="59"/>
      <c r="EXW1562" s="59"/>
      <c r="EXX1562" s="59"/>
      <c r="EXY1562" s="59"/>
      <c r="EXZ1562" s="59"/>
      <c r="EYA1562" s="59"/>
      <c r="EYB1562" s="59"/>
      <c r="EYC1562" s="59"/>
      <c r="EYD1562" s="59"/>
      <c r="EYE1562" s="59"/>
      <c r="EYF1562" s="59"/>
      <c r="EYG1562" s="59"/>
      <c r="EYH1562" s="59"/>
      <c r="EYI1562" s="59"/>
      <c r="EYJ1562" s="59"/>
      <c r="EYK1562" s="59"/>
      <c r="EYL1562" s="59"/>
      <c r="EYM1562" s="59"/>
      <c r="EYN1562" s="59"/>
      <c r="EYO1562" s="59"/>
      <c r="EYP1562" s="59"/>
      <c r="EYQ1562" s="59"/>
      <c r="EYR1562" s="59"/>
      <c r="EYS1562" s="59"/>
      <c r="EYT1562" s="59"/>
      <c r="EYU1562" s="59"/>
      <c r="EYV1562" s="59"/>
      <c r="EYW1562" s="59"/>
      <c r="EYX1562" s="59"/>
      <c r="EYY1562" s="59"/>
      <c r="EYZ1562" s="59"/>
      <c r="EZA1562" s="59"/>
      <c r="EZB1562" s="59"/>
      <c r="EZC1562" s="59"/>
      <c r="EZD1562" s="59"/>
      <c r="EZE1562" s="59"/>
      <c r="EZF1562" s="59"/>
      <c r="EZG1562" s="59"/>
      <c r="EZH1562" s="59"/>
      <c r="EZI1562" s="59"/>
      <c r="EZJ1562" s="59"/>
      <c r="EZK1562" s="59"/>
      <c r="EZL1562" s="59"/>
      <c r="EZM1562" s="59"/>
      <c r="EZN1562" s="59"/>
      <c r="EZO1562" s="59"/>
      <c r="EZP1562" s="59"/>
      <c r="EZQ1562" s="59"/>
      <c r="EZR1562" s="59"/>
      <c r="EZS1562" s="59"/>
      <c r="EZT1562" s="59"/>
      <c r="EZU1562" s="59"/>
      <c r="EZV1562" s="59"/>
      <c r="EZW1562" s="59"/>
      <c r="EZX1562" s="59"/>
      <c r="EZY1562" s="59"/>
      <c r="EZZ1562" s="59"/>
      <c r="FAA1562" s="59"/>
      <c r="FAB1562" s="59"/>
      <c r="FAC1562" s="59"/>
      <c r="FAD1562" s="59"/>
      <c r="FAE1562" s="59"/>
      <c r="FAF1562" s="59"/>
      <c r="FAG1562" s="59"/>
      <c r="FAH1562" s="59"/>
      <c r="FAI1562" s="59"/>
      <c r="FAJ1562" s="59"/>
      <c r="FAK1562" s="59"/>
      <c r="FAL1562" s="59"/>
      <c r="FAM1562" s="59"/>
      <c r="FAN1562" s="59"/>
      <c r="FAO1562" s="59"/>
      <c r="FAP1562" s="59"/>
      <c r="FAQ1562" s="59"/>
      <c r="FAR1562" s="59"/>
      <c r="FAS1562" s="59"/>
      <c r="FAT1562" s="59"/>
      <c r="FAU1562" s="59"/>
      <c r="FAV1562" s="59"/>
      <c r="FAW1562" s="59"/>
      <c r="FAX1562" s="59"/>
      <c r="FAY1562" s="59"/>
      <c r="FAZ1562" s="59"/>
      <c r="FBA1562" s="59"/>
      <c r="FBB1562" s="59"/>
      <c r="FBC1562" s="59"/>
      <c r="FBD1562" s="59"/>
      <c r="FBE1562" s="59"/>
      <c r="FBF1562" s="59"/>
      <c r="FBG1562" s="59"/>
      <c r="FBH1562" s="59"/>
      <c r="FBI1562" s="59"/>
      <c r="FBJ1562" s="59"/>
      <c r="FBK1562" s="59"/>
      <c r="FBL1562" s="59"/>
      <c r="FBM1562" s="59"/>
      <c r="FBN1562" s="59"/>
      <c r="FBO1562" s="59"/>
      <c r="FBP1562" s="59"/>
      <c r="FBQ1562" s="59"/>
      <c r="FBR1562" s="59"/>
      <c r="FBS1562" s="59"/>
      <c r="FBT1562" s="59"/>
      <c r="FBU1562" s="59"/>
      <c r="FBV1562" s="59"/>
      <c r="FBW1562" s="59"/>
      <c r="FBX1562" s="59"/>
      <c r="FBY1562" s="59"/>
      <c r="FBZ1562" s="59"/>
      <c r="FCA1562" s="59"/>
      <c r="FCB1562" s="59"/>
      <c r="FCC1562" s="59"/>
      <c r="FCD1562" s="59"/>
      <c r="FCE1562" s="59"/>
      <c r="FCF1562" s="59"/>
      <c r="FCG1562" s="59"/>
      <c r="FCH1562" s="59"/>
      <c r="FCI1562" s="59"/>
      <c r="FCJ1562" s="59"/>
      <c r="FCK1562" s="59"/>
      <c r="FCL1562" s="59"/>
      <c r="FCM1562" s="59"/>
      <c r="FCN1562" s="59"/>
      <c r="FCO1562" s="59"/>
      <c r="FCP1562" s="59"/>
      <c r="FCQ1562" s="59"/>
      <c r="FCR1562" s="59"/>
      <c r="FCS1562" s="59"/>
      <c r="FCT1562" s="59"/>
      <c r="FCU1562" s="59"/>
      <c r="FCV1562" s="59"/>
      <c r="FCW1562" s="59"/>
      <c r="FCX1562" s="59"/>
      <c r="FCY1562" s="59"/>
      <c r="FCZ1562" s="59"/>
      <c r="FDA1562" s="59"/>
      <c r="FDB1562" s="59"/>
      <c r="FDC1562" s="59"/>
      <c r="FDD1562" s="59"/>
      <c r="FDE1562" s="59"/>
      <c r="FDF1562" s="59"/>
      <c r="FDG1562" s="59"/>
      <c r="FDH1562" s="59"/>
      <c r="FDI1562" s="59"/>
      <c r="FDJ1562" s="59"/>
      <c r="FDK1562" s="59"/>
      <c r="FDL1562" s="59"/>
      <c r="FDM1562" s="59"/>
      <c r="FDN1562" s="59"/>
      <c r="FDO1562" s="59"/>
      <c r="FDP1562" s="59"/>
      <c r="FDQ1562" s="59"/>
      <c r="FDR1562" s="59"/>
      <c r="FDS1562" s="59"/>
      <c r="FDT1562" s="59"/>
      <c r="FDU1562" s="59"/>
      <c r="FDV1562" s="59"/>
      <c r="FDW1562" s="59"/>
      <c r="FDX1562" s="59"/>
      <c r="FDY1562" s="59"/>
      <c r="FDZ1562" s="59"/>
      <c r="FEA1562" s="59"/>
      <c r="FEB1562" s="59"/>
      <c r="FEC1562" s="59"/>
      <c r="FED1562" s="59"/>
      <c r="FEE1562" s="59"/>
      <c r="FEF1562" s="59"/>
      <c r="FEG1562" s="59"/>
      <c r="FEH1562" s="59"/>
      <c r="FEI1562" s="59"/>
      <c r="FEJ1562" s="59"/>
      <c r="FEK1562" s="59"/>
      <c r="FEL1562" s="59"/>
      <c r="FEM1562" s="59"/>
      <c r="FEN1562" s="59"/>
      <c r="FEO1562" s="59"/>
      <c r="FEP1562" s="59"/>
      <c r="FEQ1562" s="59"/>
      <c r="FER1562" s="59"/>
      <c r="FES1562" s="59"/>
      <c r="FET1562" s="59"/>
      <c r="FEU1562" s="59"/>
      <c r="FEV1562" s="59"/>
      <c r="FEW1562" s="59"/>
      <c r="FEX1562" s="59"/>
      <c r="FEY1562" s="59"/>
      <c r="FEZ1562" s="59"/>
      <c r="FFA1562" s="59"/>
      <c r="FFB1562" s="59"/>
      <c r="FFC1562" s="59"/>
      <c r="FFD1562" s="59"/>
      <c r="FFE1562" s="59"/>
      <c r="FFF1562" s="59"/>
      <c r="FFG1562" s="59"/>
      <c r="FFH1562" s="59"/>
      <c r="FFI1562" s="59"/>
      <c r="FFJ1562" s="59"/>
      <c r="FFK1562" s="59"/>
      <c r="FFL1562" s="59"/>
      <c r="FFM1562" s="59"/>
      <c r="FFN1562" s="59"/>
      <c r="FFO1562" s="59"/>
      <c r="FFP1562" s="59"/>
      <c r="FFQ1562" s="59"/>
      <c r="FFR1562" s="59"/>
      <c r="FFS1562" s="59"/>
      <c r="FFT1562" s="59"/>
      <c r="FFU1562" s="59"/>
      <c r="FFV1562" s="59"/>
      <c r="FFW1562" s="59"/>
      <c r="FFX1562" s="59"/>
      <c r="FFY1562" s="59"/>
      <c r="FFZ1562" s="59"/>
      <c r="FGA1562" s="59"/>
      <c r="FGB1562" s="59"/>
      <c r="FGC1562" s="59"/>
      <c r="FGD1562" s="59"/>
      <c r="FGE1562" s="59"/>
      <c r="FGF1562" s="59"/>
      <c r="FGG1562" s="59"/>
      <c r="FGH1562" s="59"/>
      <c r="FGI1562" s="59"/>
      <c r="FGJ1562" s="59"/>
      <c r="FGK1562" s="59"/>
      <c r="FGL1562" s="59"/>
      <c r="FGM1562" s="59"/>
      <c r="FGN1562" s="59"/>
      <c r="FGO1562" s="59"/>
      <c r="FGP1562" s="59"/>
      <c r="FGQ1562" s="59"/>
      <c r="FGR1562" s="59"/>
      <c r="FGS1562" s="59"/>
      <c r="FGT1562" s="59"/>
      <c r="FGU1562" s="59"/>
      <c r="FGV1562" s="59"/>
      <c r="FGW1562" s="59"/>
      <c r="FGX1562" s="59"/>
      <c r="FGY1562" s="59"/>
      <c r="FGZ1562" s="59"/>
      <c r="FHA1562" s="59"/>
      <c r="FHB1562" s="59"/>
      <c r="FHC1562" s="59"/>
      <c r="FHD1562" s="59"/>
      <c r="FHE1562" s="59"/>
      <c r="FHF1562" s="59"/>
      <c r="FHG1562" s="59"/>
      <c r="FHH1562" s="59"/>
      <c r="FHI1562" s="59"/>
      <c r="FHJ1562" s="59"/>
      <c r="FHK1562" s="59"/>
      <c r="FHL1562" s="59"/>
      <c r="FHM1562" s="59"/>
      <c r="FHN1562" s="59"/>
      <c r="FHO1562" s="59"/>
      <c r="FHP1562" s="59"/>
      <c r="FHQ1562" s="59"/>
      <c r="FHR1562" s="59"/>
      <c r="FHS1562" s="59"/>
      <c r="FHT1562" s="59"/>
      <c r="FHU1562" s="59"/>
      <c r="FHV1562" s="59"/>
      <c r="FHW1562" s="59"/>
      <c r="FHX1562" s="59"/>
      <c r="FHY1562" s="59"/>
      <c r="FHZ1562" s="59"/>
      <c r="FIA1562" s="59"/>
      <c r="FIB1562" s="59"/>
      <c r="FIC1562" s="59"/>
      <c r="FID1562" s="59"/>
      <c r="FIE1562" s="59"/>
      <c r="FIF1562" s="59"/>
      <c r="FIG1562" s="59"/>
      <c r="FIH1562" s="59"/>
      <c r="FII1562" s="59"/>
      <c r="FIJ1562" s="59"/>
      <c r="FIK1562" s="59"/>
      <c r="FIL1562" s="59"/>
      <c r="FIM1562" s="59"/>
      <c r="FIN1562" s="59"/>
      <c r="FIO1562" s="59"/>
      <c r="FIP1562" s="59"/>
      <c r="FIQ1562" s="59"/>
      <c r="FIR1562" s="59"/>
      <c r="FIS1562" s="59"/>
      <c r="FIT1562" s="59"/>
      <c r="FIU1562" s="59"/>
      <c r="FIV1562" s="59"/>
      <c r="FIW1562" s="59"/>
      <c r="FIX1562" s="59"/>
      <c r="FIY1562" s="59"/>
      <c r="FIZ1562" s="59"/>
      <c r="FJA1562" s="59"/>
      <c r="FJB1562" s="59"/>
      <c r="FJC1562" s="59"/>
      <c r="FJD1562" s="59"/>
      <c r="FJE1562" s="59"/>
      <c r="FJF1562" s="59"/>
      <c r="FJG1562" s="59"/>
      <c r="FJH1562" s="59"/>
      <c r="FJI1562" s="59"/>
      <c r="FJJ1562" s="59"/>
      <c r="FJK1562" s="59"/>
      <c r="FJL1562" s="59"/>
      <c r="FJM1562" s="59"/>
      <c r="FJN1562" s="59"/>
      <c r="FJO1562" s="59"/>
      <c r="FJP1562" s="59"/>
      <c r="FJQ1562" s="59"/>
      <c r="FJR1562" s="59"/>
      <c r="FJS1562" s="59"/>
      <c r="FJT1562" s="59"/>
      <c r="FJU1562" s="59"/>
      <c r="FJV1562" s="59"/>
      <c r="FJW1562" s="59"/>
      <c r="FJX1562" s="59"/>
      <c r="FJY1562" s="59"/>
      <c r="FJZ1562" s="59"/>
      <c r="FKA1562" s="59"/>
      <c r="FKB1562" s="59"/>
      <c r="FKC1562" s="59"/>
      <c r="FKD1562" s="59"/>
      <c r="FKE1562" s="59"/>
      <c r="FKF1562" s="59"/>
      <c r="FKG1562" s="59"/>
      <c r="FKH1562" s="59"/>
      <c r="FKI1562" s="59"/>
      <c r="FKJ1562" s="59"/>
      <c r="FKK1562" s="59"/>
      <c r="FKL1562" s="59"/>
      <c r="FKM1562" s="59"/>
      <c r="FKN1562" s="59"/>
      <c r="FKO1562" s="59"/>
      <c r="FKP1562" s="59"/>
      <c r="FKQ1562" s="59"/>
      <c r="FKR1562" s="59"/>
      <c r="FKS1562" s="59"/>
      <c r="FKT1562" s="59"/>
      <c r="FKU1562" s="59"/>
      <c r="FKV1562" s="59"/>
      <c r="FKW1562" s="59"/>
      <c r="FKX1562" s="59"/>
      <c r="FKY1562" s="59"/>
      <c r="FKZ1562" s="59"/>
      <c r="FLA1562" s="59"/>
      <c r="FLB1562" s="59"/>
      <c r="FLC1562" s="59"/>
      <c r="FLD1562" s="59"/>
      <c r="FLE1562" s="59"/>
      <c r="FLF1562" s="59"/>
      <c r="FLG1562" s="59"/>
      <c r="FLH1562" s="59"/>
      <c r="FLI1562" s="59"/>
      <c r="FLJ1562" s="59"/>
      <c r="FLK1562" s="59"/>
      <c r="FLL1562" s="59"/>
      <c r="FLM1562" s="59"/>
      <c r="FLN1562" s="59"/>
      <c r="FLO1562" s="59"/>
      <c r="FLP1562" s="59"/>
      <c r="FLQ1562" s="59"/>
      <c r="FLR1562" s="59"/>
      <c r="FLS1562" s="59"/>
      <c r="FLT1562" s="59"/>
      <c r="FLU1562" s="59"/>
      <c r="FLV1562" s="59"/>
      <c r="FLW1562" s="59"/>
      <c r="FLX1562" s="59"/>
      <c r="FLY1562" s="59"/>
      <c r="FLZ1562" s="59"/>
      <c r="FMA1562" s="59"/>
      <c r="FMB1562" s="59"/>
      <c r="FMC1562" s="59"/>
      <c r="FMD1562" s="59"/>
      <c r="FME1562" s="59"/>
      <c r="FMF1562" s="59"/>
      <c r="FMG1562" s="59"/>
      <c r="FMH1562" s="59"/>
      <c r="FMI1562" s="59"/>
      <c r="FMJ1562" s="59"/>
      <c r="FMK1562" s="59"/>
      <c r="FML1562" s="59"/>
      <c r="FMM1562" s="59"/>
      <c r="FMN1562" s="59"/>
      <c r="FMO1562" s="59"/>
      <c r="FMP1562" s="59"/>
      <c r="FMQ1562" s="59"/>
      <c r="FMR1562" s="59"/>
      <c r="FMS1562" s="59"/>
      <c r="FMT1562" s="59"/>
      <c r="FMU1562" s="59"/>
      <c r="FMV1562" s="59"/>
      <c r="FMW1562" s="59"/>
      <c r="FMX1562" s="59"/>
      <c r="FMY1562" s="59"/>
      <c r="FMZ1562" s="59"/>
      <c r="FNA1562" s="59"/>
      <c r="FNB1562" s="59"/>
      <c r="FNC1562" s="59"/>
      <c r="FND1562" s="59"/>
      <c r="FNE1562" s="59"/>
      <c r="FNF1562" s="59"/>
      <c r="FNG1562" s="59"/>
      <c r="FNH1562" s="59"/>
      <c r="FNI1562" s="59"/>
      <c r="FNJ1562" s="59"/>
      <c r="FNK1562" s="59"/>
      <c r="FNL1562" s="59"/>
      <c r="FNM1562" s="59"/>
      <c r="FNN1562" s="59"/>
      <c r="FNO1562" s="59"/>
      <c r="FNP1562" s="59"/>
      <c r="FNQ1562" s="59"/>
      <c r="FNR1562" s="59"/>
      <c r="FNS1562" s="59"/>
      <c r="FNT1562" s="59"/>
      <c r="FNU1562" s="59"/>
      <c r="FNV1562" s="59"/>
      <c r="FNW1562" s="59"/>
      <c r="FNX1562" s="59"/>
      <c r="FNY1562" s="59"/>
      <c r="FNZ1562" s="59"/>
      <c r="FOA1562" s="59"/>
      <c r="FOB1562" s="59"/>
      <c r="FOC1562" s="59"/>
      <c r="FOD1562" s="59"/>
      <c r="FOE1562" s="59"/>
      <c r="FOF1562" s="59"/>
      <c r="FOG1562" s="59"/>
      <c r="FOH1562" s="59"/>
      <c r="FOI1562" s="59"/>
      <c r="FOJ1562" s="59"/>
      <c r="FOK1562" s="59"/>
      <c r="FOL1562" s="59"/>
      <c r="FOM1562" s="59"/>
      <c r="FON1562" s="59"/>
      <c r="FOO1562" s="59"/>
      <c r="FOP1562" s="59"/>
      <c r="FOQ1562" s="59"/>
      <c r="FOR1562" s="59"/>
      <c r="FOS1562" s="59"/>
      <c r="FOT1562" s="59"/>
      <c r="FOU1562" s="59"/>
      <c r="FOV1562" s="59"/>
      <c r="FOW1562" s="59"/>
      <c r="FOX1562" s="59"/>
      <c r="FOY1562" s="59"/>
      <c r="FOZ1562" s="59"/>
      <c r="FPA1562" s="59"/>
      <c r="FPB1562" s="59"/>
      <c r="FPC1562" s="59"/>
      <c r="FPD1562" s="59"/>
      <c r="FPE1562" s="59"/>
      <c r="FPF1562" s="59"/>
      <c r="FPG1562" s="59"/>
      <c r="FPH1562" s="59"/>
      <c r="FPI1562" s="59"/>
      <c r="FPJ1562" s="59"/>
      <c r="FPK1562" s="59"/>
      <c r="FPL1562" s="59"/>
      <c r="FPM1562" s="59"/>
      <c r="FPN1562" s="59"/>
      <c r="FPO1562" s="59"/>
      <c r="FPP1562" s="59"/>
      <c r="FPQ1562" s="59"/>
      <c r="FPR1562" s="59"/>
      <c r="FPS1562" s="59"/>
      <c r="FPT1562" s="59"/>
      <c r="FPU1562" s="59"/>
      <c r="FPV1562" s="59"/>
      <c r="FPW1562" s="59"/>
      <c r="FPX1562" s="59"/>
      <c r="FPY1562" s="59"/>
      <c r="FPZ1562" s="59"/>
      <c r="FQA1562" s="59"/>
      <c r="FQB1562" s="59"/>
      <c r="FQC1562" s="59"/>
      <c r="FQD1562" s="59"/>
      <c r="FQE1562" s="59"/>
      <c r="FQF1562" s="59"/>
      <c r="FQG1562" s="59"/>
      <c r="FQH1562" s="59"/>
      <c r="FQI1562" s="59"/>
      <c r="FQJ1562" s="59"/>
      <c r="FQK1562" s="59"/>
      <c r="FQL1562" s="59"/>
      <c r="FQM1562" s="59"/>
      <c r="FQN1562" s="59"/>
      <c r="FQO1562" s="59"/>
      <c r="FQP1562" s="59"/>
      <c r="FQQ1562" s="59"/>
      <c r="FQR1562" s="59"/>
      <c r="FQS1562" s="59"/>
      <c r="FQT1562" s="59"/>
      <c r="FQU1562" s="59"/>
      <c r="FQV1562" s="59"/>
      <c r="FQW1562" s="59"/>
      <c r="FQX1562" s="59"/>
      <c r="FQY1562" s="59"/>
      <c r="FQZ1562" s="59"/>
      <c r="FRA1562" s="59"/>
      <c r="FRB1562" s="59"/>
      <c r="FRC1562" s="59"/>
      <c r="FRD1562" s="59"/>
      <c r="FRE1562" s="59"/>
      <c r="FRF1562" s="59"/>
      <c r="FRG1562" s="59"/>
      <c r="FRH1562" s="59"/>
      <c r="FRI1562" s="59"/>
      <c r="FRJ1562" s="59"/>
      <c r="FRK1562" s="59"/>
      <c r="FRL1562" s="59"/>
      <c r="FRM1562" s="59"/>
      <c r="FRN1562" s="59"/>
      <c r="FRO1562" s="59"/>
      <c r="FRP1562" s="59"/>
      <c r="FRQ1562" s="59"/>
      <c r="FRR1562" s="59"/>
      <c r="FRS1562" s="59"/>
      <c r="FRT1562" s="59"/>
      <c r="FRU1562" s="59"/>
      <c r="FRV1562" s="59"/>
      <c r="FRW1562" s="59"/>
      <c r="FRX1562" s="59"/>
      <c r="FRY1562" s="59"/>
      <c r="FRZ1562" s="59"/>
      <c r="FSA1562" s="59"/>
      <c r="FSB1562" s="59"/>
      <c r="FSC1562" s="59"/>
      <c r="FSD1562" s="59"/>
      <c r="FSE1562" s="59"/>
      <c r="FSF1562" s="59"/>
      <c r="FSG1562" s="59"/>
      <c r="FSH1562" s="59"/>
      <c r="FSI1562" s="59"/>
      <c r="FSJ1562" s="59"/>
      <c r="FSK1562" s="59"/>
      <c r="FSL1562" s="59"/>
      <c r="FSM1562" s="59"/>
      <c r="FSN1562" s="59"/>
      <c r="FSO1562" s="59"/>
      <c r="FSP1562" s="59"/>
      <c r="FSQ1562" s="59"/>
      <c r="FSR1562" s="59"/>
      <c r="FSS1562" s="59"/>
      <c r="FST1562" s="59"/>
      <c r="FSU1562" s="59"/>
      <c r="FSV1562" s="59"/>
      <c r="FSW1562" s="59"/>
      <c r="FSX1562" s="59"/>
      <c r="FSY1562" s="59"/>
      <c r="FSZ1562" s="59"/>
      <c r="FTA1562" s="59"/>
      <c r="FTB1562" s="59"/>
      <c r="FTC1562" s="59"/>
      <c r="FTD1562" s="59"/>
      <c r="FTE1562" s="59"/>
      <c r="FTF1562" s="59"/>
      <c r="FTG1562" s="59"/>
      <c r="FTH1562" s="59"/>
      <c r="FTI1562" s="59"/>
      <c r="FTJ1562" s="59"/>
      <c r="FTK1562" s="59"/>
      <c r="FTL1562" s="59"/>
      <c r="FTM1562" s="59"/>
      <c r="FTN1562" s="59"/>
      <c r="FTO1562" s="59"/>
      <c r="FTP1562" s="59"/>
      <c r="FTQ1562" s="59"/>
      <c r="FTR1562" s="59"/>
      <c r="FTS1562" s="59"/>
      <c r="FTT1562" s="59"/>
      <c r="FTU1562" s="59"/>
      <c r="FTV1562" s="59"/>
      <c r="FTW1562" s="59"/>
      <c r="FTX1562" s="59"/>
      <c r="FTY1562" s="59"/>
      <c r="FTZ1562" s="59"/>
      <c r="FUA1562" s="59"/>
      <c r="FUB1562" s="59"/>
      <c r="FUC1562" s="59"/>
      <c r="FUD1562" s="59"/>
      <c r="FUE1562" s="59"/>
      <c r="FUF1562" s="59"/>
      <c r="FUG1562" s="59"/>
      <c r="FUH1562" s="59"/>
      <c r="FUI1562" s="59"/>
      <c r="FUJ1562" s="59"/>
      <c r="FUK1562" s="59"/>
      <c r="FUL1562" s="59"/>
      <c r="FUM1562" s="59"/>
      <c r="FUN1562" s="59"/>
      <c r="FUO1562" s="59"/>
      <c r="FUP1562" s="59"/>
      <c r="FUQ1562" s="59"/>
      <c r="FUR1562" s="59"/>
      <c r="FUS1562" s="59"/>
      <c r="FUT1562" s="59"/>
      <c r="FUU1562" s="59"/>
      <c r="FUV1562" s="59"/>
      <c r="FUW1562" s="59"/>
      <c r="FUX1562" s="59"/>
      <c r="FUY1562" s="59"/>
      <c r="FUZ1562" s="59"/>
      <c r="FVA1562" s="59"/>
      <c r="FVB1562" s="59"/>
      <c r="FVC1562" s="59"/>
      <c r="FVD1562" s="59"/>
      <c r="FVE1562" s="59"/>
      <c r="FVF1562" s="59"/>
      <c r="FVG1562" s="59"/>
      <c r="FVH1562" s="59"/>
      <c r="FVI1562" s="59"/>
      <c r="FVJ1562" s="59"/>
      <c r="FVK1562" s="59"/>
      <c r="FVL1562" s="59"/>
      <c r="FVM1562" s="59"/>
      <c r="FVN1562" s="59"/>
      <c r="FVO1562" s="59"/>
      <c r="FVP1562" s="59"/>
      <c r="FVQ1562" s="59"/>
      <c r="FVR1562" s="59"/>
      <c r="FVS1562" s="59"/>
      <c r="FVT1562" s="59"/>
      <c r="FVU1562" s="59"/>
      <c r="FVV1562" s="59"/>
      <c r="FVW1562" s="59"/>
      <c r="FVX1562" s="59"/>
      <c r="FVY1562" s="59"/>
      <c r="FVZ1562" s="59"/>
      <c r="FWA1562" s="59"/>
      <c r="FWB1562" s="59"/>
      <c r="FWC1562" s="59"/>
      <c r="FWD1562" s="59"/>
      <c r="FWE1562" s="59"/>
      <c r="FWF1562" s="59"/>
      <c r="FWG1562" s="59"/>
      <c r="FWH1562" s="59"/>
      <c r="FWI1562" s="59"/>
      <c r="FWJ1562" s="59"/>
      <c r="FWK1562" s="59"/>
      <c r="FWL1562" s="59"/>
      <c r="FWM1562" s="59"/>
      <c r="FWN1562" s="59"/>
      <c r="FWO1562" s="59"/>
      <c r="FWP1562" s="59"/>
      <c r="FWQ1562" s="59"/>
      <c r="FWR1562" s="59"/>
      <c r="FWS1562" s="59"/>
      <c r="FWT1562" s="59"/>
      <c r="FWU1562" s="59"/>
      <c r="FWV1562" s="59"/>
      <c r="FWW1562" s="59"/>
      <c r="FWX1562" s="59"/>
      <c r="FWY1562" s="59"/>
      <c r="FWZ1562" s="59"/>
      <c r="FXA1562" s="59"/>
      <c r="FXB1562" s="59"/>
      <c r="FXC1562" s="59"/>
      <c r="FXD1562" s="59"/>
      <c r="FXE1562" s="59"/>
      <c r="FXF1562" s="59"/>
      <c r="FXG1562" s="59"/>
      <c r="FXH1562" s="59"/>
      <c r="FXI1562" s="59"/>
      <c r="FXJ1562" s="59"/>
      <c r="FXK1562" s="59"/>
      <c r="FXL1562" s="59"/>
      <c r="FXM1562" s="59"/>
      <c r="FXN1562" s="59"/>
      <c r="FXO1562" s="59"/>
      <c r="FXP1562" s="59"/>
      <c r="FXQ1562" s="59"/>
      <c r="FXR1562" s="59"/>
      <c r="FXS1562" s="59"/>
      <c r="FXT1562" s="59"/>
      <c r="FXU1562" s="59"/>
      <c r="FXV1562" s="59"/>
      <c r="FXW1562" s="59"/>
      <c r="FXX1562" s="59"/>
      <c r="FXY1562" s="59"/>
      <c r="FXZ1562" s="59"/>
      <c r="FYA1562" s="59"/>
      <c r="FYB1562" s="59"/>
      <c r="FYC1562" s="59"/>
      <c r="FYD1562" s="59"/>
      <c r="FYE1562" s="59"/>
      <c r="FYF1562" s="59"/>
      <c r="FYG1562" s="59"/>
      <c r="FYH1562" s="59"/>
      <c r="FYI1562" s="59"/>
      <c r="FYJ1562" s="59"/>
      <c r="FYK1562" s="59"/>
      <c r="FYL1562" s="59"/>
      <c r="FYM1562" s="59"/>
      <c r="FYN1562" s="59"/>
      <c r="FYO1562" s="59"/>
      <c r="FYP1562" s="59"/>
      <c r="FYQ1562" s="59"/>
      <c r="FYR1562" s="59"/>
      <c r="FYS1562" s="59"/>
      <c r="FYT1562" s="59"/>
      <c r="FYU1562" s="59"/>
      <c r="FYV1562" s="59"/>
      <c r="FYW1562" s="59"/>
      <c r="FYX1562" s="59"/>
      <c r="FYY1562" s="59"/>
      <c r="FYZ1562" s="59"/>
      <c r="FZA1562" s="59"/>
      <c r="FZB1562" s="59"/>
      <c r="FZC1562" s="59"/>
      <c r="FZD1562" s="59"/>
      <c r="FZE1562" s="59"/>
      <c r="FZF1562" s="59"/>
      <c r="FZG1562" s="59"/>
      <c r="FZH1562" s="59"/>
      <c r="FZI1562" s="59"/>
      <c r="FZJ1562" s="59"/>
      <c r="FZK1562" s="59"/>
      <c r="FZL1562" s="59"/>
      <c r="FZM1562" s="59"/>
      <c r="FZN1562" s="59"/>
      <c r="FZO1562" s="59"/>
      <c r="FZP1562" s="59"/>
      <c r="FZQ1562" s="59"/>
      <c r="FZR1562" s="59"/>
      <c r="FZS1562" s="59"/>
      <c r="FZT1562" s="59"/>
      <c r="FZU1562" s="59"/>
      <c r="FZV1562" s="59"/>
      <c r="FZW1562" s="59"/>
      <c r="FZX1562" s="59"/>
      <c r="FZY1562" s="59"/>
      <c r="FZZ1562" s="59"/>
      <c r="GAA1562" s="59"/>
      <c r="GAB1562" s="59"/>
      <c r="GAC1562" s="59"/>
      <c r="GAD1562" s="59"/>
      <c r="GAE1562" s="59"/>
      <c r="GAF1562" s="59"/>
      <c r="GAG1562" s="59"/>
      <c r="GAH1562" s="59"/>
      <c r="GAI1562" s="59"/>
      <c r="GAJ1562" s="59"/>
      <c r="GAK1562" s="59"/>
      <c r="GAL1562" s="59"/>
      <c r="GAM1562" s="59"/>
      <c r="GAN1562" s="59"/>
      <c r="GAO1562" s="59"/>
      <c r="GAP1562" s="59"/>
      <c r="GAQ1562" s="59"/>
      <c r="GAR1562" s="59"/>
      <c r="GAS1562" s="59"/>
      <c r="GAT1562" s="59"/>
      <c r="GAU1562" s="59"/>
      <c r="GAV1562" s="59"/>
      <c r="GAW1562" s="59"/>
      <c r="GAX1562" s="59"/>
      <c r="GAY1562" s="59"/>
      <c r="GAZ1562" s="59"/>
      <c r="GBA1562" s="59"/>
      <c r="GBB1562" s="59"/>
      <c r="GBC1562" s="59"/>
      <c r="GBD1562" s="59"/>
      <c r="GBE1562" s="59"/>
      <c r="GBF1562" s="59"/>
      <c r="GBG1562" s="59"/>
      <c r="GBH1562" s="59"/>
      <c r="GBI1562" s="59"/>
      <c r="GBJ1562" s="59"/>
      <c r="GBK1562" s="59"/>
      <c r="GBL1562" s="59"/>
      <c r="GBM1562" s="59"/>
      <c r="GBN1562" s="59"/>
      <c r="GBO1562" s="59"/>
      <c r="GBP1562" s="59"/>
      <c r="GBQ1562" s="59"/>
      <c r="GBR1562" s="59"/>
      <c r="GBS1562" s="59"/>
      <c r="GBT1562" s="59"/>
      <c r="GBU1562" s="59"/>
      <c r="GBV1562" s="59"/>
      <c r="GBW1562" s="59"/>
      <c r="GBX1562" s="59"/>
      <c r="GBY1562" s="59"/>
      <c r="GBZ1562" s="59"/>
      <c r="GCA1562" s="59"/>
      <c r="GCB1562" s="59"/>
      <c r="GCC1562" s="59"/>
      <c r="GCD1562" s="59"/>
      <c r="GCE1562" s="59"/>
      <c r="GCF1562" s="59"/>
      <c r="GCG1562" s="59"/>
      <c r="GCH1562" s="59"/>
      <c r="GCI1562" s="59"/>
      <c r="GCJ1562" s="59"/>
      <c r="GCK1562" s="59"/>
      <c r="GCL1562" s="59"/>
      <c r="GCM1562" s="59"/>
      <c r="GCN1562" s="59"/>
      <c r="GCO1562" s="59"/>
      <c r="GCP1562" s="59"/>
      <c r="GCQ1562" s="59"/>
      <c r="GCR1562" s="59"/>
      <c r="GCS1562" s="59"/>
      <c r="GCT1562" s="59"/>
      <c r="GCU1562" s="59"/>
      <c r="GCV1562" s="59"/>
      <c r="GCW1562" s="59"/>
      <c r="GCX1562" s="59"/>
      <c r="GCY1562" s="59"/>
      <c r="GCZ1562" s="59"/>
      <c r="GDA1562" s="59"/>
      <c r="GDB1562" s="59"/>
      <c r="GDC1562" s="59"/>
      <c r="GDD1562" s="59"/>
      <c r="GDE1562" s="59"/>
      <c r="GDF1562" s="59"/>
      <c r="GDG1562" s="59"/>
      <c r="GDH1562" s="59"/>
      <c r="GDI1562" s="59"/>
      <c r="GDJ1562" s="59"/>
      <c r="GDK1562" s="59"/>
      <c r="GDL1562" s="59"/>
      <c r="GDM1562" s="59"/>
      <c r="GDN1562" s="59"/>
      <c r="GDO1562" s="59"/>
      <c r="GDP1562" s="59"/>
      <c r="GDQ1562" s="59"/>
      <c r="GDR1562" s="59"/>
      <c r="GDS1562" s="59"/>
      <c r="GDT1562" s="59"/>
      <c r="GDU1562" s="59"/>
      <c r="GDV1562" s="59"/>
      <c r="GDW1562" s="59"/>
      <c r="GDX1562" s="59"/>
      <c r="GDY1562" s="59"/>
      <c r="GDZ1562" s="59"/>
      <c r="GEA1562" s="59"/>
      <c r="GEB1562" s="59"/>
      <c r="GEC1562" s="59"/>
      <c r="GED1562" s="59"/>
      <c r="GEE1562" s="59"/>
      <c r="GEF1562" s="59"/>
      <c r="GEG1562" s="59"/>
      <c r="GEH1562" s="59"/>
      <c r="GEI1562" s="59"/>
      <c r="GEJ1562" s="59"/>
      <c r="GEK1562" s="59"/>
      <c r="GEL1562" s="59"/>
      <c r="GEM1562" s="59"/>
      <c r="GEN1562" s="59"/>
      <c r="GEO1562" s="59"/>
      <c r="GEP1562" s="59"/>
      <c r="GEQ1562" s="59"/>
      <c r="GER1562" s="59"/>
      <c r="GES1562" s="59"/>
      <c r="GET1562" s="59"/>
      <c r="GEU1562" s="59"/>
      <c r="GEV1562" s="59"/>
      <c r="GEW1562" s="59"/>
      <c r="GEX1562" s="59"/>
      <c r="GEY1562" s="59"/>
      <c r="GEZ1562" s="59"/>
      <c r="GFA1562" s="59"/>
      <c r="GFB1562" s="59"/>
      <c r="GFC1562" s="59"/>
      <c r="GFD1562" s="59"/>
      <c r="GFE1562" s="59"/>
      <c r="GFF1562" s="59"/>
      <c r="GFG1562" s="59"/>
      <c r="GFH1562" s="59"/>
      <c r="GFI1562" s="59"/>
      <c r="GFJ1562" s="59"/>
      <c r="GFK1562" s="59"/>
      <c r="GFL1562" s="59"/>
      <c r="GFM1562" s="59"/>
      <c r="GFN1562" s="59"/>
      <c r="GFO1562" s="59"/>
      <c r="GFP1562" s="59"/>
      <c r="GFQ1562" s="59"/>
      <c r="GFR1562" s="59"/>
      <c r="GFS1562" s="59"/>
      <c r="GFT1562" s="59"/>
      <c r="GFU1562" s="59"/>
      <c r="GFV1562" s="59"/>
      <c r="GFW1562" s="59"/>
      <c r="GFX1562" s="59"/>
      <c r="GFY1562" s="59"/>
      <c r="GFZ1562" s="59"/>
      <c r="GGA1562" s="59"/>
      <c r="GGB1562" s="59"/>
      <c r="GGC1562" s="59"/>
      <c r="GGD1562" s="59"/>
      <c r="GGE1562" s="59"/>
      <c r="GGF1562" s="59"/>
      <c r="GGG1562" s="59"/>
      <c r="GGH1562" s="59"/>
      <c r="GGI1562" s="59"/>
      <c r="GGJ1562" s="59"/>
      <c r="GGK1562" s="59"/>
      <c r="GGL1562" s="59"/>
      <c r="GGM1562" s="59"/>
      <c r="GGN1562" s="59"/>
      <c r="GGO1562" s="59"/>
      <c r="GGP1562" s="59"/>
      <c r="GGQ1562" s="59"/>
      <c r="GGR1562" s="59"/>
      <c r="GGS1562" s="59"/>
      <c r="GGT1562" s="59"/>
      <c r="GGU1562" s="59"/>
      <c r="GGV1562" s="59"/>
      <c r="GGW1562" s="59"/>
      <c r="GGX1562" s="59"/>
      <c r="GGY1562" s="59"/>
      <c r="GGZ1562" s="59"/>
      <c r="GHA1562" s="59"/>
      <c r="GHB1562" s="59"/>
      <c r="GHC1562" s="59"/>
      <c r="GHD1562" s="59"/>
      <c r="GHE1562" s="59"/>
      <c r="GHF1562" s="59"/>
      <c r="GHG1562" s="59"/>
      <c r="GHH1562" s="59"/>
      <c r="GHI1562" s="59"/>
      <c r="GHJ1562" s="59"/>
      <c r="GHK1562" s="59"/>
      <c r="GHL1562" s="59"/>
      <c r="GHM1562" s="59"/>
      <c r="GHN1562" s="59"/>
      <c r="GHO1562" s="59"/>
      <c r="GHP1562" s="59"/>
      <c r="GHQ1562" s="59"/>
      <c r="GHR1562" s="59"/>
      <c r="GHS1562" s="59"/>
      <c r="GHT1562" s="59"/>
      <c r="GHU1562" s="59"/>
      <c r="GHV1562" s="59"/>
      <c r="GHW1562" s="59"/>
      <c r="GHX1562" s="59"/>
      <c r="GHY1562" s="59"/>
      <c r="GHZ1562" s="59"/>
      <c r="GIA1562" s="59"/>
      <c r="GIB1562" s="59"/>
      <c r="GIC1562" s="59"/>
      <c r="GID1562" s="59"/>
      <c r="GIE1562" s="59"/>
      <c r="GIF1562" s="59"/>
      <c r="GIG1562" s="59"/>
      <c r="GIH1562" s="59"/>
      <c r="GII1562" s="59"/>
      <c r="GIJ1562" s="59"/>
      <c r="GIK1562" s="59"/>
      <c r="GIL1562" s="59"/>
      <c r="GIM1562" s="59"/>
      <c r="GIN1562" s="59"/>
      <c r="GIO1562" s="59"/>
      <c r="GIP1562" s="59"/>
      <c r="GIQ1562" s="59"/>
      <c r="GIR1562" s="59"/>
      <c r="GIS1562" s="59"/>
      <c r="GIT1562" s="59"/>
      <c r="GIU1562" s="59"/>
      <c r="GIV1562" s="59"/>
      <c r="GIW1562" s="59"/>
      <c r="GIX1562" s="59"/>
      <c r="GIY1562" s="59"/>
      <c r="GIZ1562" s="59"/>
      <c r="GJA1562" s="59"/>
      <c r="GJB1562" s="59"/>
      <c r="GJC1562" s="59"/>
      <c r="GJD1562" s="59"/>
      <c r="GJE1562" s="59"/>
      <c r="GJF1562" s="59"/>
      <c r="GJG1562" s="59"/>
      <c r="GJH1562" s="59"/>
      <c r="GJI1562" s="59"/>
      <c r="GJJ1562" s="59"/>
      <c r="GJK1562" s="59"/>
      <c r="GJL1562" s="59"/>
      <c r="GJM1562" s="59"/>
      <c r="GJN1562" s="59"/>
      <c r="GJO1562" s="59"/>
      <c r="GJP1562" s="59"/>
      <c r="GJQ1562" s="59"/>
      <c r="GJR1562" s="59"/>
      <c r="GJS1562" s="59"/>
      <c r="GJT1562" s="59"/>
      <c r="GJU1562" s="59"/>
      <c r="GJV1562" s="59"/>
      <c r="GJW1562" s="59"/>
      <c r="GJX1562" s="59"/>
      <c r="GJY1562" s="59"/>
      <c r="GJZ1562" s="59"/>
      <c r="GKA1562" s="59"/>
      <c r="GKB1562" s="59"/>
      <c r="GKC1562" s="59"/>
      <c r="GKD1562" s="59"/>
      <c r="GKE1562" s="59"/>
      <c r="GKF1562" s="59"/>
      <c r="GKG1562" s="59"/>
      <c r="GKH1562" s="59"/>
      <c r="GKI1562" s="59"/>
      <c r="GKJ1562" s="59"/>
      <c r="GKK1562" s="59"/>
      <c r="GKL1562" s="59"/>
      <c r="GKM1562" s="59"/>
      <c r="GKN1562" s="59"/>
      <c r="GKO1562" s="59"/>
      <c r="GKP1562" s="59"/>
      <c r="GKQ1562" s="59"/>
      <c r="GKR1562" s="59"/>
      <c r="GKS1562" s="59"/>
      <c r="GKT1562" s="59"/>
      <c r="GKU1562" s="59"/>
      <c r="GKV1562" s="59"/>
      <c r="GKW1562" s="59"/>
      <c r="GKX1562" s="59"/>
      <c r="GKY1562" s="59"/>
      <c r="GKZ1562" s="59"/>
      <c r="GLA1562" s="59"/>
      <c r="GLB1562" s="59"/>
      <c r="GLC1562" s="59"/>
      <c r="GLD1562" s="59"/>
      <c r="GLE1562" s="59"/>
      <c r="GLF1562" s="59"/>
      <c r="GLG1562" s="59"/>
      <c r="GLH1562" s="59"/>
      <c r="GLI1562" s="59"/>
      <c r="GLJ1562" s="59"/>
      <c r="GLK1562" s="59"/>
      <c r="GLL1562" s="59"/>
      <c r="GLM1562" s="59"/>
      <c r="GLN1562" s="59"/>
      <c r="GLO1562" s="59"/>
      <c r="GLP1562" s="59"/>
      <c r="GLQ1562" s="59"/>
      <c r="GLR1562" s="59"/>
      <c r="GLS1562" s="59"/>
      <c r="GLT1562" s="59"/>
      <c r="GLU1562" s="59"/>
      <c r="GLV1562" s="59"/>
      <c r="GLW1562" s="59"/>
      <c r="GLX1562" s="59"/>
      <c r="GLY1562" s="59"/>
      <c r="GLZ1562" s="59"/>
      <c r="GMA1562" s="59"/>
      <c r="GMB1562" s="59"/>
      <c r="GMC1562" s="59"/>
      <c r="GMD1562" s="59"/>
      <c r="GME1562" s="59"/>
      <c r="GMF1562" s="59"/>
      <c r="GMG1562" s="59"/>
      <c r="GMH1562" s="59"/>
      <c r="GMI1562" s="59"/>
      <c r="GMJ1562" s="59"/>
      <c r="GMK1562" s="59"/>
      <c r="GML1562" s="59"/>
      <c r="GMM1562" s="59"/>
      <c r="GMN1562" s="59"/>
      <c r="GMO1562" s="59"/>
      <c r="GMP1562" s="59"/>
      <c r="GMQ1562" s="59"/>
      <c r="GMR1562" s="59"/>
      <c r="GMS1562" s="59"/>
      <c r="GMT1562" s="59"/>
      <c r="GMU1562" s="59"/>
      <c r="GMV1562" s="59"/>
      <c r="GMW1562" s="59"/>
      <c r="GMX1562" s="59"/>
      <c r="GMY1562" s="59"/>
      <c r="GMZ1562" s="59"/>
      <c r="GNA1562" s="59"/>
      <c r="GNB1562" s="59"/>
      <c r="GNC1562" s="59"/>
      <c r="GND1562" s="59"/>
      <c r="GNE1562" s="59"/>
      <c r="GNF1562" s="59"/>
      <c r="GNG1562" s="59"/>
      <c r="GNH1562" s="59"/>
      <c r="GNI1562" s="59"/>
      <c r="GNJ1562" s="59"/>
      <c r="GNK1562" s="59"/>
      <c r="GNL1562" s="59"/>
      <c r="GNM1562" s="59"/>
      <c r="GNN1562" s="59"/>
      <c r="GNO1562" s="59"/>
      <c r="GNP1562" s="59"/>
      <c r="GNQ1562" s="59"/>
      <c r="GNR1562" s="59"/>
      <c r="GNS1562" s="59"/>
      <c r="GNT1562" s="59"/>
      <c r="GNU1562" s="59"/>
      <c r="GNV1562" s="59"/>
      <c r="GNW1562" s="59"/>
      <c r="GNX1562" s="59"/>
      <c r="GNY1562" s="59"/>
      <c r="GNZ1562" s="59"/>
      <c r="GOA1562" s="59"/>
      <c r="GOB1562" s="59"/>
      <c r="GOC1562" s="59"/>
      <c r="GOD1562" s="59"/>
      <c r="GOE1562" s="59"/>
      <c r="GOF1562" s="59"/>
      <c r="GOG1562" s="59"/>
      <c r="GOH1562" s="59"/>
      <c r="GOI1562" s="59"/>
      <c r="GOJ1562" s="59"/>
      <c r="GOK1562" s="59"/>
      <c r="GOL1562" s="59"/>
      <c r="GOM1562" s="59"/>
      <c r="GON1562" s="59"/>
      <c r="GOO1562" s="59"/>
      <c r="GOP1562" s="59"/>
      <c r="GOQ1562" s="59"/>
      <c r="GOR1562" s="59"/>
      <c r="GOS1562" s="59"/>
      <c r="GOT1562" s="59"/>
      <c r="GOU1562" s="59"/>
      <c r="GOV1562" s="59"/>
      <c r="GOW1562" s="59"/>
      <c r="GOX1562" s="59"/>
      <c r="GOY1562" s="59"/>
      <c r="GOZ1562" s="59"/>
      <c r="GPA1562" s="59"/>
      <c r="GPB1562" s="59"/>
      <c r="GPC1562" s="59"/>
      <c r="GPD1562" s="59"/>
      <c r="GPE1562" s="59"/>
      <c r="GPF1562" s="59"/>
      <c r="GPG1562" s="59"/>
      <c r="GPH1562" s="59"/>
      <c r="GPI1562" s="59"/>
      <c r="GPJ1562" s="59"/>
      <c r="GPK1562" s="59"/>
      <c r="GPL1562" s="59"/>
      <c r="GPM1562" s="59"/>
      <c r="GPN1562" s="59"/>
      <c r="GPO1562" s="59"/>
      <c r="GPP1562" s="59"/>
      <c r="GPQ1562" s="59"/>
      <c r="GPR1562" s="59"/>
      <c r="GPS1562" s="59"/>
      <c r="GPT1562" s="59"/>
      <c r="GPU1562" s="59"/>
      <c r="GPV1562" s="59"/>
      <c r="GPW1562" s="59"/>
      <c r="GPX1562" s="59"/>
      <c r="GPY1562" s="59"/>
      <c r="GPZ1562" s="59"/>
      <c r="GQA1562" s="59"/>
      <c r="GQB1562" s="59"/>
      <c r="GQC1562" s="59"/>
      <c r="GQD1562" s="59"/>
      <c r="GQE1562" s="59"/>
      <c r="GQF1562" s="59"/>
      <c r="GQG1562" s="59"/>
      <c r="GQH1562" s="59"/>
      <c r="GQI1562" s="59"/>
      <c r="GQJ1562" s="59"/>
      <c r="GQK1562" s="59"/>
      <c r="GQL1562" s="59"/>
      <c r="GQM1562" s="59"/>
      <c r="GQN1562" s="59"/>
      <c r="GQO1562" s="59"/>
      <c r="GQP1562" s="59"/>
      <c r="GQQ1562" s="59"/>
      <c r="GQR1562" s="59"/>
      <c r="GQS1562" s="59"/>
      <c r="GQT1562" s="59"/>
      <c r="GQU1562" s="59"/>
      <c r="GQV1562" s="59"/>
      <c r="GQW1562" s="59"/>
      <c r="GQX1562" s="59"/>
      <c r="GQY1562" s="59"/>
      <c r="GQZ1562" s="59"/>
      <c r="GRA1562" s="59"/>
      <c r="GRB1562" s="59"/>
      <c r="GRC1562" s="59"/>
      <c r="GRD1562" s="59"/>
      <c r="GRE1562" s="59"/>
      <c r="GRF1562" s="59"/>
      <c r="GRG1562" s="59"/>
      <c r="GRH1562" s="59"/>
      <c r="GRI1562" s="59"/>
      <c r="GRJ1562" s="59"/>
      <c r="GRK1562" s="59"/>
      <c r="GRL1562" s="59"/>
      <c r="GRM1562" s="59"/>
      <c r="GRN1562" s="59"/>
      <c r="GRO1562" s="59"/>
      <c r="GRP1562" s="59"/>
      <c r="GRQ1562" s="59"/>
      <c r="GRR1562" s="59"/>
      <c r="GRS1562" s="59"/>
      <c r="GRT1562" s="59"/>
      <c r="GRU1562" s="59"/>
      <c r="GRV1562" s="59"/>
      <c r="GRW1562" s="59"/>
      <c r="GRX1562" s="59"/>
      <c r="GRY1562" s="59"/>
      <c r="GRZ1562" s="59"/>
      <c r="GSA1562" s="59"/>
      <c r="GSB1562" s="59"/>
      <c r="GSC1562" s="59"/>
      <c r="GSD1562" s="59"/>
      <c r="GSE1562" s="59"/>
      <c r="GSF1562" s="59"/>
      <c r="GSG1562" s="59"/>
      <c r="GSH1562" s="59"/>
      <c r="GSI1562" s="59"/>
      <c r="GSJ1562" s="59"/>
      <c r="GSK1562" s="59"/>
      <c r="GSL1562" s="59"/>
      <c r="GSM1562" s="59"/>
      <c r="GSN1562" s="59"/>
      <c r="GSO1562" s="59"/>
      <c r="GSP1562" s="59"/>
      <c r="GSQ1562" s="59"/>
      <c r="GSR1562" s="59"/>
      <c r="GSS1562" s="59"/>
      <c r="GST1562" s="59"/>
      <c r="GSU1562" s="59"/>
      <c r="GSV1562" s="59"/>
      <c r="GSW1562" s="59"/>
      <c r="GSX1562" s="59"/>
      <c r="GSY1562" s="59"/>
      <c r="GSZ1562" s="59"/>
      <c r="GTA1562" s="59"/>
      <c r="GTB1562" s="59"/>
      <c r="GTC1562" s="59"/>
      <c r="GTD1562" s="59"/>
      <c r="GTE1562" s="59"/>
      <c r="GTF1562" s="59"/>
      <c r="GTG1562" s="59"/>
      <c r="GTH1562" s="59"/>
      <c r="GTI1562" s="59"/>
      <c r="GTJ1562" s="59"/>
      <c r="GTK1562" s="59"/>
      <c r="GTL1562" s="59"/>
      <c r="GTM1562" s="59"/>
      <c r="GTN1562" s="59"/>
      <c r="GTO1562" s="59"/>
      <c r="GTP1562" s="59"/>
      <c r="GTQ1562" s="59"/>
      <c r="GTR1562" s="59"/>
      <c r="GTS1562" s="59"/>
      <c r="GTT1562" s="59"/>
      <c r="GTU1562" s="59"/>
      <c r="GTV1562" s="59"/>
      <c r="GTW1562" s="59"/>
      <c r="GTX1562" s="59"/>
      <c r="GTY1562" s="59"/>
      <c r="GTZ1562" s="59"/>
      <c r="GUA1562" s="59"/>
      <c r="GUB1562" s="59"/>
      <c r="GUC1562" s="59"/>
      <c r="GUD1562" s="59"/>
      <c r="GUE1562" s="59"/>
      <c r="GUF1562" s="59"/>
      <c r="GUG1562" s="59"/>
      <c r="GUH1562" s="59"/>
      <c r="GUI1562" s="59"/>
      <c r="GUJ1562" s="59"/>
      <c r="GUK1562" s="59"/>
      <c r="GUL1562" s="59"/>
      <c r="GUM1562" s="59"/>
      <c r="GUN1562" s="59"/>
      <c r="GUO1562" s="59"/>
      <c r="GUP1562" s="59"/>
      <c r="GUQ1562" s="59"/>
      <c r="GUR1562" s="59"/>
      <c r="GUS1562" s="59"/>
      <c r="GUT1562" s="59"/>
      <c r="GUU1562" s="59"/>
      <c r="GUV1562" s="59"/>
      <c r="GUW1562" s="59"/>
      <c r="GUX1562" s="59"/>
      <c r="GUY1562" s="59"/>
      <c r="GUZ1562" s="59"/>
      <c r="GVA1562" s="59"/>
      <c r="GVB1562" s="59"/>
      <c r="GVC1562" s="59"/>
      <c r="GVD1562" s="59"/>
      <c r="GVE1562" s="59"/>
      <c r="GVF1562" s="59"/>
      <c r="GVG1562" s="59"/>
      <c r="GVH1562" s="59"/>
      <c r="GVI1562" s="59"/>
      <c r="GVJ1562" s="59"/>
      <c r="GVK1562" s="59"/>
      <c r="GVL1562" s="59"/>
      <c r="GVM1562" s="59"/>
      <c r="GVN1562" s="59"/>
      <c r="GVO1562" s="59"/>
      <c r="GVP1562" s="59"/>
      <c r="GVQ1562" s="59"/>
      <c r="GVR1562" s="59"/>
      <c r="GVS1562" s="59"/>
      <c r="GVT1562" s="59"/>
      <c r="GVU1562" s="59"/>
      <c r="GVV1562" s="59"/>
      <c r="GVW1562" s="59"/>
      <c r="GVX1562" s="59"/>
      <c r="GVY1562" s="59"/>
      <c r="GVZ1562" s="59"/>
      <c r="GWA1562" s="59"/>
      <c r="GWB1562" s="59"/>
      <c r="GWC1562" s="59"/>
      <c r="GWD1562" s="59"/>
      <c r="GWE1562" s="59"/>
      <c r="GWF1562" s="59"/>
      <c r="GWG1562" s="59"/>
      <c r="GWH1562" s="59"/>
      <c r="GWI1562" s="59"/>
      <c r="GWJ1562" s="59"/>
      <c r="GWK1562" s="59"/>
      <c r="GWL1562" s="59"/>
      <c r="GWM1562" s="59"/>
      <c r="GWN1562" s="59"/>
      <c r="GWO1562" s="59"/>
      <c r="GWP1562" s="59"/>
      <c r="GWQ1562" s="59"/>
      <c r="GWR1562" s="59"/>
      <c r="GWS1562" s="59"/>
      <c r="GWT1562" s="59"/>
      <c r="GWU1562" s="59"/>
      <c r="GWV1562" s="59"/>
      <c r="GWW1562" s="59"/>
      <c r="GWX1562" s="59"/>
      <c r="GWY1562" s="59"/>
      <c r="GWZ1562" s="59"/>
      <c r="GXA1562" s="59"/>
      <c r="GXB1562" s="59"/>
      <c r="GXC1562" s="59"/>
      <c r="GXD1562" s="59"/>
      <c r="GXE1562" s="59"/>
      <c r="GXF1562" s="59"/>
      <c r="GXG1562" s="59"/>
      <c r="GXH1562" s="59"/>
      <c r="GXI1562" s="59"/>
      <c r="GXJ1562" s="59"/>
      <c r="GXK1562" s="59"/>
      <c r="GXL1562" s="59"/>
      <c r="GXM1562" s="59"/>
      <c r="GXN1562" s="59"/>
      <c r="GXO1562" s="59"/>
      <c r="GXP1562" s="59"/>
      <c r="GXQ1562" s="59"/>
      <c r="GXR1562" s="59"/>
      <c r="GXS1562" s="59"/>
      <c r="GXT1562" s="59"/>
      <c r="GXU1562" s="59"/>
      <c r="GXV1562" s="59"/>
      <c r="GXW1562" s="59"/>
      <c r="GXX1562" s="59"/>
      <c r="GXY1562" s="59"/>
      <c r="GXZ1562" s="59"/>
      <c r="GYA1562" s="59"/>
      <c r="GYB1562" s="59"/>
      <c r="GYC1562" s="59"/>
      <c r="GYD1562" s="59"/>
      <c r="GYE1562" s="59"/>
      <c r="GYF1562" s="59"/>
      <c r="GYG1562" s="59"/>
      <c r="GYH1562" s="59"/>
      <c r="GYI1562" s="59"/>
      <c r="GYJ1562" s="59"/>
      <c r="GYK1562" s="59"/>
      <c r="GYL1562" s="59"/>
      <c r="GYM1562" s="59"/>
      <c r="GYN1562" s="59"/>
      <c r="GYO1562" s="59"/>
      <c r="GYP1562" s="59"/>
      <c r="GYQ1562" s="59"/>
      <c r="GYR1562" s="59"/>
      <c r="GYS1562" s="59"/>
      <c r="GYT1562" s="59"/>
      <c r="GYU1562" s="59"/>
      <c r="GYV1562" s="59"/>
      <c r="GYW1562" s="59"/>
      <c r="GYX1562" s="59"/>
      <c r="GYY1562" s="59"/>
      <c r="GYZ1562" s="59"/>
      <c r="GZA1562" s="59"/>
      <c r="GZB1562" s="59"/>
      <c r="GZC1562" s="59"/>
      <c r="GZD1562" s="59"/>
      <c r="GZE1562" s="59"/>
      <c r="GZF1562" s="59"/>
      <c r="GZG1562" s="59"/>
      <c r="GZH1562" s="59"/>
      <c r="GZI1562" s="59"/>
      <c r="GZJ1562" s="59"/>
      <c r="GZK1562" s="59"/>
      <c r="GZL1562" s="59"/>
      <c r="GZM1562" s="59"/>
      <c r="GZN1562" s="59"/>
      <c r="GZO1562" s="59"/>
      <c r="GZP1562" s="59"/>
      <c r="GZQ1562" s="59"/>
      <c r="GZR1562" s="59"/>
      <c r="GZS1562" s="59"/>
      <c r="GZT1562" s="59"/>
      <c r="GZU1562" s="59"/>
      <c r="GZV1562" s="59"/>
      <c r="GZW1562" s="59"/>
      <c r="GZX1562" s="59"/>
      <c r="GZY1562" s="59"/>
      <c r="GZZ1562" s="59"/>
      <c r="HAA1562" s="59"/>
      <c r="HAB1562" s="59"/>
      <c r="HAC1562" s="59"/>
      <c r="HAD1562" s="59"/>
      <c r="HAE1562" s="59"/>
      <c r="HAF1562" s="59"/>
      <c r="HAG1562" s="59"/>
      <c r="HAH1562" s="59"/>
      <c r="HAI1562" s="59"/>
      <c r="HAJ1562" s="59"/>
      <c r="HAK1562" s="59"/>
      <c r="HAL1562" s="59"/>
      <c r="HAM1562" s="59"/>
      <c r="HAN1562" s="59"/>
      <c r="HAO1562" s="59"/>
      <c r="HAP1562" s="59"/>
      <c r="HAQ1562" s="59"/>
      <c r="HAR1562" s="59"/>
      <c r="HAS1562" s="59"/>
      <c r="HAT1562" s="59"/>
      <c r="HAU1562" s="59"/>
      <c r="HAV1562" s="59"/>
      <c r="HAW1562" s="59"/>
      <c r="HAX1562" s="59"/>
      <c r="HAY1562" s="59"/>
      <c r="HAZ1562" s="59"/>
      <c r="HBA1562" s="59"/>
      <c r="HBB1562" s="59"/>
      <c r="HBC1562" s="59"/>
      <c r="HBD1562" s="59"/>
      <c r="HBE1562" s="59"/>
      <c r="HBF1562" s="59"/>
      <c r="HBG1562" s="59"/>
      <c r="HBH1562" s="59"/>
      <c r="HBI1562" s="59"/>
      <c r="HBJ1562" s="59"/>
      <c r="HBK1562" s="59"/>
      <c r="HBL1562" s="59"/>
      <c r="HBM1562" s="59"/>
      <c r="HBN1562" s="59"/>
      <c r="HBO1562" s="59"/>
      <c r="HBP1562" s="59"/>
      <c r="HBQ1562" s="59"/>
      <c r="HBR1562" s="59"/>
      <c r="HBS1562" s="59"/>
      <c r="HBT1562" s="59"/>
      <c r="HBU1562" s="59"/>
      <c r="HBV1562" s="59"/>
      <c r="HBW1562" s="59"/>
      <c r="HBX1562" s="59"/>
      <c r="HBY1562" s="59"/>
      <c r="HBZ1562" s="59"/>
      <c r="HCA1562" s="59"/>
      <c r="HCB1562" s="59"/>
      <c r="HCC1562" s="59"/>
      <c r="HCD1562" s="59"/>
      <c r="HCE1562" s="59"/>
      <c r="HCF1562" s="59"/>
      <c r="HCG1562" s="59"/>
      <c r="HCH1562" s="59"/>
      <c r="HCI1562" s="59"/>
      <c r="HCJ1562" s="59"/>
      <c r="HCK1562" s="59"/>
      <c r="HCL1562" s="59"/>
      <c r="HCM1562" s="59"/>
      <c r="HCN1562" s="59"/>
      <c r="HCO1562" s="59"/>
      <c r="HCP1562" s="59"/>
      <c r="HCQ1562" s="59"/>
      <c r="HCR1562" s="59"/>
      <c r="HCS1562" s="59"/>
      <c r="HCT1562" s="59"/>
      <c r="HCU1562" s="59"/>
      <c r="HCV1562" s="59"/>
      <c r="HCW1562" s="59"/>
      <c r="HCX1562" s="59"/>
      <c r="HCY1562" s="59"/>
      <c r="HCZ1562" s="59"/>
      <c r="HDA1562" s="59"/>
      <c r="HDB1562" s="59"/>
      <c r="HDC1562" s="59"/>
      <c r="HDD1562" s="59"/>
      <c r="HDE1562" s="59"/>
      <c r="HDF1562" s="59"/>
      <c r="HDG1562" s="59"/>
      <c r="HDH1562" s="59"/>
      <c r="HDI1562" s="59"/>
      <c r="HDJ1562" s="59"/>
      <c r="HDK1562" s="59"/>
      <c r="HDL1562" s="59"/>
      <c r="HDM1562" s="59"/>
      <c r="HDN1562" s="59"/>
      <c r="HDO1562" s="59"/>
      <c r="HDP1562" s="59"/>
      <c r="HDQ1562" s="59"/>
      <c r="HDR1562" s="59"/>
      <c r="HDS1562" s="59"/>
      <c r="HDT1562" s="59"/>
      <c r="HDU1562" s="59"/>
      <c r="HDV1562" s="59"/>
      <c r="HDW1562" s="59"/>
      <c r="HDX1562" s="59"/>
      <c r="HDY1562" s="59"/>
      <c r="HDZ1562" s="59"/>
      <c r="HEA1562" s="59"/>
      <c r="HEB1562" s="59"/>
      <c r="HEC1562" s="59"/>
      <c r="HED1562" s="59"/>
      <c r="HEE1562" s="59"/>
      <c r="HEF1562" s="59"/>
      <c r="HEG1562" s="59"/>
      <c r="HEH1562" s="59"/>
      <c r="HEI1562" s="59"/>
      <c r="HEJ1562" s="59"/>
      <c r="HEK1562" s="59"/>
      <c r="HEL1562" s="59"/>
      <c r="HEM1562" s="59"/>
      <c r="HEN1562" s="59"/>
      <c r="HEO1562" s="59"/>
      <c r="HEP1562" s="59"/>
      <c r="HEQ1562" s="59"/>
      <c r="HER1562" s="59"/>
      <c r="HES1562" s="59"/>
      <c r="HET1562" s="59"/>
      <c r="HEU1562" s="59"/>
      <c r="HEV1562" s="59"/>
      <c r="HEW1562" s="59"/>
      <c r="HEX1562" s="59"/>
      <c r="HEY1562" s="59"/>
      <c r="HEZ1562" s="59"/>
      <c r="HFA1562" s="59"/>
      <c r="HFB1562" s="59"/>
      <c r="HFC1562" s="59"/>
      <c r="HFD1562" s="59"/>
      <c r="HFE1562" s="59"/>
      <c r="HFF1562" s="59"/>
      <c r="HFG1562" s="59"/>
      <c r="HFH1562" s="59"/>
      <c r="HFI1562" s="59"/>
      <c r="HFJ1562" s="59"/>
      <c r="HFK1562" s="59"/>
      <c r="HFL1562" s="59"/>
      <c r="HFM1562" s="59"/>
      <c r="HFN1562" s="59"/>
      <c r="HFO1562" s="59"/>
      <c r="HFP1562" s="59"/>
      <c r="HFQ1562" s="59"/>
      <c r="HFR1562" s="59"/>
      <c r="HFS1562" s="59"/>
      <c r="HFT1562" s="59"/>
      <c r="HFU1562" s="59"/>
      <c r="HFV1562" s="59"/>
      <c r="HFW1562" s="59"/>
      <c r="HFX1562" s="59"/>
      <c r="HFY1562" s="59"/>
      <c r="HFZ1562" s="59"/>
      <c r="HGA1562" s="59"/>
      <c r="HGB1562" s="59"/>
      <c r="HGC1562" s="59"/>
      <c r="HGD1562" s="59"/>
      <c r="HGE1562" s="59"/>
      <c r="HGF1562" s="59"/>
      <c r="HGG1562" s="59"/>
      <c r="HGH1562" s="59"/>
      <c r="HGI1562" s="59"/>
      <c r="HGJ1562" s="59"/>
      <c r="HGK1562" s="59"/>
      <c r="HGL1562" s="59"/>
      <c r="HGM1562" s="59"/>
      <c r="HGN1562" s="59"/>
      <c r="HGO1562" s="59"/>
      <c r="HGP1562" s="59"/>
      <c r="HGQ1562" s="59"/>
      <c r="HGR1562" s="59"/>
      <c r="HGS1562" s="59"/>
      <c r="HGT1562" s="59"/>
      <c r="HGU1562" s="59"/>
      <c r="HGV1562" s="59"/>
      <c r="HGW1562" s="59"/>
      <c r="HGX1562" s="59"/>
      <c r="HGY1562" s="59"/>
      <c r="HGZ1562" s="59"/>
      <c r="HHA1562" s="59"/>
      <c r="HHB1562" s="59"/>
      <c r="HHC1562" s="59"/>
      <c r="HHD1562" s="59"/>
      <c r="HHE1562" s="59"/>
      <c r="HHF1562" s="59"/>
      <c r="HHG1562" s="59"/>
      <c r="HHH1562" s="59"/>
      <c r="HHI1562" s="59"/>
      <c r="HHJ1562" s="59"/>
      <c r="HHK1562" s="59"/>
      <c r="HHL1562" s="59"/>
      <c r="HHM1562" s="59"/>
      <c r="HHN1562" s="59"/>
      <c r="HHO1562" s="59"/>
      <c r="HHP1562" s="59"/>
      <c r="HHQ1562" s="59"/>
      <c r="HHR1562" s="59"/>
      <c r="HHS1562" s="59"/>
      <c r="HHT1562" s="59"/>
      <c r="HHU1562" s="59"/>
      <c r="HHV1562" s="59"/>
      <c r="HHW1562" s="59"/>
      <c r="HHX1562" s="59"/>
      <c r="HHY1562" s="59"/>
      <c r="HHZ1562" s="59"/>
      <c r="HIA1562" s="59"/>
      <c r="HIB1562" s="59"/>
      <c r="HIC1562" s="59"/>
      <c r="HID1562" s="59"/>
      <c r="HIE1562" s="59"/>
      <c r="HIF1562" s="59"/>
      <c r="HIG1562" s="59"/>
      <c r="HIH1562" s="59"/>
      <c r="HII1562" s="59"/>
      <c r="HIJ1562" s="59"/>
      <c r="HIK1562" s="59"/>
      <c r="HIL1562" s="59"/>
      <c r="HIM1562" s="59"/>
      <c r="HIN1562" s="59"/>
      <c r="HIO1562" s="59"/>
      <c r="HIP1562" s="59"/>
      <c r="HIQ1562" s="59"/>
      <c r="HIR1562" s="59"/>
      <c r="HIS1562" s="59"/>
      <c r="HIT1562" s="59"/>
      <c r="HIU1562" s="59"/>
      <c r="HIV1562" s="59"/>
      <c r="HIW1562" s="59"/>
      <c r="HIX1562" s="59"/>
      <c r="HIY1562" s="59"/>
      <c r="HIZ1562" s="59"/>
      <c r="HJA1562" s="59"/>
      <c r="HJB1562" s="59"/>
      <c r="HJC1562" s="59"/>
      <c r="HJD1562" s="59"/>
      <c r="HJE1562" s="59"/>
      <c r="HJF1562" s="59"/>
      <c r="HJG1562" s="59"/>
      <c r="HJH1562" s="59"/>
      <c r="HJI1562" s="59"/>
      <c r="HJJ1562" s="59"/>
      <c r="HJK1562" s="59"/>
      <c r="HJL1562" s="59"/>
      <c r="HJM1562" s="59"/>
      <c r="HJN1562" s="59"/>
      <c r="HJO1562" s="59"/>
      <c r="HJP1562" s="59"/>
      <c r="HJQ1562" s="59"/>
      <c r="HJR1562" s="59"/>
      <c r="HJS1562" s="59"/>
      <c r="HJT1562" s="59"/>
      <c r="HJU1562" s="59"/>
      <c r="HJV1562" s="59"/>
      <c r="HJW1562" s="59"/>
      <c r="HJX1562" s="59"/>
      <c r="HJY1562" s="59"/>
      <c r="HJZ1562" s="59"/>
      <c r="HKA1562" s="59"/>
      <c r="HKB1562" s="59"/>
      <c r="HKC1562" s="59"/>
      <c r="HKD1562" s="59"/>
      <c r="HKE1562" s="59"/>
      <c r="HKF1562" s="59"/>
      <c r="HKG1562" s="59"/>
      <c r="HKH1562" s="59"/>
      <c r="HKI1562" s="59"/>
      <c r="HKJ1562" s="59"/>
      <c r="HKK1562" s="59"/>
      <c r="HKL1562" s="59"/>
      <c r="HKM1562" s="59"/>
      <c r="HKN1562" s="59"/>
      <c r="HKO1562" s="59"/>
      <c r="HKP1562" s="59"/>
      <c r="HKQ1562" s="59"/>
      <c r="HKR1562" s="59"/>
      <c r="HKS1562" s="59"/>
      <c r="HKT1562" s="59"/>
      <c r="HKU1562" s="59"/>
      <c r="HKV1562" s="59"/>
      <c r="HKW1562" s="59"/>
      <c r="HKX1562" s="59"/>
      <c r="HKY1562" s="59"/>
      <c r="HKZ1562" s="59"/>
      <c r="HLA1562" s="59"/>
      <c r="HLB1562" s="59"/>
      <c r="HLC1562" s="59"/>
      <c r="HLD1562" s="59"/>
      <c r="HLE1562" s="59"/>
      <c r="HLF1562" s="59"/>
      <c r="HLG1562" s="59"/>
      <c r="HLH1562" s="59"/>
      <c r="HLI1562" s="59"/>
      <c r="HLJ1562" s="59"/>
      <c r="HLK1562" s="59"/>
      <c r="HLL1562" s="59"/>
      <c r="HLM1562" s="59"/>
      <c r="HLN1562" s="59"/>
      <c r="HLO1562" s="59"/>
      <c r="HLP1562" s="59"/>
      <c r="HLQ1562" s="59"/>
      <c r="HLR1562" s="59"/>
      <c r="HLS1562" s="59"/>
      <c r="HLT1562" s="59"/>
      <c r="HLU1562" s="59"/>
      <c r="HLV1562" s="59"/>
      <c r="HLW1562" s="59"/>
      <c r="HLX1562" s="59"/>
      <c r="HLY1562" s="59"/>
      <c r="HLZ1562" s="59"/>
      <c r="HMA1562" s="59"/>
      <c r="HMB1562" s="59"/>
      <c r="HMC1562" s="59"/>
      <c r="HMD1562" s="59"/>
      <c r="HME1562" s="59"/>
      <c r="HMF1562" s="59"/>
      <c r="HMG1562" s="59"/>
      <c r="HMH1562" s="59"/>
      <c r="HMI1562" s="59"/>
      <c r="HMJ1562" s="59"/>
      <c r="HMK1562" s="59"/>
      <c r="HML1562" s="59"/>
      <c r="HMM1562" s="59"/>
      <c r="HMN1562" s="59"/>
      <c r="HMO1562" s="59"/>
      <c r="HMP1562" s="59"/>
      <c r="HMQ1562" s="59"/>
      <c r="HMR1562" s="59"/>
      <c r="HMS1562" s="59"/>
      <c r="HMT1562" s="59"/>
      <c r="HMU1562" s="59"/>
      <c r="HMV1562" s="59"/>
      <c r="HMW1562" s="59"/>
      <c r="HMX1562" s="59"/>
      <c r="HMY1562" s="59"/>
      <c r="HMZ1562" s="59"/>
      <c r="HNA1562" s="59"/>
      <c r="HNB1562" s="59"/>
      <c r="HNC1562" s="59"/>
      <c r="HND1562" s="59"/>
      <c r="HNE1562" s="59"/>
      <c r="HNF1562" s="59"/>
      <c r="HNG1562" s="59"/>
      <c r="HNH1562" s="59"/>
      <c r="HNI1562" s="59"/>
      <c r="HNJ1562" s="59"/>
      <c r="HNK1562" s="59"/>
      <c r="HNL1562" s="59"/>
      <c r="HNM1562" s="59"/>
      <c r="HNN1562" s="59"/>
      <c r="HNO1562" s="59"/>
      <c r="HNP1562" s="59"/>
      <c r="HNQ1562" s="59"/>
      <c r="HNR1562" s="59"/>
      <c r="HNS1562" s="59"/>
      <c r="HNT1562" s="59"/>
      <c r="HNU1562" s="59"/>
      <c r="HNV1562" s="59"/>
      <c r="HNW1562" s="59"/>
      <c r="HNX1562" s="59"/>
      <c r="HNY1562" s="59"/>
      <c r="HNZ1562" s="59"/>
      <c r="HOA1562" s="59"/>
      <c r="HOB1562" s="59"/>
      <c r="HOC1562" s="59"/>
      <c r="HOD1562" s="59"/>
      <c r="HOE1562" s="59"/>
      <c r="HOF1562" s="59"/>
      <c r="HOG1562" s="59"/>
      <c r="HOH1562" s="59"/>
      <c r="HOI1562" s="59"/>
      <c r="HOJ1562" s="59"/>
      <c r="HOK1562" s="59"/>
      <c r="HOL1562" s="59"/>
      <c r="HOM1562" s="59"/>
      <c r="HON1562" s="59"/>
      <c r="HOO1562" s="59"/>
      <c r="HOP1562" s="59"/>
      <c r="HOQ1562" s="59"/>
      <c r="HOR1562" s="59"/>
      <c r="HOS1562" s="59"/>
      <c r="HOT1562" s="59"/>
      <c r="HOU1562" s="59"/>
      <c r="HOV1562" s="59"/>
      <c r="HOW1562" s="59"/>
      <c r="HOX1562" s="59"/>
      <c r="HOY1562" s="59"/>
      <c r="HOZ1562" s="59"/>
      <c r="HPA1562" s="59"/>
      <c r="HPB1562" s="59"/>
      <c r="HPC1562" s="59"/>
      <c r="HPD1562" s="59"/>
      <c r="HPE1562" s="59"/>
      <c r="HPF1562" s="59"/>
      <c r="HPG1562" s="59"/>
      <c r="HPH1562" s="59"/>
      <c r="HPI1562" s="59"/>
      <c r="HPJ1562" s="59"/>
      <c r="HPK1562" s="59"/>
      <c r="HPL1562" s="59"/>
      <c r="HPM1562" s="59"/>
      <c r="HPN1562" s="59"/>
      <c r="HPO1562" s="59"/>
      <c r="HPP1562" s="59"/>
      <c r="HPQ1562" s="59"/>
      <c r="HPR1562" s="59"/>
      <c r="HPS1562" s="59"/>
      <c r="HPT1562" s="59"/>
      <c r="HPU1562" s="59"/>
      <c r="HPV1562" s="59"/>
      <c r="HPW1562" s="59"/>
      <c r="HPX1562" s="59"/>
      <c r="HPY1562" s="59"/>
      <c r="HPZ1562" s="59"/>
      <c r="HQA1562" s="59"/>
      <c r="HQB1562" s="59"/>
      <c r="HQC1562" s="59"/>
      <c r="HQD1562" s="59"/>
      <c r="HQE1562" s="59"/>
      <c r="HQF1562" s="59"/>
      <c r="HQG1562" s="59"/>
      <c r="HQH1562" s="59"/>
      <c r="HQI1562" s="59"/>
      <c r="HQJ1562" s="59"/>
      <c r="HQK1562" s="59"/>
      <c r="HQL1562" s="59"/>
      <c r="HQM1562" s="59"/>
      <c r="HQN1562" s="59"/>
      <c r="HQO1562" s="59"/>
      <c r="HQP1562" s="59"/>
      <c r="HQQ1562" s="59"/>
      <c r="HQR1562" s="59"/>
      <c r="HQS1562" s="59"/>
      <c r="HQT1562" s="59"/>
      <c r="HQU1562" s="59"/>
      <c r="HQV1562" s="59"/>
      <c r="HQW1562" s="59"/>
      <c r="HQX1562" s="59"/>
      <c r="HQY1562" s="59"/>
      <c r="HQZ1562" s="59"/>
      <c r="HRA1562" s="59"/>
      <c r="HRB1562" s="59"/>
      <c r="HRC1562" s="59"/>
      <c r="HRD1562" s="59"/>
      <c r="HRE1562" s="59"/>
      <c r="HRF1562" s="59"/>
      <c r="HRG1562" s="59"/>
      <c r="HRH1562" s="59"/>
      <c r="HRI1562" s="59"/>
      <c r="HRJ1562" s="59"/>
      <c r="HRK1562" s="59"/>
      <c r="HRL1562" s="59"/>
      <c r="HRM1562" s="59"/>
      <c r="HRN1562" s="59"/>
      <c r="HRO1562" s="59"/>
      <c r="HRP1562" s="59"/>
      <c r="HRQ1562" s="59"/>
      <c r="HRR1562" s="59"/>
      <c r="HRS1562" s="59"/>
      <c r="HRT1562" s="59"/>
      <c r="HRU1562" s="59"/>
      <c r="HRV1562" s="59"/>
      <c r="HRW1562" s="59"/>
      <c r="HRX1562" s="59"/>
      <c r="HRY1562" s="59"/>
      <c r="HRZ1562" s="59"/>
      <c r="HSA1562" s="59"/>
      <c r="HSB1562" s="59"/>
      <c r="HSC1562" s="59"/>
      <c r="HSD1562" s="59"/>
      <c r="HSE1562" s="59"/>
      <c r="HSF1562" s="59"/>
      <c r="HSG1562" s="59"/>
      <c r="HSH1562" s="59"/>
      <c r="HSI1562" s="59"/>
      <c r="HSJ1562" s="59"/>
      <c r="HSK1562" s="59"/>
      <c r="HSL1562" s="59"/>
      <c r="HSM1562" s="59"/>
      <c r="HSN1562" s="59"/>
      <c r="HSO1562" s="59"/>
      <c r="HSP1562" s="59"/>
      <c r="HSQ1562" s="59"/>
      <c r="HSR1562" s="59"/>
      <c r="HSS1562" s="59"/>
      <c r="HST1562" s="59"/>
      <c r="HSU1562" s="59"/>
      <c r="HSV1562" s="59"/>
      <c r="HSW1562" s="59"/>
      <c r="HSX1562" s="59"/>
      <c r="HSY1562" s="59"/>
      <c r="HSZ1562" s="59"/>
      <c r="HTA1562" s="59"/>
      <c r="HTB1562" s="59"/>
      <c r="HTC1562" s="59"/>
      <c r="HTD1562" s="59"/>
      <c r="HTE1562" s="59"/>
      <c r="HTF1562" s="59"/>
      <c r="HTG1562" s="59"/>
      <c r="HTH1562" s="59"/>
      <c r="HTI1562" s="59"/>
      <c r="HTJ1562" s="59"/>
      <c r="HTK1562" s="59"/>
      <c r="HTL1562" s="59"/>
      <c r="HTM1562" s="59"/>
      <c r="HTN1562" s="59"/>
      <c r="HTO1562" s="59"/>
      <c r="HTP1562" s="59"/>
      <c r="HTQ1562" s="59"/>
      <c r="HTR1562" s="59"/>
      <c r="HTS1562" s="59"/>
      <c r="HTT1562" s="59"/>
      <c r="HTU1562" s="59"/>
      <c r="HTV1562" s="59"/>
      <c r="HTW1562" s="59"/>
      <c r="HTX1562" s="59"/>
      <c r="HTY1562" s="59"/>
      <c r="HTZ1562" s="59"/>
      <c r="HUA1562" s="59"/>
      <c r="HUB1562" s="59"/>
      <c r="HUC1562" s="59"/>
      <c r="HUD1562" s="59"/>
      <c r="HUE1562" s="59"/>
      <c r="HUF1562" s="59"/>
      <c r="HUG1562" s="59"/>
      <c r="HUH1562" s="59"/>
      <c r="HUI1562" s="59"/>
      <c r="HUJ1562" s="59"/>
      <c r="HUK1562" s="59"/>
      <c r="HUL1562" s="59"/>
      <c r="HUM1562" s="59"/>
      <c r="HUN1562" s="59"/>
      <c r="HUO1562" s="59"/>
      <c r="HUP1562" s="59"/>
      <c r="HUQ1562" s="59"/>
      <c r="HUR1562" s="59"/>
      <c r="HUS1562" s="59"/>
      <c r="HUT1562" s="59"/>
      <c r="HUU1562" s="59"/>
      <c r="HUV1562" s="59"/>
      <c r="HUW1562" s="59"/>
      <c r="HUX1562" s="59"/>
      <c r="HUY1562" s="59"/>
      <c r="HUZ1562" s="59"/>
      <c r="HVA1562" s="59"/>
      <c r="HVB1562" s="59"/>
      <c r="HVC1562" s="59"/>
      <c r="HVD1562" s="59"/>
      <c r="HVE1562" s="59"/>
      <c r="HVF1562" s="59"/>
      <c r="HVG1562" s="59"/>
      <c r="HVH1562" s="59"/>
      <c r="HVI1562" s="59"/>
      <c r="HVJ1562" s="59"/>
      <c r="HVK1562" s="59"/>
      <c r="HVL1562" s="59"/>
      <c r="HVM1562" s="59"/>
      <c r="HVN1562" s="59"/>
      <c r="HVO1562" s="59"/>
      <c r="HVP1562" s="59"/>
      <c r="HVQ1562" s="59"/>
      <c r="HVR1562" s="59"/>
      <c r="HVS1562" s="59"/>
      <c r="HVT1562" s="59"/>
      <c r="HVU1562" s="59"/>
      <c r="HVV1562" s="59"/>
      <c r="HVW1562" s="59"/>
      <c r="HVX1562" s="59"/>
      <c r="HVY1562" s="59"/>
      <c r="HVZ1562" s="59"/>
      <c r="HWA1562" s="59"/>
      <c r="HWB1562" s="59"/>
      <c r="HWC1562" s="59"/>
      <c r="HWD1562" s="59"/>
      <c r="HWE1562" s="59"/>
      <c r="HWF1562" s="59"/>
      <c r="HWG1562" s="59"/>
      <c r="HWH1562" s="59"/>
      <c r="HWI1562" s="59"/>
      <c r="HWJ1562" s="59"/>
      <c r="HWK1562" s="59"/>
      <c r="HWL1562" s="59"/>
      <c r="HWM1562" s="59"/>
      <c r="HWN1562" s="59"/>
      <c r="HWO1562" s="59"/>
      <c r="HWP1562" s="59"/>
      <c r="HWQ1562" s="59"/>
      <c r="HWR1562" s="59"/>
      <c r="HWS1562" s="59"/>
      <c r="HWT1562" s="59"/>
      <c r="HWU1562" s="59"/>
      <c r="HWV1562" s="59"/>
      <c r="HWW1562" s="59"/>
      <c r="HWX1562" s="59"/>
      <c r="HWY1562" s="59"/>
      <c r="HWZ1562" s="59"/>
      <c r="HXA1562" s="59"/>
      <c r="HXB1562" s="59"/>
      <c r="HXC1562" s="59"/>
      <c r="HXD1562" s="59"/>
      <c r="HXE1562" s="59"/>
      <c r="HXF1562" s="59"/>
      <c r="HXG1562" s="59"/>
      <c r="HXH1562" s="59"/>
      <c r="HXI1562" s="59"/>
      <c r="HXJ1562" s="59"/>
      <c r="HXK1562" s="59"/>
      <c r="HXL1562" s="59"/>
      <c r="HXM1562" s="59"/>
      <c r="HXN1562" s="59"/>
      <c r="HXO1562" s="59"/>
      <c r="HXP1562" s="59"/>
      <c r="HXQ1562" s="59"/>
      <c r="HXR1562" s="59"/>
      <c r="HXS1562" s="59"/>
      <c r="HXT1562" s="59"/>
      <c r="HXU1562" s="59"/>
      <c r="HXV1562" s="59"/>
      <c r="HXW1562" s="59"/>
      <c r="HXX1562" s="59"/>
      <c r="HXY1562" s="59"/>
      <c r="HXZ1562" s="59"/>
      <c r="HYA1562" s="59"/>
      <c r="HYB1562" s="59"/>
      <c r="HYC1562" s="59"/>
      <c r="HYD1562" s="59"/>
      <c r="HYE1562" s="59"/>
      <c r="HYF1562" s="59"/>
      <c r="HYG1562" s="59"/>
      <c r="HYH1562" s="59"/>
      <c r="HYI1562" s="59"/>
      <c r="HYJ1562" s="59"/>
      <c r="HYK1562" s="59"/>
      <c r="HYL1562" s="59"/>
      <c r="HYM1562" s="59"/>
      <c r="HYN1562" s="59"/>
      <c r="HYO1562" s="59"/>
      <c r="HYP1562" s="59"/>
      <c r="HYQ1562" s="59"/>
      <c r="HYR1562" s="59"/>
      <c r="HYS1562" s="59"/>
      <c r="HYT1562" s="59"/>
      <c r="HYU1562" s="59"/>
      <c r="HYV1562" s="59"/>
      <c r="HYW1562" s="59"/>
      <c r="HYX1562" s="59"/>
      <c r="HYY1562" s="59"/>
      <c r="HYZ1562" s="59"/>
      <c r="HZA1562" s="59"/>
      <c r="HZB1562" s="59"/>
      <c r="HZC1562" s="59"/>
      <c r="HZD1562" s="59"/>
      <c r="HZE1562" s="59"/>
      <c r="HZF1562" s="59"/>
      <c r="HZG1562" s="59"/>
      <c r="HZH1562" s="59"/>
      <c r="HZI1562" s="59"/>
      <c r="HZJ1562" s="59"/>
      <c r="HZK1562" s="59"/>
      <c r="HZL1562" s="59"/>
      <c r="HZM1562" s="59"/>
      <c r="HZN1562" s="59"/>
      <c r="HZO1562" s="59"/>
      <c r="HZP1562" s="59"/>
      <c r="HZQ1562" s="59"/>
      <c r="HZR1562" s="59"/>
      <c r="HZS1562" s="59"/>
      <c r="HZT1562" s="59"/>
      <c r="HZU1562" s="59"/>
      <c r="HZV1562" s="59"/>
      <c r="HZW1562" s="59"/>
      <c r="HZX1562" s="59"/>
      <c r="HZY1562" s="59"/>
      <c r="HZZ1562" s="59"/>
      <c r="IAA1562" s="59"/>
      <c r="IAB1562" s="59"/>
      <c r="IAC1562" s="59"/>
      <c r="IAD1562" s="59"/>
      <c r="IAE1562" s="59"/>
      <c r="IAF1562" s="59"/>
      <c r="IAG1562" s="59"/>
      <c r="IAH1562" s="59"/>
      <c r="IAI1562" s="59"/>
      <c r="IAJ1562" s="59"/>
      <c r="IAK1562" s="59"/>
      <c r="IAL1562" s="59"/>
      <c r="IAM1562" s="59"/>
      <c r="IAN1562" s="59"/>
      <c r="IAO1562" s="59"/>
      <c r="IAP1562" s="59"/>
      <c r="IAQ1562" s="59"/>
      <c r="IAR1562" s="59"/>
      <c r="IAS1562" s="59"/>
      <c r="IAT1562" s="59"/>
      <c r="IAU1562" s="59"/>
      <c r="IAV1562" s="59"/>
      <c r="IAW1562" s="59"/>
      <c r="IAX1562" s="59"/>
      <c r="IAY1562" s="59"/>
      <c r="IAZ1562" s="59"/>
      <c r="IBA1562" s="59"/>
      <c r="IBB1562" s="59"/>
      <c r="IBC1562" s="59"/>
      <c r="IBD1562" s="59"/>
      <c r="IBE1562" s="59"/>
      <c r="IBF1562" s="59"/>
      <c r="IBG1562" s="59"/>
      <c r="IBH1562" s="59"/>
      <c r="IBI1562" s="59"/>
      <c r="IBJ1562" s="59"/>
      <c r="IBK1562" s="59"/>
      <c r="IBL1562" s="59"/>
      <c r="IBM1562" s="59"/>
      <c r="IBN1562" s="59"/>
      <c r="IBO1562" s="59"/>
      <c r="IBP1562" s="59"/>
      <c r="IBQ1562" s="59"/>
      <c r="IBR1562" s="59"/>
      <c r="IBS1562" s="59"/>
      <c r="IBT1562" s="59"/>
      <c r="IBU1562" s="59"/>
      <c r="IBV1562" s="59"/>
      <c r="IBW1562" s="59"/>
      <c r="IBX1562" s="59"/>
      <c r="IBY1562" s="59"/>
      <c r="IBZ1562" s="59"/>
      <c r="ICA1562" s="59"/>
      <c r="ICB1562" s="59"/>
      <c r="ICC1562" s="59"/>
      <c r="ICD1562" s="59"/>
      <c r="ICE1562" s="59"/>
      <c r="ICF1562" s="59"/>
      <c r="ICG1562" s="59"/>
      <c r="ICH1562" s="59"/>
      <c r="ICI1562" s="59"/>
      <c r="ICJ1562" s="59"/>
      <c r="ICK1562" s="59"/>
      <c r="ICL1562" s="59"/>
      <c r="ICM1562" s="59"/>
      <c r="ICN1562" s="59"/>
      <c r="ICO1562" s="59"/>
      <c r="ICP1562" s="59"/>
      <c r="ICQ1562" s="59"/>
      <c r="ICR1562" s="59"/>
      <c r="ICS1562" s="59"/>
      <c r="ICT1562" s="59"/>
      <c r="ICU1562" s="59"/>
      <c r="ICV1562" s="59"/>
      <c r="ICW1562" s="59"/>
      <c r="ICX1562" s="59"/>
      <c r="ICY1562" s="59"/>
      <c r="ICZ1562" s="59"/>
      <c r="IDA1562" s="59"/>
      <c r="IDB1562" s="59"/>
      <c r="IDC1562" s="59"/>
      <c r="IDD1562" s="59"/>
      <c r="IDE1562" s="59"/>
      <c r="IDF1562" s="59"/>
      <c r="IDG1562" s="59"/>
      <c r="IDH1562" s="59"/>
      <c r="IDI1562" s="59"/>
      <c r="IDJ1562" s="59"/>
      <c r="IDK1562" s="59"/>
      <c r="IDL1562" s="59"/>
      <c r="IDM1562" s="59"/>
      <c r="IDN1562" s="59"/>
      <c r="IDO1562" s="59"/>
      <c r="IDP1562" s="59"/>
      <c r="IDQ1562" s="59"/>
      <c r="IDR1562" s="59"/>
      <c r="IDS1562" s="59"/>
      <c r="IDT1562" s="59"/>
      <c r="IDU1562" s="59"/>
      <c r="IDV1562" s="59"/>
      <c r="IDW1562" s="59"/>
      <c r="IDX1562" s="59"/>
      <c r="IDY1562" s="59"/>
      <c r="IDZ1562" s="59"/>
      <c r="IEA1562" s="59"/>
      <c r="IEB1562" s="59"/>
      <c r="IEC1562" s="59"/>
      <c r="IED1562" s="59"/>
      <c r="IEE1562" s="59"/>
      <c r="IEF1562" s="59"/>
      <c r="IEG1562" s="59"/>
      <c r="IEH1562" s="59"/>
      <c r="IEI1562" s="59"/>
      <c r="IEJ1562" s="59"/>
      <c r="IEK1562" s="59"/>
      <c r="IEL1562" s="59"/>
      <c r="IEM1562" s="59"/>
      <c r="IEN1562" s="59"/>
      <c r="IEO1562" s="59"/>
      <c r="IEP1562" s="59"/>
      <c r="IEQ1562" s="59"/>
      <c r="IER1562" s="59"/>
      <c r="IES1562" s="59"/>
      <c r="IET1562" s="59"/>
      <c r="IEU1562" s="59"/>
      <c r="IEV1562" s="59"/>
      <c r="IEW1562" s="59"/>
      <c r="IEX1562" s="59"/>
      <c r="IEY1562" s="59"/>
      <c r="IEZ1562" s="59"/>
      <c r="IFA1562" s="59"/>
      <c r="IFB1562" s="59"/>
      <c r="IFC1562" s="59"/>
      <c r="IFD1562" s="59"/>
      <c r="IFE1562" s="59"/>
      <c r="IFF1562" s="59"/>
      <c r="IFG1562" s="59"/>
      <c r="IFH1562" s="59"/>
      <c r="IFI1562" s="59"/>
      <c r="IFJ1562" s="59"/>
      <c r="IFK1562" s="59"/>
      <c r="IFL1562" s="59"/>
      <c r="IFM1562" s="59"/>
      <c r="IFN1562" s="59"/>
      <c r="IFO1562" s="59"/>
      <c r="IFP1562" s="59"/>
      <c r="IFQ1562" s="59"/>
      <c r="IFR1562" s="59"/>
      <c r="IFS1562" s="59"/>
      <c r="IFT1562" s="59"/>
      <c r="IFU1562" s="59"/>
      <c r="IFV1562" s="59"/>
      <c r="IFW1562" s="59"/>
      <c r="IFX1562" s="59"/>
      <c r="IFY1562" s="59"/>
      <c r="IFZ1562" s="59"/>
      <c r="IGA1562" s="59"/>
      <c r="IGB1562" s="59"/>
      <c r="IGC1562" s="59"/>
      <c r="IGD1562" s="59"/>
      <c r="IGE1562" s="59"/>
      <c r="IGF1562" s="59"/>
      <c r="IGG1562" s="59"/>
      <c r="IGH1562" s="59"/>
      <c r="IGI1562" s="59"/>
      <c r="IGJ1562" s="59"/>
      <c r="IGK1562" s="59"/>
      <c r="IGL1562" s="59"/>
      <c r="IGM1562" s="59"/>
      <c r="IGN1562" s="59"/>
      <c r="IGO1562" s="59"/>
      <c r="IGP1562" s="59"/>
      <c r="IGQ1562" s="59"/>
      <c r="IGR1562" s="59"/>
      <c r="IGS1562" s="59"/>
      <c r="IGT1562" s="59"/>
      <c r="IGU1562" s="59"/>
      <c r="IGV1562" s="59"/>
      <c r="IGW1562" s="59"/>
      <c r="IGX1562" s="59"/>
      <c r="IGY1562" s="59"/>
      <c r="IGZ1562" s="59"/>
      <c r="IHA1562" s="59"/>
      <c r="IHB1562" s="59"/>
      <c r="IHC1562" s="59"/>
      <c r="IHD1562" s="59"/>
      <c r="IHE1562" s="59"/>
      <c r="IHF1562" s="59"/>
      <c r="IHG1562" s="59"/>
      <c r="IHH1562" s="59"/>
      <c r="IHI1562" s="59"/>
      <c r="IHJ1562" s="59"/>
      <c r="IHK1562" s="59"/>
      <c r="IHL1562" s="59"/>
      <c r="IHM1562" s="59"/>
      <c r="IHN1562" s="59"/>
      <c r="IHO1562" s="59"/>
      <c r="IHP1562" s="59"/>
      <c r="IHQ1562" s="59"/>
      <c r="IHR1562" s="59"/>
      <c r="IHS1562" s="59"/>
      <c r="IHT1562" s="59"/>
      <c r="IHU1562" s="59"/>
      <c r="IHV1562" s="59"/>
      <c r="IHW1562" s="59"/>
      <c r="IHX1562" s="59"/>
      <c r="IHY1562" s="59"/>
      <c r="IHZ1562" s="59"/>
      <c r="IIA1562" s="59"/>
      <c r="IIB1562" s="59"/>
      <c r="IIC1562" s="59"/>
      <c r="IID1562" s="59"/>
      <c r="IIE1562" s="59"/>
      <c r="IIF1562" s="59"/>
      <c r="IIG1562" s="59"/>
      <c r="IIH1562" s="59"/>
      <c r="III1562" s="59"/>
      <c r="IIJ1562" s="59"/>
      <c r="IIK1562" s="59"/>
      <c r="IIL1562" s="59"/>
      <c r="IIM1562" s="59"/>
      <c r="IIN1562" s="59"/>
      <c r="IIO1562" s="59"/>
      <c r="IIP1562" s="59"/>
      <c r="IIQ1562" s="59"/>
      <c r="IIR1562" s="59"/>
      <c r="IIS1562" s="59"/>
      <c r="IIT1562" s="59"/>
      <c r="IIU1562" s="59"/>
      <c r="IIV1562" s="59"/>
      <c r="IIW1562" s="59"/>
      <c r="IIX1562" s="59"/>
      <c r="IIY1562" s="59"/>
      <c r="IIZ1562" s="59"/>
      <c r="IJA1562" s="59"/>
      <c r="IJB1562" s="59"/>
      <c r="IJC1562" s="59"/>
      <c r="IJD1562" s="59"/>
      <c r="IJE1562" s="59"/>
      <c r="IJF1562" s="59"/>
      <c r="IJG1562" s="59"/>
      <c r="IJH1562" s="59"/>
      <c r="IJI1562" s="59"/>
      <c r="IJJ1562" s="59"/>
      <c r="IJK1562" s="59"/>
      <c r="IJL1562" s="59"/>
      <c r="IJM1562" s="59"/>
      <c r="IJN1562" s="59"/>
      <c r="IJO1562" s="59"/>
      <c r="IJP1562" s="59"/>
      <c r="IJQ1562" s="59"/>
      <c r="IJR1562" s="59"/>
      <c r="IJS1562" s="59"/>
      <c r="IJT1562" s="59"/>
      <c r="IJU1562" s="59"/>
      <c r="IJV1562" s="59"/>
      <c r="IJW1562" s="59"/>
      <c r="IJX1562" s="59"/>
      <c r="IJY1562" s="59"/>
      <c r="IJZ1562" s="59"/>
      <c r="IKA1562" s="59"/>
      <c r="IKB1562" s="59"/>
      <c r="IKC1562" s="59"/>
      <c r="IKD1562" s="59"/>
      <c r="IKE1562" s="59"/>
      <c r="IKF1562" s="59"/>
      <c r="IKG1562" s="59"/>
      <c r="IKH1562" s="59"/>
      <c r="IKI1562" s="59"/>
      <c r="IKJ1562" s="59"/>
      <c r="IKK1562" s="59"/>
      <c r="IKL1562" s="59"/>
      <c r="IKM1562" s="59"/>
      <c r="IKN1562" s="59"/>
      <c r="IKO1562" s="59"/>
      <c r="IKP1562" s="59"/>
      <c r="IKQ1562" s="59"/>
      <c r="IKR1562" s="59"/>
      <c r="IKS1562" s="59"/>
      <c r="IKT1562" s="59"/>
      <c r="IKU1562" s="59"/>
      <c r="IKV1562" s="59"/>
      <c r="IKW1562" s="59"/>
      <c r="IKX1562" s="59"/>
      <c r="IKY1562" s="59"/>
      <c r="IKZ1562" s="59"/>
      <c r="ILA1562" s="59"/>
      <c r="ILB1562" s="59"/>
      <c r="ILC1562" s="59"/>
      <c r="ILD1562" s="59"/>
      <c r="ILE1562" s="59"/>
      <c r="ILF1562" s="59"/>
      <c r="ILG1562" s="59"/>
      <c r="ILH1562" s="59"/>
      <c r="ILI1562" s="59"/>
      <c r="ILJ1562" s="59"/>
      <c r="ILK1562" s="59"/>
      <c r="ILL1562" s="59"/>
      <c r="ILM1562" s="59"/>
      <c r="ILN1562" s="59"/>
      <c r="ILO1562" s="59"/>
      <c r="ILP1562" s="59"/>
      <c r="ILQ1562" s="59"/>
      <c r="ILR1562" s="59"/>
      <c r="ILS1562" s="59"/>
      <c r="ILT1562" s="59"/>
      <c r="ILU1562" s="59"/>
      <c r="ILV1562" s="59"/>
      <c r="ILW1562" s="59"/>
      <c r="ILX1562" s="59"/>
      <c r="ILY1562" s="59"/>
      <c r="ILZ1562" s="59"/>
      <c r="IMA1562" s="59"/>
      <c r="IMB1562" s="59"/>
      <c r="IMC1562" s="59"/>
      <c r="IMD1562" s="59"/>
      <c r="IME1562" s="59"/>
      <c r="IMF1562" s="59"/>
      <c r="IMG1562" s="59"/>
      <c r="IMH1562" s="59"/>
      <c r="IMI1562" s="59"/>
      <c r="IMJ1562" s="59"/>
      <c r="IMK1562" s="59"/>
      <c r="IML1562" s="59"/>
      <c r="IMM1562" s="59"/>
      <c r="IMN1562" s="59"/>
      <c r="IMO1562" s="59"/>
      <c r="IMP1562" s="59"/>
      <c r="IMQ1562" s="59"/>
      <c r="IMR1562" s="59"/>
      <c r="IMS1562" s="59"/>
      <c r="IMT1562" s="59"/>
      <c r="IMU1562" s="59"/>
      <c r="IMV1562" s="59"/>
      <c r="IMW1562" s="59"/>
      <c r="IMX1562" s="59"/>
      <c r="IMY1562" s="59"/>
      <c r="IMZ1562" s="59"/>
      <c r="INA1562" s="59"/>
      <c r="INB1562" s="59"/>
      <c r="INC1562" s="59"/>
      <c r="IND1562" s="59"/>
      <c r="INE1562" s="59"/>
      <c r="INF1562" s="59"/>
      <c r="ING1562" s="59"/>
      <c r="INH1562" s="59"/>
      <c r="INI1562" s="59"/>
      <c r="INJ1562" s="59"/>
      <c r="INK1562" s="59"/>
      <c r="INL1562" s="59"/>
      <c r="INM1562" s="59"/>
      <c r="INN1562" s="59"/>
      <c r="INO1562" s="59"/>
      <c r="INP1562" s="59"/>
      <c r="INQ1562" s="59"/>
      <c r="INR1562" s="59"/>
      <c r="INS1562" s="59"/>
      <c r="INT1562" s="59"/>
      <c r="INU1562" s="59"/>
      <c r="INV1562" s="59"/>
      <c r="INW1562" s="59"/>
      <c r="INX1562" s="59"/>
      <c r="INY1562" s="59"/>
      <c r="INZ1562" s="59"/>
      <c r="IOA1562" s="59"/>
      <c r="IOB1562" s="59"/>
      <c r="IOC1562" s="59"/>
      <c r="IOD1562" s="59"/>
      <c r="IOE1562" s="59"/>
      <c r="IOF1562" s="59"/>
      <c r="IOG1562" s="59"/>
      <c r="IOH1562" s="59"/>
      <c r="IOI1562" s="59"/>
      <c r="IOJ1562" s="59"/>
      <c r="IOK1562" s="59"/>
      <c r="IOL1562" s="59"/>
      <c r="IOM1562" s="59"/>
      <c r="ION1562" s="59"/>
      <c r="IOO1562" s="59"/>
      <c r="IOP1562" s="59"/>
      <c r="IOQ1562" s="59"/>
      <c r="IOR1562" s="59"/>
      <c r="IOS1562" s="59"/>
      <c r="IOT1562" s="59"/>
      <c r="IOU1562" s="59"/>
      <c r="IOV1562" s="59"/>
      <c r="IOW1562" s="59"/>
      <c r="IOX1562" s="59"/>
      <c r="IOY1562" s="59"/>
      <c r="IOZ1562" s="59"/>
      <c r="IPA1562" s="59"/>
      <c r="IPB1562" s="59"/>
      <c r="IPC1562" s="59"/>
      <c r="IPD1562" s="59"/>
      <c r="IPE1562" s="59"/>
      <c r="IPF1562" s="59"/>
      <c r="IPG1562" s="59"/>
      <c r="IPH1562" s="59"/>
      <c r="IPI1562" s="59"/>
      <c r="IPJ1562" s="59"/>
      <c r="IPK1562" s="59"/>
      <c r="IPL1562" s="59"/>
      <c r="IPM1562" s="59"/>
      <c r="IPN1562" s="59"/>
      <c r="IPO1562" s="59"/>
      <c r="IPP1562" s="59"/>
      <c r="IPQ1562" s="59"/>
      <c r="IPR1562" s="59"/>
      <c r="IPS1562" s="59"/>
      <c r="IPT1562" s="59"/>
      <c r="IPU1562" s="59"/>
      <c r="IPV1562" s="59"/>
      <c r="IPW1562" s="59"/>
      <c r="IPX1562" s="59"/>
      <c r="IPY1562" s="59"/>
      <c r="IPZ1562" s="59"/>
      <c r="IQA1562" s="59"/>
      <c r="IQB1562" s="59"/>
      <c r="IQC1562" s="59"/>
      <c r="IQD1562" s="59"/>
      <c r="IQE1562" s="59"/>
      <c r="IQF1562" s="59"/>
      <c r="IQG1562" s="59"/>
      <c r="IQH1562" s="59"/>
      <c r="IQI1562" s="59"/>
      <c r="IQJ1562" s="59"/>
      <c r="IQK1562" s="59"/>
      <c r="IQL1562" s="59"/>
      <c r="IQM1562" s="59"/>
      <c r="IQN1562" s="59"/>
      <c r="IQO1562" s="59"/>
      <c r="IQP1562" s="59"/>
      <c r="IQQ1562" s="59"/>
      <c r="IQR1562" s="59"/>
      <c r="IQS1562" s="59"/>
      <c r="IQT1562" s="59"/>
      <c r="IQU1562" s="59"/>
      <c r="IQV1562" s="59"/>
      <c r="IQW1562" s="59"/>
      <c r="IQX1562" s="59"/>
      <c r="IQY1562" s="59"/>
      <c r="IQZ1562" s="59"/>
      <c r="IRA1562" s="59"/>
      <c r="IRB1562" s="59"/>
      <c r="IRC1562" s="59"/>
      <c r="IRD1562" s="59"/>
      <c r="IRE1562" s="59"/>
      <c r="IRF1562" s="59"/>
      <c r="IRG1562" s="59"/>
      <c r="IRH1562" s="59"/>
      <c r="IRI1562" s="59"/>
      <c r="IRJ1562" s="59"/>
      <c r="IRK1562" s="59"/>
      <c r="IRL1562" s="59"/>
      <c r="IRM1562" s="59"/>
      <c r="IRN1562" s="59"/>
      <c r="IRO1562" s="59"/>
      <c r="IRP1562" s="59"/>
      <c r="IRQ1562" s="59"/>
      <c r="IRR1562" s="59"/>
      <c r="IRS1562" s="59"/>
      <c r="IRT1562" s="59"/>
      <c r="IRU1562" s="59"/>
      <c r="IRV1562" s="59"/>
      <c r="IRW1562" s="59"/>
      <c r="IRX1562" s="59"/>
      <c r="IRY1562" s="59"/>
      <c r="IRZ1562" s="59"/>
      <c r="ISA1562" s="59"/>
      <c r="ISB1562" s="59"/>
      <c r="ISC1562" s="59"/>
      <c r="ISD1562" s="59"/>
      <c r="ISE1562" s="59"/>
      <c r="ISF1562" s="59"/>
      <c r="ISG1562" s="59"/>
      <c r="ISH1562" s="59"/>
      <c r="ISI1562" s="59"/>
      <c r="ISJ1562" s="59"/>
      <c r="ISK1562" s="59"/>
      <c r="ISL1562" s="59"/>
      <c r="ISM1562" s="59"/>
      <c r="ISN1562" s="59"/>
      <c r="ISO1562" s="59"/>
      <c r="ISP1562" s="59"/>
      <c r="ISQ1562" s="59"/>
      <c r="ISR1562" s="59"/>
      <c r="ISS1562" s="59"/>
      <c r="IST1562" s="59"/>
      <c r="ISU1562" s="59"/>
      <c r="ISV1562" s="59"/>
      <c r="ISW1562" s="59"/>
      <c r="ISX1562" s="59"/>
      <c r="ISY1562" s="59"/>
      <c r="ISZ1562" s="59"/>
      <c r="ITA1562" s="59"/>
      <c r="ITB1562" s="59"/>
      <c r="ITC1562" s="59"/>
      <c r="ITD1562" s="59"/>
      <c r="ITE1562" s="59"/>
      <c r="ITF1562" s="59"/>
      <c r="ITG1562" s="59"/>
      <c r="ITH1562" s="59"/>
      <c r="ITI1562" s="59"/>
      <c r="ITJ1562" s="59"/>
      <c r="ITK1562" s="59"/>
      <c r="ITL1562" s="59"/>
      <c r="ITM1562" s="59"/>
      <c r="ITN1562" s="59"/>
      <c r="ITO1562" s="59"/>
      <c r="ITP1562" s="59"/>
      <c r="ITQ1562" s="59"/>
      <c r="ITR1562" s="59"/>
      <c r="ITS1562" s="59"/>
      <c r="ITT1562" s="59"/>
      <c r="ITU1562" s="59"/>
      <c r="ITV1562" s="59"/>
      <c r="ITW1562" s="59"/>
      <c r="ITX1562" s="59"/>
      <c r="ITY1562" s="59"/>
      <c r="ITZ1562" s="59"/>
      <c r="IUA1562" s="59"/>
      <c r="IUB1562" s="59"/>
      <c r="IUC1562" s="59"/>
      <c r="IUD1562" s="59"/>
      <c r="IUE1562" s="59"/>
      <c r="IUF1562" s="59"/>
      <c r="IUG1562" s="59"/>
      <c r="IUH1562" s="59"/>
      <c r="IUI1562" s="59"/>
      <c r="IUJ1562" s="59"/>
      <c r="IUK1562" s="59"/>
      <c r="IUL1562" s="59"/>
      <c r="IUM1562" s="59"/>
      <c r="IUN1562" s="59"/>
      <c r="IUO1562" s="59"/>
      <c r="IUP1562" s="59"/>
      <c r="IUQ1562" s="59"/>
      <c r="IUR1562" s="59"/>
      <c r="IUS1562" s="59"/>
      <c r="IUT1562" s="59"/>
      <c r="IUU1562" s="59"/>
      <c r="IUV1562" s="59"/>
      <c r="IUW1562" s="59"/>
      <c r="IUX1562" s="59"/>
      <c r="IUY1562" s="59"/>
      <c r="IUZ1562" s="59"/>
      <c r="IVA1562" s="59"/>
      <c r="IVB1562" s="59"/>
      <c r="IVC1562" s="59"/>
      <c r="IVD1562" s="59"/>
      <c r="IVE1562" s="59"/>
      <c r="IVF1562" s="59"/>
      <c r="IVG1562" s="59"/>
      <c r="IVH1562" s="59"/>
      <c r="IVI1562" s="59"/>
      <c r="IVJ1562" s="59"/>
      <c r="IVK1562" s="59"/>
      <c r="IVL1562" s="59"/>
      <c r="IVM1562" s="59"/>
      <c r="IVN1562" s="59"/>
      <c r="IVO1562" s="59"/>
      <c r="IVP1562" s="59"/>
      <c r="IVQ1562" s="59"/>
      <c r="IVR1562" s="59"/>
      <c r="IVS1562" s="59"/>
      <c r="IVT1562" s="59"/>
      <c r="IVU1562" s="59"/>
      <c r="IVV1562" s="59"/>
      <c r="IVW1562" s="59"/>
      <c r="IVX1562" s="59"/>
      <c r="IVY1562" s="59"/>
      <c r="IVZ1562" s="59"/>
      <c r="IWA1562" s="59"/>
      <c r="IWB1562" s="59"/>
      <c r="IWC1562" s="59"/>
      <c r="IWD1562" s="59"/>
      <c r="IWE1562" s="59"/>
      <c r="IWF1562" s="59"/>
      <c r="IWG1562" s="59"/>
      <c r="IWH1562" s="59"/>
      <c r="IWI1562" s="59"/>
      <c r="IWJ1562" s="59"/>
      <c r="IWK1562" s="59"/>
      <c r="IWL1562" s="59"/>
      <c r="IWM1562" s="59"/>
      <c r="IWN1562" s="59"/>
      <c r="IWO1562" s="59"/>
      <c r="IWP1562" s="59"/>
      <c r="IWQ1562" s="59"/>
      <c r="IWR1562" s="59"/>
      <c r="IWS1562" s="59"/>
      <c r="IWT1562" s="59"/>
      <c r="IWU1562" s="59"/>
      <c r="IWV1562" s="59"/>
      <c r="IWW1562" s="59"/>
      <c r="IWX1562" s="59"/>
      <c r="IWY1562" s="59"/>
      <c r="IWZ1562" s="59"/>
      <c r="IXA1562" s="59"/>
      <c r="IXB1562" s="59"/>
      <c r="IXC1562" s="59"/>
      <c r="IXD1562" s="59"/>
      <c r="IXE1562" s="59"/>
      <c r="IXF1562" s="59"/>
      <c r="IXG1562" s="59"/>
      <c r="IXH1562" s="59"/>
      <c r="IXI1562" s="59"/>
      <c r="IXJ1562" s="59"/>
      <c r="IXK1562" s="59"/>
      <c r="IXL1562" s="59"/>
      <c r="IXM1562" s="59"/>
      <c r="IXN1562" s="59"/>
      <c r="IXO1562" s="59"/>
      <c r="IXP1562" s="59"/>
      <c r="IXQ1562" s="59"/>
      <c r="IXR1562" s="59"/>
      <c r="IXS1562" s="59"/>
      <c r="IXT1562" s="59"/>
      <c r="IXU1562" s="59"/>
      <c r="IXV1562" s="59"/>
      <c r="IXW1562" s="59"/>
      <c r="IXX1562" s="59"/>
      <c r="IXY1562" s="59"/>
      <c r="IXZ1562" s="59"/>
      <c r="IYA1562" s="59"/>
      <c r="IYB1562" s="59"/>
      <c r="IYC1562" s="59"/>
      <c r="IYD1562" s="59"/>
      <c r="IYE1562" s="59"/>
      <c r="IYF1562" s="59"/>
      <c r="IYG1562" s="59"/>
      <c r="IYH1562" s="59"/>
      <c r="IYI1562" s="59"/>
      <c r="IYJ1562" s="59"/>
      <c r="IYK1562" s="59"/>
      <c r="IYL1562" s="59"/>
      <c r="IYM1562" s="59"/>
      <c r="IYN1562" s="59"/>
      <c r="IYO1562" s="59"/>
      <c r="IYP1562" s="59"/>
      <c r="IYQ1562" s="59"/>
      <c r="IYR1562" s="59"/>
      <c r="IYS1562" s="59"/>
      <c r="IYT1562" s="59"/>
      <c r="IYU1562" s="59"/>
      <c r="IYV1562" s="59"/>
      <c r="IYW1562" s="59"/>
      <c r="IYX1562" s="59"/>
      <c r="IYY1562" s="59"/>
      <c r="IYZ1562" s="59"/>
      <c r="IZA1562" s="59"/>
      <c r="IZB1562" s="59"/>
      <c r="IZC1562" s="59"/>
      <c r="IZD1562" s="59"/>
      <c r="IZE1562" s="59"/>
      <c r="IZF1562" s="59"/>
      <c r="IZG1562" s="59"/>
      <c r="IZH1562" s="59"/>
      <c r="IZI1562" s="59"/>
      <c r="IZJ1562" s="59"/>
      <c r="IZK1562" s="59"/>
      <c r="IZL1562" s="59"/>
      <c r="IZM1562" s="59"/>
      <c r="IZN1562" s="59"/>
      <c r="IZO1562" s="59"/>
      <c r="IZP1562" s="59"/>
      <c r="IZQ1562" s="59"/>
      <c r="IZR1562" s="59"/>
      <c r="IZS1562" s="59"/>
      <c r="IZT1562" s="59"/>
      <c r="IZU1562" s="59"/>
      <c r="IZV1562" s="59"/>
      <c r="IZW1562" s="59"/>
      <c r="IZX1562" s="59"/>
      <c r="IZY1562" s="59"/>
      <c r="IZZ1562" s="59"/>
      <c r="JAA1562" s="59"/>
      <c r="JAB1562" s="59"/>
      <c r="JAC1562" s="59"/>
      <c r="JAD1562" s="59"/>
      <c r="JAE1562" s="59"/>
      <c r="JAF1562" s="59"/>
      <c r="JAG1562" s="59"/>
      <c r="JAH1562" s="59"/>
      <c r="JAI1562" s="59"/>
      <c r="JAJ1562" s="59"/>
      <c r="JAK1562" s="59"/>
      <c r="JAL1562" s="59"/>
      <c r="JAM1562" s="59"/>
      <c r="JAN1562" s="59"/>
      <c r="JAO1562" s="59"/>
      <c r="JAP1562" s="59"/>
      <c r="JAQ1562" s="59"/>
      <c r="JAR1562" s="59"/>
      <c r="JAS1562" s="59"/>
      <c r="JAT1562" s="59"/>
      <c r="JAU1562" s="59"/>
      <c r="JAV1562" s="59"/>
      <c r="JAW1562" s="59"/>
      <c r="JAX1562" s="59"/>
      <c r="JAY1562" s="59"/>
      <c r="JAZ1562" s="59"/>
      <c r="JBA1562" s="59"/>
      <c r="JBB1562" s="59"/>
      <c r="JBC1562" s="59"/>
      <c r="JBD1562" s="59"/>
      <c r="JBE1562" s="59"/>
      <c r="JBF1562" s="59"/>
      <c r="JBG1562" s="59"/>
      <c r="JBH1562" s="59"/>
      <c r="JBI1562" s="59"/>
      <c r="JBJ1562" s="59"/>
      <c r="JBK1562" s="59"/>
      <c r="JBL1562" s="59"/>
      <c r="JBM1562" s="59"/>
      <c r="JBN1562" s="59"/>
      <c r="JBO1562" s="59"/>
      <c r="JBP1562" s="59"/>
      <c r="JBQ1562" s="59"/>
      <c r="JBR1562" s="59"/>
      <c r="JBS1562" s="59"/>
      <c r="JBT1562" s="59"/>
      <c r="JBU1562" s="59"/>
      <c r="JBV1562" s="59"/>
      <c r="JBW1562" s="59"/>
      <c r="JBX1562" s="59"/>
      <c r="JBY1562" s="59"/>
      <c r="JBZ1562" s="59"/>
      <c r="JCA1562" s="59"/>
      <c r="JCB1562" s="59"/>
      <c r="JCC1562" s="59"/>
      <c r="JCD1562" s="59"/>
      <c r="JCE1562" s="59"/>
      <c r="JCF1562" s="59"/>
      <c r="JCG1562" s="59"/>
      <c r="JCH1562" s="59"/>
      <c r="JCI1562" s="59"/>
      <c r="JCJ1562" s="59"/>
      <c r="JCK1562" s="59"/>
      <c r="JCL1562" s="59"/>
      <c r="JCM1562" s="59"/>
      <c r="JCN1562" s="59"/>
      <c r="JCO1562" s="59"/>
      <c r="JCP1562" s="59"/>
      <c r="JCQ1562" s="59"/>
      <c r="JCR1562" s="59"/>
      <c r="JCS1562" s="59"/>
      <c r="JCT1562" s="59"/>
      <c r="JCU1562" s="59"/>
      <c r="JCV1562" s="59"/>
      <c r="JCW1562" s="59"/>
      <c r="JCX1562" s="59"/>
      <c r="JCY1562" s="59"/>
      <c r="JCZ1562" s="59"/>
      <c r="JDA1562" s="59"/>
      <c r="JDB1562" s="59"/>
      <c r="JDC1562" s="59"/>
      <c r="JDD1562" s="59"/>
      <c r="JDE1562" s="59"/>
      <c r="JDF1562" s="59"/>
      <c r="JDG1562" s="59"/>
      <c r="JDH1562" s="59"/>
      <c r="JDI1562" s="59"/>
      <c r="JDJ1562" s="59"/>
      <c r="JDK1562" s="59"/>
      <c r="JDL1562" s="59"/>
      <c r="JDM1562" s="59"/>
      <c r="JDN1562" s="59"/>
      <c r="JDO1562" s="59"/>
      <c r="JDP1562" s="59"/>
      <c r="JDQ1562" s="59"/>
      <c r="JDR1562" s="59"/>
      <c r="JDS1562" s="59"/>
      <c r="JDT1562" s="59"/>
      <c r="JDU1562" s="59"/>
      <c r="JDV1562" s="59"/>
      <c r="JDW1562" s="59"/>
      <c r="JDX1562" s="59"/>
      <c r="JDY1562" s="59"/>
      <c r="JDZ1562" s="59"/>
      <c r="JEA1562" s="59"/>
      <c r="JEB1562" s="59"/>
      <c r="JEC1562" s="59"/>
      <c r="JED1562" s="59"/>
      <c r="JEE1562" s="59"/>
      <c r="JEF1562" s="59"/>
      <c r="JEG1562" s="59"/>
      <c r="JEH1562" s="59"/>
      <c r="JEI1562" s="59"/>
      <c r="JEJ1562" s="59"/>
      <c r="JEK1562" s="59"/>
      <c r="JEL1562" s="59"/>
      <c r="JEM1562" s="59"/>
      <c r="JEN1562" s="59"/>
      <c r="JEO1562" s="59"/>
      <c r="JEP1562" s="59"/>
      <c r="JEQ1562" s="59"/>
      <c r="JER1562" s="59"/>
      <c r="JES1562" s="59"/>
      <c r="JET1562" s="59"/>
      <c r="JEU1562" s="59"/>
      <c r="JEV1562" s="59"/>
      <c r="JEW1562" s="59"/>
      <c r="JEX1562" s="59"/>
      <c r="JEY1562" s="59"/>
      <c r="JEZ1562" s="59"/>
      <c r="JFA1562" s="59"/>
      <c r="JFB1562" s="59"/>
      <c r="JFC1562" s="59"/>
      <c r="JFD1562" s="59"/>
      <c r="JFE1562" s="59"/>
      <c r="JFF1562" s="59"/>
      <c r="JFG1562" s="59"/>
      <c r="JFH1562" s="59"/>
      <c r="JFI1562" s="59"/>
      <c r="JFJ1562" s="59"/>
      <c r="JFK1562" s="59"/>
      <c r="JFL1562" s="59"/>
      <c r="JFM1562" s="59"/>
      <c r="JFN1562" s="59"/>
      <c r="JFO1562" s="59"/>
      <c r="JFP1562" s="59"/>
      <c r="JFQ1562" s="59"/>
      <c r="JFR1562" s="59"/>
      <c r="JFS1562" s="59"/>
      <c r="JFT1562" s="59"/>
      <c r="JFU1562" s="59"/>
      <c r="JFV1562" s="59"/>
      <c r="JFW1562" s="59"/>
      <c r="JFX1562" s="59"/>
      <c r="JFY1562" s="59"/>
      <c r="JFZ1562" s="59"/>
      <c r="JGA1562" s="59"/>
      <c r="JGB1562" s="59"/>
      <c r="JGC1562" s="59"/>
      <c r="JGD1562" s="59"/>
      <c r="JGE1562" s="59"/>
      <c r="JGF1562" s="59"/>
      <c r="JGG1562" s="59"/>
      <c r="JGH1562" s="59"/>
      <c r="JGI1562" s="59"/>
      <c r="JGJ1562" s="59"/>
      <c r="JGK1562" s="59"/>
      <c r="JGL1562" s="59"/>
      <c r="JGM1562" s="59"/>
      <c r="JGN1562" s="59"/>
      <c r="JGO1562" s="59"/>
      <c r="JGP1562" s="59"/>
      <c r="JGQ1562" s="59"/>
      <c r="JGR1562" s="59"/>
      <c r="JGS1562" s="59"/>
      <c r="JGT1562" s="59"/>
      <c r="JGU1562" s="59"/>
      <c r="JGV1562" s="59"/>
      <c r="JGW1562" s="59"/>
      <c r="JGX1562" s="59"/>
      <c r="JGY1562" s="59"/>
      <c r="JGZ1562" s="59"/>
      <c r="JHA1562" s="59"/>
      <c r="JHB1562" s="59"/>
      <c r="JHC1562" s="59"/>
      <c r="JHD1562" s="59"/>
      <c r="JHE1562" s="59"/>
      <c r="JHF1562" s="59"/>
      <c r="JHG1562" s="59"/>
      <c r="JHH1562" s="59"/>
      <c r="JHI1562" s="59"/>
      <c r="JHJ1562" s="59"/>
      <c r="JHK1562" s="59"/>
      <c r="JHL1562" s="59"/>
      <c r="JHM1562" s="59"/>
      <c r="JHN1562" s="59"/>
      <c r="JHO1562" s="59"/>
      <c r="JHP1562" s="59"/>
      <c r="JHQ1562" s="59"/>
      <c r="JHR1562" s="59"/>
      <c r="JHS1562" s="59"/>
      <c r="JHT1562" s="59"/>
      <c r="JHU1562" s="59"/>
      <c r="JHV1562" s="59"/>
      <c r="JHW1562" s="59"/>
      <c r="JHX1562" s="59"/>
      <c r="JHY1562" s="59"/>
      <c r="JHZ1562" s="59"/>
      <c r="JIA1562" s="59"/>
      <c r="JIB1562" s="59"/>
      <c r="JIC1562" s="59"/>
      <c r="JID1562" s="59"/>
      <c r="JIE1562" s="59"/>
      <c r="JIF1562" s="59"/>
      <c r="JIG1562" s="59"/>
      <c r="JIH1562" s="59"/>
      <c r="JII1562" s="59"/>
      <c r="JIJ1562" s="59"/>
      <c r="JIK1562" s="59"/>
      <c r="JIL1562" s="59"/>
      <c r="JIM1562" s="59"/>
      <c r="JIN1562" s="59"/>
      <c r="JIO1562" s="59"/>
      <c r="JIP1562" s="59"/>
      <c r="JIQ1562" s="59"/>
      <c r="JIR1562" s="59"/>
      <c r="JIS1562" s="59"/>
      <c r="JIT1562" s="59"/>
      <c r="JIU1562" s="59"/>
      <c r="JIV1562" s="59"/>
      <c r="JIW1562" s="59"/>
      <c r="JIX1562" s="59"/>
      <c r="JIY1562" s="59"/>
      <c r="JIZ1562" s="59"/>
      <c r="JJA1562" s="59"/>
      <c r="JJB1562" s="59"/>
      <c r="JJC1562" s="59"/>
      <c r="JJD1562" s="59"/>
      <c r="JJE1562" s="59"/>
      <c r="JJF1562" s="59"/>
      <c r="JJG1562" s="59"/>
      <c r="JJH1562" s="59"/>
      <c r="JJI1562" s="59"/>
      <c r="JJJ1562" s="59"/>
      <c r="JJK1562" s="59"/>
      <c r="JJL1562" s="59"/>
      <c r="JJM1562" s="59"/>
      <c r="JJN1562" s="59"/>
      <c r="JJO1562" s="59"/>
      <c r="JJP1562" s="59"/>
      <c r="JJQ1562" s="59"/>
      <c r="JJR1562" s="59"/>
      <c r="JJS1562" s="59"/>
      <c r="JJT1562" s="59"/>
      <c r="JJU1562" s="59"/>
      <c r="JJV1562" s="59"/>
      <c r="JJW1562" s="59"/>
      <c r="JJX1562" s="59"/>
      <c r="JJY1562" s="59"/>
      <c r="JJZ1562" s="59"/>
      <c r="JKA1562" s="59"/>
      <c r="JKB1562" s="59"/>
      <c r="JKC1562" s="59"/>
      <c r="JKD1562" s="59"/>
      <c r="JKE1562" s="59"/>
      <c r="JKF1562" s="59"/>
      <c r="JKG1562" s="59"/>
      <c r="JKH1562" s="59"/>
      <c r="JKI1562" s="59"/>
      <c r="JKJ1562" s="59"/>
      <c r="JKK1562" s="59"/>
      <c r="JKL1562" s="59"/>
      <c r="JKM1562" s="59"/>
      <c r="JKN1562" s="59"/>
      <c r="JKO1562" s="59"/>
      <c r="JKP1562" s="59"/>
      <c r="JKQ1562" s="59"/>
      <c r="JKR1562" s="59"/>
      <c r="JKS1562" s="59"/>
      <c r="JKT1562" s="59"/>
      <c r="JKU1562" s="59"/>
      <c r="JKV1562" s="59"/>
      <c r="JKW1562" s="59"/>
      <c r="JKX1562" s="59"/>
      <c r="JKY1562" s="59"/>
      <c r="JKZ1562" s="59"/>
      <c r="JLA1562" s="59"/>
      <c r="JLB1562" s="59"/>
      <c r="JLC1562" s="59"/>
      <c r="JLD1562" s="59"/>
      <c r="JLE1562" s="59"/>
      <c r="JLF1562" s="59"/>
      <c r="JLG1562" s="59"/>
      <c r="JLH1562" s="59"/>
      <c r="JLI1562" s="59"/>
      <c r="JLJ1562" s="59"/>
      <c r="JLK1562" s="59"/>
      <c r="JLL1562" s="59"/>
      <c r="JLM1562" s="59"/>
      <c r="JLN1562" s="59"/>
      <c r="JLO1562" s="59"/>
      <c r="JLP1562" s="59"/>
      <c r="JLQ1562" s="59"/>
      <c r="JLR1562" s="59"/>
      <c r="JLS1562" s="59"/>
      <c r="JLT1562" s="59"/>
      <c r="JLU1562" s="59"/>
      <c r="JLV1562" s="59"/>
      <c r="JLW1562" s="59"/>
      <c r="JLX1562" s="59"/>
      <c r="JLY1562" s="59"/>
      <c r="JLZ1562" s="59"/>
      <c r="JMA1562" s="59"/>
      <c r="JMB1562" s="59"/>
      <c r="JMC1562" s="59"/>
      <c r="JMD1562" s="59"/>
      <c r="JME1562" s="59"/>
      <c r="JMF1562" s="59"/>
      <c r="JMG1562" s="59"/>
      <c r="JMH1562" s="59"/>
      <c r="JMI1562" s="59"/>
      <c r="JMJ1562" s="59"/>
      <c r="JMK1562" s="59"/>
      <c r="JML1562" s="59"/>
      <c r="JMM1562" s="59"/>
      <c r="JMN1562" s="59"/>
      <c r="JMO1562" s="59"/>
      <c r="JMP1562" s="59"/>
      <c r="JMQ1562" s="59"/>
      <c r="JMR1562" s="59"/>
      <c r="JMS1562" s="59"/>
      <c r="JMT1562" s="59"/>
      <c r="JMU1562" s="59"/>
      <c r="JMV1562" s="59"/>
      <c r="JMW1562" s="59"/>
      <c r="JMX1562" s="59"/>
      <c r="JMY1562" s="59"/>
      <c r="JMZ1562" s="59"/>
      <c r="JNA1562" s="59"/>
      <c r="JNB1562" s="59"/>
      <c r="JNC1562" s="59"/>
      <c r="JND1562" s="59"/>
      <c r="JNE1562" s="59"/>
      <c r="JNF1562" s="59"/>
      <c r="JNG1562" s="59"/>
      <c r="JNH1562" s="59"/>
      <c r="JNI1562" s="59"/>
      <c r="JNJ1562" s="59"/>
      <c r="JNK1562" s="59"/>
      <c r="JNL1562" s="59"/>
      <c r="JNM1562" s="59"/>
      <c r="JNN1562" s="59"/>
      <c r="JNO1562" s="59"/>
      <c r="JNP1562" s="59"/>
      <c r="JNQ1562" s="59"/>
      <c r="JNR1562" s="59"/>
      <c r="JNS1562" s="59"/>
      <c r="JNT1562" s="59"/>
      <c r="JNU1562" s="59"/>
      <c r="JNV1562" s="59"/>
      <c r="JNW1562" s="59"/>
      <c r="JNX1562" s="59"/>
      <c r="JNY1562" s="59"/>
      <c r="JNZ1562" s="59"/>
      <c r="JOA1562" s="59"/>
      <c r="JOB1562" s="59"/>
      <c r="JOC1562" s="59"/>
      <c r="JOD1562" s="59"/>
      <c r="JOE1562" s="59"/>
      <c r="JOF1562" s="59"/>
      <c r="JOG1562" s="59"/>
      <c r="JOH1562" s="59"/>
      <c r="JOI1562" s="59"/>
      <c r="JOJ1562" s="59"/>
      <c r="JOK1562" s="59"/>
      <c r="JOL1562" s="59"/>
      <c r="JOM1562" s="59"/>
      <c r="JON1562" s="59"/>
      <c r="JOO1562" s="59"/>
      <c r="JOP1562" s="59"/>
      <c r="JOQ1562" s="59"/>
      <c r="JOR1562" s="59"/>
      <c r="JOS1562" s="59"/>
      <c r="JOT1562" s="59"/>
      <c r="JOU1562" s="59"/>
      <c r="JOV1562" s="59"/>
      <c r="JOW1562" s="59"/>
      <c r="JOX1562" s="59"/>
      <c r="JOY1562" s="59"/>
      <c r="JOZ1562" s="59"/>
      <c r="JPA1562" s="59"/>
      <c r="JPB1562" s="59"/>
      <c r="JPC1562" s="59"/>
      <c r="JPD1562" s="59"/>
      <c r="JPE1562" s="59"/>
      <c r="JPF1562" s="59"/>
      <c r="JPG1562" s="59"/>
      <c r="JPH1562" s="59"/>
      <c r="JPI1562" s="59"/>
      <c r="JPJ1562" s="59"/>
      <c r="JPK1562" s="59"/>
      <c r="JPL1562" s="59"/>
      <c r="JPM1562" s="59"/>
      <c r="JPN1562" s="59"/>
      <c r="JPO1562" s="59"/>
      <c r="JPP1562" s="59"/>
      <c r="JPQ1562" s="59"/>
      <c r="JPR1562" s="59"/>
      <c r="JPS1562" s="59"/>
      <c r="JPT1562" s="59"/>
      <c r="JPU1562" s="59"/>
      <c r="JPV1562" s="59"/>
      <c r="JPW1562" s="59"/>
      <c r="JPX1562" s="59"/>
      <c r="JPY1562" s="59"/>
      <c r="JPZ1562" s="59"/>
      <c r="JQA1562" s="59"/>
      <c r="JQB1562" s="59"/>
      <c r="JQC1562" s="59"/>
      <c r="JQD1562" s="59"/>
      <c r="JQE1562" s="59"/>
      <c r="JQF1562" s="59"/>
      <c r="JQG1562" s="59"/>
      <c r="JQH1562" s="59"/>
      <c r="JQI1562" s="59"/>
      <c r="JQJ1562" s="59"/>
      <c r="JQK1562" s="59"/>
      <c r="JQL1562" s="59"/>
      <c r="JQM1562" s="59"/>
      <c r="JQN1562" s="59"/>
      <c r="JQO1562" s="59"/>
      <c r="JQP1562" s="59"/>
      <c r="JQQ1562" s="59"/>
      <c r="JQR1562" s="59"/>
      <c r="JQS1562" s="59"/>
      <c r="JQT1562" s="59"/>
      <c r="JQU1562" s="59"/>
      <c r="JQV1562" s="59"/>
      <c r="JQW1562" s="59"/>
      <c r="JQX1562" s="59"/>
      <c r="JQY1562" s="59"/>
      <c r="JQZ1562" s="59"/>
      <c r="JRA1562" s="59"/>
      <c r="JRB1562" s="59"/>
      <c r="JRC1562" s="59"/>
      <c r="JRD1562" s="59"/>
      <c r="JRE1562" s="59"/>
      <c r="JRF1562" s="59"/>
      <c r="JRG1562" s="59"/>
      <c r="JRH1562" s="59"/>
      <c r="JRI1562" s="59"/>
      <c r="JRJ1562" s="59"/>
      <c r="JRK1562" s="59"/>
      <c r="JRL1562" s="59"/>
      <c r="JRM1562" s="59"/>
      <c r="JRN1562" s="59"/>
      <c r="JRO1562" s="59"/>
      <c r="JRP1562" s="59"/>
      <c r="JRQ1562" s="59"/>
      <c r="JRR1562" s="59"/>
      <c r="JRS1562" s="59"/>
      <c r="JRT1562" s="59"/>
      <c r="JRU1562" s="59"/>
      <c r="JRV1562" s="59"/>
      <c r="JRW1562" s="59"/>
      <c r="JRX1562" s="59"/>
      <c r="JRY1562" s="59"/>
      <c r="JRZ1562" s="59"/>
      <c r="JSA1562" s="59"/>
      <c r="JSB1562" s="59"/>
      <c r="JSC1562" s="59"/>
      <c r="JSD1562" s="59"/>
      <c r="JSE1562" s="59"/>
      <c r="JSF1562" s="59"/>
      <c r="JSG1562" s="59"/>
      <c r="JSH1562" s="59"/>
      <c r="JSI1562" s="59"/>
      <c r="JSJ1562" s="59"/>
      <c r="JSK1562" s="59"/>
      <c r="JSL1562" s="59"/>
      <c r="JSM1562" s="59"/>
      <c r="JSN1562" s="59"/>
      <c r="JSO1562" s="59"/>
      <c r="JSP1562" s="59"/>
      <c r="JSQ1562" s="59"/>
      <c r="JSR1562" s="59"/>
      <c r="JSS1562" s="59"/>
      <c r="JST1562" s="59"/>
      <c r="JSU1562" s="59"/>
      <c r="JSV1562" s="59"/>
      <c r="JSW1562" s="59"/>
      <c r="JSX1562" s="59"/>
      <c r="JSY1562" s="59"/>
      <c r="JSZ1562" s="59"/>
      <c r="JTA1562" s="59"/>
      <c r="JTB1562" s="59"/>
      <c r="JTC1562" s="59"/>
      <c r="JTD1562" s="59"/>
      <c r="JTE1562" s="59"/>
      <c r="JTF1562" s="59"/>
      <c r="JTG1562" s="59"/>
      <c r="JTH1562" s="59"/>
      <c r="JTI1562" s="59"/>
      <c r="JTJ1562" s="59"/>
      <c r="JTK1562" s="59"/>
      <c r="JTL1562" s="59"/>
      <c r="JTM1562" s="59"/>
      <c r="JTN1562" s="59"/>
      <c r="JTO1562" s="59"/>
      <c r="JTP1562" s="59"/>
      <c r="JTQ1562" s="59"/>
      <c r="JTR1562" s="59"/>
      <c r="JTS1562" s="59"/>
      <c r="JTT1562" s="59"/>
      <c r="JTU1562" s="59"/>
      <c r="JTV1562" s="59"/>
      <c r="JTW1562" s="59"/>
      <c r="JTX1562" s="59"/>
      <c r="JTY1562" s="59"/>
      <c r="JTZ1562" s="59"/>
      <c r="JUA1562" s="59"/>
      <c r="JUB1562" s="59"/>
      <c r="JUC1562" s="59"/>
      <c r="JUD1562" s="59"/>
      <c r="JUE1562" s="59"/>
      <c r="JUF1562" s="59"/>
      <c r="JUG1562" s="59"/>
      <c r="JUH1562" s="59"/>
      <c r="JUI1562" s="59"/>
      <c r="JUJ1562" s="59"/>
      <c r="JUK1562" s="59"/>
      <c r="JUL1562" s="59"/>
      <c r="JUM1562" s="59"/>
      <c r="JUN1562" s="59"/>
      <c r="JUO1562" s="59"/>
      <c r="JUP1562" s="59"/>
      <c r="JUQ1562" s="59"/>
      <c r="JUR1562" s="59"/>
      <c r="JUS1562" s="59"/>
      <c r="JUT1562" s="59"/>
      <c r="JUU1562" s="59"/>
      <c r="JUV1562" s="59"/>
      <c r="JUW1562" s="59"/>
      <c r="JUX1562" s="59"/>
      <c r="JUY1562" s="59"/>
      <c r="JUZ1562" s="59"/>
      <c r="JVA1562" s="59"/>
      <c r="JVB1562" s="59"/>
      <c r="JVC1562" s="59"/>
      <c r="JVD1562" s="59"/>
      <c r="JVE1562" s="59"/>
      <c r="JVF1562" s="59"/>
      <c r="JVG1562" s="59"/>
      <c r="JVH1562" s="59"/>
      <c r="JVI1562" s="59"/>
      <c r="JVJ1562" s="59"/>
      <c r="JVK1562" s="59"/>
      <c r="JVL1562" s="59"/>
      <c r="JVM1562" s="59"/>
      <c r="JVN1562" s="59"/>
      <c r="JVO1562" s="59"/>
      <c r="JVP1562" s="59"/>
      <c r="JVQ1562" s="59"/>
      <c r="JVR1562" s="59"/>
      <c r="JVS1562" s="59"/>
      <c r="JVT1562" s="59"/>
      <c r="JVU1562" s="59"/>
      <c r="JVV1562" s="59"/>
      <c r="JVW1562" s="59"/>
      <c r="JVX1562" s="59"/>
      <c r="JVY1562" s="59"/>
      <c r="JVZ1562" s="59"/>
      <c r="JWA1562" s="59"/>
      <c r="JWB1562" s="59"/>
      <c r="JWC1562" s="59"/>
      <c r="JWD1562" s="59"/>
      <c r="JWE1562" s="59"/>
      <c r="JWF1562" s="59"/>
      <c r="JWG1562" s="59"/>
      <c r="JWH1562" s="59"/>
      <c r="JWI1562" s="59"/>
      <c r="JWJ1562" s="59"/>
      <c r="JWK1562" s="59"/>
      <c r="JWL1562" s="59"/>
      <c r="JWM1562" s="59"/>
      <c r="JWN1562" s="59"/>
      <c r="JWO1562" s="59"/>
      <c r="JWP1562" s="59"/>
      <c r="JWQ1562" s="59"/>
      <c r="JWR1562" s="59"/>
      <c r="JWS1562" s="59"/>
      <c r="JWT1562" s="59"/>
      <c r="JWU1562" s="59"/>
      <c r="JWV1562" s="59"/>
      <c r="JWW1562" s="59"/>
      <c r="JWX1562" s="59"/>
      <c r="JWY1562" s="59"/>
      <c r="JWZ1562" s="59"/>
      <c r="JXA1562" s="59"/>
      <c r="JXB1562" s="59"/>
      <c r="JXC1562" s="59"/>
      <c r="JXD1562" s="59"/>
      <c r="JXE1562" s="59"/>
      <c r="JXF1562" s="59"/>
      <c r="JXG1562" s="59"/>
      <c r="JXH1562" s="59"/>
      <c r="JXI1562" s="59"/>
      <c r="JXJ1562" s="59"/>
      <c r="JXK1562" s="59"/>
      <c r="JXL1562" s="59"/>
      <c r="JXM1562" s="59"/>
      <c r="JXN1562" s="59"/>
      <c r="JXO1562" s="59"/>
      <c r="JXP1562" s="59"/>
      <c r="JXQ1562" s="59"/>
      <c r="JXR1562" s="59"/>
      <c r="JXS1562" s="59"/>
      <c r="JXT1562" s="59"/>
      <c r="JXU1562" s="59"/>
      <c r="JXV1562" s="59"/>
      <c r="JXW1562" s="59"/>
      <c r="JXX1562" s="59"/>
      <c r="JXY1562" s="59"/>
      <c r="JXZ1562" s="59"/>
      <c r="JYA1562" s="59"/>
      <c r="JYB1562" s="59"/>
      <c r="JYC1562" s="59"/>
      <c r="JYD1562" s="59"/>
      <c r="JYE1562" s="59"/>
      <c r="JYF1562" s="59"/>
      <c r="JYG1562" s="59"/>
      <c r="JYH1562" s="59"/>
      <c r="JYI1562" s="59"/>
      <c r="JYJ1562" s="59"/>
      <c r="JYK1562" s="59"/>
      <c r="JYL1562" s="59"/>
      <c r="JYM1562" s="59"/>
      <c r="JYN1562" s="59"/>
      <c r="JYO1562" s="59"/>
      <c r="JYP1562" s="59"/>
      <c r="JYQ1562" s="59"/>
      <c r="JYR1562" s="59"/>
      <c r="JYS1562" s="59"/>
      <c r="JYT1562" s="59"/>
      <c r="JYU1562" s="59"/>
      <c r="JYV1562" s="59"/>
      <c r="JYW1562" s="59"/>
      <c r="JYX1562" s="59"/>
      <c r="JYY1562" s="59"/>
      <c r="JYZ1562" s="59"/>
      <c r="JZA1562" s="59"/>
      <c r="JZB1562" s="59"/>
      <c r="JZC1562" s="59"/>
      <c r="JZD1562" s="59"/>
      <c r="JZE1562" s="59"/>
      <c r="JZF1562" s="59"/>
      <c r="JZG1562" s="59"/>
      <c r="JZH1562" s="59"/>
      <c r="JZI1562" s="59"/>
      <c r="JZJ1562" s="59"/>
      <c r="JZK1562" s="59"/>
      <c r="JZL1562" s="59"/>
      <c r="JZM1562" s="59"/>
      <c r="JZN1562" s="59"/>
      <c r="JZO1562" s="59"/>
      <c r="JZP1562" s="59"/>
      <c r="JZQ1562" s="59"/>
      <c r="JZR1562" s="59"/>
      <c r="JZS1562" s="59"/>
      <c r="JZT1562" s="59"/>
      <c r="JZU1562" s="59"/>
      <c r="JZV1562" s="59"/>
      <c r="JZW1562" s="59"/>
      <c r="JZX1562" s="59"/>
      <c r="JZY1562" s="59"/>
      <c r="JZZ1562" s="59"/>
      <c r="KAA1562" s="59"/>
      <c r="KAB1562" s="59"/>
      <c r="KAC1562" s="59"/>
      <c r="KAD1562" s="59"/>
      <c r="KAE1562" s="59"/>
      <c r="KAF1562" s="59"/>
      <c r="KAG1562" s="59"/>
      <c r="KAH1562" s="59"/>
      <c r="KAI1562" s="59"/>
      <c r="KAJ1562" s="59"/>
      <c r="KAK1562" s="59"/>
      <c r="KAL1562" s="59"/>
      <c r="KAM1562" s="59"/>
      <c r="KAN1562" s="59"/>
      <c r="KAO1562" s="59"/>
      <c r="KAP1562" s="59"/>
      <c r="KAQ1562" s="59"/>
      <c r="KAR1562" s="59"/>
      <c r="KAS1562" s="59"/>
      <c r="KAT1562" s="59"/>
      <c r="KAU1562" s="59"/>
      <c r="KAV1562" s="59"/>
      <c r="KAW1562" s="59"/>
      <c r="KAX1562" s="59"/>
      <c r="KAY1562" s="59"/>
      <c r="KAZ1562" s="59"/>
      <c r="KBA1562" s="59"/>
      <c r="KBB1562" s="59"/>
      <c r="KBC1562" s="59"/>
      <c r="KBD1562" s="59"/>
      <c r="KBE1562" s="59"/>
      <c r="KBF1562" s="59"/>
      <c r="KBG1562" s="59"/>
      <c r="KBH1562" s="59"/>
      <c r="KBI1562" s="59"/>
      <c r="KBJ1562" s="59"/>
      <c r="KBK1562" s="59"/>
      <c r="KBL1562" s="59"/>
      <c r="KBM1562" s="59"/>
      <c r="KBN1562" s="59"/>
      <c r="KBO1562" s="59"/>
      <c r="KBP1562" s="59"/>
      <c r="KBQ1562" s="59"/>
      <c r="KBR1562" s="59"/>
      <c r="KBS1562" s="59"/>
      <c r="KBT1562" s="59"/>
      <c r="KBU1562" s="59"/>
      <c r="KBV1562" s="59"/>
      <c r="KBW1562" s="59"/>
      <c r="KBX1562" s="59"/>
      <c r="KBY1562" s="59"/>
      <c r="KBZ1562" s="59"/>
      <c r="KCA1562" s="59"/>
      <c r="KCB1562" s="59"/>
      <c r="KCC1562" s="59"/>
      <c r="KCD1562" s="59"/>
      <c r="KCE1562" s="59"/>
      <c r="KCF1562" s="59"/>
      <c r="KCG1562" s="59"/>
      <c r="KCH1562" s="59"/>
      <c r="KCI1562" s="59"/>
      <c r="KCJ1562" s="59"/>
      <c r="KCK1562" s="59"/>
      <c r="KCL1562" s="59"/>
      <c r="KCM1562" s="59"/>
      <c r="KCN1562" s="59"/>
      <c r="KCO1562" s="59"/>
      <c r="KCP1562" s="59"/>
      <c r="KCQ1562" s="59"/>
      <c r="KCR1562" s="59"/>
      <c r="KCS1562" s="59"/>
      <c r="KCT1562" s="59"/>
      <c r="KCU1562" s="59"/>
      <c r="KCV1562" s="59"/>
      <c r="KCW1562" s="59"/>
      <c r="KCX1562" s="59"/>
      <c r="KCY1562" s="59"/>
      <c r="KCZ1562" s="59"/>
      <c r="KDA1562" s="59"/>
      <c r="KDB1562" s="59"/>
      <c r="KDC1562" s="59"/>
      <c r="KDD1562" s="59"/>
      <c r="KDE1562" s="59"/>
      <c r="KDF1562" s="59"/>
      <c r="KDG1562" s="59"/>
      <c r="KDH1562" s="59"/>
      <c r="KDI1562" s="59"/>
      <c r="KDJ1562" s="59"/>
      <c r="KDK1562" s="59"/>
      <c r="KDL1562" s="59"/>
      <c r="KDM1562" s="59"/>
      <c r="KDN1562" s="59"/>
      <c r="KDO1562" s="59"/>
      <c r="KDP1562" s="59"/>
      <c r="KDQ1562" s="59"/>
      <c r="KDR1562" s="59"/>
      <c r="KDS1562" s="59"/>
      <c r="KDT1562" s="59"/>
      <c r="KDU1562" s="59"/>
      <c r="KDV1562" s="59"/>
      <c r="KDW1562" s="59"/>
      <c r="KDX1562" s="59"/>
      <c r="KDY1562" s="59"/>
      <c r="KDZ1562" s="59"/>
      <c r="KEA1562" s="59"/>
      <c r="KEB1562" s="59"/>
      <c r="KEC1562" s="59"/>
      <c r="KED1562" s="59"/>
      <c r="KEE1562" s="59"/>
      <c r="KEF1562" s="59"/>
      <c r="KEG1562" s="59"/>
      <c r="KEH1562" s="59"/>
      <c r="KEI1562" s="59"/>
      <c r="KEJ1562" s="59"/>
      <c r="KEK1562" s="59"/>
      <c r="KEL1562" s="59"/>
      <c r="KEM1562" s="59"/>
      <c r="KEN1562" s="59"/>
      <c r="KEO1562" s="59"/>
      <c r="KEP1562" s="59"/>
      <c r="KEQ1562" s="59"/>
      <c r="KER1562" s="59"/>
      <c r="KES1562" s="59"/>
      <c r="KET1562" s="59"/>
      <c r="KEU1562" s="59"/>
      <c r="KEV1562" s="59"/>
      <c r="KEW1562" s="59"/>
      <c r="KEX1562" s="59"/>
      <c r="KEY1562" s="59"/>
      <c r="KEZ1562" s="59"/>
      <c r="KFA1562" s="59"/>
      <c r="KFB1562" s="59"/>
      <c r="KFC1562" s="59"/>
      <c r="KFD1562" s="59"/>
      <c r="KFE1562" s="59"/>
      <c r="KFF1562" s="59"/>
      <c r="KFG1562" s="59"/>
      <c r="KFH1562" s="59"/>
      <c r="KFI1562" s="59"/>
      <c r="KFJ1562" s="59"/>
      <c r="KFK1562" s="59"/>
      <c r="KFL1562" s="59"/>
      <c r="KFM1562" s="59"/>
      <c r="KFN1562" s="59"/>
      <c r="KFO1562" s="59"/>
      <c r="KFP1562" s="59"/>
      <c r="KFQ1562" s="59"/>
      <c r="KFR1562" s="59"/>
      <c r="KFS1562" s="59"/>
      <c r="KFT1562" s="59"/>
      <c r="KFU1562" s="59"/>
      <c r="KFV1562" s="59"/>
      <c r="KFW1562" s="59"/>
      <c r="KFX1562" s="59"/>
      <c r="KFY1562" s="59"/>
      <c r="KFZ1562" s="59"/>
      <c r="KGA1562" s="59"/>
      <c r="KGB1562" s="59"/>
      <c r="KGC1562" s="59"/>
      <c r="KGD1562" s="59"/>
      <c r="KGE1562" s="59"/>
      <c r="KGF1562" s="59"/>
      <c r="KGG1562" s="59"/>
      <c r="KGH1562" s="59"/>
      <c r="KGI1562" s="59"/>
      <c r="KGJ1562" s="59"/>
      <c r="KGK1562" s="59"/>
      <c r="KGL1562" s="59"/>
      <c r="KGM1562" s="59"/>
      <c r="KGN1562" s="59"/>
      <c r="KGO1562" s="59"/>
      <c r="KGP1562" s="59"/>
      <c r="KGQ1562" s="59"/>
      <c r="KGR1562" s="59"/>
      <c r="KGS1562" s="59"/>
      <c r="KGT1562" s="59"/>
      <c r="KGU1562" s="59"/>
      <c r="KGV1562" s="59"/>
      <c r="KGW1562" s="59"/>
      <c r="KGX1562" s="59"/>
      <c r="KGY1562" s="59"/>
      <c r="KGZ1562" s="59"/>
      <c r="KHA1562" s="59"/>
      <c r="KHB1562" s="59"/>
      <c r="KHC1562" s="59"/>
      <c r="KHD1562" s="59"/>
      <c r="KHE1562" s="59"/>
      <c r="KHF1562" s="59"/>
      <c r="KHG1562" s="59"/>
      <c r="KHH1562" s="59"/>
      <c r="KHI1562" s="59"/>
      <c r="KHJ1562" s="59"/>
      <c r="KHK1562" s="59"/>
      <c r="KHL1562" s="59"/>
      <c r="KHM1562" s="59"/>
      <c r="KHN1562" s="59"/>
      <c r="KHO1562" s="59"/>
      <c r="KHP1562" s="59"/>
      <c r="KHQ1562" s="59"/>
      <c r="KHR1562" s="59"/>
      <c r="KHS1562" s="59"/>
      <c r="KHT1562" s="59"/>
      <c r="KHU1562" s="59"/>
      <c r="KHV1562" s="59"/>
      <c r="KHW1562" s="59"/>
      <c r="KHX1562" s="59"/>
      <c r="KHY1562" s="59"/>
      <c r="KHZ1562" s="59"/>
      <c r="KIA1562" s="59"/>
      <c r="KIB1562" s="59"/>
      <c r="KIC1562" s="59"/>
      <c r="KID1562" s="59"/>
      <c r="KIE1562" s="59"/>
      <c r="KIF1562" s="59"/>
      <c r="KIG1562" s="59"/>
      <c r="KIH1562" s="59"/>
      <c r="KII1562" s="59"/>
      <c r="KIJ1562" s="59"/>
      <c r="KIK1562" s="59"/>
      <c r="KIL1562" s="59"/>
      <c r="KIM1562" s="59"/>
      <c r="KIN1562" s="59"/>
      <c r="KIO1562" s="59"/>
      <c r="KIP1562" s="59"/>
      <c r="KIQ1562" s="59"/>
      <c r="KIR1562" s="59"/>
      <c r="KIS1562" s="59"/>
      <c r="KIT1562" s="59"/>
      <c r="KIU1562" s="59"/>
      <c r="KIV1562" s="59"/>
      <c r="KIW1562" s="59"/>
      <c r="KIX1562" s="59"/>
      <c r="KIY1562" s="59"/>
      <c r="KIZ1562" s="59"/>
      <c r="KJA1562" s="59"/>
      <c r="KJB1562" s="59"/>
      <c r="KJC1562" s="59"/>
      <c r="KJD1562" s="59"/>
      <c r="KJE1562" s="59"/>
      <c r="KJF1562" s="59"/>
      <c r="KJG1562" s="59"/>
      <c r="KJH1562" s="59"/>
      <c r="KJI1562" s="59"/>
      <c r="KJJ1562" s="59"/>
      <c r="KJK1562" s="59"/>
      <c r="KJL1562" s="59"/>
      <c r="KJM1562" s="59"/>
      <c r="KJN1562" s="59"/>
      <c r="KJO1562" s="59"/>
      <c r="KJP1562" s="59"/>
      <c r="KJQ1562" s="59"/>
      <c r="KJR1562" s="59"/>
      <c r="KJS1562" s="59"/>
      <c r="KJT1562" s="59"/>
      <c r="KJU1562" s="59"/>
      <c r="KJV1562" s="59"/>
      <c r="KJW1562" s="59"/>
      <c r="KJX1562" s="59"/>
      <c r="KJY1562" s="59"/>
      <c r="KJZ1562" s="59"/>
      <c r="KKA1562" s="59"/>
      <c r="KKB1562" s="59"/>
      <c r="KKC1562" s="59"/>
      <c r="KKD1562" s="59"/>
      <c r="KKE1562" s="59"/>
      <c r="KKF1562" s="59"/>
      <c r="KKG1562" s="59"/>
      <c r="KKH1562" s="59"/>
      <c r="KKI1562" s="59"/>
      <c r="KKJ1562" s="59"/>
      <c r="KKK1562" s="59"/>
      <c r="KKL1562" s="59"/>
      <c r="KKM1562" s="59"/>
      <c r="KKN1562" s="59"/>
      <c r="KKO1562" s="59"/>
      <c r="KKP1562" s="59"/>
      <c r="KKQ1562" s="59"/>
      <c r="KKR1562" s="59"/>
      <c r="KKS1562" s="59"/>
      <c r="KKT1562" s="59"/>
      <c r="KKU1562" s="59"/>
      <c r="KKV1562" s="59"/>
      <c r="KKW1562" s="59"/>
      <c r="KKX1562" s="59"/>
      <c r="KKY1562" s="59"/>
      <c r="KKZ1562" s="59"/>
      <c r="KLA1562" s="59"/>
      <c r="KLB1562" s="59"/>
      <c r="KLC1562" s="59"/>
      <c r="KLD1562" s="59"/>
      <c r="KLE1562" s="59"/>
      <c r="KLF1562" s="59"/>
      <c r="KLG1562" s="59"/>
      <c r="KLH1562" s="59"/>
      <c r="KLI1562" s="59"/>
      <c r="KLJ1562" s="59"/>
      <c r="KLK1562" s="59"/>
      <c r="KLL1562" s="59"/>
      <c r="KLM1562" s="59"/>
      <c r="KLN1562" s="59"/>
      <c r="KLO1562" s="59"/>
      <c r="KLP1562" s="59"/>
      <c r="KLQ1562" s="59"/>
      <c r="KLR1562" s="59"/>
      <c r="KLS1562" s="59"/>
      <c r="KLT1562" s="59"/>
      <c r="KLU1562" s="59"/>
      <c r="KLV1562" s="59"/>
      <c r="KLW1562" s="59"/>
      <c r="KLX1562" s="59"/>
      <c r="KLY1562" s="59"/>
      <c r="KLZ1562" s="59"/>
      <c r="KMA1562" s="59"/>
      <c r="KMB1562" s="59"/>
      <c r="KMC1562" s="59"/>
      <c r="KMD1562" s="59"/>
      <c r="KME1562" s="59"/>
      <c r="KMF1562" s="59"/>
      <c r="KMG1562" s="59"/>
      <c r="KMH1562" s="59"/>
      <c r="KMI1562" s="59"/>
      <c r="KMJ1562" s="59"/>
      <c r="KMK1562" s="59"/>
      <c r="KML1562" s="59"/>
      <c r="KMM1562" s="59"/>
      <c r="KMN1562" s="59"/>
      <c r="KMO1562" s="59"/>
      <c r="KMP1562" s="59"/>
      <c r="KMQ1562" s="59"/>
      <c r="KMR1562" s="59"/>
      <c r="KMS1562" s="59"/>
      <c r="KMT1562" s="59"/>
      <c r="KMU1562" s="59"/>
      <c r="KMV1562" s="59"/>
      <c r="KMW1562" s="59"/>
      <c r="KMX1562" s="59"/>
      <c r="KMY1562" s="59"/>
      <c r="KMZ1562" s="59"/>
      <c r="KNA1562" s="59"/>
      <c r="KNB1562" s="59"/>
      <c r="KNC1562" s="59"/>
      <c r="KND1562" s="59"/>
      <c r="KNE1562" s="59"/>
      <c r="KNF1562" s="59"/>
      <c r="KNG1562" s="59"/>
      <c r="KNH1562" s="59"/>
      <c r="KNI1562" s="59"/>
      <c r="KNJ1562" s="59"/>
      <c r="KNK1562" s="59"/>
      <c r="KNL1562" s="59"/>
      <c r="KNM1562" s="59"/>
      <c r="KNN1562" s="59"/>
      <c r="KNO1562" s="59"/>
      <c r="KNP1562" s="59"/>
      <c r="KNQ1562" s="59"/>
      <c r="KNR1562" s="59"/>
      <c r="KNS1562" s="59"/>
      <c r="KNT1562" s="59"/>
      <c r="KNU1562" s="59"/>
      <c r="KNV1562" s="59"/>
      <c r="KNW1562" s="59"/>
      <c r="KNX1562" s="59"/>
      <c r="KNY1562" s="59"/>
      <c r="KNZ1562" s="59"/>
      <c r="KOA1562" s="59"/>
      <c r="KOB1562" s="59"/>
      <c r="KOC1562" s="59"/>
      <c r="KOD1562" s="59"/>
      <c r="KOE1562" s="59"/>
      <c r="KOF1562" s="59"/>
      <c r="KOG1562" s="59"/>
      <c r="KOH1562" s="59"/>
      <c r="KOI1562" s="59"/>
      <c r="KOJ1562" s="59"/>
      <c r="KOK1562" s="59"/>
      <c r="KOL1562" s="59"/>
      <c r="KOM1562" s="59"/>
      <c r="KON1562" s="59"/>
      <c r="KOO1562" s="59"/>
      <c r="KOP1562" s="59"/>
      <c r="KOQ1562" s="59"/>
      <c r="KOR1562" s="59"/>
      <c r="KOS1562" s="59"/>
      <c r="KOT1562" s="59"/>
      <c r="KOU1562" s="59"/>
      <c r="KOV1562" s="59"/>
      <c r="KOW1562" s="59"/>
      <c r="KOX1562" s="59"/>
      <c r="KOY1562" s="59"/>
      <c r="KOZ1562" s="59"/>
      <c r="KPA1562" s="59"/>
      <c r="KPB1562" s="59"/>
      <c r="KPC1562" s="59"/>
      <c r="KPD1562" s="59"/>
      <c r="KPE1562" s="59"/>
      <c r="KPF1562" s="59"/>
      <c r="KPG1562" s="59"/>
      <c r="KPH1562" s="59"/>
      <c r="KPI1562" s="59"/>
      <c r="KPJ1562" s="59"/>
      <c r="KPK1562" s="59"/>
      <c r="KPL1562" s="59"/>
      <c r="KPM1562" s="59"/>
      <c r="KPN1562" s="59"/>
      <c r="KPO1562" s="59"/>
      <c r="KPP1562" s="59"/>
      <c r="KPQ1562" s="59"/>
      <c r="KPR1562" s="59"/>
      <c r="KPS1562" s="59"/>
      <c r="KPT1562" s="59"/>
      <c r="KPU1562" s="59"/>
      <c r="KPV1562" s="59"/>
      <c r="KPW1562" s="59"/>
      <c r="KPX1562" s="59"/>
      <c r="KPY1562" s="59"/>
      <c r="KPZ1562" s="59"/>
      <c r="KQA1562" s="59"/>
      <c r="KQB1562" s="59"/>
      <c r="KQC1562" s="59"/>
      <c r="KQD1562" s="59"/>
      <c r="KQE1562" s="59"/>
      <c r="KQF1562" s="59"/>
      <c r="KQG1562" s="59"/>
      <c r="KQH1562" s="59"/>
      <c r="KQI1562" s="59"/>
      <c r="KQJ1562" s="59"/>
      <c r="KQK1562" s="59"/>
      <c r="KQL1562" s="59"/>
      <c r="KQM1562" s="59"/>
      <c r="KQN1562" s="59"/>
      <c r="KQO1562" s="59"/>
      <c r="KQP1562" s="59"/>
      <c r="KQQ1562" s="59"/>
      <c r="KQR1562" s="59"/>
      <c r="KQS1562" s="59"/>
      <c r="KQT1562" s="59"/>
      <c r="KQU1562" s="59"/>
      <c r="KQV1562" s="59"/>
      <c r="KQW1562" s="59"/>
      <c r="KQX1562" s="59"/>
      <c r="KQY1562" s="59"/>
      <c r="KQZ1562" s="59"/>
      <c r="KRA1562" s="59"/>
      <c r="KRB1562" s="59"/>
      <c r="KRC1562" s="59"/>
      <c r="KRD1562" s="59"/>
      <c r="KRE1562" s="59"/>
      <c r="KRF1562" s="59"/>
      <c r="KRG1562" s="59"/>
      <c r="KRH1562" s="59"/>
      <c r="KRI1562" s="59"/>
      <c r="KRJ1562" s="59"/>
      <c r="KRK1562" s="59"/>
      <c r="KRL1562" s="59"/>
      <c r="KRM1562" s="59"/>
      <c r="KRN1562" s="59"/>
      <c r="KRO1562" s="59"/>
      <c r="KRP1562" s="59"/>
      <c r="KRQ1562" s="59"/>
      <c r="KRR1562" s="59"/>
      <c r="KRS1562" s="59"/>
      <c r="KRT1562" s="59"/>
      <c r="KRU1562" s="59"/>
      <c r="KRV1562" s="59"/>
      <c r="KRW1562" s="59"/>
      <c r="KRX1562" s="59"/>
      <c r="KRY1562" s="59"/>
      <c r="KRZ1562" s="59"/>
      <c r="KSA1562" s="59"/>
      <c r="KSB1562" s="59"/>
      <c r="KSC1562" s="59"/>
      <c r="KSD1562" s="59"/>
      <c r="KSE1562" s="59"/>
      <c r="KSF1562" s="59"/>
      <c r="KSG1562" s="59"/>
      <c r="KSH1562" s="59"/>
      <c r="KSI1562" s="59"/>
      <c r="KSJ1562" s="59"/>
      <c r="KSK1562" s="59"/>
      <c r="KSL1562" s="59"/>
      <c r="KSM1562" s="59"/>
      <c r="KSN1562" s="59"/>
      <c r="KSO1562" s="59"/>
      <c r="KSP1562" s="59"/>
      <c r="KSQ1562" s="59"/>
      <c r="KSR1562" s="59"/>
      <c r="KSS1562" s="59"/>
      <c r="KST1562" s="59"/>
      <c r="KSU1562" s="59"/>
      <c r="KSV1562" s="59"/>
      <c r="KSW1562" s="59"/>
      <c r="KSX1562" s="59"/>
      <c r="KSY1562" s="59"/>
      <c r="KSZ1562" s="59"/>
      <c r="KTA1562" s="59"/>
      <c r="KTB1562" s="59"/>
      <c r="KTC1562" s="59"/>
      <c r="KTD1562" s="59"/>
      <c r="KTE1562" s="59"/>
      <c r="KTF1562" s="59"/>
      <c r="KTG1562" s="59"/>
      <c r="KTH1562" s="59"/>
      <c r="KTI1562" s="59"/>
      <c r="KTJ1562" s="59"/>
      <c r="KTK1562" s="59"/>
      <c r="KTL1562" s="59"/>
      <c r="KTM1562" s="59"/>
      <c r="KTN1562" s="59"/>
      <c r="KTO1562" s="59"/>
      <c r="KTP1562" s="59"/>
      <c r="KTQ1562" s="59"/>
      <c r="KTR1562" s="59"/>
      <c r="KTS1562" s="59"/>
      <c r="KTT1562" s="59"/>
      <c r="KTU1562" s="59"/>
      <c r="KTV1562" s="59"/>
      <c r="KTW1562" s="59"/>
      <c r="KTX1562" s="59"/>
      <c r="KTY1562" s="59"/>
      <c r="KTZ1562" s="59"/>
      <c r="KUA1562" s="59"/>
      <c r="KUB1562" s="59"/>
      <c r="KUC1562" s="59"/>
      <c r="KUD1562" s="59"/>
      <c r="KUE1562" s="59"/>
      <c r="KUF1562" s="59"/>
      <c r="KUG1562" s="59"/>
      <c r="KUH1562" s="59"/>
      <c r="KUI1562" s="59"/>
      <c r="KUJ1562" s="59"/>
      <c r="KUK1562" s="59"/>
      <c r="KUL1562" s="59"/>
      <c r="KUM1562" s="59"/>
      <c r="KUN1562" s="59"/>
      <c r="KUO1562" s="59"/>
      <c r="KUP1562" s="59"/>
      <c r="KUQ1562" s="59"/>
      <c r="KUR1562" s="59"/>
      <c r="KUS1562" s="59"/>
      <c r="KUT1562" s="59"/>
      <c r="KUU1562" s="59"/>
      <c r="KUV1562" s="59"/>
      <c r="KUW1562" s="59"/>
      <c r="KUX1562" s="59"/>
      <c r="KUY1562" s="59"/>
      <c r="KUZ1562" s="59"/>
      <c r="KVA1562" s="59"/>
      <c r="KVB1562" s="59"/>
      <c r="KVC1562" s="59"/>
      <c r="KVD1562" s="59"/>
      <c r="KVE1562" s="59"/>
      <c r="KVF1562" s="59"/>
      <c r="KVG1562" s="59"/>
      <c r="KVH1562" s="59"/>
      <c r="KVI1562" s="59"/>
      <c r="KVJ1562" s="59"/>
      <c r="KVK1562" s="59"/>
      <c r="KVL1562" s="59"/>
      <c r="KVM1562" s="59"/>
      <c r="KVN1562" s="59"/>
      <c r="KVO1562" s="59"/>
      <c r="KVP1562" s="59"/>
      <c r="KVQ1562" s="59"/>
      <c r="KVR1562" s="59"/>
      <c r="KVS1562" s="59"/>
      <c r="KVT1562" s="59"/>
      <c r="KVU1562" s="59"/>
      <c r="KVV1562" s="59"/>
      <c r="KVW1562" s="59"/>
      <c r="KVX1562" s="59"/>
      <c r="KVY1562" s="59"/>
      <c r="KVZ1562" s="59"/>
      <c r="KWA1562" s="59"/>
      <c r="KWB1562" s="59"/>
      <c r="KWC1562" s="59"/>
      <c r="KWD1562" s="59"/>
      <c r="KWE1562" s="59"/>
      <c r="KWF1562" s="59"/>
      <c r="KWG1562" s="59"/>
      <c r="KWH1562" s="59"/>
      <c r="KWI1562" s="59"/>
      <c r="KWJ1562" s="59"/>
      <c r="KWK1562" s="59"/>
      <c r="KWL1562" s="59"/>
      <c r="KWM1562" s="59"/>
      <c r="KWN1562" s="59"/>
      <c r="KWO1562" s="59"/>
      <c r="KWP1562" s="59"/>
      <c r="KWQ1562" s="59"/>
      <c r="KWR1562" s="59"/>
      <c r="KWS1562" s="59"/>
      <c r="KWT1562" s="59"/>
      <c r="KWU1562" s="59"/>
      <c r="KWV1562" s="59"/>
      <c r="KWW1562" s="59"/>
      <c r="KWX1562" s="59"/>
      <c r="KWY1562" s="59"/>
      <c r="KWZ1562" s="59"/>
      <c r="KXA1562" s="59"/>
      <c r="KXB1562" s="59"/>
      <c r="KXC1562" s="59"/>
      <c r="KXD1562" s="59"/>
      <c r="KXE1562" s="59"/>
      <c r="KXF1562" s="59"/>
      <c r="KXG1562" s="59"/>
      <c r="KXH1562" s="59"/>
      <c r="KXI1562" s="59"/>
      <c r="KXJ1562" s="59"/>
      <c r="KXK1562" s="59"/>
      <c r="KXL1562" s="59"/>
      <c r="KXM1562" s="59"/>
      <c r="KXN1562" s="59"/>
      <c r="KXO1562" s="59"/>
      <c r="KXP1562" s="59"/>
      <c r="KXQ1562" s="59"/>
      <c r="KXR1562" s="59"/>
      <c r="KXS1562" s="59"/>
      <c r="KXT1562" s="59"/>
      <c r="KXU1562" s="59"/>
      <c r="KXV1562" s="59"/>
      <c r="KXW1562" s="59"/>
      <c r="KXX1562" s="59"/>
      <c r="KXY1562" s="59"/>
      <c r="KXZ1562" s="59"/>
      <c r="KYA1562" s="59"/>
      <c r="KYB1562" s="59"/>
      <c r="KYC1562" s="59"/>
      <c r="KYD1562" s="59"/>
      <c r="KYE1562" s="59"/>
      <c r="KYF1562" s="59"/>
      <c r="KYG1562" s="59"/>
      <c r="KYH1562" s="59"/>
      <c r="KYI1562" s="59"/>
      <c r="KYJ1562" s="59"/>
      <c r="KYK1562" s="59"/>
      <c r="KYL1562" s="59"/>
      <c r="KYM1562" s="59"/>
      <c r="KYN1562" s="59"/>
      <c r="KYO1562" s="59"/>
      <c r="KYP1562" s="59"/>
      <c r="KYQ1562" s="59"/>
      <c r="KYR1562" s="59"/>
      <c r="KYS1562" s="59"/>
      <c r="KYT1562" s="59"/>
      <c r="KYU1562" s="59"/>
      <c r="KYV1562" s="59"/>
      <c r="KYW1562" s="59"/>
      <c r="KYX1562" s="59"/>
      <c r="KYY1562" s="59"/>
      <c r="KYZ1562" s="59"/>
      <c r="KZA1562" s="59"/>
      <c r="KZB1562" s="59"/>
      <c r="KZC1562" s="59"/>
      <c r="KZD1562" s="59"/>
      <c r="KZE1562" s="59"/>
      <c r="KZF1562" s="59"/>
      <c r="KZG1562" s="59"/>
      <c r="KZH1562" s="59"/>
      <c r="KZI1562" s="59"/>
      <c r="KZJ1562" s="59"/>
      <c r="KZK1562" s="59"/>
      <c r="KZL1562" s="59"/>
      <c r="KZM1562" s="59"/>
      <c r="KZN1562" s="59"/>
      <c r="KZO1562" s="59"/>
      <c r="KZP1562" s="59"/>
      <c r="KZQ1562" s="59"/>
      <c r="KZR1562" s="59"/>
      <c r="KZS1562" s="59"/>
      <c r="KZT1562" s="59"/>
      <c r="KZU1562" s="59"/>
      <c r="KZV1562" s="59"/>
      <c r="KZW1562" s="59"/>
      <c r="KZX1562" s="59"/>
      <c r="KZY1562" s="59"/>
      <c r="KZZ1562" s="59"/>
      <c r="LAA1562" s="59"/>
      <c r="LAB1562" s="59"/>
      <c r="LAC1562" s="59"/>
      <c r="LAD1562" s="59"/>
      <c r="LAE1562" s="59"/>
      <c r="LAF1562" s="59"/>
      <c r="LAG1562" s="59"/>
      <c r="LAH1562" s="59"/>
      <c r="LAI1562" s="59"/>
      <c r="LAJ1562" s="59"/>
      <c r="LAK1562" s="59"/>
      <c r="LAL1562" s="59"/>
      <c r="LAM1562" s="59"/>
      <c r="LAN1562" s="59"/>
      <c r="LAO1562" s="59"/>
      <c r="LAP1562" s="59"/>
      <c r="LAQ1562" s="59"/>
      <c r="LAR1562" s="59"/>
      <c r="LAS1562" s="59"/>
      <c r="LAT1562" s="59"/>
      <c r="LAU1562" s="59"/>
      <c r="LAV1562" s="59"/>
      <c r="LAW1562" s="59"/>
      <c r="LAX1562" s="59"/>
      <c r="LAY1562" s="59"/>
      <c r="LAZ1562" s="59"/>
      <c r="LBA1562" s="59"/>
      <c r="LBB1562" s="59"/>
      <c r="LBC1562" s="59"/>
      <c r="LBD1562" s="59"/>
      <c r="LBE1562" s="59"/>
      <c r="LBF1562" s="59"/>
      <c r="LBG1562" s="59"/>
      <c r="LBH1562" s="59"/>
      <c r="LBI1562" s="59"/>
      <c r="LBJ1562" s="59"/>
      <c r="LBK1562" s="59"/>
      <c r="LBL1562" s="59"/>
      <c r="LBM1562" s="59"/>
      <c r="LBN1562" s="59"/>
      <c r="LBO1562" s="59"/>
      <c r="LBP1562" s="59"/>
      <c r="LBQ1562" s="59"/>
      <c r="LBR1562" s="59"/>
      <c r="LBS1562" s="59"/>
      <c r="LBT1562" s="59"/>
      <c r="LBU1562" s="59"/>
      <c r="LBV1562" s="59"/>
      <c r="LBW1562" s="59"/>
      <c r="LBX1562" s="59"/>
      <c r="LBY1562" s="59"/>
      <c r="LBZ1562" s="59"/>
      <c r="LCA1562" s="59"/>
      <c r="LCB1562" s="59"/>
      <c r="LCC1562" s="59"/>
      <c r="LCD1562" s="59"/>
      <c r="LCE1562" s="59"/>
      <c r="LCF1562" s="59"/>
      <c r="LCG1562" s="59"/>
      <c r="LCH1562" s="59"/>
      <c r="LCI1562" s="59"/>
      <c r="LCJ1562" s="59"/>
      <c r="LCK1562" s="59"/>
      <c r="LCL1562" s="59"/>
      <c r="LCM1562" s="59"/>
      <c r="LCN1562" s="59"/>
      <c r="LCO1562" s="59"/>
      <c r="LCP1562" s="59"/>
      <c r="LCQ1562" s="59"/>
      <c r="LCR1562" s="59"/>
      <c r="LCS1562" s="59"/>
      <c r="LCT1562" s="59"/>
      <c r="LCU1562" s="59"/>
      <c r="LCV1562" s="59"/>
      <c r="LCW1562" s="59"/>
      <c r="LCX1562" s="59"/>
      <c r="LCY1562" s="59"/>
      <c r="LCZ1562" s="59"/>
      <c r="LDA1562" s="59"/>
      <c r="LDB1562" s="59"/>
      <c r="LDC1562" s="59"/>
      <c r="LDD1562" s="59"/>
      <c r="LDE1562" s="59"/>
      <c r="LDF1562" s="59"/>
      <c r="LDG1562" s="59"/>
      <c r="LDH1562" s="59"/>
      <c r="LDI1562" s="59"/>
      <c r="LDJ1562" s="59"/>
      <c r="LDK1562" s="59"/>
      <c r="LDL1562" s="59"/>
      <c r="LDM1562" s="59"/>
      <c r="LDN1562" s="59"/>
      <c r="LDO1562" s="59"/>
      <c r="LDP1562" s="59"/>
      <c r="LDQ1562" s="59"/>
      <c r="LDR1562" s="59"/>
      <c r="LDS1562" s="59"/>
      <c r="LDT1562" s="59"/>
      <c r="LDU1562" s="59"/>
      <c r="LDV1562" s="59"/>
      <c r="LDW1562" s="59"/>
      <c r="LDX1562" s="59"/>
      <c r="LDY1562" s="59"/>
      <c r="LDZ1562" s="59"/>
      <c r="LEA1562" s="59"/>
      <c r="LEB1562" s="59"/>
      <c r="LEC1562" s="59"/>
      <c r="LED1562" s="59"/>
      <c r="LEE1562" s="59"/>
      <c r="LEF1562" s="59"/>
      <c r="LEG1562" s="59"/>
      <c r="LEH1562" s="59"/>
      <c r="LEI1562" s="59"/>
      <c r="LEJ1562" s="59"/>
      <c r="LEK1562" s="59"/>
      <c r="LEL1562" s="59"/>
      <c r="LEM1562" s="59"/>
      <c r="LEN1562" s="59"/>
      <c r="LEO1562" s="59"/>
      <c r="LEP1562" s="59"/>
      <c r="LEQ1562" s="59"/>
      <c r="LER1562" s="59"/>
      <c r="LES1562" s="59"/>
      <c r="LET1562" s="59"/>
      <c r="LEU1562" s="59"/>
      <c r="LEV1562" s="59"/>
      <c r="LEW1562" s="59"/>
      <c r="LEX1562" s="59"/>
      <c r="LEY1562" s="59"/>
      <c r="LEZ1562" s="59"/>
      <c r="LFA1562" s="59"/>
      <c r="LFB1562" s="59"/>
      <c r="LFC1562" s="59"/>
      <c r="LFD1562" s="59"/>
      <c r="LFE1562" s="59"/>
      <c r="LFF1562" s="59"/>
      <c r="LFG1562" s="59"/>
      <c r="LFH1562" s="59"/>
      <c r="LFI1562" s="59"/>
      <c r="LFJ1562" s="59"/>
      <c r="LFK1562" s="59"/>
      <c r="LFL1562" s="59"/>
      <c r="LFM1562" s="59"/>
      <c r="LFN1562" s="59"/>
      <c r="LFO1562" s="59"/>
      <c r="LFP1562" s="59"/>
      <c r="LFQ1562" s="59"/>
      <c r="LFR1562" s="59"/>
      <c r="LFS1562" s="59"/>
      <c r="LFT1562" s="59"/>
      <c r="LFU1562" s="59"/>
      <c r="LFV1562" s="59"/>
      <c r="LFW1562" s="59"/>
      <c r="LFX1562" s="59"/>
      <c r="LFY1562" s="59"/>
      <c r="LFZ1562" s="59"/>
      <c r="LGA1562" s="59"/>
      <c r="LGB1562" s="59"/>
      <c r="LGC1562" s="59"/>
      <c r="LGD1562" s="59"/>
      <c r="LGE1562" s="59"/>
      <c r="LGF1562" s="59"/>
      <c r="LGG1562" s="59"/>
      <c r="LGH1562" s="59"/>
      <c r="LGI1562" s="59"/>
      <c r="LGJ1562" s="59"/>
      <c r="LGK1562" s="59"/>
      <c r="LGL1562" s="59"/>
      <c r="LGM1562" s="59"/>
      <c r="LGN1562" s="59"/>
      <c r="LGO1562" s="59"/>
      <c r="LGP1562" s="59"/>
      <c r="LGQ1562" s="59"/>
      <c r="LGR1562" s="59"/>
      <c r="LGS1562" s="59"/>
      <c r="LGT1562" s="59"/>
      <c r="LGU1562" s="59"/>
      <c r="LGV1562" s="59"/>
      <c r="LGW1562" s="59"/>
      <c r="LGX1562" s="59"/>
      <c r="LGY1562" s="59"/>
      <c r="LGZ1562" s="59"/>
      <c r="LHA1562" s="59"/>
      <c r="LHB1562" s="59"/>
      <c r="LHC1562" s="59"/>
      <c r="LHD1562" s="59"/>
      <c r="LHE1562" s="59"/>
      <c r="LHF1562" s="59"/>
      <c r="LHG1562" s="59"/>
      <c r="LHH1562" s="59"/>
      <c r="LHI1562" s="59"/>
      <c r="LHJ1562" s="59"/>
      <c r="LHK1562" s="59"/>
      <c r="LHL1562" s="59"/>
      <c r="LHM1562" s="59"/>
      <c r="LHN1562" s="59"/>
      <c r="LHO1562" s="59"/>
      <c r="LHP1562" s="59"/>
      <c r="LHQ1562" s="59"/>
      <c r="LHR1562" s="59"/>
      <c r="LHS1562" s="59"/>
      <c r="LHT1562" s="59"/>
      <c r="LHU1562" s="59"/>
      <c r="LHV1562" s="59"/>
      <c r="LHW1562" s="59"/>
      <c r="LHX1562" s="59"/>
      <c r="LHY1562" s="59"/>
      <c r="LHZ1562" s="59"/>
      <c r="LIA1562" s="59"/>
      <c r="LIB1562" s="59"/>
      <c r="LIC1562" s="59"/>
      <c r="LID1562" s="59"/>
      <c r="LIE1562" s="59"/>
      <c r="LIF1562" s="59"/>
      <c r="LIG1562" s="59"/>
      <c r="LIH1562" s="59"/>
      <c r="LII1562" s="59"/>
      <c r="LIJ1562" s="59"/>
      <c r="LIK1562" s="59"/>
      <c r="LIL1562" s="59"/>
      <c r="LIM1562" s="59"/>
      <c r="LIN1562" s="59"/>
      <c r="LIO1562" s="59"/>
      <c r="LIP1562" s="59"/>
      <c r="LIQ1562" s="59"/>
      <c r="LIR1562" s="59"/>
      <c r="LIS1562" s="59"/>
      <c r="LIT1562" s="59"/>
      <c r="LIU1562" s="59"/>
      <c r="LIV1562" s="59"/>
      <c r="LIW1562" s="59"/>
      <c r="LIX1562" s="59"/>
      <c r="LIY1562" s="59"/>
      <c r="LIZ1562" s="59"/>
      <c r="LJA1562" s="59"/>
      <c r="LJB1562" s="59"/>
      <c r="LJC1562" s="59"/>
      <c r="LJD1562" s="59"/>
      <c r="LJE1562" s="59"/>
      <c r="LJF1562" s="59"/>
      <c r="LJG1562" s="59"/>
      <c r="LJH1562" s="59"/>
      <c r="LJI1562" s="59"/>
      <c r="LJJ1562" s="59"/>
      <c r="LJK1562" s="59"/>
      <c r="LJL1562" s="59"/>
      <c r="LJM1562" s="59"/>
      <c r="LJN1562" s="59"/>
      <c r="LJO1562" s="59"/>
      <c r="LJP1562" s="59"/>
      <c r="LJQ1562" s="59"/>
      <c r="LJR1562" s="59"/>
      <c r="LJS1562" s="59"/>
      <c r="LJT1562" s="59"/>
      <c r="LJU1562" s="59"/>
      <c r="LJV1562" s="59"/>
      <c r="LJW1562" s="59"/>
      <c r="LJX1562" s="59"/>
      <c r="LJY1562" s="59"/>
      <c r="LJZ1562" s="59"/>
      <c r="LKA1562" s="59"/>
      <c r="LKB1562" s="59"/>
      <c r="LKC1562" s="59"/>
      <c r="LKD1562" s="59"/>
      <c r="LKE1562" s="59"/>
      <c r="LKF1562" s="59"/>
      <c r="LKG1562" s="59"/>
      <c r="LKH1562" s="59"/>
      <c r="LKI1562" s="59"/>
      <c r="LKJ1562" s="59"/>
      <c r="LKK1562" s="59"/>
      <c r="LKL1562" s="59"/>
      <c r="LKM1562" s="59"/>
      <c r="LKN1562" s="59"/>
      <c r="LKO1562" s="59"/>
      <c r="LKP1562" s="59"/>
      <c r="LKQ1562" s="59"/>
      <c r="LKR1562" s="59"/>
      <c r="LKS1562" s="59"/>
      <c r="LKT1562" s="59"/>
      <c r="LKU1562" s="59"/>
      <c r="LKV1562" s="59"/>
      <c r="LKW1562" s="59"/>
      <c r="LKX1562" s="59"/>
      <c r="LKY1562" s="59"/>
      <c r="LKZ1562" s="59"/>
      <c r="LLA1562" s="59"/>
      <c r="LLB1562" s="59"/>
      <c r="LLC1562" s="59"/>
      <c r="LLD1562" s="59"/>
      <c r="LLE1562" s="59"/>
      <c r="LLF1562" s="59"/>
      <c r="LLG1562" s="59"/>
      <c r="LLH1562" s="59"/>
      <c r="LLI1562" s="59"/>
      <c r="LLJ1562" s="59"/>
      <c r="LLK1562" s="59"/>
      <c r="LLL1562" s="59"/>
      <c r="LLM1562" s="59"/>
      <c r="LLN1562" s="59"/>
      <c r="LLO1562" s="59"/>
      <c r="LLP1562" s="59"/>
      <c r="LLQ1562" s="59"/>
      <c r="LLR1562" s="59"/>
      <c r="LLS1562" s="59"/>
      <c r="LLT1562" s="59"/>
      <c r="LLU1562" s="59"/>
      <c r="LLV1562" s="59"/>
      <c r="LLW1562" s="59"/>
      <c r="LLX1562" s="59"/>
      <c r="LLY1562" s="59"/>
      <c r="LLZ1562" s="59"/>
      <c r="LMA1562" s="59"/>
      <c r="LMB1562" s="59"/>
      <c r="LMC1562" s="59"/>
      <c r="LMD1562" s="59"/>
      <c r="LME1562" s="59"/>
      <c r="LMF1562" s="59"/>
      <c r="LMG1562" s="59"/>
      <c r="LMH1562" s="59"/>
      <c r="LMI1562" s="59"/>
      <c r="LMJ1562" s="59"/>
      <c r="LMK1562" s="59"/>
      <c r="LML1562" s="59"/>
      <c r="LMM1562" s="59"/>
      <c r="LMN1562" s="59"/>
      <c r="LMO1562" s="59"/>
      <c r="LMP1562" s="59"/>
      <c r="LMQ1562" s="59"/>
      <c r="LMR1562" s="59"/>
      <c r="LMS1562" s="59"/>
      <c r="LMT1562" s="59"/>
      <c r="LMU1562" s="59"/>
      <c r="LMV1562" s="59"/>
      <c r="LMW1562" s="59"/>
      <c r="LMX1562" s="59"/>
      <c r="LMY1562" s="59"/>
      <c r="LMZ1562" s="59"/>
      <c r="LNA1562" s="59"/>
      <c r="LNB1562" s="59"/>
      <c r="LNC1562" s="59"/>
      <c r="LND1562" s="59"/>
      <c r="LNE1562" s="59"/>
      <c r="LNF1562" s="59"/>
      <c r="LNG1562" s="59"/>
      <c r="LNH1562" s="59"/>
      <c r="LNI1562" s="59"/>
      <c r="LNJ1562" s="59"/>
      <c r="LNK1562" s="59"/>
      <c r="LNL1562" s="59"/>
      <c r="LNM1562" s="59"/>
      <c r="LNN1562" s="59"/>
      <c r="LNO1562" s="59"/>
      <c r="LNP1562" s="59"/>
      <c r="LNQ1562" s="59"/>
      <c r="LNR1562" s="59"/>
      <c r="LNS1562" s="59"/>
      <c r="LNT1562" s="59"/>
      <c r="LNU1562" s="59"/>
      <c r="LNV1562" s="59"/>
      <c r="LNW1562" s="59"/>
      <c r="LNX1562" s="59"/>
      <c r="LNY1562" s="59"/>
      <c r="LNZ1562" s="59"/>
      <c r="LOA1562" s="59"/>
      <c r="LOB1562" s="59"/>
      <c r="LOC1562" s="59"/>
      <c r="LOD1562" s="59"/>
      <c r="LOE1562" s="59"/>
      <c r="LOF1562" s="59"/>
      <c r="LOG1562" s="59"/>
      <c r="LOH1562" s="59"/>
      <c r="LOI1562" s="59"/>
      <c r="LOJ1562" s="59"/>
      <c r="LOK1562" s="59"/>
      <c r="LOL1562" s="59"/>
      <c r="LOM1562" s="59"/>
      <c r="LON1562" s="59"/>
      <c r="LOO1562" s="59"/>
      <c r="LOP1562" s="59"/>
      <c r="LOQ1562" s="59"/>
      <c r="LOR1562" s="59"/>
      <c r="LOS1562" s="59"/>
      <c r="LOT1562" s="59"/>
      <c r="LOU1562" s="59"/>
      <c r="LOV1562" s="59"/>
      <c r="LOW1562" s="59"/>
      <c r="LOX1562" s="59"/>
      <c r="LOY1562" s="59"/>
      <c r="LOZ1562" s="59"/>
      <c r="LPA1562" s="59"/>
      <c r="LPB1562" s="59"/>
      <c r="LPC1562" s="59"/>
      <c r="LPD1562" s="59"/>
      <c r="LPE1562" s="59"/>
      <c r="LPF1562" s="59"/>
      <c r="LPG1562" s="59"/>
      <c r="LPH1562" s="59"/>
      <c r="LPI1562" s="59"/>
      <c r="LPJ1562" s="59"/>
      <c r="LPK1562" s="59"/>
      <c r="LPL1562" s="59"/>
      <c r="LPM1562" s="59"/>
      <c r="LPN1562" s="59"/>
      <c r="LPO1562" s="59"/>
      <c r="LPP1562" s="59"/>
      <c r="LPQ1562" s="59"/>
      <c r="LPR1562" s="59"/>
      <c r="LPS1562" s="59"/>
      <c r="LPT1562" s="59"/>
      <c r="LPU1562" s="59"/>
      <c r="LPV1562" s="59"/>
      <c r="LPW1562" s="59"/>
      <c r="LPX1562" s="59"/>
      <c r="LPY1562" s="59"/>
      <c r="LPZ1562" s="59"/>
      <c r="LQA1562" s="59"/>
      <c r="LQB1562" s="59"/>
      <c r="LQC1562" s="59"/>
      <c r="LQD1562" s="59"/>
      <c r="LQE1562" s="59"/>
      <c r="LQF1562" s="59"/>
      <c r="LQG1562" s="59"/>
      <c r="LQH1562" s="59"/>
      <c r="LQI1562" s="59"/>
      <c r="LQJ1562" s="59"/>
      <c r="LQK1562" s="59"/>
      <c r="LQL1562" s="59"/>
      <c r="LQM1562" s="59"/>
      <c r="LQN1562" s="59"/>
      <c r="LQO1562" s="59"/>
      <c r="LQP1562" s="59"/>
      <c r="LQQ1562" s="59"/>
      <c r="LQR1562" s="59"/>
      <c r="LQS1562" s="59"/>
      <c r="LQT1562" s="59"/>
      <c r="LQU1562" s="59"/>
      <c r="LQV1562" s="59"/>
      <c r="LQW1562" s="59"/>
      <c r="LQX1562" s="59"/>
      <c r="LQY1562" s="59"/>
      <c r="LQZ1562" s="59"/>
      <c r="LRA1562" s="59"/>
      <c r="LRB1562" s="59"/>
      <c r="LRC1562" s="59"/>
      <c r="LRD1562" s="59"/>
      <c r="LRE1562" s="59"/>
      <c r="LRF1562" s="59"/>
      <c r="LRG1562" s="59"/>
      <c r="LRH1562" s="59"/>
      <c r="LRI1562" s="59"/>
      <c r="LRJ1562" s="59"/>
      <c r="LRK1562" s="59"/>
      <c r="LRL1562" s="59"/>
      <c r="LRM1562" s="59"/>
      <c r="LRN1562" s="59"/>
      <c r="LRO1562" s="59"/>
      <c r="LRP1562" s="59"/>
      <c r="LRQ1562" s="59"/>
      <c r="LRR1562" s="59"/>
      <c r="LRS1562" s="59"/>
      <c r="LRT1562" s="59"/>
      <c r="LRU1562" s="59"/>
      <c r="LRV1562" s="59"/>
      <c r="LRW1562" s="59"/>
      <c r="LRX1562" s="59"/>
      <c r="LRY1562" s="59"/>
      <c r="LRZ1562" s="59"/>
      <c r="LSA1562" s="59"/>
      <c r="LSB1562" s="59"/>
      <c r="LSC1562" s="59"/>
      <c r="LSD1562" s="59"/>
      <c r="LSE1562" s="59"/>
      <c r="LSF1562" s="59"/>
      <c r="LSG1562" s="59"/>
      <c r="LSH1562" s="59"/>
      <c r="LSI1562" s="59"/>
      <c r="LSJ1562" s="59"/>
      <c r="LSK1562" s="59"/>
      <c r="LSL1562" s="59"/>
      <c r="LSM1562" s="59"/>
      <c r="LSN1562" s="59"/>
      <c r="LSO1562" s="59"/>
      <c r="LSP1562" s="59"/>
      <c r="LSQ1562" s="59"/>
      <c r="LSR1562" s="59"/>
      <c r="LSS1562" s="59"/>
      <c r="LST1562" s="59"/>
      <c r="LSU1562" s="59"/>
      <c r="LSV1562" s="59"/>
      <c r="LSW1562" s="59"/>
      <c r="LSX1562" s="59"/>
      <c r="LSY1562" s="59"/>
      <c r="LSZ1562" s="59"/>
      <c r="LTA1562" s="59"/>
      <c r="LTB1562" s="59"/>
      <c r="LTC1562" s="59"/>
      <c r="LTD1562" s="59"/>
      <c r="LTE1562" s="59"/>
      <c r="LTF1562" s="59"/>
      <c r="LTG1562" s="59"/>
      <c r="LTH1562" s="59"/>
      <c r="LTI1562" s="59"/>
      <c r="LTJ1562" s="59"/>
      <c r="LTK1562" s="59"/>
      <c r="LTL1562" s="59"/>
      <c r="LTM1562" s="59"/>
      <c r="LTN1562" s="59"/>
      <c r="LTO1562" s="59"/>
      <c r="LTP1562" s="59"/>
      <c r="LTQ1562" s="59"/>
      <c r="LTR1562" s="59"/>
      <c r="LTS1562" s="59"/>
      <c r="LTT1562" s="59"/>
      <c r="LTU1562" s="59"/>
      <c r="LTV1562" s="59"/>
      <c r="LTW1562" s="59"/>
      <c r="LTX1562" s="59"/>
      <c r="LTY1562" s="59"/>
      <c r="LTZ1562" s="59"/>
      <c r="LUA1562" s="59"/>
      <c r="LUB1562" s="59"/>
      <c r="LUC1562" s="59"/>
      <c r="LUD1562" s="59"/>
      <c r="LUE1562" s="59"/>
      <c r="LUF1562" s="59"/>
      <c r="LUG1562" s="59"/>
      <c r="LUH1562" s="59"/>
      <c r="LUI1562" s="59"/>
      <c r="LUJ1562" s="59"/>
      <c r="LUK1562" s="59"/>
      <c r="LUL1562" s="59"/>
      <c r="LUM1562" s="59"/>
      <c r="LUN1562" s="59"/>
      <c r="LUO1562" s="59"/>
      <c r="LUP1562" s="59"/>
      <c r="LUQ1562" s="59"/>
      <c r="LUR1562" s="59"/>
      <c r="LUS1562" s="59"/>
      <c r="LUT1562" s="59"/>
      <c r="LUU1562" s="59"/>
      <c r="LUV1562" s="59"/>
      <c r="LUW1562" s="59"/>
      <c r="LUX1562" s="59"/>
      <c r="LUY1562" s="59"/>
      <c r="LUZ1562" s="59"/>
      <c r="LVA1562" s="59"/>
      <c r="LVB1562" s="59"/>
      <c r="LVC1562" s="59"/>
      <c r="LVD1562" s="59"/>
      <c r="LVE1562" s="59"/>
      <c r="LVF1562" s="59"/>
      <c r="LVG1562" s="59"/>
      <c r="LVH1562" s="59"/>
      <c r="LVI1562" s="59"/>
      <c r="LVJ1562" s="59"/>
      <c r="LVK1562" s="59"/>
      <c r="LVL1562" s="59"/>
      <c r="LVM1562" s="59"/>
      <c r="LVN1562" s="59"/>
      <c r="LVO1562" s="59"/>
      <c r="LVP1562" s="59"/>
      <c r="LVQ1562" s="59"/>
      <c r="LVR1562" s="59"/>
      <c r="LVS1562" s="59"/>
      <c r="LVT1562" s="59"/>
      <c r="LVU1562" s="59"/>
      <c r="LVV1562" s="59"/>
      <c r="LVW1562" s="59"/>
      <c r="LVX1562" s="59"/>
      <c r="LVY1562" s="59"/>
      <c r="LVZ1562" s="59"/>
      <c r="LWA1562" s="59"/>
      <c r="LWB1562" s="59"/>
      <c r="LWC1562" s="59"/>
      <c r="LWD1562" s="59"/>
      <c r="LWE1562" s="59"/>
      <c r="LWF1562" s="59"/>
      <c r="LWG1562" s="59"/>
      <c r="LWH1562" s="59"/>
      <c r="LWI1562" s="59"/>
      <c r="LWJ1562" s="59"/>
      <c r="LWK1562" s="59"/>
      <c r="LWL1562" s="59"/>
      <c r="LWM1562" s="59"/>
      <c r="LWN1562" s="59"/>
      <c r="LWO1562" s="59"/>
      <c r="LWP1562" s="59"/>
      <c r="LWQ1562" s="59"/>
      <c r="LWR1562" s="59"/>
      <c r="LWS1562" s="59"/>
      <c r="LWT1562" s="59"/>
      <c r="LWU1562" s="59"/>
      <c r="LWV1562" s="59"/>
      <c r="LWW1562" s="59"/>
      <c r="LWX1562" s="59"/>
      <c r="LWY1562" s="59"/>
      <c r="LWZ1562" s="59"/>
      <c r="LXA1562" s="59"/>
      <c r="LXB1562" s="59"/>
      <c r="LXC1562" s="59"/>
      <c r="LXD1562" s="59"/>
      <c r="LXE1562" s="59"/>
      <c r="LXF1562" s="59"/>
      <c r="LXG1562" s="59"/>
      <c r="LXH1562" s="59"/>
      <c r="LXI1562" s="59"/>
      <c r="LXJ1562" s="59"/>
      <c r="LXK1562" s="59"/>
      <c r="LXL1562" s="59"/>
      <c r="LXM1562" s="59"/>
      <c r="LXN1562" s="59"/>
      <c r="LXO1562" s="59"/>
      <c r="LXP1562" s="59"/>
      <c r="LXQ1562" s="59"/>
      <c r="LXR1562" s="59"/>
      <c r="LXS1562" s="59"/>
      <c r="LXT1562" s="59"/>
      <c r="LXU1562" s="59"/>
      <c r="LXV1562" s="59"/>
      <c r="LXW1562" s="59"/>
      <c r="LXX1562" s="59"/>
      <c r="LXY1562" s="59"/>
      <c r="LXZ1562" s="59"/>
      <c r="LYA1562" s="59"/>
      <c r="LYB1562" s="59"/>
      <c r="LYC1562" s="59"/>
      <c r="LYD1562" s="59"/>
      <c r="LYE1562" s="59"/>
      <c r="LYF1562" s="59"/>
      <c r="LYG1562" s="59"/>
      <c r="LYH1562" s="59"/>
      <c r="LYI1562" s="59"/>
      <c r="LYJ1562" s="59"/>
      <c r="LYK1562" s="59"/>
      <c r="LYL1562" s="59"/>
      <c r="LYM1562" s="59"/>
      <c r="LYN1562" s="59"/>
      <c r="LYO1562" s="59"/>
      <c r="LYP1562" s="59"/>
      <c r="LYQ1562" s="59"/>
      <c r="LYR1562" s="59"/>
      <c r="LYS1562" s="59"/>
      <c r="LYT1562" s="59"/>
      <c r="LYU1562" s="59"/>
      <c r="LYV1562" s="59"/>
      <c r="LYW1562" s="59"/>
      <c r="LYX1562" s="59"/>
      <c r="LYY1562" s="59"/>
      <c r="LYZ1562" s="59"/>
      <c r="LZA1562" s="59"/>
      <c r="LZB1562" s="59"/>
      <c r="LZC1562" s="59"/>
      <c r="LZD1562" s="59"/>
      <c r="LZE1562" s="59"/>
      <c r="LZF1562" s="59"/>
      <c r="LZG1562" s="59"/>
      <c r="LZH1562" s="59"/>
      <c r="LZI1562" s="59"/>
      <c r="LZJ1562" s="59"/>
      <c r="LZK1562" s="59"/>
      <c r="LZL1562" s="59"/>
      <c r="LZM1562" s="59"/>
      <c r="LZN1562" s="59"/>
      <c r="LZO1562" s="59"/>
      <c r="LZP1562" s="59"/>
      <c r="LZQ1562" s="59"/>
      <c r="LZR1562" s="59"/>
      <c r="LZS1562" s="59"/>
      <c r="LZT1562" s="59"/>
      <c r="LZU1562" s="59"/>
      <c r="LZV1562" s="59"/>
      <c r="LZW1562" s="59"/>
      <c r="LZX1562" s="59"/>
      <c r="LZY1562" s="59"/>
      <c r="LZZ1562" s="59"/>
      <c r="MAA1562" s="59"/>
      <c r="MAB1562" s="59"/>
      <c r="MAC1562" s="59"/>
      <c r="MAD1562" s="59"/>
      <c r="MAE1562" s="59"/>
      <c r="MAF1562" s="59"/>
      <c r="MAG1562" s="59"/>
      <c r="MAH1562" s="59"/>
      <c r="MAI1562" s="59"/>
      <c r="MAJ1562" s="59"/>
      <c r="MAK1562" s="59"/>
      <c r="MAL1562" s="59"/>
      <c r="MAM1562" s="59"/>
      <c r="MAN1562" s="59"/>
      <c r="MAO1562" s="59"/>
      <c r="MAP1562" s="59"/>
      <c r="MAQ1562" s="59"/>
      <c r="MAR1562" s="59"/>
      <c r="MAS1562" s="59"/>
      <c r="MAT1562" s="59"/>
      <c r="MAU1562" s="59"/>
      <c r="MAV1562" s="59"/>
      <c r="MAW1562" s="59"/>
      <c r="MAX1562" s="59"/>
      <c r="MAY1562" s="59"/>
      <c r="MAZ1562" s="59"/>
      <c r="MBA1562" s="59"/>
      <c r="MBB1562" s="59"/>
      <c r="MBC1562" s="59"/>
      <c r="MBD1562" s="59"/>
      <c r="MBE1562" s="59"/>
      <c r="MBF1562" s="59"/>
      <c r="MBG1562" s="59"/>
      <c r="MBH1562" s="59"/>
      <c r="MBI1562" s="59"/>
      <c r="MBJ1562" s="59"/>
      <c r="MBK1562" s="59"/>
      <c r="MBL1562" s="59"/>
      <c r="MBM1562" s="59"/>
      <c r="MBN1562" s="59"/>
      <c r="MBO1562" s="59"/>
      <c r="MBP1562" s="59"/>
      <c r="MBQ1562" s="59"/>
      <c r="MBR1562" s="59"/>
      <c r="MBS1562" s="59"/>
      <c r="MBT1562" s="59"/>
      <c r="MBU1562" s="59"/>
      <c r="MBV1562" s="59"/>
      <c r="MBW1562" s="59"/>
      <c r="MBX1562" s="59"/>
      <c r="MBY1562" s="59"/>
      <c r="MBZ1562" s="59"/>
      <c r="MCA1562" s="59"/>
      <c r="MCB1562" s="59"/>
      <c r="MCC1562" s="59"/>
      <c r="MCD1562" s="59"/>
      <c r="MCE1562" s="59"/>
      <c r="MCF1562" s="59"/>
      <c r="MCG1562" s="59"/>
      <c r="MCH1562" s="59"/>
      <c r="MCI1562" s="59"/>
      <c r="MCJ1562" s="59"/>
      <c r="MCK1562" s="59"/>
      <c r="MCL1562" s="59"/>
      <c r="MCM1562" s="59"/>
      <c r="MCN1562" s="59"/>
      <c r="MCO1562" s="59"/>
      <c r="MCP1562" s="59"/>
      <c r="MCQ1562" s="59"/>
      <c r="MCR1562" s="59"/>
      <c r="MCS1562" s="59"/>
      <c r="MCT1562" s="59"/>
      <c r="MCU1562" s="59"/>
      <c r="MCV1562" s="59"/>
      <c r="MCW1562" s="59"/>
      <c r="MCX1562" s="59"/>
      <c r="MCY1562" s="59"/>
      <c r="MCZ1562" s="59"/>
      <c r="MDA1562" s="59"/>
      <c r="MDB1562" s="59"/>
      <c r="MDC1562" s="59"/>
      <c r="MDD1562" s="59"/>
      <c r="MDE1562" s="59"/>
      <c r="MDF1562" s="59"/>
      <c r="MDG1562" s="59"/>
      <c r="MDH1562" s="59"/>
      <c r="MDI1562" s="59"/>
      <c r="MDJ1562" s="59"/>
      <c r="MDK1562" s="59"/>
      <c r="MDL1562" s="59"/>
      <c r="MDM1562" s="59"/>
      <c r="MDN1562" s="59"/>
      <c r="MDO1562" s="59"/>
      <c r="MDP1562" s="59"/>
      <c r="MDQ1562" s="59"/>
      <c r="MDR1562" s="59"/>
      <c r="MDS1562" s="59"/>
      <c r="MDT1562" s="59"/>
      <c r="MDU1562" s="59"/>
      <c r="MDV1562" s="59"/>
      <c r="MDW1562" s="59"/>
      <c r="MDX1562" s="59"/>
      <c r="MDY1562" s="59"/>
      <c r="MDZ1562" s="59"/>
      <c r="MEA1562" s="59"/>
      <c r="MEB1562" s="59"/>
      <c r="MEC1562" s="59"/>
      <c r="MED1562" s="59"/>
      <c r="MEE1562" s="59"/>
      <c r="MEF1562" s="59"/>
      <c r="MEG1562" s="59"/>
      <c r="MEH1562" s="59"/>
      <c r="MEI1562" s="59"/>
      <c r="MEJ1562" s="59"/>
      <c r="MEK1562" s="59"/>
      <c r="MEL1562" s="59"/>
      <c r="MEM1562" s="59"/>
      <c r="MEN1562" s="59"/>
      <c r="MEO1562" s="59"/>
      <c r="MEP1562" s="59"/>
      <c r="MEQ1562" s="59"/>
      <c r="MER1562" s="59"/>
      <c r="MES1562" s="59"/>
      <c r="MET1562" s="59"/>
      <c r="MEU1562" s="59"/>
      <c r="MEV1562" s="59"/>
      <c r="MEW1562" s="59"/>
      <c r="MEX1562" s="59"/>
      <c r="MEY1562" s="59"/>
      <c r="MEZ1562" s="59"/>
      <c r="MFA1562" s="59"/>
      <c r="MFB1562" s="59"/>
      <c r="MFC1562" s="59"/>
      <c r="MFD1562" s="59"/>
      <c r="MFE1562" s="59"/>
      <c r="MFF1562" s="59"/>
      <c r="MFG1562" s="59"/>
      <c r="MFH1562" s="59"/>
      <c r="MFI1562" s="59"/>
      <c r="MFJ1562" s="59"/>
      <c r="MFK1562" s="59"/>
      <c r="MFL1562" s="59"/>
      <c r="MFM1562" s="59"/>
      <c r="MFN1562" s="59"/>
      <c r="MFO1562" s="59"/>
      <c r="MFP1562" s="59"/>
      <c r="MFQ1562" s="59"/>
      <c r="MFR1562" s="59"/>
      <c r="MFS1562" s="59"/>
      <c r="MFT1562" s="59"/>
      <c r="MFU1562" s="59"/>
      <c r="MFV1562" s="59"/>
      <c r="MFW1562" s="59"/>
      <c r="MFX1562" s="59"/>
      <c r="MFY1562" s="59"/>
      <c r="MFZ1562" s="59"/>
      <c r="MGA1562" s="59"/>
      <c r="MGB1562" s="59"/>
      <c r="MGC1562" s="59"/>
      <c r="MGD1562" s="59"/>
      <c r="MGE1562" s="59"/>
      <c r="MGF1562" s="59"/>
      <c r="MGG1562" s="59"/>
      <c r="MGH1562" s="59"/>
      <c r="MGI1562" s="59"/>
      <c r="MGJ1562" s="59"/>
      <c r="MGK1562" s="59"/>
      <c r="MGL1562" s="59"/>
      <c r="MGM1562" s="59"/>
      <c r="MGN1562" s="59"/>
      <c r="MGO1562" s="59"/>
      <c r="MGP1562" s="59"/>
      <c r="MGQ1562" s="59"/>
      <c r="MGR1562" s="59"/>
      <c r="MGS1562" s="59"/>
      <c r="MGT1562" s="59"/>
      <c r="MGU1562" s="59"/>
      <c r="MGV1562" s="59"/>
      <c r="MGW1562" s="59"/>
      <c r="MGX1562" s="59"/>
      <c r="MGY1562" s="59"/>
      <c r="MGZ1562" s="59"/>
      <c r="MHA1562" s="59"/>
      <c r="MHB1562" s="59"/>
      <c r="MHC1562" s="59"/>
      <c r="MHD1562" s="59"/>
      <c r="MHE1562" s="59"/>
      <c r="MHF1562" s="59"/>
      <c r="MHG1562" s="59"/>
      <c r="MHH1562" s="59"/>
      <c r="MHI1562" s="59"/>
      <c r="MHJ1562" s="59"/>
      <c r="MHK1562" s="59"/>
      <c r="MHL1562" s="59"/>
      <c r="MHM1562" s="59"/>
      <c r="MHN1562" s="59"/>
      <c r="MHO1562" s="59"/>
      <c r="MHP1562" s="59"/>
      <c r="MHQ1562" s="59"/>
      <c r="MHR1562" s="59"/>
      <c r="MHS1562" s="59"/>
      <c r="MHT1562" s="59"/>
      <c r="MHU1562" s="59"/>
      <c r="MHV1562" s="59"/>
      <c r="MHW1562" s="59"/>
      <c r="MHX1562" s="59"/>
      <c r="MHY1562" s="59"/>
      <c r="MHZ1562" s="59"/>
      <c r="MIA1562" s="59"/>
      <c r="MIB1562" s="59"/>
      <c r="MIC1562" s="59"/>
      <c r="MID1562" s="59"/>
      <c r="MIE1562" s="59"/>
      <c r="MIF1562" s="59"/>
      <c r="MIG1562" s="59"/>
      <c r="MIH1562" s="59"/>
      <c r="MII1562" s="59"/>
      <c r="MIJ1562" s="59"/>
      <c r="MIK1562" s="59"/>
      <c r="MIL1562" s="59"/>
      <c r="MIM1562" s="59"/>
      <c r="MIN1562" s="59"/>
      <c r="MIO1562" s="59"/>
      <c r="MIP1562" s="59"/>
      <c r="MIQ1562" s="59"/>
      <c r="MIR1562" s="59"/>
      <c r="MIS1562" s="59"/>
      <c r="MIT1562" s="59"/>
      <c r="MIU1562" s="59"/>
      <c r="MIV1562" s="59"/>
      <c r="MIW1562" s="59"/>
      <c r="MIX1562" s="59"/>
      <c r="MIY1562" s="59"/>
      <c r="MIZ1562" s="59"/>
      <c r="MJA1562" s="59"/>
      <c r="MJB1562" s="59"/>
      <c r="MJC1562" s="59"/>
      <c r="MJD1562" s="59"/>
      <c r="MJE1562" s="59"/>
      <c r="MJF1562" s="59"/>
      <c r="MJG1562" s="59"/>
      <c r="MJH1562" s="59"/>
      <c r="MJI1562" s="59"/>
      <c r="MJJ1562" s="59"/>
      <c r="MJK1562" s="59"/>
      <c r="MJL1562" s="59"/>
      <c r="MJM1562" s="59"/>
      <c r="MJN1562" s="59"/>
      <c r="MJO1562" s="59"/>
      <c r="MJP1562" s="59"/>
      <c r="MJQ1562" s="59"/>
      <c r="MJR1562" s="59"/>
      <c r="MJS1562" s="59"/>
      <c r="MJT1562" s="59"/>
      <c r="MJU1562" s="59"/>
      <c r="MJV1562" s="59"/>
      <c r="MJW1562" s="59"/>
      <c r="MJX1562" s="59"/>
      <c r="MJY1562" s="59"/>
      <c r="MJZ1562" s="59"/>
      <c r="MKA1562" s="59"/>
      <c r="MKB1562" s="59"/>
      <c r="MKC1562" s="59"/>
      <c r="MKD1562" s="59"/>
      <c r="MKE1562" s="59"/>
      <c r="MKF1562" s="59"/>
      <c r="MKG1562" s="59"/>
      <c r="MKH1562" s="59"/>
      <c r="MKI1562" s="59"/>
      <c r="MKJ1562" s="59"/>
      <c r="MKK1562" s="59"/>
      <c r="MKL1562" s="59"/>
      <c r="MKM1562" s="59"/>
      <c r="MKN1562" s="59"/>
      <c r="MKO1562" s="59"/>
      <c r="MKP1562" s="59"/>
      <c r="MKQ1562" s="59"/>
      <c r="MKR1562" s="59"/>
      <c r="MKS1562" s="59"/>
      <c r="MKT1562" s="59"/>
      <c r="MKU1562" s="59"/>
      <c r="MKV1562" s="59"/>
      <c r="MKW1562" s="59"/>
      <c r="MKX1562" s="59"/>
      <c r="MKY1562" s="59"/>
      <c r="MKZ1562" s="59"/>
      <c r="MLA1562" s="59"/>
      <c r="MLB1562" s="59"/>
      <c r="MLC1562" s="59"/>
      <c r="MLD1562" s="59"/>
      <c r="MLE1562" s="59"/>
      <c r="MLF1562" s="59"/>
      <c r="MLG1562" s="59"/>
      <c r="MLH1562" s="59"/>
      <c r="MLI1562" s="59"/>
      <c r="MLJ1562" s="59"/>
      <c r="MLK1562" s="59"/>
      <c r="MLL1562" s="59"/>
      <c r="MLM1562" s="59"/>
      <c r="MLN1562" s="59"/>
      <c r="MLO1562" s="59"/>
      <c r="MLP1562" s="59"/>
      <c r="MLQ1562" s="59"/>
      <c r="MLR1562" s="59"/>
      <c r="MLS1562" s="59"/>
      <c r="MLT1562" s="59"/>
      <c r="MLU1562" s="59"/>
      <c r="MLV1562" s="59"/>
      <c r="MLW1562" s="59"/>
      <c r="MLX1562" s="59"/>
      <c r="MLY1562" s="59"/>
      <c r="MLZ1562" s="59"/>
      <c r="MMA1562" s="59"/>
      <c r="MMB1562" s="59"/>
      <c r="MMC1562" s="59"/>
      <c r="MMD1562" s="59"/>
      <c r="MME1562" s="59"/>
      <c r="MMF1562" s="59"/>
      <c r="MMG1562" s="59"/>
      <c r="MMH1562" s="59"/>
      <c r="MMI1562" s="59"/>
      <c r="MMJ1562" s="59"/>
      <c r="MMK1562" s="59"/>
      <c r="MML1562" s="59"/>
      <c r="MMM1562" s="59"/>
      <c r="MMN1562" s="59"/>
      <c r="MMO1562" s="59"/>
      <c r="MMP1562" s="59"/>
      <c r="MMQ1562" s="59"/>
      <c r="MMR1562" s="59"/>
      <c r="MMS1562" s="59"/>
      <c r="MMT1562" s="59"/>
      <c r="MMU1562" s="59"/>
      <c r="MMV1562" s="59"/>
      <c r="MMW1562" s="59"/>
      <c r="MMX1562" s="59"/>
      <c r="MMY1562" s="59"/>
      <c r="MMZ1562" s="59"/>
      <c r="MNA1562" s="59"/>
      <c r="MNB1562" s="59"/>
      <c r="MNC1562" s="59"/>
      <c r="MND1562" s="59"/>
      <c r="MNE1562" s="59"/>
      <c r="MNF1562" s="59"/>
      <c r="MNG1562" s="59"/>
      <c r="MNH1562" s="59"/>
      <c r="MNI1562" s="59"/>
      <c r="MNJ1562" s="59"/>
      <c r="MNK1562" s="59"/>
      <c r="MNL1562" s="59"/>
      <c r="MNM1562" s="59"/>
      <c r="MNN1562" s="59"/>
      <c r="MNO1562" s="59"/>
      <c r="MNP1562" s="59"/>
      <c r="MNQ1562" s="59"/>
      <c r="MNR1562" s="59"/>
      <c r="MNS1562" s="59"/>
      <c r="MNT1562" s="59"/>
      <c r="MNU1562" s="59"/>
      <c r="MNV1562" s="59"/>
      <c r="MNW1562" s="59"/>
      <c r="MNX1562" s="59"/>
      <c r="MNY1562" s="59"/>
      <c r="MNZ1562" s="59"/>
      <c r="MOA1562" s="59"/>
      <c r="MOB1562" s="59"/>
      <c r="MOC1562" s="59"/>
      <c r="MOD1562" s="59"/>
      <c r="MOE1562" s="59"/>
      <c r="MOF1562" s="59"/>
      <c r="MOG1562" s="59"/>
      <c r="MOH1562" s="59"/>
      <c r="MOI1562" s="59"/>
      <c r="MOJ1562" s="59"/>
      <c r="MOK1562" s="59"/>
      <c r="MOL1562" s="59"/>
      <c r="MOM1562" s="59"/>
      <c r="MON1562" s="59"/>
      <c r="MOO1562" s="59"/>
      <c r="MOP1562" s="59"/>
      <c r="MOQ1562" s="59"/>
      <c r="MOR1562" s="59"/>
      <c r="MOS1562" s="59"/>
      <c r="MOT1562" s="59"/>
      <c r="MOU1562" s="59"/>
      <c r="MOV1562" s="59"/>
      <c r="MOW1562" s="59"/>
      <c r="MOX1562" s="59"/>
      <c r="MOY1562" s="59"/>
      <c r="MOZ1562" s="59"/>
      <c r="MPA1562" s="59"/>
      <c r="MPB1562" s="59"/>
      <c r="MPC1562" s="59"/>
      <c r="MPD1562" s="59"/>
      <c r="MPE1562" s="59"/>
      <c r="MPF1562" s="59"/>
      <c r="MPG1562" s="59"/>
      <c r="MPH1562" s="59"/>
      <c r="MPI1562" s="59"/>
      <c r="MPJ1562" s="59"/>
      <c r="MPK1562" s="59"/>
      <c r="MPL1562" s="59"/>
      <c r="MPM1562" s="59"/>
      <c r="MPN1562" s="59"/>
      <c r="MPO1562" s="59"/>
      <c r="MPP1562" s="59"/>
      <c r="MPQ1562" s="59"/>
      <c r="MPR1562" s="59"/>
      <c r="MPS1562" s="59"/>
      <c r="MPT1562" s="59"/>
      <c r="MPU1562" s="59"/>
      <c r="MPV1562" s="59"/>
      <c r="MPW1562" s="59"/>
      <c r="MPX1562" s="59"/>
      <c r="MPY1562" s="59"/>
      <c r="MPZ1562" s="59"/>
      <c r="MQA1562" s="59"/>
      <c r="MQB1562" s="59"/>
      <c r="MQC1562" s="59"/>
      <c r="MQD1562" s="59"/>
      <c r="MQE1562" s="59"/>
      <c r="MQF1562" s="59"/>
      <c r="MQG1562" s="59"/>
      <c r="MQH1562" s="59"/>
      <c r="MQI1562" s="59"/>
      <c r="MQJ1562" s="59"/>
      <c r="MQK1562" s="59"/>
      <c r="MQL1562" s="59"/>
      <c r="MQM1562" s="59"/>
      <c r="MQN1562" s="59"/>
      <c r="MQO1562" s="59"/>
      <c r="MQP1562" s="59"/>
      <c r="MQQ1562" s="59"/>
      <c r="MQR1562" s="59"/>
      <c r="MQS1562" s="59"/>
      <c r="MQT1562" s="59"/>
      <c r="MQU1562" s="59"/>
      <c r="MQV1562" s="59"/>
      <c r="MQW1562" s="59"/>
      <c r="MQX1562" s="59"/>
      <c r="MQY1562" s="59"/>
      <c r="MQZ1562" s="59"/>
      <c r="MRA1562" s="59"/>
      <c r="MRB1562" s="59"/>
      <c r="MRC1562" s="59"/>
      <c r="MRD1562" s="59"/>
      <c r="MRE1562" s="59"/>
      <c r="MRF1562" s="59"/>
      <c r="MRG1562" s="59"/>
      <c r="MRH1562" s="59"/>
      <c r="MRI1562" s="59"/>
      <c r="MRJ1562" s="59"/>
      <c r="MRK1562" s="59"/>
      <c r="MRL1562" s="59"/>
      <c r="MRM1562" s="59"/>
      <c r="MRN1562" s="59"/>
      <c r="MRO1562" s="59"/>
      <c r="MRP1562" s="59"/>
      <c r="MRQ1562" s="59"/>
      <c r="MRR1562" s="59"/>
      <c r="MRS1562" s="59"/>
      <c r="MRT1562" s="59"/>
      <c r="MRU1562" s="59"/>
      <c r="MRV1562" s="59"/>
      <c r="MRW1562" s="59"/>
      <c r="MRX1562" s="59"/>
      <c r="MRY1562" s="59"/>
      <c r="MRZ1562" s="59"/>
      <c r="MSA1562" s="59"/>
      <c r="MSB1562" s="59"/>
      <c r="MSC1562" s="59"/>
      <c r="MSD1562" s="59"/>
      <c r="MSE1562" s="59"/>
      <c r="MSF1562" s="59"/>
      <c r="MSG1562" s="59"/>
      <c r="MSH1562" s="59"/>
      <c r="MSI1562" s="59"/>
      <c r="MSJ1562" s="59"/>
      <c r="MSK1562" s="59"/>
      <c r="MSL1562" s="59"/>
      <c r="MSM1562" s="59"/>
      <c r="MSN1562" s="59"/>
      <c r="MSO1562" s="59"/>
      <c r="MSP1562" s="59"/>
      <c r="MSQ1562" s="59"/>
      <c r="MSR1562" s="59"/>
      <c r="MSS1562" s="59"/>
      <c r="MST1562" s="59"/>
      <c r="MSU1562" s="59"/>
      <c r="MSV1562" s="59"/>
      <c r="MSW1562" s="59"/>
      <c r="MSX1562" s="59"/>
      <c r="MSY1562" s="59"/>
      <c r="MSZ1562" s="59"/>
      <c r="MTA1562" s="59"/>
      <c r="MTB1562" s="59"/>
      <c r="MTC1562" s="59"/>
      <c r="MTD1562" s="59"/>
      <c r="MTE1562" s="59"/>
      <c r="MTF1562" s="59"/>
      <c r="MTG1562" s="59"/>
      <c r="MTH1562" s="59"/>
      <c r="MTI1562" s="59"/>
      <c r="MTJ1562" s="59"/>
      <c r="MTK1562" s="59"/>
      <c r="MTL1562" s="59"/>
      <c r="MTM1562" s="59"/>
      <c r="MTN1562" s="59"/>
      <c r="MTO1562" s="59"/>
      <c r="MTP1562" s="59"/>
      <c r="MTQ1562" s="59"/>
      <c r="MTR1562" s="59"/>
      <c r="MTS1562" s="59"/>
      <c r="MTT1562" s="59"/>
      <c r="MTU1562" s="59"/>
      <c r="MTV1562" s="59"/>
      <c r="MTW1562" s="59"/>
      <c r="MTX1562" s="59"/>
      <c r="MTY1562" s="59"/>
      <c r="MTZ1562" s="59"/>
      <c r="MUA1562" s="59"/>
      <c r="MUB1562" s="59"/>
      <c r="MUC1562" s="59"/>
      <c r="MUD1562" s="59"/>
      <c r="MUE1562" s="59"/>
      <c r="MUF1562" s="59"/>
      <c r="MUG1562" s="59"/>
      <c r="MUH1562" s="59"/>
      <c r="MUI1562" s="59"/>
      <c r="MUJ1562" s="59"/>
      <c r="MUK1562" s="59"/>
      <c r="MUL1562" s="59"/>
      <c r="MUM1562" s="59"/>
      <c r="MUN1562" s="59"/>
      <c r="MUO1562" s="59"/>
      <c r="MUP1562" s="59"/>
      <c r="MUQ1562" s="59"/>
      <c r="MUR1562" s="59"/>
      <c r="MUS1562" s="59"/>
      <c r="MUT1562" s="59"/>
      <c r="MUU1562" s="59"/>
      <c r="MUV1562" s="59"/>
      <c r="MUW1562" s="59"/>
      <c r="MUX1562" s="59"/>
      <c r="MUY1562" s="59"/>
      <c r="MUZ1562" s="59"/>
      <c r="MVA1562" s="59"/>
      <c r="MVB1562" s="59"/>
      <c r="MVC1562" s="59"/>
      <c r="MVD1562" s="59"/>
      <c r="MVE1562" s="59"/>
      <c r="MVF1562" s="59"/>
      <c r="MVG1562" s="59"/>
      <c r="MVH1562" s="59"/>
      <c r="MVI1562" s="59"/>
      <c r="MVJ1562" s="59"/>
      <c r="MVK1562" s="59"/>
      <c r="MVL1562" s="59"/>
      <c r="MVM1562" s="59"/>
      <c r="MVN1562" s="59"/>
      <c r="MVO1562" s="59"/>
      <c r="MVP1562" s="59"/>
      <c r="MVQ1562" s="59"/>
      <c r="MVR1562" s="59"/>
      <c r="MVS1562" s="59"/>
      <c r="MVT1562" s="59"/>
      <c r="MVU1562" s="59"/>
      <c r="MVV1562" s="59"/>
      <c r="MVW1562" s="59"/>
      <c r="MVX1562" s="59"/>
      <c r="MVY1562" s="59"/>
      <c r="MVZ1562" s="59"/>
      <c r="MWA1562" s="59"/>
      <c r="MWB1562" s="59"/>
      <c r="MWC1562" s="59"/>
      <c r="MWD1562" s="59"/>
      <c r="MWE1562" s="59"/>
      <c r="MWF1562" s="59"/>
      <c r="MWG1562" s="59"/>
      <c r="MWH1562" s="59"/>
      <c r="MWI1562" s="59"/>
      <c r="MWJ1562" s="59"/>
      <c r="MWK1562" s="59"/>
      <c r="MWL1562" s="59"/>
      <c r="MWM1562" s="59"/>
      <c r="MWN1562" s="59"/>
      <c r="MWO1562" s="59"/>
      <c r="MWP1562" s="59"/>
      <c r="MWQ1562" s="59"/>
      <c r="MWR1562" s="59"/>
      <c r="MWS1562" s="59"/>
      <c r="MWT1562" s="59"/>
      <c r="MWU1562" s="59"/>
      <c r="MWV1562" s="59"/>
      <c r="MWW1562" s="59"/>
      <c r="MWX1562" s="59"/>
      <c r="MWY1562" s="59"/>
      <c r="MWZ1562" s="59"/>
      <c r="MXA1562" s="59"/>
      <c r="MXB1562" s="59"/>
      <c r="MXC1562" s="59"/>
      <c r="MXD1562" s="59"/>
      <c r="MXE1562" s="59"/>
      <c r="MXF1562" s="59"/>
      <c r="MXG1562" s="59"/>
      <c r="MXH1562" s="59"/>
      <c r="MXI1562" s="59"/>
      <c r="MXJ1562" s="59"/>
      <c r="MXK1562" s="59"/>
      <c r="MXL1562" s="59"/>
      <c r="MXM1562" s="59"/>
      <c r="MXN1562" s="59"/>
      <c r="MXO1562" s="59"/>
      <c r="MXP1562" s="59"/>
      <c r="MXQ1562" s="59"/>
      <c r="MXR1562" s="59"/>
      <c r="MXS1562" s="59"/>
      <c r="MXT1562" s="59"/>
      <c r="MXU1562" s="59"/>
      <c r="MXV1562" s="59"/>
      <c r="MXW1562" s="59"/>
      <c r="MXX1562" s="59"/>
      <c r="MXY1562" s="59"/>
      <c r="MXZ1562" s="59"/>
      <c r="MYA1562" s="59"/>
      <c r="MYB1562" s="59"/>
      <c r="MYC1562" s="59"/>
      <c r="MYD1562" s="59"/>
      <c r="MYE1562" s="59"/>
      <c r="MYF1562" s="59"/>
      <c r="MYG1562" s="59"/>
      <c r="MYH1562" s="59"/>
      <c r="MYI1562" s="59"/>
      <c r="MYJ1562" s="59"/>
      <c r="MYK1562" s="59"/>
      <c r="MYL1562" s="59"/>
      <c r="MYM1562" s="59"/>
      <c r="MYN1562" s="59"/>
      <c r="MYO1562" s="59"/>
      <c r="MYP1562" s="59"/>
      <c r="MYQ1562" s="59"/>
      <c r="MYR1562" s="59"/>
      <c r="MYS1562" s="59"/>
      <c r="MYT1562" s="59"/>
      <c r="MYU1562" s="59"/>
      <c r="MYV1562" s="59"/>
      <c r="MYW1562" s="59"/>
      <c r="MYX1562" s="59"/>
      <c r="MYY1562" s="59"/>
      <c r="MYZ1562" s="59"/>
      <c r="MZA1562" s="59"/>
      <c r="MZB1562" s="59"/>
      <c r="MZC1562" s="59"/>
      <c r="MZD1562" s="59"/>
      <c r="MZE1562" s="59"/>
      <c r="MZF1562" s="59"/>
      <c r="MZG1562" s="59"/>
      <c r="MZH1562" s="59"/>
      <c r="MZI1562" s="59"/>
      <c r="MZJ1562" s="59"/>
      <c r="MZK1562" s="59"/>
      <c r="MZL1562" s="59"/>
      <c r="MZM1562" s="59"/>
      <c r="MZN1562" s="59"/>
      <c r="MZO1562" s="59"/>
      <c r="MZP1562" s="59"/>
      <c r="MZQ1562" s="59"/>
      <c r="MZR1562" s="59"/>
      <c r="MZS1562" s="59"/>
      <c r="MZT1562" s="59"/>
      <c r="MZU1562" s="59"/>
      <c r="MZV1562" s="59"/>
      <c r="MZW1562" s="59"/>
      <c r="MZX1562" s="59"/>
      <c r="MZY1562" s="59"/>
      <c r="MZZ1562" s="59"/>
      <c r="NAA1562" s="59"/>
      <c r="NAB1562" s="59"/>
      <c r="NAC1562" s="59"/>
      <c r="NAD1562" s="59"/>
      <c r="NAE1562" s="59"/>
      <c r="NAF1562" s="59"/>
      <c r="NAG1562" s="59"/>
      <c r="NAH1562" s="59"/>
      <c r="NAI1562" s="59"/>
      <c r="NAJ1562" s="59"/>
      <c r="NAK1562" s="59"/>
      <c r="NAL1562" s="59"/>
      <c r="NAM1562" s="59"/>
      <c r="NAN1562" s="59"/>
      <c r="NAO1562" s="59"/>
      <c r="NAP1562" s="59"/>
      <c r="NAQ1562" s="59"/>
      <c r="NAR1562" s="59"/>
      <c r="NAS1562" s="59"/>
      <c r="NAT1562" s="59"/>
      <c r="NAU1562" s="59"/>
      <c r="NAV1562" s="59"/>
      <c r="NAW1562" s="59"/>
      <c r="NAX1562" s="59"/>
      <c r="NAY1562" s="59"/>
      <c r="NAZ1562" s="59"/>
      <c r="NBA1562" s="59"/>
      <c r="NBB1562" s="59"/>
      <c r="NBC1562" s="59"/>
      <c r="NBD1562" s="59"/>
      <c r="NBE1562" s="59"/>
      <c r="NBF1562" s="59"/>
      <c r="NBG1562" s="59"/>
      <c r="NBH1562" s="59"/>
      <c r="NBI1562" s="59"/>
      <c r="NBJ1562" s="59"/>
      <c r="NBK1562" s="59"/>
      <c r="NBL1562" s="59"/>
      <c r="NBM1562" s="59"/>
      <c r="NBN1562" s="59"/>
      <c r="NBO1562" s="59"/>
      <c r="NBP1562" s="59"/>
      <c r="NBQ1562" s="59"/>
      <c r="NBR1562" s="59"/>
      <c r="NBS1562" s="59"/>
      <c r="NBT1562" s="59"/>
      <c r="NBU1562" s="59"/>
      <c r="NBV1562" s="59"/>
      <c r="NBW1562" s="59"/>
      <c r="NBX1562" s="59"/>
      <c r="NBY1562" s="59"/>
      <c r="NBZ1562" s="59"/>
      <c r="NCA1562" s="59"/>
      <c r="NCB1562" s="59"/>
      <c r="NCC1562" s="59"/>
      <c r="NCD1562" s="59"/>
      <c r="NCE1562" s="59"/>
      <c r="NCF1562" s="59"/>
      <c r="NCG1562" s="59"/>
      <c r="NCH1562" s="59"/>
      <c r="NCI1562" s="59"/>
      <c r="NCJ1562" s="59"/>
      <c r="NCK1562" s="59"/>
      <c r="NCL1562" s="59"/>
      <c r="NCM1562" s="59"/>
      <c r="NCN1562" s="59"/>
      <c r="NCO1562" s="59"/>
      <c r="NCP1562" s="59"/>
      <c r="NCQ1562" s="59"/>
      <c r="NCR1562" s="59"/>
      <c r="NCS1562" s="59"/>
      <c r="NCT1562" s="59"/>
      <c r="NCU1562" s="59"/>
      <c r="NCV1562" s="59"/>
      <c r="NCW1562" s="59"/>
      <c r="NCX1562" s="59"/>
      <c r="NCY1562" s="59"/>
      <c r="NCZ1562" s="59"/>
      <c r="NDA1562" s="59"/>
      <c r="NDB1562" s="59"/>
      <c r="NDC1562" s="59"/>
      <c r="NDD1562" s="59"/>
      <c r="NDE1562" s="59"/>
      <c r="NDF1562" s="59"/>
      <c r="NDG1562" s="59"/>
      <c r="NDH1562" s="59"/>
      <c r="NDI1562" s="59"/>
      <c r="NDJ1562" s="59"/>
      <c r="NDK1562" s="59"/>
      <c r="NDL1562" s="59"/>
      <c r="NDM1562" s="59"/>
      <c r="NDN1562" s="59"/>
      <c r="NDO1562" s="59"/>
      <c r="NDP1562" s="59"/>
      <c r="NDQ1562" s="59"/>
      <c r="NDR1562" s="59"/>
      <c r="NDS1562" s="59"/>
      <c r="NDT1562" s="59"/>
      <c r="NDU1562" s="59"/>
      <c r="NDV1562" s="59"/>
      <c r="NDW1562" s="59"/>
      <c r="NDX1562" s="59"/>
      <c r="NDY1562" s="59"/>
      <c r="NDZ1562" s="59"/>
      <c r="NEA1562" s="59"/>
      <c r="NEB1562" s="59"/>
      <c r="NEC1562" s="59"/>
      <c r="NED1562" s="59"/>
      <c r="NEE1562" s="59"/>
      <c r="NEF1562" s="59"/>
      <c r="NEG1562" s="59"/>
      <c r="NEH1562" s="59"/>
      <c r="NEI1562" s="59"/>
      <c r="NEJ1562" s="59"/>
      <c r="NEK1562" s="59"/>
      <c r="NEL1562" s="59"/>
      <c r="NEM1562" s="59"/>
      <c r="NEN1562" s="59"/>
      <c r="NEO1562" s="59"/>
      <c r="NEP1562" s="59"/>
      <c r="NEQ1562" s="59"/>
      <c r="NER1562" s="59"/>
      <c r="NES1562" s="59"/>
      <c r="NET1562" s="59"/>
      <c r="NEU1562" s="59"/>
      <c r="NEV1562" s="59"/>
      <c r="NEW1562" s="59"/>
      <c r="NEX1562" s="59"/>
      <c r="NEY1562" s="59"/>
      <c r="NEZ1562" s="59"/>
      <c r="NFA1562" s="59"/>
      <c r="NFB1562" s="59"/>
      <c r="NFC1562" s="59"/>
      <c r="NFD1562" s="59"/>
      <c r="NFE1562" s="59"/>
      <c r="NFF1562" s="59"/>
      <c r="NFG1562" s="59"/>
      <c r="NFH1562" s="59"/>
      <c r="NFI1562" s="59"/>
      <c r="NFJ1562" s="59"/>
      <c r="NFK1562" s="59"/>
      <c r="NFL1562" s="59"/>
      <c r="NFM1562" s="59"/>
      <c r="NFN1562" s="59"/>
      <c r="NFO1562" s="59"/>
      <c r="NFP1562" s="59"/>
      <c r="NFQ1562" s="59"/>
      <c r="NFR1562" s="59"/>
      <c r="NFS1562" s="59"/>
      <c r="NFT1562" s="59"/>
      <c r="NFU1562" s="59"/>
      <c r="NFV1562" s="59"/>
      <c r="NFW1562" s="59"/>
      <c r="NFX1562" s="59"/>
      <c r="NFY1562" s="59"/>
      <c r="NFZ1562" s="59"/>
      <c r="NGA1562" s="59"/>
      <c r="NGB1562" s="59"/>
      <c r="NGC1562" s="59"/>
      <c r="NGD1562" s="59"/>
      <c r="NGE1562" s="59"/>
      <c r="NGF1562" s="59"/>
      <c r="NGG1562" s="59"/>
      <c r="NGH1562" s="59"/>
      <c r="NGI1562" s="59"/>
      <c r="NGJ1562" s="59"/>
      <c r="NGK1562" s="59"/>
      <c r="NGL1562" s="59"/>
      <c r="NGM1562" s="59"/>
      <c r="NGN1562" s="59"/>
      <c r="NGO1562" s="59"/>
      <c r="NGP1562" s="59"/>
      <c r="NGQ1562" s="59"/>
      <c r="NGR1562" s="59"/>
      <c r="NGS1562" s="59"/>
      <c r="NGT1562" s="59"/>
      <c r="NGU1562" s="59"/>
      <c r="NGV1562" s="59"/>
      <c r="NGW1562" s="59"/>
      <c r="NGX1562" s="59"/>
      <c r="NGY1562" s="59"/>
      <c r="NGZ1562" s="59"/>
      <c r="NHA1562" s="59"/>
      <c r="NHB1562" s="59"/>
      <c r="NHC1562" s="59"/>
      <c r="NHD1562" s="59"/>
      <c r="NHE1562" s="59"/>
      <c r="NHF1562" s="59"/>
      <c r="NHG1562" s="59"/>
      <c r="NHH1562" s="59"/>
      <c r="NHI1562" s="59"/>
      <c r="NHJ1562" s="59"/>
      <c r="NHK1562" s="59"/>
      <c r="NHL1562" s="59"/>
      <c r="NHM1562" s="59"/>
      <c r="NHN1562" s="59"/>
      <c r="NHO1562" s="59"/>
      <c r="NHP1562" s="59"/>
      <c r="NHQ1562" s="59"/>
      <c r="NHR1562" s="59"/>
      <c r="NHS1562" s="59"/>
      <c r="NHT1562" s="59"/>
      <c r="NHU1562" s="59"/>
      <c r="NHV1562" s="59"/>
      <c r="NHW1562" s="59"/>
      <c r="NHX1562" s="59"/>
      <c r="NHY1562" s="59"/>
      <c r="NHZ1562" s="59"/>
      <c r="NIA1562" s="59"/>
      <c r="NIB1562" s="59"/>
      <c r="NIC1562" s="59"/>
      <c r="NID1562" s="59"/>
      <c r="NIE1562" s="59"/>
      <c r="NIF1562" s="59"/>
      <c r="NIG1562" s="59"/>
      <c r="NIH1562" s="59"/>
      <c r="NII1562" s="59"/>
      <c r="NIJ1562" s="59"/>
      <c r="NIK1562" s="59"/>
      <c r="NIL1562" s="59"/>
      <c r="NIM1562" s="59"/>
      <c r="NIN1562" s="59"/>
      <c r="NIO1562" s="59"/>
      <c r="NIP1562" s="59"/>
      <c r="NIQ1562" s="59"/>
      <c r="NIR1562" s="59"/>
      <c r="NIS1562" s="59"/>
      <c r="NIT1562" s="59"/>
      <c r="NIU1562" s="59"/>
      <c r="NIV1562" s="59"/>
      <c r="NIW1562" s="59"/>
      <c r="NIX1562" s="59"/>
      <c r="NIY1562" s="59"/>
      <c r="NIZ1562" s="59"/>
      <c r="NJA1562" s="59"/>
      <c r="NJB1562" s="59"/>
      <c r="NJC1562" s="59"/>
      <c r="NJD1562" s="59"/>
      <c r="NJE1562" s="59"/>
      <c r="NJF1562" s="59"/>
      <c r="NJG1562" s="59"/>
      <c r="NJH1562" s="59"/>
      <c r="NJI1562" s="59"/>
      <c r="NJJ1562" s="59"/>
      <c r="NJK1562" s="59"/>
      <c r="NJL1562" s="59"/>
      <c r="NJM1562" s="59"/>
      <c r="NJN1562" s="59"/>
      <c r="NJO1562" s="59"/>
      <c r="NJP1562" s="59"/>
      <c r="NJQ1562" s="59"/>
      <c r="NJR1562" s="59"/>
      <c r="NJS1562" s="59"/>
      <c r="NJT1562" s="59"/>
      <c r="NJU1562" s="59"/>
      <c r="NJV1562" s="59"/>
      <c r="NJW1562" s="59"/>
      <c r="NJX1562" s="59"/>
      <c r="NJY1562" s="59"/>
      <c r="NJZ1562" s="59"/>
      <c r="NKA1562" s="59"/>
      <c r="NKB1562" s="59"/>
      <c r="NKC1562" s="59"/>
      <c r="NKD1562" s="59"/>
      <c r="NKE1562" s="59"/>
      <c r="NKF1562" s="59"/>
      <c r="NKG1562" s="59"/>
      <c r="NKH1562" s="59"/>
      <c r="NKI1562" s="59"/>
      <c r="NKJ1562" s="59"/>
      <c r="NKK1562" s="59"/>
      <c r="NKL1562" s="59"/>
      <c r="NKM1562" s="59"/>
      <c r="NKN1562" s="59"/>
      <c r="NKO1562" s="59"/>
      <c r="NKP1562" s="59"/>
      <c r="NKQ1562" s="59"/>
      <c r="NKR1562" s="59"/>
      <c r="NKS1562" s="59"/>
      <c r="NKT1562" s="59"/>
      <c r="NKU1562" s="59"/>
      <c r="NKV1562" s="59"/>
      <c r="NKW1562" s="59"/>
      <c r="NKX1562" s="59"/>
      <c r="NKY1562" s="59"/>
      <c r="NKZ1562" s="59"/>
      <c r="NLA1562" s="59"/>
      <c r="NLB1562" s="59"/>
      <c r="NLC1562" s="59"/>
      <c r="NLD1562" s="59"/>
      <c r="NLE1562" s="59"/>
      <c r="NLF1562" s="59"/>
      <c r="NLG1562" s="59"/>
      <c r="NLH1562" s="59"/>
      <c r="NLI1562" s="59"/>
      <c r="NLJ1562" s="59"/>
      <c r="NLK1562" s="59"/>
      <c r="NLL1562" s="59"/>
      <c r="NLM1562" s="59"/>
      <c r="NLN1562" s="59"/>
      <c r="NLO1562" s="59"/>
      <c r="NLP1562" s="59"/>
      <c r="NLQ1562" s="59"/>
      <c r="NLR1562" s="59"/>
      <c r="NLS1562" s="59"/>
      <c r="NLT1562" s="59"/>
      <c r="NLU1562" s="59"/>
      <c r="NLV1562" s="59"/>
      <c r="NLW1562" s="59"/>
      <c r="NLX1562" s="59"/>
      <c r="NLY1562" s="59"/>
      <c r="NLZ1562" s="59"/>
      <c r="NMA1562" s="59"/>
      <c r="NMB1562" s="59"/>
      <c r="NMC1562" s="59"/>
      <c r="NMD1562" s="59"/>
      <c r="NME1562" s="59"/>
      <c r="NMF1562" s="59"/>
      <c r="NMG1562" s="59"/>
      <c r="NMH1562" s="59"/>
      <c r="NMI1562" s="59"/>
      <c r="NMJ1562" s="59"/>
      <c r="NMK1562" s="59"/>
      <c r="NML1562" s="59"/>
      <c r="NMM1562" s="59"/>
      <c r="NMN1562" s="59"/>
      <c r="NMO1562" s="59"/>
      <c r="NMP1562" s="59"/>
      <c r="NMQ1562" s="59"/>
      <c r="NMR1562" s="59"/>
      <c r="NMS1562" s="59"/>
      <c r="NMT1562" s="59"/>
      <c r="NMU1562" s="59"/>
      <c r="NMV1562" s="59"/>
      <c r="NMW1562" s="59"/>
      <c r="NMX1562" s="59"/>
      <c r="NMY1562" s="59"/>
      <c r="NMZ1562" s="59"/>
      <c r="NNA1562" s="59"/>
      <c r="NNB1562" s="59"/>
      <c r="NNC1562" s="59"/>
      <c r="NND1562" s="59"/>
      <c r="NNE1562" s="59"/>
      <c r="NNF1562" s="59"/>
      <c r="NNG1562" s="59"/>
      <c r="NNH1562" s="59"/>
      <c r="NNI1562" s="59"/>
      <c r="NNJ1562" s="59"/>
      <c r="NNK1562" s="59"/>
      <c r="NNL1562" s="59"/>
      <c r="NNM1562" s="59"/>
      <c r="NNN1562" s="59"/>
      <c r="NNO1562" s="59"/>
      <c r="NNP1562" s="59"/>
      <c r="NNQ1562" s="59"/>
      <c r="NNR1562" s="59"/>
      <c r="NNS1562" s="59"/>
      <c r="NNT1562" s="59"/>
      <c r="NNU1562" s="59"/>
      <c r="NNV1562" s="59"/>
      <c r="NNW1562" s="59"/>
      <c r="NNX1562" s="59"/>
      <c r="NNY1562" s="59"/>
      <c r="NNZ1562" s="59"/>
      <c r="NOA1562" s="59"/>
      <c r="NOB1562" s="59"/>
      <c r="NOC1562" s="59"/>
      <c r="NOD1562" s="59"/>
      <c r="NOE1562" s="59"/>
      <c r="NOF1562" s="59"/>
      <c r="NOG1562" s="59"/>
      <c r="NOH1562" s="59"/>
      <c r="NOI1562" s="59"/>
      <c r="NOJ1562" s="59"/>
      <c r="NOK1562" s="59"/>
      <c r="NOL1562" s="59"/>
      <c r="NOM1562" s="59"/>
      <c r="NON1562" s="59"/>
      <c r="NOO1562" s="59"/>
      <c r="NOP1562" s="59"/>
      <c r="NOQ1562" s="59"/>
      <c r="NOR1562" s="59"/>
      <c r="NOS1562" s="59"/>
      <c r="NOT1562" s="59"/>
      <c r="NOU1562" s="59"/>
      <c r="NOV1562" s="59"/>
      <c r="NOW1562" s="59"/>
      <c r="NOX1562" s="59"/>
      <c r="NOY1562" s="59"/>
      <c r="NOZ1562" s="59"/>
      <c r="NPA1562" s="59"/>
      <c r="NPB1562" s="59"/>
      <c r="NPC1562" s="59"/>
      <c r="NPD1562" s="59"/>
      <c r="NPE1562" s="59"/>
      <c r="NPF1562" s="59"/>
      <c r="NPG1562" s="59"/>
      <c r="NPH1562" s="59"/>
      <c r="NPI1562" s="59"/>
      <c r="NPJ1562" s="59"/>
      <c r="NPK1562" s="59"/>
      <c r="NPL1562" s="59"/>
      <c r="NPM1562" s="59"/>
      <c r="NPN1562" s="59"/>
      <c r="NPO1562" s="59"/>
      <c r="NPP1562" s="59"/>
      <c r="NPQ1562" s="59"/>
      <c r="NPR1562" s="59"/>
      <c r="NPS1562" s="59"/>
      <c r="NPT1562" s="59"/>
      <c r="NPU1562" s="59"/>
      <c r="NPV1562" s="59"/>
      <c r="NPW1562" s="59"/>
      <c r="NPX1562" s="59"/>
      <c r="NPY1562" s="59"/>
      <c r="NPZ1562" s="59"/>
      <c r="NQA1562" s="59"/>
      <c r="NQB1562" s="59"/>
      <c r="NQC1562" s="59"/>
      <c r="NQD1562" s="59"/>
      <c r="NQE1562" s="59"/>
      <c r="NQF1562" s="59"/>
      <c r="NQG1562" s="59"/>
      <c r="NQH1562" s="59"/>
      <c r="NQI1562" s="59"/>
      <c r="NQJ1562" s="59"/>
      <c r="NQK1562" s="59"/>
      <c r="NQL1562" s="59"/>
      <c r="NQM1562" s="59"/>
      <c r="NQN1562" s="59"/>
      <c r="NQO1562" s="59"/>
      <c r="NQP1562" s="59"/>
      <c r="NQQ1562" s="59"/>
      <c r="NQR1562" s="59"/>
      <c r="NQS1562" s="59"/>
      <c r="NQT1562" s="59"/>
      <c r="NQU1562" s="59"/>
      <c r="NQV1562" s="59"/>
      <c r="NQW1562" s="59"/>
      <c r="NQX1562" s="59"/>
      <c r="NQY1562" s="59"/>
      <c r="NQZ1562" s="59"/>
      <c r="NRA1562" s="59"/>
      <c r="NRB1562" s="59"/>
      <c r="NRC1562" s="59"/>
      <c r="NRD1562" s="59"/>
      <c r="NRE1562" s="59"/>
      <c r="NRF1562" s="59"/>
      <c r="NRG1562" s="59"/>
      <c r="NRH1562" s="59"/>
      <c r="NRI1562" s="59"/>
      <c r="NRJ1562" s="59"/>
      <c r="NRK1562" s="59"/>
      <c r="NRL1562" s="59"/>
      <c r="NRM1562" s="59"/>
      <c r="NRN1562" s="59"/>
      <c r="NRO1562" s="59"/>
      <c r="NRP1562" s="59"/>
      <c r="NRQ1562" s="59"/>
      <c r="NRR1562" s="59"/>
      <c r="NRS1562" s="59"/>
      <c r="NRT1562" s="59"/>
      <c r="NRU1562" s="59"/>
      <c r="NRV1562" s="59"/>
      <c r="NRW1562" s="59"/>
      <c r="NRX1562" s="59"/>
      <c r="NRY1562" s="59"/>
      <c r="NRZ1562" s="59"/>
      <c r="NSA1562" s="59"/>
      <c r="NSB1562" s="59"/>
      <c r="NSC1562" s="59"/>
      <c r="NSD1562" s="59"/>
      <c r="NSE1562" s="59"/>
      <c r="NSF1562" s="59"/>
      <c r="NSG1562" s="59"/>
      <c r="NSH1562" s="59"/>
      <c r="NSI1562" s="59"/>
      <c r="NSJ1562" s="59"/>
      <c r="NSK1562" s="59"/>
      <c r="NSL1562" s="59"/>
      <c r="NSM1562" s="59"/>
      <c r="NSN1562" s="59"/>
      <c r="NSO1562" s="59"/>
      <c r="NSP1562" s="59"/>
      <c r="NSQ1562" s="59"/>
      <c r="NSR1562" s="59"/>
      <c r="NSS1562" s="59"/>
      <c r="NST1562" s="59"/>
      <c r="NSU1562" s="59"/>
      <c r="NSV1562" s="59"/>
      <c r="NSW1562" s="59"/>
      <c r="NSX1562" s="59"/>
      <c r="NSY1562" s="59"/>
      <c r="NSZ1562" s="59"/>
      <c r="NTA1562" s="59"/>
      <c r="NTB1562" s="59"/>
      <c r="NTC1562" s="59"/>
      <c r="NTD1562" s="59"/>
      <c r="NTE1562" s="59"/>
      <c r="NTF1562" s="59"/>
      <c r="NTG1562" s="59"/>
      <c r="NTH1562" s="59"/>
      <c r="NTI1562" s="59"/>
      <c r="NTJ1562" s="59"/>
      <c r="NTK1562" s="59"/>
      <c r="NTL1562" s="59"/>
      <c r="NTM1562" s="59"/>
      <c r="NTN1562" s="59"/>
      <c r="NTO1562" s="59"/>
      <c r="NTP1562" s="59"/>
      <c r="NTQ1562" s="59"/>
      <c r="NTR1562" s="59"/>
      <c r="NTS1562" s="59"/>
      <c r="NTT1562" s="59"/>
      <c r="NTU1562" s="59"/>
      <c r="NTV1562" s="59"/>
      <c r="NTW1562" s="59"/>
      <c r="NTX1562" s="59"/>
      <c r="NTY1562" s="59"/>
      <c r="NTZ1562" s="59"/>
      <c r="NUA1562" s="59"/>
      <c r="NUB1562" s="59"/>
      <c r="NUC1562" s="59"/>
      <c r="NUD1562" s="59"/>
      <c r="NUE1562" s="59"/>
      <c r="NUF1562" s="59"/>
      <c r="NUG1562" s="59"/>
      <c r="NUH1562" s="59"/>
      <c r="NUI1562" s="59"/>
      <c r="NUJ1562" s="59"/>
      <c r="NUK1562" s="59"/>
      <c r="NUL1562" s="59"/>
      <c r="NUM1562" s="59"/>
      <c r="NUN1562" s="59"/>
      <c r="NUO1562" s="59"/>
      <c r="NUP1562" s="59"/>
      <c r="NUQ1562" s="59"/>
      <c r="NUR1562" s="59"/>
      <c r="NUS1562" s="59"/>
      <c r="NUT1562" s="59"/>
      <c r="NUU1562" s="59"/>
      <c r="NUV1562" s="59"/>
      <c r="NUW1562" s="59"/>
      <c r="NUX1562" s="59"/>
      <c r="NUY1562" s="59"/>
      <c r="NUZ1562" s="59"/>
      <c r="NVA1562" s="59"/>
      <c r="NVB1562" s="59"/>
      <c r="NVC1562" s="59"/>
      <c r="NVD1562" s="59"/>
      <c r="NVE1562" s="59"/>
      <c r="NVF1562" s="59"/>
      <c r="NVG1562" s="59"/>
      <c r="NVH1562" s="59"/>
      <c r="NVI1562" s="59"/>
      <c r="NVJ1562" s="59"/>
      <c r="NVK1562" s="59"/>
      <c r="NVL1562" s="59"/>
      <c r="NVM1562" s="59"/>
      <c r="NVN1562" s="59"/>
      <c r="NVO1562" s="59"/>
      <c r="NVP1562" s="59"/>
      <c r="NVQ1562" s="59"/>
      <c r="NVR1562" s="59"/>
      <c r="NVS1562" s="59"/>
      <c r="NVT1562" s="59"/>
      <c r="NVU1562" s="59"/>
      <c r="NVV1562" s="59"/>
      <c r="NVW1562" s="59"/>
      <c r="NVX1562" s="59"/>
      <c r="NVY1562" s="59"/>
      <c r="NVZ1562" s="59"/>
      <c r="NWA1562" s="59"/>
      <c r="NWB1562" s="59"/>
      <c r="NWC1562" s="59"/>
      <c r="NWD1562" s="59"/>
      <c r="NWE1562" s="59"/>
      <c r="NWF1562" s="59"/>
      <c r="NWG1562" s="59"/>
      <c r="NWH1562" s="59"/>
      <c r="NWI1562" s="59"/>
      <c r="NWJ1562" s="59"/>
      <c r="NWK1562" s="59"/>
      <c r="NWL1562" s="59"/>
      <c r="NWM1562" s="59"/>
      <c r="NWN1562" s="59"/>
      <c r="NWO1562" s="59"/>
      <c r="NWP1562" s="59"/>
      <c r="NWQ1562" s="59"/>
      <c r="NWR1562" s="59"/>
      <c r="NWS1562" s="59"/>
      <c r="NWT1562" s="59"/>
      <c r="NWU1562" s="59"/>
      <c r="NWV1562" s="59"/>
      <c r="NWW1562" s="59"/>
      <c r="NWX1562" s="59"/>
      <c r="NWY1562" s="59"/>
      <c r="NWZ1562" s="59"/>
      <c r="NXA1562" s="59"/>
      <c r="NXB1562" s="59"/>
      <c r="NXC1562" s="59"/>
      <c r="NXD1562" s="59"/>
      <c r="NXE1562" s="59"/>
      <c r="NXF1562" s="59"/>
      <c r="NXG1562" s="59"/>
      <c r="NXH1562" s="59"/>
      <c r="NXI1562" s="59"/>
      <c r="NXJ1562" s="59"/>
      <c r="NXK1562" s="59"/>
      <c r="NXL1562" s="59"/>
      <c r="NXM1562" s="59"/>
      <c r="NXN1562" s="59"/>
      <c r="NXO1562" s="59"/>
      <c r="NXP1562" s="59"/>
      <c r="NXQ1562" s="59"/>
      <c r="NXR1562" s="59"/>
      <c r="NXS1562" s="59"/>
      <c r="NXT1562" s="59"/>
      <c r="NXU1562" s="59"/>
      <c r="NXV1562" s="59"/>
      <c r="NXW1562" s="59"/>
      <c r="NXX1562" s="59"/>
      <c r="NXY1562" s="59"/>
      <c r="NXZ1562" s="59"/>
      <c r="NYA1562" s="59"/>
      <c r="NYB1562" s="59"/>
      <c r="NYC1562" s="59"/>
      <c r="NYD1562" s="59"/>
      <c r="NYE1562" s="59"/>
      <c r="NYF1562" s="59"/>
      <c r="NYG1562" s="59"/>
      <c r="NYH1562" s="59"/>
      <c r="NYI1562" s="59"/>
      <c r="NYJ1562" s="59"/>
      <c r="NYK1562" s="59"/>
      <c r="NYL1562" s="59"/>
      <c r="NYM1562" s="59"/>
      <c r="NYN1562" s="59"/>
      <c r="NYO1562" s="59"/>
      <c r="NYP1562" s="59"/>
      <c r="NYQ1562" s="59"/>
      <c r="NYR1562" s="59"/>
      <c r="NYS1562" s="59"/>
      <c r="NYT1562" s="59"/>
      <c r="NYU1562" s="59"/>
      <c r="NYV1562" s="59"/>
      <c r="NYW1562" s="59"/>
      <c r="NYX1562" s="59"/>
      <c r="NYY1562" s="59"/>
      <c r="NYZ1562" s="59"/>
      <c r="NZA1562" s="59"/>
      <c r="NZB1562" s="59"/>
      <c r="NZC1562" s="59"/>
      <c r="NZD1562" s="59"/>
      <c r="NZE1562" s="59"/>
      <c r="NZF1562" s="59"/>
      <c r="NZG1562" s="59"/>
      <c r="NZH1562" s="59"/>
      <c r="NZI1562" s="59"/>
      <c r="NZJ1562" s="59"/>
      <c r="NZK1562" s="59"/>
      <c r="NZL1562" s="59"/>
      <c r="NZM1562" s="59"/>
      <c r="NZN1562" s="59"/>
      <c r="NZO1562" s="59"/>
      <c r="NZP1562" s="59"/>
      <c r="NZQ1562" s="59"/>
      <c r="NZR1562" s="59"/>
      <c r="NZS1562" s="59"/>
      <c r="NZT1562" s="59"/>
      <c r="NZU1562" s="59"/>
      <c r="NZV1562" s="59"/>
      <c r="NZW1562" s="59"/>
      <c r="NZX1562" s="59"/>
      <c r="NZY1562" s="59"/>
      <c r="NZZ1562" s="59"/>
      <c r="OAA1562" s="59"/>
      <c r="OAB1562" s="59"/>
      <c r="OAC1562" s="59"/>
      <c r="OAD1562" s="59"/>
      <c r="OAE1562" s="59"/>
      <c r="OAF1562" s="59"/>
      <c r="OAG1562" s="59"/>
      <c r="OAH1562" s="59"/>
      <c r="OAI1562" s="59"/>
      <c r="OAJ1562" s="59"/>
      <c r="OAK1562" s="59"/>
      <c r="OAL1562" s="59"/>
      <c r="OAM1562" s="59"/>
      <c r="OAN1562" s="59"/>
      <c r="OAO1562" s="59"/>
      <c r="OAP1562" s="59"/>
      <c r="OAQ1562" s="59"/>
      <c r="OAR1562" s="59"/>
      <c r="OAS1562" s="59"/>
      <c r="OAT1562" s="59"/>
      <c r="OAU1562" s="59"/>
      <c r="OAV1562" s="59"/>
      <c r="OAW1562" s="59"/>
      <c r="OAX1562" s="59"/>
      <c r="OAY1562" s="59"/>
      <c r="OAZ1562" s="59"/>
      <c r="OBA1562" s="59"/>
      <c r="OBB1562" s="59"/>
      <c r="OBC1562" s="59"/>
      <c r="OBD1562" s="59"/>
      <c r="OBE1562" s="59"/>
      <c r="OBF1562" s="59"/>
      <c r="OBG1562" s="59"/>
      <c r="OBH1562" s="59"/>
      <c r="OBI1562" s="59"/>
      <c r="OBJ1562" s="59"/>
      <c r="OBK1562" s="59"/>
      <c r="OBL1562" s="59"/>
      <c r="OBM1562" s="59"/>
      <c r="OBN1562" s="59"/>
      <c r="OBO1562" s="59"/>
      <c r="OBP1562" s="59"/>
      <c r="OBQ1562" s="59"/>
      <c r="OBR1562" s="59"/>
      <c r="OBS1562" s="59"/>
      <c r="OBT1562" s="59"/>
      <c r="OBU1562" s="59"/>
      <c r="OBV1562" s="59"/>
      <c r="OBW1562" s="59"/>
      <c r="OBX1562" s="59"/>
      <c r="OBY1562" s="59"/>
      <c r="OBZ1562" s="59"/>
      <c r="OCA1562" s="59"/>
      <c r="OCB1562" s="59"/>
      <c r="OCC1562" s="59"/>
      <c r="OCD1562" s="59"/>
      <c r="OCE1562" s="59"/>
      <c r="OCF1562" s="59"/>
      <c r="OCG1562" s="59"/>
      <c r="OCH1562" s="59"/>
      <c r="OCI1562" s="59"/>
      <c r="OCJ1562" s="59"/>
      <c r="OCK1562" s="59"/>
      <c r="OCL1562" s="59"/>
      <c r="OCM1562" s="59"/>
      <c r="OCN1562" s="59"/>
      <c r="OCO1562" s="59"/>
      <c r="OCP1562" s="59"/>
      <c r="OCQ1562" s="59"/>
      <c r="OCR1562" s="59"/>
      <c r="OCS1562" s="59"/>
      <c r="OCT1562" s="59"/>
      <c r="OCU1562" s="59"/>
      <c r="OCV1562" s="59"/>
      <c r="OCW1562" s="59"/>
      <c r="OCX1562" s="59"/>
      <c r="OCY1562" s="59"/>
      <c r="OCZ1562" s="59"/>
      <c r="ODA1562" s="59"/>
      <c r="ODB1562" s="59"/>
      <c r="ODC1562" s="59"/>
      <c r="ODD1562" s="59"/>
      <c r="ODE1562" s="59"/>
      <c r="ODF1562" s="59"/>
      <c r="ODG1562" s="59"/>
      <c r="ODH1562" s="59"/>
      <c r="ODI1562" s="59"/>
      <c r="ODJ1562" s="59"/>
      <c r="ODK1562" s="59"/>
      <c r="ODL1562" s="59"/>
      <c r="ODM1562" s="59"/>
      <c r="ODN1562" s="59"/>
      <c r="ODO1562" s="59"/>
      <c r="ODP1562" s="59"/>
      <c r="ODQ1562" s="59"/>
      <c r="ODR1562" s="59"/>
      <c r="ODS1562" s="59"/>
      <c r="ODT1562" s="59"/>
      <c r="ODU1562" s="59"/>
      <c r="ODV1562" s="59"/>
      <c r="ODW1562" s="59"/>
      <c r="ODX1562" s="59"/>
      <c r="ODY1562" s="59"/>
      <c r="ODZ1562" s="59"/>
      <c r="OEA1562" s="59"/>
      <c r="OEB1562" s="59"/>
      <c r="OEC1562" s="59"/>
      <c r="OED1562" s="59"/>
      <c r="OEE1562" s="59"/>
      <c r="OEF1562" s="59"/>
      <c r="OEG1562" s="59"/>
      <c r="OEH1562" s="59"/>
      <c r="OEI1562" s="59"/>
      <c r="OEJ1562" s="59"/>
      <c r="OEK1562" s="59"/>
      <c r="OEL1562" s="59"/>
      <c r="OEM1562" s="59"/>
      <c r="OEN1562" s="59"/>
      <c r="OEO1562" s="59"/>
      <c r="OEP1562" s="59"/>
      <c r="OEQ1562" s="59"/>
      <c r="OER1562" s="59"/>
      <c r="OES1562" s="59"/>
      <c r="OET1562" s="59"/>
      <c r="OEU1562" s="59"/>
      <c r="OEV1562" s="59"/>
      <c r="OEW1562" s="59"/>
      <c r="OEX1562" s="59"/>
      <c r="OEY1562" s="59"/>
      <c r="OEZ1562" s="59"/>
      <c r="OFA1562" s="59"/>
      <c r="OFB1562" s="59"/>
      <c r="OFC1562" s="59"/>
      <c r="OFD1562" s="59"/>
      <c r="OFE1562" s="59"/>
      <c r="OFF1562" s="59"/>
      <c r="OFG1562" s="59"/>
      <c r="OFH1562" s="59"/>
      <c r="OFI1562" s="59"/>
      <c r="OFJ1562" s="59"/>
      <c r="OFK1562" s="59"/>
      <c r="OFL1562" s="59"/>
      <c r="OFM1562" s="59"/>
      <c r="OFN1562" s="59"/>
      <c r="OFO1562" s="59"/>
      <c r="OFP1562" s="59"/>
      <c r="OFQ1562" s="59"/>
      <c r="OFR1562" s="59"/>
      <c r="OFS1562" s="59"/>
      <c r="OFT1562" s="59"/>
      <c r="OFU1562" s="59"/>
      <c r="OFV1562" s="59"/>
      <c r="OFW1562" s="59"/>
      <c r="OFX1562" s="59"/>
      <c r="OFY1562" s="59"/>
      <c r="OFZ1562" s="59"/>
      <c r="OGA1562" s="59"/>
      <c r="OGB1562" s="59"/>
      <c r="OGC1562" s="59"/>
      <c r="OGD1562" s="59"/>
      <c r="OGE1562" s="59"/>
      <c r="OGF1562" s="59"/>
      <c r="OGG1562" s="59"/>
      <c r="OGH1562" s="59"/>
      <c r="OGI1562" s="59"/>
      <c r="OGJ1562" s="59"/>
      <c r="OGK1562" s="59"/>
      <c r="OGL1562" s="59"/>
      <c r="OGM1562" s="59"/>
      <c r="OGN1562" s="59"/>
      <c r="OGO1562" s="59"/>
      <c r="OGP1562" s="59"/>
      <c r="OGQ1562" s="59"/>
      <c r="OGR1562" s="59"/>
      <c r="OGS1562" s="59"/>
      <c r="OGT1562" s="59"/>
      <c r="OGU1562" s="59"/>
      <c r="OGV1562" s="59"/>
      <c r="OGW1562" s="59"/>
      <c r="OGX1562" s="59"/>
      <c r="OGY1562" s="59"/>
      <c r="OGZ1562" s="59"/>
      <c r="OHA1562" s="59"/>
      <c r="OHB1562" s="59"/>
      <c r="OHC1562" s="59"/>
      <c r="OHD1562" s="59"/>
      <c r="OHE1562" s="59"/>
      <c r="OHF1562" s="59"/>
      <c r="OHG1562" s="59"/>
      <c r="OHH1562" s="59"/>
      <c r="OHI1562" s="59"/>
      <c r="OHJ1562" s="59"/>
      <c r="OHK1562" s="59"/>
      <c r="OHL1562" s="59"/>
      <c r="OHM1562" s="59"/>
      <c r="OHN1562" s="59"/>
      <c r="OHO1562" s="59"/>
      <c r="OHP1562" s="59"/>
      <c r="OHQ1562" s="59"/>
      <c r="OHR1562" s="59"/>
      <c r="OHS1562" s="59"/>
      <c r="OHT1562" s="59"/>
      <c r="OHU1562" s="59"/>
      <c r="OHV1562" s="59"/>
      <c r="OHW1562" s="59"/>
      <c r="OHX1562" s="59"/>
      <c r="OHY1562" s="59"/>
      <c r="OHZ1562" s="59"/>
      <c r="OIA1562" s="59"/>
      <c r="OIB1562" s="59"/>
      <c r="OIC1562" s="59"/>
      <c r="OID1562" s="59"/>
      <c r="OIE1562" s="59"/>
      <c r="OIF1562" s="59"/>
      <c r="OIG1562" s="59"/>
      <c r="OIH1562" s="59"/>
      <c r="OII1562" s="59"/>
      <c r="OIJ1562" s="59"/>
      <c r="OIK1562" s="59"/>
      <c r="OIL1562" s="59"/>
      <c r="OIM1562" s="59"/>
      <c r="OIN1562" s="59"/>
      <c r="OIO1562" s="59"/>
      <c r="OIP1562" s="59"/>
      <c r="OIQ1562" s="59"/>
      <c r="OIR1562" s="59"/>
      <c r="OIS1562" s="59"/>
      <c r="OIT1562" s="59"/>
      <c r="OIU1562" s="59"/>
      <c r="OIV1562" s="59"/>
      <c r="OIW1562" s="59"/>
      <c r="OIX1562" s="59"/>
      <c r="OIY1562" s="59"/>
      <c r="OIZ1562" s="59"/>
      <c r="OJA1562" s="59"/>
      <c r="OJB1562" s="59"/>
      <c r="OJC1562" s="59"/>
      <c r="OJD1562" s="59"/>
      <c r="OJE1562" s="59"/>
      <c r="OJF1562" s="59"/>
      <c r="OJG1562" s="59"/>
      <c r="OJH1562" s="59"/>
      <c r="OJI1562" s="59"/>
      <c r="OJJ1562" s="59"/>
      <c r="OJK1562" s="59"/>
      <c r="OJL1562" s="59"/>
      <c r="OJM1562" s="59"/>
      <c r="OJN1562" s="59"/>
      <c r="OJO1562" s="59"/>
      <c r="OJP1562" s="59"/>
      <c r="OJQ1562" s="59"/>
      <c r="OJR1562" s="59"/>
      <c r="OJS1562" s="59"/>
      <c r="OJT1562" s="59"/>
      <c r="OJU1562" s="59"/>
      <c r="OJV1562" s="59"/>
      <c r="OJW1562" s="59"/>
      <c r="OJX1562" s="59"/>
      <c r="OJY1562" s="59"/>
      <c r="OJZ1562" s="59"/>
      <c r="OKA1562" s="59"/>
      <c r="OKB1562" s="59"/>
      <c r="OKC1562" s="59"/>
      <c r="OKD1562" s="59"/>
      <c r="OKE1562" s="59"/>
      <c r="OKF1562" s="59"/>
      <c r="OKG1562" s="59"/>
      <c r="OKH1562" s="59"/>
      <c r="OKI1562" s="59"/>
      <c r="OKJ1562" s="59"/>
      <c r="OKK1562" s="59"/>
      <c r="OKL1562" s="59"/>
      <c r="OKM1562" s="59"/>
      <c r="OKN1562" s="59"/>
      <c r="OKO1562" s="59"/>
      <c r="OKP1562" s="59"/>
      <c r="OKQ1562" s="59"/>
      <c r="OKR1562" s="59"/>
      <c r="OKS1562" s="59"/>
      <c r="OKT1562" s="59"/>
      <c r="OKU1562" s="59"/>
      <c r="OKV1562" s="59"/>
      <c r="OKW1562" s="59"/>
      <c r="OKX1562" s="59"/>
      <c r="OKY1562" s="59"/>
      <c r="OKZ1562" s="59"/>
      <c r="OLA1562" s="59"/>
      <c r="OLB1562" s="59"/>
      <c r="OLC1562" s="59"/>
      <c r="OLD1562" s="59"/>
      <c r="OLE1562" s="59"/>
      <c r="OLF1562" s="59"/>
      <c r="OLG1562" s="59"/>
      <c r="OLH1562" s="59"/>
      <c r="OLI1562" s="59"/>
      <c r="OLJ1562" s="59"/>
      <c r="OLK1562" s="59"/>
      <c r="OLL1562" s="59"/>
      <c r="OLM1562" s="59"/>
      <c r="OLN1562" s="59"/>
      <c r="OLO1562" s="59"/>
      <c r="OLP1562" s="59"/>
      <c r="OLQ1562" s="59"/>
      <c r="OLR1562" s="59"/>
      <c r="OLS1562" s="59"/>
      <c r="OLT1562" s="59"/>
      <c r="OLU1562" s="59"/>
      <c r="OLV1562" s="59"/>
      <c r="OLW1562" s="59"/>
      <c r="OLX1562" s="59"/>
      <c r="OLY1562" s="59"/>
      <c r="OLZ1562" s="59"/>
      <c r="OMA1562" s="59"/>
      <c r="OMB1562" s="59"/>
      <c r="OMC1562" s="59"/>
      <c r="OMD1562" s="59"/>
      <c r="OME1562" s="59"/>
      <c r="OMF1562" s="59"/>
      <c r="OMG1562" s="59"/>
      <c r="OMH1562" s="59"/>
      <c r="OMI1562" s="59"/>
      <c r="OMJ1562" s="59"/>
      <c r="OMK1562" s="59"/>
      <c r="OML1562" s="59"/>
      <c r="OMM1562" s="59"/>
      <c r="OMN1562" s="59"/>
      <c r="OMO1562" s="59"/>
      <c r="OMP1562" s="59"/>
      <c r="OMQ1562" s="59"/>
      <c r="OMR1562" s="59"/>
      <c r="OMS1562" s="59"/>
      <c r="OMT1562" s="59"/>
      <c r="OMU1562" s="59"/>
      <c r="OMV1562" s="59"/>
      <c r="OMW1562" s="59"/>
      <c r="OMX1562" s="59"/>
      <c r="OMY1562" s="59"/>
      <c r="OMZ1562" s="59"/>
      <c r="ONA1562" s="59"/>
      <c r="ONB1562" s="59"/>
      <c r="ONC1562" s="59"/>
      <c r="OND1562" s="59"/>
      <c r="ONE1562" s="59"/>
      <c r="ONF1562" s="59"/>
      <c r="ONG1562" s="59"/>
      <c r="ONH1562" s="59"/>
      <c r="ONI1562" s="59"/>
      <c r="ONJ1562" s="59"/>
      <c r="ONK1562" s="59"/>
      <c r="ONL1562" s="59"/>
      <c r="ONM1562" s="59"/>
      <c r="ONN1562" s="59"/>
      <c r="ONO1562" s="59"/>
      <c r="ONP1562" s="59"/>
      <c r="ONQ1562" s="59"/>
      <c r="ONR1562" s="59"/>
      <c r="ONS1562" s="59"/>
      <c r="ONT1562" s="59"/>
      <c r="ONU1562" s="59"/>
      <c r="ONV1562" s="59"/>
      <c r="ONW1562" s="59"/>
      <c r="ONX1562" s="59"/>
      <c r="ONY1562" s="59"/>
      <c r="ONZ1562" s="59"/>
      <c r="OOA1562" s="59"/>
      <c r="OOB1562" s="59"/>
      <c r="OOC1562" s="59"/>
      <c r="OOD1562" s="59"/>
      <c r="OOE1562" s="59"/>
      <c r="OOF1562" s="59"/>
      <c r="OOG1562" s="59"/>
      <c r="OOH1562" s="59"/>
      <c r="OOI1562" s="59"/>
      <c r="OOJ1562" s="59"/>
      <c r="OOK1562" s="59"/>
      <c r="OOL1562" s="59"/>
      <c r="OOM1562" s="59"/>
      <c r="OON1562" s="59"/>
      <c r="OOO1562" s="59"/>
      <c r="OOP1562" s="59"/>
      <c r="OOQ1562" s="59"/>
      <c r="OOR1562" s="59"/>
      <c r="OOS1562" s="59"/>
      <c r="OOT1562" s="59"/>
      <c r="OOU1562" s="59"/>
      <c r="OOV1562" s="59"/>
      <c r="OOW1562" s="59"/>
      <c r="OOX1562" s="59"/>
      <c r="OOY1562" s="59"/>
      <c r="OOZ1562" s="59"/>
      <c r="OPA1562" s="59"/>
      <c r="OPB1562" s="59"/>
      <c r="OPC1562" s="59"/>
      <c r="OPD1562" s="59"/>
      <c r="OPE1562" s="59"/>
      <c r="OPF1562" s="59"/>
      <c r="OPG1562" s="59"/>
      <c r="OPH1562" s="59"/>
      <c r="OPI1562" s="59"/>
      <c r="OPJ1562" s="59"/>
      <c r="OPK1562" s="59"/>
      <c r="OPL1562" s="59"/>
      <c r="OPM1562" s="59"/>
      <c r="OPN1562" s="59"/>
      <c r="OPO1562" s="59"/>
      <c r="OPP1562" s="59"/>
      <c r="OPQ1562" s="59"/>
      <c r="OPR1562" s="59"/>
      <c r="OPS1562" s="59"/>
      <c r="OPT1562" s="59"/>
      <c r="OPU1562" s="59"/>
      <c r="OPV1562" s="59"/>
      <c r="OPW1562" s="59"/>
      <c r="OPX1562" s="59"/>
      <c r="OPY1562" s="59"/>
      <c r="OPZ1562" s="59"/>
      <c r="OQA1562" s="59"/>
      <c r="OQB1562" s="59"/>
      <c r="OQC1562" s="59"/>
      <c r="OQD1562" s="59"/>
      <c r="OQE1562" s="59"/>
      <c r="OQF1562" s="59"/>
      <c r="OQG1562" s="59"/>
      <c r="OQH1562" s="59"/>
      <c r="OQI1562" s="59"/>
      <c r="OQJ1562" s="59"/>
      <c r="OQK1562" s="59"/>
      <c r="OQL1562" s="59"/>
      <c r="OQM1562" s="59"/>
      <c r="OQN1562" s="59"/>
      <c r="OQO1562" s="59"/>
      <c r="OQP1562" s="59"/>
      <c r="OQQ1562" s="59"/>
      <c r="OQR1562" s="59"/>
      <c r="OQS1562" s="59"/>
      <c r="OQT1562" s="59"/>
      <c r="OQU1562" s="59"/>
      <c r="OQV1562" s="59"/>
      <c r="OQW1562" s="59"/>
      <c r="OQX1562" s="59"/>
      <c r="OQY1562" s="59"/>
      <c r="OQZ1562" s="59"/>
      <c r="ORA1562" s="59"/>
      <c r="ORB1562" s="59"/>
      <c r="ORC1562" s="59"/>
      <c r="ORD1562" s="59"/>
      <c r="ORE1562" s="59"/>
      <c r="ORF1562" s="59"/>
      <c r="ORG1562" s="59"/>
      <c r="ORH1562" s="59"/>
      <c r="ORI1562" s="59"/>
      <c r="ORJ1562" s="59"/>
      <c r="ORK1562" s="59"/>
      <c r="ORL1562" s="59"/>
      <c r="ORM1562" s="59"/>
      <c r="ORN1562" s="59"/>
      <c r="ORO1562" s="59"/>
      <c r="ORP1562" s="59"/>
      <c r="ORQ1562" s="59"/>
      <c r="ORR1562" s="59"/>
      <c r="ORS1562" s="59"/>
      <c r="ORT1562" s="59"/>
      <c r="ORU1562" s="59"/>
      <c r="ORV1562" s="59"/>
      <c r="ORW1562" s="59"/>
      <c r="ORX1562" s="59"/>
      <c r="ORY1562" s="59"/>
      <c r="ORZ1562" s="59"/>
      <c r="OSA1562" s="59"/>
      <c r="OSB1562" s="59"/>
      <c r="OSC1562" s="59"/>
      <c r="OSD1562" s="59"/>
      <c r="OSE1562" s="59"/>
      <c r="OSF1562" s="59"/>
      <c r="OSG1562" s="59"/>
      <c r="OSH1562" s="59"/>
      <c r="OSI1562" s="59"/>
      <c r="OSJ1562" s="59"/>
      <c r="OSK1562" s="59"/>
      <c r="OSL1562" s="59"/>
      <c r="OSM1562" s="59"/>
      <c r="OSN1562" s="59"/>
      <c r="OSO1562" s="59"/>
      <c r="OSP1562" s="59"/>
      <c r="OSQ1562" s="59"/>
      <c r="OSR1562" s="59"/>
      <c r="OSS1562" s="59"/>
      <c r="OST1562" s="59"/>
      <c r="OSU1562" s="59"/>
      <c r="OSV1562" s="59"/>
      <c r="OSW1562" s="59"/>
      <c r="OSX1562" s="59"/>
      <c r="OSY1562" s="59"/>
      <c r="OSZ1562" s="59"/>
      <c r="OTA1562" s="59"/>
      <c r="OTB1562" s="59"/>
      <c r="OTC1562" s="59"/>
      <c r="OTD1562" s="59"/>
      <c r="OTE1562" s="59"/>
      <c r="OTF1562" s="59"/>
      <c r="OTG1562" s="59"/>
      <c r="OTH1562" s="59"/>
      <c r="OTI1562" s="59"/>
      <c r="OTJ1562" s="59"/>
      <c r="OTK1562" s="59"/>
      <c r="OTL1562" s="59"/>
      <c r="OTM1562" s="59"/>
      <c r="OTN1562" s="59"/>
      <c r="OTO1562" s="59"/>
      <c r="OTP1562" s="59"/>
      <c r="OTQ1562" s="59"/>
      <c r="OTR1562" s="59"/>
      <c r="OTS1562" s="59"/>
      <c r="OTT1562" s="59"/>
      <c r="OTU1562" s="59"/>
      <c r="OTV1562" s="59"/>
      <c r="OTW1562" s="59"/>
      <c r="OTX1562" s="59"/>
      <c r="OTY1562" s="59"/>
      <c r="OTZ1562" s="59"/>
      <c r="OUA1562" s="59"/>
      <c r="OUB1562" s="59"/>
      <c r="OUC1562" s="59"/>
      <c r="OUD1562" s="59"/>
      <c r="OUE1562" s="59"/>
      <c r="OUF1562" s="59"/>
      <c r="OUG1562" s="59"/>
      <c r="OUH1562" s="59"/>
      <c r="OUI1562" s="59"/>
      <c r="OUJ1562" s="59"/>
      <c r="OUK1562" s="59"/>
      <c r="OUL1562" s="59"/>
      <c r="OUM1562" s="59"/>
      <c r="OUN1562" s="59"/>
      <c r="OUO1562" s="59"/>
      <c r="OUP1562" s="59"/>
      <c r="OUQ1562" s="59"/>
      <c r="OUR1562" s="59"/>
      <c r="OUS1562" s="59"/>
      <c r="OUT1562" s="59"/>
      <c r="OUU1562" s="59"/>
      <c r="OUV1562" s="59"/>
      <c r="OUW1562" s="59"/>
      <c r="OUX1562" s="59"/>
      <c r="OUY1562" s="59"/>
      <c r="OUZ1562" s="59"/>
      <c r="OVA1562" s="59"/>
      <c r="OVB1562" s="59"/>
      <c r="OVC1562" s="59"/>
      <c r="OVD1562" s="59"/>
      <c r="OVE1562" s="59"/>
      <c r="OVF1562" s="59"/>
      <c r="OVG1562" s="59"/>
      <c r="OVH1562" s="59"/>
      <c r="OVI1562" s="59"/>
      <c r="OVJ1562" s="59"/>
      <c r="OVK1562" s="59"/>
      <c r="OVL1562" s="59"/>
      <c r="OVM1562" s="59"/>
      <c r="OVN1562" s="59"/>
      <c r="OVO1562" s="59"/>
      <c r="OVP1562" s="59"/>
      <c r="OVQ1562" s="59"/>
      <c r="OVR1562" s="59"/>
      <c r="OVS1562" s="59"/>
      <c r="OVT1562" s="59"/>
      <c r="OVU1562" s="59"/>
      <c r="OVV1562" s="59"/>
      <c r="OVW1562" s="59"/>
      <c r="OVX1562" s="59"/>
      <c r="OVY1562" s="59"/>
      <c r="OVZ1562" s="59"/>
      <c r="OWA1562" s="59"/>
      <c r="OWB1562" s="59"/>
      <c r="OWC1562" s="59"/>
      <c r="OWD1562" s="59"/>
      <c r="OWE1562" s="59"/>
      <c r="OWF1562" s="59"/>
      <c r="OWG1562" s="59"/>
      <c r="OWH1562" s="59"/>
      <c r="OWI1562" s="59"/>
      <c r="OWJ1562" s="59"/>
      <c r="OWK1562" s="59"/>
      <c r="OWL1562" s="59"/>
      <c r="OWM1562" s="59"/>
      <c r="OWN1562" s="59"/>
      <c r="OWO1562" s="59"/>
      <c r="OWP1562" s="59"/>
      <c r="OWQ1562" s="59"/>
      <c r="OWR1562" s="59"/>
      <c r="OWS1562" s="59"/>
      <c r="OWT1562" s="59"/>
      <c r="OWU1562" s="59"/>
      <c r="OWV1562" s="59"/>
      <c r="OWW1562" s="59"/>
      <c r="OWX1562" s="59"/>
      <c r="OWY1562" s="59"/>
      <c r="OWZ1562" s="59"/>
      <c r="OXA1562" s="59"/>
      <c r="OXB1562" s="59"/>
      <c r="OXC1562" s="59"/>
      <c r="OXD1562" s="59"/>
      <c r="OXE1562" s="59"/>
      <c r="OXF1562" s="59"/>
      <c r="OXG1562" s="59"/>
      <c r="OXH1562" s="59"/>
      <c r="OXI1562" s="59"/>
      <c r="OXJ1562" s="59"/>
      <c r="OXK1562" s="59"/>
      <c r="OXL1562" s="59"/>
      <c r="OXM1562" s="59"/>
      <c r="OXN1562" s="59"/>
      <c r="OXO1562" s="59"/>
      <c r="OXP1562" s="59"/>
      <c r="OXQ1562" s="59"/>
      <c r="OXR1562" s="59"/>
      <c r="OXS1562" s="59"/>
      <c r="OXT1562" s="59"/>
      <c r="OXU1562" s="59"/>
      <c r="OXV1562" s="59"/>
      <c r="OXW1562" s="59"/>
      <c r="OXX1562" s="59"/>
      <c r="OXY1562" s="59"/>
      <c r="OXZ1562" s="59"/>
      <c r="OYA1562" s="59"/>
      <c r="OYB1562" s="59"/>
      <c r="OYC1562" s="59"/>
      <c r="OYD1562" s="59"/>
      <c r="OYE1562" s="59"/>
      <c r="OYF1562" s="59"/>
      <c r="OYG1562" s="59"/>
      <c r="OYH1562" s="59"/>
      <c r="OYI1562" s="59"/>
      <c r="OYJ1562" s="59"/>
      <c r="OYK1562" s="59"/>
      <c r="OYL1562" s="59"/>
      <c r="OYM1562" s="59"/>
      <c r="OYN1562" s="59"/>
      <c r="OYO1562" s="59"/>
      <c r="OYP1562" s="59"/>
      <c r="OYQ1562" s="59"/>
      <c r="OYR1562" s="59"/>
      <c r="OYS1562" s="59"/>
      <c r="OYT1562" s="59"/>
      <c r="OYU1562" s="59"/>
      <c r="OYV1562" s="59"/>
      <c r="OYW1562" s="59"/>
      <c r="OYX1562" s="59"/>
      <c r="OYY1562" s="59"/>
      <c r="OYZ1562" s="59"/>
      <c r="OZA1562" s="59"/>
      <c r="OZB1562" s="59"/>
      <c r="OZC1562" s="59"/>
      <c r="OZD1562" s="59"/>
      <c r="OZE1562" s="59"/>
      <c r="OZF1562" s="59"/>
      <c r="OZG1562" s="59"/>
      <c r="OZH1562" s="59"/>
      <c r="OZI1562" s="59"/>
      <c r="OZJ1562" s="59"/>
      <c r="OZK1562" s="59"/>
      <c r="OZL1562" s="59"/>
      <c r="OZM1562" s="59"/>
      <c r="OZN1562" s="59"/>
      <c r="OZO1562" s="59"/>
      <c r="OZP1562" s="59"/>
      <c r="OZQ1562" s="59"/>
      <c r="OZR1562" s="59"/>
      <c r="OZS1562" s="59"/>
      <c r="OZT1562" s="59"/>
      <c r="OZU1562" s="59"/>
      <c r="OZV1562" s="59"/>
      <c r="OZW1562" s="59"/>
      <c r="OZX1562" s="59"/>
      <c r="OZY1562" s="59"/>
      <c r="OZZ1562" s="59"/>
      <c r="PAA1562" s="59"/>
      <c r="PAB1562" s="59"/>
      <c r="PAC1562" s="59"/>
      <c r="PAD1562" s="59"/>
      <c r="PAE1562" s="59"/>
      <c r="PAF1562" s="59"/>
      <c r="PAG1562" s="59"/>
      <c r="PAH1562" s="59"/>
      <c r="PAI1562" s="59"/>
      <c r="PAJ1562" s="59"/>
      <c r="PAK1562" s="59"/>
      <c r="PAL1562" s="59"/>
      <c r="PAM1562" s="59"/>
      <c r="PAN1562" s="59"/>
      <c r="PAO1562" s="59"/>
      <c r="PAP1562" s="59"/>
      <c r="PAQ1562" s="59"/>
      <c r="PAR1562" s="59"/>
      <c r="PAS1562" s="59"/>
      <c r="PAT1562" s="59"/>
      <c r="PAU1562" s="59"/>
      <c r="PAV1562" s="59"/>
      <c r="PAW1562" s="59"/>
      <c r="PAX1562" s="59"/>
      <c r="PAY1562" s="59"/>
      <c r="PAZ1562" s="59"/>
      <c r="PBA1562" s="59"/>
      <c r="PBB1562" s="59"/>
      <c r="PBC1562" s="59"/>
      <c r="PBD1562" s="59"/>
      <c r="PBE1562" s="59"/>
      <c r="PBF1562" s="59"/>
      <c r="PBG1562" s="59"/>
      <c r="PBH1562" s="59"/>
      <c r="PBI1562" s="59"/>
      <c r="PBJ1562" s="59"/>
      <c r="PBK1562" s="59"/>
      <c r="PBL1562" s="59"/>
      <c r="PBM1562" s="59"/>
      <c r="PBN1562" s="59"/>
      <c r="PBO1562" s="59"/>
      <c r="PBP1562" s="59"/>
      <c r="PBQ1562" s="59"/>
      <c r="PBR1562" s="59"/>
      <c r="PBS1562" s="59"/>
      <c r="PBT1562" s="59"/>
      <c r="PBU1562" s="59"/>
      <c r="PBV1562" s="59"/>
      <c r="PBW1562" s="59"/>
      <c r="PBX1562" s="59"/>
      <c r="PBY1562" s="59"/>
      <c r="PBZ1562" s="59"/>
      <c r="PCA1562" s="59"/>
      <c r="PCB1562" s="59"/>
      <c r="PCC1562" s="59"/>
      <c r="PCD1562" s="59"/>
      <c r="PCE1562" s="59"/>
      <c r="PCF1562" s="59"/>
      <c r="PCG1562" s="59"/>
      <c r="PCH1562" s="59"/>
      <c r="PCI1562" s="59"/>
      <c r="PCJ1562" s="59"/>
      <c r="PCK1562" s="59"/>
      <c r="PCL1562" s="59"/>
      <c r="PCM1562" s="59"/>
      <c r="PCN1562" s="59"/>
      <c r="PCO1562" s="59"/>
      <c r="PCP1562" s="59"/>
      <c r="PCQ1562" s="59"/>
      <c r="PCR1562" s="59"/>
      <c r="PCS1562" s="59"/>
      <c r="PCT1562" s="59"/>
      <c r="PCU1562" s="59"/>
      <c r="PCV1562" s="59"/>
      <c r="PCW1562" s="59"/>
      <c r="PCX1562" s="59"/>
      <c r="PCY1562" s="59"/>
      <c r="PCZ1562" s="59"/>
      <c r="PDA1562" s="59"/>
      <c r="PDB1562" s="59"/>
      <c r="PDC1562" s="59"/>
      <c r="PDD1562" s="59"/>
      <c r="PDE1562" s="59"/>
      <c r="PDF1562" s="59"/>
      <c r="PDG1562" s="59"/>
      <c r="PDH1562" s="59"/>
      <c r="PDI1562" s="59"/>
      <c r="PDJ1562" s="59"/>
      <c r="PDK1562" s="59"/>
      <c r="PDL1562" s="59"/>
      <c r="PDM1562" s="59"/>
      <c r="PDN1562" s="59"/>
      <c r="PDO1562" s="59"/>
      <c r="PDP1562" s="59"/>
      <c r="PDQ1562" s="59"/>
      <c r="PDR1562" s="59"/>
      <c r="PDS1562" s="59"/>
      <c r="PDT1562" s="59"/>
      <c r="PDU1562" s="59"/>
      <c r="PDV1562" s="59"/>
      <c r="PDW1562" s="59"/>
      <c r="PDX1562" s="59"/>
      <c r="PDY1562" s="59"/>
      <c r="PDZ1562" s="59"/>
      <c r="PEA1562" s="59"/>
      <c r="PEB1562" s="59"/>
      <c r="PEC1562" s="59"/>
      <c r="PED1562" s="59"/>
      <c r="PEE1562" s="59"/>
      <c r="PEF1562" s="59"/>
      <c r="PEG1562" s="59"/>
      <c r="PEH1562" s="59"/>
      <c r="PEI1562" s="59"/>
      <c r="PEJ1562" s="59"/>
      <c r="PEK1562" s="59"/>
      <c r="PEL1562" s="59"/>
      <c r="PEM1562" s="59"/>
      <c r="PEN1562" s="59"/>
      <c r="PEO1562" s="59"/>
      <c r="PEP1562" s="59"/>
      <c r="PEQ1562" s="59"/>
      <c r="PER1562" s="59"/>
      <c r="PES1562" s="59"/>
      <c r="PET1562" s="59"/>
      <c r="PEU1562" s="59"/>
      <c r="PEV1562" s="59"/>
      <c r="PEW1562" s="59"/>
      <c r="PEX1562" s="59"/>
      <c r="PEY1562" s="59"/>
      <c r="PEZ1562" s="59"/>
      <c r="PFA1562" s="59"/>
      <c r="PFB1562" s="59"/>
      <c r="PFC1562" s="59"/>
      <c r="PFD1562" s="59"/>
      <c r="PFE1562" s="59"/>
      <c r="PFF1562" s="59"/>
      <c r="PFG1562" s="59"/>
      <c r="PFH1562" s="59"/>
      <c r="PFI1562" s="59"/>
      <c r="PFJ1562" s="59"/>
      <c r="PFK1562" s="59"/>
      <c r="PFL1562" s="59"/>
      <c r="PFM1562" s="59"/>
      <c r="PFN1562" s="59"/>
      <c r="PFO1562" s="59"/>
      <c r="PFP1562" s="59"/>
      <c r="PFQ1562" s="59"/>
      <c r="PFR1562" s="59"/>
      <c r="PFS1562" s="59"/>
      <c r="PFT1562" s="59"/>
      <c r="PFU1562" s="59"/>
      <c r="PFV1562" s="59"/>
      <c r="PFW1562" s="59"/>
      <c r="PFX1562" s="59"/>
      <c r="PFY1562" s="59"/>
      <c r="PFZ1562" s="59"/>
      <c r="PGA1562" s="59"/>
      <c r="PGB1562" s="59"/>
      <c r="PGC1562" s="59"/>
      <c r="PGD1562" s="59"/>
      <c r="PGE1562" s="59"/>
      <c r="PGF1562" s="59"/>
      <c r="PGG1562" s="59"/>
      <c r="PGH1562" s="59"/>
      <c r="PGI1562" s="59"/>
      <c r="PGJ1562" s="59"/>
      <c r="PGK1562" s="59"/>
      <c r="PGL1562" s="59"/>
      <c r="PGM1562" s="59"/>
      <c r="PGN1562" s="59"/>
      <c r="PGO1562" s="59"/>
      <c r="PGP1562" s="59"/>
      <c r="PGQ1562" s="59"/>
      <c r="PGR1562" s="59"/>
      <c r="PGS1562" s="59"/>
      <c r="PGT1562" s="59"/>
      <c r="PGU1562" s="59"/>
      <c r="PGV1562" s="59"/>
      <c r="PGW1562" s="59"/>
      <c r="PGX1562" s="59"/>
      <c r="PGY1562" s="59"/>
      <c r="PGZ1562" s="59"/>
      <c r="PHA1562" s="59"/>
      <c r="PHB1562" s="59"/>
      <c r="PHC1562" s="59"/>
      <c r="PHD1562" s="59"/>
      <c r="PHE1562" s="59"/>
      <c r="PHF1562" s="59"/>
      <c r="PHG1562" s="59"/>
      <c r="PHH1562" s="59"/>
      <c r="PHI1562" s="59"/>
      <c r="PHJ1562" s="59"/>
      <c r="PHK1562" s="59"/>
      <c r="PHL1562" s="59"/>
      <c r="PHM1562" s="59"/>
      <c r="PHN1562" s="59"/>
      <c r="PHO1562" s="59"/>
      <c r="PHP1562" s="59"/>
      <c r="PHQ1562" s="59"/>
      <c r="PHR1562" s="59"/>
      <c r="PHS1562" s="59"/>
      <c r="PHT1562" s="59"/>
      <c r="PHU1562" s="59"/>
      <c r="PHV1562" s="59"/>
      <c r="PHW1562" s="59"/>
      <c r="PHX1562" s="59"/>
      <c r="PHY1562" s="59"/>
      <c r="PHZ1562" s="59"/>
      <c r="PIA1562" s="59"/>
      <c r="PIB1562" s="59"/>
      <c r="PIC1562" s="59"/>
      <c r="PID1562" s="59"/>
      <c r="PIE1562" s="59"/>
      <c r="PIF1562" s="59"/>
      <c r="PIG1562" s="59"/>
      <c r="PIH1562" s="59"/>
      <c r="PII1562" s="59"/>
      <c r="PIJ1562" s="59"/>
      <c r="PIK1562" s="59"/>
      <c r="PIL1562" s="59"/>
      <c r="PIM1562" s="59"/>
      <c r="PIN1562" s="59"/>
      <c r="PIO1562" s="59"/>
      <c r="PIP1562" s="59"/>
      <c r="PIQ1562" s="59"/>
      <c r="PIR1562" s="59"/>
      <c r="PIS1562" s="59"/>
      <c r="PIT1562" s="59"/>
      <c r="PIU1562" s="59"/>
      <c r="PIV1562" s="59"/>
      <c r="PIW1562" s="59"/>
      <c r="PIX1562" s="59"/>
      <c r="PIY1562" s="59"/>
      <c r="PIZ1562" s="59"/>
      <c r="PJA1562" s="59"/>
      <c r="PJB1562" s="59"/>
      <c r="PJC1562" s="59"/>
      <c r="PJD1562" s="59"/>
      <c r="PJE1562" s="59"/>
      <c r="PJF1562" s="59"/>
      <c r="PJG1562" s="59"/>
      <c r="PJH1562" s="59"/>
      <c r="PJI1562" s="59"/>
      <c r="PJJ1562" s="59"/>
      <c r="PJK1562" s="59"/>
      <c r="PJL1562" s="59"/>
      <c r="PJM1562" s="59"/>
      <c r="PJN1562" s="59"/>
      <c r="PJO1562" s="59"/>
      <c r="PJP1562" s="59"/>
      <c r="PJQ1562" s="59"/>
      <c r="PJR1562" s="59"/>
      <c r="PJS1562" s="59"/>
      <c r="PJT1562" s="59"/>
      <c r="PJU1562" s="59"/>
      <c r="PJV1562" s="59"/>
      <c r="PJW1562" s="59"/>
      <c r="PJX1562" s="59"/>
      <c r="PJY1562" s="59"/>
      <c r="PJZ1562" s="59"/>
      <c r="PKA1562" s="59"/>
      <c r="PKB1562" s="59"/>
      <c r="PKC1562" s="59"/>
      <c r="PKD1562" s="59"/>
      <c r="PKE1562" s="59"/>
      <c r="PKF1562" s="59"/>
      <c r="PKG1562" s="59"/>
      <c r="PKH1562" s="59"/>
      <c r="PKI1562" s="59"/>
      <c r="PKJ1562" s="59"/>
      <c r="PKK1562" s="59"/>
      <c r="PKL1562" s="59"/>
      <c r="PKM1562" s="59"/>
      <c r="PKN1562" s="59"/>
      <c r="PKO1562" s="59"/>
      <c r="PKP1562" s="59"/>
      <c r="PKQ1562" s="59"/>
      <c r="PKR1562" s="59"/>
      <c r="PKS1562" s="59"/>
      <c r="PKT1562" s="59"/>
      <c r="PKU1562" s="59"/>
      <c r="PKV1562" s="59"/>
      <c r="PKW1562" s="59"/>
      <c r="PKX1562" s="59"/>
      <c r="PKY1562" s="59"/>
      <c r="PKZ1562" s="59"/>
      <c r="PLA1562" s="59"/>
      <c r="PLB1562" s="59"/>
      <c r="PLC1562" s="59"/>
      <c r="PLD1562" s="59"/>
      <c r="PLE1562" s="59"/>
      <c r="PLF1562" s="59"/>
      <c r="PLG1562" s="59"/>
      <c r="PLH1562" s="59"/>
      <c r="PLI1562" s="59"/>
      <c r="PLJ1562" s="59"/>
      <c r="PLK1562" s="59"/>
      <c r="PLL1562" s="59"/>
      <c r="PLM1562" s="59"/>
      <c r="PLN1562" s="59"/>
      <c r="PLO1562" s="59"/>
      <c r="PLP1562" s="59"/>
      <c r="PLQ1562" s="59"/>
      <c r="PLR1562" s="59"/>
      <c r="PLS1562" s="59"/>
      <c r="PLT1562" s="59"/>
      <c r="PLU1562" s="59"/>
      <c r="PLV1562" s="59"/>
      <c r="PLW1562" s="59"/>
      <c r="PLX1562" s="59"/>
      <c r="PLY1562" s="59"/>
      <c r="PLZ1562" s="59"/>
      <c r="PMA1562" s="59"/>
      <c r="PMB1562" s="59"/>
      <c r="PMC1562" s="59"/>
      <c r="PMD1562" s="59"/>
      <c r="PME1562" s="59"/>
      <c r="PMF1562" s="59"/>
      <c r="PMG1562" s="59"/>
      <c r="PMH1562" s="59"/>
      <c r="PMI1562" s="59"/>
      <c r="PMJ1562" s="59"/>
      <c r="PMK1562" s="59"/>
      <c r="PML1562" s="59"/>
      <c r="PMM1562" s="59"/>
      <c r="PMN1562" s="59"/>
      <c r="PMO1562" s="59"/>
      <c r="PMP1562" s="59"/>
      <c r="PMQ1562" s="59"/>
      <c r="PMR1562" s="59"/>
      <c r="PMS1562" s="59"/>
      <c r="PMT1562" s="59"/>
      <c r="PMU1562" s="59"/>
      <c r="PMV1562" s="59"/>
      <c r="PMW1562" s="59"/>
      <c r="PMX1562" s="59"/>
      <c r="PMY1562" s="59"/>
      <c r="PMZ1562" s="59"/>
      <c r="PNA1562" s="59"/>
      <c r="PNB1562" s="59"/>
      <c r="PNC1562" s="59"/>
      <c r="PND1562" s="59"/>
      <c r="PNE1562" s="59"/>
      <c r="PNF1562" s="59"/>
      <c r="PNG1562" s="59"/>
      <c r="PNH1562" s="59"/>
      <c r="PNI1562" s="59"/>
      <c r="PNJ1562" s="59"/>
      <c r="PNK1562" s="59"/>
      <c r="PNL1562" s="59"/>
      <c r="PNM1562" s="59"/>
      <c r="PNN1562" s="59"/>
      <c r="PNO1562" s="59"/>
      <c r="PNP1562" s="59"/>
      <c r="PNQ1562" s="59"/>
      <c r="PNR1562" s="59"/>
      <c r="PNS1562" s="59"/>
      <c r="PNT1562" s="59"/>
      <c r="PNU1562" s="59"/>
      <c r="PNV1562" s="59"/>
      <c r="PNW1562" s="59"/>
      <c r="PNX1562" s="59"/>
      <c r="PNY1562" s="59"/>
      <c r="PNZ1562" s="59"/>
      <c r="POA1562" s="59"/>
      <c r="POB1562" s="59"/>
      <c r="POC1562" s="59"/>
      <c r="POD1562" s="59"/>
      <c r="POE1562" s="59"/>
      <c r="POF1562" s="59"/>
      <c r="POG1562" s="59"/>
      <c r="POH1562" s="59"/>
      <c r="POI1562" s="59"/>
      <c r="POJ1562" s="59"/>
      <c r="POK1562" s="59"/>
      <c r="POL1562" s="59"/>
      <c r="POM1562" s="59"/>
      <c r="PON1562" s="59"/>
      <c r="POO1562" s="59"/>
      <c r="POP1562" s="59"/>
      <c r="POQ1562" s="59"/>
      <c r="POR1562" s="59"/>
      <c r="POS1562" s="59"/>
      <c r="POT1562" s="59"/>
      <c r="POU1562" s="59"/>
      <c r="POV1562" s="59"/>
      <c r="POW1562" s="59"/>
      <c r="POX1562" s="59"/>
      <c r="POY1562" s="59"/>
      <c r="POZ1562" s="59"/>
      <c r="PPA1562" s="59"/>
      <c r="PPB1562" s="59"/>
      <c r="PPC1562" s="59"/>
      <c r="PPD1562" s="59"/>
      <c r="PPE1562" s="59"/>
      <c r="PPF1562" s="59"/>
      <c r="PPG1562" s="59"/>
      <c r="PPH1562" s="59"/>
      <c r="PPI1562" s="59"/>
      <c r="PPJ1562" s="59"/>
      <c r="PPK1562" s="59"/>
      <c r="PPL1562" s="59"/>
      <c r="PPM1562" s="59"/>
      <c r="PPN1562" s="59"/>
      <c r="PPO1562" s="59"/>
      <c r="PPP1562" s="59"/>
      <c r="PPQ1562" s="59"/>
      <c r="PPR1562" s="59"/>
      <c r="PPS1562" s="59"/>
      <c r="PPT1562" s="59"/>
      <c r="PPU1562" s="59"/>
      <c r="PPV1562" s="59"/>
      <c r="PPW1562" s="59"/>
      <c r="PPX1562" s="59"/>
      <c r="PPY1562" s="59"/>
      <c r="PPZ1562" s="59"/>
      <c r="PQA1562" s="59"/>
      <c r="PQB1562" s="59"/>
      <c r="PQC1562" s="59"/>
      <c r="PQD1562" s="59"/>
      <c r="PQE1562" s="59"/>
      <c r="PQF1562" s="59"/>
      <c r="PQG1562" s="59"/>
      <c r="PQH1562" s="59"/>
      <c r="PQI1562" s="59"/>
      <c r="PQJ1562" s="59"/>
      <c r="PQK1562" s="59"/>
      <c r="PQL1562" s="59"/>
      <c r="PQM1562" s="59"/>
      <c r="PQN1562" s="59"/>
      <c r="PQO1562" s="59"/>
      <c r="PQP1562" s="59"/>
      <c r="PQQ1562" s="59"/>
      <c r="PQR1562" s="59"/>
      <c r="PQS1562" s="59"/>
      <c r="PQT1562" s="59"/>
      <c r="PQU1562" s="59"/>
      <c r="PQV1562" s="59"/>
      <c r="PQW1562" s="59"/>
      <c r="PQX1562" s="59"/>
      <c r="PQY1562" s="59"/>
      <c r="PQZ1562" s="59"/>
      <c r="PRA1562" s="59"/>
      <c r="PRB1562" s="59"/>
      <c r="PRC1562" s="59"/>
      <c r="PRD1562" s="59"/>
      <c r="PRE1562" s="59"/>
      <c r="PRF1562" s="59"/>
      <c r="PRG1562" s="59"/>
      <c r="PRH1562" s="59"/>
      <c r="PRI1562" s="59"/>
      <c r="PRJ1562" s="59"/>
      <c r="PRK1562" s="59"/>
      <c r="PRL1562" s="59"/>
      <c r="PRM1562" s="59"/>
      <c r="PRN1562" s="59"/>
      <c r="PRO1562" s="59"/>
      <c r="PRP1562" s="59"/>
      <c r="PRQ1562" s="59"/>
      <c r="PRR1562" s="59"/>
      <c r="PRS1562" s="59"/>
      <c r="PRT1562" s="59"/>
      <c r="PRU1562" s="59"/>
      <c r="PRV1562" s="59"/>
      <c r="PRW1562" s="59"/>
      <c r="PRX1562" s="59"/>
      <c r="PRY1562" s="59"/>
      <c r="PRZ1562" s="59"/>
      <c r="PSA1562" s="59"/>
      <c r="PSB1562" s="59"/>
      <c r="PSC1562" s="59"/>
      <c r="PSD1562" s="59"/>
      <c r="PSE1562" s="59"/>
      <c r="PSF1562" s="59"/>
      <c r="PSG1562" s="59"/>
      <c r="PSH1562" s="59"/>
      <c r="PSI1562" s="59"/>
      <c r="PSJ1562" s="59"/>
      <c r="PSK1562" s="59"/>
      <c r="PSL1562" s="59"/>
      <c r="PSM1562" s="59"/>
      <c r="PSN1562" s="59"/>
      <c r="PSO1562" s="59"/>
      <c r="PSP1562" s="59"/>
      <c r="PSQ1562" s="59"/>
      <c r="PSR1562" s="59"/>
      <c r="PSS1562" s="59"/>
      <c r="PST1562" s="59"/>
      <c r="PSU1562" s="59"/>
      <c r="PSV1562" s="59"/>
      <c r="PSW1562" s="59"/>
      <c r="PSX1562" s="59"/>
      <c r="PSY1562" s="59"/>
      <c r="PSZ1562" s="59"/>
      <c r="PTA1562" s="59"/>
      <c r="PTB1562" s="59"/>
      <c r="PTC1562" s="59"/>
      <c r="PTD1562" s="59"/>
      <c r="PTE1562" s="59"/>
      <c r="PTF1562" s="59"/>
      <c r="PTG1562" s="59"/>
      <c r="PTH1562" s="59"/>
      <c r="PTI1562" s="59"/>
      <c r="PTJ1562" s="59"/>
      <c r="PTK1562" s="59"/>
      <c r="PTL1562" s="59"/>
      <c r="PTM1562" s="59"/>
      <c r="PTN1562" s="59"/>
      <c r="PTO1562" s="59"/>
      <c r="PTP1562" s="59"/>
      <c r="PTQ1562" s="59"/>
      <c r="PTR1562" s="59"/>
      <c r="PTS1562" s="59"/>
      <c r="PTT1562" s="59"/>
      <c r="PTU1562" s="59"/>
      <c r="PTV1562" s="59"/>
      <c r="PTW1562" s="59"/>
      <c r="PTX1562" s="59"/>
      <c r="PTY1562" s="59"/>
      <c r="PTZ1562" s="59"/>
      <c r="PUA1562" s="59"/>
      <c r="PUB1562" s="59"/>
      <c r="PUC1562" s="59"/>
      <c r="PUD1562" s="59"/>
      <c r="PUE1562" s="59"/>
      <c r="PUF1562" s="59"/>
      <c r="PUG1562" s="59"/>
      <c r="PUH1562" s="59"/>
      <c r="PUI1562" s="59"/>
      <c r="PUJ1562" s="59"/>
      <c r="PUK1562" s="59"/>
      <c r="PUL1562" s="59"/>
      <c r="PUM1562" s="59"/>
      <c r="PUN1562" s="59"/>
      <c r="PUO1562" s="59"/>
      <c r="PUP1562" s="59"/>
      <c r="PUQ1562" s="59"/>
      <c r="PUR1562" s="59"/>
      <c r="PUS1562" s="59"/>
      <c r="PUT1562" s="59"/>
      <c r="PUU1562" s="59"/>
      <c r="PUV1562" s="59"/>
      <c r="PUW1562" s="59"/>
      <c r="PUX1562" s="59"/>
      <c r="PUY1562" s="59"/>
      <c r="PUZ1562" s="59"/>
      <c r="PVA1562" s="59"/>
      <c r="PVB1562" s="59"/>
      <c r="PVC1562" s="59"/>
      <c r="PVD1562" s="59"/>
      <c r="PVE1562" s="59"/>
      <c r="PVF1562" s="59"/>
      <c r="PVG1562" s="59"/>
      <c r="PVH1562" s="59"/>
      <c r="PVI1562" s="59"/>
      <c r="PVJ1562" s="59"/>
      <c r="PVK1562" s="59"/>
      <c r="PVL1562" s="59"/>
      <c r="PVM1562" s="59"/>
      <c r="PVN1562" s="59"/>
      <c r="PVO1562" s="59"/>
      <c r="PVP1562" s="59"/>
      <c r="PVQ1562" s="59"/>
      <c r="PVR1562" s="59"/>
      <c r="PVS1562" s="59"/>
      <c r="PVT1562" s="59"/>
      <c r="PVU1562" s="59"/>
      <c r="PVV1562" s="59"/>
      <c r="PVW1562" s="59"/>
      <c r="PVX1562" s="59"/>
      <c r="PVY1562" s="59"/>
      <c r="PVZ1562" s="59"/>
      <c r="PWA1562" s="59"/>
      <c r="PWB1562" s="59"/>
      <c r="PWC1562" s="59"/>
      <c r="PWD1562" s="59"/>
      <c r="PWE1562" s="59"/>
      <c r="PWF1562" s="59"/>
      <c r="PWG1562" s="59"/>
      <c r="PWH1562" s="59"/>
      <c r="PWI1562" s="59"/>
      <c r="PWJ1562" s="59"/>
      <c r="PWK1562" s="59"/>
      <c r="PWL1562" s="59"/>
      <c r="PWM1562" s="59"/>
      <c r="PWN1562" s="59"/>
      <c r="PWO1562" s="59"/>
      <c r="PWP1562" s="59"/>
      <c r="PWQ1562" s="59"/>
      <c r="PWR1562" s="59"/>
      <c r="PWS1562" s="59"/>
      <c r="PWT1562" s="59"/>
      <c r="PWU1562" s="59"/>
      <c r="PWV1562" s="59"/>
      <c r="PWW1562" s="59"/>
      <c r="PWX1562" s="59"/>
      <c r="PWY1562" s="59"/>
      <c r="PWZ1562" s="59"/>
      <c r="PXA1562" s="59"/>
      <c r="PXB1562" s="59"/>
      <c r="PXC1562" s="59"/>
      <c r="PXD1562" s="59"/>
      <c r="PXE1562" s="59"/>
      <c r="PXF1562" s="59"/>
      <c r="PXG1562" s="59"/>
      <c r="PXH1562" s="59"/>
      <c r="PXI1562" s="59"/>
      <c r="PXJ1562" s="59"/>
      <c r="PXK1562" s="59"/>
      <c r="PXL1562" s="59"/>
      <c r="PXM1562" s="59"/>
      <c r="PXN1562" s="59"/>
      <c r="PXO1562" s="59"/>
      <c r="PXP1562" s="59"/>
      <c r="PXQ1562" s="59"/>
      <c r="PXR1562" s="59"/>
      <c r="PXS1562" s="59"/>
      <c r="PXT1562" s="59"/>
      <c r="PXU1562" s="59"/>
      <c r="PXV1562" s="59"/>
      <c r="PXW1562" s="59"/>
      <c r="PXX1562" s="59"/>
      <c r="PXY1562" s="59"/>
      <c r="PXZ1562" s="59"/>
      <c r="PYA1562" s="59"/>
      <c r="PYB1562" s="59"/>
      <c r="PYC1562" s="59"/>
      <c r="PYD1562" s="59"/>
      <c r="PYE1562" s="59"/>
      <c r="PYF1562" s="59"/>
      <c r="PYG1562" s="59"/>
      <c r="PYH1562" s="59"/>
      <c r="PYI1562" s="59"/>
      <c r="PYJ1562" s="59"/>
      <c r="PYK1562" s="59"/>
      <c r="PYL1562" s="59"/>
      <c r="PYM1562" s="59"/>
      <c r="PYN1562" s="59"/>
      <c r="PYO1562" s="59"/>
      <c r="PYP1562" s="59"/>
      <c r="PYQ1562" s="59"/>
      <c r="PYR1562" s="59"/>
      <c r="PYS1562" s="59"/>
      <c r="PYT1562" s="59"/>
      <c r="PYU1562" s="59"/>
      <c r="PYV1562" s="59"/>
      <c r="PYW1562" s="59"/>
      <c r="PYX1562" s="59"/>
      <c r="PYY1562" s="59"/>
      <c r="PYZ1562" s="59"/>
      <c r="PZA1562" s="59"/>
      <c r="PZB1562" s="59"/>
      <c r="PZC1562" s="59"/>
      <c r="PZD1562" s="59"/>
      <c r="PZE1562" s="59"/>
      <c r="PZF1562" s="59"/>
      <c r="PZG1562" s="59"/>
      <c r="PZH1562" s="59"/>
      <c r="PZI1562" s="59"/>
      <c r="PZJ1562" s="59"/>
      <c r="PZK1562" s="59"/>
      <c r="PZL1562" s="59"/>
      <c r="PZM1562" s="59"/>
      <c r="PZN1562" s="59"/>
      <c r="PZO1562" s="59"/>
      <c r="PZP1562" s="59"/>
      <c r="PZQ1562" s="59"/>
      <c r="PZR1562" s="59"/>
      <c r="PZS1562" s="59"/>
      <c r="PZT1562" s="59"/>
      <c r="PZU1562" s="59"/>
      <c r="PZV1562" s="59"/>
      <c r="PZW1562" s="59"/>
      <c r="PZX1562" s="59"/>
      <c r="PZY1562" s="59"/>
      <c r="PZZ1562" s="59"/>
      <c r="QAA1562" s="59"/>
      <c r="QAB1562" s="59"/>
      <c r="QAC1562" s="59"/>
      <c r="QAD1562" s="59"/>
      <c r="QAE1562" s="59"/>
      <c r="QAF1562" s="59"/>
      <c r="QAG1562" s="59"/>
      <c r="QAH1562" s="59"/>
      <c r="QAI1562" s="59"/>
      <c r="QAJ1562" s="59"/>
      <c r="QAK1562" s="59"/>
      <c r="QAL1562" s="59"/>
      <c r="QAM1562" s="59"/>
      <c r="QAN1562" s="59"/>
      <c r="QAO1562" s="59"/>
      <c r="QAP1562" s="59"/>
      <c r="QAQ1562" s="59"/>
      <c r="QAR1562" s="59"/>
      <c r="QAS1562" s="59"/>
      <c r="QAT1562" s="59"/>
      <c r="QAU1562" s="59"/>
      <c r="QAV1562" s="59"/>
      <c r="QAW1562" s="59"/>
      <c r="QAX1562" s="59"/>
      <c r="QAY1562" s="59"/>
      <c r="QAZ1562" s="59"/>
      <c r="QBA1562" s="59"/>
      <c r="QBB1562" s="59"/>
      <c r="QBC1562" s="59"/>
      <c r="QBD1562" s="59"/>
      <c r="QBE1562" s="59"/>
      <c r="QBF1562" s="59"/>
      <c r="QBG1562" s="59"/>
      <c r="QBH1562" s="59"/>
      <c r="QBI1562" s="59"/>
      <c r="QBJ1562" s="59"/>
      <c r="QBK1562" s="59"/>
      <c r="QBL1562" s="59"/>
      <c r="QBM1562" s="59"/>
      <c r="QBN1562" s="59"/>
      <c r="QBO1562" s="59"/>
      <c r="QBP1562" s="59"/>
      <c r="QBQ1562" s="59"/>
      <c r="QBR1562" s="59"/>
      <c r="QBS1562" s="59"/>
      <c r="QBT1562" s="59"/>
      <c r="QBU1562" s="59"/>
      <c r="QBV1562" s="59"/>
      <c r="QBW1562" s="59"/>
      <c r="QBX1562" s="59"/>
      <c r="QBY1562" s="59"/>
      <c r="QBZ1562" s="59"/>
      <c r="QCA1562" s="59"/>
      <c r="QCB1562" s="59"/>
      <c r="QCC1562" s="59"/>
      <c r="QCD1562" s="59"/>
      <c r="QCE1562" s="59"/>
      <c r="QCF1562" s="59"/>
      <c r="QCG1562" s="59"/>
      <c r="QCH1562" s="59"/>
      <c r="QCI1562" s="59"/>
      <c r="QCJ1562" s="59"/>
      <c r="QCK1562" s="59"/>
      <c r="QCL1562" s="59"/>
      <c r="QCM1562" s="59"/>
      <c r="QCN1562" s="59"/>
      <c r="QCO1562" s="59"/>
      <c r="QCP1562" s="59"/>
      <c r="QCQ1562" s="59"/>
      <c r="QCR1562" s="59"/>
      <c r="QCS1562" s="59"/>
      <c r="QCT1562" s="59"/>
      <c r="QCU1562" s="59"/>
      <c r="QCV1562" s="59"/>
      <c r="QCW1562" s="59"/>
      <c r="QCX1562" s="59"/>
      <c r="QCY1562" s="59"/>
      <c r="QCZ1562" s="59"/>
      <c r="QDA1562" s="59"/>
      <c r="QDB1562" s="59"/>
      <c r="QDC1562" s="59"/>
      <c r="QDD1562" s="59"/>
      <c r="QDE1562" s="59"/>
      <c r="QDF1562" s="59"/>
      <c r="QDG1562" s="59"/>
      <c r="QDH1562" s="59"/>
      <c r="QDI1562" s="59"/>
      <c r="QDJ1562" s="59"/>
      <c r="QDK1562" s="59"/>
      <c r="QDL1562" s="59"/>
      <c r="QDM1562" s="59"/>
      <c r="QDN1562" s="59"/>
      <c r="QDO1562" s="59"/>
      <c r="QDP1562" s="59"/>
      <c r="QDQ1562" s="59"/>
      <c r="QDR1562" s="59"/>
      <c r="QDS1562" s="59"/>
      <c r="QDT1562" s="59"/>
      <c r="QDU1562" s="59"/>
      <c r="QDV1562" s="59"/>
      <c r="QDW1562" s="59"/>
      <c r="QDX1562" s="59"/>
      <c r="QDY1562" s="59"/>
      <c r="QDZ1562" s="59"/>
      <c r="QEA1562" s="59"/>
      <c r="QEB1562" s="59"/>
      <c r="QEC1562" s="59"/>
      <c r="QED1562" s="59"/>
      <c r="QEE1562" s="59"/>
      <c r="QEF1562" s="59"/>
      <c r="QEG1562" s="59"/>
      <c r="QEH1562" s="59"/>
      <c r="QEI1562" s="59"/>
      <c r="QEJ1562" s="59"/>
      <c r="QEK1562" s="59"/>
      <c r="QEL1562" s="59"/>
      <c r="QEM1562" s="59"/>
      <c r="QEN1562" s="59"/>
      <c r="QEO1562" s="59"/>
      <c r="QEP1562" s="59"/>
      <c r="QEQ1562" s="59"/>
      <c r="QER1562" s="59"/>
      <c r="QES1562" s="59"/>
      <c r="QET1562" s="59"/>
      <c r="QEU1562" s="59"/>
      <c r="QEV1562" s="59"/>
      <c r="QEW1562" s="59"/>
      <c r="QEX1562" s="59"/>
      <c r="QEY1562" s="59"/>
      <c r="QEZ1562" s="59"/>
      <c r="QFA1562" s="59"/>
      <c r="QFB1562" s="59"/>
      <c r="QFC1562" s="59"/>
      <c r="QFD1562" s="59"/>
      <c r="QFE1562" s="59"/>
      <c r="QFF1562" s="59"/>
      <c r="QFG1562" s="59"/>
      <c r="QFH1562" s="59"/>
      <c r="QFI1562" s="59"/>
      <c r="QFJ1562" s="59"/>
      <c r="QFK1562" s="59"/>
      <c r="QFL1562" s="59"/>
      <c r="QFM1562" s="59"/>
      <c r="QFN1562" s="59"/>
      <c r="QFO1562" s="59"/>
      <c r="QFP1562" s="59"/>
      <c r="QFQ1562" s="59"/>
      <c r="QFR1562" s="59"/>
      <c r="QFS1562" s="59"/>
      <c r="QFT1562" s="59"/>
      <c r="QFU1562" s="59"/>
      <c r="QFV1562" s="59"/>
      <c r="QFW1562" s="59"/>
      <c r="QFX1562" s="59"/>
      <c r="QFY1562" s="59"/>
      <c r="QFZ1562" s="59"/>
      <c r="QGA1562" s="59"/>
      <c r="QGB1562" s="59"/>
      <c r="QGC1562" s="59"/>
      <c r="QGD1562" s="59"/>
      <c r="QGE1562" s="59"/>
      <c r="QGF1562" s="59"/>
      <c r="QGG1562" s="59"/>
      <c r="QGH1562" s="59"/>
      <c r="QGI1562" s="59"/>
      <c r="QGJ1562" s="59"/>
      <c r="QGK1562" s="59"/>
      <c r="QGL1562" s="59"/>
      <c r="QGM1562" s="59"/>
      <c r="QGN1562" s="59"/>
      <c r="QGO1562" s="59"/>
      <c r="QGP1562" s="59"/>
      <c r="QGQ1562" s="59"/>
      <c r="QGR1562" s="59"/>
      <c r="QGS1562" s="59"/>
      <c r="QGT1562" s="59"/>
      <c r="QGU1562" s="59"/>
      <c r="QGV1562" s="59"/>
      <c r="QGW1562" s="59"/>
      <c r="QGX1562" s="59"/>
      <c r="QGY1562" s="59"/>
      <c r="QGZ1562" s="59"/>
      <c r="QHA1562" s="59"/>
      <c r="QHB1562" s="59"/>
      <c r="QHC1562" s="59"/>
      <c r="QHD1562" s="59"/>
      <c r="QHE1562" s="59"/>
      <c r="QHF1562" s="59"/>
      <c r="QHG1562" s="59"/>
      <c r="QHH1562" s="59"/>
      <c r="QHI1562" s="59"/>
      <c r="QHJ1562" s="59"/>
      <c r="QHK1562" s="59"/>
      <c r="QHL1562" s="59"/>
      <c r="QHM1562" s="59"/>
      <c r="QHN1562" s="59"/>
      <c r="QHO1562" s="59"/>
      <c r="QHP1562" s="59"/>
      <c r="QHQ1562" s="59"/>
      <c r="QHR1562" s="59"/>
      <c r="QHS1562" s="59"/>
      <c r="QHT1562" s="59"/>
      <c r="QHU1562" s="59"/>
      <c r="QHV1562" s="59"/>
      <c r="QHW1562" s="59"/>
      <c r="QHX1562" s="59"/>
      <c r="QHY1562" s="59"/>
      <c r="QHZ1562" s="59"/>
      <c r="QIA1562" s="59"/>
      <c r="QIB1562" s="59"/>
      <c r="QIC1562" s="59"/>
      <c r="QID1562" s="59"/>
      <c r="QIE1562" s="59"/>
      <c r="QIF1562" s="59"/>
      <c r="QIG1562" s="59"/>
      <c r="QIH1562" s="59"/>
      <c r="QII1562" s="59"/>
      <c r="QIJ1562" s="59"/>
      <c r="QIK1562" s="59"/>
      <c r="QIL1562" s="59"/>
      <c r="QIM1562" s="59"/>
      <c r="QIN1562" s="59"/>
      <c r="QIO1562" s="59"/>
      <c r="QIP1562" s="59"/>
      <c r="QIQ1562" s="59"/>
      <c r="QIR1562" s="59"/>
      <c r="QIS1562" s="59"/>
      <c r="QIT1562" s="59"/>
      <c r="QIU1562" s="59"/>
      <c r="QIV1562" s="59"/>
      <c r="QIW1562" s="59"/>
      <c r="QIX1562" s="59"/>
      <c r="QIY1562" s="59"/>
      <c r="QIZ1562" s="59"/>
      <c r="QJA1562" s="59"/>
      <c r="QJB1562" s="59"/>
      <c r="QJC1562" s="59"/>
      <c r="QJD1562" s="59"/>
      <c r="QJE1562" s="59"/>
      <c r="QJF1562" s="59"/>
      <c r="QJG1562" s="59"/>
      <c r="QJH1562" s="59"/>
      <c r="QJI1562" s="59"/>
      <c r="QJJ1562" s="59"/>
      <c r="QJK1562" s="59"/>
      <c r="QJL1562" s="59"/>
      <c r="QJM1562" s="59"/>
      <c r="QJN1562" s="59"/>
      <c r="QJO1562" s="59"/>
      <c r="QJP1562" s="59"/>
      <c r="QJQ1562" s="59"/>
      <c r="QJR1562" s="59"/>
      <c r="QJS1562" s="59"/>
      <c r="QJT1562" s="59"/>
      <c r="QJU1562" s="59"/>
      <c r="QJV1562" s="59"/>
      <c r="QJW1562" s="59"/>
      <c r="QJX1562" s="59"/>
      <c r="QJY1562" s="59"/>
      <c r="QJZ1562" s="59"/>
      <c r="QKA1562" s="59"/>
      <c r="QKB1562" s="59"/>
      <c r="QKC1562" s="59"/>
      <c r="QKD1562" s="59"/>
      <c r="QKE1562" s="59"/>
      <c r="QKF1562" s="59"/>
      <c r="QKG1562" s="59"/>
      <c r="QKH1562" s="59"/>
      <c r="QKI1562" s="59"/>
      <c r="QKJ1562" s="59"/>
      <c r="QKK1562" s="59"/>
      <c r="QKL1562" s="59"/>
      <c r="QKM1562" s="59"/>
      <c r="QKN1562" s="59"/>
      <c r="QKO1562" s="59"/>
      <c r="QKP1562" s="59"/>
      <c r="QKQ1562" s="59"/>
      <c r="QKR1562" s="59"/>
      <c r="QKS1562" s="59"/>
      <c r="QKT1562" s="59"/>
      <c r="QKU1562" s="59"/>
      <c r="QKV1562" s="59"/>
      <c r="QKW1562" s="59"/>
      <c r="QKX1562" s="59"/>
      <c r="QKY1562" s="59"/>
      <c r="QKZ1562" s="59"/>
      <c r="QLA1562" s="59"/>
      <c r="QLB1562" s="59"/>
      <c r="QLC1562" s="59"/>
      <c r="QLD1562" s="59"/>
      <c r="QLE1562" s="59"/>
      <c r="QLF1562" s="59"/>
      <c r="QLG1562" s="59"/>
      <c r="QLH1562" s="59"/>
      <c r="QLI1562" s="59"/>
      <c r="QLJ1562" s="59"/>
      <c r="QLK1562" s="59"/>
      <c r="QLL1562" s="59"/>
      <c r="QLM1562" s="59"/>
      <c r="QLN1562" s="59"/>
      <c r="QLO1562" s="59"/>
      <c r="QLP1562" s="59"/>
      <c r="QLQ1562" s="59"/>
      <c r="QLR1562" s="59"/>
      <c r="QLS1562" s="59"/>
      <c r="QLT1562" s="59"/>
      <c r="QLU1562" s="59"/>
      <c r="QLV1562" s="59"/>
      <c r="QLW1562" s="59"/>
      <c r="QLX1562" s="59"/>
      <c r="QLY1562" s="59"/>
      <c r="QLZ1562" s="59"/>
      <c r="QMA1562" s="59"/>
      <c r="QMB1562" s="59"/>
      <c r="QMC1562" s="59"/>
      <c r="QMD1562" s="59"/>
      <c r="QME1562" s="59"/>
      <c r="QMF1562" s="59"/>
      <c r="QMG1562" s="59"/>
      <c r="QMH1562" s="59"/>
      <c r="QMI1562" s="59"/>
      <c r="QMJ1562" s="59"/>
      <c r="QMK1562" s="59"/>
      <c r="QML1562" s="59"/>
      <c r="QMM1562" s="59"/>
      <c r="QMN1562" s="59"/>
      <c r="QMO1562" s="59"/>
      <c r="QMP1562" s="59"/>
      <c r="QMQ1562" s="59"/>
      <c r="QMR1562" s="59"/>
      <c r="QMS1562" s="59"/>
      <c r="QMT1562" s="59"/>
      <c r="QMU1562" s="59"/>
      <c r="QMV1562" s="59"/>
      <c r="QMW1562" s="59"/>
      <c r="QMX1562" s="59"/>
      <c r="QMY1562" s="59"/>
      <c r="QMZ1562" s="59"/>
      <c r="QNA1562" s="59"/>
      <c r="QNB1562" s="59"/>
      <c r="QNC1562" s="59"/>
      <c r="QND1562" s="59"/>
      <c r="QNE1562" s="59"/>
      <c r="QNF1562" s="59"/>
      <c r="QNG1562" s="59"/>
      <c r="QNH1562" s="59"/>
      <c r="QNI1562" s="59"/>
      <c r="QNJ1562" s="59"/>
      <c r="QNK1562" s="59"/>
      <c r="QNL1562" s="59"/>
      <c r="QNM1562" s="59"/>
      <c r="QNN1562" s="59"/>
      <c r="QNO1562" s="59"/>
      <c r="QNP1562" s="59"/>
      <c r="QNQ1562" s="59"/>
      <c r="QNR1562" s="59"/>
      <c r="QNS1562" s="59"/>
      <c r="QNT1562" s="59"/>
      <c r="QNU1562" s="59"/>
      <c r="QNV1562" s="59"/>
      <c r="QNW1562" s="59"/>
      <c r="QNX1562" s="59"/>
      <c r="QNY1562" s="59"/>
      <c r="QNZ1562" s="59"/>
      <c r="QOA1562" s="59"/>
      <c r="QOB1562" s="59"/>
      <c r="QOC1562" s="59"/>
      <c r="QOD1562" s="59"/>
      <c r="QOE1562" s="59"/>
      <c r="QOF1562" s="59"/>
      <c r="QOG1562" s="59"/>
      <c r="QOH1562" s="59"/>
      <c r="QOI1562" s="59"/>
      <c r="QOJ1562" s="59"/>
      <c r="QOK1562" s="59"/>
      <c r="QOL1562" s="59"/>
      <c r="QOM1562" s="59"/>
      <c r="QON1562" s="59"/>
      <c r="QOO1562" s="59"/>
      <c r="QOP1562" s="59"/>
      <c r="QOQ1562" s="59"/>
      <c r="QOR1562" s="59"/>
      <c r="QOS1562" s="59"/>
      <c r="QOT1562" s="59"/>
      <c r="QOU1562" s="59"/>
      <c r="QOV1562" s="59"/>
      <c r="QOW1562" s="59"/>
      <c r="QOX1562" s="59"/>
      <c r="QOY1562" s="59"/>
      <c r="QOZ1562" s="59"/>
      <c r="QPA1562" s="59"/>
      <c r="QPB1562" s="59"/>
      <c r="QPC1562" s="59"/>
      <c r="QPD1562" s="59"/>
      <c r="QPE1562" s="59"/>
      <c r="QPF1562" s="59"/>
      <c r="QPG1562" s="59"/>
      <c r="QPH1562" s="59"/>
      <c r="QPI1562" s="59"/>
      <c r="QPJ1562" s="59"/>
      <c r="QPK1562" s="59"/>
      <c r="QPL1562" s="59"/>
      <c r="QPM1562" s="59"/>
      <c r="QPN1562" s="59"/>
      <c r="QPO1562" s="59"/>
      <c r="QPP1562" s="59"/>
      <c r="QPQ1562" s="59"/>
      <c r="QPR1562" s="59"/>
      <c r="QPS1562" s="59"/>
      <c r="QPT1562" s="59"/>
      <c r="QPU1562" s="59"/>
      <c r="QPV1562" s="59"/>
      <c r="QPW1562" s="59"/>
      <c r="QPX1562" s="59"/>
      <c r="QPY1562" s="59"/>
      <c r="QPZ1562" s="59"/>
      <c r="QQA1562" s="59"/>
      <c r="QQB1562" s="59"/>
      <c r="QQC1562" s="59"/>
      <c r="QQD1562" s="59"/>
      <c r="QQE1562" s="59"/>
      <c r="QQF1562" s="59"/>
      <c r="QQG1562" s="59"/>
      <c r="QQH1562" s="59"/>
      <c r="QQI1562" s="59"/>
      <c r="QQJ1562" s="59"/>
      <c r="QQK1562" s="59"/>
      <c r="QQL1562" s="59"/>
      <c r="QQM1562" s="59"/>
      <c r="QQN1562" s="59"/>
      <c r="QQO1562" s="59"/>
      <c r="QQP1562" s="59"/>
      <c r="QQQ1562" s="59"/>
      <c r="QQR1562" s="59"/>
      <c r="QQS1562" s="59"/>
      <c r="QQT1562" s="59"/>
      <c r="QQU1562" s="59"/>
      <c r="QQV1562" s="59"/>
      <c r="QQW1562" s="59"/>
      <c r="QQX1562" s="59"/>
      <c r="QQY1562" s="59"/>
      <c r="QQZ1562" s="59"/>
      <c r="QRA1562" s="59"/>
      <c r="QRB1562" s="59"/>
      <c r="QRC1562" s="59"/>
      <c r="QRD1562" s="59"/>
      <c r="QRE1562" s="59"/>
      <c r="QRF1562" s="59"/>
      <c r="QRG1562" s="59"/>
      <c r="QRH1562" s="59"/>
      <c r="QRI1562" s="59"/>
      <c r="QRJ1562" s="59"/>
      <c r="QRK1562" s="59"/>
      <c r="QRL1562" s="59"/>
      <c r="QRM1562" s="59"/>
      <c r="QRN1562" s="59"/>
      <c r="QRO1562" s="59"/>
      <c r="QRP1562" s="59"/>
      <c r="QRQ1562" s="59"/>
      <c r="QRR1562" s="59"/>
      <c r="QRS1562" s="59"/>
      <c r="QRT1562" s="59"/>
      <c r="QRU1562" s="59"/>
      <c r="QRV1562" s="59"/>
      <c r="QRW1562" s="59"/>
      <c r="QRX1562" s="59"/>
      <c r="QRY1562" s="59"/>
      <c r="QRZ1562" s="59"/>
      <c r="QSA1562" s="59"/>
      <c r="QSB1562" s="59"/>
      <c r="QSC1562" s="59"/>
      <c r="QSD1562" s="59"/>
      <c r="QSE1562" s="59"/>
      <c r="QSF1562" s="59"/>
      <c r="QSG1562" s="59"/>
      <c r="QSH1562" s="59"/>
      <c r="QSI1562" s="59"/>
      <c r="QSJ1562" s="59"/>
      <c r="QSK1562" s="59"/>
      <c r="QSL1562" s="59"/>
      <c r="QSM1562" s="59"/>
      <c r="QSN1562" s="59"/>
      <c r="QSO1562" s="59"/>
      <c r="QSP1562" s="59"/>
      <c r="QSQ1562" s="59"/>
      <c r="QSR1562" s="59"/>
      <c r="QSS1562" s="59"/>
      <c r="QST1562" s="59"/>
      <c r="QSU1562" s="59"/>
      <c r="QSV1562" s="59"/>
      <c r="QSW1562" s="59"/>
      <c r="QSX1562" s="59"/>
      <c r="QSY1562" s="59"/>
      <c r="QSZ1562" s="59"/>
      <c r="QTA1562" s="59"/>
      <c r="QTB1562" s="59"/>
      <c r="QTC1562" s="59"/>
      <c r="QTD1562" s="59"/>
      <c r="QTE1562" s="59"/>
      <c r="QTF1562" s="59"/>
      <c r="QTG1562" s="59"/>
      <c r="QTH1562" s="59"/>
      <c r="QTI1562" s="59"/>
      <c r="QTJ1562" s="59"/>
      <c r="QTK1562" s="59"/>
      <c r="QTL1562" s="59"/>
      <c r="QTM1562" s="59"/>
      <c r="QTN1562" s="59"/>
      <c r="QTO1562" s="59"/>
      <c r="QTP1562" s="59"/>
      <c r="QTQ1562" s="59"/>
      <c r="QTR1562" s="59"/>
      <c r="QTS1562" s="59"/>
      <c r="QTT1562" s="59"/>
      <c r="QTU1562" s="59"/>
      <c r="QTV1562" s="59"/>
      <c r="QTW1562" s="59"/>
      <c r="QTX1562" s="59"/>
      <c r="QTY1562" s="59"/>
      <c r="QTZ1562" s="59"/>
      <c r="QUA1562" s="59"/>
      <c r="QUB1562" s="59"/>
      <c r="QUC1562" s="59"/>
      <c r="QUD1562" s="59"/>
      <c r="QUE1562" s="59"/>
      <c r="QUF1562" s="59"/>
      <c r="QUG1562" s="59"/>
      <c r="QUH1562" s="59"/>
      <c r="QUI1562" s="59"/>
      <c r="QUJ1562" s="59"/>
      <c r="QUK1562" s="59"/>
      <c r="QUL1562" s="59"/>
      <c r="QUM1562" s="59"/>
      <c r="QUN1562" s="59"/>
      <c r="QUO1562" s="59"/>
      <c r="QUP1562" s="59"/>
      <c r="QUQ1562" s="59"/>
      <c r="QUR1562" s="59"/>
      <c r="QUS1562" s="59"/>
      <c r="QUT1562" s="59"/>
      <c r="QUU1562" s="59"/>
      <c r="QUV1562" s="59"/>
      <c r="QUW1562" s="59"/>
      <c r="QUX1562" s="59"/>
      <c r="QUY1562" s="59"/>
      <c r="QUZ1562" s="59"/>
      <c r="QVA1562" s="59"/>
      <c r="QVB1562" s="59"/>
      <c r="QVC1562" s="59"/>
      <c r="QVD1562" s="59"/>
      <c r="QVE1562" s="59"/>
      <c r="QVF1562" s="59"/>
      <c r="QVG1562" s="59"/>
      <c r="QVH1562" s="59"/>
      <c r="QVI1562" s="59"/>
      <c r="QVJ1562" s="59"/>
      <c r="QVK1562" s="59"/>
      <c r="QVL1562" s="59"/>
      <c r="QVM1562" s="59"/>
      <c r="QVN1562" s="59"/>
      <c r="QVO1562" s="59"/>
      <c r="QVP1562" s="59"/>
      <c r="QVQ1562" s="59"/>
      <c r="QVR1562" s="59"/>
      <c r="QVS1562" s="59"/>
      <c r="QVT1562" s="59"/>
      <c r="QVU1562" s="59"/>
      <c r="QVV1562" s="59"/>
      <c r="QVW1562" s="59"/>
      <c r="QVX1562" s="59"/>
      <c r="QVY1562" s="59"/>
      <c r="QVZ1562" s="59"/>
      <c r="QWA1562" s="59"/>
      <c r="QWB1562" s="59"/>
      <c r="QWC1562" s="59"/>
      <c r="QWD1562" s="59"/>
      <c r="QWE1562" s="59"/>
      <c r="QWF1562" s="59"/>
      <c r="QWG1562" s="59"/>
      <c r="QWH1562" s="59"/>
      <c r="QWI1562" s="59"/>
      <c r="QWJ1562" s="59"/>
      <c r="QWK1562" s="59"/>
      <c r="QWL1562" s="59"/>
      <c r="QWM1562" s="59"/>
      <c r="QWN1562" s="59"/>
      <c r="QWO1562" s="59"/>
      <c r="QWP1562" s="59"/>
      <c r="QWQ1562" s="59"/>
      <c r="QWR1562" s="59"/>
      <c r="QWS1562" s="59"/>
      <c r="QWT1562" s="59"/>
      <c r="QWU1562" s="59"/>
      <c r="QWV1562" s="59"/>
      <c r="QWW1562" s="59"/>
      <c r="QWX1562" s="59"/>
      <c r="QWY1562" s="59"/>
      <c r="QWZ1562" s="59"/>
      <c r="QXA1562" s="59"/>
      <c r="QXB1562" s="59"/>
      <c r="QXC1562" s="59"/>
      <c r="QXD1562" s="59"/>
      <c r="QXE1562" s="59"/>
      <c r="QXF1562" s="59"/>
      <c r="QXG1562" s="59"/>
      <c r="QXH1562" s="59"/>
      <c r="QXI1562" s="59"/>
      <c r="QXJ1562" s="59"/>
      <c r="QXK1562" s="59"/>
      <c r="QXL1562" s="59"/>
      <c r="QXM1562" s="59"/>
      <c r="QXN1562" s="59"/>
      <c r="QXO1562" s="59"/>
      <c r="QXP1562" s="59"/>
      <c r="QXQ1562" s="59"/>
      <c r="QXR1562" s="59"/>
      <c r="QXS1562" s="59"/>
      <c r="QXT1562" s="59"/>
      <c r="QXU1562" s="59"/>
      <c r="QXV1562" s="59"/>
      <c r="QXW1562" s="59"/>
      <c r="QXX1562" s="59"/>
      <c r="QXY1562" s="59"/>
      <c r="QXZ1562" s="59"/>
      <c r="QYA1562" s="59"/>
      <c r="QYB1562" s="59"/>
      <c r="QYC1562" s="59"/>
      <c r="QYD1562" s="59"/>
      <c r="QYE1562" s="59"/>
      <c r="QYF1562" s="59"/>
      <c r="QYG1562" s="59"/>
      <c r="QYH1562" s="59"/>
      <c r="QYI1562" s="59"/>
      <c r="QYJ1562" s="59"/>
      <c r="QYK1562" s="59"/>
      <c r="QYL1562" s="59"/>
      <c r="QYM1562" s="59"/>
      <c r="QYN1562" s="59"/>
      <c r="QYO1562" s="59"/>
      <c r="QYP1562" s="59"/>
      <c r="QYQ1562" s="59"/>
      <c r="QYR1562" s="59"/>
      <c r="QYS1562" s="59"/>
      <c r="QYT1562" s="59"/>
      <c r="QYU1562" s="59"/>
      <c r="QYV1562" s="59"/>
      <c r="QYW1562" s="59"/>
      <c r="QYX1562" s="59"/>
      <c r="QYY1562" s="59"/>
      <c r="QYZ1562" s="59"/>
      <c r="QZA1562" s="59"/>
      <c r="QZB1562" s="59"/>
      <c r="QZC1562" s="59"/>
      <c r="QZD1562" s="59"/>
      <c r="QZE1562" s="59"/>
      <c r="QZF1562" s="59"/>
      <c r="QZG1562" s="59"/>
      <c r="QZH1562" s="59"/>
      <c r="QZI1562" s="59"/>
      <c r="QZJ1562" s="59"/>
      <c r="QZK1562" s="59"/>
      <c r="QZL1562" s="59"/>
      <c r="QZM1562" s="59"/>
      <c r="QZN1562" s="59"/>
      <c r="QZO1562" s="59"/>
      <c r="QZP1562" s="59"/>
      <c r="QZQ1562" s="59"/>
      <c r="QZR1562" s="59"/>
      <c r="QZS1562" s="59"/>
      <c r="QZT1562" s="59"/>
      <c r="QZU1562" s="59"/>
      <c r="QZV1562" s="59"/>
      <c r="QZW1562" s="59"/>
      <c r="QZX1562" s="59"/>
      <c r="QZY1562" s="59"/>
      <c r="QZZ1562" s="59"/>
      <c r="RAA1562" s="59"/>
      <c r="RAB1562" s="59"/>
      <c r="RAC1562" s="59"/>
      <c r="RAD1562" s="59"/>
      <c r="RAE1562" s="59"/>
      <c r="RAF1562" s="59"/>
      <c r="RAG1562" s="59"/>
      <c r="RAH1562" s="59"/>
      <c r="RAI1562" s="59"/>
      <c r="RAJ1562" s="59"/>
      <c r="RAK1562" s="59"/>
      <c r="RAL1562" s="59"/>
      <c r="RAM1562" s="59"/>
      <c r="RAN1562" s="59"/>
      <c r="RAO1562" s="59"/>
      <c r="RAP1562" s="59"/>
      <c r="RAQ1562" s="59"/>
      <c r="RAR1562" s="59"/>
      <c r="RAS1562" s="59"/>
      <c r="RAT1562" s="59"/>
      <c r="RAU1562" s="59"/>
      <c r="RAV1562" s="59"/>
      <c r="RAW1562" s="59"/>
      <c r="RAX1562" s="59"/>
      <c r="RAY1562" s="59"/>
      <c r="RAZ1562" s="59"/>
      <c r="RBA1562" s="59"/>
      <c r="RBB1562" s="59"/>
      <c r="RBC1562" s="59"/>
      <c r="RBD1562" s="59"/>
      <c r="RBE1562" s="59"/>
      <c r="RBF1562" s="59"/>
      <c r="RBG1562" s="59"/>
      <c r="RBH1562" s="59"/>
      <c r="RBI1562" s="59"/>
      <c r="RBJ1562" s="59"/>
      <c r="RBK1562" s="59"/>
      <c r="RBL1562" s="59"/>
      <c r="RBM1562" s="59"/>
      <c r="RBN1562" s="59"/>
      <c r="RBO1562" s="59"/>
      <c r="RBP1562" s="59"/>
      <c r="RBQ1562" s="59"/>
      <c r="RBR1562" s="59"/>
      <c r="RBS1562" s="59"/>
      <c r="RBT1562" s="59"/>
      <c r="RBU1562" s="59"/>
      <c r="RBV1562" s="59"/>
      <c r="RBW1562" s="59"/>
      <c r="RBX1562" s="59"/>
      <c r="RBY1562" s="59"/>
      <c r="RBZ1562" s="59"/>
      <c r="RCA1562" s="59"/>
      <c r="RCB1562" s="59"/>
      <c r="RCC1562" s="59"/>
      <c r="RCD1562" s="59"/>
      <c r="RCE1562" s="59"/>
      <c r="RCF1562" s="59"/>
      <c r="RCG1562" s="59"/>
      <c r="RCH1562" s="59"/>
      <c r="RCI1562" s="59"/>
      <c r="RCJ1562" s="59"/>
      <c r="RCK1562" s="59"/>
      <c r="RCL1562" s="59"/>
      <c r="RCM1562" s="59"/>
      <c r="RCN1562" s="59"/>
      <c r="RCO1562" s="59"/>
      <c r="RCP1562" s="59"/>
      <c r="RCQ1562" s="59"/>
      <c r="RCR1562" s="59"/>
      <c r="RCS1562" s="59"/>
      <c r="RCT1562" s="59"/>
      <c r="RCU1562" s="59"/>
      <c r="RCV1562" s="59"/>
      <c r="RCW1562" s="59"/>
      <c r="RCX1562" s="59"/>
      <c r="RCY1562" s="59"/>
      <c r="RCZ1562" s="59"/>
      <c r="RDA1562" s="59"/>
      <c r="RDB1562" s="59"/>
      <c r="RDC1562" s="59"/>
      <c r="RDD1562" s="59"/>
      <c r="RDE1562" s="59"/>
      <c r="RDF1562" s="59"/>
      <c r="RDG1562" s="59"/>
      <c r="RDH1562" s="59"/>
      <c r="RDI1562" s="59"/>
      <c r="RDJ1562" s="59"/>
      <c r="RDK1562" s="59"/>
      <c r="RDL1562" s="59"/>
      <c r="RDM1562" s="59"/>
      <c r="RDN1562" s="59"/>
      <c r="RDO1562" s="59"/>
      <c r="RDP1562" s="59"/>
      <c r="RDQ1562" s="59"/>
      <c r="RDR1562" s="59"/>
      <c r="RDS1562" s="59"/>
      <c r="RDT1562" s="59"/>
      <c r="RDU1562" s="59"/>
      <c r="RDV1562" s="59"/>
      <c r="RDW1562" s="59"/>
      <c r="RDX1562" s="59"/>
      <c r="RDY1562" s="59"/>
      <c r="RDZ1562" s="59"/>
      <c r="REA1562" s="59"/>
      <c r="REB1562" s="59"/>
      <c r="REC1562" s="59"/>
      <c r="RED1562" s="59"/>
      <c r="REE1562" s="59"/>
      <c r="REF1562" s="59"/>
      <c r="REG1562" s="59"/>
      <c r="REH1562" s="59"/>
      <c r="REI1562" s="59"/>
      <c r="REJ1562" s="59"/>
      <c r="REK1562" s="59"/>
      <c r="REL1562" s="59"/>
      <c r="REM1562" s="59"/>
      <c r="REN1562" s="59"/>
      <c r="REO1562" s="59"/>
      <c r="REP1562" s="59"/>
      <c r="REQ1562" s="59"/>
      <c r="RER1562" s="59"/>
      <c r="RES1562" s="59"/>
      <c r="RET1562" s="59"/>
      <c r="REU1562" s="59"/>
      <c r="REV1562" s="59"/>
      <c r="REW1562" s="59"/>
      <c r="REX1562" s="59"/>
      <c r="REY1562" s="59"/>
      <c r="REZ1562" s="59"/>
      <c r="RFA1562" s="59"/>
      <c r="RFB1562" s="59"/>
      <c r="RFC1562" s="59"/>
      <c r="RFD1562" s="59"/>
      <c r="RFE1562" s="59"/>
      <c r="RFF1562" s="59"/>
      <c r="RFG1562" s="59"/>
      <c r="RFH1562" s="59"/>
      <c r="RFI1562" s="59"/>
      <c r="RFJ1562" s="59"/>
      <c r="RFK1562" s="59"/>
      <c r="RFL1562" s="59"/>
      <c r="RFM1562" s="59"/>
      <c r="RFN1562" s="59"/>
      <c r="RFO1562" s="59"/>
      <c r="RFP1562" s="59"/>
      <c r="RFQ1562" s="59"/>
      <c r="RFR1562" s="59"/>
      <c r="RFS1562" s="59"/>
      <c r="RFT1562" s="59"/>
      <c r="RFU1562" s="59"/>
      <c r="RFV1562" s="59"/>
      <c r="RFW1562" s="59"/>
      <c r="RFX1562" s="59"/>
      <c r="RFY1562" s="59"/>
      <c r="RFZ1562" s="59"/>
      <c r="RGA1562" s="59"/>
      <c r="RGB1562" s="59"/>
      <c r="RGC1562" s="59"/>
      <c r="RGD1562" s="59"/>
      <c r="RGE1562" s="59"/>
      <c r="RGF1562" s="59"/>
      <c r="RGG1562" s="59"/>
      <c r="RGH1562" s="59"/>
      <c r="RGI1562" s="59"/>
      <c r="RGJ1562" s="59"/>
      <c r="RGK1562" s="59"/>
      <c r="RGL1562" s="59"/>
      <c r="RGM1562" s="59"/>
      <c r="RGN1562" s="59"/>
      <c r="RGO1562" s="59"/>
      <c r="RGP1562" s="59"/>
      <c r="RGQ1562" s="59"/>
      <c r="RGR1562" s="59"/>
      <c r="RGS1562" s="59"/>
      <c r="RGT1562" s="59"/>
      <c r="RGU1562" s="59"/>
      <c r="RGV1562" s="59"/>
      <c r="RGW1562" s="59"/>
      <c r="RGX1562" s="59"/>
      <c r="RGY1562" s="59"/>
      <c r="RGZ1562" s="59"/>
      <c r="RHA1562" s="59"/>
      <c r="RHB1562" s="59"/>
      <c r="RHC1562" s="59"/>
      <c r="RHD1562" s="59"/>
      <c r="RHE1562" s="59"/>
      <c r="RHF1562" s="59"/>
      <c r="RHG1562" s="59"/>
      <c r="RHH1562" s="59"/>
      <c r="RHI1562" s="59"/>
      <c r="RHJ1562" s="59"/>
      <c r="RHK1562" s="59"/>
      <c r="RHL1562" s="59"/>
      <c r="RHM1562" s="59"/>
      <c r="RHN1562" s="59"/>
      <c r="RHO1562" s="59"/>
      <c r="RHP1562" s="59"/>
      <c r="RHQ1562" s="59"/>
      <c r="RHR1562" s="59"/>
      <c r="RHS1562" s="59"/>
      <c r="RHT1562" s="59"/>
      <c r="RHU1562" s="59"/>
      <c r="RHV1562" s="59"/>
      <c r="RHW1562" s="59"/>
      <c r="RHX1562" s="59"/>
      <c r="RHY1562" s="59"/>
      <c r="RHZ1562" s="59"/>
      <c r="RIA1562" s="59"/>
      <c r="RIB1562" s="59"/>
      <c r="RIC1562" s="59"/>
      <c r="RID1562" s="59"/>
      <c r="RIE1562" s="59"/>
      <c r="RIF1562" s="59"/>
      <c r="RIG1562" s="59"/>
      <c r="RIH1562" s="59"/>
      <c r="RII1562" s="59"/>
      <c r="RIJ1562" s="59"/>
      <c r="RIK1562" s="59"/>
      <c r="RIL1562" s="59"/>
      <c r="RIM1562" s="59"/>
      <c r="RIN1562" s="59"/>
      <c r="RIO1562" s="59"/>
      <c r="RIP1562" s="59"/>
      <c r="RIQ1562" s="59"/>
      <c r="RIR1562" s="59"/>
      <c r="RIS1562" s="59"/>
      <c r="RIT1562" s="59"/>
      <c r="RIU1562" s="59"/>
      <c r="RIV1562" s="59"/>
      <c r="RIW1562" s="59"/>
      <c r="RIX1562" s="59"/>
      <c r="RIY1562" s="59"/>
      <c r="RIZ1562" s="59"/>
      <c r="RJA1562" s="59"/>
      <c r="RJB1562" s="59"/>
      <c r="RJC1562" s="59"/>
      <c r="RJD1562" s="59"/>
      <c r="RJE1562" s="59"/>
      <c r="RJF1562" s="59"/>
      <c r="RJG1562" s="59"/>
      <c r="RJH1562" s="59"/>
      <c r="RJI1562" s="59"/>
      <c r="RJJ1562" s="59"/>
      <c r="RJK1562" s="59"/>
      <c r="RJL1562" s="59"/>
      <c r="RJM1562" s="59"/>
      <c r="RJN1562" s="59"/>
      <c r="RJO1562" s="59"/>
      <c r="RJP1562" s="59"/>
      <c r="RJQ1562" s="59"/>
      <c r="RJR1562" s="59"/>
      <c r="RJS1562" s="59"/>
      <c r="RJT1562" s="59"/>
      <c r="RJU1562" s="59"/>
      <c r="RJV1562" s="59"/>
      <c r="RJW1562" s="59"/>
      <c r="RJX1562" s="59"/>
      <c r="RJY1562" s="59"/>
      <c r="RJZ1562" s="59"/>
      <c r="RKA1562" s="59"/>
      <c r="RKB1562" s="59"/>
      <c r="RKC1562" s="59"/>
      <c r="RKD1562" s="59"/>
      <c r="RKE1562" s="59"/>
      <c r="RKF1562" s="59"/>
      <c r="RKG1562" s="59"/>
      <c r="RKH1562" s="59"/>
      <c r="RKI1562" s="59"/>
      <c r="RKJ1562" s="59"/>
      <c r="RKK1562" s="59"/>
      <c r="RKL1562" s="59"/>
      <c r="RKM1562" s="59"/>
      <c r="RKN1562" s="59"/>
      <c r="RKO1562" s="59"/>
      <c r="RKP1562" s="59"/>
      <c r="RKQ1562" s="59"/>
      <c r="RKR1562" s="59"/>
      <c r="RKS1562" s="59"/>
      <c r="RKT1562" s="59"/>
      <c r="RKU1562" s="59"/>
      <c r="RKV1562" s="59"/>
      <c r="RKW1562" s="59"/>
      <c r="RKX1562" s="59"/>
      <c r="RKY1562" s="59"/>
      <c r="RKZ1562" s="59"/>
      <c r="RLA1562" s="59"/>
      <c r="RLB1562" s="59"/>
      <c r="RLC1562" s="59"/>
      <c r="RLD1562" s="59"/>
      <c r="RLE1562" s="59"/>
      <c r="RLF1562" s="59"/>
      <c r="RLG1562" s="59"/>
      <c r="RLH1562" s="59"/>
      <c r="RLI1562" s="59"/>
      <c r="RLJ1562" s="59"/>
      <c r="RLK1562" s="59"/>
      <c r="RLL1562" s="59"/>
      <c r="RLM1562" s="59"/>
      <c r="RLN1562" s="59"/>
      <c r="RLO1562" s="59"/>
      <c r="RLP1562" s="59"/>
      <c r="RLQ1562" s="59"/>
      <c r="RLR1562" s="59"/>
      <c r="RLS1562" s="59"/>
      <c r="RLT1562" s="59"/>
      <c r="RLU1562" s="59"/>
      <c r="RLV1562" s="59"/>
      <c r="RLW1562" s="59"/>
      <c r="RLX1562" s="59"/>
      <c r="RLY1562" s="59"/>
      <c r="RLZ1562" s="59"/>
      <c r="RMA1562" s="59"/>
      <c r="RMB1562" s="59"/>
      <c r="RMC1562" s="59"/>
      <c r="RMD1562" s="59"/>
      <c r="RME1562" s="59"/>
      <c r="RMF1562" s="59"/>
      <c r="RMG1562" s="59"/>
      <c r="RMH1562" s="59"/>
      <c r="RMI1562" s="59"/>
      <c r="RMJ1562" s="59"/>
      <c r="RMK1562" s="59"/>
      <c r="RML1562" s="59"/>
      <c r="RMM1562" s="59"/>
      <c r="RMN1562" s="59"/>
      <c r="RMO1562" s="59"/>
      <c r="RMP1562" s="59"/>
      <c r="RMQ1562" s="59"/>
      <c r="RMR1562" s="59"/>
      <c r="RMS1562" s="59"/>
      <c r="RMT1562" s="59"/>
      <c r="RMU1562" s="59"/>
      <c r="RMV1562" s="59"/>
      <c r="RMW1562" s="59"/>
      <c r="RMX1562" s="59"/>
      <c r="RMY1562" s="59"/>
      <c r="RMZ1562" s="59"/>
      <c r="RNA1562" s="59"/>
      <c r="RNB1562" s="59"/>
      <c r="RNC1562" s="59"/>
      <c r="RND1562" s="59"/>
      <c r="RNE1562" s="59"/>
      <c r="RNF1562" s="59"/>
      <c r="RNG1562" s="59"/>
      <c r="RNH1562" s="59"/>
      <c r="RNI1562" s="59"/>
      <c r="RNJ1562" s="59"/>
      <c r="RNK1562" s="59"/>
      <c r="RNL1562" s="59"/>
      <c r="RNM1562" s="59"/>
      <c r="RNN1562" s="59"/>
      <c r="RNO1562" s="59"/>
      <c r="RNP1562" s="59"/>
      <c r="RNQ1562" s="59"/>
      <c r="RNR1562" s="59"/>
      <c r="RNS1562" s="59"/>
      <c r="RNT1562" s="59"/>
      <c r="RNU1562" s="59"/>
      <c r="RNV1562" s="59"/>
      <c r="RNW1562" s="59"/>
      <c r="RNX1562" s="59"/>
      <c r="RNY1562" s="59"/>
      <c r="RNZ1562" s="59"/>
      <c r="ROA1562" s="59"/>
      <c r="ROB1562" s="59"/>
      <c r="ROC1562" s="59"/>
      <c r="ROD1562" s="59"/>
      <c r="ROE1562" s="59"/>
      <c r="ROF1562" s="59"/>
      <c r="ROG1562" s="59"/>
      <c r="ROH1562" s="59"/>
      <c r="ROI1562" s="59"/>
      <c r="ROJ1562" s="59"/>
      <c r="ROK1562" s="59"/>
      <c r="ROL1562" s="59"/>
      <c r="ROM1562" s="59"/>
      <c r="RON1562" s="59"/>
      <c r="ROO1562" s="59"/>
      <c r="ROP1562" s="59"/>
      <c r="ROQ1562" s="59"/>
      <c r="ROR1562" s="59"/>
      <c r="ROS1562" s="59"/>
      <c r="ROT1562" s="59"/>
      <c r="ROU1562" s="59"/>
      <c r="ROV1562" s="59"/>
      <c r="ROW1562" s="59"/>
      <c r="ROX1562" s="59"/>
      <c r="ROY1562" s="59"/>
      <c r="ROZ1562" s="59"/>
      <c r="RPA1562" s="59"/>
      <c r="RPB1562" s="59"/>
      <c r="RPC1562" s="59"/>
      <c r="RPD1562" s="59"/>
      <c r="RPE1562" s="59"/>
      <c r="RPF1562" s="59"/>
      <c r="RPG1562" s="59"/>
      <c r="RPH1562" s="59"/>
      <c r="RPI1562" s="59"/>
      <c r="RPJ1562" s="59"/>
      <c r="RPK1562" s="59"/>
      <c r="RPL1562" s="59"/>
      <c r="RPM1562" s="59"/>
      <c r="RPN1562" s="59"/>
      <c r="RPO1562" s="59"/>
      <c r="RPP1562" s="59"/>
      <c r="RPQ1562" s="59"/>
      <c r="RPR1562" s="59"/>
      <c r="RPS1562" s="59"/>
      <c r="RPT1562" s="59"/>
      <c r="RPU1562" s="59"/>
      <c r="RPV1562" s="59"/>
      <c r="RPW1562" s="59"/>
      <c r="RPX1562" s="59"/>
      <c r="RPY1562" s="59"/>
      <c r="RPZ1562" s="59"/>
      <c r="RQA1562" s="59"/>
      <c r="RQB1562" s="59"/>
      <c r="RQC1562" s="59"/>
      <c r="RQD1562" s="59"/>
      <c r="RQE1562" s="59"/>
      <c r="RQF1562" s="59"/>
      <c r="RQG1562" s="59"/>
      <c r="RQH1562" s="59"/>
      <c r="RQI1562" s="59"/>
      <c r="RQJ1562" s="59"/>
      <c r="RQK1562" s="59"/>
      <c r="RQL1562" s="59"/>
      <c r="RQM1562" s="59"/>
      <c r="RQN1562" s="59"/>
      <c r="RQO1562" s="59"/>
      <c r="RQP1562" s="59"/>
      <c r="RQQ1562" s="59"/>
      <c r="RQR1562" s="59"/>
      <c r="RQS1562" s="59"/>
      <c r="RQT1562" s="59"/>
      <c r="RQU1562" s="59"/>
      <c r="RQV1562" s="59"/>
      <c r="RQW1562" s="59"/>
      <c r="RQX1562" s="59"/>
      <c r="RQY1562" s="59"/>
      <c r="RQZ1562" s="59"/>
      <c r="RRA1562" s="59"/>
      <c r="RRB1562" s="59"/>
      <c r="RRC1562" s="59"/>
      <c r="RRD1562" s="59"/>
      <c r="RRE1562" s="59"/>
      <c r="RRF1562" s="59"/>
      <c r="RRG1562" s="59"/>
      <c r="RRH1562" s="59"/>
      <c r="RRI1562" s="59"/>
      <c r="RRJ1562" s="59"/>
      <c r="RRK1562" s="59"/>
      <c r="RRL1562" s="59"/>
      <c r="RRM1562" s="59"/>
      <c r="RRN1562" s="59"/>
      <c r="RRO1562" s="59"/>
      <c r="RRP1562" s="59"/>
      <c r="RRQ1562" s="59"/>
      <c r="RRR1562" s="59"/>
      <c r="RRS1562" s="59"/>
      <c r="RRT1562" s="59"/>
      <c r="RRU1562" s="59"/>
      <c r="RRV1562" s="59"/>
      <c r="RRW1562" s="59"/>
      <c r="RRX1562" s="59"/>
      <c r="RRY1562" s="59"/>
      <c r="RRZ1562" s="59"/>
      <c r="RSA1562" s="59"/>
      <c r="RSB1562" s="59"/>
      <c r="RSC1562" s="59"/>
      <c r="RSD1562" s="59"/>
      <c r="RSE1562" s="59"/>
      <c r="RSF1562" s="59"/>
      <c r="RSG1562" s="59"/>
      <c r="RSH1562" s="59"/>
      <c r="RSI1562" s="59"/>
      <c r="RSJ1562" s="59"/>
      <c r="RSK1562" s="59"/>
      <c r="RSL1562" s="59"/>
      <c r="RSM1562" s="59"/>
      <c r="RSN1562" s="59"/>
      <c r="RSO1562" s="59"/>
      <c r="RSP1562" s="59"/>
      <c r="RSQ1562" s="59"/>
      <c r="RSR1562" s="59"/>
      <c r="RSS1562" s="59"/>
      <c r="RST1562" s="59"/>
      <c r="RSU1562" s="59"/>
      <c r="RSV1562" s="59"/>
      <c r="RSW1562" s="59"/>
      <c r="RSX1562" s="59"/>
      <c r="RSY1562" s="59"/>
      <c r="RSZ1562" s="59"/>
      <c r="RTA1562" s="59"/>
      <c r="RTB1562" s="59"/>
      <c r="RTC1562" s="59"/>
      <c r="RTD1562" s="59"/>
      <c r="RTE1562" s="59"/>
      <c r="RTF1562" s="59"/>
      <c r="RTG1562" s="59"/>
      <c r="RTH1562" s="59"/>
      <c r="RTI1562" s="59"/>
      <c r="RTJ1562" s="59"/>
      <c r="RTK1562" s="59"/>
      <c r="RTL1562" s="59"/>
      <c r="RTM1562" s="59"/>
      <c r="RTN1562" s="59"/>
      <c r="RTO1562" s="59"/>
      <c r="RTP1562" s="59"/>
      <c r="RTQ1562" s="59"/>
      <c r="RTR1562" s="59"/>
      <c r="RTS1562" s="59"/>
      <c r="RTT1562" s="59"/>
      <c r="RTU1562" s="59"/>
      <c r="RTV1562" s="59"/>
      <c r="RTW1562" s="59"/>
      <c r="RTX1562" s="59"/>
      <c r="RTY1562" s="59"/>
      <c r="RTZ1562" s="59"/>
      <c r="RUA1562" s="59"/>
      <c r="RUB1562" s="59"/>
      <c r="RUC1562" s="59"/>
      <c r="RUD1562" s="59"/>
      <c r="RUE1562" s="59"/>
      <c r="RUF1562" s="59"/>
      <c r="RUG1562" s="59"/>
      <c r="RUH1562" s="59"/>
      <c r="RUI1562" s="59"/>
      <c r="RUJ1562" s="59"/>
      <c r="RUK1562" s="59"/>
      <c r="RUL1562" s="59"/>
      <c r="RUM1562" s="59"/>
      <c r="RUN1562" s="59"/>
      <c r="RUO1562" s="59"/>
      <c r="RUP1562" s="59"/>
      <c r="RUQ1562" s="59"/>
      <c r="RUR1562" s="59"/>
      <c r="RUS1562" s="59"/>
      <c r="RUT1562" s="59"/>
      <c r="RUU1562" s="59"/>
      <c r="RUV1562" s="59"/>
      <c r="RUW1562" s="59"/>
      <c r="RUX1562" s="59"/>
      <c r="RUY1562" s="59"/>
      <c r="RUZ1562" s="59"/>
      <c r="RVA1562" s="59"/>
      <c r="RVB1562" s="59"/>
      <c r="RVC1562" s="59"/>
      <c r="RVD1562" s="59"/>
      <c r="RVE1562" s="59"/>
      <c r="RVF1562" s="59"/>
      <c r="RVG1562" s="59"/>
      <c r="RVH1562" s="59"/>
      <c r="RVI1562" s="59"/>
      <c r="RVJ1562" s="59"/>
      <c r="RVK1562" s="59"/>
      <c r="RVL1562" s="59"/>
      <c r="RVM1562" s="59"/>
      <c r="RVN1562" s="59"/>
      <c r="RVO1562" s="59"/>
      <c r="RVP1562" s="59"/>
      <c r="RVQ1562" s="59"/>
      <c r="RVR1562" s="59"/>
      <c r="RVS1562" s="59"/>
      <c r="RVT1562" s="59"/>
      <c r="RVU1562" s="59"/>
      <c r="RVV1562" s="59"/>
      <c r="RVW1562" s="59"/>
      <c r="RVX1562" s="59"/>
      <c r="RVY1562" s="59"/>
      <c r="RVZ1562" s="59"/>
      <c r="RWA1562" s="59"/>
      <c r="RWB1562" s="59"/>
      <c r="RWC1562" s="59"/>
      <c r="RWD1562" s="59"/>
      <c r="RWE1562" s="59"/>
      <c r="RWF1562" s="59"/>
      <c r="RWG1562" s="59"/>
      <c r="RWH1562" s="59"/>
      <c r="RWI1562" s="59"/>
      <c r="RWJ1562" s="59"/>
      <c r="RWK1562" s="59"/>
      <c r="RWL1562" s="59"/>
      <c r="RWM1562" s="59"/>
      <c r="RWN1562" s="59"/>
      <c r="RWO1562" s="59"/>
      <c r="RWP1562" s="59"/>
      <c r="RWQ1562" s="59"/>
      <c r="RWR1562" s="59"/>
      <c r="RWS1562" s="59"/>
      <c r="RWT1562" s="59"/>
      <c r="RWU1562" s="59"/>
      <c r="RWV1562" s="59"/>
      <c r="RWW1562" s="59"/>
      <c r="RWX1562" s="59"/>
      <c r="RWY1562" s="59"/>
      <c r="RWZ1562" s="59"/>
      <c r="RXA1562" s="59"/>
      <c r="RXB1562" s="59"/>
      <c r="RXC1562" s="59"/>
      <c r="RXD1562" s="59"/>
      <c r="RXE1562" s="59"/>
      <c r="RXF1562" s="59"/>
      <c r="RXG1562" s="59"/>
      <c r="RXH1562" s="59"/>
      <c r="RXI1562" s="59"/>
      <c r="RXJ1562" s="59"/>
      <c r="RXK1562" s="59"/>
      <c r="RXL1562" s="59"/>
      <c r="RXM1562" s="59"/>
      <c r="RXN1562" s="59"/>
      <c r="RXO1562" s="59"/>
      <c r="RXP1562" s="59"/>
      <c r="RXQ1562" s="59"/>
      <c r="RXR1562" s="59"/>
      <c r="RXS1562" s="59"/>
      <c r="RXT1562" s="59"/>
      <c r="RXU1562" s="59"/>
      <c r="RXV1562" s="59"/>
      <c r="RXW1562" s="59"/>
      <c r="RXX1562" s="59"/>
      <c r="RXY1562" s="59"/>
      <c r="RXZ1562" s="59"/>
      <c r="RYA1562" s="59"/>
      <c r="RYB1562" s="59"/>
      <c r="RYC1562" s="59"/>
      <c r="RYD1562" s="59"/>
      <c r="RYE1562" s="59"/>
      <c r="RYF1562" s="59"/>
      <c r="RYG1562" s="59"/>
      <c r="RYH1562" s="59"/>
      <c r="RYI1562" s="59"/>
      <c r="RYJ1562" s="59"/>
      <c r="RYK1562" s="59"/>
      <c r="RYL1562" s="59"/>
      <c r="RYM1562" s="59"/>
      <c r="RYN1562" s="59"/>
      <c r="RYO1562" s="59"/>
      <c r="RYP1562" s="59"/>
      <c r="RYQ1562" s="59"/>
      <c r="RYR1562" s="59"/>
      <c r="RYS1562" s="59"/>
      <c r="RYT1562" s="59"/>
      <c r="RYU1562" s="59"/>
      <c r="RYV1562" s="59"/>
      <c r="RYW1562" s="59"/>
      <c r="RYX1562" s="59"/>
      <c r="RYY1562" s="59"/>
      <c r="RYZ1562" s="59"/>
      <c r="RZA1562" s="59"/>
      <c r="RZB1562" s="59"/>
      <c r="RZC1562" s="59"/>
      <c r="RZD1562" s="59"/>
      <c r="RZE1562" s="59"/>
      <c r="RZF1562" s="59"/>
      <c r="RZG1562" s="59"/>
      <c r="RZH1562" s="59"/>
      <c r="RZI1562" s="59"/>
      <c r="RZJ1562" s="59"/>
      <c r="RZK1562" s="59"/>
      <c r="RZL1562" s="59"/>
      <c r="RZM1562" s="59"/>
      <c r="RZN1562" s="59"/>
      <c r="RZO1562" s="59"/>
      <c r="RZP1562" s="59"/>
      <c r="RZQ1562" s="59"/>
      <c r="RZR1562" s="59"/>
      <c r="RZS1562" s="59"/>
      <c r="RZT1562" s="59"/>
      <c r="RZU1562" s="59"/>
      <c r="RZV1562" s="59"/>
      <c r="RZW1562" s="59"/>
      <c r="RZX1562" s="59"/>
      <c r="RZY1562" s="59"/>
      <c r="RZZ1562" s="59"/>
      <c r="SAA1562" s="59"/>
      <c r="SAB1562" s="59"/>
      <c r="SAC1562" s="59"/>
      <c r="SAD1562" s="59"/>
      <c r="SAE1562" s="59"/>
      <c r="SAF1562" s="59"/>
      <c r="SAG1562" s="59"/>
      <c r="SAH1562" s="59"/>
      <c r="SAI1562" s="59"/>
      <c r="SAJ1562" s="59"/>
      <c r="SAK1562" s="59"/>
      <c r="SAL1562" s="59"/>
      <c r="SAM1562" s="59"/>
      <c r="SAN1562" s="59"/>
      <c r="SAO1562" s="59"/>
      <c r="SAP1562" s="59"/>
      <c r="SAQ1562" s="59"/>
      <c r="SAR1562" s="59"/>
      <c r="SAS1562" s="59"/>
      <c r="SAT1562" s="59"/>
      <c r="SAU1562" s="59"/>
      <c r="SAV1562" s="59"/>
      <c r="SAW1562" s="59"/>
      <c r="SAX1562" s="59"/>
      <c r="SAY1562" s="59"/>
      <c r="SAZ1562" s="59"/>
      <c r="SBA1562" s="59"/>
      <c r="SBB1562" s="59"/>
      <c r="SBC1562" s="59"/>
      <c r="SBD1562" s="59"/>
      <c r="SBE1562" s="59"/>
      <c r="SBF1562" s="59"/>
      <c r="SBG1562" s="59"/>
      <c r="SBH1562" s="59"/>
      <c r="SBI1562" s="59"/>
      <c r="SBJ1562" s="59"/>
      <c r="SBK1562" s="59"/>
      <c r="SBL1562" s="59"/>
      <c r="SBM1562" s="59"/>
      <c r="SBN1562" s="59"/>
      <c r="SBO1562" s="59"/>
      <c r="SBP1562" s="59"/>
      <c r="SBQ1562" s="59"/>
      <c r="SBR1562" s="59"/>
      <c r="SBS1562" s="59"/>
      <c r="SBT1562" s="59"/>
      <c r="SBU1562" s="59"/>
      <c r="SBV1562" s="59"/>
      <c r="SBW1562" s="59"/>
      <c r="SBX1562" s="59"/>
      <c r="SBY1562" s="59"/>
      <c r="SBZ1562" s="59"/>
      <c r="SCA1562" s="59"/>
      <c r="SCB1562" s="59"/>
      <c r="SCC1562" s="59"/>
      <c r="SCD1562" s="59"/>
      <c r="SCE1562" s="59"/>
      <c r="SCF1562" s="59"/>
      <c r="SCG1562" s="59"/>
      <c r="SCH1562" s="59"/>
      <c r="SCI1562" s="59"/>
      <c r="SCJ1562" s="59"/>
      <c r="SCK1562" s="59"/>
      <c r="SCL1562" s="59"/>
      <c r="SCM1562" s="59"/>
      <c r="SCN1562" s="59"/>
      <c r="SCO1562" s="59"/>
      <c r="SCP1562" s="59"/>
      <c r="SCQ1562" s="59"/>
      <c r="SCR1562" s="59"/>
      <c r="SCS1562" s="59"/>
      <c r="SCT1562" s="59"/>
      <c r="SCU1562" s="59"/>
      <c r="SCV1562" s="59"/>
      <c r="SCW1562" s="59"/>
      <c r="SCX1562" s="59"/>
      <c r="SCY1562" s="59"/>
      <c r="SCZ1562" s="59"/>
      <c r="SDA1562" s="59"/>
      <c r="SDB1562" s="59"/>
      <c r="SDC1562" s="59"/>
      <c r="SDD1562" s="59"/>
      <c r="SDE1562" s="59"/>
      <c r="SDF1562" s="59"/>
      <c r="SDG1562" s="59"/>
      <c r="SDH1562" s="59"/>
      <c r="SDI1562" s="59"/>
      <c r="SDJ1562" s="59"/>
      <c r="SDK1562" s="59"/>
      <c r="SDL1562" s="59"/>
      <c r="SDM1562" s="59"/>
      <c r="SDN1562" s="59"/>
      <c r="SDO1562" s="59"/>
      <c r="SDP1562" s="59"/>
      <c r="SDQ1562" s="59"/>
      <c r="SDR1562" s="59"/>
      <c r="SDS1562" s="59"/>
      <c r="SDT1562" s="59"/>
      <c r="SDU1562" s="59"/>
      <c r="SDV1562" s="59"/>
      <c r="SDW1562" s="59"/>
      <c r="SDX1562" s="59"/>
      <c r="SDY1562" s="59"/>
      <c r="SDZ1562" s="59"/>
      <c r="SEA1562" s="59"/>
      <c r="SEB1562" s="59"/>
      <c r="SEC1562" s="59"/>
      <c r="SED1562" s="59"/>
      <c r="SEE1562" s="59"/>
      <c r="SEF1562" s="59"/>
      <c r="SEG1562" s="59"/>
      <c r="SEH1562" s="59"/>
      <c r="SEI1562" s="59"/>
      <c r="SEJ1562" s="59"/>
      <c r="SEK1562" s="59"/>
      <c r="SEL1562" s="59"/>
      <c r="SEM1562" s="59"/>
      <c r="SEN1562" s="59"/>
      <c r="SEO1562" s="59"/>
      <c r="SEP1562" s="59"/>
      <c r="SEQ1562" s="59"/>
      <c r="SER1562" s="59"/>
      <c r="SES1562" s="59"/>
      <c r="SET1562" s="59"/>
      <c r="SEU1562" s="59"/>
      <c r="SEV1562" s="59"/>
      <c r="SEW1562" s="59"/>
      <c r="SEX1562" s="59"/>
      <c r="SEY1562" s="59"/>
      <c r="SEZ1562" s="59"/>
      <c r="SFA1562" s="59"/>
      <c r="SFB1562" s="59"/>
      <c r="SFC1562" s="59"/>
      <c r="SFD1562" s="59"/>
      <c r="SFE1562" s="59"/>
      <c r="SFF1562" s="59"/>
      <c r="SFG1562" s="59"/>
      <c r="SFH1562" s="59"/>
      <c r="SFI1562" s="59"/>
      <c r="SFJ1562" s="59"/>
      <c r="SFK1562" s="59"/>
      <c r="SFL1562" s="59"/>
      <c r="SFM1562" s="59"/>
      <c r="SFN1562" s="59"/>
      <c r="SFO1562" s="59"/>
      <c r="SFP1562" s="59"/>
      <c r="SFQ1562" s="59"/>
      <c r="SFR1562" s="59"/>
      <c r="SFS1562" s="59"/>
      <c r="SFT1562" s="59"/>
      <c r="SFU1562" s="59"/>
      <c r="SFV1562" s="59"/>
      <c r="SFW1562" s="59"/>
      <c r="SFX1562" s="59"/>
      <c r="SFY1562" s="59"/>
      <c r="SFZ1562" s="59"/>
      <c r="SGA1562" s="59"/>
      <c r="SGB1562" s="59"/>
      <c r="SGC1562" s="59"/>
      <c r="SGD1562" s="59"/>
      <c r="SGE1562" s="59"/>
      <c r="SGF1562" s="59"/>
      <c r="SGG1562" s="59"/>
      <c r="SGH1562" s="59"/>
      <c r="SGI1562" s="59"/>
      <c r="SGJ1562" s="59"/>
      <c r="SGK1562" s="59"/>
      <c r="SGL1562" s="59"/>
      <c r="SGM1562" s="59"/>
      <c r="SGN1562" s="59"/>
      <c r="SGO1562" s="59"/>
      <c r="SGP1562" s="59"/>
      <c r="SGQ1562" s="59"/>
      <c r="SGR1562" s="59"/>
      <c r="SGS1562" s="59"/>
      <c r="SGT1562" s="59"/>
      <c r="SGU1562" s="59"/>
      <c r="SGV1562" s="59"/>
      <c r="SGW1562" s="59"/>
      <c r="SGX1562" s="59"/>
      <c r="SGY1562" s="59"/>
      <c r="SGZ1562" s="59"/>
      <c r="SHA1562" s="59"/>
      <c r="SHB1562" s="59"/>
      <c r="SHC1562" s="59"/>
      <c r="SHD1562" s="59"/>
      <c r="SHE1562" s="59"/>
      <c r="SHF1562" s="59"/>
      <c r="SHG1562" s="59"/>
      <c r="SHH1562" s="59"/>
      <c r="SHI1562" s="59"/>
      <c r="SHJ1562" s="59"/>
      <c r="SHK1562" s="59"/>
      <c r="SHL1562" s="59"/>
      <c r="SHM1562" s="59"/>
      <c r="SHN1562" s="59"/>
      <c r="SHO1562" s="59"/>
      <c r="SHP1562" s="59"/>
      <c r="SHQ1562" s="59"/>
      <c r="SHR1562" s="59"/>
      <c r="SHS1562" s="59"/>
      <c r="SHT1562" s="59"/>
      <c r="SHU1562" s="59"/>
      <c r="SHV1562" s="59"/>
      <c r="SHW1562" s="59"/>
      <c r="SHX1562" s="59"/>
      <c r="SHY1562" s="59"/>
      <c r="SHZ1562" s="59"/>
      <c r="SIA1562" s="59"/>
      <c r="SIB1562" s="59"/>
      <c r="SIC1562" s="59"/>
      <c r="SID1562" s="59"/>
      <c r="SIE1562" s="59"/>
      <c r="SIF1562" s="59"/>
      <c r="SIG1562" s="59"/>
      <c r="SIH1562" s="59"/>
      <c r="SII1562" s="59"/>
      <c r="SIJ1562" s="59"/>
      <c r="SIK1562" s="59"/>
      <c r="SIL1562" s="59"/>
      <c r="SIM1562" s="59"/>
      <c r="SIN1562" s="59"/>
      <c r="SIO1562" s="59"/>
      <c r="SIP1562" s="59"/>
      <c r="SIQ1562" s="59"/>
      <c r="SIR1562" s="59"/>
      <c r="SIS1562" s="59"/>
      <c r="SIT1562" s="59"/>
      <c r="SIU1562" s="59"/>
      <c r="SIV1562" s="59"/>
      <c r="SIW1562" s="59"/>
      <c r="SIX1562" s="59"/>
      <c r="SIY1562" s="59"/>
      <c r="SIZ1562" s="59"/>
      <c r="SJA1562" s="59"/>
      <c r="SJB1562" s="59"/>
      <c r="SJC1562" s="59"/>
      <c r="SJD1562" s="59"/>
      <c r="SJE1562" s="59"/>
      <c r="SJF1562" s="59"/>
      <c r="SJG1562" s="59"/>
      <c r="SJH1562" s="59"/>
      <c r="SJI1562" s="59"/>
      <c r="SJJ1562" s="59"/>
      <c r="SJK1562" s="59"/>
      <c r="SJL1562" s="59"/>
      <c r="SJM1562" s="59"/>
      <c r="SJN1562" s="59"/>
      <c r="SJO1562" s="59"/>
      <c r="SJP1562" s="59"/>
      <c r="SJQ1562" s="59"/>
      <c r="SJR1562" s="59"/>
      <c r="SJS1562" s="59"/>
      <c r="SJT1562" s="59"/>
      <c r="SJU1562" s="59"/>
      <c r="SJV1562" s="59"/>
      <c r="SJW1562" s="59"/>
      <c r="SJX1562" s="59"/>
      <c r="SJY1562" s="59"/>
      <c r="SJZ1562" s="59"/>
      <c r="SKA1562" s="59"/>
      <c r="SKB1562" s="59"/>
      <c r="SKC1562" s="59"/>
      <c r="SKD1562" s="59"/>
      <c r="SKE1562" s="59"/>
      <c r="SKF1562" s="59"/>
      <c r="SKG1562" s="59"/>
      <c r="SKH1562" s="59"/>
      <c r="SKI1562" s="59"/>
      <c r="SKJ1562" s="59"/>
      <c r="SKK1562" s="59"/>
      <c r="SKL1562" s="59"/>
      <c r="SKM1562" s="59"/>
      <c r="SKN1562" s="59"/>
      <c r="SKO1562" s="59"/>
      <c r="SKP1562" s="59"/>
      <c r="SKQ1562" s="59"/>
      <c r="SKR1562" s="59"/>
      <c r="SKS1562" s="59"/>
      <c r="SKT1562" s="59"/>
      <c r="SKU1562" s="59"/>
      <c r="SKV1562" s="59"/>
      <c r="SKW1562" s="59"/>
      <c r="SKX1562" s="59"/>
      <c r="SKY1562" s="59"/>
      <c r="SKZ1562" s="59"/>
      <c r="SLA1562" s="59"/>
      <c r="SLB1562" s="59"/>
      <c r="SLC1562" s="59"/>
      <c r="SLD1562" s="59"/>
      <c r="SLE1562" s="59"/>
      <c r="SLF1562" s="59"/>
      <c r="SLG1562" s="59"/>
      <c r="SLH1562" s="59"/>
      <c r="SLI1562" s="59"/>
      <c r="SLJ1562" s="59"/>
      <c r="SLK1562" s="59"/>
      <c r="SLL1562" s="59"/>
      <c r="SLM1562" s="59"/>
      <c r="SLN1562" s="59"/>
      <c r="SLO1562" s="59"/>
      <c r="SLP1562" s="59"/>
      <c r="SLQ1562" s="59"/>
      <c r="SLR1562" s="59"/>
      <c r="SLS1562" s="59"/>
      <c r="SLT1562" s="59"/>
      <c r="SLU1562" s="59"/>
      <c r="SLV1562" s="59"/>
      <c r="SLW1562" s="59"/>
      <c r="SLX1562" s="59"/>
      <c r="SLY1562" s="59"/>
      <c r="SLZ1562" s="59"/>
      <c r="SMA1562" s="59"/>
      <c r="SMB1562" s="59"/>
      <c r="SMC1562" s="59"/>
      <c r="SMD1562" s="59"/>
      <c r="SME1562" s="59"/>
      <c r="SMF1562" s="59"/>
      <c r="SMG1562" s="59"/>
      <c r="SMH1562" s="59"/>
      <c r="SMI1562" s="59"/>
      <c r="SMJ1562" s="59"/>
      <c r="SMK1562" s="59"/>
      <c r="SML1562" s="59"/>
      <c r="SMM1562" s="59"/>
      <c r="SMN1562" s="59"/>
      <c r="SMO1562" s="59"/>
      <c r="SMP1562" s="59"/>
      <c r="SMQ1562" s="59"/>
      <c r="SMR1562" s="59"/>
      <c r="SMS1562" s="59"/>
      <c r="SMT1562" s="59"/>
      <c r="SMU1562" s="59"/>
      <c r="SMV1562" s="59"/>
      <c r="SMW1562" s="59"/>
      <c r="SMX1562" s="59"/>
      <c r="SMY1562" s="59"/>
      <c r="SMZ1562" s="59"/>
      <c r="SNA1562" s="59"/>
      <c r="SNB1562" s="59"/>
      <c r="SNC1562" s="59"/>
      <c r="SND1562" s="59"/>
      <c r="SNE1562" s="59"/>
      <c r="SNF1562" s="59"/>
      <c r="SNG1562" s="59"/>
      <c r="SNH1562" s="59"/>
      <c r="SNI1562" s="59"/>
      <c r="SNJ1562" s="59"/>
      <c r="SNK1562" s="59"/>
      <c r="SNL1562" s="59"/>
      <c r="SNM1562" s="59"/>
      <c r="SNN1562" s="59"/>
      <c r="SNO1562" s="59"/>
      <c r="SNP1562" s="59"/>
      <c r="SNQ1562" s="59"/>
      <c r="SNR1562" s="59"/>
      <c r="SNS1562" s="59"/>
      <c r="SNT1562" s="59"/>
      <c r="SNU1562" s="59"/>
      <c r="SNV1562" s="59"/>
      <c r="SNW1562" s="59"/>
      <c r="SNX1562" s="59"/>
      <c r="SNY1562" s="59"/>
      <c r="SNZ1562" s="59"/>
      <c r="SOA1562" s="59"/>
      <c r="SOB1562" s="59"/>
      <c r="SOC1562" s="59"/>
      <c r="SOD1562" s="59"/>
      <c r="SOE1562" s="59"/>
      <c r="SOF1562" s="59"/>
      <c r="SOG1562" s="59"/>
      <c r="SOH1562" s="59"/>
      <c r="SOI1562" s="59"/>
      <c r="SOJ1562" s="59"/>
      <c r="SOK1562" s="59"/>
      <c r="SOL1562" s="59"/>
      <c r="SOM1562" s="59"/>
      <c r="SON1562" s="59"/>
      <c r="SOO1562" s="59"/>
      <c r="SOP1562" s="59"/>
      <c r="SOQ1562" s="59"/>
      <c r="SOR1562" s="59"/>
      <c r="SOS1562" s="59"/>
      <c r="SOT1562" s="59"/>
      <c r="SOU1562" s="59"/>
      <c r="SOV1562" s="59"/>
      <c r="SOW1562" s="59"/>
      <c r="SOX1562" s="59"/>
      <c r="SOY1562" s="59"/>
      <c r="SOZ1562" s="59"/>
      <c r="SPA1562" s="59"/>
      <c r="SPB1562" s="59"/>
      <c r="SPC1562" s="59"/>
      <c r="SPD1562" s="59"/>
      <c r="SPE1562" s="59"/>
      <c r="SPF1562" s="59"/>
      <c r="SPG1562" s="59"/>
      <c r="SPH1562" s="59"/>
      <c r="SPI1562" s="59"/>
      <c r="SPJ1562" s="59"/>
      <c r="SPK1562" s="59"/>
      <c r="SPL1562" s="59"/>
      <c r="SPM1562" s="59"/>
      <c r="SPN1562" s="59"/>
      <c r="SPO1562" s="59"/>
      <c r="SPP1562" s="59"/>
      <c r="SPQ1562" s="59"/>
      <c r="SPR1562" s="59"/>
      <c r="SPS1562" s="59"/>
      <c r="SPT1562" s="59"/>
      <c r="SPU1562" s="59"/>
      <c r="SPV1562" s="59"/>
      <c r="SPW1562" s="59"/>
      <c r="SPX1562" s="59"/>
      <c r="SPY1562" s="59"/>
      <c r="SPZ1562" s="59"/>
      <c r="SQA1562" s="59"/>
      <c r="SQB1562" s="59"/>
      <c r="SQC1562" s="59"/>
      <c r="SQD1562" s="59"/>
      <c r="SQE1562" s="59"/>
      <c r="SQF1562" s="59"/>
      <c r="SQG1562" s="59"/>
      <c r="SQH1562" s="59"/>
      <c r="SQI1562" s="59"/>
      <c r="SQJ1562" s="59"/>
      <c r="SQK1562" s="59"/>
      <c r="SQL1562" s="59"/>
      <c r="SQM1562" s="59"/>
      <c r="SQN1562" s="59"/>
      <c r="SQO1562" s="59"/>
      <c r="SQP1562" s="59"/>
      <c r="SQQ1562" s="59"/>
      <c r="SQR1562" s="59"/>
      <c r="SQS1562" s="59"/>
      <c r="SQT1562" s="59"/>
      <c r="SQU1562" s="59"/>
      <c r="SQV1562" s="59"/>
      <c r="SQW1562" s="59"/>
      <c r="SQX1562" s="59"/>
      <c r="SQY1562" s="59"/>
      <c r="SQZ1562" s="59"/>
      <c r="SRA1562" s="59"/>
      <c r="SRB1562" s="59"/>
      <c r="SRC1562" s="59"/>
      <c r="SRD1562" s="59"/>
      <c r="SRE1562" s="59"/>
      <c r="SRF1562" s="59"/>
      <c r="SRG1562" s="59"/>
      <c r="SRH1562" s="59"/>
      <c r="SRI1562" s="59"/>
      <c r="SRJ1562" s="59"/>
      <c r="SRK1562" s="59"/>
      <c r="SRL1562" s="59"/>
      <c r="SRM1562" s="59"/>
      <c r="SRN1562" s="59"/>
      <c r="SRO1562" s="59"/>
      <c r="SRP1562" s="59"/>
      <c r="SRQ1562" s="59"/>
      <c r="SRR1562" s="59"/>
      <c r="SRS1562" s="59"/>
      <c r="SRT1562" s="59"/>
      <c r="SRU1562" s="59"/>
      <c r="SRV1562" s="59"/>
      <c r="SRW1562" s="59"/>
      <c r="SRX1562" s="59"/>
      <c r="SRY1562" s="59"/>
      <c r="SRZ1562" s="59"/>
      <c r="SSA1562" s="59"/>
      <c r="SSB1562" s="59"/>
      <c r="SSC1562" s="59"/>
      <c r="SSD1562" s="59"/>
      <c r="SSE1562" s="59"/>
      <c r="SSF1562" s="59"/>
      <c r="SSG1562" s="59"/>
      <c r="SSH1562" s="59"/>
      <c r="SSI1562" s="59"/>
      <c r="SSJ1562" s="59"/>
      <c r="SSK1562" s="59"/>
      <c r="SSL1562" s="59"/>
      <c r="SSM1562" s="59"/>
      <c r="SSN1562" s="59"/>
      <c r="SSO1562" s="59"/>
      <c r="SSP1562" s="59"/>
      <c r="SSQ1562" s="59"/>
      <c r="SSR1562" s="59"/>
      <c r="SSS1562" s="59"/>
      <c r="SST1562" s="59"/>
      <c r="SSU1562" s="59"/>
      <c r="SSV1562" s="59"/>
      <c r="SSW1562" s="59"/>
      <c r="SSX1562" s="59"/>
      <c r="SSY1562" s="59"/>
      <c r="SSZ1562" s="59"/>
      <c r="STA1562" s="59"/>
      <c r="STB1562" s="59"/>
      <c r="STC1562" s="59"/>
      <c r="STD1562" s="59"/>
      <c r="STE1562" s="59"/>
      <c r="STF1562" s="59"/>
      <c r="STG1562" s="59"/>
      <c r="STH1562" s="59"/>
      <c r="STI1562" s="59"/>
      <c r="STJ1562" s="59"/>
      <c r="STK1562" s="59"/>
      <c r="STL1562" s="59"/>
      <c r="STM1562" s="59"/>
      <c r="STN1562" s="59"/>
      <c r="STO1562" s="59"/>
      <c r="STP1562" s="59"/>
      <c r="STQ1562" s="59"/>
      <c r="STR1562" s="59"/>
      <c r="STS1562" s="59"/>
      <c r="STT1562" s="59"/>
      <c r="STU1562" s="59"/>
      <c r="STV1562" s="59"/>
      <c r="STW1562" s="59"/>
      <c r="STX1562" s="59"/>
      <c r="STY1562" s="59"/>
      <c r="STZ1562" s="59"/>
      <c r="SUA1562" s="59"/>
      <c r="SUB1562" s="59"/>
      <c r="SUC1562" s="59"/>
      <c r="SUD1562" s="59"/>
      <c r="SUE1562" s="59"/>
      <c r="SUF1562" s="59"/>
      <c r="SUG1562" s="59"/>
      <c r="SUH1562" s="59"/>
      <c r="SUI1562" s="59"/>
      <c r="SUJ1562" s="59"/>
      <c r="SUK1562" s="59"/>
      <c r="SUL1562" s="59"/>
      <c r="SUM1562" s="59"/>
      <c r="SUN1562" s="59"/>
      <c r="SUO1562" s="59"/>
      <c r="SUP1562" s="59"/>
      <c r="SUQ1562" s="59"/>
      <c r="SUR1562" s="59"/>
      <c r="SUS1562" s="59"/>
      <c r="SUT1562" s="59"/>
      <c r="SUU1562" s="59"/>
      <c r="SUV1562" s="59"/>
      <c r="SUW1562" s="59"/>
      <c r="SUX1562" s="59"/>
      <c r="SUY1562" s="59"/>
      <c r="SUZ1562" s="59"/>
      <c r="SVA1562" s="59"/>
      <c r="SVB1562" s="59"/>
      <c r="SVC1562" s="59"/>
      <c r="SVD1562" s="59"/>
      <c r="SVE1562" s="59"/>
      <c r="SVF1562" s="59"/>
      <c r="SVG1562" s="59"/>
      <c r="SVH1562" s="59"/>
      <c r="SVI1562" s="59"/>
      <c r="SVJ1562" s="59"/>
      <c r="SVK1562" s="59"/>
      <c r="SVL1562" s="59"/>
      <c r="SVM1562" s="59"/>
      <c r="SVN1562" s="59"/>
      <c r="SVO1562" s="59"/>
      <c r="SVP1562" s="59"/>
      <c r="SVQ1562" s="59"/>
      <c r="SVR1562" s="59"/>
      <c r="SVS1562" s="59"/>
      <c r="SVT1562" s="59"/>
      <c r="SVU1562" s="59"/>
      <c r="SVV1562" s="59"/>
      <c r="SVW1562" s="59"/>
      <c r="SVX1562" s="59"/>
      <c r="SVY1562" s="59"/>
      <c r="SVZ1562" s="59"/>
      <c r="SWA1562" s="59"/>
      <c r="SWB1562" s="59"/>
      <c r="SWC1562" s="59"/>
      <c r="SWD1562" s="59"/>
      <c r="SWE1562" s="59"/>
      <c r="SWF1562" s="59"/>
      <c r="SWG1562" s="59"/>
      <c r="SWH1562" s="59"/>
      <c r="SWI1562" s="59"/>
      <c r="SWJ1562" s="59"/>
      <c r="SWK1562" s="59"/>
      <c r="SWL1562" s="59"/>
      <c r="SWM1562" s="59"/>
      <c r="SWN1562" s="59"/>
      <c r="SWO1562" s="59"/>
      <c r="SWP1562" s="59"/>
      <c r="SWQ1562" s="59"/>
      <c r="SWR1562" s="59"/>
      <c r="SWS1562" s="59"/>
      <c r="SWT1562" s="59"/>
      <c r="SWU1562" s="59"/>
      <c r="SWV1562" s="59"/>
      <c r="SWW1562" s="59"/>
      <c r="SWX1562" s="59"/>
      <c r="SWY1562" s="59"/>
      <c r="SWZ1562" s="59"/>
      <c r="SXA1562" s="59"/>
      <c r="SXB1562" s="59"/>
      <c r="SXC1562" s="59"/>
      <c r="SXD1562" s="59"/>
      <c r="SXE1562" s="59"/>
      <c r="SXF1562" s="59"/>
      <c r="SXG1562" s="59"/>
      <c r="SXH1562" s="59"/>
      <c r="SXI1562" s="59"/>
      <c r="SXJ1562" s="59"/>
      <c r="SXK1562" s="59"/>
      <c r="SXL1562" s="59"/>
      <c r="SXM1562" s="59"/>
      <c r="SXN1562" s="59"/>
      <c r="SXO1562" s="59"/>
      <c r="SXP1562" s="59"/>
      <c r="SXQ1562" s="59"/>
      <c r="SXR1562" s="59"/>
      <c r="SXS1562" s="59"/>
      <c r="SXT1562" s="59"/>
      <c r="SXU1562" s="59"/>
      <c r="SXV1562" s="59"/>
      <c r="SXW1562" s="59"/>
      <c r="SXX1562" s="59"/>
      <c r="SXY1562" s="59"/>
      <c r="SXZ1562" s="59"/>
      <c r="SYA1562" s="59"/>
      <c r="SYB1562" s="59"/>
      <c r="SYC1562" s="59"/>
      <c r="SYD1562" s="59"/>
      <c r="SYE1562" s="59"/>
      <c r="SYF1562" s="59"/>
      <c r="SYG1562" s="59"/>
      <c r="SYH1562" s="59"/>
      <c r="SYI1562" s="59"/>
      <c r="SYJ1562" s="59"/>
      <c r="SYK1562" s="59"/>
      <c r="SYL1562" s="59"/>
      <c r="SYM1562" s="59"/>
      <c r="SYN1562" s="59"/>
      <c r="SYO1562" s="59"/>
      <c r="SYP1562" s="59"/>
      <c r="SYQ1562" s="59"/>
      <c r="SYR1562" s="59"/>
      <c r="SYS1562" s="59"/>
      <c r="SYT1562" s="59"/>
      <c r="SYU1562" s="59"/>
      <c r="SYV1562" s="59"/>
      <c r="SYW1562" s="59"/>
      <c r="SYX1562" s="59"/>
      <c r="SYY1562" s="59"/>
      <c r="SYZ1562" s="59"/>
      <c r="SZA1562" s="59"/>
      <c r="SZB1562" s="59"/>
      <c r="SZC1562" s="59"/>
      <c r="SZD1562" s="59"/>
      <c r="SZE1562" s="59"/>
      <c r="SZF1562" s="59"/>
      <c r="SZG1562" s="59"/>
      <c r="SZH1562" s="59"/>
      <c r="SZI1562" s="59"/>
      <c r="SZJ1562" s="59"/>
      <c r="SZK1562" s="59"/>
      <c r="SZL1562" s="59"/>
      <c r="SZM1562" s="59"/>
      <c r="SZN1562" s="59"/>
      <c r="SZO1562" s="59"/>
      <c r="SZP1562" s="59"/>
      <c r="SZQ1562" s="59"/>
      <c r="SZR1562" s="59"/>
      <c r="SZS1562" s="59"/>
      <c r="SZT1562" s="59"/>
      <c r="SZU1562" s="59"/>
      <c r="SZV1562" s="59"/>
      <c r="SZW1562" s="59"/>
      <c r="SZX1562" s="59"/>
      <c r="SZY1562" s="59"/>
      <c r="SZZ1562" s="59"/>
      <c r="TAA1562" s="59"/>
      <c r="TAB1562" s="59"/>
      <c r="TAC1562" s="59"/>
      <c r="TAD1562" s="59"/>
      <c r="TAE1562" s="59"/>
      <c r="TAF1562" s="59"/>
      <c r="TAG1562" s="59"/>
      <c r="TAH1562" s="59"/>
      <c r="TAI1562" s="59"/>
      <c r="TAJ1562" s="59"/>
      <c r="TAK1562" s="59"/>
      <c r="TAL1562" s="59"/>
      <c r="TAM1562" s="59"/>
      <c r="TAN1562" s="59"/>
      <c r="TAO1562" s="59"/>
      <c r="TAP1562" s="59"/>
      <c r="TAQ1562" s="59"/>
      <c r="TAR1562" s="59"/>
      <c r="TAS1562" s="59"/>
      <c r="TAT1562" s="59"/>
      <c r="TAU1562" s="59"/>
      <c r="TAV1562" s="59"/>
      <c r="TAW1562" s="59"/>
      <c r="TAX1562" s="59"/>
      <c r="TAY1562" s="59"/>
      <c r="TAZ1562" s="59"/>
      <c r="TBA1562" s="59"/>
      <c r="TBB1562" s="59"/>
      <c r="TBC1562" s="59"/>
      <c r="TBD1562" s="59"/>
      <c r="TBE1562" s="59"/>
      <c r="TBF1562" s="59"/>
      <c r="TBG1562" s="59"/>
      <c r="TBH1562" s="59"/>
      <c r="TBI1562" s="59"/>
      <c r="TBJ1562" s="59"/>
      <c r="TBK1562" s="59"/>
      <c r="TBL1562" s="59"/>
      <c r="TBM1562" s="59"/>
      <c r="TBN1562" s="59"/>
      <c r="TBO1562" s="59"/>
      <c r="TBP1562" s="59"/>
      <c r="TBQ1562" s="59"/>
      <c r="TBR1562" s="59"/>
      <c r="TBS1562" s="59"/>
      <c r="TBT1562" s="59"/>
      <c r="TBU1562" s="59"/>
      <c r="TBV1562" s="59"/>
      <c r="TBW1562" s="59"/>
      <c r="TBX1562" s="59"/>
      <c r="TBY1562" s="59"/>
      <c r="TBZ1562" s="59"/>
      <c r="TCA1562" s="59"/>
      <c r="TCB1562" s="59"/>
      <c r="TCC1562" s="59"/>
      <c r="TCD1562" s="59"/>
      <c r="TCE1562" s="59"/>
      <c r="TCF1562" s="59"/>
      <c r="TCG1562" s="59"/>
      <c r="TCH1562" s="59"/>
      <c r="TCI1562" s="59"/>
      <c r="TCJ1562" s="59"/>
      <c r="TCK1562" s="59"/>
      <c r="TCL1562" s="59"/>
      <c r="TCM1562" s="59"/>
      <c r="TCN1562" s="59"/>
      <c r="TCO1562" s="59"/>
      <c r="TCP1562" s="59"/>
      <c r="TCQ1562" s="59"/>
      <c r="TCR1562" s="59"/>
      <c r="TCS1562" s="59"/>
      <c r="TCT1562" s="59"/>
      <c r="TCU1562" s="59"/>
      <c r="TCV1562" s="59"/>
      <c r="TCW1562" s="59"/>
      <c r="TCX1562" s="59"/>
      <c r="TCY1562" s="59"/>
      <c r="TCZ1562" s="59"/>
      <c r="TDA1562" s="59"/>
      <c r="TDB1562" s="59"/>
      <c r="TDC1562" s="59"/>
      <c r="TDD1562" s="59"/>
      <c r="TDE1562" s="59"/>
      <c r="TDF1562" s="59"/>
      <c r="TDG1562" s="59"/>
      <c r="TDH1562" s="59"/>
      <c r="TDI1562" s="59"/>
      <c r="TDJ1562" s="59"/>
      <c r="TDK1562" s="59"/>
      <c r="TDL1562" s="59"/>
      <c r="TDM1562" s="59"/>
      <c r="TDN1562" s="59"/>
      <c r="TDO1562" s="59"/>
      <c r="TDP1562" s="59"/>
      <c r="TDQ1562" s="59"/>
      <c r="TDR1562" s="59"/>
      <c r="TDS1562" s="59"/>
      <c r="TDT1562" s="59"/>
      <c r="TDU1562" s="59"/>
      <c r="TDV1562" s="59"/>
      <c r="TDW1562" s="59"/>
      <c r="TDX1562" s="59"/>
      <c r="TDY1562" s="59"/>
      <c r="TDZ1562" s="59"/>
      <c r="TEA1562" s="59"/>
      <c r="TEB1562" s="59"/>
      <c r="TEC1562" s="59"/>
      <c r="TED1562" s="59"/>
      <c r="TEE1562" s="59"/>
      <c r="TEF1562" s="59"/>
      <c r="TEG1562" s="59"/>
      <c r="TEH1562" s="59"/>
      <c r="TEI1562" s="59"/>
      <c r="TEJ1562" s="59"/>
      <c r="TEK1562" s="59"/>
      <c r="TEL1562" s="59"/>
      <c r="TEM1562" s="59"/>
      <c r="TEN1562" s="59"/>
      <c r="TEO1562" s="59"/>
      <c r="TEP1562" s="59"/>
      <c r="TEQ1562" s="59"/>
      <c r="TER1562" s="59"/>
      <c r="TES1562" s="59"/>
      <c r="TET1562" s="59"/>
      <c r="TEU1562" s="59"/>
      <c r="TEV1562" s="59"/>
      <c r="TEW1562" s="59"/>
      <c r="TEX1562" s="59"/>
      <c r="TEY1562" s="59"/>
      <c r="TEZ1562" s="59"/>
      <c r="TFA1562" s="59"/>
      <c r="TFB1562" s="59"/>
      <c r="TFC1562" s="59"/>
      <c r="TFD1562" s="59"/>
      <c r="TFE1562" s="59"/>
      <c r="TFF1562" s="59"/>
      <c r="TFG1562" s="59"/>
      <c r="TFH1562" s="59"/>
      <c r="TFI1562" s="59"/>
      <c r="TFJ1562" s="59"/>
      <c r="TFK1562" s="59"/>
      <c r="TFL1562" s="59"/>
      <c r="TFM1562" s="59"/>
      <c r="TFN1562" s="59"/>
      <c r="TFO1562" s="59"/>
      <c r="TFP1562" s="59"/>
      <c r="TFQ1562" s="59"/>
      <c r="TFR1562" s="59"/>
      <c r="TFS1562" s="59"/>
      <c r="TFT1562" s="59"/>
      <c r="TFU1562" s="59"/>
      <c r="TFV1562" s="59"/>
      <c r="TFW1562" s="59"/>
      <c r="TFX1562" s="59"/>
      <c r="TFY1562" s="59"/>
      <c r="TFZ1562" s="59"/>
      <c r="TGA1562" s="59"/>
      <c r="TGB1562" s="59"/>
      <c r="TGC1562" s="59"/>
      <c r="TGD1562" s="59"/>
      <c r="TGE1562" s="59"/>
      <c r="TGF1562" s="59"/>
      <c r="TGG1562" s="59"/>
      <c r="TGH1562" s="59"/>
      <c r="TGI1562" s="59"/>
      <c r="TGJ1562" s="59"/>
      <c r="TGK1562" s="59"/>
      <c r="TGL1562" s="59"/>
      <c r="TGM1562" s="59"/>
      <c r="TGN1562" s="59"/>
      <c r="TGO1562" s="59"/>
      <c r="TGP1562" s="59"/>
      <c r="TGQ1562" s="59"/>
      <c r="TGR1562" s="59"/>
      <c r="TGS1562" s="59"/>
      <c r="TGT1562" s="59"/>
      <c r="TGU1562" s="59"/>
      <c r="TGV1562" s="59"/>
      <c r="TGW1562" s="59"/>
      <c r="TGX1562" s="59"/>
      <c r="TGY1562" s="59"/>
      <c r="TGZ1562" s="59"/>
      <c r="THA1562" s="59"/>
      <c r="THB1562" s="59"/>
      <c r="THC1562" s="59"/>
      <c r="THD1562" s="59"/>
      <c r="THE1562" s="59"/>
      <c r="THF1562" s="59"/>
      <c r="THG1562" s="59"/>
      <c r="THH1562" s="59"/>
      <c r="THI1562" s="59"/>
      <c r="THJ1562" s="59"/>
      <c r="THK1562" s="59"/>
      <c r="THL1562" s="59"/>
      <c r="THM1562" s="59"/>
      <c r="THN1562" s="59"/>
      <c r="THO1562" s="59"/>
      <c r="THP1562" s="59"/>
      <c r="THQ1562" s="59"/>
      <c r="THR1562" s="59"/>
      <c r="THS1562" s="59"/>
      <c r="THT1562" s="59"/>
      <c r="THU1562" s="59"/>
      <c r="THV1562" s="59"/>
      <c r="THW1562" s="59"/>
      <c r="THX1562" s="59"/>
      <c r="THY1562" s="59"/>
      <c r="THZ1562" s="59"/>
      <c r="TIA1562" s="59"/>
      <c r="TIB1562" s="59"/>
      <c r="TIC1562" s="59"/>
      <c r="TID1562" s="59"/>
      <c r="TIE1562" s="59"/>
      <c r="TIF1562" s="59"/>
      <c r="TIG1562" s="59"/>
      <c r="TIH1562" s="59"/>
      <c r="TII1562" s="59"/>
      <c r="TIJ1562" s="59"/>
      <c r="TIK1562" s="59"/>
      <c r="TIL1562" s="59"/>
      <c r="TIM1562" s="59"/>
      <c r="TIN1562" s="59"/>
      <c r="TIO1562" s="59"/>
      <c r="TIP1562" s="59"/>
      <c r="TIQ1562" s="59"/>
      <c r="TIR1562" s="59"/>
      <c r="TIS1562" s="59"/>
      <c r="TIT1562" s="59"/>
      <c r="TIU1562" s="59"/>
      <c r="TIV1562" s="59"/>
      <c r="TIW1562" s="59"/>
      <c r="TIX1562" s="59"/>
      <c r="TIY1562" s="59"/>
      <c r="TIZ1562" s="59"/>
      <c r="TJA1562" s="59"/>
      <c r="TJB1562" s="59"/>
      <c r="TJC1562" s="59"/>
      <c r="TJD1562" s="59"/>
      <c r="TJE1562" s="59"/>
      <c r="TJF1562" s="59"/>
      <c r="TJG1562" s="59"/>
      <c r="TJH1562" s="59"/>
      <c r="TJI1562" s="59"/>
      <c r="TJJ1562" s="59"/>
      <c r="TJK1562" s="59"/>
      <c r="TJL1562" s="59"/>
      <c r="TJM1562" s="59"/>
      <c r="TJN1562" s="59"/>
      <c r="TJO1562" s="59"/>
      <c r="TJP1562" s="59"/>
      <c r="TJQ1562" s="59"/>
      <c r="TJR1562" s="59"/>
      <c r="TJS1562" s="59"/>
      <c r="TJT1562" s="59"/>
      <c r="TJU1562" s="59"/>
      <c r="TJV1562" s="59"/>
      <c r="TJW1562" s="59"/>
      <c r="TJX1562" s="59"/>
      <c r="TJY1562" s="59"/>
      <c r="TJZ1562" s="59"/>
      <c r="TKA1562" s="59"/>
      <c r="TKB1562" s="59"/>
      <c r="TKC1562" s="59"/>
      <c r="TKD1562" s="59"/>
      <c r="TKE1562" s="59"/>
      <c r="TKF1562" s="59"/>
      <c r="TKG1562" s="59"/>
      <c r="TKH1562" s="59"/>
      <c r="TKI1562" s="59"/>
      <c r="TKJ1562" s="59"/>
      <c r="TKK1562" s="59"/>
      <c r="TKL1562" s="59"/>
      <c r="TKM1562" s="59"/>
      <c r="TKN1562" s="59"/>
      <c r="TKO1562" s="59"/>
      <c r="TKP1562" s="59"/>
      <c r="TKQ1562" s="59"/>
      <c r="TKR1562" s="59"/>
      <c r="TKS1562" s="59"/>
      <c r="TKT1562" s="59"/>
      <c r="TKU1562" s="59"/>
      <c r="TKV1562" s="59"/>
      <c r="TKW1562" s="59"/>
      <c r="TKX1562" s="59"/>
      <c r="TKY1562" s="59"/>
      <c r="TKZ1562" s="59"/>
      <c r="TLA1562" s="59"/>
      <c r="TLB1562" s="59"/>
      <c r="TLC1562" s="59"/>
      <c r="TLD1562" s="59"/>
      <c r="TLE1562" s="59"/>
      <c r="TLF1562" s="59"/>
      <c r="TLG1562" s="59"/>
      <c r="TLH1562" s="59"/>
      <c r="TLI1562" s="59"/>
      <c r="TLJ1562" s="59"/>
      <c r="TLK1562" s="59"/>
      <c r="TLL1562" s="59"/>
      <c r="TLM1562" s="59"/>
      <c r="TLN1562" s="59"/>
      <c r="TLO1562" s="59"/>
      <c r="TLP1562" s="59"/>
      <c r="TLQ1562" s="59"/>
      <c r="TLR1562" s="59"/>
      <c r="TLS1562" s="59"/>
      <c r="TLT1562" s="59"/>
      <c r="TLU1562" s="59"/>
      <c r="TLV1562" s="59"/>
      <c r="TLW1562" s="59"/>
      <c r="TLX1562" s="59"/>
      <c r="TLY1562" s="59"/>
      <c r="TLZ1562" s="59"/>
      <c r="TMA1562" s="59"/>
      <c r="TMB1562" s="59"/>
      <c r="TMC1562" s="59"/>
      <c r="TMD1562" s="59"/>
      <c r="TME1562" s="59"/>
      <c r="TMF1562" s="59"/>
      <c r="TMG1562" s="59"/>
      <c r="TMH1562" s="59"/>
      <c r="TMI1562" s="59"/>
      <c r="TMJ1562" s="59"/>
      <c r="TMK1562" s="59"/>
      <c r="TML1562" s="59"/>
      <c r="TMM1562" s="59"/>
      <c r="TMN1562" s="59"/>
      <c r="TMO1562" s="59"/>
      <c r="TMP1562" s="59"/>
      <c r="TMQ1562" s="59"/>
      <c r="TMR1562" s="59"/>
      <c r="TMS1562" s="59"/>
      <c r="TMT1562" s="59"/>
      <c r="TMU1562" s="59"/>
      <c r="TMV1562" s="59"/>
      <c r="TMW1562" s="59"/>
      <c r="TMX1562" s="59"/>
      <c r="TMY1562" s="59"/>
      <c r="TMZ1562" s="59"/>
      <c r="TNA1562" s="59"/>
      <c r="TNB1562" s="59"/>
      <c r="TNC1562" s="59"/>
      <c r="TND1562" s="59"/>
      <c r="TNE1562" s="59"/>
      <c r="TNF1562" s="59"/>
      <c r="TNG1562" s="59"/>
      <c r="TNH1562" s="59"/>
      <c r="TNI1562" s="59"/>
      <c r="TNJ1562" s="59"/>
      <c r="TNK1562" s="59"/>
      <c r="TNL1562" s="59"/>
      <c r="TNM1562" s="59"/>
      <c r="TNN1562" s="59"/>
      <c r="TNO1562" s="59"/>
      <c r="TNP1562" s="59"/>
      <c r="TNQ1562" s="59"/>
      <c r="TNR1562" s="59"/>
      <c r="TNS1562" s="59"/>
      <c r="TNT1562" s="59"/>
      <c r="TNU1562" s="59"/>
      <c r="TNV1562" s="59"/>
      <c r="TNW1562" s="59"/>
      <c r="TNX1562" s="59"/>
      <c r="TNY1562" s="59"/>
      <c r="TNZ1562" s="59"/>
      <c r="TOA1562" s="59"/>
      <c r="TOB1562" s="59"/>
      <c r="TOC1562" s="59"/>
      <c r="TOD1562" s="59"/>
      <c r="TOE1562" s="59"/>
      <c r="TOF1562" s="59"/>
      <c r="TOG1562" s="59"/>
      <c r="TOH1562" s="59"/>
      <c r="TOI1562" s="59"/>
      <c r="TOJ1562" s="59"/>
      <c r="TOK1562" s="59"/>
      <c r="TOL1562" s="59"/>
      <c r="TOM1562" s="59"/>
      <c r="TON1562" s="59"/>
      <c r="TOO1562" s="59"/>
      <c r="TOP1562" s="59"/>
      <c r="TOQ1562" s="59"/>
      <c r="TOR1562" s="59"/>
      <c r="TOS1562" s="59"/>
      <c r="TOT1562" s="59"/>
      <c r="TOU1562" s="59"/>
      <c r="TOV1562" s="59"/>
      <c r="TOW1562" s="59"/>
      <c r="TOX1562" s="59"/>
      <c r="TOY1562" s="59"/>
      <c r="TOZ1562" s="59"/>
      <c r="TPA1562" s="59"/>
      <c r="TPB1562" s="59"/>
      <c r="TPC1562" s="59"/>
      <c r="TPD1562" s="59"/>
      <c r="TPE1562" s="59"/>
      <c r="TPF1562" s="59"/>
      <c r="TPG1562" s="59"/>
      <c r="TPH1562" s="59"/>
      <c r="TPI1562" s="59"/>
      <c r="TPJ1562" s="59"/>
      <c r="TPK1562" s="59"/>
      <c r="TPL1562" s="59"/>
      <c r="TPM1562" s="59"/>
      <c r="TPN1562" s="59"/>
      <c r="TPO1562" s="59"/>
      <c r="TPP1562" s="59"/>
      <c r="TPQ1562" s="59"/>
      <c r="TPR1562" s="59"/>
      <c r="TPS1562" s="59"/>
      <c r="TPT1562" s="59"/>
      <c r="TPU1562" s="59"/>
      <c r="TPV1562" s="59"/>
      <c r="TPW1562" s="59"/>
      <c r="TPX1562" s="59"/>
      <c r="TPY1562" s="59"/>
      <c r="TPZ1562" s="59"/>
      <c r="TQA1562" s="59"/>
      <c r="TQB1562" s="59"/>
      <c r="TQC1562" s="59"/>
      <c r="TQD1562" s="59"/>
      <c r="TQE1562" s="59"/>
      <c r="TQF1562" s="59"/>
      <c r="TQG1562" s="59"/>
      <c r="TQH1562" s="59"/>
      <c r="TQI1562" s="59"/>
      <c r="TQJ1562" s="59"/>
      <c r="TQK1562" s="59"/>
      <c r="TQL1562" s="59"/>
      <c r="TQM1562" s="59"/>
      <c r="TQN1562" s="59"/>
      <c r="TQO1562" s="59"/>
      <c r="TQP1562" s="59"/>
      <c r="TQQ1562" s="59"/>
      <c r="TQR1562" s="59"/>
      <c r="TQS1562" s="59"/>
      <c r="TQT1562" s="59"/>
      <c r="TQU1562" s="59"/>
      <c r="TQV1562" s="59"/>
      <c r="TQW1562" s="59"/>
      <c r="TQX1562" s="59"/>
      <c r="TQY1562" s="59"/>
      <c r="TQZ1562" s="59"/>
      <c r="TRA1562" s="59"/>
      <c r="TRB1562" s="59"/>
      <c r="TRC1562" s="59"/>
      <c r="TRD1562" s="59"/>
      <c r="TRE1562" s="59"/>
      <c r="TRF1562" s="59"/>
      <c r="TRG1562" s="59"/>
      <c r="TRH1562" s="59"/>
      <c r="TRI1562" s="59"/>
      <c r="TRJ1562" s="59"/>
      <c r="TRK1562" s="59"/>
      <c r="TRL1562" s="59"/>
      <c r="TRM1562" s="59"/>
      <c r="TRN1562" s="59"/>
      <c r="TRO1562" s="59"/>
      <c r="TRP1562" s="59"/>
      <c r="TRQ1562" s="59"/>
      <c r="TRR1562" s="59"/>
      <c r="TRS1562" s="59"/>
      <c r="TRT1562" s="59"/>
      <c r="TRU1562" s="59"/>
      <c r="TRV1562" s="59"/>
      <c r="TRW1562" s="59"/>
      <c r="TRX1562" s="59"/>
      <c r="TRY1562" s="59"/>
      <c r="TRZ1562" s="59"/>
      <c r="TSA1562" s="59"/>
      <c r="TSB1562" s="59"/>
      <c r="TSC1562" s="59"/>
      <c r="TSD1562" s="59"/>
      <c r="TSE1562" s="59"/>
      <c r="TSF1562" s="59"/>
      <c r="TSG1562" s="59"/>
      <c r="TSH1562" s="59"/>
      <c r="TSI1562" s="59"/>
      <c r="TSJ1562" s="59"/>
      <c r="TSK1562" s="59"/>
      <c r="TSL1562" s="59"/>
      <c r="TSM1562" s="59"/>
      <c r="TSN1562" s="59"/>
      <c r="TSO1562" s="59"/>
      <c r="TSP1562" s="59"/>
      <c r="TSQ1562" s="59"/>
      <c r="TSR1562" s="59"/>
      <c r="TSS1562" s="59"/>
      <c r="TST1562" s="59"/>
      <c r="TSU1562" s="59"/>
      <c r="TSV1562" s="59"/>
      <c r="TSW1562" s="59"/>
      <c r="TSX1562" s="59"/>
      <c r="TSY1562" s="59"/>
      <c r="TSZ1562" s="59"/>
      <c r="TTA1562" s="59"/>
      <c r="TTB1562" s="59"/>
      <c r="TTC1562" s="59"/>
      <c r="TTD1562" s="59"/>
      <c r="TTE1562" s="59"/>
      <c r="TTF1562" s="59"/>
      <c r="TTG1562" s="59"/>
      <c r="TTH1562" s="59"/>
      <c r="TTI1562" s="59"/>
      <c r="TTJ1562" s="59"/>
      <c r="TTK1562" s="59"/>
      <c r="TTL1562" s="59"/>
      <c r="TTM1562" s="59"/>
      <c r="TTN1562" s="59"/>
      <c r="TTO1562" s="59"/>
      <c r="TTP1562" s="59"/>
      <c r="TTQ1562" s="59"/>
      <c r="TTR1562" s="59"/>
      <c r="TTS1562" s="59"/>
      <c r="TTT1562" s="59"/>
      <c r="TTU1562" s="59"/>
      <c r="TTV1562" s="59"/>
      <c r="TTW1562" s="59"/>
      <c r="TTX1562" s="59"/>
      <c r="TTY1562" s="59"/>
      <c r="TTZ1562" s="59"/>
      <c r="TUA1562" s="59"/>
      <c r="TUB1562" s="59"/>
      <c r="TUC1562" s="59"/>
      <c r="TUD1562" s="59"/>
      <c r="TUE1562" s="59"/>
      <c r="TUF1562" s="59"/>
      <c r="TUG1562" s="59"/>
      <c r="TUH1562" s="59"/>
      <c r="TUI1562" s="59"/>
      <c r="TUJ1562" s="59"/>
      <c r="TUK1562" s="59"/>
      <c r="TUL1562" s="59"/>
      <c r="TUM1562" s="59"/>
      <c r="TUN1562" s="59"/>
      <c r="TUO1562" s="59"/>
      <c r="TUP1562" s="59"/>
      <c r="TUQ1562" s="59"/>
      <c r="TUR1562" s="59"/>
      <c r="TUS1562" s="59"/>
      <c r="TUT1562" s="59"/>
      <c r="TUU1562" s="59"/>
      <c r="TUV1562" s="59"/>
      <c r="TUW1562" s="59"/>
      <c r="TUX1562" s="59"/>
      <c r="TUY1562" s="59"/>
      <c r="TUZ1562" s="59"/>
      <c r="TVA1562" s="59"/>
      <c r="TVB1562" s="59"/>
      <c r="TVC1562" s="59"/>
      <c r="TVD1562" s="59"/>
      <c r="TVE1562" s="59"/>
      <c r="TVF1562" s="59"/>
      <c r="TVG1562" s="59"/>
      <c r="TVH1562" s="59"/>
      <c r="TVI1562" s="59"/>
      <c r="TVJ1562" s="59"/>
      <c r="TVK1562" s="59"/>
      <c r="TVL1562" s="59"/>
      <c r="TVM1562" s="59"/>
      <c r="TVN1562" s="59"/>
      <c r="TVO1562" s="59"/>
      <c r="TVP1562" s="59"/>
      <c r="TVQ1562" s="59"/>
      <c r="TVR1562" s="59"/>
      <c r="TVS1562" s="59"/>
      <c r="TVT1562" s="59"/>
      <c r="TVU1562" s="59"/>
      <c r="TVV1562" s="59"/>
      <c r="TVW1562" s="59"/>
      <c r="TVX1562" s="59"/>
      <c r="TVY1562" s="59"/>
      <c r="TVZ1562" s="59"/>
      <c r="TWA1562" s="59"/>
      <c r="TWB1562" s="59"/>
      <c r="TWC1562" s="59"/>
      <c r="TWD1562" s="59"/>
      <c r="TWE1562" s="59"/>
      <c r="TWF1562" s="59"/>
      <c r="TWG1562" s="59"/>
      <c r="TWH1562" s="59"/>
      <c r="TWI1562" s="59"/>
      <c r="TWJ1562" s="59"/>
      <c r="TWK1562" s="59"/>
      <c r="TWL1562" s="59"/>
      <c r="TWM1562" s="59"/>
      <c r="TWN1562" s="59"/>
      <c r="TWO1562" s="59"/>
      <c r="TWP1562" s="59"/>
      <c r="TWQ1562" s="59"/>
      <c r="TWR1562" s="59"/>
      <c r="TWS1562" s="59"/>
      <c r="TWT1562" s="59"/>
      <c r="TWU1562" s="59"/>
      <c r="TWV1562" s="59"/>
      <c r="TWW1562" s="59"/>
      <c r="TWX1562" s="59"/>
      <c r="TWY1562" s="59"/>
      <c r="TWZ1562" s="59"/>
      <c r="TXA1562" s="59"/>
      <c r="TXB1562" s="59"/>
      <c r="TXC1562" s="59"/>
      <c r="TXD1562" s="59"/>
      <c r="TXE1562" s="59"/>
      <c r="TXF1562" s="59"/>
      <c r="TXG1562" s="59"/>
      <c r="TXH1562" s="59"/>
      <c r="TXI1562" s="59"/>
      <c r="TXJ1562" s="59"/>
      <c r="TXK1562" s="59"/>
      <c r="TXL1562" s="59"/>
      <c r="TXM1562" s="59"/>
      <c r="TXN1562" s="59"/>
      <c r="TXO1562" s="59"/>
      <c r="TXP1562" s="59"/>
      <c r="TXQ1562" s="59"/>
      <c r="TXR1562" s="59"/>
      <c r="TXS1562" s="59"/>
      <c r="TXT1562" s="59"/>
      <c r="TXU1562" s="59"/>
      <c r="TXV1562" s="59"/>
      <c r="TXW1562" s="59"/>
      <c r="TXX1562" s="59"/>
      <c r="TXY1562" s="59"/>
      <c r="TXZ1562" s="59"/>
      <c r="TYA1562" s="59"/>
      <c r="TYB1562" s="59"/>
      <c r="TYC1562" s="59"/>
      <c r="TYD1562" s="59"/>
      <c r="TYE1562" s="59"/>
      <c r="TYF1562" s="59"/>
      <c r="TYG1562" s="59"/>
      <c r="TYH1562" s="59"/>
      <c r="TYI1562" s="59"/>
      <c r="TYJ1562" s="59"/>
      <c r="TYK1562" s="59"/>
      <c r="TYL1562" s="59"/>
      <c r="TYM1562" s="59"/>
      <c r="TYN1562" s="59"/>
      <c r="TYO1562" s="59"/>
      <c r="TYP1562" s="59"/>
      <c r="TYQ1562" s="59"/>
      <c r="TYR1562" s="59"/>
      <c r="TYS1562" s="59"/>
      <c r="TYT1562" s="59"/>
      <c r="TYU1562" s="59"/>
      <c r="TYV1562" s="59"/>
      <c r="TYW1562" s="59"/>
      <c r="TYX1562" s="59"/>
      <c r="TYY1562" s="59"/>
      <c r="TYZ1562" s="59"/>
      <c r="TZA1562" s="59"/>
      <c r="TZB1562" s="59"/>
      <c r="TZC1562" s="59"/>
      <c r="TZD1562" s="59"/>
      <c r="TZE1562" s="59"/>
      <c r="TZF1562" s="59"/>
      <c r="TZG1562" s="59"/>
      <c r="TZH1562" s="59"/>
      <c r="TZI1562" s="59"/>
      <c r="TZJ1562" s="59"/>
      <c r="TZK1562" s="59"/>
      <c r="TZL1562" s="59"/>
      <c r="TZM1562" s="59"/>
      <c r="TZN1562" s="59"/>
      <c r="TZO1562" s="59"/>
      <c r="TZP1562" s="59"/>
      <c r="TZQ1562" s="59"/>
      <c r="TZR1562" s="59"/>
      <c r="TZS1562" s="59"/>
      <c r="TZT1562" s="59"/>
      <c r="TZU1562" s="59"/>
      <c r="TZV1562" s="59"/>
      <c r="TZW1562" s="59"/>
      <c r="TZX1562" s="59"/>
      <c r="TZY1562" s="59"/>
      <c r="TZZ1562" s="59"/>
      <c r="UAA1562" s="59"/>
      <c r="UAB1562" s="59"/>
      <c r="UAC1562" s="59"/>
      <c r="UAD1562" s="59"/>
      <c r="UAE1562" s="59"/>
      <c r="UAF1562" s="59"/>
      <c r="UAG1562" s="59"/>
      <c r="UAH1562" s="59"/>
      <c r="UAI1562" s="59"/>
      <c r="UAJ1562" s="59"/>
      <c r="UAK1562" s="59"/>
      <c r="UAL1562" s="59"/>
      <c r="UAM1562" s="59"/>
      <c r="UAN1562" s="59"/>
      <c r="UAO1562" s="59"/>
      <c r="UAP1562" s="59"/>
      <c r="UAQ1562" s="59"/>
      <c r="UAR1562" s="59"/>
      <c r="UAS1562" s="59"/>
      <c r="UAT1562" s="59"/>
      <c r="UAU1562" s="59"/>
      <c r="UAV1562" s="59"/>
      <c r="UAW1562" s="59"/>
      <c r="UAX1562" s="59"/>
      <c r="UAY1562" s="59"/>
      <c r="UAZ1562" s="59"/>
      <c r="UBA1562" s="59"/>
      <c r="UBB1562" s="59"/>
      <c r="UBC1562" s="59"/>
      <c r="UBD1562" s="59"/>
      <c r="UBE1562" s="59"/>
      <c r="UBF1562" s="59"/>
      <c r="UBG1562" s="59"/>
      <c r="UBH1562" s="59"/>
      <c r="UBI1562" s="59"/>
      <c r="UBJ1562" s="59"/>
      <c r="UBK1562" s="59"/>
      <c r="UBL1562" s="59"/>
      <c r="UBM1562" s="59"/>
      <c r="UBN1562" s="59"/>
      <c r="UBO1562" s="59"/>
      <c r="UBP1562" s="59"/>
      <c r="UBQ1562" s="59"/>
      <c r="UBR1562" s="59"/>
      <c r="UBS1562" s="59"/>
      <c r="UBT1562" s="59"/>
      <c r="UBU1562" s="59"/>
      <c r="UBV1562" s="59"/>
      <c r="UBW1562" s="59"/>
      <c r="UBX1562" s="59"/>
      <c r="UBY1562" s="59"/>
      <c r="UBZ1562" s="59"/>
      <c r="UCA1562" s="59"/>
      <c r="UCB1562" s="59"/>
      <c r="UCC1562" s="59"/>
      <c r="UCD1562" s="59"/>
      <c r="UCE1562" s="59"/>
      <c r="UCF1562" s="59"/>
      <c r="UCG1562" s="59"/>
      <c r="UCH1562" s="59"/>
      <c r="UCI1562" s="59"/>
      <c r="UCJ1562" s="59"/>
      <c r="UCK1562" s="59"/>
      <c r="UCL1562" s="59"/>
      <c r="UCM1562" s="59"/>
      <c r="UCN1562" s="59"/>
      <c r="UCO1562" s="59"/>
      <c r="UCP1562" s="59"/>
      <c r="UCQ1562" s="59"/>
      <c r="UCR1562" s="59"/>
      <c r="UCS1562" s="59"/>
      <c r="UCT1562" s="59"/>
      <c r="UCU1562" s="59"/>
      <c r="UCV1562" s="59"/>
      <c r="UCW1562" s="59"/>
      <c r="UCX1562" s="59"/>
      <c r="UCY1562" s="59"/>
      <c r="UCZ1562" s="59"/>
      <c r="UDA1562" s="59"/>
      <c r="UDB1562" s="59"/>
      <c r="UDC1562" s="59"/>
      <c r="UDD1562" s="59"/>
      <c r="UDE1562" s="59"/>
      <c r="UDF1562" s="59"/>
      <c r="UDG1562" s="59"/>
      <c r="UDH1562" s="59"/>
      <c r="UDI1562" s="59"/>
      <c r="UDJ1562" s="59"/>
      <c r="UDK1562" s="59"/>
      <c r="UDL1562" s="59"/>
      <c r="UDM1562" s="59"/>
      <c r="UDN1562" s="59"/>
      <c r="UDO1562" s="59"/>
      <c r="UDP1562" s="59"/>
      <c r="UDQ1562" s="59"/>
      <c r="UDR1562" s="59"/>
      <c r="UDS1562" s="59"/>
      <c r="UDT1562" s="59"/>
      <c r="UDU1562" s="59"/>
      <c r="UDV1562" s="59"/>
      <c r="UDW1562" s="59"/>
      <c r="UDX1562" s="59"/>
      <c r="UDY1562" s="59"/>
      <c r="UDZ1562" s="59"/>
      <c r="UEA1562" s="59"/>
      <c r="UEB1562" s="59"/>
      <c r="UEC1562" s="59"/>
      <c r="UED1562" s="59"/>
      <c r="UEE1562" s="59"/>
      <c r="UEF1562" s="59"/>
      <c r="UEG1562" s="59"/>
      <c r="UEH1562" s="59"/>
      <c r="UEI1562" s="59"/>
      <c r="UEJ1562" s="59"/>
      <c r="UEK1562" s="59"/>
      <c r="UEL1562" s="59"/>
      <c r="UEM1562" s="59"/>
      <c r="UEN1562" s="59"/>
      <c r="UEO1562" s="59"/>
      <c r="UEP1562" s="59"/>
      <c r="UEQ1562" s="59"/>
      <c r="UER1562" s="59"/>
      <c r="UES1562" s="59"/>
      <c r="UET1562" s="59"/>
      <c r="UEU1562" s="59"/>
      <c r="UEV1562" s="59"/>
      <c r="UEW1562" s="59"/>
      <c r="UEX1562" s="59"/>
      <c r="UEY1562" s="59"/>
      <c r="UEZ1562" s="59"/>
      <c r="UFA1562" s="59"/>
      <c r="UFB1562" s="59"/>
      <c r="UFC1562" s="59"/>
      <c r="UFD1562" s="59"/>
      <c r="UFE1562" s="59"/>
      <c r="UFF1562" s="59"/>
      <c r="UFG1562" s="59"/>
      <c r="UFH1562" s="59"/>
      <c r="UFI1562" s="59"/>
      <c r="UFJ1562" s="59"/>
      <c r="UFK1562" s="59"/>
      <c r="UFL1562" s="59"/>
      <c r="UFM1562" s="59"/>
      <c r="UFN1562" s="59"/>
      <c r="UFO1562" s="59"/>
      <c r="UFP1562" s="59"/>
      <c r="UFQ1562" s="59"/>
      <c r="UFR1562" s="59"/>
      <c r="UFS1562" s="59"/>
      <c r="UFT1562" s="59"/>
      <c r="UFU1562" s="59"/>
      <c r="UFV1562" s="59"/>
      <c r="UFW1562" s="59"/>
      <c r="UFX1562" s="59"/>
      <c r="UFY1562" s="59"/>
      <c r="UFZ1562" s="59"/>
      <c r="UGA1562" s="59"/>
      <c r="UGB1562" s="59"/>
      <c r="UGC1562" s="59"/>
      <c r="UGD1562" s="59"/>
      <c r="UGE1562" s="59"/>
      <c r="UGF1562" s="59"/>
      <c r="UGG1562" s="59"/>
      <c r="UGH1562" s="59"/>
      <c r="UGI1562" s="59"/>
      <c r="UGJ1562" s="59"/>
      <c r="UGK1562" s="59"/>
      <c r="UGL1562" s="59"/>
      <c r="UGM1562" s="59"/>
      <c r="UGN1562" s="59"/>
      <c r="UGO1562" s="59"/>
      <c r="UGP1562" s="59"/>
      <c r="UGQ1562" s="59"/>
      <c r="UGR1562" s="59"/>
      <c r="UGS1562" s="59"/>
      <c r="UGT1562" s="59"/>
      <c r="UGU1562" s="59"/>
      <c r="UGV1562" s="59"/>
      <c r="UGW1562" s="59"/>
      <c r="UGX1562" s="59"/>
      <c r="UGY1562" s="59"/>
      <c r="UGZ1562" s="59"/>
      <c r="UHA1562" s="59"/>
      <c r="UHB1562" s="59"/>
      <c r="UHC1562" s="59"/>
      <c r="UHD1562" s="59"/>
      <c r="UHE1562" s="59"/>
      <c r="UHF1562" s="59"/>
      <c r="UHG1562" s="59"/>
      <c r="UHH1562" s="59"/>
      <c r="UHI1562" s="59"/>
      <c r="UHJ1562" s="59"/>
      <c r="UHK1562" s="59"/>
      <c r="UHL1562" s="59"/>
      <c r="UHM1562" s="59"/>
      <c r="UHN1562" s="59"/>
      <c r="UHO1562" s="59"/>
      <c r="UHP1562" s="59"/>
      <c r="UHQ1562" s="59"/>
      <c r="UHR1562" s="59"/>
      <c r="UHS1562" s="59"/>
      <c r="UHT1562" s="59"/>
      <c r="UHU1562" s="59"/>
      <c r="UHV1562" s="59"/>
      <c r="UHW1562" s="59"/>
      <c r="UHX1562" s="59"/>
      <c r="UHY1562" s="59"/>
      <c r="UHZ1562" s="59"/>
      <c r="UIA1562" s="59"/>
      <c r="UIB1562" s="59"/>
      <c r="UIC1562" s="59"/>
      <c r="UID1562" s="59"/>
      <c r="UIE1562" s="59"/>
      <c r="UIF1562" s="59"/>
      <c r="UIG1562" s="59"/>
      <c r="UIH1562" s="59"/>
      <c r="UII1562" s="59"/>
      <c r="UIJ1562" s="59"/>
      <c r="UIK1562" s="59"/>
      <c r="UIL1562" s="59"/>
      <c r="UIM1562" s="59"/>
      <c r="UIN1562" s="59"/>
      <c r="UIO1562" s="59"/>
      <c r="UIP1562" s="59"/>
      <c r="UIQ1562" s="59"/>
      <c r="UIR1562" s="59"/>
      <c r="UIS1562" s="59"/>
      <c r="UIT1562" s="59"/>
      <c r="UIU1562" s="59"/>
      <c r="UIV1562" s="59"/>
      <c r="UIW1562" s="59"/>
      <c r="UIX1562" s="59"/>
      <c r="UIY1562" s="59"/>
      <c r="UIZ1562" s="59"/>
      <c r="UJA1562" s="59"/>
      <c r="UJB1562" s="59"/>
      <c r="UJC1562" s="59"/>
      <c r="UJD1562" s="59"/>
      <c r="UJE1562" s="59"/>
      <c r="UJF1562" s="59"/>
      <c r="UJG1562" s="59"/>
      <c r="UJH1562" s="59"/>
      <c r="UJI1562" s="59"/>
      <c r="UJJ1562" s="59"/>
      <c r="UJK1562" s="59"/>
      <c r="UJL1562" s="59"/>
      <c r="UJM1562" s="59"/>
      <c r="UJN1562" s="59"/>
      <c r="UJO1562" s="59"/>
      <c r="UJP1562" s="59"/>
      <c r="UJQ1562" s="59"/>
      <c r="UJR1562" s="59"/>
      <c r="UJS1562" s="59"/>
      <c r="UJT1562" s="59"/>
      <c r="UJU1562" s="59"/>
      <c r="UJV1562" s="59"/>
      <c r="UJW1562" s="59"/>
      <c r="UJX1562" s="59"/>
      <c r="UJY1562" s="59"/>
      <c r="UJZ1562" s="59"/>
      <c r="UKA1562" s="59"/>
      <c r="UKB1562" s="59"/>
      <c r="UKC1562" s="59"/>
      <c r="UKD1562" s="59"/>
      <c r="UKE1562" s="59"/>
      <c r="UKF1562" s="59"/>
      <c r="UKG1562" s="59"/>
      <c r="UKH1562" s="59"/>
      <c r="UKI1562" s="59"/>
      <c r="UKJ1562" s="59"/>
      <c r="UKK1562" s="59"/>
      <c r="UKL1562" s="59"/>
      <c r="UKM1562" s="59"/>
      <c r="UKN1562" s="59"/>
      <c r="UKO1562" s="59"/>
      <c r="UKP1562" s="59"/>
      <c r="UKQ1562" s="59"/>
      <c r="UKR1562" s="59"/>
      <c r="UKS1562" s="59"/>
      <c r="UKT1562" s="59"/>
      <c r="UKU1562" s="59"/>
      <c r="UKV1562" s="59"/>
      <c r="UKW1562" s="59"/>
      <c r="UKX1562" s="59"/>
      <c r="UKY1562" s="59"/>
      <c r="UKZ1562" s="59"/>
      <c r="ULA1562" s="59"/>
      <c r="ULB1562" s="59"/>
      <c r="ULC1562" s="59"/>
      <c r="ULD1562" s="59"/>
      <c r="ULE1562" s="59"/>
      <c r="ULF1562" s="59"/>
      <c r="ULG1562" s="59"/>
      <c r="ULH1562" s="59"/>
      <c r="ULI1562" s="59"/>
      <c r="ULJ1562" s="59"/>
      <c r="ULK1562" s="59"/>
      <c r="ULL1562" s="59"/>
      <c r="ULM1562" s="59"/>
      <c r="ULN1562" s="59"/>
      <c r="ULO1562" s="59"/>
      <c r="ULP1562" s="59"/>
      <c r="ULQ1562" s="59"/>
      <c r="ULR1562" s="59"/>
      <c r="ULS1562" s="59"/>
      <c r="ULT1562" s="59"/>
      <c r="ULU1562" s="59"/>
      <c r="ULV1562" s="59"/>
      <c r="ULW1562" s="59"/>
      <c r="ULX1562" s="59"/>
      <c r="ULY1562" s="59"/>
      <c r="ULZ1562" s="59"/>
      <c r="UMA1562" s="59"/>
      <c r="UMB1562" s="59"/>
      <c r="UMC1562" s="59"/>
      <c r="UMD1562" s="59"/>
      <c r="UME1562" s="59"/>
      <c r="UMF1562" s="59"/>
      <c r="UMG1562" s="59"/>
      <c r="UMH1562" s="59"/>
      <c r="UMI1562" s="59"/>
      <c r="UMJ1562" s="59"/>
      <c r="UMK1562" s="59"/>
      <c r="UML1562" s="59"/>
      <c r="UMM1562" s="59"/>
      <c r="UMN1562" s="59"/>
      <c r="UMO1562" s="59"/>
      <c r="UMP1562" s="59"/>
      <c r="UMQ1562" s="59"/>
      <c r="UMR1562" s="59"/>
      <c r="UMS1562" s="59"/>
      <c r="UMT1562" s="59"/>
      <c r="UMU1562" s="59"/>
      <c r="UMV1562" s="59"/>
      <c r="UMW1562" s="59"/>
      <c r="UMX1562" s="59"/>
      <c r="UMY1562" s="59"/>
      <c r="UMZ1562" s="59"/>
      <c r="UNA1562" s="59"/>
      <c r="UNB1562" s="59"/>
      <c r="UNC1562" s="59"/>
      <c r="UND1562" s="59"/>
      <c r="UNE1562" s="59"/>
      <c r="UNF1562" s="59"/>
      <c r="UNG1562" s="59"/>
      <c r="UNH1562" s="59"/>
      <c r="UNI1562" s="59"/>
      <c r="UNJ1562" s="59"/>
      <c r="UNK1562" s="59"/>
      <c r="UNL1562" s="59"/>
      <c r="UNM1562" s="59"/>
      <c r="UNN1562" s="59"/>
      <c r="UNO1562" s="59"/>
      <c r="UNP1562" s="59"/>
      <c r="UNQ1562" s="59"/>
      <c r="UNR1562" s="59"/>
      <c r="UNS1562" s="59"/>
      <c r="UNT1562" s="59"/>
      <c r="UNU1562" s="59"/>
      <c r="UNV1562" s="59"/>
      <c r="UNW1562" s="59"/>
      <c r="UNX1562" s="59"/>
      <c r="UNY1562" s="59"/>
      <c r="UNZ1562" s="59"/>
      <c r="UOA1562" s="59"/>
      <c r="UOB1562" s="59"/>
      <c r="UOC1562" s="59"/>
      <c r="UOD1562" s="59"/>
      <c r="UOE1562" s="59"/>
      <c r="UOF1562" s="59"/>
      <c r="UOG1562" s="59"/>
      <c r="UOH1562" s="59"/>
      <c r="UOI1562" s="59"/>
      <c r="UOJ1562" s="59"/>
      <c r="UOK1562" s="59"/>
      <c r="UOL1562" s="59"/>
      <c r="UOM1562" s="59"/>
      <c r="UON1562" s="59"/>
      <c r="UOO1562" s="59"/>
      <c r="UOP1562" s="59"/>
      <c r="UOQ1562" s="59"/>
      <c r="UOR1562" s="59"/>
      <c r="UOS1562" s="59"/>
      <c r="UOT1562" s="59"/>
      <c r="UOU1562" s="59"/>
      <c r="UOV1562" s="59"/>
      <c r="UOW1562" s="59"/>
      <c r="UOX1562" s="59"/>
      <c r="UOY1562" s="59"/>
      <c r="UOZ1562" s="59"/>
      <c r="UPA1562" s="59"/>
      <c r="UPB1562" s="59"/>
      <c r="UPC1562" s="59"/>
      <c r="UPD1562" s="59"/>
      <c r="UPE1562" s="59"/>
      <c r="UPF1562" s="59"/>
      <c r="UPG1562" s="59"/>
      <c r="UPH1562" s="59"/>
      <c r="UPI1562" s="59"/>
      <c r="UPJ1562" s="59"/>
      <c r="UPK1562" s="59"/>
      <c r="UPL1562" s="59"/>
      <c r="UPM1562" s="59"/>
      <c r="UPN1562" s="59"/>
      <c r="UPO1562" s="59"/>
      <c r="UPP1562" s="59"/>
      <c r="UPQ1562" s="59"/>
      <c r="UPR1562" s="59"/>
      <c r="UPS1562" s="59"/>
      <c r="UPT1562" s="59"/>
      <c r="UPU1562" s="59"/>
      <c r="UPV1562" s="59"/>
      <c r="UPW1562" s="59"/>
      <c r="UPX1562" s="59"/>
      <c r="UPY1562" s="59"/>
      <c r="UPZ1562" s="59"/>
      <c r="UQA1562" s="59"/>
      <c r="UQB1562" s="59"/>
      <c r="UQC1562" s="59"/>
      <c r="UQD1562" s="59"/>
      <c r="UQE1562" s="59"/>
      <c r="UQF1562" s="59"/>
      <c r="UQG1562" s="59"/>
      <c r="UQH1562" s="59"/>
      <c r="UQI1562" s="59"/>
      <c r="UQJ1562" s="59"/>
      <c r="UQK1562" s="59"/>
      <c r="UQL1562" s="59"/>
      <c r="UQM1562" s="59"/>
      <c r="UQN1562" s="59"/>
      <c r="UQO1562" s="59"/>
      <c r="UQP1562" s="59"/>
      <c r="UQQ1562" s="59"/>
      <c r="UQR1562" s="59"/>
      <c r="UQS1562" s="59"/>
      <c r="UQT1562" s="59"/>
      <c r="UQU1562" s="59"/>
      <c r="UQV1562" s="59"/>
      <c r="UQW1562" s="59"/>
      <c r="UQX1562" s="59"/>
      <c r="UQY1562" s="59"/>
      <c r="UQZ1562" s="59"/>
      <c r="URA1562" s="59"/>
      <c r="URB1562" s="59"/>
      <c r="URC1562" s="59"/>
      <c r="URD1562" s="59"/>
      <c r="URE1562" s="59"/>
      <c r="URF1562" s="59"/>
      <c r="URG1562" s="59"/>
      <c r="URH1562" s="59"/>
      <c r="URI1562" s="59"/>
      <c r="URJ1562" s="59"/>
      <c r="URK1562" s="59"/>
      <c r="URL1562" s="59"/>
      <c r="URM1562" s="59"/>
      <c r="URN1562" s="59"/>
      <c r="URO1562" s="59"/>
      <c r="URP1562" s="59"/>
      <c r="URQ1562" s="59"/>
      <c r="URR1562" s="59"/>
      <c r="URS1562" s="59"/>
      <c r="URT1562" s="59"/>
      <c r="URU1562" s="59"/>
      <c r="URV1562" s="59"/>
      <c r="URW1562" s="59"/>
      <c r="URX1562" s="59"/>
      <c r="URY1562" s="59"/>
      <c r="URZ1562" s="59"/>
      <c r="USA1562" s="59"/>
      <c r="USB1562" s="59"/>
      <c r="USC1562" s="59"/>
      <c r="USD1562" s="59"/>
      <c r="USE1562" s="59"/>
      <c r="USF1562" s="59"/>
      <c r="USG1562" s="59"/>
      <c r="USH1562" s="59"/>
      <c r="USI1562" s="59"/>
      <c r="USJ1562" s="59"/>
      <c r="USK1562" s="59"/>
      <c r="USL1562" s="59"/>
      <c r="USM1562" s="59"/>
      <c r="USN1562" s="59"/>
      <c r="USO1562" s="59"/>
      <c r="USP1562" s="59"/>
      <c r="USQ1562" s="59"/>
      <c r="USR1562" s="59"/>
      <c r="USS1562" s="59"/>
      <c r="UST1562" s="59"/>
      <c r="USU1562" s="59"/>
      <c r="USV1562" s="59"/>
      <c r="USW1562" s="59"/>
      <c r="USX1562" s="59"/>
      <c r="USY1562" s="59"/>
      <c r="USZ1562" s="59"/>
      <c r="UTA1562" s="59"/>
      <c r="UTB1562" s="59"/>
      <c r="UTC1562" s="59"/>
      <c r="UTD1562" s="59"/>
      <c r="UTE1562" s="59"/>
      <c r="UTF1562" s="59"/>
      <c r="UTG1562" s="59"/>
      <c r="UTH1562" s="59"/>
      <c r="UTI1562" s="59"/>
      <c r="UTJ1562" s="59"/>
      <c r="UTK1562" s="59"/>
      <c r="UTL1562" s="59"/>
      <c r="UTM1562" s="59"/>
      <c r="UTN1562" s="59"/>
      <c r="UTO1562" s="59"/>
      <c r="UTP1562" s="59"/>
      <c r="UTQ1562" s="59"/>
      <c r="UTR1562" s="59"/>
      <c r="UTS1562" s="59"/>
      <c r="UTT1562" s="59"/>
      <c r="UTU1562" s="59"/>
      <c r="UTV1562" s="59"/>
      <c r="UTW1562" s="59"/>
      <c r="UTX1562" s="59"/>
      <c r="UTY1562" s="59"/>
      <c r="UTZ1562" s="59"/>
      <c r="UUA1562" s="59"/>
      <c r="UUB1562" s="59"/>
      <c r="UUC1562" s="59"/>
      <c r="UUD1562" s="59"/>
      <c r="UUE1562" s="59"/>
      <c r="UUF1562" s="59"/>
      <c r="UUG1562" s="59"/>
      <c r="UUH1562" s="59"/>
      <c r="UUI1562" s="59"/>
      <c r="UUJ1562" s="59"/>
      <c r="UUK1562" s="59"/>
      <c r="UUL1562" s="59"/>
      <c r="UUM1562" s="59"/>
      <c r="UUN1562" s="59"/>
      <c r="UUO1562" s="59"/>
      <c r="UUP1562" s="59"/>
      <c r="UUQ1562" s="59"/>
      <c r="UUR1562" s="59"/>
      <c r="UUS1562" s="59"/>
      <c r="UUT1562" s="59"/>
      <c r="UUU1562" s="59"/>
      <c r="UUV1562" s="59"/>
      <c r="UUW1562" s="59"/>
      <c r="UUX1562" s="59"/>
      <c r="UUY1562" s="59"/>
      <c r="UUZ1562" s="59"/>
      <c r="UVA1562" s="59"/>
      <c r="UVB1562" s="59"/>
      <c r="UVC1562" s="59"/>
      <c r="UVD1562" s="59"/>
      <c r="UVE1562" s="59"/>
      <c r="UVF1562" s="59"/>
      <c r="UVG1562" s="59"/>
      <c r="UVH1562" s="59"/>
      <c r="UVI1562" s="59"/>
      <c r="UVJ1562" s="59"/>
      <c r="UVK1562" s="59"/>
      <c r="UVL1562" s="59"/>
      <c r="UVM1562" s="59"/>
      <c r="UVN1562" s="59"/>
      <c r="UVO1562" s="59"/>
      <c r="UVP1562" s="59"/>
      <c r="UVQ1562" s="59"/>
      <c r="UVR1562" s="59"/>
      <c r="UVS1562" s="59"/>
      <c r="UVT1562" s="59"/>
      <c r="UVU1562" s="59"/>
      <c r="UVV1562" s="59"/>
      <c r="UVW1562" s="59"/>
      <c r="UVX1562" s="59"/>
      <c r="UVY1562" s="59"/>
      <c r="UVZ1562" s="59"/>
      <c r="UWA1562" s="59"/>
      <c r="UWB1562" s="59"/>
      <c r="UWC1562" s="59"/>
      <c r="UWD1562" s="59"/>
      <c r="UWE1562" s="59"/>
      <c r="UWF1562" s="59"/>
      <c r="UWG1562" s="59"/>
      <c r="UWH1562" s="59"/>
      <c r="UWI1562" s="59"/>
      <c r="UWJ1562" s="59"/>
      <c r="UWK1562" s="59"/>
      <c r="UWL1562" s="59"/>
      <c r="UWM1562" s="59"/>
      <c r="UWN1562" s="59"/>
      <c r="UWO1562" s="59"/>
      <c r="UWP1562" s="59"/>
      <c r="UWQ1562" s="59"/>
      <c r="UWR1562" s="59"/>
      <c r="UWS1562" s="59"/>
      <c r="UWT1562" s="59"/>
      <c r="UWU1562" s="59"/>
      <c r="UWV1562" s="59"/>
      <c r="UWW1562" s="59"/>
      <c r="UWX1562" s="59"/>
      <c r="UWY1562" s="59"/>
      <c r="UWZ1562" s="59"/>
      <c r="UXA1562" s="59"/>
      <c r="UXB1562" s="59"/>
      <c r="UXC1562" s="59"/>
      <c r="UXD1562" s="59"/>
      <c r="UXE1562" s="59"/>
      <c r="UXF1562" s="59"/>
      <c r="UXG1562" s="59"/>
      <c r="UXH1562" s="59"/>
      <c r="UXI1562" s="59"/>
      <c r="UXJ1562" s="59"/>
      <c r="UXK1562" s="59"/>
      <c r="UXL1562" s="59"/>
      <c r="UXM1562" s="59"/>
      <c r="UXN1562" s="59"/>
      <c r="UXO1562" s="59"/>
      <c r="UXP1562" s="59"/>
      <c r="UXQ1562" s="59"/>
      <c r="UXR1562" s="59"/>
      <c r="UXS1562" s="59"/>
      <c r="UXT1562" s="59"/>
      <c r="UXU1562" s="59"/>
      <c r="UXV1562" s="59"/>
      <c r="UXW1562" s="59"/>
      <c r="UXX1562" s="59"/>
      <c r="UXY1562" s="59"/>
      <c r="UXZ1562" s="59"/>
      <c r="UYA1562" s="59"/>
      <c r="UYB1562" s="59"/>
      <c r="UYC1562" s="59"/>
      <c r="UYD1562" s="59"/>
      <c r="UYE1562" s="59"/>
      <c r="UYF1562" s="59"/>
      <c r="UYG1562" s="59"/>
      <c r="UYH1562" s="59"/>
      <c r="UYI1562" s="59"/>
      <c r="UYJ1562" s="59"/>
      <c r="UYK1562" s="59"/>
      <c r="UYL1562" s="59"/>
      <c r="UYM1562" s="59"/>
      <c r="UYN1562" s="59"/>
      <c r="UYO1562" s="59"/>
      <c r="UYP1562" s="59"/>
      <c r="UYQ1562" s="59"/>
      <c r="UYR1562" s="59"/>
      <c r="UYS1562" s="59"/>
      <c r="UYT1562" s="59"/>
      <c r="UYU1562" s="59"/>
      <c r="UYV1562" s="59"/>
      <c r="UYW1562" s="59"/>
      <c r="UYX1562" s="59"/>
      <c r="UYY1562" s="59"/>
      <c r="UYZ1562" s="59"/>
      <c r="UZA1562" s="59"/>
      <c r="UZB1562" s="59"/>
      <c r="UZC1562" s="59"/>
      <c r="UZD1562" s="59"/>
      <c r="UZE1562" s="59"/>
      <c r="UZF1562" s="59"/>
      <c r="UZG1562" s="59"/>
      <c r="UZH1562" s="59"/>
      <c r="UZI1562" s="59"/>
      <c r="UZJ1562" s="59"/>
      <c r="UZK1562" s="59"/>
      <c r="UZL1562" s="59"/>
      <c r="UZM1562" s="59"/>
      <c r="UZN1562" s="59"/>
      <c r="UZO1562" s="59"/>
      <c r="UZP1562" s="59"/>
      <c r="UZQ1562" s="59"/>
      <c r="UZR1562" s="59"/>
      <c r="UZS1562" s="59"/>
      <c r="UZT1562" s="59"/>
      <c r="UZU1562" s="59"/>
      <c r="UZV1562" s="59"/>
      <c r="UZW1562" s="59"/>
      <c r="UZX1562" s="59"/>
      <c r="UZY1562" s="59"/>
      <c r="UZZ1562" s="59"/>
      <c r="VAA1562" s="59"/>
      <c r="VAB1562" s="59"/>
      <c r="VAC1562" s="59"/>
      <c r="VAD1562" s="59"/>
      <c r="VAE1562" s="59"/>
      <c r="VAF1562" s="59"/>
      <c r="VAG1562" s="59"/>
      <c r="VAH1562" s="59"/>
      <c r="VAI1562" s="59"/>
      <c r="VAJ1562" s="59"/>
      <c r="VAK1562" s="59"/>
      <c r="VAL1562" s="59"/>
      <c r="VAM1562" s="59"/>
      <c r="VAN1562" s="59"/>
      <c r="VAO1562" s="59"/>
      <c r="VAP1562" s="59"/>
      <c r="VAQ1562" s="59"/>
      <c r="VAR1562" s="59"/>
      <c r="VAS1562" s="59"/>
      <c r="VAT1562" s="59"/>
      <c r="VAU1562" s="59"/>
      <c r="VAV1562" s="59"/>
      <c r="VAW1562" s="59"/>
      <c r="VAX1562" s="59"/>
      <c r="VAY1562" s="59"/>
      <c r="VAZ1562" s="59"/>
      <c r="VBA1562" s="59"/>
      <c r="VBB1562" s="59"/>
      <c r="VBC1562" s="59"/>
      <c r="VBD1562" s="59"/>
      <c r="VBE1562" s="59"/>
      <c r="VBF1562" s="59"/>
      <c r="VBG1562" s="59"/>
      <c r="VBH1562" s="59"/>
      <c r="VBI1562" s="59"/>
      <c r="VBJ1562" s="59"/>
      <c r="VBK1562" s="59"/>
      <c r="VBL1562" s="59"/>
      <c r="VBM1562" s="59"/>
      <c r="VBN1562" s="59"/>
      <c r="VBO1562" s="59"/>
      <c r="VBP1562" s="59"/>
      <c r="VBQ1562" s="59"/>
      <c r="VBR1562" s="59"/>
      <c r="VBS1562" s="59"/>
      <c r="VBT1562" s="59"/>
      <c r="VBU1562" s="59"/>
      <c r="VBV1562" s="59"/>
      <c r="VBW1562" s="59"/>
      <c r="VBX1562" s="59"/>
      <c r="VBY1562" s="59"/>
      <c r="VBZ1562" s="59"/>
      <c r="VCA1562" s="59"/>
      <c r="VCB1562" s="59"/>
      <c r="VCC1562" s="59"/>
      <c r="VCD1562" s="59"/>
      <c r="VCE1562" s="59"/>
      <c r="VCF1562" s="59"/>
      <c r="VCG1562" s="59"/>
      <c r="VCH1562" s="59"/>
      <c r="VCI1562" s="59"/>
      <c r="VCJ1562" s="59"/>
      <c r="VCK1562" s="59"/>
      <c r="VCL1562" s="59"/>
      <c r="VCM1562" s="59"/>
      <c r="VCN1562" s="59"/>
      <c r="VCO1562" s="59"/>
      <c r="VCP1562" s="59"/>
      <c r="VCQ1562" s="59"/>
      <c r="VCR1562" s="59"/>
      <c r="VCS1562" s="59"/>
      <c r="VCT1562" s="59"/>
      <c r="VCU1562" s="59"/>
      <c r="VCV1562" s="59"/>
      <c r="VCW1562" s="59"/>
      <c r="VCX1562" s="59"/>
      <c r="VCY1562" s="59"/>
      <c r="VCZ1562" s="59"/>
      <c r="VDA1562" s="59"/>
      <c r="VDB1562" s="59"/>
      <c r="VDC1562" s="59"/>
      <c r="VDD1562" s="59"/>
      <c r="VDE1562" s="59"/>
      <c r="VDF1562" s="59"/>
      <c r="VDG1562" s="59"/>
      <c r="VDH1562" s="59"/>
      <c r="VDI1562" s="59"/>
      <c r="VDJ1562" s="59"/>
      <c r="VDK1562" s="59"/>
      <c r="VDL1562" s="59"/>
      <c r="VDM1562" s="59"/>
      <c r="VDN1562" s="59"/>
      <c r="VDO1562" s="59"/>
      <c r="VDP1562" s="59"/>
      <c r="VDQ1562" s="59"/>
      <c r="VDR1562" s="59"/>
      <c r="VDS1562" s="59"/>
      <c r="VDT1562" s="59"/>
      <c r="VDU1562" s="59"/>
      <c r="VDV1562" s="59"/>
      <c r="VDW1562" s="59"/>
      <c r="VDX1562" s="59"/>
      <c r="VDY1562" s="59"/>
      <c r="VDZ1562" s="59"/>
      <c r="VEA1562" s="59"/>
      <c r="VEB1562" s="59"/>
      <c r="VEC1562" s="59"/>
      <c r="VED1562" s="59"/>
      <c r="VEE1562" s="59"/>
      <c r="VEF1562" s="59"/>
      <c r="VEG1562" s="59"/>
      <c r="VEH1562" s="59"/>
      <c r="VEI1562" s="59"/>
      <c r="VEJ1562" s="59"/>
      <c r="VEK1562" s="59"/>
      <c r="VEL1562" s="59"/>
      <c r="VEM1562" s="59"/>
      <c r="VEN1562" s="59"/>
      <c r="VEO1562" s="59"/>
      <c r="VEP1562" s="59"/>
      <c r="VEQ1562" s="59"/>
      <c r="VER1562" s="59"/>
      <c r="VES1562" s="59"/>
      <c r="VET1562" s="59"/>
      <c r="VEU1562" s="59"/>
      <c r="VEV1562" s="59"/>
      <c r="VEW1562" s="59"/>
      <c r="VEX1562" s="59"/>
      <c r="VEY1562" s="59"/>
      <c r="VEZ1562" s="59"/>
      <c r="VFA1562" s="59"/>
      <c r="VFB1562" s="59"/>
      <c r="VFC1562" s="59"/>
      <c r="VFD1562" s="59"/>
      <c r="VFE1562" s="59"/>
      <c r="VFF1562" s="59"/>
      <c r="VFG1562" s="59"/>
      <c r="VFH1562" s="59"/>
      <c r="VFI1562" s="59"/>
      <c r="VFJ1562" s="59"/>
      <c r="VFK1562" s="59"/>
      <c r="VFL1562" s="59"/>
      <c r="VFM1562" s="59"/>
      <c r="VFN1562" s="59"/>
      <c r="VFO1562" s="59"/>
      <c r="VFP1562" s="59"/>
      <c r="VFQ1562" s="59"/>
      <c r="VFR1562" s="59"/>
      <c r="VFS1562" s="59"/>
      <c r="VFT1562" s="59"/>
      <c r="VFU1562" s="59"/>
      <c r="VFV1562" s="59"/>
      <c r="VFW1562" s="59"/>
      <c r="VFX1562" s="59"/>
      <c r="VFY1562" s="59"/>
      <c r="VFZ1562" s="59"/>
      <c r="VGA1562" s="59"/>
      <c r="VGB1562" s="59"/>
      <c r="VGC1562" s="59"/>
      <c r="VGD1562" s="59"/>
      <c r="VGE1562" s="59"/>
      <c r="VGF1562" s="59"/>
      <c r="VGG1562" s="59"/>
      <c r="VGH1562" s="59"/>
      <c r="VGI1562" s="59"/>
      <c r="VGJ1562" s="59"/>
      <c r="VGK1562" s="59"/>
      <c r="VGL1562" s="59"/>
      <c r="VGM1562" s="59"/>
      <c r="VGN1562" s="59"/>
      <c r="VGO1562" s="59"/>
      <c r="VGP1562" s="59"/>
      <c r="VGQ1562" s="59"/>
      <c r="VGR1562" s="59"/>
      <c r="VGS1562" s="59"/>
      <c r="VGT1562" s="59"/>
      <c r="VGU1562" s="59"/>
      <c r="VGV1562" s="59"/>
      <c r="VGW1562" s="59"/>
      <c r="VGX1562" s="59"/>
      <c r="VGY1562" s="59"/>
      <c r="VGZ1562" s="59"/>
      <c r="VHA1562" s="59"/>
      <c r="VHB1562" s="59"/>
      <c r="VHC1562" s="59"/>
      <c r="VHD1562" s="59"/>
      <c r="VHE1562" s="59"/>
      <c r="VHF1562" s="59"/>
      <c r="VHG1562" s="59"/>
      <c r="VHH1562" s="59"/>
      <c r="VHI1562" s="59"/>
      <c r="VHJ1562" s="59"/>
      <c r="VHK1562" s="59"/>
      <c r="VHL1562" s="59"/>
      <c r="VHM1562" s="59"/>
      <c r="VHN1562" s="59"/>
      <c r="VHO1562" s="59"/>
      <c r="VHP1562" s="59"/>
      <c r="VHQ1562" s="59"/>
      <c r="VHR1562" s="59"/>
      <c r="VHS1562" s="59"/>
      <c r="VHT1562" s="59"/>
      <c r="VHU1562" s="59"/>
      <c r="VHV1562" s="59"/>
      <c r="VHW1562" s="59"/>
      <c r="VHX1562" s="59"/>
      <c r="VHY1562" s="59"/>
      <c r="VHZ1562" s="59"/>
      <c r="VIA1562" s="59"/>
      <c r="VIB1562" s="59"/>
      <c r="VIC1562" s="59"/>
      <c r="VID1562" s="59"/>
      <c r="VIE1562" s="59"/>
      <c r="VIF1562" s="59"/>
      <c r="VIG1562" s="59"/>
      <c r="VIH1562" s="59"/>
      <c r="VII1562" s="59"/>
      <c r="VIJ1562" s="59"/>
      <c r="VIK1562" s="59"/>
      <c r="VIL1562" s="59"/>
      <c r="VIM1562" s="59"/>
      <c r="VIN1562" s="59"/>
      <c r="VIO1562" s="59"/>
      <c r="VIP1562" s="59"/>
      <c r="VIQ1562" s="59"/>
      <c r="VIR1562" s="59"/>
      <c r="VIS1562" s="59"/>
      <c r="VIT1562" s="59"/>
      <c r="VIU1562" s="59"/>
      <c r="VIV1562" s="59"/>
      <c r="VIW1562" s="59"/>
      <c r="VIX1562" s="59"/>
      <c r="VIY1562" s="59"/>
      <c r="VIZ1562" s="59"/>
      <c r="VJA1562" s="59"/>
      <c r="VJB1562" s="59"/>
      <c r="VJC1562" s="59"/>
      <c r="VJD1562" s="59"/>
      <c r="VJE1562" s="59"/>
      <c r="VJF1562" s="59"/>
      <c r="VJG1562" s="59"/>
      <c r="VJH1562" s="59"/>
      <c r="VJI1562" s="59"/>
      <c r="VJJ1562" s="59"/>
      <c r="VJK1562" s="59"/>
      <c r="VJL1562" s="59"/>
      <c r="VJM1562" s="59"/>
      <c r="VJN1562" s="59"/>
      <c r="VJO1562" s="59"/>
      <c r="VJP1562" s="59"/>
      <c r="VJQ1562" s="59"/>
      <c r="VJR1562" s="59"/>
      <c r="VJS1562" s="59"/>
      <c r="VJT1562" s="59"/>
      <c r="VJU1562" s="59"/>
      <c r="VJV1562" s="59"/>
      <c r="VJW1562" s="59"/>
      <c r="VJX1562" s="59"/>
      <c r="VJY1562" s="59"/>
      <c r="VJZ1562" s="59"/>
      <c r="VKA1562" s="59"/>
      <c r="VKB1562" s="59"/>
      <c r="VKC1562" s="59"/>
      <c r="VKD1562" s="59"/>
      <c r="VKE1562" s="59"/>
      <c r="VKF1562" s="59"/>
      <c r="VKG1562" s="59"/>
      <c r="VKH1562" s="59"/>
      <c r="VKI1562" s="59"/>
      <c r="VKJ1562" s="59"/>
      <c r="VKK1562" s="59"/>
      <c r="VKL1562" s="59"/>
      <c r="VKM1562" s="59"/>
      <c r="VKN1562" s="59"/>
      <c r="VKO1562" s="59"/>
      <c r="VKP1562" s="59"/>
      <c r="VKQ1562" s="59"/>
      <c r="VKR1562" s="59"/>
      <c r="VKS1562" s="59"/>
      <c r="VKT1562" s="59"/>
      <c r="VKU1562" s="59"/>
      <c r="VKV1562" s="59"/>
      <c r="VKW1562" s="59"/>
      <c r="VKX1562" s="59"/>
      <c r="VKY1562" s="59"/>
      <c r="VKZ1562" s="59"/>
      <c r="VLA1562" s="59"/>
      <c r="VLB1562" s="59"/>
      <c r="VLC1562" s="59"/>
      <c r="VLD1562" s="59"/>
      <c r="VLE1562" s="59"/>
      <c r="VLF1562" s="59"/>
      <c r="VLG1562" s="59"/>
      <c r="VLH1562" s="59"/>
      <c r="VLI1562" s="59"/>
      <c r="VLJ1562" s="59"/>
      <c r="VLK1562" s="59"/>
      <c r="VLL1562" s="59"/>
      <c r="VLM1562" s="59"/>
      <c r="VLN1562" s="59"/>
      <c r="VLO1562" s="59"/>
      <c r="VLP1562" s="59"/>
      <c r="VLQ1562" s="59"/>
      <c r="VLR1562" s="59"/>
      <c r="VLS1562" s="59"/>
      <c r="VLT1562" s="59"/>
      <c r="VLU1562" s="59"/>
      <c r="VLV1562" s="59"/>
      <c r="VLW1562" s="59"/>
      <c r="VLX1562" s="59"/>
      <c r="VLY1562" s="59"/>
      <c r="VLZ1562" s="59"/>
      <c r="VMA1562" s="59"/>
      <c r="VMB1562" s="59"/>
      <c r="VMC1562" s="59"/>
      <c r="VMD1562" s="59"/>
      <c r="VME1562" s="59"/>
      <c r="VMF1562" s="59"/>
      <c r="VMG1562" s="59"/>
      <c r="VMH1562" s="59"/>
      <c r="VMI1562" s="59"/>
      <c r="VMJ1562" s="59"/>
      <c r="VMK1562" s="59"/>
      <c r="VML1562" s="59"/>
      <c r="VMM1562" s="59"/>
      <c r="VMN1562" s="59"/>
      <c r="VMO1562" s="59"/>
      <c r="VMP1562" s="59"/>
      <c r="VMQ1562" s="59"/>
      <c r="VMR1562" s="59"/>
      <c r="VMS1562" s="59"/>
      <c r="VMT1562" s="59"/>
      <c r="VMU1562" s="59"/>
      <c r="VMV1562" s="59"/>
      <c r="VMW1562" s="59"/>
      <c r="VMX1562" s="59"/>
      <c r="VMY1562" s="59"/>
      <c r="VMZ1562" s="59"/>
      <c r="VNA1562" s="59"/>
      <c r="VNB1562" s="59"/>
      <c r="VNC1562" s="59"/>
      <c r="VND1562" s="59"/>
      <c r="VNE1562" s="59"/>
      <c r="VNF1562" s="59"/>
      <c r="VNG1562" s="59"/>
      <c r="VNH1562" s="59"/>
      <c r="VNI1562" s="59"/>
      <c r="VNJ1562" s="59"/>
      <c r="VNK1562" s="59"/>
      <c r="VNL1562" s="59"/>
      <c r="VNM1562" s="59"/>
      <c r="VNN1562" s="59"/>
      <c r="VNO1562" s="59"/>
      <c r="VNP1562" s="59"/>
      <c r="VNQ1562" s="59"/>
      <c r="VNR1562" s="59"/>
      <c r="VNS1562" s="59"/>
      <c r="VNT1562" s="59"/>
      <c r="VNU1562" s="59"/>
      <c r="VNV1562" s="59"/>
      <c r="VNW1562" s="59"/>
      <c r="VNX1562" s="59"/>
      <c r="VNY1562" s="59"/>
      <c r="VNZ1562" s="59"/>
      <c r="VOA1562" s="59"/>
      <c r="VOB1562" s="59"/>
      <c r="VOC1562" s="59"/>
      <c r="VOD1562" s="59"/>
      <c r="VOE1562" s="59"/>
      <c r="VOF1562" s="59"/>
      <c r="VOG1562" s="59"/>
      <c r="VOH1562" s="59"/>
      <c r="VOI1562" s="59"/>
      <c r="VOJ1562" s="59"/>
      <c r="VOK1562" s="59"/>
      <c r="VOL1562" s="59"/>
      <c r="VOM1562" s="59"/>
      <c r="VON1562" s="59"/>
      <c r="VOO1562" s="59"/>
      <c r="VOP1562" s="59"/>
      <c r="VOQ1562" s="59"/>
      <c r="VOR1562" s="59"/>
      <c r="VOS1562" s="59"/>
      <c r="VOT1562" s="59"/>
      <c r="VOU1562" s="59"/>
      <c r="VOV1562" s="59"/>
      <c r="VOW1562" s="59"/>
      <c r="VOX1562" s="59"/>
      <c r="VOY1562" s="59"/>
      <c r="VOZ1562" s="59"/>
      <c r="VPA1562" s="59"/>
      <c r="VPB1562" s="59"/>
      <c r="VPC1562" s="59"/>
      <c r="VPD1562" s="59"/>
      <c r="VPE1562" s="59"/>
      <c r="VPF1562" s="59"/>
      <c r="VPG1562" s="59"/>
      <c r="VPH1562" s="59"/>
      <c r="VPI1562" s="59"/>
      <c r="VPJ1562" s="59"/>
      <c r="VPK1562" s="59"/>
      <c r="VPL1562" s="59"/>
      <c r="VPM1562" s="59"/>
      <c r="VPN1562" s="59"/>
      <c r="VPO1562" s="59"/>
      <c r="VPP1562" s="59"/>
      <c r="VPQ1562" s="59"/>
      <c r="VPR1562" s="59"/>
      <c r="VPS1562" s="59"/>
      <c r="VPT1562" s="59"/>
      <c r="VPU1562" s="59"/>
      <c r="VPV1562" s="59"/>
      <c r="VPW1562" s="59"/>
      <c r="VPX1562" s="59"/>
      <c r="VPY1562" s="59"/>
      <c r="VPZ1562" s="59"/>
      <c r="VQA1562" s="59"/>
      <c r="VQB1562" s="59"/>
      <c r="VQC1562" s="59"/>
      <c r="VQD1562" s="59"/>
      <c r="VQE1562" s="59"/>
      <c r="VQF1562" s="59"/>
      <c r="VQG1562" s="59"/>
      <c r="VQH1562" s="59"/>
      <c r="VQI1562" s="59"/>
      <c r="VQJ1562" s="59"/>
      <c r="VQK1562" s="59"/>
      <c r="VQL1562" s="59"/>
      <c r="VQM1562" s="59"/>
      <c r="VQN1562" s="59"/>
      <c r="VQO1562" s="59"/>
      <c r="VQP1562" s="59"/>
      <c r="VQQ1562" s="59"/>
      <c r="VQR1562" s="59"/>
      <c r="VQS1562" s="59"/>
      <c r="VQT1562" s="59"/>
      <c r="VQU1562" s="59"/>
      <c r="VQV1562" s="59"/>
      <c r="VQW1562" s="59"/>
      <c r="VQX1562" s="59"/>
      <c r="VQY1562" s="59"/>
      <c r="VQZ1562" s="59"/>
      <c r="VRA1562" s="59"/>
      <c r="VRB1562" s="59"/>
      <c r="VRC1562" s="59"/>
      <c r="VRD1562" s="59"/>
      <c r="VRE1562" s="59"/>
      <c r="VRF1562" s="59"/>
      <c r="VRG1562" s="59"/>
      <c r="VRH1562" s="59"/>
      <c r="VRI1562" s="59"/>
      <c r="VRJ1562" s="59"/>
      <c r="VRK1562" s="59"/>
      <c r="VRL1562" s="59"/>
      <c r="VRM1562" s="59"/>
      <c r="VRN1562" s="59"/>
      <c r="VRO1562" s="59"/>
      <c r="VRP1562" s="59"/>
      <c r="VRQ1562" s="59"/>
      <c r="VRR1562" s="59"/>
      <c r="VRS1562" s="59"/>
      <c r="VRT1562" s="59"/>
      <c r="VRU1562" s="59"/>
      <c r="VRV1562" s="59"/>
      <c r="VRW1562" s="59"/>
      <c r="VRX1562" s="59"/>
      <c r="VRY1562" s="59"/>
      <c r="VRZ1562" s="59"/>
      <c r="VSA1562" s="59"/>
      <c r="VSB1562" s="59"/>
      <c r="VSC1562" s="59"/>
      <c r="VSD1562" s="59"/>
      <c r="VSE1562" s="59"/>
      <c r="VSF1562" s="59"/>
      <c r="VSG1562" s="59"/>
      <c r="VSH1562" s="59"/>
      <c r="VSI1562" s="59"/>
      <c r="VSJ1562" s="59"/>
      <c r="VSK1562" s="59"/>
      <c r="VSL1562" s="59"/>
      <c r="VSM1562" s="59"/>
      <c r="VSN1562" s="59"/>
      <c r="VSO1562" s="59"/>
      <c r="VSP1562" s="59"/>
      <c r="VSQ1562" s="59"/>
      <c r="VSR1562" s="59"/>
      <c r="VSS1562" s="59"/>
      <c r="VST1562" s="59"/>
      <c r="VSU1562" s="59"/>
      <c r="VSV1562" s="59"/>
      <c r="VSW1562" s="59"/>
      <c r="VSX1562" s="59"/>
      <c r="VSY1562" s="59"/>
      <c r="VSZ1562" s="59"/>
      <c r="VTA1562" s="59"/>
      <c r="VTB1562" s="59"/>
      <c r="VTC1562" s="59"/>
      <c r="VTD1562" s="59"/>
      <c r="VTE1562" s="59"/>
      <c r="VTF1562" s="59"/>
      <c r="VTG1562" s="59"/>
      <c r="VTH1562" s="59"/>
      <c r="VTI1562" s="59"/>
      <c r="VTJ1562" s="59"/>
      <c r="VTK1562" s="59"/>
      <c r="VTL1562" s="59"/>
      <c r="VTM1562" s="59"/>
      <c r="VTN1562" s="59"/>
      <c r="VTO1562" s="59"/>
      <c r="VTP1562" s="59"/>
      <c r="VTQ1562" s="59"/>
      <c r="VTR1562" s="59"/>
      <c r="VTS1562" s="59"/>
      <c r="VTT1562" s="59"/>
      <c r="VTU1562" s="59"/>
      <c r="VTV1562" s="59"/>
      <c r="VTW1562" s="59"/>
      <c r="VTX1562" s="59"/>
      <c r="VTY1562" s="59"/>
      <c r="VTZ1562" s="59"/>
      <c r="VUA1562" s="59"/>
      <c r="VUB1562" s="59"/>
      <c r="VUC1562" s="59"/>
      <c r="VUD1562" s="59"/>
      <c r="VUE1562" s="59"/>
      <c r="VUF1562" s="59"/>
      <c r="VUG1562" s="59"/>
      <c r="VUH1562" s="59"/>
      <c r="VUI1562" s="59"/>
      <c r="VUJ1562" s="59"/>
      <c r="VUK1562" s="59"/>
      <c r="VUL1562" s="59"/>
      <c r="VUM1562" s="59"/>
      <c r="VUN1562" s="59"/>
      <c r="VUO1562" s="59"/>
      <c r="VUP1562" s="59"/>
      <c r="VUQ1562" s="59"/>
      <c r="VUR1562" s="59"/>
      <c r="VUS1562" s="59"/>
      <c r="VUT1562" s="59"/>
      <c r="VUU1562" s="59"/>
      <c r="VUV1562" s="59"/>
      <c r="VUW1562" s="59"/>
      <c r="VUX1562" s="59"/>
      <c r="VUY1562" s="59"/>
      <c r="VUZ1562" s="59"/>
      <c r="VVA1562" s="59"/>
      <c r="VVB1562" s="59"/>
      <c r="VVC1562" s="59"/>
      <c r="VVD1562" s="59"/>
      <c r="VVE1562" s="59"/>
      <c r="VVF1562" s="59"/>
      <c r="VVG1562" s="59"/>
      <c r="VVH1562" s="59"/>
      <c r="VVI1562" s="59"/>
      <c r="VVJ1562" s="59"/>
      <c r="VVK1562" s="59"/>
      <c r="VVL1562" s="59"/>
      <c r="VVM1562" s="59"/>
      <c r="VVN1562" s="59"/>
      <c r="VVO1562" s="59"/>
      <c r="VVP1562" s="59"/>
      <c r="VVQ1562" s="59"/>
      <c r="VVR1562" s="59"/>
      <c r="VVS1562" s="59"/>
      <c r="VVT1562" s="59"/>
      <c r="VVU1562" s="59"/>
      <c r="VVV1562" s="59"/>
      <c r="VVW1562" s="59"/>
      <c r="VVX1562" s="59"/>
      <c r="VVY1562" s="59"/>
      <c r="VVZ1562" s="59"/>
      <c r="VWA1562" s="59"/>
      <c r="VWB1562" s="59"/>
      <c r="VWC1562" s="59"/>
      <c r="VWD1562" s="59"/>
      <c r="VWE1562" s="59"/>
      <c r="VWF1562" s="59"/>
      <c r="VWG1562" s="59"/>
      <c r="VWH1562" s="59"/>
      <c r="VWI1562" s="59"/>
      <c r="VWJ1562" s="59"/>
      <c r="VWK1562" s="59"/>
      <c r="VWL1562" s="59"/>
      <c r="VWM1562" s="59"/>
      <c r="VWN1562" s="59"/>
      <c r="VWO1562" s="59"/>
      <c r="VWP1562" s="59"/>
      <c r="VWQ1562" s="59"/>
      <c r="VWR1562" s="59"/>
      <c r="VWS1562" s="59"/>
      <c r="VWT1562" s="59"/>
      <c r="VWU1562" s="59"/>
      <c r="VWV1562" s="59"/>
      <c r="VWW1562" s="59"/>
      <c r="VWX1562" s="59"/>
      <c r="VWY1562" s="59"/>
      <c r="VWZ1562" s="59"/>
      <c r="VXA1562" s="59"/>
      <c r="VXB1562" s="59"/>
      <c r="VXC1562" s="59"/>
      <c r="VXD1562" s="59"/>
      <c r="VXE1562" s="59"/>
      <c r="VXF1562" s="59"/>
      <c r="VXG1562" s="59"/>
      <c r="VXH1562" s="59"/>
      <c r="VXI1562" s="59"/>
      <c r="VXJ1562" s="59"/>
      <c r="VXK1562" s="59"/>
      <c r="VXL1562" s="59"/>
      <c r="VXM1562" s="59"/>
      <c r="VXN1562" s="59"/>
      <c r="VXO1562" s="59"/>
      <c r="VXP1562" s="59"/>
      <c r="VXQ1562" s="59"/>
      <c r="VXR1562" s="59"/>
      <c r="VXS1562" s="59"/>
      <c r="VXT1562" s="59"/>
      <c r="VXU1562" s="59"/>
      <c r="VXV1562" s="59"/>
      <c r="VXW1562" s="59"/>
      <c r="VXX1562" s="59"/>
      <c r="VXY1562" s="59"/>
      <c r="VXZ1562" s="59"/>
      <c r="VYA1562" s="59"/>
      <c r="VYB1562" s="59"/>
      <c r="VYC1562" s="59"/>
      <c r="VYD1562" s="59"/>
      <c r="VYE1562" s="59"/>
      <c r="VYF1562" s="59"/>
      <c r="VYG1562" s="59"/>
      <c r="VYH1562" s="59"/>
      <c r="VYI1562" s="59"/>
      <c r="VYJ1562" s="59"/>
      <c r="VYK1562" s="59"/>
      <c r="VYL1562" s="59"/>
      <c r="VYM1562" s="59"/>
      <c r="VYN1562" s="59"/>
      <c r="VYO1562" s="59"/>
      <c r="VYP1562" s="59"/>
      <c r="VYQ1562" s="59"/>
      <c r="VYR1562" s="59"/>
      <c r="VYS1562" s="59"/>
      <c r="VYT1562" s="59"/>
      <c r="VYU1562" s="59"/>
      <c r="VYV1562" s="59"/>
      <c r="VYW1562" s="59"/>
      <c r="VYX1562" s="59"/>
      <c r="VYY1562" s="59"/>
      <c r="VYZ1562" s="59"/>
      <c r="VZA1562" s="59"/>
      <c r="VZB1562" s="59"/>
      <c r="VZC1562" s="59"/>
      <c r="VZD1562" s="59"/>
      <c r="VZE1562" s="59"/>
      <c r="VZF1562" s="59"/>
      <c r="VZG1562" s="59"/>
      <c r="VZH1562" s="59"/>
      <c r="VZI1562" s="59"/>
      <c r="VZJ1562" s="59"/>
      <c r="VZK1562" s="59"/>
      <c r="VZL1562" s="59"/>
      <c r="VZM1562" s="59"/>
      <c r="VZN1562" s="59"/>
      <c r="VZO1562" s="59"/>
      <c r="VZP1562" s="59"/>
      <c r="VZQ1562" s="59"/>
      <c r="VZR1562" s="59"/>
      <c r="VZS1562" s="59"/>
      <c r="VZT1562" s="59"/>
      <c r="VZU1562" s="59"/>
      <c r="VZV1562" s="59"/>
      <c r="VZW1562" s="59"/>
      <c r="VZX1562" s="59"/>
      <c r="VZY1562" s="59"/>
      <c r="VZZ1562" s="59"/>
      <c r="WAA1562" s="59"/>
      <c r="WAB1562" s="59"/>
      <c r="WAC1562" s="59"/>
      <c r="WAD1562" s="59"/>
      <c r="WAE1562" s="59"/>
      <c r="WAF1562" s="59"/>
      <c r="WAG1562" s="59"/>
      <c r="WAH1562" s="59"/>
      <c r="WAI1562" s="59"/>
      <c r="WAJ1562" s="59"/>
      <c r="WAK1562" s="59"/>
      <c r="WAL1562" s="59"/>
      <c r="WAM1562" s="59"/>
      <c r="WAN1562" s="59"/>
      <c r="WAO1562" s="59"/>
      <c r="WAP1562" s="59"/>
      <c r="WAQ1562" s="59"/>
      <c r="WAR1562" s="59"/>
      <c r="WAS1562" s="59"/>
      <c r="WAT1562" s="59"/>
      <c r="WAU1562" s="59"/>
      <c r="WAV1562" s="59"/>
      <c r="WAW1562" s="59"/>
      <c r="WAX1562" s="59"/>
      <c r="WAY1562" s="59"/>
      <c r="WAZ1562" s="59"/>
      <c r="WBA1562" s="59"/>
      <c r="WBB1562" s="59"/>
      <c r="WBC1562" s="59"/>
      <c r="WBD1562" s="59"/>
      <c r="WBE1562" s="59"/>
      <c r="WBF1562" s="59"/>
      <c r="WBG1562" s="59"/>
      <c r="WBH1562" s="59"/>
      <c r="WBI1562" s="59"/>
      <c r="WBJ1562" s="59"/>
      <c r="WBK1562" s="59"/>
      <c r="WBL1562" s="59"/>
      <c r="WBM1562" s="59"/>
      <c r="WBN1562" s="59"/>
      <c r="WBO1562" s="59"/>
      <c r="WBP1562" s="59"/>
      <c r="WBQ1562" s="59"/>
      <c r="WBR1562" s="59"/>
      <c r="WBS1562" s="59"/>
      <c r="WBT1562" s="59"/>
      <c r="WBU1562" s="59"/>
      <c r="WBV1562" s="59"/>
      <c r="WBW1562" s="59"/>
      <c r="WBX1562" s="59"/>
      <c r="WBY1562" s="59"/>
      <c r="WBZ1562" s="59"/>
      <c r="WCA1562" s="59"/>
      <c r="WCB1562" s="59"/>
      <c r="WCC1562" s="59"/>
      <c r="WCD1562" s="59"/>
      <c r="WCE1562" s="59"/>
      <c r="WCF1562" s="59"/>
      <c r="WCG1562" s="59"/>
      <c r="WCH1562" s="59"/>
      <c r="WCI1562" s="59"/>
      <c r="WCJ1562" s="59"/>
      <c r="WCK1562" s="59"/>
      <c r="WCL1562" s="59"/>
      <c r="WCM1562" s="59"/>
      <c r="WCN1562" s="59"/>
      <c r="WCO1562" s="59"/>
      <c r="WCP1562" s="59"/>
      <c r="WCQ1562" s="59"/>
      <c r="WCR1562" s="59"/>
      <c r="WCS1562" s="59"/>
      <c r="WCT1562" s="59"/>
      <c r="WCU1562" s="59"/>
      <c r="WCV1562" s="59"/>
      <c r="WCW1562" s="59"/>
      <c r="WCX1562" s="59"/>
      <c r="WCY1562" s="59"/>
      <c r="WCZ1562" s="59"/>
      <c r="WDA1562" s="59"/>
      <c r="WDB1562" s="59"/>
      <c r="WDC1562" s="59"/>
      <c r="WDD1562" s="59"/>
      <c r="WDE1562" s="59"/>
      <c r="WDF1562" s="59"/>
      <c r="WDG1562" s="59"/>
      <c r="WDH1562" s="59"/>
      <c r="WDI1562" s="59"/>
      <c r="WDJ1562" s="59"/>
      <c r="WDK1562" s="59"/>
      <c r="WDL1562" s="59"/>
      <c r="WDM1562" s="59"/>
      <c r="WDN1562" s="59"/>
      <c r="WDO1562" s="59"/>
      <c r="WDP1562" s="59"/>
      <c r="WDQ1562" s="59"/>
      <c r="WDR1562" s="59"/>
      <c r="WDS1562" s="59"/>
      <c r="WDT1562" s="59"/>
      <c r="WDU1562" s="59"/>
      <c r="WDV1562" s="59"/>
      <c r="WDW1562" s="59"/>
      <c r="WDX1562" s="59"/>
      <c r="WDY1562" s="59"/>
      <c r="WDZ1562" s="59"/>
      <c r="WEA1562" s="59"/>
      <c r="WEB1562" s="59"/>
      <c r="WEC1562" s="59"/>
      <c r="WED1562" s="59"/>
      <c r="WEE1562" s="59"/>
      <c r="WEF1562" s="59"/>
      <c r="WEG1562" s="59"/>
      <c r="WEH1562" s="59"/>
      <c r="WEI1562" s="59"/>
      <c r="WEJ1562" s="59"/>
      <c r="WEK1562" s="59"/>
      <c r="WEL1562" s="59"/>
      <c r="WEM1562" s="59"/>
      <c r="WEN1562" s="59"/>
      <c r="WEO1562" s="59"/>
      <c r="WEP1562" s="59"/>
      <c r="WEQ1562" s="59"/>
      <c r="WER1562" s="59"/>
      <c r="WES1562" s="59"/>
      <c r="WET1562" s="59"/>
      <c r="WEU1562" s="59"/>
      <c r="WEV1562" s="59"/>
      <c r="WEW1562" s="59"/>
      <c r="WEX1562" s="59"/>
      <c r="WEY1562" s="59"/>
      <c r="WEZ1562" s="59"/>
      <c r="WFA1562" s="59"/>
      <c r="WFB1562" s="59"/>
      <c r="WFC1562" s="59"/>
      <c r="WFD1562" s="59"/>
      <c r="WFE1562" s="59"/>
      <c r="WFF1562" s="59"/>
      <c r="WFG1562" s="59"/>
      <c r="WFH1562" s="59"/>
      <c r="WFI1562" s="59"/>
      <c r="WFJ1562" s="59"/>
      <c r="WFK1562" s="59"/>
      <c r="WFL1562" s="59"/>
      <c r="WFM1562" s="59"/>
      <c r="WFN1562" s="59"/>
      <c r="WFO1562" s="59"/>
      <c r="WFP1562" s="59"/>
      <c r="WFQ1562" s="59"/>
      <c r="WFR1562" s="59"/>
      <c r="WFS1562" s="59"/>
      <c r="WFT1562" s="59"/>
      <c r="WFU1562" s="59"/>
      <c r="WFV1562" s="59"/>
      <c r="WFW1562" s="59"/>
      <c r="WFX1562" s="59"/>
      <c r="WFY1562" s="59"/>
      <c r="WFZ1562" s="59"/>
      <c r="WGA1562" s="59"/>
      <c r="WGB1562" s="59"/>
      <c r="WGC1562" s="59"/>
      <c r="WGD1562" s="59"/>
      <c r="WGE1562" s="59"/>
      <c r="WGF1562" s="59"/>
      <c r="WGG1562" s="59"/>
      <c r="WGH1562" s="59"/>
      <c r="WGI1562" s="59"/>
      <c r="WGJ1562" s="59"/>
      <c r="WGK1562" s="59"/>
      <c r="WGL1562" s="59"/>
      <c r="WGM1562" s="59"/>
      <c r="WGN1562" s="59"/>
      <c r="WGO1562" s="59"/>
      <c r="WGP1562" s="59"/>
      <c r="WGQ1562" s="59"/>
      <c r="WGR1562" s="59"/>
      <c r="WGS1562" s="59"/>
      <c r="WGT1562" s="59"/>
      <c r="WGU1562" s="59"/>
      <c r="WGV1562" s="59"/>
      <c r="WGW1562" s="59"/>
      <c r="WGX1562" s="59"/>
      <c r="WGY1562" s="59"/>
      <c r="WGZ1562" s="59"/>
      <c r="WHA1562" s="59"/>
      <c r="WHB1562" s="59"/>
      <c r="WHC1562" s="59"/>
      <c r="WHD1562" s="59"/>
      <c r="WHE1562" s="59"/>
      <c r="WHF1562" s="59"/>
      <c r="WHG1562" s="59"/>
      <c r="WHH1562" s="59"/>
      <c r="WHI1562" s="59"/>
      <c r="WHJ1562" s="59"/>
      <c r="WHK1562" s="59"/>
      <c r="WHL1562" s="59"/>
      <c r="WHM1562" s="59"/>
      <c r="WHN1562" s="59"/>
      <c r="WHO1562" s="59"/>
      <c r="WHP1562" s="59"/>
      <c r="WHQ1562" s="59"/>
      <c r="WHR1562" s="59"/>
      <c r="WHS1562" s="59"/>
      <c r="WHT1562" s="59"/>
      <c r="WHU1562" s="59"/>
      <c r="WHV1562" s="59"/>
      <c r="WHW1562" s="59"/>
      <c r="WHX1562" s="59"/>
      <c r="WHY1562" s="59"/>
      <c r="WHZ1562" s="59"/>
      <c r="WIA1562" s="59"/>
      <c r="WIB1562" s="59"/>
      <c r="WIC1562" s="59"/>
      <c r="WID1562" s="59"/>
      <c r="WIE1562" s="59"/>
      <c r="WIF1562" s="59"/>
      <c r="WIG1562" s="59"/>
      <c r="WIH1562" s="59"/>
      <c r="WII1562" s="59"/>
      <c r="WIJ1562" s="59"/>
      <c r="WIK1562" s="59"/>
      <c r="WIL1562" s="59"/>
      <c r="WIM1562" s="59"/>
      <c r="WIN1562" s="59"/>
      <c r="WIO1562" s="59"/>
      <c r="WIP1562" s="59"/>
      <c r="WIQ1562" s="59"/>
      <c r="WIR1562" s="59"/>
      <c r="WIS1562" s="59"/>
      <c r="WIT1562" s="59"/>
      <c r="WIU1562" s="59"/>
      <c r="WIV1562" s="59"/>
      <c r="WIW1562" s="59"/>
      <c r="WIX1562" s="59"/>
      <c r="WIY1562" s="59"/>
      <c r="WIZ1562" s="59"/>
      <c r="WJA1562" s="59"/>
      <c r="WJB1562" s="59"/>
      <c r="WJC1562" s="59"/>
      <c r="WJD1562" s="59"/>
      <c r="WJE1562" s="59"/>
      <c r="WJF1562" s="59"/>
      <c r="WJG1562" s="59"/>
      <c r="WJH1562" s="59"/>
      <c r="WJI1562" s="59"/>
      <c r="WJJ1562" s="59"/>
      <c r="WJK1562" s="59"/>
      <c r="WJL1562" s="59"/>
      <c r="WJM1562" s="59"/>
      <c r="WJN1562" s="59"/>
      <c r="WJO1562" s="59"/>
      <c r="WJP1562" s="59"/>
      <c r="WJQ1562" s="59"/>
      <c r="WJR1562" s="59"/>
      <c r="WJS1562" s="59"/>
      <c r="WJT1562" s="59"/>
      <c r="WJU1562" s="59"/>
      <c r="WJV1562" s="59"/>
      <c r="WJW1562" s="59"/>
      <c r="WJX1562" s="59"/>
      <c r="WJY1562" s="59"/>
      <c r="WJZ1562" s="59"/>
      <c r="WKA1562" s="59"/>
      <c r="WKB1562" s="59"/>
      <c r="WKC1562" s="59"/>
      <c r="WKD1562" s="59"/>
      <c r="WKE1562" s="59"/>
      <c r="WKF1562" s="59"/>
      <c r="WKG1562" s="59"/>
      <c r="WKH1562" s="59"/>
      <c r="WKI1562" s="59"/>
      <c r="WKJ1562" s="59"/>
      <c r="WKK1562" s="59"/>
      <c r="WKL1562" s="59"/>
      <c r="WKM1562" s="59"/>
      <c r="WKN1562" s="59"/>
      <c r="WKO1562" s="59"/>
      <c r="WKP1562" s="59"/>
      <c r="WKQ1562" s="59"/>
      <c r="WKR1562" s="59"/>
      <c r="WKS1562" s="59"/>
      <c r="WKT1562" s="59"/>
      <c r="WKU1562" s="59"/>
      <c r="WKV1562" s="59"/>
      <c r="WKW1562" s="59"/>
      <c r="WKX1562" s="59"/>
      <c r="WKY1562" s="59"/>
      <c r="WKZ1562" s="59"/>
      <c r="WLA1562" s="59"/>
      <c r="WLB1562" s="59"/>
      <c r="WLC1562" s="59"/>
      <c r="WLD1562" s="59"/>
      <c r="WLE1562" s="59"/>
      <c r="WLF1562" s="59"/>
      <c r="WLG1562" s="59"/>
      <c r="WLH1562" s="59"/>
      <c r="WLI1562" s="59"/>
      <c r="WLJ1562" s="59"/>
      <c r="WLK1562" s="59"/>
      <c r="WLL1562" s="59"/>
      <c r="WLM1562" s="59"/>
      <c r="WLN1562" s="59"/>
      <c r="WLO1562" s="59"/>
      <c r="WLP1562" s="59"/>
      <c r="WLQ1562" s="59"/>
      <c r="WLR1562" s="59"/>
      <c r="WLS1562" s="59"/>
      <c r="WLT1562" s="59"/>
      <c r="WLU1562" s="59"/>
      <c r="WLV1562" s="59"/>
      <c r="WLW1562" s="59"/>
      <c r="WLX1562" s="59"/>
      <c r="WLY1562" s="59"/>
      <c r="WLZ1562" s="59"/>
      <c r="WMA1562" s="59"/>
      <c r="WMB1562" s="59"/>
      <c r="WMC1562" s="59"/>
      <c r="WMD1562" s="59"/>
      <c r="WME1562" s="59"/>
      <c r="WMF1562" s="59"/>
      <c r="WMG1562" s="59"/>
      <c r="WMH1562" s="59"/>
      <c r="WMI1562" s="59"/>
      <c r="WMJ1562" s="59"/>
      <c r="WMK1562" s="59"/>
      <c r="WML1562" s="59"/>
      <c r="WMM1562" s="59"/>
      <c r="WMN1562" s="59"/>
      <c r="WMO1562" s="59"/>
      <c r="WMP1562" s="59"/>
      <c r="WMQ1562" s="59"/>
      <c r="WMR1562" s="59"/>
      <c r="WMS1562" s="59"/>
      <c r="WMT1562" s="59"/>
      <c r="WMU1562" s="59"/>
      <c r="WMV1562" s="59"/>
      <c r="WMW1562" s="59"/>
      <c r="WMX1562" s="59"/>
      <c r="WMY1562" s="59"/>
      <c r="WMZ1562" s="59"/>
      <c r="WNA1562" s="59"/>
      <c r="WNB1562" s="59"/>
      <c r="WNC1562" s="59"/>
      <c r="WND1562" s="59"/>
      <c r="WNE1562" s="59"/>
      <c r="WNF1562" s="59"/>
      <c r="WNG1562" s="59"/>
      <c r="WNH1562" s="59"/>
      <c r="WNI1562" s="59"/>
      <c r="WNJ1562" s="59"/>
      <c r="WNK1562" s="59"/>
      <c r="WNL1562" s="59"/>
      <c r="WNM1562" s="59"/>
      <c r="WNN1562" s="59"/>
      <c r="WNO1562" s="59"/>
      <c r="WNP1562" s="59"/>
      <c r="WNQ1562" s="59"/>
      <c r="WNR1562" s="59"/>
      <c r="WNS1562" s="59"/>
      <c r="WNT1562" s="59"/>
      <c r="WNU1562" s="59"/>
      <c r="WNV1562" s="59"/>
      <c r="WNW1562" s="59"/>
      <c r="WNX1562" s="59"/>
      <c r="WNY1562" s="59"/>
      <c r="WNZ1562" s="59"/>
      <c r="WOA1562" s="59"/>
      <c r="WOB1562" s="59"/>
      <c r="WOC1562" s="59"/>
      <c r="WOD1562" s="59"/>
      <c r="WOE1562" s="59"/>
      <c r="WOF1562" s="59"/>
      <c r="WOG1562" s="59"/>
      <c r="WOH1562" s="59"/>
      <c r="WOI1562" s="59"/>
      <c r="WOJ1562" s="59"/>
      <c r="WOK1562" s="59"/>
      <c r="WOL1562" s="59"/>
      <c r="WOM1562" s="59"/>
      <c r="WON1562" s="59"/>
      <c r="WOO1562" s="59"/>
      <c r="WOP1562" s="59"/>
      <c r="WOQ1562" s="59"/>
      <c r="WOR1562" s="59"/>
      <c r="WOS1562" s="59"/>
      <c r="WOT1562" s="59"/>
      <c r="WOU1562" s="59"/>
      <c r="WOV1562" s="59"/>
      <c r="WOW1562" s="59"/>
      <c r="WOX1562" s="59"/>
      <c r="WOY1562" s="59"/>
      <c r="WOZ1562" s="59"/>
      <c r="WPA1562" s="59"/>
      <c r="WPB1562" s="59"/>
      <c r="WPC1562" s="59"/>
      <c r="WPD1562" s="59"/>
      <c r="WPE1562" s="59"/>
      <c r="WPF1562" s="59"/>
      <c r="WPG1562" s="59"/>
      <c r="WPH1562" s="59"/>
      <c r="WPI1562" s="59"/>
      <c r="WPJ1562" s="59"/>
      <c r="WPK1562" s="59"/>
      <c r="WPL1562" s="59"/>
      <c r="WPM1562" s="59"/>
      <c r="WPN1562" s="59"/>
      <c r="WPO1562" s="59"/>
      <c r="WPP1562" s="59"/>
      <c r="WPQ1562" s="59"/>
      <c r="WPR1562" s="59"/>
      <c r="WPS1562" s="59"/>
      <c r="WPT1562" s="59"/>
      <c r="WPU1562" s="59"/>
      <c r="WPV1562" s="59"/>
      <c r="WPW1562" s="59"/>
      <c r="WPX1562" s="59"/>
      <c r="WPY1562" s="59"/>
      <c r="WPZ1562" s="59"/>
      <c r="WQA1562" s="59"/>
      <c r="WQB1562" s="59"/>
      <c r="WQC1562" s="59"/>
      <c r="WQD1562" s="59"/>
      <c r="WQE1562" s="59"/>
      <c r="WQF1562" s="59"/>
      <c r="WQG1562" s="59"/>
      <c r="WQH1562" s="59"/>
      <c r="WQI1562" s="59"/>
      <c r="WQJ1562" s="59"/>
      <c r="WQK1562" s="59"/>
      <c r="WQL1562" s="59"/>
      <c r="WQM1562" s="59"/>
      <c r="WQN1562" s="59"/>
      <c r="WQO1562" s="59"/>
      <c r="WQP1562" s="59"/>
      <c r="WQQ1562" s="59"/>
      <c r="WQR1562" s="59"/>
      <c r="WQS1562" s="59"/>
      <c r="WQT1562" s="59"/>
      <c r="WQU1562" s="59"/>
      <c r="WQV1562" s="59"/>
      <c r="WQW1562" s="59"/>
      <c r="WQX1562" s="59"/>
      <c r="WQY1562" s="59"/>
      <c r="WQZ1562" s="59"/>
      <c r="WRA1562" s="59"/>
      <c r="WRB1562" s="59"/>
      <c r="WRC1562" s="59"/>
      <c r="WRD1562" s="59"/>
      <c r="WRE1562" s="59"/>
      <c r="WRF1562" s="59"/>
      <c r="WRG1562" s="59"/>
      <c r="WRH1562" s="59"/>
      <c r="WRI1562" s="59"/>
      <c r="WRJ1562" s="59"/>
      <c r="WRK1562" s="59"/>
      <c r="WRL1562" s="59"/>
      <c r="WRM1562" s="59"/>
      <c r="WRN1562" s="59"/>
      <c r="WRO1562" s="59"/>
      <c r="WRP1562" s="59"/>
      <c r="WRQ1562" s="59"/>
      <c r="WRR1562" s="59"/>
      <c r="WRS1562" s="59"/>
      <c r="WRT1562" s="59"/>
      <c r="WRU1562" s="59"/>
      <c r="WRV1562" s="59"/>
      <c r="WRW1562" s="59"/>
      <c r="WRX1562" s="59"/>
      <c r="WRY1562" s="59"/>
      <c r="WRZ1562" s="59"/>
      <c r="WSA1562" s="59"/>
      <c r="WSB1562" s="59"/>
      <c r="WSC1562" s="59"/>
      <c r="WSD1562" s="59"/>
      <c r="WSE1562" s="59"/>
      <c r="WSF1562" s="59"/>
      <c r="WSG1562" s="59"/>
      <c r="WSH1562" s="59"/>
      <c r="WSI1562" s="59"/>
      <c r="WSJ1562" s="59"/>
      <c r="WSK1562" s="59"/>
      <c r="WSL1562" s="59"/>
      <c r="WSM1562" s="59"/>
      <c r="WSN1562" s="59"/>
      <c r="WSO1562" s="59"/>
      <c r="WSP1562" s="59"/>
      <c r="WSQ1562" s="59"/>
      <c r="WSR1562" s="59"/>
      <c r="WSS1562" s="59"/>
      <c r="WST1562" s="59"/>
      <c r="WSU1562" s="59"/>
      <c r="WSV1562" s="59"/>
      <c r="WSW1562" s="59"/>
      <c r="WSX1562" s="59"/>
      <c r="WSY1562" s="59"/>
      <c r="WSZ1562" s="59"/>
      <c r="WTA1562" s="59"/>
      <c r="WTB1562" s="59"/>
      <c r="WTC1562" s="59"/>
      <c r="WTD1562" s="59"/>
      <c r="WTE1562" s="59"/>
      <c r="WTF1562" s="59"/>
      <c r="WTG1562" s="59"/>
      <c r="WTH1562" s="59"/>
      <c r="WTI1562" s="59"/>
      <c r="WTJ1562" s="59"/>
      <c r="WTK1562" s="59"/>
      <c r="WTL1562" s="59"/>
      <c r="WTM1562" s="59"/>
      <c r="WTN1562" s="59"/>
      <c r="WTO1562" s="59"/>
      <c r="WTP1562" s="59"/>
      <c r="WTQ1562" s="59"/>
      <c r="WTR1562" s="59"/>
      <c r="WTS1562" s="59"/>
      <c r="WTT1562" s="59"/>
      <c r="WTU1562" s="59"/>
      <c r="WTV1562" s="59"/>
      <c r="WTW1562" s="59"/>
      <c r="WTX1562" s="59"/>
      <c r="WTY1562" s="59"/>
      <c r="WTZ1562" s="59"/>
      <c r="WUA1562" s="59"/>
      <c r="WUB1562" s="59"/>
      <c r="WUC1562" s="59"/>
      <c r="WUD1562" s="59"/>
      <c r="WUE1562" s="59"/>
      <c r="WUF1562" s="59"/>
      <c r="WUG1562" s="59"/>
      <c r="WUH1562" s="59"/>
      <c r="WUI1562" s="59"/>
      <c r="WUJ1562" s="59"/>
      <c r="WUK1562" s="59"/>
      <c r="WUL1562" s="59"/>
      <c r="WUM1562" s="59"/>
      <c r="WUN1562" s="59"/>
      <c r="WUO1562" s="59"/>
      <c r="WUP1562" s="59"/>
      <c r="WUQ1562" s="59"/>
      <c r="WUR1562" s="59"/>
      <c r="WUS1562" s="59"/>
      <c r="WUT1562" s="59"/>
      <c r="WUU1562" s="59"/>
      <c r="WUV1562" s="59"/>
      <c r="WUW1562" s="59"/>
      <c r="WUX1562" s="59"/>
      <c r="WUY1562" s="59"/>
      <c r="WUZ1562" s="59"/>
      <c r="WVA1562" s="59"/>
      <c r="WVB1562" s="59"/>
      <c r="WVC1562" s="59"/>
      <c r="WVD1562" s="59"/>
      <c r="WVE1562" s="59"/>
      <c r="WVF1562" s="59"/>
      <c r="WVG1562" s="59"/>
      <c r="WVH1562" s="59"/>
      <c r="WVI1562" s="59"/>
      <c r="WVJ1562" s="59"/>
      <c r="WVK1562" s="59"/>
      <c r="WVL1562" s="59"/>
      <c r="WVM1562" s="59"/>
      <c r="WVN1562" s="59"/>
      <c r="WVO1562" s="59"/>
      <c r="WVP1562" s="59"/>
      <c r="WVQ1562" s="59"/>
      <c r="WVR1562" s="59"/>
      <c r="WVS1562" s="59"/>
      <c r="WVT1562" s="59"/>
      <c r="WVU1562" s="59"/>
      <c r="WVV1562" s="59"/>
      <c r="WVW1562" s="59"/>
      <c r="WVX1562" s="59"/>
      <c r="WVY1562" s="59"/>
      <c r="WVZ1562" s="59"/>
      <c r="WWA1562" s="59"/>
      <c r="WWB1562" s="59"/>
      <c r="WWC1562" s="59"/>
      <c r="WWD1562" s="59"/>
      <c r="WWE1562" s="59"/>
      <c r="WWF1562" s="59"/>
      <c r="WWG1562" s="59"/>
      <c r="WWH1562" s="59"/>
      <c r="WWI1562" s="59"/>
      <c r="WWJ1562" s="59"/>
      <c r="WWK1562" s="59"/>
      <c r="WWL1562" s="59"/>
      <c r="WWM1562" s="59"/>
      <c r="WWN1562" s="59"/>
      <c r="WWO1562" s="59"/>
      <c r="WWP1562" s="59"/>
      <c r="WWQ1562" s="59"/>
      <c r="WWR1562" s="59"/>
      <c r="WWS1562" s="59"/>
      <c r="WWT1562" s="59"/>
      <c r="WWU1562" s="59"/>
      <c r="WWV1562" s="59"/>
      <c r="WWW1562" s="59"/>
      <c r="WWX1562" s="59"/>
      <c r="WWY1562" s="59"/>
      <c r="WWZ1562" s="59"/>
      <c r="WXA1562" s="59"/>
      <c r="WXB1562" s="59"/>
      <c r="WXC1562" s="59"/>
      <c r="WXD1562" s="59"/>
      <c r="WXE1562" s="59"/>
      <c r="WXF1562" s="59"/>
      <c r="WXG1562" s="59"/>
      <c r="WXH1562" s="59"/>
      <c r="WXI1562" s="59"/>
      <c r="WXJ1562" s="59"/>
      <c r="WXK1562" s="59"/>
      <c r="WXL1562" s="59"/>
      <c r="WXM1562" s="59"/>
      <c r="WXN1562" s="59"/>
      <c r="WXO1562" s="59"/>
      <c r="WXP1562" s="59"/>
      <c r="WXQ1562" s="59"/>
      <c r="WXR1562" s="59"/>
      <c r="WXS1562" s="59"/>
      <c r="WXT1562" s="59"/>
      <c r="WXU1562" s="59"/>
      <c r="WXV1562" s="59"/>
      <c r="WXW1562" s="59"/>
      <c r="WXX1562" s="59"/>
      <c r="WXY1562" s="59"/>
      <c r="WXZ1562" s="59"/>
      <c r="WYA1562" s="59"/>
      <c r="WYB1562" s="59"/>
      <c r="WYC1562" s="59"/>
      <c r="WYD1562" s="59"/>
      <c r="WYE1562" s="59"/>
      <c r="WYF1562" s="59"/>
      <c r="WYG1562" s="59"/>
      <c r="WYH1562" s="59"/>
      <c r="WYI1562" s="59"/>
      <c r="WYJ1562" s="59"/>
      <c r="WYK1562" s="59"/>
      <c r="WYL1562" s="59"/>
      <c r="WYM1562" s="59"/>
      <c r="WYN1562" s="59"/>
      <c r="WYO1562" s="59"/>
      <c r="WYP1562" s="59"/>
      <c r="WYQ1562" s="59"/>
      <c r="WYR1562" s="59"/>
      <c r="WYS1562" s="59"/>
      <c r="WYT1562" s="59"/>
      <c r="WYU1562" s="59"/>
      <c r="WYV1562" s="59"/>
      <c r="WYW1562" s="59"/>
      <c r="WYX1562" s="59"/>
      <c r="WYY1562" s="59"/>
      <c r="WYZ1562" s="59"/>
      <c r="WZA1562" s="59"/>
      <c r="WZB1562" s="59"/>
      <c r="WZC1562" s="59"/>
      <c r="WZD1562" s="59"/>
      <c r="WZE1562" s="59"/>
      <c r="WZF1562" s="59"/>
      <c r="WZG1562" s="59"/>
      <c r="WZH1562" s="59"/>
      <c r="WZI1562" s="59"/>
      <c r="WZJ1562" s="59"/>
      <c r="WZK1562" s="59"/>
      <c r="WZL1562" s="59"/>
      <c r="WZM1562" s="59"/>
      <c r="WZN1562" s="59"/>
      <c r="WZO1562" s="59"/>
      <c r="WZP1562" s="59"/>
      <c r="WZQ1562" s="59"/>
      <c r="WZR1562" s="59"/>
      <c r="WZS1562" s="59"/>
      <c r="WZT1562" s="59"/>
      <c r="WZU1562" s="59"/>
      <c r="WZV1562" s="59"/>
      <c r="WZW1562" s="59"/>
      <c r="WZX1562" s="59"/>
      <c r="WZY1562" s="59"/>
      <c r="WZZ1562" s="59"/>
      <c r="XAA1562" s="59"/>
      <c r="XAB1562" s="59"/>
      <c r="XAC1562" s="59"/>
      <c r="XAD1562" s="59"/>
      <c r="XAE1562" s="59"/>
      <c r="XAF1562" s="59"/>
      <c r="XAG1562" s="59"/>
      <c r="XAH1562" s="59"/>
      <c r="XAI1562" s="59"/>
      <c r="XAJ1562" s="59"/>
      <c r="XAK1562" s="59"/>
      <c r="XAL1562" s="59"/>
      <c r="XAM1562" s="59"/>
      <c r="XAN1562" s="59"/>
      <c r="XAO1562" s="59"/>
      <c r="XAP1562" s="59"/>
      <c r="XAQ1562" s="59"/>
      <c r="XAR1562" s="59"/>
      <c r="XAS1562" s="59"/>
      <c r="XAT1562" s="59"/>
      <c r="XAU1562" s="59"/>
      <c r="XAV1562" s="59"/>
      <c r="XAW1562" s="59"/>
      <c r="XAX1562" s="59"/>
      <c r="XAY1562" s="59"/>
      <c r="XAZ1562" s="59"/>
      <c r="XBA1562" s="59"/>
      <c r="XBB1562" s="59"/>
      <c r="XBC1562" s="59"/>
      <c r="XBD1562" s="59"/>
      <c r="XBE1562" s="59"/>
      <c r="XBF1562" s="59"/>
      <c r="XBG1562" s="59"/>
      <c r="XBH1562" s="59"/>
      <c r="XBI1562" s="59"/>
      <c r="XBJ1562" s="59"/>
      <c r="XBK1562" s="59"/>
      <c r="XBL1562" s="59"/>
      <c r="XBM1562" s="59"/>
      <c r="XBN1562" s="59"/>
      <c r="XBO1562" s="59"/>
      <c r="XBP1562" s="59"/>
      <c r="XBQ1562" s="59"/>
      <c r="XBR1562" s="59"/>
      <c r="XBS1562" s="59"/>
      <c r="XBT1562" s="59"/>
      <c r="XBU1562" s="59"/>
      <c r="XBV1562" s="59"/>
      <c r="XBW1562" s="59"/>
      <c r="XBX1562" s="59"/>
      <c r="XBY1562" s="59"/>
      <c r="XBZ1562" s="59"/>
      <c r="XCA1562" s="59"/>
      <c r="XCB1562" s="59"/>
      <c r="XCC1562" s="59"/>
      <c r="XCD1562" s="59"/>
      <c r="XCE1562" s="59"/>
      <c r="XCF1562" s="59"/>
      <c r="XCG1562" s="59"/>
      <c r="XCH1562" s="59"/>
      <c r="XCI1562" s="59"/>
      <c r="XCJ1562" s="59"/>
      <c r="XCK1562" s="59"/>
      <c r="XCL1562" s="59"/>
      <c r="XCM1562" s="59"/>
      <c r="XCN1562" s="59"/>
      <c r="XCO1562" s="59"/>
      <c r="XCP1562" s="59"/>
      <c r="XCQ1562" s="59"/>
      <c r="XCR1562" s="59"/>
      <c r="XCS1562" s="59"/>
      <c r="XCT1562" s="59"/>
      <c r="XCU1562" s="59"/>
      <c r="XCV1562" s="59"/>
      <c r="XCW1562" s="59"/>
      <c r="XCX1562" s="59"/>
      <c r="XCY1562" s="59"/>
      <c r="XCZ1562" s="59"/>
      <c r="XDA1562" s="59"/>
      <c r="XDB1562" s="59"/>
      <c r="XDC1562" s="59"/>
      <c r="XDD1562" s="59"/>
      <c r="XDE1562" s="59"/>
      <c r="XDF1562" s="59"/>
      <c r="XDG1562" s="59"/>
      <c r="XDH1562" s="59"/>
      <c r="XDI1562" s="59"/>
      <c r="XDJ1562" s="59"/>
      <c r="XDK1562" s="59"/>
      <c r="XDL1562" s="59"/>
      <c r="XDM1562" s="59"/>
      <c r="XDN1562" s="59"/>
      <c r="XDO1562" s="59"/>
      <c r="XDP1562" s="59"/>
      <c r="XDQ1562" s="59"/>
      <c r="XDR1562" s="59"/>
      <c r="XDS1562" s="59"/>
      <c r="XDT1562" s="59"/>
      <c r="XDU1562" s="59"/>
      <c r="XDV1562" s="59"/>
      <c r="XDW1562" s="59"/>
      <c r="XDX1562" s="59"/>
      <c r="XDY1562" s="59"/>
      <c r="XDZ1562" s="59"/>
      <c r="XEA1562" s="59"/>
      <c r="XEB1562" s="59"/>
      <c r="XEC1562" s="59"/>
      <c r="XED1562" s="59"/>
      <c r="XEE1562" s="59"/>
      <c r="XEF1562" s="59"/>
      <c r="XEG1562" s="59"/>
      <c r="XEH1562" s="59"/>
      <c r="XEI1562" s="59"/>
      <c r="XEJ1562" s="59"/>
      <c r="XEK1562" s="59"/>
      <c r="XEL1562" s="59"/>
      <c r="XEM1562" s="64"/>
      <c r="XEO1562" s="59"/>
      <c r="XEP1562" s="126"/>
    </row>
    <row r="1563" spans="1:16370" s="75" customFormat="1" ht="31.5" x14ac:dyDescent="0.2">
      <c r="A1563" s="72" t="s">
        <v>867</v>
      </c>
      <c r="B1563" s="44">
        <v>913</v>
      </c>
      <c r="C1563" s="73" t="s">
        <v>62</v>
      </c>
      <c r="D1563" s="73" t="s">
        <v>65</v>
      </c>
      <c r="E1563" s="93" t="s">
        <v>868</v>
      </c>
      <c r="F1563" s="112"/>
      <c r="G1563" s="12">
        <f t="shared" si="155"/>
        <v>7441.5999999999995</v>
      </c>
    </row>
    <row r="1564" spans="1:16370" s="75" customFormat="1" x14ac:dyDescent="0.2">
      <c r="A1564" s="72" t="s">
        <v>869</v>
      </c>
      <c r="B1564" s="44">
        <v>913</v>
      </c>
      <c r="C1564" s="73" t="s">
        <v>62</v>
      </c>
      <c r="D1564" s="73" t="s">
        <v>65</v>
      </c>
      <c r="E1564" s="93" t="s">
        <v>870</v>
      </c>
      <c r="F1564" s="112"/>
      <c r="G1564" s="12">
        <f>G1565+G1569</f>
        <v>7441.5999999999995</v>
      </c>
    </row>
    <row r="1565" spans="1:16370" s="75" customFormat="1" ht="63" x14ac:dyDescent="0.2">
      <c r="A1565" s="81" t="s">
        <v>269</v>
      </c>
      <c r="B1565" s="202">
        <v>913</v>
      </c>
      <c r="C1565" s="201" t="s">
        <v>62</v>
      </c>
      <c r="D1565" s="201" t="s">
        <v>65</v>
      </c>
      <c r="E1565" s="96" t="s">
        <v>870</v>
      </c>
      <c r="F1565" s="112" t="s">
        <v>30</v>
      </c>
      <c r="G1565" s="9">
        <f t="shared" ref="G1565" si="156">G1566</f>
        <v>6528.2</v>
      </c>
    </row>
    <row r="1566" spans="1:16370" s="75" customFormat="1" ht="31.5" x14ac:dyDescent="0.2">
      <c r="A1566" s="81" t="s">
        <v>8</v>
      </c>
      <c r="B1566" s="202">
        <v>913</v>
      </c>
      <c r="C1566" s="201" t="s">
        <v>62</v>
      </c>
      <c r="D1566" s="201" t="s">
        <v>65</v>
      </c>
      <c r="E1566" s="96" t="s">
        <v>870</v>
      </c>
      <c r="F1566" s="112" t="s">
        <v>119</v>
      </c>
      <c r="G1566" s="9">
        <f>G1567+G1568</f>
        <v>6528.2</v>
      </c>
    </row>
    <row r="1567" spans="1:16370" s="75" customFormat="1" x14ac:dyDescent="0.2">
      <c r="A1567" s="79" t="s">
        <v>422</v>
      </c>
      <c r="B1567" s="202">
        <v>913</v>
      </c>
      <c r="C1567" s="201" t="s">
        <v>62</v>
      </c>
      <c r="D1567" s="201" t="s">
        <v>65</v>
      </c>
      <c r="E1567" s="96" t="s">
        <v>870</v>
      </c>
      <c r="F1567" s="106" t="s">
        <v>126</v>
      </c>
      <c r="G1567" s="9">
        <v>5014</v>
      </c>
    </row>
    <row r="1568" spans="1:16370" s="75" customFormat="1" ht="47.25" x14ac:dyDescent="0.2">
      <c r="A1568" s="79" t="s">
        <v>205</v>
      </c>
      <c r="B1568" s="202">
        <v>913</v>
      </c>
      <c r="C1568" s="201" t="s">
        <v>62</v>
      </c>
      <c r="D1568" s="201" t="s">
        <v>65</v>
      </c>
      <c r="E1568" s="96" t="s">
        <v>870</v>
      </c>
      <c r="F1568" s="106" t="s">
        <v>208</v>
      </c>
      <c r="G1568" s="9">
        <v>1514.2</v>
      </c>
    </row>
    <row r="1569" spans="1:7" s="75" customFormat="1" ht="31.5" x14ac:dyDescent="0.2">
      <c r="A1569" s="108" t="s">
        <v>22</v>
      </c>
      <c r="B1569" s="202">
        <v>913</v>
      </c>
      <c r="C1569" s="201" t="s">
        <v>62</v>
      </c>
      <c r="D1569" s="201" t="s">
        <v>65</v>
      </c>
      <c r="E1569" s="96" t="s">
        <v>870</v>
      </c>
      <c r="F1569" s="106" t="s">
        <v>15</v>
      </c>
      <c r="G1569" s="9">
        <f>G1570</f>
        <v>913.4</v>
      </c>
    </row>
    <row r="1570" spans="1:7" s="75" customFormat="1" ht="31.5" x14ac:dyDescent="0.2">
      <c r="A1570" s="108" t="s">
        <v>17</v>
      </c>
      <c r="B1570" s="202">
        <v>913</v>
      </c>
      <c r="C1570" s="201" t="s">
        <v>62</v>
      </c>
      <c r="D1570" s="201" t="s">
        <v>65</v>
      </c>
      <c r="E1570" s="96" t="s">
        <v>870</v>
      </c>
      <c r="F1570" s="106" t="s">
        <v>16</v>
      </c>
      <c r="G1570" s="9">
        <f>G1572+G1571</f>
        <v>913.4</v>
      </c>
    </row>
    <row r="1571" spans="1:7" s="173" customFormat="1" ht="31.5" x14ac:dyDescent="0.25">
      <c r="A1571" s="179" t="s">
        <v>481</v>
      </c>
      <c r="B1571" s="202">
        <v>913</v>
      </c>
      <c r="C1571" s="201" t="s">
        <v>62</v>
      </c>
      <c r="D1571" s="201" t="s">
        <v>65</v>
      </c>
      <c r="E1571" s="96" t="s">
        <v>870</v>
      </c>
      <c r="F1571" s="145" t="s">
        <v>482</v>
      </c>
      <c r="G1571" s="180">
        <v>405.2</v>
      </c>
    </row>
    <row r="1572" spans="1:7" s="75" customFormat="1" x14ac:dyDescent="0.2">
      <c r="A1572" s="79" t="s">
        <v>934</v>
      </c>
      <c r="B1572" s="202">
        <v>913</v>
      </c>
      <c r="C1572" s="201" t="s">
        <v>62</v>
      </c>
      <c r="D1572" s="201" t="s">
        <v>65</v>
      </c>
      <c r="E1572" s="96" t="s">
        <v>870</v>
      </c>
      <c r="F1572" s="106" t="s">
        <v>128</v>
      </c>
      <c r="G1572" s="9">
        <v>508.2</v>
      </c>
    </row>
    <row r="1573" spans="1:7" s="51" customFormat="1" ht="37.5" customHeight="1" x14ac:dyDescent="0.2">
      <c r="A1573" s="46" t="s">
        <v>634</v>
      </c>
      <c r="B1573" s="47">
        <v>915</v>
      </c>
      <c r="C1573" s="47"/>
      <c r="D1573" s="47"/>
      <c r="E1573" s="48"/>
      <c r="F1573" s="48"/>
      <c r="G1573" s="20">
        <f>G1574+G1604+G1689+G1845</f>
        <v>744404.5</v>
      </c>
    </row>
    <row r="1574" spans="1:7" s="75" customFormat="1" ht="18.75" x14ac:dyDescent="0.2">
      <c r="A1574" s="118" t="s">
        <v>188</v>
      </c>
      <c r="B1574" s="44">
        <v>915</v>
      </c>
      <c r="C1574" s="48" t="s">
        <v>55</v>
      </c>
      <c r="D1574" s="48"/>
      <c r="E1574" s="48"/>
      <c r="F1574" s="48"/>
      <c r="G1574" s="20">
        <f>G1575</f>
        <v>3166.5</v>
      </c>
    </row>
    <row r="1575" spans="1:7" s="75" customFormat="1" ht="31.5" x14ac:dyDescent="0.2">
      <c r="A1575" s="74" t="s">
        <v>152</v>
      </c>
      <c r="B1575" s="44">
        <v>915</v>
      </c>
      <c r="C1575" s="73" t="s">
        <v>55</v>
      </c>
      <c r="D1575" s="73" t="s">
        <v>76</v>
      </c>
      <c r="E1575" s="73"/>
      <c r="F1575" s="73"/>
      <c r="G1575" s="16">
        <f>G1576</f>
        <v>3166.5</v>
      </c>
    </row>
    <row r="1576" spans="1:7" s="75" customFormat="1" ht="56.25" x14ac:dyDescent="0.2">
      <c r="A1576" s="119" t="s">
        <v>680</v>
      </c>
      <c r="B1576" s="44">
        <v>915</v>
      </c>
      <c r="C1576" s="73" t="s">
        <v>55</v>
      </c>
      <c r="D1576" s="73" t="s">
        <v>76</v>
      </c>
      <c r="E1576" s="90" t="s">
        <v>289</v>
      </c>
      <c r="F1576" s="90"/>
      <c r="G1576" s="15">
        <f>G1577+G1593</f>
        <v>3166.5</v>
      </c>
    </row>
    <row r="1577" spans="1:7" s="88" customFormat="1" ht="31.5" x14ac:dyDescent="0.2">
      <c r="A1577" s="98" t="s">
        <v>298</v>
      </c>
      <c r="B1577" s="43">
        <v>915</v>
      </c>
      <c r="C1577" s="200" t="s">
        <v>55</v>
      </c>
      <c r="D1577" s="200" t="s">
        <v>76</v>
      </c>
      <c r="E1577" s="200" t="s">
        <v>591</v>
      </c>
      <c r="F1577" s="122"/>
      <c r="G1577" s="13">
        <f>G1578+G1583</f>
        <v>2142.5</v>
      </c>
    </row>
    <row r="1578" spans="1:7" s="75" customFormat="1" ht="31.5" x14ac:dyDescent="0.2">
      <c r="A1578" s="87" t="s">
        <v>506</v>
      </c>
      <c r="B1578" s="44">
        <v>915</v>
      </c>
      <c r="C1578" s="73" t="s">
        <v>55</v>
      </c>
      <c r="D1578" s="73" t="s">
        <v>76</v>
      </c>
      <c r="E1578" s="73" t="s">
        <v>508</v>
      </c>
      <c r="F1578" s="95"/>
      <c r="G1578" s="12">
        <f>G1579</f>
        <v>25</v>
      </c>
    </row>
    <row r="1579" spans="1:7" s="75" customFormat="1" ht="31.5" x14ac:dyDescent="0.2">
      <c r="A1579" s="99" t="s">
        <v>507</v>
      </c>
      <c r="B1579" s="77">
        <v>915</v>
      </c>
      <c r="C1579" s="78" t="s">
        <v>55</v>
      </c>
      <c r="D1579" s="78" t="s">
        <v>76</v>
      </c>
      <c r="E1579" s="78" t="s">
        <v>509</v>
      </c>
      <c r="F1579" s="95"/>
      <c r="G1579" s="10">
        <f>G1580</f>
        <v>25</v>
      </c>
    </row>
    <row r="1580" spans="1:7" s="75" customFormat="1" ht="31.5" x14ac:dyDescent="0.2">
      <c r="A1580" s="82" t="s">
        <v>18</v>
      </c>
      <c r="B1580" s="44">
        <v>915</v>
      </c>
      <c r="C1580" s="201" t="s">
        <v>55</v>
      </c>
      <c r="D1580" s="201" t="s">
        <v>76</v>
      </c>
      <c r="E1580" s="201" t="s">
        <v>509</v>
      </c>
      <c r="F1580" s="201">
        <v>600</v>
      </c>
      <c r="G1580" s="9">
        <f>G1581</f>
        <v>25</v>
      </c>
    </row>
    <row r="1581" spans="1:7" s="75" customFormat="1" x14ac:dyDescent="0.2">
      <c r="A1581" s="82" t="s">
        <v>187</v>
      </c>
      <c r="B1581" s="202">
        <v>915</v>
      </c>
      <c r="C1581" s="201" t="s">
        <v>55</v>
      </c>
      <c r="D1581" s="201" t="s">
        <v>76</v>
      </c>
      <c r="E1581" s="201" t="s">
        <v>509</v>
      </c>
      <c r="F1581" s="201" t="s">
        <v>21</v>
      </c>
      <c r="G1581" s="9">
        <f>G1582</f>
        <v>25</v>
      </c>
    </row>
    <row r="1582" spans="1:7" s="75" customFormat="1" x14ac:dyDescent="0.2">
      <c r="A1582" s="82" t="s">
        <v>149</v>
      </c>
      <c r="B1582" s="202">
        <v>915</v>
      </c>
      <c r="C1582" s="201" t="s">
        <v>55</v>
      </c>
      <c r="D1582" s="201" t="s">
        <v>76</v>
      </c>
      <c r="E1582" s="201" t="s">
        <v>509</v>
      </c>
      <c r="F1582" s="201" t="s">
        <v>150</v>
      </c>
      <c r="G1582" s="9">
        <f>25</f>
        <v>25</v>
      </c>
    </row>
    <row r="1583" spans="1:7" s="75" customFormat="1" ht="31.5" x14ac:dyDescent="0.2">
      <c r="A1583" s="87" t="s">
        <v>405</v>
      </c>
      <c r="B1583" s="44">
        <v>915</v>
      </c>
      <c r="C1583" s="73" t="s">
        <v>55</v>
      </c>
      <c r="D1583" s="73" t="s">
        <v>76</v>
      </c>
      <c r="E1583" s="73" t="s">
        <v>313</v>
      </c>
      <c r="F1583" s="73"/>
      <c r="G1583" s="12">
        <f>G1584</f>
        <v>2117.5</v>
      </c>
    </row>
    <row r="1584" spans="1:7" s="75" customFormat="1" ht="31.5" x14ac:dyDescent="0.2">
      <c r="A1584" s="99" t="s">
        <v>314</v>
      </c>
      <c r="B1584" s="77">
        <v>915</v>
      </c>
      <c r="C1584" s="78" t="s">
        <v>55</v>
      </c>
      <c r="D1584" s="78" t="s">
        <v>76</v>
      </c>
      <c r="E1584" s="78" t="s">
        <v>315</v>
      </c>
      <c r="F1584" s="78"/>
      <c r="G1584" s="10">
        <f>G1585+G1588</f>
        <v>2117.5</v>
      </c>
    </row>
    <row r="1585" spans="1:7" s="75" customFormat="1" ht="31.5" x14ac:dyDescent="0.2">
      <c r="A1585" s="82" t="s">
        <v>22</v>
      </c>
      <c r="B1585" s="202">
        <v>915</v>
      </c>
      <c r="C1585" s="201" t="s">
        <v>55</v>
      </c>
      <c r="D1585" s="201" t="s">
        <v>76</v>
      </c>
      <c r="E1585" s="201" t="s">
        <v>315</v>
      </c>
      <c r="F1585" s="201" t="s">
        <v>15</v>
      </c>
      <c r="G1585" s="9">
        <f>G1586</f>
        <v>122.5</v>
      </c>
    </row>
    <row r="1586" spans="1:7" s="75" customFormat="1" ht="31.5" x14ac:dyDescent="0.2">
      <c r="A1586" s="82" t="s">
        <v>17</v>
      </c>
      <c r="B1586" s="202">
        <v>915</v>
      </c>
      <c r="C1586" s="201" t="s">
        <v>55</v>
      </c>
      <c r="D1586" s="201" t="s">
        <v>76</v>
      </c>
      <c r="E1586" s="201" t="s">
        <v>315</v>
      </c>
      <c r="F1586" s="201" t="s">
        <v>16</v>
      </c>
      <c r="G1586" s="9">
        <f>G1587</f>
        <v>122.5</v>
      </c>
    </row>
    <row r="1587" spans="1:7" s="75" customFormat="1" x14ac:dyDescent="0.2">
      <c r="A1587" s="82" t="s">
        <v>935</v>
      </c>
      <c r="B1587" s="202">
        <v>915</v>
      </c>
      <c r="C1587" s="201" t="s">
        <v>55</v>
      </c>
      <c r="D1587" s="201" t="s">
        <v>76</v>
      </c>
      <c r="E1587" s="201" t="s">
        <v>315</v>
      </c>
      <c r="F1587" s="201" t="s">
        <v>128</v>
      </c>
      <c r="G1587" s="9">
        <v>122.5</v>
      </c>
    </row>
    <row r="1588" spans="1:7" s="75" customFormat="1" ht="31.5" x14ac:dyDescent="0.2">
      <c r="A1588" s="82" t="s">
        <v>18</v>
      </c>
      <c r="B1588" s="202">
        <v>915</v>
      </c>
      <c r="C1588" s="201" t="s">
        <v>55</v>
      </c>
      <c r="D1588" s="201" t="s">
        <v>76</v>
      </c>
      <c r="E1588" s="201" t="s">
        <v>315</v>
      </c>
      <c r="F1588" s="201" t="s">
        <v>20</v>
      </c>
      <c r="G1588" s="9">
        <f>G1589+G1591</f>
        <v>1995</v>
      </c>
    </row>
    <row r="1589" spans="1:7" s="75" customFormat="1" x14ac:dyDescent="0.2">
      <c r="A1589" s="109" t="s">
        <v>25</v>
      </c>
      <c r="B1589" s="202">
        <v>915</v>
      </c>
      <c r="C1589" s="201" t="s">
        <v>55</v>
      </c>
      <c r="D1589" s="201" t="s">
        <v>76</v>
      </c>
      <c r="E1589" s="201" t="s">
        <v>315</v>
      </c>
      <c r="F1589" s="201" t="s">
        <v>26</v>
      </c>
      <c r="G1589" s="9">
        <f>G1590</f>
        <v>630</v>
      </c>
    </row>
    <row r="1590" spans="1:7" s="75" customFormat="1" x14ac:dyDescent="0.2">
      <c r="A1590" s="109" t="s">
        <v>138</v>
      </c>
      <c r="B1590" s="202">
        <v>915</v>
      </c>
      <c r="C1590" s="201" t="s">
        <v>55</v>
      </c>
      <c r="D1590" s="201" t="s">
        <v>76</v>
      </c>
      <c r="E1590" s="201" t="s">
        <v>315</v>
      </c>
      <c r="F1590" s="201" t="s">
        <v>145</v>
      </c>
      <c r="G1590" s="9">
        <v>630</v>
      </c>
    </row>
    <row r="1591" spans="1:7" s="75" customFormat="1" x14ac:dyDescent="0.2">
      <c r="A1591" s="82" t="s">
        <v>187</v>
      </c>
      <c r="B1591" s="202">
        <v>915</v>
      </c>
      <c r="C1591" s="201" t="s">
        <v>55</v>
      </c>
      <c r="D1591" s="201" t="s">
        <v>76</v>
      </c>
      <c r="E1591" s="201" t="s">
        <v>315</v>
      </c>
      <c r="F1591" s="201" t="s">
        <v>21</v>
      </c>
      <c r="G1591" s="9">
        <f>G1592</f>
        <v>1365</v>
      </c>
    </row>
    <row r="1592" spans="1:7" s="75" customFormat="1" x14ac:dyDescent="0.2">
      <c r="A1592" s="82" t="s">
        <v>149</v>
      </c>
      <c r="B1592" s="202">
        <v>915</v>
      </c>
      <c r="C1592" s="201" t="s">
        <v>55</v>
      </c>
      <c r="D1592" s="201" t="s">
        <v>76</v>
      </c>
      <c r="E1592" s="201" t="s">
        <v>315</v>
      </c>
      <c r="F1592" s="201" t="s">
        <v>150</v>
      </c>
      <c r="G1592" s="9">
        <v>1365</v>
      </c>
    </row>
    <row r="1593" spans="1:7" s="88" customFormat="1" x14ac:dyDescent="0.2">
      <c r="A1593" s="199" t="s">
        <v>510</v>
      </c>
      <c r="B1593" s="43">
        <v>915</v>
      </c>
      <c r="C1593" s="200" t="s">
        <v>55</v>
      </c>
      <c r="D1593" s="200" t="s">
        <v>76</v>
      </c>
      <c r="E1593" s="102" t="s">
        <v>513</v>
      </c>
      <c r="F1593" s="103"/>
      <c r="G1593" s="13">
        <f>G1594</f>
        <v>1024</v>
      </c>
    </row>
    <row r="1594" spans="1:7" s="75" customFormat="1" x14ac:dyDescent="0.2">
      <c r="A1594" s="72" t="s">
        <v>511</v>
      </c>
      <c r="B1594" s="44">
        <v>915</v>
      </c>
      <c r="C1594" s="73" t="s">
        <v>55</v>
      </c>
      <c r="D1594" s="73" t="s">
        <v>76</v>
      </c>
      <c r="E1594" s="73" t="s">
        <v>514</v>
      </c>
      <c r="F1594" s="60"/>
      <c r="G1594" s="12">
        <f>G1595</f>
        <v>1024</v>
      </c>
    </row>
    <row r="1595" spans="1:7" s="75" customFormat="1" x14ac:dyDescent="0.2">
      <c r="A1595" s="99" t="s">
        <v>512</v>
      </c>
      <c r="B1595" s="77">
        <v>915</v>
      </c>
      <c r="C1595" s="78" t="s">
        <v>55</v>
      </c>
      <c r="D1595" s="78" t="s">
        <v>76</v>
      </c>
      <c r="E1595" s="78" t="s">
        <v>515</v>
      </c>
      <c r="F1595" s="78"/>
      <c r="G1595" s="10">
        <f>G1596+G1599</f>
        <v>1024</v>
      </c>
    </row>
    <row r="1596" spans="1:7" s="75" customFormat="1" ht="31.5" x14ac:dyDescent="0.2">
      <c r="A1596" s="9" t="s">
        <v>22</v>
      </c>
      <c r="B1596" s="202">
        <v>915</v>
      </c>
      <c r="C1596" s="201" t="s">
        <v>55</v>
      </c>
      <c r="D1596" s="201" t="s">
        <v>76</v>
      </c>
      <c r="E1596" s="201" t="s">
        <v>515</v>
      </c>
      <c r="F1596" s="60" t="s">
        <v>15</v>
      </c>
      <c r="G1596" s="9">
        <f>G1597</f>
        <v>10</v>
      </c>
    </row>
    <row r="1597" spans="1:7" s="75" customFormat="1" ht="31.5" x14ac:dyDescent="0.2">
      <c r="A1597" s="109" t="s">
        <v>17</v>
      </c>
      <c r="B1597" s="202">
        <v>915</v>
      </c>
      <c r="C1597" s="201" t="s">
        <v>55</v>
      </c>
      <c r="D1597" s="201" t="s">
        <v>76</v>
      </c>
      <c r="E1597" s="201" t="s">
        <v>515</v>
      </c>
      <c r="F1597" s="60" t="s">
        <v>16</v>
      </c>
      <c r="G1597" s="9">
        <f>G1598</f>
        <v>10</v>
      </c>
    </row>
    <row r="1598" spans="1:7" s="75" customFormat="1" x14ac:dyDescent="0.2">
      <c r="A1598" s="82" t="s">
        <v>935</v>
      </c>
      <c r="B1598" s="202">
        <v>915</v>
      </c>
      <c r="C1598" s="201" t="s">
        <v>55</v>
      </c>
      <c r="D1598" s="201" t="s">
        <v>76</v>
      </c>
      <c r="E1598" s="201" t="s">
        <v>515</v>
      </c>
      <c r="F1598" s="60" t="s">
        <v>128</v>
      </c>
      <c r="G1598" s="9">
        <v>10</v>
      </c>
    </row>
    <row r="1599" spans="1:7" s="75" customFormat="1" ht="31.5" x14ac:dyDescent="0.2">
      <c r="A1599" s="82" t="s">
        <v>18</v>
      </c>
      <c r="B1599" s="202">
        <v>915</v>
      </c>
      <c r="C1599" s="201" t="s">
        <v>55</v>
      </c>
      <c r="D1599" s="201" t="s">
        <v>76</v>
      </c>
      <c r="E1599" s="201" t="s">
        <v>515</v>
      </c>
      <c r="F1599" s="201" t="s">
        <v>20</v>
      </c>
      <c r="G1599" s="9">
        <f>G1600+G1602</f>
        <v>1014</v>
      </c>
    </row>
    <row r="1600" spans="1:7" s="75" customFormat="1" x14ac:dyDescent="0.2">
      <c r="A1600" s="109" t="s">
        <v>25</v>
      </c>
      <c r="B1600" s="202">
        <v>915</v>
      </c>
      <c r="C1600" s="201" t="s">
        <v>55</v>
      </c>
      <c r="D1600" s="201" t="s">
        <v>76</v>
      </c>
      <c r="E1600" s="201" t="s">
        <v>515</v>
      </c>
      <c r="F1600" s="201" t="s">
        <v>26</v>
      </c>
      <c r="G1600" s="9">
        <f>G1601</f>
        <v>505</v>
      </c>
    </row>
    <row r="1601" spans="1:7" s="75" customFormat="1" x14ac:dyDescent="0.2">
      <c r="A1601" s="109" t="s">
        <v>138</v>
      </c>
      <c r="B1601" s="202">
        <v>915</v>
      </c>
      <c r="C1601" s="201" t="s">
        <v>55</v>
      </c>
      <c r="D1601" s="201" t="s">
        <v>76</v>
      </c>
      <c r="E1601" s="201" t="s">
        <v>515</v>
      </c>
      <c r="F1601" s="201" t="s">
        <v>145</v>
      </c>
      <c r="G1601" s="9">
        <v>505</v>
      </c>
    </row>
    <row r="1602" spans="1:7" s="75" customFormat="1" x14ac:dyDescent="0.2">
      <c r="A1602" s="82" t="s">
        <v>187</v>
      </c>
      <c r="B1602" s="202">
        <v>915</v>
      </c>
      <c r="C1602" s="201" t="s">
        <v>55</v>
      </c>
      <c r="D1602" s="201" t="s">
        <v>76</v>
      </c>
      <c r="E1602" s="201" t="s">
        <v>515</v>
      </c>
      <c r="F1602" s="201" t="s">
        <v>21</v>
      </c>
      <c r="G1602" s="9">
        <f>G1603</f>
        <v>509</v>
      </c>
    </row>
    <row r="1603" spans="1:7" s="75" customFormat="1" x14ac:dyDescent="0.2">
      <c r="A1603" s="82" t="s">
        <v>149</v>
      </c>
      <c r="B1603" s="202">
        <v>915</v>
      </c>
      <c r="C1603" s="201" t="s">
        <v>55</v>
      </c>
      <c r="D1603" s="201" t="s">
        <v>76</v>
      </c>
      <c r="E1603" s="201" t="s">
        <v>515</v>
      </c>
      <c r="F1603" s="201" t="s">
        <v>150</v>
      </c>
      <c r="G1603" s="9">
        <v>509</v>
      </c>
    </row>
    <row r="1604" spans="1:7" ht="18.75" x14ac:dyDescent="0.2">
      <c r="A1604" s="46" t="s">
        <v>66</v>
      </c>
      <c r="B1604" s="44">
        <v>915</v>
      </c>
      <c r="C1604" s="48" t="s">
        <v>65</v>
      </c>
      <c r="D1604" s="48"/>
      <c r="E1604" s="48"/>
      <c r="F1604" s="48"/>
      <c r="G1604" s="20">
        <f>G1605+G1641</f>
        <v>250851</v>
      </c>
    </row>
    <row r="1605" spans="1:7" x14ac:dyDescent="0.2">
      <c r="A1605" s="72" t="s">
        <v>67</v>
      </c>
      <c r="B1605" s="44">
        <v>915</v>
      </c>
      <c r="C1605" s="73" t="s">
        <v>65</v>
      </c>
      <c r="D1605" s="73" t="s">
        <v>55</v>
      </c>
      <c r="E1605" s="73"/>
      <c r="F1605" s="73"/>
      <c r="G1605" s="1">
        <f>G1606+G1630</f>
        <v>219676</v>
      </c>
    </row>
    <row r="1606" spans="1:7" ht="31.5" x14ac:dyDescent="0.2">
      <c r="A1606" s="87" t="s">
        <v>674</v>
      </c>
      <c r="B1606" s="44">
        <v>915</v>
      </c>
      <c r="C1606" s="73" t="s">
        <v>65</v>
      </c>
      <c r="D1606" s="73" t="s">
        <v>55</v>
      </c>
      <c r="E1606" s="73" t="s">
        <v>275</v>
      </c>
      <c r="F1606" s="73"/>
      <c r="G1606" s="1">
        <f t="shared" ref="G1606:G1607" si="157">G1607</f>
        <v>219196</v>
      </c>
    </row>
    <row r="1607" spans="1:7" ht="31.5" x14ac:dyDescent="0.2">
      <c r="A1607" s="98" t="s">
        <v>96</v>
      </c>
      <c r="B1607" s="43">
        <v>915</v>
      </c>
      <c r="C1607" s="200" t="s">
        <v>65</v>
      </c>
      <c r="D1607" s="200" t="s">
        <v>55</v>
      </c>
      <c r="E1607" s="200" t="s">
        <v>278</v>
      </c>
      <c r="F1607" s="200"/>
      <c r="G1607" s="8">
        <f t="shared" si="157"/>
        <v>219196</v>
      </c>
    </row>
    <row r="1608" spans="1:7" ht="63" x14ac:dyDescent="0.2">
      <c r="A1608" s="87" t="s">
        <v>277</v>
      </c>
      <c r="B1608" s="44">
        <v>915</v>
      </c>
      <c r="C1608" s="73" t="s">
        <v>65</v>
      </c>
      <c r="D1608" s="73" t="s">
        <v>55</v>
      </c>
      <c r="E1608" s="93" t="s">
        <v>279</v>
      </c>
      <c r="F1608" s="104"/>
      <c r="G1608" s="1">
        <f>G1609+G1613+G1617</f>
        <v>219196</v>
      </c>
    </row>
    <row r="1609" spans="1:7" ht="31.5" x14ac:dyDescent="0.25">
      <c r="A1609" s="291" t="s">
        <v>1146</v>
      </c>
      <c r="B1609" s="279">
        <v>915</v>
      </c>
      <c r="C1609" s="200" t="s">
        <v>65</v>
      </c>
      <c r="D1609" s="200" t="s">
        <v>55</v>
      </c>
      <c r="E1609" s="281" t="s">
        <v>1148</v>
      </c>
      <c r="F1609" s="292"/>
      <c r="G1609" s="296">
        <f t="shared" ref="G1609:G1611" si="158">G1610</f>
        <v>200</v>
      </c>
    </row>
    <row r="1610" spans="1:7" ht="31.5" x14ac:dyDescent="0.25">
      <c r="A1610" s="275" t="s">
        <v>18</v>
      </c>
      <c r="B1610" s="209">
        <v>915</v>
      </c>
      <c r="C1610" s="201" t="s">
        <v>65</v>
      </c>
      <c r="D1610" s="201" t="s">
        <v>55</v>
      </c>
      <c r="E1610" s="186" t="s">
        <v>1148</v>
      </c>
      <c r="F1610" s="263" t="s">
        <v>20</v>
      </c>
      <c r="G1610" s="297">
        <f t="shared" si="158"/>
        <v>200</v>
      </c>
    </row>
    <row r="1611" spans="1:7" x14ac:dyDescent="0.25">
      <c r="A1611" s="237" t="s">
        <v>25</v>
      </c>
      <c r="B1611" s="209">
        <v>915</v>
      </c>
      <c r="C1611" s="201" t="s">
        <v>65</v>
      </c>
      <c r="D1611" s="201" t="s">
        <v>55</v>
      </c>
      <c r="E1611" s="186" t="s">
        <v>1148</v>
      </c>
      <c r="F1611" s="263" t="s">
        <v>26</v>
      </c>
      <c r="G1611" s="297">
        <f t="shared" si="158"/>
        <v>200</v>
      </c>
    </row>
    <row r="1612" spans="1:7" x14ac:dyDescent="0.25">
      <c r="A1612" s="275" t="s">
        <v>138</v>
      </c>
      <c r="B1612" s="209">
        <v>915</v>
      </c>
      <c r="C1612" s="201" t="s">
        <v>65</v>
      </c>
      <c r="D1612" s="201" t="s">
        <v>55</v>
      </c>
      <c r="E1612" s="186" t="s">
        <v>1148</v>
      </c>
      <c r="F1612" s="295" t="s">
        <v>145</v>
      </c>
      <c r="G1612" s="297">
        <v>200</v>
      </c>
    </row>
    <row r="1613" spans="1:7" x14ac:dyDescent="0.2">
      <c r="A1613" s="99" t="s">
        <v>42</v>
      </c>
      <c r="B1613" s="77">
        <v>915</v>
      </c>
      <c r="C1613" s="78" t="s">
        <v>65</v>
      </c>
      <c r="D1613" s="78" t="s">
        <v>55</v>
      </c>
      <c r="E1613" s="78" t="s">
        <v>280</v>
      </c>
      <c r="F1613" s="78"/>
      <c r="G1613" s="3">
        <f t="shared" ref="G1613:G1615" si="159">G1614</f>
        <v>580</v>
      </c>
    </row>
    <row r="1614" spans="1:7" ht="31.5" x14ac:dyDescent="0.2">
      <c r="A1614" s="109" t="s">
        <v>18</v>
      </c>
      <c r="B1614" s="202">
        <v>915</v>
      </c>
      <c r="C1614" s="201" t="s">
        <v>65</v>
      </c>
      <c r="D1614" s="201" t="s">
        <v>55</v>
      </c>
      <c r="E1614" s="201" t="s">
        <v>280</v>
      </c>
      <c r="F1614" s="201" t="s">
        <v>20</v>
      </c>
      <c r="G1614" s="3">
        <f t="shared" si="159"/>
        <v>580</v>
      </c>
    </row>
    <row r="1615" spans="1:7" x14ac:dyDescent="0.2">
      <c r="A1615" s="109" t="s">
        <v>25</v>
      </c>
      <c r="B1615" s="202">
        <v>915</v>
      </c>
      <c r="C1615" s="201" t="s">
        <v>65</v>
      </c>
      <c r="D1615" s="201" t="s">
        <v>55</v>
      </c>
      <c r="E1615" s="201" t="s">
        <v>280</v>
      </c>
      <c r="F1615" s="201" t="s">
        <v>26</v>
      </c>
      <c r="G1615" s="3">
        <f t="shared" si="159"/>
        <v>580</v>
      </c>
    </row>
    <row r="1616" spans="1:7" x14ac:dyDescent="0.2">
      <c r="A1616" s="109" t="s">
        <v>138</v>
      </c>
      <c r="B1616" s="202">
        <v>915</v>
      </c>
      <c r="C1616" s="201" t="s">
        <v>65</v>
      </c>
      <c r="D1616" s="201" t="s">
        <v>55</v>
      </c>
      <c r="E1616" s="201" t="s">
        <v>280</v>
      </c>
      <c r="F1616" s="60" t="s">
        <v>145</v>
      </c>
      <c r="G1616" s="3">
        <v>580</v>
      </c>
    </row>
    <row r="1617" spans="1:7" ht="34.5" x14ac:dyDescent="0.2">
      <c r="A1617" s="148" t="s">
        <v>281</v>
      </c>
      <c r="B1617" s="43">
        <v>915</v>
      </c>
      <c r="C1617" s="200" t="s">
        <v>65</v>
      </c>
      <c r="D1617" s="200" t="s">
        <v>55</v>
      </c>
      <c r="E1617" s="102" t="s">
        <v>284</v>
      </c>
      <c r="F1617" s="200"/>
      <c r="G1617" s="8">
        <f>G1618+G1622+G1626</f>
        <v>218416</v>
      </c>
    </row>
    <row r="1618" spans="1:7" ht="31.5" x14ac:dyDescent="0.2">
      <c r="A1618" s="99" t="s">
        <v>282</v>
      </c>
      <c r="B1618" s="77">
        <v>915</v>
      </c>
      <c r="C1618" s="201" t="s">
        <v>65</v>
      </c>
      <c r="D1618" s="201" t="s">
        <v>55</v>
      </c>
      <c r="E1618" s="96" t="s">
        <v>285</v>
      </c>
      <c r="F1618" s="201"/>
      <c r="G1618" s="3">
        <f t="shared" ref="G1618:G1620" si="160">G1619</f>
        <v>6667</v>
      </c>
    </row>
    <row r="1619" spans="1:7" ht="31.5" x14ac:dyDescent="0.2">
      <c r="A1619" s="109" t="s">
        <v>18</v>
      </c>
      <c r="B1619" s="202">
        <v>915</v>
      </c>
      <c r="C1619" s="201" t="s">
        <v>65</v>
      </c>
      <c r="D1619" s="201" t="s">
        <v>55</v>
      </c>
      <c r="E1619" s="86" t="s">
        <v>285</v>
      </c>
      <c r="F1619" s="60" t="s">
        <v>20</v>
      </c>
      <c r="G1619" s="5">
        <f t="shared" si="160"/>
        <v>6667</v>
      </c>
    </row>
    <row r="1620" spans="1:7" x14ac:dyDescent="0.2">
      <c r="A1620" s="109" t="s">
        <v>25</v>
      </c>
      <c r="B1620" s="202">
        <v>915</v>
      </c>
      <c r="C1620" s="201" t="s">
        <v>65</v>
      </c>
      <c r="D1620" s="201" t="s">
        <v>55</v>
      </c>
      <c r="E1620" s="86" t="s">
        <v>285</v>
      </c>
      <c r="F1620" s="60" t="s">
        <v>26</v>
      </c>
      <c r="G1620" s="5">
        <f t="shared" si="160"/>
        <v>6667</v>
      </c>
    </row>
    <row r="1621" spans="1:7" x14ac:dyDescent="0.2">
      <c r="A1621" s="109" t="s">
        <v>138</v>
      </c>
      <c r="B1621" s="202">
        <v>915</v>
      </c>
      <c r="C1621" s="201" t="s">
        <v>65</v>
      </c>
      <c r="D1621" s="201" t="s">
        <v>55</v>
      </c>
      <c r="E1621" s="86" t="s">
        <v>285</v>
      </c>
      <c r="F1621" s="60" t="s">
        <v>145</v>
      </c>
      <c r="G1621" s="5">
        <v>6667</v>
      </c>
    </row>
    <row r="1622" spans="1:7" ht="33.75" customHeight="1" x14ac:dyDescent="0.2">
      <c r="A1622" s="149" t="s">
        <v>628</v>
      </c>
      <c r="B1622" s="77">
        <v>915</v>
      </c>
      <c r="C1622" s="78" t="s">
        <v>65</v>
      </c>
      <c r="D1622" s="78" t="s">
        <v>55</v>
      </c>
      <c r="E1622" s="94" t="s">
        <v>627</v>
      </c>
      <c r="F1622" s="78"/>
      <c r="G1622" s="2">
        <f t="shared" ref="G1622:G1624" si="161">G1623</f>
        <v>280</v>
      </c>
    </row>
    <row r="1623" spans="1:7" ht="31.5" x14ac:dyDescent="0.2">
      <c r="A1623" s="108" t="s">
        <v>18</v>
      </c>
      <c r="B1623" s="202">
        <v>915</v>
      </c>
      <c r="C1623" s="201" t="s">
        <v>65</v>
      </c>
      <c r="D1623" s="201" t="s">
        <v>55</v>
      </c>
      <c r="E1623" s="96" t="s">
        <v>627</v>
      </c>
      <c r="F1623" s="60" t="s">
        <v>20</v>
      </c>
      <c r="G1623" s="3">
        <f t="shared" si="161"/>
        <v>280</v>
      </c>
    </row>
    <row r="1624" spans="1:7" x14ac:dyDescent="0.2">
      <c r="A1624" s="108" t="s">
        <v>25</v>
      </c>
      <c r="B1624" s="84">
        <v>915</v>
      </c>
      <c r="C1624" s="60" t="s">
        <v>65</v>
      </c>
      <c r="D1624" s="60" t="s">
        <v>55</v>
      </c>
      <c r="E1624" s="96" t="s">
        <v>627</v>
      </c>
      <c r="F1624" s="60" t="s">
        <v>26</v>
      </c>
      <c r="G1624" s="5">
        <f t="shared" si="161"/>
        <v>280</v>
      </c>
    </row>
    <row r="1625" spans="1:7" x14ac:dyDescent="0.2">
      <c r="A1625" s="108" t="s">
        <v>138</v>
      </c>
      <c r="B1625" s="84">
        <v>915</v>
      </c>
      <c r="C1625" s="60" t="s">
        <v>65</v>
      </c>
      <c r="D1625" s="60" t="s">
        <v>55</v>
      </c>
      <c r="E1625" s="96" t="s">
        <v>627</v>
      </c>
      <c r="F1625" s="60" t="s">
        <v>145</v>
      </c>
      <c r="G1625" s="5">
        <v>280</v>
      </c>
    </row>
    <row r="1626" spans="1:7" ht="31.5" x14ac:dyDescent="0.2">
      <c r="A1626" s="99" t="s">
        <v>283</v>
      </c>
      <c r="B1626" s="77">
        <v>915</v>
      </c>
      <c r="C1626" s="201" t="s">
        <v>65</v>
      </c>
      <c r="D1626" s="201" t="s">
        <v>55</v>
      </c>
      <c r="E1626" s="201" t="s">
        <v>286</v>
      </c>
      <c r="F1626" s="201"/>
      <c r="G1626" s="3">
        <f t="shared" ref="G1626:G1628" si="162">G1627</f>
        <v>211469</v>
      </c>
    </row>
    <row r="1627" spans="1:7" ht="31.5" x14ac:dyDescent="0.2">
      <c r="A1627" s="109" t="s">
        <v>18</v>
      </c>
      <c r="B1627" s="202">
        <v>915</v>
      </c>
      <c r="C1627" s="201" t="s">
        <v>65</v>
      </c>
      <c r="D1627" s="201" t="s">
        <v>55</v>
      </c>
      <c r="E1627" s="201" t="s">
        <v>286</v>
      </c>
      <c r="F1627" s="60" t="s">
        <v>20</v>
      </c>
      <c r="G1627" s="3">
        <f>G1628</f>
        <v>211469</v>
      </c>
    </row>
    <row r="1628" spans="1:7" x14ac:dyDescent="0.2">
      <c r="A1628" s="109" t="s">
        <v>25</v>
      </c>
      <c r="B1628" s="202">
        <v>915</v>
      </c>
      <c r="C1628" s="201" t="s">
        <v>65</v>
      </c>
      <c r="D1628" s="201" t="s">
        <v>55</v>
      </c>
      <c r="E1628" s="201" t="s">
        <v>286</v>
      </c>
      <c r="F1628" s="60" t="s">
        <v>26</v>
      </c>
      <c r="G1628" s="3">
        <f t="shared" si="162"/>
        <v>211469</v>
      </c>
    </row>
    <row r="1629" spans="1:7" ht="47.25" x14ac:dyDescent="0.2">
      <c r="A1629" s="82" t="s">
        <v>144</v>
      </c>
      <c r="B1629" s="202">
        <v>915</v>
      </c>
      <c r="C1629" s="201" t="s">
        <v>65</v>
      </c>
      <c r="D1629" s="201" t="s">
        <v>55</v>
      </c>
      <c r="E1629" s="201" t="s">
        <v>286</v>
      </c>
      <c r="F1629" s="201" t="s">
        <v>146</v>
      </c>
      <c r="G1629" s="3">
        <f>211309+160</f>
        <v>211469</v>
      </c>
    </row>
    <row r="1630" spans="1:7" ht="60" customHeight="1" x14ac:dyDescent="0.3">
      <c r="A1630" s="227" t="s">
        <v>995</v>
      </c>
      <c r="B1630" s="47">
        <v>915</v>
      </c>
      <c r="C1630" s="48" t="s">
        <v>65</v>
      </c>
      <c r="D1630" s="48" t="s">
        <v>55</v>
      </c>
      <c r="E1630" s="228" t="s">
        <v>996</v>
      </c>
      <c r="F1630" s="201"/>
      <c r="G1630" s="20">
        <f>G1631</f>
        <v>480</v>
      </c>
    </row>
    <row r="1631" spans="1:7" ht="31.5" x14ac:dyDescent="0.25">
      <c r="A1631" s="181" t="s">
        <v>1169</v>
      </c>
      <c r="B1631" s="44">
        <v>915</v>
      </c>
      <c r="C1631" s="73" t="s">
        <v>65</v>
      </c>
      <c r="D1631" s="73" t="s">
        <v>55</v>
      </c>
      <c r="E1631" s="93" t="s">
        <v>997</v>
      </c>
      <c r="F1631" s="201"/>
      <c r="G1631" s="1">
        <f>G1632</f>
        <v>480</v>
      </c>
    </row>
    <row r="1632" spans="1:7" ht="47.25" x14ac:dyDescent="0.25">
      <c r="A1632" s="181" t="s">
        <v>1170</v>
      </c>
      <c r="B1632" s="44">
        <v>915</v>
      </c>
      <c r="C1632" s="73" t="s">
        <v>65</v>
      </c>
      <c r="D1632" s="73" t="s">
        <v>55</v>
      </c>
      <c r="E1632" s="93" t="s">
        <v>998</v>
      </c>
      <c r="F1632" s="201"/>
      <c r="G1632" s="1">
        <f>G1633+G1637</f>
        <v>480</v>
      </c>
    </row>
    <row r="1633" spans="1:7" ht="31.5" x14ac:dyDescent="0.2">
      <c r="A1633" s="99" t="s">
        <v>999</v>
      </c>
      <c r="B1633" s="77">
        <v>915</v>
      </c>
      <c r="C1633" s="78" t="s">
        <v>65</v>
      </c>
      <c r="D1633" s="78" t="s">
        <v>55</v>
      </c>
      <c r="E1633" s="94" t="s">
        <v>1001</v>
      </c>
      <c r="F1633" s="143"/>
      <c r="G1633" s="2">
        <f>G1634</f>
        <v>280</v>
      </c>
    </row>
    <row r="1634" spans="1:7" ht="31.5" x14ac:dyDescent="0.25">
      <c r="A1634" s="179" t="s">
        <v>18</v>
      </c>
      <c r="B1634" s="202">
        <v>915</v>
      </c>
      <c r="C1634" s="201" t="s">
        <v>65</v>
      </c>
      <c r="D1634" s="201" t="s">
        <v>55</v>
      </c>
      <c r="E1634" s="96" t="s">
        <v>1001</v>
      </c>
      <c r="F1634" s="145" t="s">
        <v>20</v>
      </c>
      <c r="G1634" s="3">
        <f>G1635</f>
        <v>280</v>
      </c>
    </row>
    <row r="1635" spans="1:7" x14ac:dyDescent="0.25">
      <c r="A1635" s="179" t="s">
        <v>25</v>
      </c>
      <c r="B1635" s="202">
        <v>915</v>
      </c>
      <c r="C1635" s="201" t="s">
        <v>65</v>
      </c>
      <c r="D1635" s="201" t="s">
        <v>55</v>
      </c>
      <c r="E1635" s="96" t="s">
        <v>1001</v>
      </c>
      <c r="F1635" s="145" t="s">
        <v>26</v>
      </c>
      <c r="G1635" s="3">
        <f>G1636</f>
        <v>280</v>
      </c>
    </row>
    <row r="1636" spans="1:7" x14ac:dyDescent="0.25">
      <c r="A1636" s="179" t="s">
        <v>138</v>
      </c>
      <c r="B1636" s="202">
        <v>915</v>
      </c>
      <c r="C1636" s="201" t="s">
        <v>65</v>
      </c>
      <c r="D1636" s="201" t="s">
        <v>55</v>
      </c>
      <c r="E1636" s="96" t="s">
        <v>1001</v>
      </c>
      <c r="F1636" s="145" t="s">
        <v>145</v>
      </c>
      <c r="G1636" s="3">
        <v>280</v>
      </c>
    </row>
    <row r="1637" spans="1:7" ht="47.25" x14ac:dyDescent="0.25">
      <c r="A1637" s="189" t="s">
        <v>1000</v>
      </c>
      <c r="B1637" s="77">
        <v>915</v>
      </c>
      <c r="C1637" s="78" t="s">
        <v>65</v>
      </c>
      <c r="D1637" s="78" t="s">
        <v>55</v>
      </c>
      <c r="E1637" s="78" t="s">
        <v>1002</v>
      </c>
      <c r="F1637" s="143"/>
      <c r="G1637" s="2">
        <f>G1638</f>
        <v>200</v>
      </c>
    </row>
    <row r="1638" spans="1:7" ht="31.5" x14ac:dyDescent="0.25">
      <c r="A1638" s="179" t="s">
        <v>18</v>
      </c>
      <c r="B1638" s="202">
        <v>915</v>
      </c>
      <c r="C1638" s="201" t="s">
        <v>65</v>
      </c>
      <c r="D1638" s="201" t="s">
        <v>55</v>
      </c>
      <c r="E1638" s="201" t="s">
        <v>1002</v>
      </c>
      <c r="F1638" s="145" t="s">
        <v>20</v>
      </c>
      <c r="G1638" s="3">
        <f>G1639</f>
        <v>200</v>
      </c>
    </row>
    <row r="1639" spans="1:7" x14ac:dyDescent="0.25">
      <c r="A1639" s="179" t="s">
        <v>25</v>
      </c>
      <c r="B1639" s="202">
        <v>915</v>
      </c>
      <c r="C1639" s="201" t="s">
        <v>65</v>
      </c>
      <c r="D1639" s="201" t="s">
        <v>55</v>
      </c>
      <c r="E1639" s="201" t="s">
        <v>1002</v>
      </c>
      <c r="F1639" s="145" t="s">
        <v>26</v>
      </c>
      <c r="G1639" s="3">
        <f>G1640</f>
        <v>200</v>
      </c>
    </row>
    <row r="1640" spans="1:7" x14ac:dyDescent="0.25">
      <c r="A1640" s="179" t="s">
        <v>138</v>
      </c>
      <c r="B1640" s="202">
        <v>915</v>
      </c>
      <c r="C1640" s="201" t="s">
        <v>65</v>
      </c>
      <c r="D1640" s="201" t="s">
        <v>55</v>
      </c>
      <c r="E1640" s="201" t="s">
        <v>1002</v>
      </c>
      <c r="F1640" s="145" t="s">
        <v>145</v>
      </c>
      <c r="G1640" s="3">
        <v>200</v>
      </c>
    </row>
    <row r="1641" spans="1:7" x14ac:dyDescent="0.2">
      <c r="A1641" s="135" t="s">
        <v>68</v>
      </c>
      <c r="B1641" s="44">
        <v>915</v>
      </c>
      <c r="C1641" s="131" t="s">
        <v>65</v>
      </c>
      <c r="D1641" s="131" t="s">
        <v>65</v>
      </c>
      <c r="E1641" s="200"/>
      <c r="F1641" s="200"/>
      <c r="G1641" s="8">
        <f>G1642</f>
        <v>31175</v>
      </c>
    </row>
    <row r="1642" spans="1:7" ht="31.5" x14ac:dyDescent="0.2">
      <c r="A1642" s="87" t="s">
        <v>682</v>
      </c>
      <c r="B1642" s="44">
        <v>915</v>
      </c>
      <c r="C1642" s="73" t="s">
        <v>65</v>
      </c>
      <c r="D1642" s="73" t="s">
        <v>65</v>
      </c>
      <c r="E1642" s="73" t="s">
        <v>358</v>
      </c>
      <c r="F1642" s="73"/>
      <c r="G1642" s="1">
        <f>G1643+G1683</f>
        <v>31175</v>
      </c>
    </row>
    <row r="1643" spans="1:7" x14ac:dyDescent="0.2">
      <c r="A1643" s="72" t="s">
        <v>114</v>
      </c>
      <c r="B1643" s="44">
        <v>915</v>
      </c>
      <c r="C1643" s="73" t="s">
        <v>65</v>
      </c>
      <c r="D1643" s="73" t="s">
        <v>65</v>
      </c>
      <c r="E1643" s="93" t="s">
        <v>381</v>
      </c>
      <c r="F1643" s="104"/>
      <c r="G1643" s="1">
        <f>G1644+G1651</f>
        <v>30575</v>
      </c>
    </row>
    <row r="1644" spans="1:7" ht="31.5" x14ac:dyDescent="0.2">
      <c r="A1644" s="72" t="s">
        <v>411</v>
      </c>
      <c r="B1644" s="44">
        <v>915</v>
      </c>
      <c r="C1644" s="73" t="s">
        <v>65</v>
      </c>
      <c r="D1644" s="73" t="s">
        <v>65</v>
      </c>
      <c r="E1644" s="93" t="s">
        <v>383</v>
      </c>
      <c r="F1644" s="104"/>
      <c r="G1644" s="1">
        <f t="shared" ref="G1644:G1645" si="163">G1645</f>
        <v>4022</v>
      </c>
    </row>
    <row r="1645" spans="1:7" ht="31.5" x14ac:dyDescent="0.2">
      <c r="A1645" s="99" t="s">
        <v>643</v>
      </c>
      <c r="B1645" s="77">
        <v>915</v>
      </c>
      <c r="C1645" s="78" t="s">
        <v>65</v>
      </c>
      <c r="D1645" s="78" t="s">
        <v>65</v>
      </c>
      <c r="E1645" s="78" t="s">
        <v>382</v>
      </c>
      <c r="F1645" s="78"/>
      <c r="G1645" s="2">
        <f t="shared" si="163"/>
        <v>4022</v>
      </c>
    </row>
    <row r="1646" spans="1:7" ht="31.5" x14ac:dyDescent="0.2">
      <c r="A1646" s="109" t="s">
        <v>18</v>
      </c>
      <c r="B1646" s="84">
        <v>915</v>
      </c>
      <c r="C1646" s="201" t="s">
        <v>65</v>
      </c>
      <c r="D1646" s="201" t="s">
        <v>65</v>
      </c>
      <c r="E1646" s="201" t="s">
        <v>382</v>
      </c>
      <c r="F1646" s="112" t="s">
        <v>20</v>
      </c>
      <c r="G1646" s="5">
        <f>G1647+G1649</f>
        <v>4022</v>
      </c>
    </row>
    <row r="1647" spans="1:7" x14ac:dyDescent="0.2">
      <c r="A1647" s="109" t="s">
        <v>25</v>
      </c>
      <c r="B1647" s="84">
        <v>915</v>
      </c>
      <c r="C1647" s="201" t="s">
        <v>65</v>
      </c>
      <c r="D1647" s="201" t="s">
        <v>65</v>
      </c>
      <c r="E1647" s="201" t="s">
        <v>382</v>
      </c>
      <c r="F1647" s="112" t="s">
        <v>26</v>
      </c>
      <c r="G1647" s="5">
        <f>G1648</f>
        <v>140</v>
      </c>
    </row>
    <row r="1648" spans="1:7" x14ac:dyDescent="0.2">
      <c r="A1648" s="82" t="s">
        <v>138</v>
      </c>
      <c r="B1648" s="84">
        <v>915</v>
      </c>
      <c r="C1648" s="201" t="s">
        <v>65</v>
      </c>
      <c r="D1648" s="201" t="s">
        <v>65</v>
      </c>
      <c r="E1648" s="201" t="s">
        <v>382</v>
      </c>
      <c r="F1648" s="112" t="s">
        <v>145</v>
      </c>
      <c r="G1648" s="5">
        <v>140</v>
      </c>
    </row>
    <row r="1649" spans="1:7" ht="31.5" x14ac:dyDescent="0.2">
      <c r="A1649" s="109" t="s">
        <v>27</v>
      </c>
      <c r="B1649" s="84">
        <v>915</v>
      </c>
      <c r="C1649" s="201" t="s">
        <v>65</v>
      </c>
      <c r="D1649" s="201" t="s">
        <v>65</v>
      </c>
      <c r="E1649" s="201" t="s">
        <v>382</v>
      </c>
      <c r="F1649" s="112" t="s">
        <v>0</v>
      </c>
      <c r="G1649" s="5">
        <f>G1650</f>
        <v>3882</v>
      </c>
    </row>
    <row r="1650" spans="1:7" s="97" customFormat="1" ht="94.5" x14ac:dyDescent="0.2">
      <c r="A1650" s="82" t="s">
        <v>701</v>
      </c>
      <c r="B1650" s="84">
        <v>915</v>
      </c>
      <c r="C1650" s="201" t="s">
        <v>65</v>
      </c>
      <c r="D1650" s="201" t="s">
        <v>65</v>
      </c>
      <c r="E1650" s="201" t="s">
        <v>382</v>
      </c>
      <c r="F1650" s="95" t="s">
        <v>705</v>
      </c>
      <c r="G1650" s="3">
        <v>3882</v>
      </c>
    </row>
    <row r="1651" spans="1:7" ht="31.5" x14ac:dyDescent="0.2">
      <c r="A1651" s="72" t="s">
        <v>384</v>
      </c>
      <c r="B1651" s="44">
        <v>915</v>
      </c>
      <c r="C1651" s="73" t="s">
        <v>65</v>
      </c>
      <c r="D1651" s="73" t="s">
        <v>65</v>
      </c>
      <c r="E1651" s="93" t="s">
        <v>386</v>
      </c>
      <c r="F1651" s="104"/>
      <c r="G1651" s="1">
        <f>G1652+G1658+G1665+G1671+G1679+G1675</f>
        <v>26553</v>
      </c>
    </row>
    <row r="1652" spans="1:7" x14ac:dyDescent="0.2">
      <c r="A1652" s="99" t="s">
        <v>385</v>
      </c>
      <c r="B1652" s="77">
        <v>915</v>
      </c>
      <c r="C1652" s="78" t="s">
        <v>65</v>
      </c>
      <c r="D1652" s="78" t="s">
        <v>65</v>
      </c>
      <c r="E1652" s="78" t="s">
        <v>445</v>
      </c>
      <c r="F1652" s="78"/>
      <c r="G1652" s="2">
        <f>G1653</f>
        <v>2635</v>
      </c>
    </row>
    <row r="1653" spans="1:7" ht="31.5" x14ac:dyDescent="0.2">
      <c r="A1653" s="109" t="s">
        <v>18</v>
      </c>
      <c r="B1653" s="84">
        <v>915</v>
      </c>
      <c r="C1653" s="201" t="s">
        <v>65</v>
      </c>
      <c r="D1653" s="201" t="s">
        <v>65</v>
      </c>
      <c r="E1653" s="201" t="s">
        <v>445</v>
      </c>
      <c r="F1653" s="112" t="s">
        <v>20</v>
      </c>
      <c r="G1653" s="5">
        <f>G1654+G1656</f>
        <v>2635</v>
      </c>
    </row>
    <row r="1654" spans="1:7" x14ac:dyDescent="0.2">
      <c r="A1654" s="109" t="s">
        <v>25</v>
      </c>
      <c r="B1654" s="84">
        <v>915</v>
      </c>
      <c r="C1654" s="201" t="s">
        <v>65</v>
      </c>
      <c r="D1654" s="201" t="s">
        <v>65</v>
      </c>
      <c r="E1654" s="201" t="s">
        <v>445</v>
      </c>
      <c r="F1654" s="112" t="s">
        <v>26</v>
      </c>
      <c r="G1654" s="5">
        <f>G1655</f>
        <v>290</v>
      </c>
    </row>
    <row r="1655" spans="1:7" x14ac:dyDescent="0.2">
      <c r="A1655" s="82" t="s">
        <v>138</v>
      </c>
      <c r="B1655" s="84">
        <v>915</v>
      </c>
      <c r="C1655" s="201" t="s">
        <v>65</v>
      </c>
      <c r="D1655" s="201" t="s">
        <v>65</v>
      </c>
      <c r="E1655" s="201" t="s">
        <v>445</v>
      </c>
      <c r="F1655" s="112" t="s">
        <v>145</v>
      </c>
      <c r="G1655" s="5">
        <v>290</v>
      </c>
    </row>
    <row r="1656" spans="1:7" ht="31.5" x14ac:dyDescent="0.2">
      <c r="A1656" s="109" t="s">
        <v>27</v>
      </c>
      <c r="B1656" s="202">
        <v>915</v>
      </c>
      <c r="C1656" s="201" t="s">
        <v>65</v>
      </c>
      <c r="D1656" s="201" t="s">
        <v>65</v>
      </c>
      <c r="E1656" s="201" t="s">
        <v>445</v>
      </c>
      <c r="F1656" s="112" t="s">
        <v>0</v>
      </c>
      <c r="G1656" s="5">
        <f>G1657</f>
        <v>2345</v>
      </c>
    </row>
    <row r="1657" spans="1:7" s="97" customFormat="1" ht="94.5" x14ac:dyDescent="0.2">
      <c r="A1657" s="82" t="s">
        <v>701</v>
      </c>
      <c r="B1657" s="202">
        <v>915</v>
      </c>
      <c r="C1657" s="201" t="s">
        <v>65</v>
      </c>
      <c r="D1657" s="201" t="s">
        <v>65</v>
      </c>
      <c r="E1657" s="201" t="s">
        <v>445</v>
      </c>
      <c r="F1657" s="95" t="s">
        <v>705</v>
      </c>
      <c r="G1657" s="3">
        <v>2345</v>
      </c>
    </row>
    <row r="1658" spans="1:7" ht="47.25" x14ac:dyDescent="0.2">
      <c r="A1658" s="99" t="s">
        <v>443</v>
      </c>
      <c r="B1658" s="77">
        <v>915</v>
      </c>
      <c r="C1658" s="78" t="s">
        <v>65</v>
      </c>
      <c r="D1658" s="78" t="s">
        <v>65</v>
      </c>
      <c r="E1658" s="78" t="s">
        <v>476</v>
      </c>
      <c r="F1658" s="200"/>
      <c r="G1658" s="2">
        <f>G1659+G1662</f>
        <v>690</v>
      </c>
    </row>
    <row r="1659" spans="1:7" ht="31.5" x14ac:dyDescent="0.2">
      <c r="A1659" s="82" t="s">
        <v>22</v>
      </c>
      <c r="B1659" s="202">
        <v>915</v>
      </c>
      <c r="C1659" s="201" t="s">
        <v>65</v>
      </c>
      <c r="D1659" s="201" t="s">
        <v>65</v>
      </c>
      <c r="E1659" s="201" t="s">
        <v>476</v>
      </c>
      <c r="F1659" s="201" t="s">
        <v>15</v>
      </c>
      <c r="G1659" s="3">
        <f t="shared" ref="G1659:G1660" si="164">G1660</f>
        <v>200</v>
      </c>
    </row>
    <row r="1660" spans="1:7" ht="31.5" x14ac:dyDescent="0.2">
      <c r="A1660" s="82" t="s">
        <v>17</v>
      </c>
      <c r="B1660" s="84">
        <v>915</v>
      </c>
      <c r="C1660" s="201" t="s">
        <v>65</v>
      </c>
      <c r="D1660" s="201" t="s">
        <v>65</v>
      </c>
      <c r="E1660" s="201" t="s">
        <v>476</v>
      </c>
      <c r="F1660" s="201" t="s">
        <v>16</v>
      </c>
      <c r="G1660" s="3">
        <f t="shared" si="164"/>
        <v>200</v>
      </c>
    </row>
    <row r="1661" spans="1:7" x14ac:dyDescent="0.2">
      <c r="A1661" s="82" t="s">
        <v>935</v>
      </c>
      <c r="B1661" s="84">
        <v>915</v>
      </c>
      <c r="C1661" s="201" t="s">
        <v>65</v>
      </c>
      <c r="D1661" s="201" t="s">
        <v>65</v>
      </c>
      <c r="E1661" s="201" t="s">
        <v>476</v>
      </c>
      <c r="F1661" s="112" t="s">
        <v>128</v>
      </c>
      <c r="G1661" s="5">
        <v>200</v>
      </c>
    </row>
    <row r="1662" spans="1:7" ht="31.5" x14ac:dyDescent="0.2">
      <c r="A1662" s="109" t="s">
        <v>18</v>
      </c>
      <c r="B1662" s="84">
        <v>915</v>
      </c>
      <c r="C1662" s="201" t="s">
        <v>65</v>
      </c>
      <c r="D1662" s="201" t="s">
        <v>65</v>
      </c>
      <c r="E1662" s="201" t="s">
        <v>476</v>
      </c>
      <c r="F1662" s="112" t="s">
        <v>20</v>
      </c>
      <c r="G1662" s="5">
        <f t="shared" ref="G1662:G1663" si="165">G1663</f>
        <v>490</v>
      </c>
    </row>
    <row r="1663" spans="1:7" ht="31.5" x14ac:dyDescent="0.2">
      <c r="A1663" s="109" t="s">
        <v>27</v>
      </c>
      <c r="B1663" s="84">
        <v>915</v>
      </c>
      <c r="C1663" s="201" t="s">
        <v>65</v>
      </c>
      <c r="D1663" s="201" t="s">
        <v>65</v>
      </c>
      <c r="E1663" s="201" t="s">
        <v>476</v>
      </c>
      <c r="F1663" s="112" t="s">
        <v>0</v>
      </c>
      <c r="G1663" s="5">
        <f t="shared" si="165"/>
        <v>490</v>
      </c>
    </row>
    <row r="1664" spans="1:7" s="97" customFormat="1" ht="94.5" x14ac:dyDescent="0.2">
      <c r="A1664" s="82" t="s">
        <v>701</v>
      </c>
      <c r="B1664" s="84">
        <v>915</v>
      </c>
      <c r="C1664" s="201" t="s">
        <v>65</v>
      </c>
      <c r="D1664" s="201" t="s">
        <v>65</v>
      </c>
      <c r="E1664" s="201" t="s">
        <v>476</v>
      </c>
      <c r="F1664" s="95" t="s">
        <v>705</v>
      </c>
      <c r="G1664" s="3">
        <v>490</v>
      </c>
    </row>
    <row r="1665" spans="1:7" ht="31.5" x14ac:dyDescent="0.2">
      <c r="A1665" s="99" t="s">
        <v>444</v>
      </c>
      <c r="B1665" s="77">
        <v>915</v>
      </c>
      <c r="C1665" s="78" t="s">
        <v>65</v>
      </c>
      <c r="D1665" s="78" t="s">
        <v>65</v>
      </c>
      <c r="E1665" s="78" t="s">
        <v>477</v>
      </c>
      <c r="F1665" s="200"/>
      <c r="G1665" s="2">
        <f>G1666</f>
        <v>880</v>
      </c>
    </row>
    <row r="1666" spans="1:7" ht="31.5" x14ac:dyDescent="0.2">
      <c r="A1666" s="82" t="s">
        <v>18</v>
      </c>
      <c r="B1666" s="84">
        <v>915</v>
      </c>
      <c r="C1666" s="201" t="s">
        <v>65</v>
      </c>
      <c r="D1666" s="201" t="s">
        <v>65</v>
      </c>
      <c r="E1666" s="201" t="s">
        <v>477</v>
      </c>
      <c r="F1666" s="201" t="s">
        <v>20</v>
      </c>
      <c r="G1666" s="3">
        <f>G1667+G1669</f>
        <v>880</v>
      </c>
    </row>
    <row r="1667" spans="1:7" x14ac:dyDescent="0.2">
      <c r="A1667" s="109" t="s">
        <v>25</v>
      </c>
      <c r="B1667" s="84">
        <v>915</v>
      </c>
      <c r="C1667" s="201" t="s">
        <v>65</v>
      </c>
      <c r="D1667" s="201" t="s">
        <v>65</v>
      </c>
      <c r="E1667" s="201" t="s">
        <v>477</v>
      </c>
      <c r="F1667" s="201" t="s">
        <v>26</v>
      </c>
      <c r="G1667" s="3">
        <f>G1668</f>
        <v>395</v>
      </c>
    </row>
    <row r="1668" spans="1:7" x14ac:dyDescent="0.2">
      <c r="A1668" s="82" t="s">
        <v>138</v>
      </c>
      <c r="B1668" s="84">
        <v>915</v>
      </c>
      <c r="C1668" s="201" t="s">
        <v>65</v>
      </c>
      <c r="D1668" s="201" t="s">
        <v>65</v>
      </c>
      <c r="E1668" s="201" t="s">
        <v>477</v>
      </c>
      <c r="F1668" s="201" t="s">
        <v>145</v>
      </c>
      <c r="G1668" s="3">
        <v>395</v>
      </c>
    </row>
    <row r="1669" spans="1:7" ht="31.5" x14ac:dyDescent="0.2">
      <c r="A1669" s="109" t="s">
        <v>27</v>
      </c>
      <c r="B1669" s="202">
        <v>915</v>
      </c>
      <c r="C1669" s="201" t="s">
        <v>65</v>
      </c>
      <c r="D1669" s="201" t="s">
        <v>65</v>
      </c>
      <c r="E1669" s="201" t="s">
        <v>477</v>
      </c>
      <c r="F1669" s="201" t="s">
        <v>0</v>
      </c>
      <c r="G1669" s="3">
        <f>G1670</f>
        <v>485</v>
      </c>
    </row>
    <row r="1670" spans="1:7" s="97" customFormat="1" ht="94.5" x14ac:dyDescent="0.2">
      <c r="A1670" s="82" t="s">
        <v>701</v>
      </c>
      <c r="B1670" s="84">
        <v>915</v>
      </c>
      <c r="C1670" s="201" t="s">
        <v>65</v>
      </c>
      <c r="D1670" s="201" t="s">
        <v>65</v>
      </c>
      <c r="E1670" s="201" t="s">
        <v>477</v>
      </c>
      <c r="F1670" s="95" t="s">
        <v>705</v>
      </c>
      <c r="G1670" s="3">
        <v>485</v>
      </c>
    </row>
    <row r="1671" spans="1:7" s="97" customFormat="1" x14ac:dyDescent="0.2">
      <c r="A1671" s="109" t="s">
        <v>644</v>
      </c>
      <c r="B1671" s="84">
        <v>915</v>
      </c>
      <c r="C1671" s="201" t="s">
        <v>65</v>
      </c>
      <c r="D1671" s="201" t="s">
        <v>65</v>
      </c>
      <c r="E1671" s="201" t="s">
        <v>639</v>
      </c>
      <c r="F1671" s="95"/>
      <c r="G1671" s="3">
        <f>G1672</f>
        <v>21748</v>
      </c>
    </row>
    <row r="1672" spans="1:7" s="97" customFormat="1" ht="31.5" x14ac:dyDescent="0.2">
      <c r="A1672" s="82" t="s">
        <v>18</v>
      </c>
      <c r="B1672" s="202">
        <v>915</v>
      </c>
      <c r="C1672" s="201" t="s">
        <v>65</v>
      </c>
      <c r="D1672" s="201" t="s">
        <v>65</v>
      </c>
      <c r="E1672" s="201" t="s">
        <v>639</v>
      </c>
      <c r="F1672" s="201" t="s">
        <v>20</v>
      </c>
      <c r="G1672" s="3">
        <f t="shared" ref="G1672:G1673" si="166">G1673</f>
        <v>21748</v>
      </c>
    </row>
    <row r="1673" spans="1:7" s="97" customFormat="1" x14ac:dyDescent="0.2">
      <c r="A1673" s="82" t="s">
        <v>25</v>
      </c>
      <c r="B1673" s="202">
        <v>915</v>
      </c>
      <c r="C1673" s="130" t="s">
        <v>65</v>
      </c>
      <c r="D1673" s="130" t="s">
        <v>65</v>
      </c>
      <c r="E1673" s="201" t="s">
        <v>639</v>
      </c>
      <c r="F1673" s="201" t="s">
        <v>26</v>
      </c>
      <c r="G1673" s="3">
        <f t="shared" si="166"/>
        <v>21748</v>
      </c>
    </row>
    <row r="1674" spans="1:7" s="97" customFormat="1" ht="47.25" x14ac:dyDescent="0.2">
      <c r="A1674" s="82" t="s">
        <v>144</v>
      </c>
      <c r="B1674" s="202">
        <v>915</v>
      </c>
      <c r="C1674" s="130" t="s">
        <v>65</v>
      </c>
      <c r="D1674" s="130" t="s">
        <v>65</v>
      </c>
      <c r="E1674" s="201" t="s">
        <v>639</v>
      </c>
      <c r="F1674" s="201" t="s">
        <v>146</v>
      </c>
      <c r="G1674" s="3">
        <v>21748</v>
      </c>
    </row>
    <row r="1675" spans="1:7" s="97" customFormat="1" ht="31.5" x14ac:dyDescent="0.25">
      <c r="A1675" s="291" t="s">
        <v>1146</v>
      </c>
      <c r="B1675" s="279">
        <v>915</v>
      </c>
      <c r="C1675" s="200" t="s">
        <v>65</v>
      </c>
      <c r="D1675" s="200" t="s">
        <v>65</v>
      </c>
      <c r="E1675" s="281" t="s">
        <v>1150</v>
      </c>
      <c r="F1675" s="292"/>
      <c r="G1675" s="296">
        <f t="shared" ref="G1675:G1677" si="167">G1676</f>
        <v>500</v>
      </c>
    </row>
    <row r="1676" spans="1:7" s="97" customFormat="1" ht="31.5" x14ac:dyDescent="0.25">
      <c r="A1676" s="275" t="s">
        <v>18</v>
      </c>
      <c r="B1676" s="209">
        <v>915</v>
      </c>
      <c r="C1676" s="201" t="s">
        <v>65</v>
      </c>
      <c r="D1676" s="201" t="s">
        <v>65</v>
      </c>
      <c r="E1676" s="186" t="s">
        <v>1150</v>
      </c>
      <c r="F1676" s="263" t="s">
        <v>20</v>
      </c>
      <c r="G1676" s="297">
        <f t="shared" si="167"/>
        <v>500</v>
      </c>
    </row>
    <row r="1677" spans="1:7" s="97" customFormat="1" x14ac:dyDescent="0.25">
      <c r="A1677" s="237" t="s">
        <v>25</v>
      </c>
      <c r="B1677" s="209">
        <v>915</v>
      </c>
      <c r="C1677" s="201" t="s">
        <v>65</v>
      </c>
      <c r="D1677" s="201" t="s">
        <v>65</v>
      </c>
      <c r="E1677" s="186" t="s">
        <v>1150</v>
      </c>
      <c r="F1677" s="263" t="s">
        <v>26</v>
      </c>
      <c r="G1677" s="297">
        <f t="shared" si="167"/>
        <v>500</v>
      </c>
    </row>
    <row r="1678" spans="1:7" s="97" customFormat="1" x14ac:dyDescent="0.25">
      <c r="A1678" s="275" t="s">
        <v>138</v>
      </c>
      <c r="B1678" s="209">
        <v>915</v>
      </c>
      <c r="C1678" s="201" t="s">
        <v>65</v>
      </c>
      <c r="D1678" s="201" t="s">
        <v>65</v>
      </c>
      <c r="E1678" s="186" t="s">
        <v>1150</v>
      </c>
      <c r="F1678" s="295" t="s">
        <v>145</v>
      </c>
      <c r="G1678" s="297">
        <v>500</v>
      </c>
    </row>
    <row r="1679" spans="1:7" s="97" customFormat="1" x14ac:dyDescent="0.2">
      <c r="A1679" s="99" t="s">
        <v>42</v>
      </c>
      <c r="B1679" s="77">
        <v>915</v>
      </c>
      <c r="C1679" s="78" t="s">
        <v>65</v>
      </c>
      <c r="D1679" s="78" t="s">
        <v>65</v>
      </c>
      <c r="E1679" s="78" t="s">
        <v>638</v>
      </c>
      <c r="F1679" s="80"/>
      <c r="G1679" s="2">
        <f>G1680</f>
        <v>100</v>
      </c>
    </row>
    <row r="1680" spans="1:7" s="97" customFormat="1" ht="31.5" x14ac:dyDescent="0.2">
      <c r="A1680" s="82" t="s">
        <v>18</v>
      </c>
      <c r="B1680" s="202">
        <v>915</v>
      </c>
      <c r="C1680" s="201" t="s">
        <v>65</v>
      </c>
      <c r="D1680" s="201" t="s">
        <v>65</v>
      </c>
      <c r="E1680" s="201" t="s">
        <v>638</v>
      </c>
      <c r="F1680" s="201" t="s">
        <v>20</v>
      </c>
      <c r="G1680" s="3">
        <f t="shared" ref="G1680:G1681" si="168">G1681</f>
        <v>100</v>
      </c>
    </row>
    <row r="1681" spans="1:7" s="97" customFormat="1" x14ac:dyDescent="0.2">
      <c r="A1681" s="82" t="s">
        <v>25</v>
      </c>
      <c r="B1681" s="202">
        <v>915</v>
      </c>
      <c r="C1681" s="130" t="s">
        <v>65</v>
      </c>
      <c r="D1681" s="130" t="s">
        <v>65</v>
      </c>
      <c r="E1681" s="201" t="s">
        <v>638</v>
      </c>
      <c r="F1681" s="201" t="s">
        <v>26</v>
      </c>
      <c r="G1681" s="3">
        <f t="shared" si="168"/>
        <v>100</v>
      </c>
    </row>
    <row r="1682" spans="1:7" s="97" customFormat="1" x14ac:dyDescent="0.2">
      <c r="A1682" s="109" t="s">
        <v>138</v>
      </c>
      <c r="B1682" s="202">
        <v>915</v>
      </c>
      <c r="C1682" s="130" t="s">
        <v>65</v>
      </c>
      <c r="D1682" s="130" t="s">
        <v>65</v>
      </c>
      <c r="E1682" s="201" t="s">
        <v>638</v>
      </c>
      <c r="F1682" s="201" t="s">
        <v>145</v>
      </c>
      <c r="G1682" s="3">
        <v>100</v>
      </c>
    </row>
    <row r="1683" spans="1:7" ht="47.25" x14ac:dyDescent="0.2">
      <c r="A1683" s="199" t="s">
        <v>756</v>
      </c>
      <c r="B1683" s="43">
        <v>915</v>
      </c>
      <c r="C1683" s="200" t="s">
        <v>65</v>
      </c>
      <c r="D1683" s="200" t="s">
        <v>65</v>
      </c>
      <c r="E1683" s="102" t="s">
        <v>359</v>
      </c>
      <c r="F1683" s="103"/>
      <c r="G1683" s="310">
        <f t="shared" ref="G1683:G1687" si="169">G1684</f>
        <v>600</v>
      </c>
    </row>
    <row r="1684" spans="1:7" ht="31.5" x14ac:dyDescent="0.2">
      <c r="A1684" s="72" t="s">
        <v>360</v>
      </c>
      <c r="B1684" s="44">
        <v>915</v>
      </c>
      <c r="C1684" s="73" t="s">
        <v>65</v>
      </c>
      <c r="D1684" s="73" t="s">
        <v>65</v>
      </c>
      <c r="E1684" s="93" t="s">
        <v>361</v>
      </c>
      <c r="F1684" s="104"/>
      <c r="G1684" s="37">
        <f t="shared" si="169"/>
        <v>600</v>
      </c>
    </row>
    <row r="1685" spans="1:7" x14ac:dyDescent="0.2">
      <c r="A1685" s="99" t="s">
        <v>93</v>
      </c>
      <c r="B1685" s="77">
        <v>915</v>
      </c>
      <c r="C1685" s="78" t="s">
        <v>65</v>
      </c>
      <c r="D1685" s="78" t="s">
        <v>65</v>
      </c>
      <c r="E1685" s="78" t="s">
        <v>362</v>
      </c>
      <c r="F1685" s="78"/>
      <c r="G1685" s="38">
        <f t="shared" si="169"/>
        <v>600</v>
      </c>
    </row>
    <row r="1686" spans="1:7" ht="31.5" x14ac:dyDescent="0.2">
      <c r="A1686" s="82" t="s">
        <v>18</v>
      </c>
      <c r="B1686" s="84">
        <v>915</v>
      </c>
      <c r="C1686" s="201" t="s">
        <v>65</v>
      </c>
      <c r="D1686" s="201" t="s">
        <v>65</v>
      </c>
      <c r="E1686" s="201" t="s">
        <v>362</v>
      </c>
      <c r="F1686" s="201" t="s">
        <v>20</v>
      </c>
      <c r="G1686" s="39">
        <f t="shared" si="169"/>
        <v>600</v>
      </c>
    </row>
    <row r="1687" spans="1:7" ht="31.5" x14ac:dyDescent="0.2">
      <c r="A1687" s="82" t="s">
        <v>170</v>
      </c>
      <c r="B1687" s="84">
        <v>915</v>
      </c>
      <c r="C1687" s="201" t="s">
        <v>65</v>
      </c>
      <c r="D1687" s="201" t="s">
        <v>65</v>
      </c>
      <c r="E1687" s="201" t="s">
        <v>362</v>
      </c>
      <c r="F1687" s="201" t="s">
        <v>0</v>
      </c>
      <c r="G1687" s="39">
        <f t="shared" si="169"/>
        <v>600</v>
      </c>
    </row>
    <row r="1688" spans="1:7" s="97" customFormat="1" ht="94.5" x14ac:dyDescent="0.2">
      <c r="A1688" s="82" t="s">
        <v>701</v>
      </c>
      <c r="B1688" s="84">
        <v>915</v>
      </c>
      <c r="C1688" s="201" t="s">
        <v>65</v>
      </c>
      <c r="D1688" s="201" t="s">
        <v>65</v>
      </c>
      <c r="E1688" s="201" t="s">
        <v>362</v>
      </c>
      <c r="F1688" s="95" t="s">
        <v>705</v>
      </c>
      <c r="G1688" s="39">
        <v>600</v>
      </c>
    </row>
    <row r="1689" spans="1:7" ht="18.75" x14ac:dyDescent="0.2">
      <c r="A1689" s="150" t="s">
        <v>60</v>
      </c>
      <c r="B1689" s="44">
        <v>915</v>
      </c>
      <c r="C1689" s="90" t="s">
        <v>61</v>
      </c>
      <c r="D1689" s="90"/>
      <c r="E1689" s="90"/>
      <c r="F1689" s="90"/>
      <c r="G1689" s="6">
        <f>G1690+G1817</f>
        <v>485959</v>
      </c>
    </row>
    <row r="1690" spans="1:7" x14ac:dyDescent="0.2">
      <c r="A1690" s="91" t="s">
        <v>63</v>
      </c>
      <c r="B1690" s="44">
        <v>915</v>
      </c>
      <c r="C1690" s="92" t="s">
        <v>61</v>
      </c>
      <c r="D1690" s="92" t="s">
        <v>62</v>
      </c>
      <c r="E1690" s="92"/>
      <c r="F1690" s="92"/>
      <c r="G1690" s="7">
        <f>G1691+G1808</f>
        <v>466919</v>
      </c>
    </row>
    <row r="1691" spans="1:7" ht="31.5" x14ac:dyDescent="0.2">
      <c r="A1691" s="87" t="s">
        <v>759</v>
      </c>
      <c r="B1691" s="44">
        <v>915</v>
      </c>
      <c r="C1691" s="73" t="s">
        <v>61</v>
      </c>
      <c r="D1691" s="73" t="s">
        <v>62</v>
      </c>
      <c r="E1691" s="73" t="s">
        <v>372</v>
      </c>
      <c r="F1691" s="73"/>
      <c r="G1691" s="1">
        <f>G1692+G1771</f>
        <v>466711</v>
      </c>
    </row>
    <row r="1692" spans="1:7" ht="31.5" x14ac:dyDescent="0.2">
      <c r="A1692" s="72" t="s">
        <v>387</v>
      </c>
      <c r="B1692" s="44">
        <v>915</v>
      </c>
      <c r="C1692" s="73" t="s">
        <v>61</v>
      </c>
      <c r="D1692" s="73" t="s">
        <v>62</v>
      </c>
      <c r="E1692" s="93" t="s">
        <v>391</v>
      </c>
      <c r="F1692" s="104"/>
      <c r="G1692" s="1">
        <f>G1693+G1697+G1714+G1759+G1765+G1753</f>
        <v>415891</v>
      </c>
    </row>
    <row r="1693" spans="1:7" ht="31.5" x14ac:dyDescent="0.2">
      <c r="A1693" s="72" t="s">
        <v>986</v>
      </c>
      <c r="B1693" s="44">
        <v>915</v>
      </c>
      <c r="C1693" s="73" t="s">
        <v>61</v>
      </c>
      <c r="D1693" s="73" t="s">
        <v>62</v>
      </c>
      <c r="E1693" s="93" t="s">
        <v>987</v>
      </c>
      <c r="F1693" s="104"/>
      <c r="G1693" s="1">
        <f t="shared" ref="G1693:G1695" si="170">G1694</f>
        <v>2180</v>
      </c>
    </row>
    <row r="1694" spans="1:7" ht="31.5" x14ac:dyDescent="0.2">
      <c r="A1694" s="109" t="s">
        <v>18</v>
      </c>
      <c r="B1694" s="84">
        <v>915</v>
      </c>
      <c r="C1694" s="201" t="s">
        <v>61</v>
      </c>
      <c r="D1694" s="201" t="s">
        <v>62</v>
      </c>
      <c r="E1694" s="96" t="s">
        <v>987</v>
      </c>
      <c r="F1694" s="106" t="s">
        <v>20</v>
      </c>
      <c r="G1694" s="3">
        <f t="shared" si="170"/>
        <v>2180</v>
      </c>
    </row>
    <row r="1695" spans="1:7" x14ac:dyDescent="0.2">
      <c r="A1695" s="82" t="s">
        <v>25</v>
      </c>
      <c r="B1695" s="84">
        <v>915</v>
      </c>
      <c r="C1695" s="201" t="s">
        <v>61</v>
      </c>
      <c r="D1695" s="201" t="s">
        <v>62</v>
      </c>
      <c r="E1695" s="96" t="s">
        <v>987</v>
      </c>
      <c r="F1695" s="106" t="s">
        <v>26</v>
      </c>
      <c r="G1695" s="3">
        <f t="shared" si="170"/>
        <v>2180</v>
      </c>
    </row>
    <row r="1696" spans="1:7" x14ac:dyDescent="0.2">
      <c r="A1696" s="82" t="s">
        <v>138</v>
      </c>
      <c r="B1696" s="84">
        <v>915</v>
      </c>
      <c r="C1696" s="201" t="s">
        <v>61</v>
      </c>
      <c r="D1696" s="201" t="s">
        <v>62</v>
      </c>
      <c r="E1696" s="96" t="s">
        <v>987</v>
      </c>
      <c r="F1696" s="106" t="s">
        <v>145</v>
      </c>
      <c r="G1696" s="3">
        <v>2180</v>
      </c>
    </row>
    <row r="1697" spans="1:7" x14ac:dyDescent="0.2">
      <c r="A1697" s="87" t="s">
        <v>388</v>
      </c>
      <c r="B1697" s="43">
        <v>915</v>
      </c>
      <c r="C1697" s="73" t="s">
        <v>61</v>
      </c>
      <c r="D1697" s="73" t="s">
        <v>62</v>
      </c>
      <c r="E1697" s="93" t="s">
        <v>392</v>
      </c>
      <c r="F1697" s="73"/>
      <c r="G1697" s="1">
        <f>G1698+G1702+G1706+G1710</f>
        <v>51252</v>
      </c>
    </row>
    <row r="1698" spans="1:7" x14ac:dyDescent="0.2">
      <c r="A1698" s="98" t="s">
        <v>115</v>
      </c>
      <c r="B1698" s="43">
        <v>915</v>
      </c>
      <c r="C1698" s="200" t="s">
        <v>61</v>
      </c>
      <c r="D1698" s="200" t="s">
        <v>62</v>
      </c>
      <c r="E1698" s="200" t="s">
        <v>393</v>
      </c>
      <c r="F1698" s="200"/>
      <c r="G1698" s="8">
        <f t="shared" ref="G1698:G1700" si="171">G1699</f>
        <v>2040</v>
      </c>
    </row>
    <row r="1699" spans="1:7" ht="31.5" x14ac:dyDescent="0.2">
      <c r="A1699" s="109" t="s">
        <v>18</v>
      </c>
      <c r="B1699" s="84">
        <v>915</v>
      </c>
      <c r="C1699" s="201" t="s">
        <v>61</v>
      </c>
      <c r="D1699" s="201" t="s">
        <v>62</v>
      </c>
      <c r="E1699" s="201" t="s">
        <v>393</v>
      </c>
      <c r="F1699" s="201" t="s">
        <v>20</v>
      </c>
      <c r="G1699" s="2">
        <f t="shared" si="171"/>
        <v>2040</v>
      </c>
    </row>
    <row r="1700" spans="1:7" x14ac:dyDescent="0.2">
      <c r="A1700" s="82" t="s">
        <v>25</v>
      </c>
      <c r="B1700" s="84">
        <v>915</v>
      </c>
      <c r="C1700" s="201" t="s">
        <v>61</v>
      </c>
      <c r="D1700" s="201" t="s">
        <v>62</v>
      </c>
      <c r="E1700" s="201" t="s">
        <v>393</v>
      </c>
      <c r="F1700" s="201" t="s">
        <v>26</v>
      </c>
      <c r="G1700" s="3">
        <f t="shared" si="171"/>
        <v>2040</v>
      </c>
    </row>
    <row r="1701" spans="1:7" x14ac:dyDescent="0.2">
      <c r="A1701" s="82" t="s">
        <v>138</v>
      </c>
      <c r="B1701" s="84">
        <v>915</v>
      </c>
      <c r="C1701" s="201" t="s">
        <v>61</v>
      </c>
      <c r="D1701" s="201" t="s">
        <v>62</v>
      </c>
      <c r="E1701" s="201" t="s">
        <v>393</v>
      </c>
      <c r="F1701" s="201" t="s">
        <v>145</v>
      </c>
      <c r="G1701" s="3">
        <v>2040</v>
      </c>
    </row>
    <row r="1702" spans="1:7" x14ac:dyDescent="0.2">
      <c r="A1702" s="99" t="s">
        <v>116</v>
      </c>
      <c r="B1702" s="77">
        <v>915</v>
      </c>
      <c r="C1702" s="78" t="s">
        <v>61</v>
      </c>
      <c r="D1702" s="78" t="s">
        <v>62</v>
      </c>
      <c r="E1702" s="78" t="s">
        <v>394</v>
      </c>
      <c r="F1702" s="78"/>
      <c r="G1702" s="2">
        <f t="shared" ref="G1702:G1708" si="172">G1703</f>
        <v>828</v>
      </c>
    </row>
    <row r="1703" spans="1:7" ht="31.5" x14ac:dyDescent="0.2">
      <c r="A1703" s="109" t="s">
        <v>18</v>
      </c>
      <c r="B1703" s="84">
        <v>915</v>
      </c>
      <c r="C1703" s="201" t="s">
        <v>61</v>
      </c>
      <c r="D1703" s="201" t="s">
        <v>62</v>
      </c>
      <c r="E1703" s="201" t="s">
        <v>394</v>
      </c>
      <c r="F1703" s="201" t="s">
        <v>20</v>
      </c>
      <c r="G1703" s="3">
        <f t="shared" si="172"/>
        <v>828</v>
      </c>
    </row>
    <row r="1704" spans="1:7" x14ac:dyDescent="0.2">
      <c r="A1704" s="82" t="s">
        <v>25</v>
      </c>
      <c r="B1704" s="84">
        <v>915</v>
      </c>
      <c r="C1704" s="201" t="s">
        <v>61</v>
      </c>
      <c r="D1704" s="201" t="s">
        <v>62</v>
      </c>
      <c r="E1704" s="201" t="s">
        <v>394</v>
      </c>
      <c r="F1704" s="201" t="s">
        <v>26</v>
      </c>
      <c r="G1704" s="3">
        <f t="shared" si="172"/>
        <v>828</v>
      </c>
    </row>
    <row r="1705" spans="1:7" x14ac:dyDescent="0.2">
      <c r="A1705" s="82" t="s">
        <v>138</v>
      </c>
      <c r="B1705" s="84">
        <v>915</v>
      </c>
      <c r="C1705" s="201" t="s">
        <v>61</v>
      </c>
      <c r="D1705" s="201" t="s">
        <v>62</v>
      </c>
      <c r="E1705" s="201" t="s">
        <v>394</v>
      </c>
      <c r="F1705" s="201" t="s">
        <v>145</v>
      </c>
      <c r="G1705" s="3">
        <v>828</v>
      </c>
    </row>
    <row r="1706" spans="1:7" x14ac:dyDescent="0.2">
      <c r="A1706" s="99" t="s">
        <v>715</v>
      </c>
      <c r="B1706" s="77">
        <v>915</v>
      </c>
      <c r="C1706" s="78" t="s">
        <v>61</v>
      </c>
      <c r="D1706" s="78" t="s">
        <v>62</v>
      </c>
      <c r="E1706" s="78" t="s">
        <v>714</v>
      </c>
      <c r="F1706" s="78"/>
      <c r="G1706" s="2">
        <f t="shared" si="172"/>
        <v>200</v>
      </c>
    </row>
    <row r="1707" spans="1:7" ht="31.5" x14ac:dyDescent="0.2">
      <c r="A1707" s="109" t="s">
        <v>18</v>
      </c>
      <c r="B1707" s="84">
        <v>915</v>
      </c>
      <c r="C1707" s="201" t="s">
        <v>61</v>
      </c>
      <c r="D1707" s="201" t="s">
        <v>62</v>
      </c>
      <c r="E1707" s="201" t="s">
        <v>714</v>
      </c>
      <c r="F1707" s="201" t="s">
        <v>20</v>
      </c>
      <c r="G1707" s="3">
        <f t="shared" si="172"/>
        <v>200</v>
      </c>
    </row>
    <row r="1708" spans="1:7" x14ac:dyDescent="0.2">
      <c r="A1708" s="82" t="s">
        <v>25</v>
      </c>
      <c r="B1708" s="84">
        <v>915</v>
      </c>
      <c r="C1708" s="201" t="s">
        <v>61</v>
      </c>
      <c r="D1708" s="201" t="s">
        <v>62</v>
      </c>
      <c r="E1708" s="201" t="s">
        <v>714</v>
      </c>
      <c r="F1708" s="201" t="s">
        <v>26</v>
      </c>
      <c r="G1708" s="3">
        <f t="shared" si="172"/>
        <v>200</v>
      </c>
    </row>
    <row r="1709" spans="1:7" x14ac:dyDescent="0.2">
      <c r="A1709" s="82" t="s">
        <v>138</v>
      </c>
      <c r="B1709" s="84">
        <v>915</v>
      </c>
      <c r="C1709" s="201" t="s">
        <v>61</v>
      </c>
      <c r="D1709" s="201" t="s">
        <v>62</v>
      </c>
      <c r="E1709" s="201" t="s">
        <v>714</v>
      </c>
      <c r="F1709" s="201" t="s">
        <v>145</v>
      </c>
      <c r="G1709" s="3">
        <v>200</v>
      </c>
    </row>
    <row r="1710" spans="1:7" x14ac:dyDescent="0.2">
      <c r="A1710" s="99" t="s">
        <v>117</v>
      </c>
      <c r="B1710" s="77">
        <v>915</v>
      </c>
      <c r="C1710" s="201" t="s">
        <v>61</v>
      </c>
      <c r="D1710" s="201" t="s">
        <v>62</v>
      </c>
      <c r="E1710" s="78" t="s">
        <v>395</v>
      </c>
      <c r="F1710" s="200"/>
      <c r="G1710" s="2">
        <f t="shared" ref="G1710:G1712" si="173">G1711</f>
        <v>48184</v>
      </c>
    </row>
    <row r="1711" spans="1:7" ht="31.5" x14ac:dyDescent="0.2">
      <c r="A1711" s="82" t="s">
        <v>18</v>
      </c>
      <c r="B1711" s="84">
        <v>915</v>
      </c>
      <c r="C1711" s="201" t="s">
        <v>61</v>
      </c>
      <c r="D1711" s="201" t="s">
        <v>62</v>
      </c>
      <c r="E1711" s="201" t="s">
        <v>395</v>
      </c>
      <c r="F1711" s="201" t="s">
        <v>20</v>
      </c>
      <c r="G1711" s="3">
        <f t="shared" si="173"/>
        <v>48184</v>
      </c>
    </row>
    <row r="1712" spans="1:7" x14ac:dyDescent="0.2">
      <c r="A1712" s="82" t="s">
        <v>25</v>
      </c>
      <c r="B1712" s="84">
        <v>915</v>
      </c>
      <c r="C1712" s="201" t="s">
        <v>61</v>
      </c>
      <c r="D1712" s="201" t="s">
        <v>62</v>
      </c>
      <c r="E1712" s="201" t="s">
        <v>395</v>
      </c>
      <c r="F1712" s="201" t="s">
        <v>26</v>
      </c>
      <c r="G1712" s="3">
        <f t="shared" si="173"/>
        <v>48184</v>
      </c>
    </row>
    <row r="1713" spans="1:7" ht="47.25" x14ac:dyDescent="0.2">
      <c r="A1713" s="82" t="s">
        <v>144</v>
      </c>
      <c r="B1713" s="84">
        <v>915</v>
      </c>
      <c r="C1713" s="201" t="s">
        <v>61</v>
      </c>
      <c r="D1713" s="201" t="s">
        <v>62</v>
      </c>
      <c r="E1713" s="201" t="s">
        <v>395</v>
      </c>
      <c r="F1713" s="201" t="s">
        <v>146</v>
      </c>
      <c r="G1713" s="3">
        <v>48184</v>
      </c>
    </row>
    <row r="1714" spans="1:7" ht="31.5" x14ac:dyDescent="0.2">
      <c r="A1714" s="87" t="s">
        <v>389</v>
      </c>
      <c r="B1714" s="43">
        <v>915</v>
      </c>
      <c r="C1714" s="73" t="s">
        <v>61</v>
      </c>
      <c r="D1714" s="73" t="s">
        <v>62</v>
      </c>
      <c r="E1714" s="93" t="s">
        <v>396</v>
      </c>
      <c r="F1714" s="73"/>
      <c r="G1714" s="1">
        <f>G1715+G1721+G1725+G1729+G1735</f>
        <v>354038</v>
      </c>
    </row>
    <row r="1715" spans="1:7" ht="31.5" x14ac:dyDescent="0.2">
      <c r="A1715" s="99" t="s">
        <v>904</v>
      </c>
      <c r="B1715" s="77">
        <v>915</v>
      </c>
      <c r="C1715" s="78" t="s">
        <v>61</v>
      </c>
      <c r="D1715" s="78" t="s">
        <v>62</v>
      </c>
      <c r="E1715" s="78" t="s">
        <v>716</v>
      </c>
      <c r="F1715" s="78"/>
      <c r="G1715" s="2">
        <f t="shared" ref="G1715:G1719" si="174">G1716</f>
        <v>1387</v>
      </c>
    </row>
    <row r="1716" spans="1:7" ht="31.5" x14ac:dyDescent="0.2">
      <c r="A1716" s="82" t="s">
        <v>18</v>
      </c>
      <c r="B1716" s="84">
        <v>915</v>
      </c>
      <c r="C1716" s="201" t="s">
        <v>61</v>
      </c>
      <c r="D1716" s="201" t="s">
        <v>62</v>
      </c>
      <c r="E1716" s="201" t="s">
        <v>716</v>
      </c>
      <c r="F1716" s="201" t="s">
        <v>20</v>
      </c>
      <c r="G1716" s="3">
        <f>G1717+G1719</f>
        <v>1387</v>
      </c>
    </row>
    <row r="1717" spans="1:7" x14ac:dyDescent="0.2">
      <c r="A1717" s="82" t="s">
        <v>25</v>
      </c>
      <c r="B1717" s="84">
        <v>915</v>
      </c>
      <c r="C1717" s="201" t="s">
        <v>61</v>
      </c>
      <c r="D1717" s="201" t="s">
        <v>62</v>
      </c>
      <c r="E1717" s="201" t="s">
        <v>716</v>
      </c>
      <c r="F1717" s="201" t="s">
        <v>26</v>
      </c>
      <c r="G1717" s="3">
        <f>G1718</f>
        <v>1154</v>
      </c>
    </row>
    <row r="1718" spans="1:7" x14ac:dyDescent="0.2">
      <c r="A1718" s="82" t="s">
        <v>138</v>
      </c>
      <c r="B1718" s="84">
        <v>915</v>
      </c>
      <c r="C1718" s="201" t="s">
        <v>61</v>
      </c>
      <c r="D1718" s="201" t="s">
        <v>62</v>
      </c>
      <c r="E1718" s="201" t="s">
        <v>716</v>
      </c>
      <c r="F1718" s="201" t="s">
        <v>145</v>
      </c>
      <c r="G1718" s="3">
        <f>269+800+85</f>
        <v>1154</v>
      </c>
    </row>
    <row r="1719" spans="1:7" x14ac:dyDescent="0.2">
      <c r="A1719" s="82" t="s">
        <v>19</v>
      </c>
      <c r="B1719" s="84">
        <v>915</v>
      </c>
      <c r="C1719" s="201" t="s">
        <v>61</v>
      </c>
      <c r="D1719" s="201" t="s">
        <v>62</v>
      </c>
      <c r="E1719" s="201" t="s">
        <v>716</v>
      </c>
      <c r="F1719" s="201" t="s">
        <v>21</v>
      </c>
      <c r="G1719" s="3">
        <f t="shared" si="174"/>
        <v>233</v>
      </c>
    </row>
    <row r="1720" spans="1:7" x14ac:dyDescent="0.2">
      <c r="A1720" s="82" t="s">
        <v>149</v>
      </c>
      <c r="B1720" s="84">
        <v>915</v>
      </c>
      <c r="C1720" s="201" t="s">
        <v>61</v>
      </c>
      <c r="D1720" s="201" t="s">
        <v>62</v>
      </c>
      <c r="E1720" s="201" t="s">
        <v>716</v>
      </c>
      <c r="F1720" s="201" t="s">
        <v>150</v>
      </c>
      <c r="G1720" s="3">
        <v>233</v>
      </c>
    </row>
    <row r="1721" spans="1:7" ht="31.5" x14ac:dyDescent="0.2">
      <c r="A1721" s="99" t="s">
        <v>606</v>
      </c>
      <c r="B1721" s="77">
        <v>915</v>
      </c>
      <c r="C1721" s="78" t="s">
        <v>61</v>
      </c>
      <c r="D1721" s="78" t="s">
        <v>62</v>
      </c>
      <c r="E1721" s="78" t="s">
        <v>421</v>
      </c>
      <c r="F1721" s="78"/>
      <c r="G1721" s="2">
        <f t="shared" ref="G1721:G1733" si="175">G1722</f>
        <v>135600</v>
      </c>
    </row>
    <row r="1722" spans="1:7" ht="31.5" x14ac:dyDescent="0.2">
      <c r="A1722" s="82" t="s">
        <v>18</v>
      </c>
      <c r="B1722" s="84">
        <v>915</v>
      </c>
      <c r="C1722" s="201" t="s">
        <v>61</v>
      </c>
      <c r="D1722" s="201" t="s">
        <v>62</v>
      </c>
      <c r="E1722" s="201" t="s">
        <v>421</v>
      </c>
      <c r="F1722" s="201" t="s">
        <v>20</v>
      </c>
      <c r="G1722" s="3">
        <f t="shared" si="175"/>
        <v>135600</v>
      </c>
    </row>
    <row r="1723" spans="1:7" x14ac:dyDescent="0.2">
      <c r="A1723" s="82" t="s">
        <v>19</v>
      </c>
      <c r="B1723" s="84">
        <v>915</v>
      </c>
      <c r="C1723" s="201" t="s">
        <v>61</v>
      </c>
      <c r="D1723" s="201" t="s">
        <v>62</v>
      </c>
      <c r="E1723" s="201" t="s">
        <v>421</v>
      </c>
      <c r="F1723" s="201" t="s">
        <v>21</v>
      </c>
      <c r="G1723" s="3">
        <f t="shared" si="175"/>
        <v>135600</v>
      </c>
    </row>
    <row r="1724" spans="1:7" x14ac:dyDescent="0.2">
      <c r="A1724" s="82" t="s">
        <v>149</v>
      </c>
      <c r="B1724" s="84">
        <v>915</v>
      </c>
      <c r="C1724" s="201" t="s">
        <v>61</v>
      </c>
      <c r="D1724" s="201" t="s">
        <v>62</v>
      </c>
      <c r="E1724" s="201" t="s">
        <v>421</v>
      </c>
      <c r="F1724" s="201" t="s">
        <v>150</v>
      </c>
      <c r="G1724" s="3">
        <f>83000+52600</f>
        <v>135600</v>
      </c>
    </row>
    <row r="1725" spans="1:7" ht="31.5" x14ac:dyDescent="0.2">
      <c r="A1725" s="99" t="s">
        <v>717</v>
      </c>
      <c r="B1725" s="77">
        <v>915</v>
      </c>
      <c r="C1725" s="78" t="s">
        <v>61</v>
      </c>
      <c r="D1725" s="78" t="s">
        <v>62</v>
      </c>
      <c r="E1725" s="78" t="s">
        <v>718</v>
      </c>
      <c r="F1725" s="78"/>
      <c r="G1725" s="2">
        <f t="shared" si="175"/>
        <v>50000</v>
      </c>
    </row>
    <row r="1726" spans="1:7" ht="31.5" x14ac:dyDescent="0.2">
      <c r="A1726" s="82" t="s">
        <v>18</v>
      </c>
      <c r="B1726" s="84">
        <v>915</v>
      </c>
      <c r="C1726" s="201" t="s">
        <v>61</v>
      </c>
      <c r="D1726" s="201" t="s">
        <v>62</v>
      </c>
      <c r="E1726" s="201" t="s">
        <v>718</v>
      </c>
      <c r="F1726" s="201" t="s">
        <v>20</v>
      </c>
      <c r="G1726" s="3">
        <f t="shared" si="175"/>
        <v>50000</v>
      </c>
    </row>
    <row r="1727" spans="1:7" x14ac:dyDescent="0.2">
      <c r="A1727" s="82" t="s">
        <v>19</v>
      </c>
      <c r="B1727" s="84">
        <v>915</v>
      </c>
      <c r="C1727" s="201" t="s">
        <v>61</v>
      </c>
      <c r="D1727" s="201" t="s">
        <v>62</v>
      </c>
      <c r="E1727" s="201" t="s">
        <v>718</v>
      </c>
      <c r="F1727" s="201" t="s">
        <v>21</v>
      </c>
      <c r="G1727" s="3">
        <f t="shared" si="175"/>
        <v>50000</v>
      </c>
    </row>
    <row r="1728" spans="1:7" x14ac:dyDescent="0.2">
      <c r="A1728" s="82" t="s">
        <v>149</v>
      </c>
      <c r="B1728" s="84">
        <v>915</v>
      </c>
      <c r="C1728" s="201" t="s">
        <v>61</v>
      </c>
      <c r="D1728" s="201" t="s">
        <v>62</v>
      </c>
      <c r="E1728" s="201" t="s">
        <v>718</v>
      </c>
      <c r="F1728" s="201" t="s">
        <v>150</v>
      </c>
      <c r="G1728" s="3">
        <v>50000</v>
      </c>
    </row>
    <row r="1729" spans="1:7" x14ac:dyDescent="0.2">
      <c r="A1729" s="99" t="s">
        <v>720</v>
      </c>
      <c r="B1729" s="77">
        <v>915</v>
      </c>
      <c r="C1729" s="78" t="s">
        <v>61</v>
      </c>
      <c r="D1729" s="78" t="s">
        <v>62</v>
      </c>
      <c r="E1729" s="78" t="s">
        <v>719</v>
      </c>
      <c r="F1729" s="78"/>
      <c r="G1729" s="2">
        <f t="shared" si="175"/>
        <v>388</v>
      </c>
    </row>
    <row r="1730" spans="1:7" ht="31.5" x14ac:dyDescent="0.2">
      <c r="A1730" s="82" t="s">
        <v>18</v>
      </c>
      <c r="B1730" s="84">
        <v>915</v>
      </c>
      <c r="C1730" s="201" t="s">
        <v>61</v>
      </c>
      <c r="D1730" s="201" t="s">
        <v>62</v>
      </c>
      <c r="E1730" s="201" t="s">
        <v>719</v>
      </c>
      <c r="F1730" s="201" t="s">
        <v>20</v>
      </c>
      <c r="G1730" s="3">
        <f>G1731+G1733</f>
        <v>388</v>
      </c>
    </row>
    <row r="1731" spans="1:7" x14ac:dyDescent="0.2">
      <c r="A1731" s="82" t="s">
        <v>25</v>
      </c>
      <c r="B1731" s="84">
        <v>915</v>
      </c>
      <c r="C1731" s="201" t="s">
        <v>61</v>
      </c>
      <c r="D1731" s="201" t="s">
        <v>62</v>
      </c>
      <c r="E1731" s="201" t="s">
        <v>719</v>
      </c>
      <c r="F1731" s="201" t="s">
        <v>26</v>
      </c>
      <c r="G1731" s="3">
        <f>G1732</f>
        <v>155</v>
      </c>
    </row>
    <row r="1732" spans="1:7" x14ac:dyDescent="0.2">
      <c r="A1732" s="82" t="s">
        <v>138</v>
      </c>
      <c r="B1732" s="84">
        <v>915</v>
      </c>
      <c r="C1732" s="201" t="s">
        <v>61</v>
      </c>
      <c r="D1732" s="201" t="s">
        <v>62</v>
      </c>
      <c r="E1732" s="201" t="s">
        <v>719</v>
      </c>
      <c r="F1732" s="201" t="s">
        <v>145</v>
      </c>
      <c r="G1732" s="3">
        <v>155</v>
      </c>
    </row>
    <row r="1733" spans="1:7" x14ac:dyDescent="0.2">
      <c r="A1733" s="82" t="s">
        <v>19</v>
      </c>
      <c r="B1733" s="84">
        <v>915</v>
      </c>
      <c r="C1733" s="201" t="s">
        <v>61</v>
      </c>
      <c r="D1733" s="201" t="s">
        <v>62</v>
      </c>
      <c r="E1733" s="201" t="s">
        <v>719</v>
      </c>
      <c r="F1733" s="201" t="s">
        <v>21</v>
      </c>
      <c r="G1733" s="3">
        <f t="shared" si="175"/>
        <v>233</v>
      </c>
    </row>
    <row r="1734" spans="1:7" x14ac:dyDescent="0.2">
      <c r="A1734" s="82" t="s">
        <v>149</v>
      </c>
      <c r="B1734" s="84">
        <v>915</v>
      </c>
      <c r="C1734" s="201" t="s">
        <v>61</v>
      </c>
      <c r="D1734" s="201" t="s">
        <v>62</v>
      </c>
      <c r="E1734" s="201" t="s">
        <v>719</v>
      </c>
      <c r="F1734" s="201" t="s">
        <v>150</v>
      </c>
      <c r="G1734" s="3">
        <v>233</v>
      </c>
    </row>
    <row r="1735" spans="1:7" x14ac:dyDescent="0.2">
      <c r="A1735" s="99" t="s">
        <v>118</v>
      </c>
      <c r="B1735" s="84">
        <v>915</v>
      </c>
      <c r="C1735" s="78" t="s">
        <v>61</v>
      </c>
      <c r="D1735" s="78" t="s">
        <v>62</v>
      </c>
      <c r="E1735" s="78" t="s">
        <v>397</v>
      </c>
      <c r="F1735" s="201"/>
      <c r="G1735" s="2">
        <f>G1736+G1741+G1745+G1750</f>
        <v>166663</v>
      </c>
    </row>
    <row r="1736" spans="1:7" ht="63" x14ac:dyDescent="0.2">
      <c r="A1736" s="82" t="s">
        <v>269</v>
      </c>
      <c r="B1736" s="84">
        <v>915</v>
      </c>
      <c r="C1736" s="201" t="s">
        <v>61</v>
      </c>
      <c r="D1736" s="201" t="s">
        <v>62</v>
      </c>
      <c r="E1736" s="201" t="s">
        <v>397</v>
      </c>
      <c r="F1736" s="201" t="s">
        <v>30</v>
      </c>
      <c r="G1736" s="3">
        <f>G1737</f>
        <v>5441</v>
      </c>
    </row>
    <row r="1737" spans="1:7" x14ac:dyDescent="0.2">
      <c r="A1737" s="109" t="s">
        <v>32</v>
      </c>
      <c r="B1737" s="201" t="s">
        <v>420</v>
      </c>
      <c r="C1737" s="201" t="s">
        <v>61</v>
      </c>
      <c r="D1737" s="201" t="s">
        <v>62</v>
      </c>
      <c r="E1737" s="201" t="s">
        <v>397</v>
      </c>
      <c r="F1737" s="201" t="s">
        <v>31</v>
      </c>
      <c r="G1737" s="3">
        <f>G1738+G1739+G1740</f>
        <v>5441</v>
      </c>
    </row>
    <row r="1738" spans="1:7" x14ac:dyDescent="0.2">
      <c r="A1738" s="79" t="s">
        <v>296</v>
      </c>
      <c r="B1738" s="201" t="s">
        <v>420</v>
      </c>
      <c r="C1738" s="201" t="s">
        <v>61</v>
      </c>
      <c r="D1738" s="201" t="s">
        <v>62</v>
      </c>
      <c r="E1738" s="201" t="s">
        <v>397</v>
      </c>
      <c r="F1738" s="201" t="s">
        <v>132</v>
      </c>
      <c r="G1738" s="3">
        <v>4179</v>
      </c>
    </row>
    <row r="1739" spans="1:7" ht="31.5" x14ac:dyDescent="0.2">
      <c r="A1739" s="79" t="s">
        <v>131</v>
      </c>
      <c r="B1739" s="201" t="s">
        <v>420</v>
      </c>
      <c r="C1739" s="201" t="s">
        <v>61</v>
      </c>
      <c r="D1739" s="201" t="s">
        <v>62</v>
      </c>
      <c r="E1739" s="201" t="s">
        <v>397</v>
      </c>
      <c r="F1739" s="201" t="s">
        <v>133</v>
      </c>
      <c r="G1739" s="3">
        <v>1</v>
      </c>
    </row>
    <row r="1740" spans="1:7" ht="47.25" x14ac:dyDescent="0.2">
      <c r="A1740" s="79" t="s">
        <v>222</v>
      </c>
      <c r="B1740" s="201" t="s">
        <v>420</v>
      </c>
      <c r="C1740" s="201" t="s">
        <v>61</v>
      </c>
      <c r="D1740" s="201" t="s">
        <v>62</v>
      </c>
      <c r="E1740" s="201" t="s">
        <v>397</v>
      </c>
      <c r="F1740" s="201" t="s">
        <v>233</v>
      </c>
      <c r="G1740" s="3">
        <f>1262-1</f>
        <v>1261</v>
      </c>
    </row>
    <row r="1741" spans="1:7" ht="31.5" x14ac:dyDescent="0.2">
      <c r="A1741" s="82" t="s">
        <v>22</v>
      </c>
      <c r="B1741" s="77">
        <v>915</v>
      </c>
      <c r="C1741" s="201" t="s">
        <v>61</v>
      </c>
      <c r="D1741" s="201" t="s">
        <v>62</v>
      </c>
      <c r="E1741" s="201" t="s">
        <v>397</v>
      </c>
      <c r="F1741" s="201" t="s">
        <v>15</v>
      </c>
      <c r="G1741" s="3">
        <f>G1742</f>
        <v>1068</v>
      </c>
    </row>
    <row r="1742" spans="1:7" ht="31.5" x14ac:dyDescent="0.2">
      <c r="A1742" s="109" t="s">
        <v>17</v>
      </c>
      <c r="B1742" s="84">
        <v>915</v>
      </c>
      <c r="C1742" s="201" t="s">
        <v>61</v>
      </c>
      <c r="D1742" s="201" t="s">
        <v>62</v>
      </c>
      <c r="E1742" s="201" t="s">
        <v>397</v>
      </c>
      <c r="F1742" s="201" t="s">
        <v>16</v>
      </c>
      <c r="G1742" s="3">
        <f>G1743+G1744</f>
        <v>1068</v>
      </c>
    </row>
    <row r="1743" spans="1:7" ht="31.5" customHeight="1" x14ac:dyDescent="0.2">
      <c r="A1743" s="109" t="s">
        <v>481</v>
      </c>
      <c r="B1743" s="84">
        <v>915</v>
      </c>
      <c r="C1743" s="201" t="s">
        <v>61</v>
      </c>
      <c r="D1743" s="201" t="s">
        <v>62</v>
      </c>
      <c r="E1743" s="201" t="s">
        <v>397</v>
      </c>
      <c r="F1743" s="201" t="s">
        <v>482</v>
      </c>
      <c r="G1743" s="3">
        <v>10</v>
      </c>
    </row>
    <row r="1744" spans="1:7" x14ac:dyDescent="0.2">
      <c r="A1744" s="82" t="s">
        <v>935</v>
      </c>
      <c r="B1744" s="84">
        <v>915</v>
      </c>
      <c r="C1744" s="201" t="s">
        <v>61</v>
      </c>
      <c r="D1744" s="201" t="s">
        <v>62</v>
      </c>
      <c r="E1744" s="201" t="s">
        <v>397</v>
      </c>
      <c r="F1744" s="201" t="s">
        <v>128</v>
      </c>
      <c r="G1744" s="3">
        <v>1058</v>
      </c>
    </row>
    <row r="1745" spans="1:7" ht="31.5" x14ac:dyDescent="0.2">
      <c r="A1745" s="82" t="s">
        <v>18</v>
      </c>
      <c r="B1745" s="202">
        <v>915</v>
      </c>
      <c r="C1745" s="201" t="s">
        <v>61</v>
      </c>
      <c r="D1745" s="201" t="s">
        <v>62</v>
      </c>
      <c r="E1745" s="201" t="s">
        <v>397</v>
      </c>
      <c r="F1745" s="201" t="s">
        <v>20</v>
      </c>
      <c r="G1745" s="3">
        <f>G1746+G1748</f>
        <v>159974</v>
      </c>
    </row>
    <row r="1746" spans="1:7" ht="20.45" customHeight="1" x14ac:dyDescent="0.2">
      <c r="A1746" s="82" t="s">
        <v>25</v>
      </c>
      <c r="B1746" s="202">
        <v>915</v>
      </c>
      <c r="C1746" s="201" t="s">
        <v>61</v>
      </c>
      <c r="D1746" s="201" t="s">
        <v>62</v>
      </c>
      <c r="E1746" s="201" t="s">
        <v>397</v>
      </c>
      <c r="F1746" s="201" t="s">
        <v>26</v>
      </c>
      <c r="G1746" s="3">
        <f>G1747</f>
        <v>42374</v>
      </c>
    </row>
    <row r="1747" spans="1:7" ht="47.25" x14ac:dyDescent="0.2">
      <c r="A1747" s="82" t="s">
        <v>144</v>
      </c>
      <c r="B1747" s="84">
        <v>915</v>
      </c>
      <c r="C1747" s="201" t="s">
        <v>61</v>
      </c>
      <c r="D1747" s="201" t="s">
        <v>62</v>
      </c>
      <c r="E1747" s="201" t="s">
        <v>397</v>
      </c>
      <c r="F1747" s="201" t="s">
        <v>146</v>
      </c>
      <c r="G1747" s="3">
        <v>42374</v>
      </c>
    </row>
    <row r="1748" spans="1:7" x14ac:dyDescent="0.2">
      <c r="A1748" s="82" t="s">
        <v>19</v>
      </c>
      <c r="B1748" s="84">
        <v>915</v>
      </c>
      <c r="C1748" s="201" t="s">
        <v>61</v>
      </c>
      <c r="D1748" s="201" t="s">
        <v>62</v>
      </c>
      <c r="E1748" s="201" t="s">
        <v>397</v>
      </c>
      <c r="F1748" s="201" t="s">
        <v>21</v>
      </c>
      <c r="G1748" s="3">
        <f>G1749</f>
        <v>117600</v>
      </c>
    </row>
    <row r="1749" spans="1:7" ht="47.25" x14ac:dyDescent="0.2">
      <c r="A1749" s="82" t="s">
        <v>165</v>
      </c>
      <c r="B1749" s="84">
        <v>915</v>
      </c>
      <c r="C1749" s="201" t="s">
        <v>61</v>
      </c>
      <c r="D1749" s="201" t="s">
        <v>62</v>
      </c>
      <c r="E1749" s="201" t="s">
        <v>397</v>
      </c>
      <c r="F1749" s="201" t="s">
        <v>151</v>
      </c>
      <c r="G1749" s="3">
        <v>117600</v>
      </c>
    </row>
    <row r="1750" spans="1:7" x14ac:dyDescent="0.2">
      <c r="A1750" s="82" t="s">
        <v>13</v>
      </c>
      <c r="B1750" s="84">
        <v>915</v>
      </c>
      <c r="C1750" s="201" t="s">
        <v>61</v>
      </c>
      <c r="D1750" s="201" t="s">
        <v>62</v>
      </c>
      <c r="E1750" s="201" t="s">
        <v>397</v>
      </c>
      <c r="F1750" s="201" t="s">
        <v>14</v>
      </c>
      <c r="G1750" s="3">
        <f t="shared" ref="G1750:G1751" si="176">G1751</f>
        <v>180</v>
      </c>
    </row>
    <row r="1751" spans="1:7" x14ac:dyDescent="0.2">
      <c r="A1751" s="82" t="s">
        <v>34</v>
      </c>
      <c r="B1751" s="84">
        <v>915</v>
      </c>
      <c r="C1751" s="201" t="s">
        <v>61</v>
      </c>
      <c r="D1751" s="201" t="s">
        <v>62</v>
      </c>
      <c r="E1751" s="201" t="s">
        <v>397</v>
      </c>
      <c r="F1751" s="201" t="s">
        <v>33</v>
      </c>
      <c r="G1751" s="3">
        <f t="shared" si="176"/>
        <v>180</v>
      </c>
    </row>
    <row r="1752" spans="1:7" x14ac:dyDescent="0.2">
      <c r="A1752" s="82" t="s">
        <v>607</v>
      </c>
      <c r="B1752" s="84">
        <v>915</v>
      </c>
      <c r="C1752" s="201" t="s">
        <v>61</v>
      </c>
      <c r="D1752" s="201" t="s">
        <v>62</v>
      </c>
      <c r="E1752" s="201" t="s">
        <v>397</v>
      </c>
      <c r="F1752" s="201" t="s">
        <v>129</v>
      </c>
      <c r="G1752" s="3">
        <v>180</v>
      </c>
    </row>
    <row r="1753" spans="1:7" ht="31.5" x14ac:dyDescent="0.25">
      <c r="A1753" s="291" t="s">
        <v>1146</v>
      </c>
      <c r="B1753" s="279">
        <v>915</v>
      </c>
      <c r="C1753" s="200" t="s">
        <v>61</v>
      </c>
      <c r="D1753" s="200" t="s">
        <v>62</v>
      </c>
      <c r="E1753" s="281" t="s">
        <v>1149</v>
      </c>
      <c r="F1753" s="292"/>
      <c r="G1753" s="298">
        <f t="shared" ref="G1753:G1755" si="177">G1754</f>
        <v>1000</v>
      </c>
    </row>
    <row r="1754" spans="1:7" ht="31.5" x14ac:dyDescent="0.25">
      <c r="A1754" s="275" t="s">
        <v>18</v>
      </c>
      <c r="B1754" s="209">
        <v>915</v>
      </c>
      <c r="C1754" s="201" t="s">
        <v>61</v>
      </c>
      <c r="D1754" s="201" t="s">
        <v>62</v>
      </c>
      <c r="E1754" s="186" t="s">
        <v>1149</v>
      </c>
      <c r="F1754" s="263" t="s">
        <v>20</v>
      </c>
      <c r="G1754" s="299">
        <f>G1755+G1757</f>
        <v>1000</v>
      </c>
    </row>
    <row r="1755" spans="1:7" x14ac:dyDescent="0.25">
      <c r="A1755" s="237" t="s">
        <v>25</v>
      </c>
      <c r="B1755" s="209">
        <v>915</v>
      </c>
      <c r="C1755" s="201" t="s">
        <v>61</v>
      </c>
      <c r="D1755" s="201" t="s">
        <v>62</v>
      </c>
      <c r="E1755" s="186" t="s">
        <v>1149</v>
      </c>
      <c r="F1755" s="263" t="s">
        <v>26</v>
      </c>
      <c r="G1755" s="299">
        <f t="shared" si="177"/>
        <v>300</v>
      </c>
    </row>
    <row r="1756" spans="1:7" x14ac:dyDescent="0.25">
      <c r="A1756" s="275" t="s">
        <v>138</v>
      </c>
      <c r="B1756" s="209">
        <v>915</v>
      </c>
      <c r="C1756" s="201" t="s">
        <v>61</v>
      </c>
      <c r="D1756" s="201" t="s">
        <v>62</v>
      </c>
      <c r="E1756" s="186" t="s">
        <v>1149</v>
      </c>
      <c r="F1756" s="295" t="s">
        <v>145</v>
      </c>
      <c r="G1756" s="299">
        <v>300</v>
      </c>
    </row>
    <row r="1757" spans="1:7" x14ac:dyDescent="0.25">
      <c r="A1757" s="82" t="s">
        <v>19</v>
      </c>
      <c r="B1757" s="209">
        <v>915</v>
      </c>
      <c r="C1757" s="201" t="s">
        <v>61</v>
      </c>
      <c r="D1757" s="201" t="s">
        <v>62</v>
      </c>
      <c r="E1757" s="186" t="s">
        <v>1149</v>
      </c>
      <c r="F1757" s="201" t="s">
        <v>21</v>
      </c>
      <c r="G1757" s="3">
        <f>G1758</f>
        <v>700</v>
      </c>
    </row>
    <row r="1758" spans="1:7" x14ac:dyDescent="0.25">
      <c r="A1758" s="82" t="s">
        <v>149</v>
      </c>
      <c r="B1758" s="209">
        <v>915</v>
      </c>
      <c r="C1758" s="201" t="s">
        <v>61</v>
      </c>
      <c r="D1758" s="201" t="s">
        <v>62</v>
      </c>
      <c r="E1758" s="186" t="s">
        <v>1149</v>
      </c>
      <c r="F1758" s="201" t="s">
        <v>150</v>
      </c>
      <c r="G1758" s="3">
        <v>700</v>
      </c>
    </row>
    <row r="1759" spans="1:7" x14ac:dyDescent="0.2">
      <c r="A1759" s="98" t="s">
        <v>42</v>
      </c>
      <c r="B1759" s="84">
        <v>915</v>
      </c>
      <c r="C1759" s="78" t="s">
        <v>61</v>
      </c>
      <c r="D1759" s="78" t="s">
        <v>62</v>
      </c>
      <c r="E1759" s="102" t="s">
        <v>398</v>
      </c>
      <c r="F1759" s="200"/>
      <c r="G1759" s="8">
        <f>G1760</f>
        <v>470</v>
      </c>
    </row>
    <row r="1760" spans="1:7" ht="31.5" x14ac:dyDescent="0.2">
      <c r="A1760" s="82" t="s">
        <v>18</v>
      </c>
      <c r="B1760" s="84">
        <v>915</v>
      </c>
      <c r="C1760" s="201" t="s">
        <v>61</v>
      </c>
      <c r="D1760" s="201" t="s">
        <v>62</v>
      </c>
      <c r="E1760" s="201" t="s">
        <v>398</v>
      </c>
      <c r="F1760" s="201" t="s">
        <v>20</v>
      </c>
      <c r="G1760" s="3">
        <f>G1761+G1763</f>
        <v>470</v>
      </c>
    </row>
    <row r="1761" spans="1:7" x14ac:dyDescent="0.2">
      <c r="A1761" s="82" t="s">
        <v>25</v>
      </c>
      <c r="B1761" s="84">
        <v>915</v>
      </c>
      <c r="C1761" s="201" t="s">
        <v>61</v>
      </c>
      <c r="D1761" s="201" t="s">
        <v>62</v>
      </c>
      <c r="E1761" s="201" t="s">
        <v>398</v>
      </c>
      <c r="F1761" s="201" t="s">
        <v>26</v>
      </c>
      <c r="G1761" s="3">
        <f>G1762</f>
        <v>300</v>
      </c>
    </row>
    <row r="1762" spans="1:7" x14ac:dyDescent="0.2">
      <c r="A1762" s="82" t="s">
        <v>138</v>
      </c>
      <c r="B1762" s="84">
        <v>915</v>
      </c>
      <c r="C1762" s="201" t="s">
        <v>61</v>
      </c>
      <c r="D1762" s="201" t="s">
        <v>62</v>
      </c>
      <c r="E1762" s="201" t="s">
        <v>398</v>
      </c>
      <c r="F1762" s="201" t="s">
        <v>145</v>
      </c>
      <c r="G1762" s="3">
        <v>300</v>
      </c>
    </row>
    <row r="1763" spans="1:7" x14ac:dyDescent="0.2">
      <c r="A1763" s="82" t="s">
        <v>19</v>
      </c>
      <c r="B1763" s="84">
        <v>915</v>
      </c>
      <c r="C1763" s="201" t="s">
        <v>61</v>
      </c>
      <c r="D1763" s="201" t="s">
        <v>62</v>
      </c>
      <c r="E1763" s="201" t="s">
        <v>398</v>
      </c>
      <c r="F1763" s="201" t="s">
        <v>21</v>
      </c>
      <c r="G1763" s="3">
        <f>G1764</f>
        <v>170</v>
      </c>
    </row>
    <row r="1764" spans="1:7" x14ac:dyDescent="0.2">
      <c r="A1764" s="82" t="s">
        <v>149</v>
      </c>
      <c r="B1764" s="84">
        <v>915</v>
      </c>
      <c r="C1764" s="201" t="s">
        <v>61</v>
      </c>
      <c r="D1764" s="201" t="s">
        <v>62</v>
      </c>
      <c r="E1764" s="201" t="s">
        <v>398</v>
      </c>
      <c r="F1764" s="201" t="s">
        <v>150</v>
      </c>
      <c r="G1764" s="3">
        <v>170</v>
      </c>
    </row>
    <row r="1765" spans="1:7" ht="31.5" x14ac:dyDescent="0.2">
      <c r="A1765" s="98" t="s">
        <v>994</v>
      </c>
      <c r="B1765" s="43">
        <v>915</v>
      </c>
      <c r="C1765" s="200" t="s">
        <v>61</v>
      </c>
      <c r="D1765" s="200" t="s">
        <v>62</v>
      </c>
      <c r="E1765" s="200" t="s">
        <v>992</v>
      </c>
      <c r="F1765" s="200"/>
      <c r="G1765" s="8">
        <f>G1766</f>
        <v>6951</v>
      </c>
    </row>
    <row r="1766" spans="1:7" ht="31.5" x14ac:dyDescent="0.2">
      <c r="A1766" s="82" t="s">
        <v>18</v>
      </c>
      <c r="B1766" s="84">
        <v>915</v>
      </c>
      <c r="C1766" s="201" t="s">
        <v>61</v>
      </c>
      <c r="D1766" s="201" t="s">
        <v>62</v>
      </c>
      <c r="E1766" s="201" t="s">
        <v>992</v>
      </c>
      <c r="F1766" s="201" t="s">
        <v>20</v>
      </c>
      <c r="G1766" s="3">
        <f>G1767+G1769</f>
        <v>6951</v>
      </c>
    </row>
    <row r="1767" spans="1:7" x14ac:dyDescent="0.2">
      <c r="A1767" s="82" t="s">
        <v>25</v>
      </c>
      <c r="B1767" s="84">
        <v>915</v>
      </c>
      <c r="C1767" s="201" t="s">
        <v>61</v>
      </c>
      <c r="D1767" s="201" t="s">
        <v>62</v>
      </c>
      <c r="E1767" s="201" t="s">
        <v>992</v>
      </c>
      <c r="F1767" s="201" t="s">
        <v>26</v>
      </c>
      <c r="G1767" s="3">
        <f>G1768</f>
        <v>2475</v>
      </c>
    </row>
    <row r="1768" spans="1:7" x14ac:dyDescent="0.2">
      <c r="A1768" s="82" t="s">
        <v>138</v>
      </c>
      <c r="B1768" s="84">
        <v>915</v>
      </c>
      <c r="C1768" s="201" t="s">
        <v>61</v>
      </c>
      <c r="D1768" s="201" t="s">
        <v>62</v>
      </c>
      <c r="E1768" s="201" t="s">
        <v>992</v>
      </c>
      <c r="F1768" s="201" t="s">
        <v>145</v>
      </c>
      <c r="G1768" s="3">
        <v>2475</v>
      </c>
    </row>
    <row r="1769" spans="1:7" x14ac:dyDescent="0.2">
      <c r="A1769" s="82" t="s">
        <v>19</v>
      </c>
      <c r="B1769" s="84">
        <v>915</v>
      </c>
      <c r="C1769" s="201" t="s">
        <v>61</v>
      </c>
      <c r="D1769" s="201" t="s">
        <v>62</v>
      </c>
      <c r="E1769" s="201" t="s">
        <v>992</v>
      </c>
      <c r="F1769" s="201" t="s">
        <v>21</v>
      </c>
      <c r="G1769" s="3">
        <f>G1770</f>
        <v>4476</v>
      </c>
    </row>
    <row r="1770" spans="1:7" x14ac:dyDescent="0.2">
      <c r="A1770" s="82" t="s">
        <v>149</v>
      </c>
      <c r="B1770" s="84">
        <v>915</v>
      </c>
      <c r="C1770" s="201" t="s">
        <v>61</v>
      </c>
      <c r="D1770" s="201" t="s">
        <v>62</v>
      </c>
      <c r="E1770" s="201" t="s">
        <v>992</v>
      </c>
      <c r="F1770" s="201" t="s">
        <v>150</v>
      </c>
      <c r="G1770" s="3">
        <v>4476</v>
      </c>
    </row>
    <row r="1771" spans="1:7" ht="47.25" x14ac:dyDescent="0.2">
      <c r="A1771" s="72" t="s">
        <v>369</v>
      </c>
      <c r="B1771" s="44">
        <v>915</v>
      </c>
      <c r="C1771" s="73" t="s">
        <v>61</v>
      </c>
      <c r="D1771" s="73" t="s">
        <v>62</v>
      </c>
      <c r="E1771" s="93" t="s">
        <v>370</v>
      </c>
      <c r="F1771" s="104"/>
      <c r="G1771" s="1">
        <f>G1772+G1791</f>
        <v>50820</v>
      </c>
    </row>
    <row r="1772" spans="1:7" x14ac:dyDescent="0.2">
      <c r="A1772" s="99" t="s">
        <v>38</v>
      </c>
      <c r="B1772" s="202">
        <v>915</v>
      </c>
      <c r="C1772" s="78" t="s">
        <v>61</v>
      </c>
      <c r="D1772" s="78" t="s">
        <v>62</v>
      </c>
      <c r="E1772" s="94" t="s">
        <v>399</v>
      </c>
      <c r="F1772" s="78"/>
      <c r="G1772" s="30">
        <f>G1773+G1784</f>
        <v>21040</v>
      </c>
    </row>
    <row r="1773" spans="1:7" x14ac:dyDescent="0.2">
      <c r="A1773" s="99" t="s">
        <v>44</v>
      </c>
      <c r="B1773" s="202">
        <v>915</v>
      </c>
      <c r="C1773" s="78" t="s">
        <v>61</v>
      </c>
      <c r="D1773" s="78" t="s">
        <v>62</v>
      </c>
      <c r="E1773" s="78" t="s">
        <v>371</v>
      </c>
      <c r="F1773" s="78"/>
      <c r="G1773" s="2">
        <f>G1774+G1777+G1779</f>
        <v>20490</v>
      </c>
    </row>
    <row r="1774" spans="1:7" ht="31.5" x14ac:dyDescent="0.2">
      <c r="A1774" s="82" t="s">
        <v>22</v>
      </c>
      <c r="B1774" s="202">
        <v>915</v>
      </c>
      <c r="C1774" s="201" t="s">
        <v>61</v>
      </c>
      <c r="D1774" s="201" t="s">
        <v>62</v>
      </c>
      <c r="E1774" s="201" t="s">
        <v>371</v>
      </c>
      <c r="F1774" s="201" t="s">
        <v>15</v>
      </c>
      <c r="G1774" s="3">
        <f t="shared" ref="G1774:G1775" si="178">G1775</f>
        <v>16810</v>
      </c>
    </row>
    <row r="1775" spans="1:7" ht="31.5" x14ac:dyDescent="0.2">
      <c r="A1775" s="109" t="s">
        <v>17</v>
      </c>
      <c r="B1775" s="77">
        <v>915</v>
      </c>
      <c r="C1775" s="201" t="s">
        <v>61</v>
      </c>
      <c r="D1775" s="201" t="s">
        <v>62</v>
      </c>
      <c r="E1775" s="201" t="s">
        <v>371</v>
      </c>
      <c r="F1775" s="201" t="s">
        <v>16</v>
      </c>
      <c r="G1775" s="3">
        <f t="shared" si="178"/>
        <v>16810</v>
      </c>
    </row>
    <row r="1776" spans="1:7" x14ac:dyDescent="0.2">
      <c r="A1776" s="82" t="s">
        <v>935</v>
      </c>
      <c r="B1776" s="84">
        <v>915</v>
      </c>
      <c r="C1776" s="201" t="s">
        <v>61</v>
      </c>
      <c r="D1776" s="201" t="s">
        <v>62</v>
      </c>
      <c r="E1776" s="201" t="s">
        <v>371</v>
      </c>
      <c r="F1776" s="201" t="s">
        <v>128</v>
      </c>
      <c r="G1776" s="3">
        <f>16860-50</f>
        <v>16810</v>
      </c>
    </row>
    <row r="1777" spans="1:7" x14ac:dyDescent="0.2">
      <c r="A1777" s="82" t="s">
        <v>23</v>
      </c>
      <c r="B1777" s="202">
        <v>915</v>
      </c>
      <c r="C1777" s="201" t="s">
        <v>61</v>
      </c>
      <c r="D1777" s="201" t="s">
        <v>62</v>
      </c>
      <c r="E1777" s="201" t="s">
        <v>371</v>
      </c>
      <c r="F1777" s="201" t="s">
        <v>24</v>
      </c>
      <c r="G1777" s="3">
        <f>G1778</f>
        <v>30</v>
      </c>
    </row>
    <row r="1778" spans="1:7" x14ac:dyDescent="0.2">
      <c r="A1778" s="82" t="s">
        <v>28</v>
      </c>
      <c r="B1778" s="202">
        <v>915</v>
      </c>
      <c r="C1778" s="201" t="s">
        <v>61</v>
      </c>
      <c r="D1778" s="201" t="s">
        <v>62</v>
      </c>
      <c r="E1778" s="201" t="s">
        <v>371</v>
      </c>
      <c r="F1778" s="201" t="s">
        <v>37</v>
      </c>
      <c r="G1778" s="3">
        <v>30</v>
      </c>
    </row>
    <row r="1779" spans="1:7" ht="31.5" x14ac:dyDescent="0.2">
      <c r="A1779" s="82" t="s">
        <v>18</v>
      </c>
      <c r="B1779" s="84">
        <v>915</v>
      </c>
      <c r="C1779" s="201" t="s">
        <v>61</v>
      </c>
      <c r="D1779" s="201" t="s">
        <v>62</v>
      </c>
      <c r="E1779" s="201" t="s">
        <v>371</v>
      </c>
      <c r="F1779" s="201" t="s">
        <v>20</v>
      </c>
      <c r="G1779" s="3">
        <f>G1780+G1782</f>
        <v>3650</v>
      </c>
    </row>
    <row r="1780" spans="1:7" x14ac:dyDescent="0.2">
      <c r="A1780" s="82" t="s">
        <v>19</v>
      </c>
      <c r="B1780" s="202">
        <v>915</v>
      </c>
      <c r="C1780" s="201" t="s">
        <v>61</v>
      </c>
      <c r="D1780" s="201" t="s">
        <v>62</v>
      </c>
      <c r="E1780" s="201" t="s">
        <v>371</v>
      </c>
      <c r="F1780" s="201" t="s">
        <v>21</v>
      </c>
      <c r="G1780" s="3">
        <f>G1781</f>
        <v>50</v>
      </c>
    </row>
    <row r="1781" spans="1:7" x14ac:dyDescent="0.2">
      <c r="A1781" s="82" t="s">
        <v>149</v>
      </c>
      <c r="B1781" s="84">
        <v>915</v>
      </c>
      <c r="C1781" s="201" t="s">
        <v>61</v>
      </c>
      <c r="D1781" s="201" t="s">
        <v>62</v>
      </c>
      <c r="E1781" s="201" t="s">
        <v>371</v>
      </c>
      <c r="F1781" s="201" t="s">
        <v>150</v>
      </c>
      <c r="G1781" s="3">
        <v>50</v>
      </c>
    </row>
    <row r="1782" spans="1:7" ht="31.5" x14ac:dyDescent="0.2">
      <c r="A1782" s="109" t="s">
        <v>27</v>
      </c>
      <c r="B1782" s="84">
        <v>915</v>
      </c>
      <c r="C1782" s="201" t="s">
        <v>61</v>
      </c>
      <c r="D1782" s="201" t="s">
        <v>62</v>
      </c>
      <c r="E1782" s="201" t="s">
        <v>371</v>
      </c>
      <c r="F1782" s="201" t="s">
        <v>0</v>
      </c>
      <c r="G1782" s="3">
        <f t="shared" ref="G1782" si="179">G1783</f>
        <v>3600</v>
      </c>
    </row>
    <row r="1783" spans="1:7" s="97" customFormat="1" ht="94.5" x14ac:dyDescent="0.2">
      <c r="A1783" s="82" t="s">
        <v>701</v>
      </c>
      <c r="B1783" s="84">
        <v>915</v>
      </c>
      <c r="C1783" s="201" t="s">
        <v>61</v>
      </c>
      <c r="D1783" s="201" t="s">
        <v>62</v>
      </c>
      <c r="E1783" s="201" t="s">
        <v>371</v>
      </c>
      <c r="F1783" s="95" t="s">
        <v>705</v>
      </c>
      <c r="G1783" s="3">
        <f>3200+400</f>
        <v>3600</v>
      </c>
    </row>
    <row r="1784" spans="1:7" x14ac:dyDescent="0.2">
      <c r="A1784" s="99" t="s">
        <v>390</v>
      </c>
      <c r="B1784" s="84">
        <v>915</v>
      </c>
      <c r="C1784" s="201" t="s">
        <v>61</v>
      </c>
      <c r="D1784" s="201" t="s">
        <v>62</v>
      </c>
      <c r="E1784" s="78" t="s">
        <v>400</v>
      </c>
      <c r="F1784" s="201"/>
      <c r="G1784" s="2">
        <f>G1785+G1788</f>
        <v>550</v>
      </c>
    </row>
    <row r="1785" spans="1:7" ht="31.5" x14ac:dyDescent="0.2">
      <c r="A1785" s="82" t="s">
        <v>22</v>
      </c>
      <c r="B1785" s="84">
        <v>915</v>
      </c>
      <c r="C1785" s="201" t="s">
        <v>61</v>
      </c>
      <c r="D1785" s="201" t="s">
        <v>62</v>
      </c>
      <c r="E1785" s="201" t="s">
        <v>400</v>
      </c>
      <c r="F1785" s="201" t="s">
        <v>15</v>
      </c>
      <c r="G1785" s="3">
        <f t="shared" ref="G1785:G1786" si="180">G1786</f>
        <v>100</v>
      </c>
    </row>
    <row r="1786" spans="1:7" ht="31.5" x14ac:dyDescent="0.2">
      <c r="A1786" s="109" t="s">
        <v>17</v>
      </c>
      <c r="B1786" s="84">
        <v>915</v>
      </c>
      <c r="C1786" s="201" t="s">
        <v>61</v>
      </c>
      <c r="D1786" s="201" t="s">
        <v>62</v>
      </c>
      <c r="E1786" s="201" t="s">
        <v>400</v>
      </c>
      <c r="F1786" s="201" t="s">
        <v>16</v>
      </c>
      <c r="G1786" s="3">
        <f t="shared" si="180"/>
        <v>100</v>
      </c>
    </row>
    <row r="1787" spans="1:7" x14ac:dyDescent="0.2">
      <c r="A1787" s="82" t="s">
        <v>935</v>
      </c>
      <c r="B1787" s="84">
        <v>915</v>
      </c>
      <c r="C1787" s="201" t="s">
        <v>61</v>
      </c>
      <c r="D1787" s="201" t="s">
        <v>62</v>
      </c>
      <c r="E1787" s="201" t="s">
        <v>400</v>
      </c>
      <c r="F1787" s="201" t="s">
        <v>128</v>
      </c>
      <c r="G1787" s="3">
        <v>100</v>
      </c>
    </row>
    <row r="1788" spans="1:7" ht="31.5" x14ac:dyDescent="0.2">
      <c r="A1788" s="82" t="s">
        <v>18</v>
      </c>
      <c r="B1788" s="84">
        <v>915</v>
      </c>
      <c r="C1788" s="201" t="s">
        <v>61</v>
      </c>
      <c r="D1788" s="201" t="s">
        <v>62</v>
      </c>
      <c r="E1788" s="201" t="s">
        <v>400</v>
      </c>
      <c r="F1788" s="201" t="s">
        <v>20</v>
      </c>
      <c r="G1788" s="3">
        <f>G1789</f>
        <v>450</v>
      </c>
    </row>
    <row r="1789" spans="1:7" x14ac:dyDescent="0.2">
      <c r="A1789" s="82" t="s">
        <v>25</v>
      </c>
      <c r="B1789" s="84">
        <v>915</v>
      </c>
      <c r="C1789" s="201" t="s">
        <v>61</v>
      </c>
      <c r="D1789" s="201" t="s">
        <v>51</v>
      </c>
      <c r="E1789" s="201" t="s">
        <v>400</v>
      </c>
      <c r="F1789" s="201" t="s">
        <v>26</v>
      </c>
      <c r="G1789" s="3">
        <f>G1790</f>
        <v>450</v>
      </c>
    </row>
    <row r="1790" spans="1:7" x14ac:dyDescent="0.2">
      <c r="A1790" s="82" t="s">
        <v>138</v>
      </c>
      <c r="B1790" s="202">
        <v>915</v>
      </c>
      <c r="C1790" s="201" t="s">
        <v>61</v>
      </c>
      <c r="D1790" s="201" t="s">
        <v>62</v>
      </c>
      <c r="E1790" s="201" t="s">
        <v>400</v>
      </c>
      <c r="F1790" s="201" t="s">
        <v>145</v>
      </c>
      <c r="G1790" s="3">
        <v>450</v>
      </c>
    </row>
    <row r="1791" spans="1:7" x14ac:dyDescent="0.2">
      <c r="A1791" s="99" t="s">
        <v>166</v>
      </c>
      <c r="B1791" s="77">
        <v>915</v>
      </c>
      <c r="C1791" s="78" t="s">
        <v>61</v>
      </c>
      <c r="D1791" s="78" t="s">
        <v>62</v>
      </c>
      <c r="E1791" s="94" t="s">
        <v>401</v>
      </c>
      <c r="F1791" s="78"/>
      <c r="G1791" s="2">
        <f>G1792+G1796+G1800+G1804</f>
        <v>29780</v>
      </c>
    </row>
    <row r="1792" spans="1:7" ht="31.5" x14ac:dyDescent="0.2">
      <c r="A1792" s="99" t="s">
        <v>779</v>
      </c>
      <c r="B1792" s="84">
        <v>915</v>
      </c>
      <c r="C1792" s="78" t="s">
        <v>61</v>
      </c>
      <c r="D1792" s="78" t="s">
        <v>62</v>
      </c>
      <c r="E1792" s="78" t="s">
        <v>402</v>
      </c>
      <c r="F1792" s="78"/>
      <c r="G1792" s="2">
        <f t="shared" ref="G1792:G1798" si="181">G1793</f>
        <v>150</v>
      </c>
    </row>
    <row r="1793" spans="1:7" ht="31.5" x14ac:dyDescent="0.2">
      <c r="A1793" s="82" t="s">
        <v>18</v>
      </c>
      <c r="B1793" s="84">
        <v>915</v>
      </c>
      <c r="C1793" s="201" t="s">
        <v>61</v>
      </c>
      <c r="D1793" s="201" t="s">
        <v>51</v>
      </c>
      <c r="E1793" s="201" t="s">
        <v>402</v>
      </c>
      <c r="F1793" s="201" t="s">
        <v>20</v>
      </c>
      <c r="G1793" s="3">
        <f t="shared" si="181"/>
        <v>150</v>
      </c>
    </row>
    <row r="1794" spans="1:7" x14ac:dyDescent="0.2">
      <c r="A1794" s="82" t="s">
        <v>19</v>
      </c>
      <c r="B1794" s="84">
        <v>915</v>
      </c>
      <c r="C1794" s="201" t="s">
        <v>61</v>
      </c>
      <c r="D1794" s="201" t="s">
        <v>62</v>
      </c>
      <c r="E1794" s="201" t="s">
        <v>402</v>
      </c>
      <c r="F1794" s="201" t="s">
        <v>21</v>
      </c>
      <c r="G1794" s="3">
        <f t="shared" si="181"/>
        <v>150</v>
      </c>
    </row>
    <row r="1795" spans="1:7" x14ac:dyDescent="0.2">
      <c r="A1795" s="82" t="s">
        <v>149</v>
      </c>
      <c r="B1795" s="202">
        <v>915</v>
      </c>
      <c r="C1795" s="201" t="s">
        <v>61</v>
      </c>
      <c r="D1795" s="201" t="s">
        <v>62</v>
      </c>
      <c r="E1795" s="201" t="s">
        <v>402</v>
      </c>
      <c r="F1795" s="201" t="s">
        <v>150</v>
      </c>
      <c r="G1795" s="3">
        <v>150</v>
      </c>
    </row>
    <row r="1796" spans="1:7" ht="31.5" x14ac:dyDescent="0.2">
      <c r="A1796" s="99" t="s">
        <v>905</v>
      </c>
      <c r="B1796" s="84">
        <v>915</v>
      </c>
      <c r="C1796" s="78" t="s">
        <v>61</v>
      </c>
      <c r="D1796" s="78" t="s">
        <v>62</v>
      </c>
      <c r="E1796" s="78" t="s">
        <v>780</v>
      </c>
      <c r="F1796" s="78"/>
      <c r="G1796" s="2">
        <f t="shared" si="181"/>
        <v>200</v>
      </c>
    </row>
    <row r="1797" spans="1:7" ht="31.5" x14ac:dyDescent="0.2">
      <c r="A1797" s="82" t="s">
        <v>18</v>
      </c>
      <c r="B1797" s="84">
        <v>915</v>
      </c>
      <c r="C1797" s="201" t="s">
        <v>61</v>
      </c>
      <c r="D1797" s="201" t="s">
        <v>51</v>
      </c>
      <c r="E1797" s="201" t="s">
        <v>780</v>
      </c>
      <c r="F1797" s="201" t="s">
        <v>20</v>
      </c>
      <c r="G1797" s="3">
        <f t="shared" si="181"/>
        <v>200</v>
      </c>
    </row>
    <row r="1798" spans="1:7" x14ac:dyDescent="0.2">
      <c r="A1798" s="82" t="s">
        <v>19</v>
      </c>
      <c r="B1798" s="84">
        <v>915</v>
      </c>
      <c r="C1798" s="201" t="s">
        <v>61</v>
      </c>
      <c r="D1798" s="201" t="s">
        <v>62</v>
      </c>
      <c r="E1798" s="201" t="s">
        <v>780</v>
      </c>
      <c r="F1798" s="201" t="s">
        <v>21</v>
      </c>
      <c r="G1798" s="3">
        <f t="shared" si="181"/>
        <v>200</v>
      </c>
    </row>
    <row r="1799" spans="1:7" x14ac:dyDescent="0.2">
      <c r="A1799" s="82" t="s">
        <v>149</v>
      </c>
      <c r="B1799" s="202">
        <v>915</v>
      </c>
      <c r="C1799" s="201" t="s">
        <v>61</v>
      </c>
      <c r="D1799" s="201" t="s">
        <v>62</v>
      </c>
      <c r="E1799" s="201" t="s">
        <v>780</v>
      </c>
      <c r="F1799" s="201" t="s">
        <v>150</v>
      </c>
      <c r="G1799" s="3">
        <v>200</v>
      </c>
    </row>
    <row r="1800" spans="1:7" ht="47.25" x14ac:dyDescent="0.2">
      <c r="A1800" s="82" t="s">
        <v>952</v>
      </c>
      <c r="B1800" s="84">
        <v>915</v>
      </c>
      <c r="C1800" s="78" t="s">
        <v>61</v>
      </c>
      <c r="D1800" s="78" t="s">
        <v>62</v>
      </c>
      <c r="E1800" s="78" t="s">
        <v>951</v>
      </c>
      <c r="F1800" s="78"/>
      <c r="G1800" s="3">
        <f>G1801</f>
        <v>19300</v>
      </c>
    </row>
    <row r="1801" spans="1:7" ht="31.5" x14ac:dyDescent="0.2">
      <c r="A1801" s="82" t="s">
        <v>18</v>
      </c>
      <c r="B1801" s="84">
        <v>915</v>
      </c>
      <c r="C1801" s="201" t="s">
        <v>61</v>
      </c>
      <c r="D1801" s="201" t="s">
        <v>51</v>
      </c>
      <c r="E1801" s="201" t="s">
        <v>951</v>
      </c>
      <c r="F1801" s="201" t="s">
        <v>20</v>
      </c>
      <c r="G1801" s="3">
        <f>G1802</f>
        <v>19300</v>
      </c>
    </row>
    <row r="1802" spans="1:7" x14ac:dyDescent="0.2">
      <c r="A1802" s="82" t="s">
        <v>19</v>
      </c>
      <c r="B1802" s="84">
        <v>915</v>
      </c>
      <c r="C1802" s="201" t="s">
        <v>61</v>
      </c>
      <c r="D1802" s="201" t="s">
        <v>62</v>
      </c>
      <c r="E1802" s="201" t="s">
        <v>951</v>
      </c>
      <c r="F1802" s="201" t="s">
        <v>21</v>
      </c>
      <c r="G1802" s="3">
        <f>G1803</f>
        <v>19300</v>
      </c>
    </row>
    <row r="1803" spans="1:7" x14ac:dyDescent="0.2">
      <c r="A1803" s="82" t="s">
        <v>149</v>
      </c>
      <c r="B1803" s="202">
        <v>915</v>
      </c>
      <c r="C1803" s="201" t="s">
        <v>61</v>
      </c>
      <c r="D1803" s="201" t="s">
        <v>62</v>
      </c>
      <c r="E1803" s="201" t="s">
        <v>951</v>
      </c>
      <c r="F1803" s="201" t="s">
        <v>150</v>
      </c>
      <c r="G1803" s="3">
        <v>19300</v>
      </c>
    </row>
    <row r="1804" spans="1:7" x14ac:dyDescent="0.2">
      <c r="A1804" s="99" t="s">
        <v>167</v>
      </c>
      <c r="B1804" s="43">
        <v>915</v>
      </c>
      <c r="C1804" s="201" t="s">
        <v>61</v>
      </c>
      <c r="D1804" s="201" t="s">
        <v>62</v>
      </c>
      <c r="E1804" s="78" t="s">
        <v>403</v>
      </c>
      <c r="F1804" s="201"/>
      <c r="G1804" s="3">
        <f t="shared" ref="G1804:G1806" si="182">G1805</f>
        <v>10130</v>
      </c>
    </row>
    <row r="1805" spans="1:7" ht="31.5" x14ac:dyDescent="0.2">
      <c r="A1805" s="82" t="s">
        <v>18</v>
      </c>
      <c r="B1805" s="84">
        <v>915</v>
      </c>
      <c r="C1805" s="201" t="s">
        <v>61</v>
      </c>
      <c r="D1805" s="201" t="s">
        <v>62</v>
      </c>
      <c r="E1805" s="201" t="s">
        <v>403</v>
      </c>
      <c r="F1805" s="201" t="s">
        <v>20</v>
      </c>
      <c r="G1805" s="3">
        <f t="shared" si="182"/>
        <v>10130</v>
      </c>
    </row>
    <row r="1806" spans="1:7" x14ac:dyDescent="0.2">
      <c r="A1806" s="82" t="s">
        <v>19</v>
      </c>
      <c r="B1806" s="84">
        <v>915</v>
      </c>
      <c r="C1806" s="201" t="s">
        <v>61</v>
      </c>
      <c r="D1806" s="201" t="s">
        <v>62</v>
      </c>
      <c r="E1806" s="201" t="s">
        <v>403</v>
      </c>
      <c r="F1806" s="201" t="s">
        <v>21</v>
      </c>
      <c r="G1806" s="3">
        <f t="shared" si="182"/>
        <v>10130</v>
      </c>
    </row>
    <row r="1807" spans="1:7" ht="47.25" x14ac:dyDescent="0.2">
      <c r="A1807" s="82" t="s">
        <v>165</v>
      </c>
      <c r="B1807" s="84">
        <v>915</v>
      </c>
      <c r="C1807" s="201" t="s">
        <v>61</v>
      </c>
      <c r="D1807" s="201" t="s">
        <v>62</v>
      </c>
      <c r="E1807" s="201" t="s">
        <v>403</v>
      </c>
      <c r="F1807" s="201" t="s">
        <v>151</v>
      </c>
      <c r="G1807" s="3">
        <v>10130</v>
      </c>
    </row>
    <row r="1808" spans="1:7" ht="75" x14ac:dyDescent="0.3">
      <c r="A1808" s="227" t="s">
        <v>995</v>
      </c>
      <c r="B1808" s="47">
        <v>915</v>
      </c>
      <c r="C1808" s="48" t="s">
        <v>61</v>
      </c>
      <c r="D1808" s="48" t="s">
        <v>62</v>
      </c>
      <c r="E1808" s="228" t="s">
        <v>996</v>
      </c>
      <c r="F1808" s="201"/>
      <c r="G1808" s="20">
        <f>G1809</f>
        <v>208</v>
      </c>
    </row>
    <row r="1809" spans="1:7" ht="31.5" x14ac:dyDescent="0.25">
      <c r="A1809" s="181" t="s">
        <v>1169</v>
      </c>
      <c r="B1809" s="44">
        <v>915</v>
      </c>
      <c r="C1809" s="73" t="s">
        <v>61</v>
      </c>
      <c r="D1809" s="73" t="s">
        <v>62</v>
      </c>
      <c r="E1809" s="93" t="s">
        <v>997</v>
      </c>
      <c r="F1809" s="201"/>
      <c r="G1809" s="1">
        <f>G1810</f>
        <v>208</v>
      </c>
    </row>
    <row r="1810" spans="1:7" ht="47.25" x14ac:dyDescent="0.25">
      <c r="A1810" s="181" t="s">
        <v>1170</v>
      </c>
      <c r="B1810" s="44">
        <v>915</v>
      </c>
      <c r="C1810" s="73" t="s">
        <v>61</v>
      </c>
      <c r="D1810" s="73" t="s">
        <v>62</v>
      </c>
      <c r="E1810" s="93" t="s">
        <v>998</v>
      </c>
      <c r="F1810" s="201"/>
      <c r="G1810" s="1">
        <f>G1811</f>
        <v>208</v>
      </c>
    </row>
    <row r="1811" spans="1:7" ht="31.5" x14ac:dyDescent="0.2">
      <c r="A1811" s="99" t="s">
        <v>999</v>
      </c>
      <c r="B1811" s="77">
        <v>915</v>
      </c>
      <c r="C1811" s="78" t="s">
        <v>61</v>
      </c>
      <c r="D1811" s="78" t="s">
        <v>62</v>
      </c>
      <c r="E1811" s="94" t="s">
        <v>1001</v>
      </c>
      <c r="F1811" s="143"/>
      <c r="G1811" s="2">
        <f>G1812</f>
        <v>208</v>
      </c>
    </row>
    <row r="1812" spans="1:7" ht="31.5" x14ac:dyDescent="0.25">
      <c r="A1812" s="179" t="s">
        <v>18</v>
      </c>
      <c r="B1812" s="202">
        <v>915</v>
      </c>
      <c r="C1812" s="201" t="s">
        <v>61</v>
      </c>
      <c r="D1812" s="201" t="s">
        <v>62</v>
      </c>
      <c r="E1812" s="96" t="s">
        <v>1001</v>
      </c>
      <c r="F1812" s="145" t="s">
        <v>20</v>
      </c>
      <c r="G1812" s="3">
        <f>G1813+G1815</f>
        <v>208</v>
      </c>
    </row>
    <row r="1813" spans="1:7" x14ac:dyDescent="0.25">
      <c r="A1813" s="179" t="s">
        <v>25</v>
      </c>
      <c r="B1813" s="202">
        <v>915</v>
      </c>
      <c r="C1813" s="201" t="s">
        <v>61</v>
      </c>
      <c r="D1813" s="201" t="s">
        <v>62</v>
      </c>
      <c r="E1813" s="96" t="s">
        <v>1001</v>
      </c>
      <c r="F1813" s="145" t="s">
        <v>26</v>
      </c>
      <c r="G1813" s="3">
        <f>G1814</f>
        <v>110</v>
      </c>
    </row>
    <row r="1814" spans="1:7" x14ac:dyDescent="0.25">
      <c r="A1814" s="179" t="s">
        <v>138</v>
      </c>
      <c r="B1814" s="202">
        <v>915</v>
      </c>
      <c r="C1814" s="201" t="s">
        <v>61</v>
      </c>
      <c r="D1814" s="201" t="s">
        <v>62</v>
      </c>
      <c r="E1814" s="96" t="s">
        <v>1001</v>
      </c>
      <c r="F1814" s="145" t="s">
        <v>145</v>
      </c>
      <c r="G1814" s="3">
        <v>110</v>
      </c>
    </row>
    <row r="1815" spans="1:7" x14ac:dyDescent="0.25">
      <c r="A1815" s="179" t="s">
        <v>19</v>
      </c>
      <c r="B1815" s="202">
        <v>915</v>
      </c>
      <c r="C1815" s="201" t="s">
        <v>61</v>
      </c>
      <c r="D1815" s="201" t="s">
        <v>62</v>
      </c>
      <c r="E1815" s="96" t="s">
        <v>1001</v>
      </c>
      <c r="F1815" s="145" t="s">
        <v>21</v>
      </c>
      <c r="G1815" s="3">
        <f>G1816</f>
        <v>98</v>
      </c>
    </row>
    <row r="1816" spans="1:7" x14ac:dyDescent="0.25">
      <c r="A1816" s="179" t="s">
        <v>149</v>
      </c>
      <c r="B1816" s="202">
        <v>915</v>
      </c>
      <c r="C1816" s="201" t="s">
        <v>61</v>
      </c>
      <c r="D1816" s="201" t="s">
        <v>62</v>
      </c>
      <c r="E1816" s="96" t="s">
        <v>1001</v>
      </c>
      <c r="F1816" s="145" t="s">
        <v>150</v>
      </c>
      <c r="G1816" s="3">
        <v>98</v>
      </c>
    </row>
    <row r="1817" spans="1:7" x14ac:dyDescent="0.2">
      <c r="A1817" s="91" t="s">
        <v>168</v>
      </c>
      <c r="B1817" s="44">
        <v>915</v>
      </c>
      <c r="C1817" s="92" t="s">
        <v>61</v>
      </c>
      <c r="D1817" s="92" t="s">
        <v>56</v>
      </c>
      <c r="E1817" s="92"/>
      <c r="F1817" s="92"/>
      <c r="G1817" s="7">
        <f>G1818+G1833</f>
        <v>19040</v>
      </c>
    </row>
    <row r="1818" spans="1:7" ht="31.5" x14ac:dyDescent="0.2">
      <c r="A1818" s="87" t="s">
        <v>759</v>
      </c>
      <c r="B1818" s="44">
        <v>915</v>
      </c>
      <c r="C1818" s="73" t="s">
        <v>61</v>
      </c>
      <c r="D1818" s="73" t="s">
        <v>56</v>
      </c>
      <c r="E1818" s="73" t="s">
        <v>372</v>
      </c>
      <c r="F1818" s="73"/>
      <c r="G1818" s="1">
        <f t="shared" ref="G1818:G1819" si="183">G1819</f>
        <v>18906</v>
      </c>
    </row>
    <row r="1819" spans="1:7" ht="31.5" x14ac:dyDescent="0.2">
      <c r="A1819" s="72" t="s">
        <v>608</v>
      </c>
      <c r="B1819" s="202">
        <v>915</v>
      </c>
      <c r="C1819" s="73" t="s">
        <v>61</v>
      </c>
      <c r="D1819" s="73" t="s">
        <v>56</v>
      </c>
      <c r="E1819" s="93" t="s">
        <v>611</v>
      </c>
      <c r="F1819" s="104"/>
      <c r="G1819" s="1">
        <f t="shared" si="183"/>
        <v>18906</v>
      </c>
    </row>
    <row r="1820" spans="1:7" ht="31.5" x14ac:dyDescent="0.2">
      <c r="A1820" s="99" t="s">
        <v>609</v>
      </c>
      <c r="B1820" s="202">
        <v>915</v>
      </c>
      <c r="C1820" s="78" t="s">
        <v>61</v>
      </c>
      <c r="D1820" s="78" t="s">
        <v>56</v>
      </c>
      <c r="E1820" s="94" t="s">
        <v>612</v>
      </c>
      <c r="F1820" s="78"/>
      <c r="G1820" s="30">
        <f>G1821+G1826+G1830</f>
        <v>18906</v>
      </c>
    </row>
    <row r="1821" spans="1:7" ht="63" x14ac:dyDescent="0.2">
      <c r="A1821" s="109" t="s">
        <v>269</v>
      </c>
      <c r="B1821" s="202">
        <v>915</v>
      </c>
      <c r="C1821" s="201" t="s">
        <v>61</v>
      </c>
      <c r="D1821" s="201" t="s">
        <v>56</v>
      </c>
      <c r="E1821" s="201" t="s">
        <v>612</v>
      </c>
      <c r="F1821" s="201">
        <v>100</v>
      </c>
      <c r="G1821" s="3">
        <f>G1822</f>
        <v>15615</v>
      </c>
    </row>
    <row r="1822" spans="1:7" ht="31.5" x14ac:dyDescent="0.2">
      <c r="A1822" s="109" t="s">
        <v>8</v>
      </c>
      <c r="B1822" s="44">
        <v>915</v>
      </c>
      <c r="C1822" s="201" t="s">
        <v>61</v>
      </c>
      <c r="D1822" s="201" t="s">
        <v>56</v>
      </c>
      <c r="E1822" s="201" t="s">
        <v>612</v>
      </c>
      <c r="F1822" s="201">
        <v>120</v>
      </c>
      <c r="G1822" s="3">
        <f>G1823+G1824+G1825</f>
        <v>15615</v>
      </c>
    </row>
    <row r="1823" spans="1:7" x14ac:dyDescent="0.2">
      <c r="A1823" s="82" t="s">
        <v>610</v>
      </c>
      <c r="B1823" s="202">
        <v>915</v>
      </c>
      <c r="C1823" s="201" t="s">
        <v>61</v>
      </c>
      <c r="D1823" s="201" t="s">
        <v>56</v>
      </c>
      <c r="E1823" s="201" t="s">
        <v>612</v>
      </c>
      <c r="F1823" s="201" t="s">
        <v>126</v>
      </c>
      <c r="G1823" s="3">
        <v>8732</v>
      </c>
    </row>
    <row r="1824" spans="1:7" ht="31.5" x14ac:dyDescent="0.2">
      <c r="A1824" s="82" t="s">
        <v>169</v>
      </c>
      <c r="B1824" s="202">
        <v>915</v>
      </c>
      <c r="C1824" s="201" t="s">
        <v>61</v>
      </c>
      <c r="D1824" s="201" t="s">
        <v>56</v>
      </c>
      <c r="E1824" s="201" t="s">
        <v>612</v>
      </c>
      <c r="F1824" s="201" t="s">
        <v>127</v>
      </c>
      <c r="G1824" s="3">
        <v>3261</v>
      </c>
    </row>
    <row r="1825" spans="1:7" ht="47.25" x14ac:dyDescent="0.2">
      <c r="A1825" s="79" t="s">
        <v>205</v>
      </c>
      <c r="B1825" s="202">
        <v>915</v>
      </c>
      <c r="C1825" s="201" t="s">
        <v>61</v>
      </c>
      <c r="D1825" s="201" t="s">
        <v>56</v>
      </c>
      <c r="E1825" s="201" t="s">
        <v>612</v>
      </c>
      <c r="F1825" s="201" t="s">
        <v>208</v>
      </c>
      <c r="G1825" s="3">
        <v>3622</v>
      </c>
    </row>
    <row r="1826" spans="1:7" ht="31.5" x14ac:dyDescent="0.2">
      <c r="A1826" s="82" t="s">
        <v>22</v>
      </c>
      <c r="B1826" s="43">
        <v>915</v>
      </c>
      <c r="C1826" s="201" t="s">
        <v>61</v>
      </c>
      <c r="D1826" s="201" t="s">
        <v>56</v>
      </c>
      <c r="E1826" s="201" t="s">
        <v>612</v>
      </c>
      <c r="F1826" s="201" t="s">
        <v>15</v>
      </c>
      <c r="G1826" s="3">
        <f>G1827</f>
        <v>2801</v>
      </c>
    </row>
    <row r="1827" spans="1:7" ht="31.5" x14ac:dyDescent="0.2">
      <c r="A1827" s="109" t="s">
        <v>17</v>
      </c>
      <c r="B1827" s="77">
        <v>915</v>
      </c>
      <c r="C1827" s="201" t="s">
        <v>61</v>
      </c>
      <c r="D1827" s="201" t="s">
        <v>56</v>
      </c>
      <c r="E1827" s="201" t="s">
        <v>612</v>
      </c>
      <c r="F1827" s="201" t="s">
        <v>16</v>
      </c>
      <c r="G1827" s="3">
        <f>G1828+G1829</f>
        <v>2801</v>
      </c>
    </row>
    <row r="1828" spans="1:7" ht="31.5" x14ac:dyDescent="0.2">
      <c r="A1828" s="109" t="s">
        <v>481</v>
      </c>
      <c r="B1828" s="84">
        <v>915</v>
      </c>
      <c r="C1828" s="201" t="s">
        <v>61</v>
      </c>
      <c r="D1828" s="201" t="s">
        <v>56</v>
      </c>
      <c r="E1828" s="201" t="s">
        <v>612</v>
      </c>
      <c r="F1828" s="201" t="s">
        <v>482</v>
      </c>
      <c r="G1828" s="3">
        <v>630</v>
      </c>
    </row>
    <row r="1829" spans="1:7" x14ac:dyDescent="0.2">
      <c r="A1829" s="82" t="s">
        <v>935</v>
      </c>
      <c r="B1829" s="84">
        <v>915</v>
      </c>
      <c r="C1829" s="201" t="s">
        <v>61</v>
      </c>
      <c r="D1829" s="201" t="s">
        <v>56</v>
      </c>
      <c r="E1829" s="201" t="s">
        <v>612</v>
      </c>
      <c r="F1829" s="201" t="s">
        <v>128</v>
      </c>
      <c r="G1829" s="3">
        <v>2171</v>
      </c>
    </row>
    <row r="1830" spans="1:7" x14ac:dyDescent="0.2">
      <c r="A1830" s="82" t="s">
        <v>13</v>
      </c>
      <c r="B1830" s="84">
        <v>915</v>
      </c>
      <c r="C1830" s="201" t="s">
        <v>61</v>
      </c>
      <c r="D1830" s="201" t="s">
        <v>56</v>
      </c>
      <c r="E1830" s="201" t="s">
        <v>612</v>
      </c>
      <c r="F1830" s="201" t="s">
        <v>14</v>
      </c>
      <c r="G1830" s="3">
        <f t="shared" ref="G1830:G1831" si="184">G1831</f>
        <v>490</v>
      </c>
    </row>
    <row r="1831" spans="1:7" x14ac:dyDescent="0.2">
      <c r="A1831" s="82" t="s">
        <v>34</v>
      </c>
      <c r="B1831" s="77">
        <v>915</v>
      </c>
      <c r="C1831" s="201" t="s">
        <v>61</v>
      </c>
      <c r="D1831" s="201" t="s">
        <v>56</v>
      </c>
      <c r="E1831" s="201" t="s">
        <v>612</v>
      </c>
      <c r="F1831" s="201" t="s">
        <v>33</v>
      </c>
      <c r="G1831" s="3">
        <f t="shared" si="184"/>
        <v>490</v>
      </c>
    </row>
    <row r="1832" spans="1:7" x14ac:dyDescent="0.2">
      <c r="A1832" s="82" t="s">
        <v>125</v>
      </c>
      <c r="B1832" s="84">
        <v>915</v>
      </c>
      <c r="C1832" s="201" t="s">
        <v>61</v>
      </c>
      <c r="D1832" s="201" t="s">
        <v>56</v>
      </c>
      <c r="E1832" s="201" t="s">
        <v>612</v>
      </c>
      <c r="F1832" s="201" t="s">
        <v>129</v>
      </c>
      <c r="G1832" s="3">
        <v>490</v>
      </c>
    </row>
    <row r="1833" spans="1:7" ht="31.5" x14ac:dyDescent="0.2">
      <c r="A1833" s="87" t="s">
        <v>760</v>
      </c>
      <c r="B1833" s="44">
        <v>915</v>
      </c>
      <c r="C1833" s="73" t="s">
        <v>61</v>
      </c>
      <c r="D1833" s="73" t="s">
        <v>56</v>
      </c>
      <c r="E1833" s="73" t="s">
        <v>211</v>
      </c>
      <c r="F1833" s="73"/>
      <c r="G1833" s="54">
        <f>G1834</f>
        <v>134</v>
      </c>
    </row>
    <row r="1834" spans="1:7" x14ac:dyDescent="0.2">
      <c r="A1834" s="199" t="s">
        <v>497</v>
      </c>
      <c r="B1834" s="43">
        <v>915</v>
      </c>
      <c r="C1834" s="200" t="s">
        <v>61</v>
      </c>
      <c r="D1834" s="200" t="s">
        <v>56</v>
      </c>
      <c r="E1834" s="102" t="s">
        <v>501</v>
      </c>
      <c r="F1834" s="78"/>
      <c r="G1834" s="8">
        <f>G1835+G1840</f>
        <v>134</v>
      </c>
    </row>
    <row r="1835" spans="1:7" ht="31.5" x14ac:dyDescent="0.2">
      <c r="A1835" s="72" t="s">
        <v>498</v>
      </c>
      <c r="B1835" s="84">
        <v>915</v>
      </c>
      <c r="C1835" s="104" t="s">
        <v>61</v>
      </c>
      <c r="D1835" s="73" t="s">
        <v>56</v>
      </c>
      <c r="E1835" s="93" t="s">
        <v>502</v>
      </c>
      <c r="F1835" s="104"/>
      <c r="G1835" s="1">
        <f t="shared" ref="G1835:G1838" si="185">G1836</f>
        <v>59</v>
      </c>
    </row>
    <row r="1836" spans="1:7" ht="63" x14ac:dyDescent="0.2">
      <c r="A1836" s="76" t="s">
        <v>499</v>
      </c>
      <c r="B1836" s="84">
        <v>915</v>
      </c>
      <c r="C1836" s="78" t="s">
        <v>61</v>
      </c>
      <c r="D1836" s="78" t="s">
        <v>56</v>
      </c>
      <c r="E1836" s="94" t="s">
        <v>503</v>
      </c>
      <c r="F1836" s="78"/>
      <c r="G1836" s="2">
        <f t="shared" si="185"/>
        <v>59</v>
      </c>
    </row>
    <row r="1837" spans="1:7" ht="31.5" x14ac:dyDescent="0.2">
      <c r="A1837" s="108" t="s">
        <v>22</v>
      </c>
      <c r="B1837" s="84">
        <v>915</v>
      </c>
      <c r="C1837" s="60" t="s">
        <v>61</v>
      </c>
      <c r="D1837" s="60" t="s">
        <v>56</v>
      </c>
      <c r="E1837" s="96" t="s">
        <v>503</v>
      </c>
      <c r="F1837" s="201" t="s">
        <v>15</v>
      </c>
      <c r="G1837" s="3">
        <f t="shared" si="185"/>
        <v>59</v>
      </c>
    </row>
    <row r="1838" spans="1:7" ht="31.5" x14ac:dyDescent="0.2">
      <c r="A1838" s="108" t="s">
        <v>17</v>
      </c>
      <c r="B1838" s="44">
        <v>915</v>
      </c>
      <c r="C1838" s="60" t="s">
        <v>61</v>
      </c>
      <c r="D1838" s="60" t="s">
        <v>56</v>
      </c>
      <c r="E1838" s="96" t="s">
        <v>503</v>
      </c>
      <c r="F1838" s="201" t="s">
        <v>16</v>
      </c>
      <c r="G1838" s="3">
        <f t="shared" si="185"/>
        <v>59</v>
      </c>
    </row>
    <row r="1839" spans="1:7" x14ac:dyDescent="0.2">
      <c r="A1839" s="79" t="s">
        <v>934</v>
      </c>
      <c r="B1839" s="84">
        <v>915</v>
      </c>
      <c r="C1839" s="60" t="s">
        <v>61</v>
      </c>
      <c r="D1839" s="60" t="s">
        <v>56</v>
      </c>
      <c r="E1839" s="96" t="s">
        <v>503</v>
      </c>
      <c r="F1839" s="201" t="s">
        <v>128</v>
      </c>
      <c r="G1839" s="3">
        <v>59</v>
      </c>
    </row>
    <row r="1840" spans="1:7" ht="31.5" x14ac:dyDescent="0.2">
      <c r="A1840" s="72" t="s">
        <v>210</v>
      </c>
      <c r="B1840" s="44">
        <v>915</v>
      </c>
      <c r="C1840" s="104" t="s">
        <v>61</v>
      </c>
      <c r="D1840" s="73" t="s">
        <v>56</v>
      </c>
      <c r="E1840" s="93" t="s">
        <v>504</v>
      </c>
      <c r="F1840" s="104"/>
      <c r="G1840" s="1">
        <f t="shared" ref="G1840:G1843" si="186">G1841</f>
        <v>75</v>
      </c>
    </row>
    <row r="1841" spans="1:7" x14ac:dyDescent="0.2">
      <c r="A1841" s="76" t="s">
        <v>500</v>
      </c>
      <c r="B1841" s="77">
        <v>915</v>
      </c>
      <c r="C1841" s="78" t="s">
        <v>61</v>
      </c>
      <c r="D1841" s="78" t="s">
        <v>56</v>
      </c>
      <c r="E1841" s="94" t="s">
        <v>505</v>
      </c>
      <c r="F1841" s="78"/>
      <c r="G1841" s="2">
        <f t="shared" si="186"/>
        <v>75</v>
      </c>
    </row>
    <row r="1842" spans="1:7" ht="31.5" x14ac:dyDescent="0.2">
      <c r="A1842" s="108" t="s">
        <v>22</v>
      </c>
      <c r="B1842" s="84">
        <v>915</v>
      </c>
      <c r="C1842" s="60" t="s">
        <v>61</v>
      </c>
      <c r="D1842" s="60" t="s">
        <v>56</v>
      </c>
      <c r="E1842" s="94" t="s">
        <v>505</v>
      </c>
      <c r="F1842" s="201" t="s">
        <v>15</v>
      </c>
      <c r="G1842" s="3">
        <f t="shared" si="186"/>
        <v>75</v>
      </c>
    </row>
    <row r="1843" spans="1:7" ht="31.5" x14ac:dyDescent="0.2">
      <c r="A1843" s="108" t="s">
        <v>17</v>
      </c>
      <c r="B1843" s="84">
        <v>915</v>
      </c>
      <c r="C1843" s="60" t="s">
        <v>61</v>
      </c>
      <c r="D1843" s="60" t="s">
        <v>56</v>
      </c>
      <c r="E1843" s="94" t="s">
        <v>505</v>
      </c>
      <c r="F1843" s="201" t="s">
        <v>16</v>
      </c>
      <c r="G1843" s="3">
        <f t="shared" si="186"/>
        <v>75</v>
      </c>
    </row>
    <row r="1844" spans="1:7" x14ac:dyDescent="0.2">
      <c r="A1844" s="79" t="s">
        <v>934</v>
      </c>
      <c r="B1844" s="84">
        <v>915</v>
      </c>
      <c r="C1844" s="60" t="s">
        <v>61</v>
      </c>
      <c r="D1844" s="60" t="s">
        <v>56</v>
      </c>
      <c r="E1844" s="94" t="s">
        <v>505</v>
      </c>
      <c r="F1844" s="201" t="s">
        <v>128</v>
      </c>
      <c r="G1844" s="3">
        <v>75</v>
      </c>
    </row>
    <row r="1845" spans="1:7" s="75" customFormat="1" ht="18.75" x14ac:dyDescent="0.2">
      <c r="A1845" s="46" t="s">
        <v>99</v>
      </c>
      <c r="B1845" s="44">
        <v>915</v>
      </c>
      <c r="C1845" s="48">
        <v>10</v>
      </c>
      <c r="D1845" s="48" t="s">
        <v>94</v>
      </c>
      <c r="E1845" s="48" t="s">
        <v>92</v>
      </c>
      <c r="F1845" s="48"/>
      <c r="G1845" s="20">
        <f>G1846</f>
        <v>4428</v>
      </c>
    </row>
    <row r="1846" spans="1:7" s="75" customFormat="1" x14ac:dyDescent="0.2">
      <c r="A1846" s="85" t="s">
        <v>100</v>
      </c>
      <c r="B1846" s="44">
        <v>915</v>
      </c>
      <c r="C1846" s="73">
        <v>10</v>
      </c>
      <c r="D1846" s="73" t="s">
        <v>55</v>
      </c>
      <c r="E1846" s="86" t="s">
        <v>92</v>
      </c>
      <c r="F1846" s="60"/>
      <c r="G1846" s="1">
        <f>G1848</f>
        <v>4428</v>
      </c>
    </row>
    <row r="1847" spans="1:7" s="75" customFormat="1" ht="31.5" x14ac:dyDescent="0.2">
      <c r="A1847" s="87" t="s">
        <v>683</v>
      </c>
      <c r="B1847" s="44">
        <v>915</v>
      </c>
      <c r="C1847" s="73" t="s">
        <v>103</v>
      </c>
      <c r="D1847" s="73" t="s">
        <v>55</v>
      </c>
      <c r="E1847" s="73" t="s">
        <v>368</v>
      </c>
      <c r="F1847" s="73"/>
      <c r="G1847" s="1">
        <f t="shared" ref="G1847:G1849" si="187">G1848</f>
        <v>4428</v>
      </c>
    </row>
    <row r="1848" spans="1:7" s="75" customFormat="1" x14ac:dyDescent="0.2">
      <c r="A1848" s="72" t="s">
        <v>451</v>
      </c>
      <c r="B1848" s="69">
        <v>915</v>
      </c>
      <c r="C1848" s="73" t="s">
        <v>103</v>
      </c>
      <c r="D1848" s="73" t="s">
        <v>55</v>
      </c>
      <c r="E1848" s="93" t="s">
        <v>472</v>
      </c>
      <c r="F1848" s="137"/>
      <c r="G1848" s="28">
        <f t="shared" si="187"/>
        <v>4428</v>
      </c>
    </row>
    <row r="1849" spans="1:7" s="75" customFormat="1" ht="63" x14ac:dyDescent="0.2">
      <c r="A1849" s="72" t="s">
        <v>452</v>
      </c>
      <c r="B1849" s="44">
        <v>915</v>
      </c>
      <c r="C1849" s="73" t="s">
        <v>103</v>
      </c>
      <c r="D1849" s="73" t="s">
        <v>55</v>
      </c>
      <c r="E1849" s="93" t="s">
        <v>473</v>
      </c>
      <c r="F1849" s="104"/>
      <c r="G1849" s="1">
        <f t="shared" si="187"/>
        <v>4428</v>
      </c>
    </row>
    <row r="1850" spans="1:7" s="75" customFormat="1" ht="78.75" x14ac:dyDescent="0.2">
      <c r="A1850" s="99" t="s">
        <v>642</v>
      </c>
      <c r="B1850" s="44">
        <v>915</v>
      </c>
      <c r="C1850" s="78" t="s">
        <v>103</v>
      </c>
      <c r="D1850" s="78" t="s">
        <v>55</v>
      </c>
      <c r="E1850" s="94" t="s">
        <v>474</v>
      </c>
      <c r="F1850" s="129"/>
      <c r="G1850" s="33">
        <f>G1851+G1854</f>
        <v>4428</v>
      </c>
    </row>
    <row r="1851" spans="1:7" s="75" customFormat="1" ht="31.5" x14ac:dyDescent="0.2">
      <c r="A1851" s="109" t="s">
        <v>22</v>
      </c>
      <c r="B1851" s="77">
        <v>915</v>
      </c>
      <c r="C1851" s="201" t="s">
        <v>103</v>
      </c>
      <c r="D1851" s="201" t="s">
        <v>55</v>
      </c>
      <c r="E1851" s="96" t="s">
        <v>474</v>
      </c>
      <c r="F1851" s="100">
        <v>200</v>
      </c>
      <c r="G1851" s="4">
        <f t="shared" ref="G1851:G1852" si="188">G1852</f>
        <v>200</v>
      </c>
    </row>
    <row r="1852" spans="1:7" s="75" customFormat="1" ht="31.5" x14ac:dyDescent="0.2">
      <c r="A1852" s="109" t="s">
        <v>17</v>
      </c>
      <c r="B1852" s="77">
        <v>915</v>
      </c>
      <c r="C1852" s="201" t="s">
        <v>103</v>
      </c>
      <c r="D1852" s="201" t="s">
        <v>55</v>
      </c>
      <c r="E1852" s="96" t="s">
        <v>474</v>
      </c>
      <c r="F1852" s="100">
        <v>240</v>
      </c>
      <c r="G1852" s="4">
        <f t="shared" si="188"/>
        <v>200</v>
      </c>
    </row>
    <row r="1853" spans="1:7" s="75" customFormat="1" x14ac:dyDescent="0.2">
      <c r="A1853" s="82" t="s">
        <v>935</v>
      </c>
      <c r="B1853" s="202">
        <v>915</v>
      </c>
      <c r="C1853" s="60" t="s">
        <v>103</v>
      </c>
      <c r="D1853" s="201" t="s">
        <v>55</v>
      </c>
      <c r="E1853" s="96" t="s">
        <v>474</v>
      </c>
      <c r="F1853" s="100">
        <v>244</v>
      </c>
      <c r="G1853" s="4">
        <v>200</v>
      </c>
    </row>
    <row r="1854" spans="1:7" s="75" customFormat="1" ht="31.5" x14ac:dyDescent="0.2">
      <c r="A1854" s="82" t="s">
        <v>18</v>
      </c>
      <c r="B1854" s="202">
        <v>915</v>
      </c>
      <c r="C1854" s="201" t="s">
        <v>103</v>
      </c>
      <c r="D1854" s="201" t="s">
        <v>55</v>
      </c>
      <c r="E1854" s="96" t="s">
        <v>474</v>
      </c>
      <c r="F1854" s="201" t="s">
        <v>20</v>
      </c>
      <c r="G1854" s="4">
        <f>G1855+G1857</f>
        <v>4228</v>
      </c>
    </row>
    <row r="1855" spans="1:7" s="75" customFormat="1" x14ac:dyDescent="0.2">
      <c r="A1855" s="82" t="s">
        <v>25</v>
      </c>
      <c r="B1855" s="202">
        <v>915</v>
      </c>
      <c r="C1855" s="60" t="s">
        <v>103</v>
      </c>
      <c r="D1855" s="201" t="s">
        <v>55</v>
      </c>
      <c r="E1855" s="96" t="s">
        <v>474</v>
      </c>
      <c r="F1855" s="201" t="s">
        <v>26</v>
      </c>
      <c r="G1855" s="4">
        <f>G1856</f>
        <v>3028</v>
      </c>
    </row>
    <row r="1856" spans="1:7" s="75" customFormat="1" x14ac:dyDescent="0.2">
      <c r="A1856" s="109" t="s">
        <v>138</v>
      </c>
      <c r="B1856" s="202">
        <v>915</v>
      </c>
      <c r="C1856" s="60" t="s">
        <v>103</v>
      </c>
      <c r="D1856" s="201" t="s">
        <v>55</v>
      </c>
      <c r="E1856" s="96" t="s">
        <v>474</v>
      </c>
      <c r="F1856" s="201" t="s">
        <v>145</v>
      </c>
      <c r="G1856" s="4">
        <v>3028</v>
      </c>
    </row>
    <row r="1857" spans="1:7" s="75" customFormat="1" x14ac:dyDescent="0.2">
      <c r="A1857" s="79" t="s">
        <v>19</v>
      </c>
      <c r="B1857" s="77">
        <v>915</v>
      </c>
      <c r="C1857" s="60" t="s">
        <v>103</v>
      </c>
      <c r="D1857" s="201" t="s">
        <v>55</v>
      </c>
      <c r="E1857" s="96" t="s">
        <v>474</v>
      </c>
      <c r="F1857" s="201" t="s">
        <v>21</v>
      </c>
      <c r="G1857" s="4">
        <f>G1858</f>
        <v>1200</v>
      </c>
    </row>
    <row r="1858" spans="1:7" s="75" customFormat="1" x14ac:dyDescent="0.2">
      <c r="A1858" s="79" t="s">
        <v>149</v>
      </c>
      <c r="B1858" s="202">
        <v>915</v>
      </c>
      <c r="C1858" s="60" t="s">
        <v>103</v>
      </c>
      <c r="D1858" s="201" t="s">
        <v>55</v>
      </c>
      <c r="E1858" s="96" t="s">
        <v>474</v>
      </c>
      <c r="F1858" s="201" t="s">
        <v>150</v>
      </c>
      <c r="G1858" s="4">
        <f>1200</f>
        <v>1200</v>
      </c>
    </row>
    <row r="1859" spans="1:7" s="51" customFormat="1" ht="37.5" customHeight="1" x14ac:dyDescent="0.2">
      <c r="A1859" s="46" t="s">
        <v>635</v>
      </c>
      <c r="B1859" s="47">
        <v>916</v>
      </c>
      <c r="C1859" s="47"/>
      <c r="D1859" s="47"/>
      <c r="E1859" s="48"/>
      <c r="F1859" s="48"/>
      <c r="G1859" s="20">
        <f>G1860+G1885+G2229</f>
        <v>4736777</v>
      </c>
    </row>
    <row r="1860" spans="1:7" ht="18.75" x14ac:dyDescent="0.2">
      <c r="A1860" s="118" t="s">
        <v>188</v>
      </c>
      <c r="B1860" s="44">
        <v>916</v>
      </c>
      <c r="C1860" s="48" t="s">
        <v>55</v>
      </c>
      <c r="D1860" s="48"/>
      <c r="E1860" s="48"/>
      <c r="F1860" s="48"/>
      <c r="G1860" s="20">
        <f>G1861</f>
        <v>25685</v>
      </c>
    </row>
    <row r="1861" spans="1:7" ht="31.5" x14ac:dyDescent="0.2">
      <c r="A1861" s="74" t="s">
        <v>152</v>
      </c>
      <c r="B1861" s="44">
        <v>916</v>
      </c>
      <c r="C1861" s="73" t="s">
        <v>55</v>
      </c>
      <c r="D1861" s="73" t="s">
        <v>76</v>
      </c>
      <c r="E1861" s="73"/>
      <c r="F1861" s="73"/>
      <c r="G1861" s="16">
        <f>G1862</f>
        <v>25685</v>
      </c>
    </row>
    <row r="1862" spans="1:7" ht="56.25" x14ac:dyDescent="0.2">
      <c r="A1862" s="119" t="s">
        <v>680</v>
      </c>
      <c r="B1862" s="44">
        <v>916</v>
      </c>
      <c r="C1862" s="73" t="s">
        <v>55</v>
      </c>
      <c r="D1862" s="73" t="s">
        <v>76</v>
      </c>
      <c r="E1862" s="90" t="s">
        <v>289</v>
      </c>
      <c r="F1862" s="90"/>
      <c r="G1862" s="15">
        <f>G1863+G1879</f>
        <v>25685</v>
      </c>
    </row>
    <row r="1863" spans="1:7" s="88" customFormat="1" ht="31.5" x14ac:dyDescent="0.2">
      <c r="A1863" s="98" t="s">
        <v>298</v>
      </c>
      <c r="B1863" s="43">
        <v>916</v>
      </c>
      <c r="C1863" s="200" t="s">
        <v>55</v>
      </c>
      <c r="D1863" s="200" t="s">
        <v>76</v>
      </c>
      <c r="E1863" s="200" t="s">
        <v>591</v>
      </c>
      <c r="F1863" s="122"/>
      <c r="G1863" s="13">
        <f>G1864+G1869+G1874</f>
        <v>19185</v>
      </c>
    </row>
    <row r="1864" spans="1:7" ht="31.5" x14ac:dyDescent="0.2">
      <c r="A1864" s="87" t="s">
        <v>506</v>
      </c>
      <c r="B1864" s="44">
        <v>916</v>
      </c>
      <c r="C1864" s="73" t="s">
        <v>55</v>
      </c>
      <c r="D1864" s="73" t="s">
        <v>76</v>
      </c>
      <c r="E1864" s="73" t="s">
        <v>508</v>
      </c>
      <c r="F1864" s="95"/>
      <c r="G1864" s="12">
        <f>G1865</f>
        <v>25</v>
      </c>
    </row>
    <row r="1865" spans="1:7" ht="31.5" x14ac:dyDescent="0.2">
      <c r="A1865" s="99" t="s">
        <v>507</v>
      </c>
      <c r="B1865" s="77">
        <v>916</v>
      </c>
      <c r="C1865" s="78" t="s">
        <v>55</v>
      </c>
      <c r="D1865" s="78" t="s">
        <v>76</v>
      </c>
      <c r="E1865" s="78" t="s">
        <v>509</v>
      </c>
      <c r="F1865" s="95"/>
      <c r="G1865" s="10">
        <f>G1866</f>
        <v>25</v>
      </c>
    </row>
    <row r="1866" spans="1:7" ht="31.5" x14ac:dyDescent="0.2">
      <c r="A1866" s="82" t="s">
        <v>18</v>
      </c>
      <c r="B1866" s="202">
        <v>916</v>
      </c>
      <c r="C1866" s="201" t="s">
        <v>55</v>
      </c>
      <c r="D1866" s="201" t="s">
        <v>76</v>
      </c>
      <c r="E1866" s="201" t="s">
        <v>509</v>
      </c>
      <c r="F1866" s="201">
        <v>600</v>
      </c>
      <c r="G1866" s="9">
        <f>G1867</f>
        <v>25</v>
      </c>
    </row>
    <row r="1867" spans="1:7" x14ac:dyDescent="0.2">
      <c r="A1867" s="109" t="s">
        <v>25</v>
      </c>
      <c r="B1867" s="202">
        <v>916</v>
      </c>
      <c r="C1867" s="201" t="s">
        <v>55</v>
      </c>
      <c r="D1867" s="201" t="s">
        <v>76</v>
      </c>
      <c r="E1867" s="201" t="s">
        <v>509</v>
      </c>
      <c r="F1867" s="95">
        <v>610</v>
      </c>
      <c r="G1867" s="9">
        <f>G1868</f>
        <v>25</v>
      </c>
    </row>
    <row r="1868" spans="1:7" x14ac:dyDescent="0.2">
      <c r="A1868" s="109" t="s">
        <v>138</v>
      </c>
      <c r="B1868" s="202">
        <v>916</v>
      </c>
      <c r="C1868" s="201" t="s">
        <v>55</v>
      </c>
      <c r="D1868" s="201" t="s">
        <v>76</v>
      </c>
      <c r="E1868" s="201" t="s">
        <v>509</v>
      </c>
      <c r="F1868" s="95" t="s">
        <v>145</v>
      </c>
      <c r="G1868" s="9">
        <f>25</f>
        <v>25</v>
      </c>
    </row>
    <row r="1869" spans="1:7" ht="47.25" x14ac:dyDescent="0.2">
      <c r="A1869" s="87" t="s">
        <v>303</v>
      </c>
      <c r="B1869" s="44">
        <v>916</v>
      </c>
      <c r="C1869" s="73" t="s">
        <v>55</v>
      </c>
      <c r="D1869" s="73" t="s">
        <v>76</v>
      </c>
      <c r="E1869" s="73" t="s">
        <v>304</v>
      </c>
      <c r="F1869" s="73"/>
      <c r="G1869" s="12">
        <f>G1870</f>
        <v>1195</v>
      </c>
    </row>
    <row r="1870" spans="1:7" ht="31.5" x14ac:dyDescent="0.2">
      <c r="A1870" s="99" t="s">
        <v>305</v>
      </c>
      <c r="B1870" s="77">
        <v>916</v>
      </c>
      <c r="C1870" s="78" t="s">
        <v>55</v>
      </c>
      <c r="D1870" s="78" t="s">
        <v>76</v>
      </c>
      <c r="E1870" s="78" t="s">
        <v>306</v>
      </c>
      <c r="F1870" s="78"/>
      <c r="G1870" s="10">
        <f>G1871</f>
        <v>1195</v>
      </c>
    </row>
    <row r="1871" spans="1:7" ht="31.5" x14ac:dyDescent="0.2">
      <c r="A1871" s="82" t="s">
        <v>18</v>
      </c>
      <c r="B1871" s="202">
        <v>916</v>
      </c>
      <c r="C1871" s="201" t="s">
        <v>55</v>
      </c>
      <c r="D1871" s="201" t="s">
        <v>76</v>
      </c>
      <c r="E1871" s="201" t="s">
        <v>306</v>
      </c>
      <c r="F1871" s="201">
        <v>600</v>
      </c>
      <c r="G1871" s="9">
        <f>G1872</f>
        <v>1195</v>
      </c>
    </row>
    <row r="1872" spans="1:7" x14ac:dyDescent="0.2">
      <c r="A1872" s="109" t="s">
        <v>25</v>
      </c>
      <c r="B1872" s="202">
        <v>916</v>
      </c>
      <c r="C1872" s="201" t="s">
        <v>55</v>
      </c>
      <c r="D1872" s="201" t="s">
        <v>76</v>
      </c>
      <c r="E1872" s="201" t="s">
        <v>306</v>
      </c>
      <c r="F1872" s="95">
        <v>610</v>
      </c>
      <c r="G1872" s="9">
        <f>G1873</f>
        <v>1195</v>
      </c>
    </row>
    <row r="1873" spans="1:7" x14ac:dyDescent="0.2">
      <c r="A1873" s="109" t="s">
        <v>138</v>
      </c>
      <c r="B1873" s="202">
        <v>916</v>
      </c>
      <c r="C1873" s="201" t="s">
        <v>55</v>
      </c>
      <c r="D1873" s="201" t="s">
        <v>76</v>
      </c>
      <c r="E1873" s="201" t="s">
        <v>306</v>
      </c>
      <c r="F1873" s="95" t="s">
        <v>145</v>
      </c>
      <c r="G1873" s="9">
        <v>1195</v>
      </c>
    </row>
    <row r="1874" spans="1:7" ht="31.5" x14ac:dyDescent="0.2">
      <c r="A1874" s="87" t="s">
        <v>405</v>
      </c>
      <c r="B1874" s="44">
        <v>916</v>
      </c>
      <c r="C1874" s="73" t="s">
        <v>55</v>
      </c>
      <c r="D1874" s="73" t="s">
        <v>76</v>
      </c>
      <c r="E1874" s="73" t="s">
        <v>313</v>
      </c>
      <c r="F1874" s="73"/>
      <c r="G1874" s="12">
        <f>G1875</f>
        <v>17965</v>
      </c>
    </row>
    <row r="1875" spans="1:7" ht="31.5" x14ac:dyDescent="0.2">
      <c r="A1875" s="99" t="s">
        <v>314</v>
      </c>
      <c r="B1875" s="77">
        <v>916</v>
      </c>
      <c r="C1875" s="78" t="s">
        <v>55</v>
      </c>
      <c r="D1875" s="78" t="s">
        <v>76</v>
      </c>
      <c r="E1875" s="78" t="s">
        <v>315</v>
      </c>
      <c r="F1875" s="78"/>
      <c r="G1875" s="10">
        <f>G1876</f>
        <v>17965</v>
      </c>
    </row>
    <row r="1876" spans="1:7" ht="31.5" x14ac:dyDescent="0.2">
      <c r="A1876" s="82" t="s">
        <v>18</v>
      </c>
      <c r="B1876" s="202">
        <v>916</v>
      </c>
      <c r="C1876" s="201" t="s">
        <v>55</v>
      </c>
      <c r="D1876" s="201" t="s">
        <v>76</v>
      </c>
      <c r="E1876" s="201" t="s">
        <v>315</v>
      </c>
      <c r="F1876" s="201" t="s">
        <v>20</v>
      </c>
      <c r="G1876" s="9">
        <f>G1877</f>
        <v>17965</v>
      </c>
    </row>
    <row r="1877" spans="1:7" x14ac:dyDescent="0.2">
      <c r="A1877" s="109" t="s">
        <v>25</v>
      </c>
      <c r="B1877" s="202">
        <v>916</v>
      </c>
      <c r="C1877" s="201" t="s">
        <v>55</v>
      </c>
      <c r="D1877" s="201" t="s">
        <v>76</v>
      </c>
      <c r="E1877" s="201" t="s">
        <v>315</v>
      </c>
      <c r="F1877" s="201" t="s">
        <v>26</v>
      </c>
      <c r="G1877" s="9">
        <f>G1878</f>
        <v>17965</v>
      </c>
    </row>
    <row r="1878" spans="1:7" x14ac:dyDescent="0.2">
      <c r="A1878" s="109" t="s">
        <v>138</v>
      </c>
      <c r="B1878" s="202">
        <v>916</v>
      </c>
      <c r="C1878" s="201" t="s">
        <v>55</v>
      </c>
      <c r="D1878" s="201" t="s">
        <v>76</v>
      </c>
      <c r="E1878" s="201" t="s">
        <v>315</v>
      </c>
      <c r="F1878" s="201" t="s">
        <v>145</v>
      </c>
      <c r="G1878" s="9">
        <v>17965</v>
      </c>
    </row>
    <row r="1879" spans="1:7" s="88" customFormat="1" x14ac:dyDescent="0.2">
      <c r="A1879" s="199" t="s">
        <v>510</v>
      </c>
      <c r="B1879" s="43">
        <v>916</v>
      </c>
      <c r="C1879" s="200" t="s">
        <v>55</v>
      </c>
      <c r="D1879" s="200" t="s">
        <v>76</v>
      </c>
      <c r="E1879" s="102" t="s">
        <v>513</v>
      </c>
      <c r="F1879" s="103"/>
      <c r="G1879" s="13">
        <f>G1880</f>
        <v>6500</v>
      </c>
    </row>
    <row r="1880" spans="1:7" x14ac:dyDescent="0.2">
      <c r="A1880" s="72" t="s">
        <v>511</v>
      </c>
      <c r="B1880" s="44">
        <v>916</v>
      </c>
      <c r="C1880" s="73" t="s">
        <v>55</v>
      </c>
      <c r="D1880" s="73" t="s">
        <v>76</v>
      </c>
      <c r="E1880" s="73" t="s">
        <v>514</v>
      </c>
      <c r="F1880" s="60"/>
      <c r="G1880" s="12">
        <f>G1881</f>
        <v>6500</v>
      </c>
    </row>
    <row r="1881" spans="1:7" x14ac:dyDescent="0.2">
      <c r="A1881" s="99" t="s">
        <v>512</v>
      </c>
      <c r="B1881" s="77">
        <v>916</v>
      </c>
      <c r="C1881" s="78" t="s">
        <v>55</v>
      </c>
      <c r="D1881" s="78" t="s">
        <v>76</v>
      </c>
      <c r="E1881" s="78" t="s">
        <v>515</v>
      </c>
      <c r="F1881" s="78"/>
      <c r="G1881" s="10">
        <f>G1882</f>
        <v>6500</v>
      </c>
    </row>
    <row r="1882" spans="1:7" ht="31.5" x14ac:dyDescent="0.2">
      <c r="A1882" s="82" t="s">
        <v>18</v>
      </c>
      <c r="B1882" s="202">
        <v>916</v>
      </c>
      <c r="C1882" s="201" t="s">
        <v>55</v>
      </c>
      <c r="D1882" s="201" t="s">
        <v>76</v>
      </c>
      <c r="E1882" s="201" t="s">
        <v>515</v>
      </c>
      <c r="F1882" s="201" t="s">
        <v>20</v>
      </c>
      <c r="G1882" s="9">
        <f>G1883</f>
        <v>6500</v>
      </c>
    </row>
    <row r="1883" spans="1:7" x14ac:dyDescent="0.2">
      <c r="A1883" s="109" t="s">
        <v>25</v>
      </c>
      <c r="B1883" s="202">
        <v>916</v>
      </c>
      <c r="C1883" s="201" t="s">
        <v>55</v>
      </c>
      <c r="D1883" s="201" t="s">
        <v>76</v>
      </c>
      <c r="E1883" s="201" t="s">
        <v>515</v>
      </c>
      <c r="F1883" s="201" t="s">
        <v>26</v>
      </c>
      <c r="G1883" s="9">
        <f>G1884</f>
        <v>6500</v>
      </c>
    </row>
    <row r="1884" spans="1:7" x14ac:dyDescent="0.2">
      <c r="A1884" s="109" t="s">
        <v>138</v>
      </c>
      <c r="B1884" s="202">
        <v>916</v>
      </c>
      <c r="C1884" s="201" t="s">
        <v>55</v>
      </c>
      <c r="D1884" s="201" t="s">
        <v>76</v>
      </c>
      <c r="E1884" s="201" t="s">
        <v>515</v>
      </c>
      <c r="F1884" s="201" t="s">
        <v>145</v>
      </c>
      <c r="G1884" s="9">
        <v>6500</v>
      </c>
    </row>
    <row r="1885" spans="1:7" ht="18.75" x14ac:dyDescent="0.2">
      <c r="A1885" s="46" t="s">
        <v>66</v>
      </c>
      <c r="B1885" s="44">
        <v>916</v>
      </c>
      <c r="C1885" s="48" t="s">
        <v>65</v>
      </c>
      <c r="D1885" s="48"/>
      <c r="E1885" s="48"/>
      <c r="F1885" s="48"/>
      <c r="G1885" s="20">
        <f>G1886+G1948+G2069+G2093+G2108+G2154</f>
        <v>4584617</v>
      </c>
    </row>
    <row r="1886" spans="1:7" x14ac:dyDescent="0.2">
      <c r="A1886" s="85" t="s">
        <v>64</v>
      </c>
      <c r="B1886" s="44">
        <v>916</v>
      </c>
      <c r="C1886" s="73" t="s">
        <v>65</v>
      </c>
      <c r="D1886" s="73" t="s">
        <v>62</v>
      </c>
      <c r="E1886" s="86"/>
      <c r="F1886" s="60"/>
      <c r="G1886" s="1">
        <f>G1887+G1931+G1942</f>
        <v>1875576</v>
      </c>
    </row>
    <row r="1887" spans="1:7" ht="31.5" x14ac:dyDescent="0.2">
      <c r="A1887" s="87" t="s">
        <v>673</v>
      </c>
      <c r="B1887" s="44">
        <v>916</v>
      </c>
      <c r="C1887" s="73" t="s">
        <v>65</v>
      </c>
      <c r="D1887" s="73" t="s">
        <v>62</v>
      </c>
      <c r="E1887" s="73" t="s">
        <v>275</v>
      </c>
      <c r="F1887" s="73"/>
      <c r="G1887" s="1">
        <f>G1888</f>
        <v>1870727</v>
      </c>
    </row>
    <row r="1888" spans="1:7" x14ac:dyDescent="0.2">
      <c r="A1888" s="98" t="s">
        <v>6</v>
      </c>
      <c r="B1888" s="43">
        <v>916</v>
      </c>
      <c r="C1888" s="200" t="s">
        <v>65</v>
      </c>
      <c r="D1888" s="200" t="s">
        <v>62</v>
      </c>
      <c r="E1888" s="200" t="s">
        <v>276</v>
      </c>
      <c r="F1888" s="200"/>
      <c r="G1888" s="8">
        <f>G1889+G1926</f>
        <v>1870727</v>
      </c>
    </row>
    <row r="1889" spans="1:7" ht="63" x14ac:dyDescent="0.2">
      <c r="A1889" s="72" t="s">
        <v>220</v>
      </c>
      <c r="B1889" s="44">
        <v>916</v>
      </c>
      <c r="C1889" s="73" t="s">
        <v>65</v>
      </c>
      <c r="D1889" s="73" t="s">
        <v>62</v>
      </c>
      <c r="E1889" s="93" t="s">
        <v>227</v>
      </c>
      <c r="F1889" s="104"/>
      <c r="G1889" s="1">
        <f>G1890+G1894+G1898+G1902+G1914+G1922+G1910+G1918+G1906</f>
        <v>1870167</v>
      </c>
    </row>
    <row r="1890" spans="1:7" x14ac:dyDescent="0.2">
      <c r="A1890" s="76" t="s">
        <v>42</v>
      </c>
      <c r="B1890" s="77">
        <v>916</v>
      </c>
      <c r="C1890" s="78" t="s">
        <v>65</v>
      </c>
      <c r="D1890" s="78" t="s">
        <v>62</v>
      </c>
      <c r="E1890" s="94" t="s">
        <v>228</v>
      </c>
      <c r="F1890" s="117"/>
      <c r="G1890" s="2">
        <f t="shared" ref="G1890:G1892" si="189">G1891</f>
        <v>4960</v>
      </c>
    </row>
    <row r="1891" spans="1:7" ht="31.5" x14ac:dyDescent="0.2">
      <c r="A1891" s="108" t="s">
        <v>18</v>
      </c>
      <c r="B1891" s="202">
        <v>916</v>
      </c>
      <c r="C1891" s="201" t="s">
        <v>65</v>
      </c>
      <c r="D1891" s="201" t="s">
        <v>62</v>
      </c>
      <c r="E1891" s="96" t="s">
        <v>228</v>
      </c>
      <c r="F1891" s="60" t="s">
        <v>20</v>
      </c>
      <c r="G1891" s="5">
        <f t="shared" si="189"/>
        <v>4960</v>
      </c>
    </row>
    <row r="1892" spans="1:7" x14ac:dyDescent="0.2">
      <c r="A1892" s="108" t="s">
        <v>25</v>
      </c>
      <c r="B1892" s="202">
        <v>916</v>
      </c>
      <c r="C1892" s="201" t="s">
        <v>65</v>
      </c>
      <c r="D1892" s="201" t="s">
        <v>62</v>
      </c>
      <c r="E1892" s="96" t="s">
        <v>228</v>
      </c>
      <c r="F1892" s="60" t="s">
        <v>26</v>
      </c>
      <c r="G1892" s="5">
        <f t="shared" si="189"/>
        <v>4960</v>
      </c>
    </row>
    <row r="1893" spans="1:7" x14ac:dyDescent="0.2">
      <c r="A1893" s="108" t="s">
        <v>138</v>
      </c>
      <c r="B1893" s="202">
        <v>916</v>
      </c>
      <c r="C1893" s="201" t="s">
        <v>65</v>
      </c>
      <c r="D1893" s="201" t="s">
        <v>62</v>
      </c>
      <c r="E1893" s="96" t="s">
        <v>228</v>
      </c>
      <c r="F1893" s="60" t="s">
        <v>145</v>
      </c>
      <c r="G1893" s="5">
        <f>4960</f>
        <v>4960</v>
      </c>
    </row>
    <row r="1894" spans="1:7" ht="47.25" x14ac:dyDescent="0.2">
      <c r="A1894" s="76" t="s">
        <v>139</v>
      </c>
      <c r="B1894" s="77">
        <v>916</v>
      </c>
      <c r="C1894" s="78" t="s">
        <v>65</v>
      </c>
      <c r="D1894" s="78" t="s">
        <v>62</v>
      </c>
      <c r="E1894" s="94" t="s">
        <v>229</v>
      </c>
      <c r="F1894" s="78"/>
      <c r="G1894" s="30">
        <f t="shared" ref="G1894:G1896" si="190">G1895</f>
        <v>32450</v>
      </c>
    </row>
    <row r="1895" spans="1:7" ht="31.5" x14ac:dyDescent="0.2">
      <c r="A1895" s="108" t="s">
        <v>18</v>
      </c>
      <c r="B1895" s="202">
        <v>916</v>
      </c>
      <c r="C1895" s="201" t="s">
        <v>65</v>
      </c>
      <c r="D1895" s="201" t="s">
        <v>62</v>
      </c>
      <c r="E1895" s="96" t="s">
        <v>229</v>
      </c>
      <c r="F1895" s="60" t="s">
        <v>20</v>
      </c>
      <c r="G1895" s="5">
        <f t="shared" si="190"/>
        <v>32450</v>
      </c>
    </row>
    <row r="1896" spans="1:7" x14ac:dyDescent="0.2">
      <c r="A1896" s="108" t="s">
        <v>25</v>
      </c>
      <c r="B1896" s="202">
        <v>916</v>
      </c>
      <c r="C1896" s="201" t="s">
        <v>65</v>
      </c>
      <c r="D1896" s="201" t="s">
        <v>62</v>
      </c>
      <c r="E1896" s="96" t="s">
        <v>229</v>
      </c>
      <c r="F1896" s="60" t="s">
        <v>26</v>
      </c>
      <c r="G1896" s="5">
        <f t="shared" si="190"/>
        <v>32450</v>
      </c>
    </row>
    <row r="1897" spans="1:7" x14ac:dyDescent="0.2">
      <c r="A1897" s="108" t="s">
        <v>138</v>
      </c>
      <c r="B1897" s="202">
        <v>916</v>
      </c>
      <c r="C1897" s="201" t="s">
        <v>65</v>
      </c>
      <c r="D1897" s="201" t="s">
        <v>62</v>
      </c>
      <c r="E1897" s="96" t="s">
        <v>229</v>
      </c>
      <c r="F1897" s="60" t="s">
        <v>145</v>
      </c>
      <c r="G1897" s="5">
        <f>40000+100+250-14000+6000+100</f>
        <v>32450</v>
      </c>
    </row>
    <row r="1898" spans="1:7" ht="78.75" x14ac:dyDescent="0.2">
      <c r="A1898" s="76" t="s">
        <v>781</v>
      </c>
      <c r="B1898" s="77">
        <v>916</v>
      </c>
      <c r="C1898" s="78" t="s">
        <v>65</v>
      </c>
      <c r="D1898" s="78" t="s">
        <v>62</v>
      </c>
      <c r="E1898" s="94" t="s">
        <v>230</v>
      </c>
      <c r="F1898" s="78"/>
      <c r="G1898" s="2">
        <f>G1899</f>
        <v>7050</v>
      </c>
    </row>
    <row r="1899" spans="1:7" ht="31.5" x14ac:dyDescent="0.2">
      <c r="A1899" s="109" t="s">
        <v>18</v>
      </c>
      <c r="B1899" s="202">
        <v>916</v>
      </c>
      <c r="C1899" s="201" t="s">
        <v>65</v>
      </c>
      <c r="D1899" s="201" t="s">
        <v>62</v>
      </c>
      <c r="E1899" s="96" t="s">
        <v>230</v>
      </c>
      <c r="F1899" s="100">
        <v>600</v>
      </c>
      <c r="G1899" s="4">
        <f>G1901</f>
        <v>7050</v>
      </c>
    </row>
    <row r="1900" spans="1:7" ht="31.5" x14ac:dyDescent="0.2">
      <c r="A1900" s="109" t="s">
        <v>27</v>
      </c>
      <c r="B1900" s="202">
        <v>916</v>
      </c>
      <c r="C1900" s="201" t="s">
        <v>65</v>
      </c>
      <c r="D1900" s="201" t="s">
        <v>62</v>
      </c>
      <c r="E1900" s="96" t="s">
        <v>230</v>
      </c>
      <c r="F1900" s="137">
        <v>630</v>
      </c>
      <c r="G1900" s="4">
        <f>G1901</f>
        <v>7050</v>
      </c>
    </row>
    <row r="1901" spans="1:7" ht="47.25" x14ac:dyDescent="0.2">
      <c r="A1901" s="82" t="s">
        <v>700</v>
      </c>
      <c r="B1901" s="202">
        <v>916</v>
      </c>
      <c r="C1901" s="201" t="s">
        <v>65</v>
      </c>
      <c r="D1901" s="201" t="s">
        <v>62</v>
      </c>
      <c r="E1901" s="96" t="s">
        <v>230</v>
      </c>
      <c r="F1901" s="100">
        <v>631</v>
      </c>
      <c r="G1901" s="4">
        <f>5396+1654</f>
        <v>7050</v>
      </c>
    </row>
    <row r="1902" spans="1:7" x14ac:dyDescent="0.2">
      <c r="A1902" s="151" t="s">
        <v>695</v>
      </c>
      <c r="B1902" s="77">
        <v>916</v>
      </c>
      <c r="C1902" s="78" t="s">
        <v>65</v>
      </c>
      <c r="D1902" s="78" t="s">
        <v>62</v>
      </c>
      <c r="E1902" s="94" t="s">
        <v>696</v>
      </c>
      <c r="F1902" s="100"/>
      <c r="G1902" s="17">
        <f t="shared" ref="G1902:G1904" si="191">G1903</f>
        <v>20880</v>
      </c>
    </row>
    <row r="1903" spans="1:7" ht="31.5" x14ac:dyDescent="0.2">
      <c r="A1903" s="108" t="s">
        <v>18</v>
      </c>
      <c r="B1903" s="202">
        <v>916</v>
      </c>
      <c r="C1903" s="201" t="s">
        <v>65</v>
      </c>
      <c r="D1903" s="201" t="s">
        <v>62</v>
      </c>
      <c r="E1903" s="96" t="s">
        <v>696</v>
      </c>
      <c r="F1903" s="100">
        <v>600</v>
      </c>
      <c r="G1903" s="17">
        <f t="shared" si="191"/>
        <v>20880</v>
      </c>
    </row>
    <row r="1904" spans="1:7" x14ac:dyDescent="0.2">
      <c r="A1904" s="108" t="s">
        <v>25</v>
      </c>
      <c r="B1904" s="202">
        <v>916</v>
      </c>
      <c r="C1904" s="201" t="s">
        <v>65</v>
      </c>
      <c r="D1904" s="201" t="s">
        <v>62</v>
      </c>
      <c r="E1904" s="96" t="s">
        <v>696</v>
      </c>
      <c r="F1904" s="60" t="s">
        <v>26</v>
      </c>
      <c r="G1904" s="24">
        <f t="shared" si="191"/>
        <v>20880</v>
      </c>
    </row>
    <row r="1905" spans="1:7" x14ac:dyDescent="0.2">
      <c r="A1905" s="108" t="s">
        <v>138</v>
      </c>
      <c r="B1905" s="202">
        <v>916</v>
      </c>
      <c r="C1905" s="201" t="s">
        <v>65</v>
      </c>
      <c r="D1905" s="201" t="s">
        <v>62</v>
      </c>
      <c r="E1905" s="96" t="s">
        <v>696</v>
      </c>
      <c r="F1905" s="60" t="s">
        <v>145</v>
      </c>
      <c r="G1905" s="24">
        <f>7647+7023+6210</f>
        <v>20880</v>
      </c>
    </row>
    <row r="1906" spans="1:7" ht="31.5" x14ac:dyDescent="0.25">
      <c r="A1906" s="203" t="s">
        <v>975</v>
      </c>
      <c r="B1906" s="204">
        <v>916</v>
      </c>
      <c r="C1906" s="78" t="s">
        <v>65</v>
      </c>
      <c r="D1906" s="78" t="s">
        <v>62</v>
      </c>
      <c r="E1906" s="216" t="s">
        <v>976</v>
      </c>
      <c r="F1906" s="205"/>
      <c r="G1906" s="232">
        <f t="shared" ref="G1906:G1908" si="192">G1907</f>
        <v>800</v>
      </c>
    </row>
    <row r="1907" spans="1:7" ht="31.5" x14ac:dyDescent="0.25">
      <c r="A1907" s="174" t="s">
        <v>18</v>
      </c>
      <c r="B1907" s="209">
        <v>916</v>
      </c>
      <c r="C1907" s="201" t="s">
        <v>65</v>
      </c>
      <c r="D1907" s="201" t="s">
        <v>62</v>
      </c>
      <c r="E1907" s="186" t="s">
        <v>976</v>
      </c>
      <c r="F1907" s="220">
        <v>600</v>
      </c>
      <c r="G1907" s="233">
        <f t="shared" si="192"/>
        <v>800</v>
      </c>
    </row>
    <row r="1908" spans="1:7" x14ac:dyDescent="0.25">
      <c r="A1908" s="174" t="s">
        <v>25</v>
      </c>
      <c r="B1908" s="209">
        <v>916</v>
      </c>
      <c r="C1908" s="201" t="s">
        <v>65</v>
      </c>
      <c r="D1908" s="201" t="s">
        <v>62</v>
      </c>
      <c r="E1908" s="186" t="s">
        <v>976</v>
      </c>
      <c r="F1908" s="210" t="s">
        <v>26</v>
      </c>
      <c r="G1908" s="234">
        <f t="shared" si="192"/>
        <v>800</v>
      </c>
    </row>
    <row r="1909" spans="1:7" x14ac:dyDescent="0.25">
      <c r="A1909" s="174" t="s">
        <v>138</v>
      </c>
      <c r="B1909" s="209">
        <v>916</v>
      </c>
      <c r="C1909" s="201" t="s">
        <v>65</v>
      </c>
      <c r="D1909" s="201" t="s">
        <v>62</v>
      </c>
      <c r="E1909" s="186" t="s">
        <v>976</v>
      </c>
      <c r="F1909" s="210" t="s">
        <v>145</v>
      </c>
      <c r="G1909" s="234">
        <v>800</v>
      </c>
    </row>
    <row r="1910" spans="1:7" ht="110.25" x14ac:dyDescent="0.2">
      <c r="A1910" s="76" t="s">
        <v>221</v>
      </c>
      <c r="B1910" s="77">
        <v>916</v>
      </c>
      <c r="C1910" s="78" t="s">
        <v>65</v>
      </c>
      <c r="D1910" s="78" t="s">
        <v>62</v>
      </c>
      <c r="E1910" s="94" t="s">
        <v>231</v>
      </c>
      <c r="F1910" s="129"/>
      <c r="G1910" s="33">
        <f t="shared" ref="G1910:G1912" si="193">G1911</f>
        <v>1209175</v>
      </c>
    </row>
    <row r="1911" spans="1:7" ht="31.5" x14ac:dyDescent="0.2">
      <c r="A1911" s="108" t="s">
        <v>18</v>
      </c>
      <c r="B1911" s="202">
        <v>916</v>
      </c>
      <c r="C1911" s="201" t="s">
        <v>65</v>
      </c>
      <c r="D1911" s="201" t="s">
        <v>62</v>
      </c>
      <c r="E1911" s="96" t="s">
        <v>231</v>
      </c>
      <c r="F1911" s="100">
        <v>600</v>
      </c>
      <c r="G1911" s="4">
        <f t="shared" si="193"/>
        <v>1209175</v>
      </c>
    </row>
    <row r="1912" spans="1:7" x14ac:dyDescent="0.2">
      <c r="A1912" s="79" t="s">
        <v>25</v>
      </c>
      <c r="B1912" s="202">
        <v>916</v>
      </c>
      <c r="C1912" s="201" t="s">
        <v>65</v>
      </c>
      <c r="D1912" s="201" t="s">
        <v>62</v>
      </c>
      <c r="E1912" s="96" t="s">
        <v>231</v>
      </c>
      <c r="F1912" s="100">
        <v>610</v>
      </c>
      <c r="G1912" s="4">
        <f t="shared" si="193"/>
        <v>1209175</v>
      </c>
    </row>
    <row r="1913" spans="1:7" ht="47.25" x14ac:dyDescent="0.2">
      <c r="A1913" s="79" t="s">
        <v>144</v>
      </c>
      <c r="B1913" s="202">
        <v>916</v>
      </c>
      <c r="C1913" s="201" t="s">
        <v>65</v>
      </c>
      <c r="D1913" s="201" t="s">
        <v>62</v>
      </c>
      <c r="E1913" s="96" t="s">
        <v>231</v>
      </c>
      <c r="F1913" s="100">
        <v>611</v>
      </c>
      <c r="G1913" s="4">
        <f>908527+300648</f>
        <v>1209175</v>
      </c>
    </row>
    <row r="1914" spans="1:7" ht="94.5" x14ac:dyDescent="0.2">
      <c r="A1914" s="76" t="s">
        <v>141</v>
      </c>
      <c r="B1914" s="77">
        <v>916</v>
      </c>
      <c r="C1914" s="78" t="s">
        <v>65</v>
      </c>
      <c r="D1914" s="78" t="s">
        <v>62</v>
      </c>
      <c r="E1914" s="94" t="s">
        <v>234</v>
      </c>
      <c r="F1914" s="129"/>
      <c r="G1914" s="33">
        <f>G1915</f>
        <v>36869</v>
      </c>
    </row>
    <row r="1915" spans="1:7" ht="31.5" x14ac:dyDescent="0.2">
      <c r="A1915" s="108" t="s">
        <v>18</v>
      </c>
      <c r="B1915" s="202">
        <v>916</v>
      </c>
      <c r="C1915" s="201" t="s">
        <v>65</v>
      </c>
      <c r="D1915" s="201" t="s">
        <v>62</v>
      </c>
      <c r="E1915" s="96" t="s">
        <v>234</v>
      </c>
      <c r="F1915" s="100">
        <v>600</v>
      </c>
      <c r="G1915" s="4">
        <f>G1917</f>
        <v>36869</v>
      </c>
    </row>
    <row r="1916" spans="1:7" ht="31.5" x14ac:dyDescent="0.2">
      <c r="A1916" s="109" t="s">
        <v>27</v>
      </c>
      <c r="B1916" s="202">
        <v>916</v>
      </c>
      <c r="C1916" s="201" t="s">
        <v>65</v>
      </c>
      <c r="D1916" s="201" t="s">
        <v>62</v>
      </c>
      <c r="E1916" s="96" t="s">
        <v>234</v>
      </c>
      <c r="F1916" s="137">
        <v>630</v>
      </c>
      <c r="G1916" s="4">
        <f>G1917</f>
        <v>36869</v>
      </c>
    </row>
    <row r="1917" spans="1:7" ht="47.25" x14ac:dyDescent="0.2">
      <c r="A1917" s="82" t="s">
        <v>700</v>
      </c>
      <c r="B1917" s="202">
        <v>916</v>
      </c>
      <c r="C1917" s="201" t="s">
        <v>65</v>
      </c>
      <c r="D1917" s="201" t="s">
        <v>62</v>
      </c>
      <c r="E1917" s="96" t="s">
        <v>234</v>
      </c>
      <c r="F1917" s="100">
        <v>631</v>
      </c>
      <c r="G1917" s="4">
        <f>64174-27305</f>
        <v>36869</v>
      </c>
    </row>
    <row r="1918" spans="1:7" ht="63" x14ac:dyDescent="0.2">
      <c r="A1918" s="124" t="s">
        <v>142</v>
      </c>
      <c r="B1918" s="77">
        <v>916</v>
      </c>
      <c r="C1918" s="78" t="s">
        <v>65</v>
      </c>
      <c r="D1918" s="78" t="s">
        <v>62</v>
      </c>
      <c r="E1918" s="78" t="s">
        <v>235</v>
      </c>
      <c r="F1918" s="152"/>
      <c r="G1918" s="2">
        <f t="shared" ref="G1918:G1920" si="194">G1919</f>
        <v>11406</v>
      </c>
    </row>
    <row r="1919" spans="1:7" ht="31.5" x14ac:dyDescent="0.2">
      <c r="A1919" s="108" t="s">
        <v>18</v>
      </c>
      <c r="B1919" s="202">
        <v>916</v>
      </c>
      <c r="C1919" s="201" t="s">
        <v>65</v>
      </c>
      <c r="D1919" s="201" t="s">
        <v>62</v>
      </c>
      <c r="E1919" s="153" t="s">
        <v>235</v>
      </c>
      <c r="F1919" s="100">
        <v>600</v>
      </c>
      <c r="G1919" s="4">
        <f t="shared" si="194"/>
        <v>11406</v>
      </c>
    </row>
    <row r="1920" spans="1:7" ht="31.5" x14ac:dyDescent="0.2">
      <c r="A1920" s="109" t="s">
        <v>27</v>
      </c>
      <c r="B1920" s="202">
        <v>916</v>
      </c>
      <c r="C1920" s="201" t="s">
        <v>65</v>
      </c>
      <c r="D1920" s="201" t="s">
        <v>62</v>
      </c>
      <c r="E1920" s="153" t="s">
        <v>235</v>
      </c>
      <c r="F1920" s="137">
        <v>630</v>
      </c>
      <c r="G1920" s="4">
        <f t="shared" si="194"/>
        <v>11406</v>
      </c>
    </row>
    <row r="1921" spans="1:7" ht="47.25" x14ac:dyDescent="0.2">
      <c r="A1921" s="82" t="s">
        <v>700</v>
      </c>
      <c r="B1921" s="202">
        <v>916</v>
      </c>
      <c r="C1921" s="201" t="s">
        <v>65</v>
      </c>
      <c r="D1921" s="201" t="s">
        <v>62</v>
      </c>
      <c r="E1921" s="201" t="s">
        <v>235</v>
      </c>
      <c r="F1921" s="100">
        <v>631</v>
      </c>
      <c r="G1921" s="4">
        <f>17784-6378</f>
        <v>11406</v>
      </c>
    </row>
    <row r="1922" spans="1:7" ht="31.5" x14ac:dyDescent="0.2">
      <c r="A1922" s="76" t="s">
        <v>143</v>
      </c>
      <c r="B1922" s="77">
        <v>916</v>
      </c>
      <c r="C1922" s="78" t="s">
        <v>65</v>
      </c>
      <c r="D1922" s="78" t="s">
        <v>62</v>
      </c>
      <c r="E1922" s="78" t="s">
        <v>236</v>
      </c>
      <c r="F1922" s="78"/>
      <c r="G1922" s="2">
        <f t="shared" ref="G1922:G1924" si="195">G1923</f>
        <v>546577</v>
      </c>
    </row>
    <row r="1923" spans="1:7" ht="31.5" x14ac:dyDescent="0.2">
      <c r="A1923" s="108" t="s">
        <v>18</v>
      </c>
      <c r="B1923" s="202">
        <v>916</v>
      </c>
      <c r="C1923" s="201" t="s">
        <v>65</v>
      </c>
      <c r="D1923" s="201" t="s">
        <v>62</v>
      </c>
      <c r="E1923" s="201" t="s">
        <v>236</v>
      </c>
      <c r="F1923" s="201" t="s">
        <v>20</v>
      </c>
      <c r="G1923" s="3">
        <f t="shared" si="195"/>
        <v>546577</v>
      </c>
    </row>
    <row r="1924" spans="1:7" x14ac:dyDescent="0.2">
      <c r="A1924" s="79" t="s">
        <v>25</v>
      </c>
      <c r="B1924" s="202">
        <v>916</v>
      </c>
      <c r="C1924" s="201" t="s">
        <v>65</v>
      </c>
      <c r="D1924" s="201" t="s">
        <v>62</v>
      </c>
      <c r="E1924" s="201" t="s">
        <v>236</v>
      </c>
      <c r="F1924" s="201" t="s">
        <v>26</v>
      </c>
      <c r="G1924" s="3">
        <f t="shared" si="195"/>
        <v>546577</v>
      </c>
    </row>
    <row r="1925" spans="1:7" ht="47.25" x14ac:dyDescent="0.2">
      <c r="A1925" s="79" t="s">
        <v>144</v>
      </c>
      <c r="B1925" s="202">
        <v>916</v>
      </c>
      <c r="C1925" s="201" t="s">
        <v>65</v>
      </c>
      <c r="D1925" s="201" t="s">
        <v>62</v>
      </c>
      <c r="E1925" s="201" t="s">
        <v>236</v>
      </c>
      <c r="F1925" s="201" t="s">
        <v>146</v>
      </c>
      <c r="G1925" s="3">
        <f>547377-800</f>
        <v>546577</v>
      </c>
    </row>
    <row r="1926" spans="1:7" ht="31.5" x14ac:dyDescent="0.2">
      <c r="A1926" s="72" t="s">
        <v>223</v>
      </c>
      <c r="B1926" s="44">
        <v>916</v>
      </c>
      <c r="C1926" s="73" t="s">
        <v>65</v>
      </c>
      <c r="D1926" s="73" t="s">
        <v>62</v>
      </c>
      <c r="E1926" s="93" t="s">
        <v>413</v>
      </c>
      <c r="F1926" s="104"/>
      <c r="G1926" s="1">
        <f t="shared" ref="G1926:G1929" si="196">G1927</f>
        <v>560</v>
      </c>
    </row>
    <row r="1927" spans="1:7" x14ac:dyDescent="0.2">
      <c r="A1927" s="76" t="s">
        <v>140</v>
      </c>
      <c r="B1927" s="77">
        <v>916</v>
      </c>
      <c r="C1927" s="78" t="s">
        <v>65</v>
      </c>
      <c r="D1927" s="78" t="s">
        <v>62</v>
      </c>
      <c r="E1927" s="94" t="s">
        <v>237</v>
      </c>
      <c r="F1927" s="78"/>
      <c r="G1927" s="30">
        <f t="shared" si="196"/>
        <v>560</v>
      </c>
    </row>
    <row r="1928" spans="1:7" ht="31.5" x14ac:dyDescent="0.2">
      <c r="A1928" s="108" t="s">
        <v>18</v>
      </c>
      <c r="B1928" s="202">
        <v>916</v>
      </c>
      <c r="C1928" s="201" t="s">
        <v>65</v>
      </c>
      <c r="D1928" s="201" t="s">
        <v>62</v>
      </c>
      <c r="E1928" s="96" t="s">
        <v>237</v>
      </c>
      <c r="F1928" s="60" t="s">
        <v>20</v>
      </c>
      <c r="G1928" s="5">
        <f t="shared" si="196"/>
        <v>560</v>
      </c>
    </row>
    <row r="1929" spans="1:7" x14ac:dyDescent="0.2">
      <c r="A1929" s="108" t="s">
        <v>25</v>
      </c>
      <c r="B1929" s="202">
        <v>916</v>
      </c>
      <c r="C1929" s="201" t="s">
        <v>65</v>
      </c>
      <c r="D1929" s="201" t="s">
        <v>62</v>
      </c>
      <c r="E1929" s="96" t="s">
        <v>237</v>
      </c>
      <c r="F1929" s="60" t="s">
        <v>26</v>
      </c>
      <c r="G1929" s="5">
        <f t="shared" si="196"/>
        <v>560</v>
      </c>
    </row>
    <row r="1930" spans="1:7" x14ac:dyDescent="0.2">
      <c r="A1930" s="108" t="s">
        <v>138</v>
      </c>
      <c r="B1930" s="202">
        <v>916</v>
      </c>
      <c r="C1930" s="201" t="s">
        <v>65</v>
      </c>
      <c r="D1930" s="201" t="s">
        <v>62</v>
      </c>
      <c r="E1930" s="96" t="s">
        <v>237</v>
      </c>
      <c r="F1930" s="60" t="s">
        <v>145</v>
      </c>
      <c r="G1930" s="5">
        <v>560</v>
      </c>
    </row>
    <row r="1931" spans="1:7" ht="75" x14ac:dyDescent="0.3">
      <c r="A1931" s="230" t="s">
        <v>995</v>
      </c>
      <c r="B1931" s="47">
        <v>916</v>
      </c>
      <c r="C1931" s="48" t="s">
        <v>65</v>
      </c>
      <c r="D1931" s="48" t="s">
        <v>62</v>
      </c>
      <c r="E1931" s="229" t="s">
        <v>996</v>
      </c>
      <c r="F1931" s="48"/>
      <c r="G1931" s="20">
        <f>G1932</f>
        <v>4404</v>
      </c>
    </row>
    <row r="1932" spans="1:7" ht="31.5" x14ac:dyDescent="0.25">
      <c r="A1932" s="181" t="s">
        <v>1169</v>
      </c>
      <c r="B1932" s="44">
        <v>916</v>
      </c>
      <c r="C1932" s="73" t="s">
        <v>65</v>
      </c>
      <c r="D1932" s="73" t="s">
        <v>62</v>
      </c>
      <c r="E1932" s="93" t="s">
        <v>997</v>
      </c>
      <c r="F1932" s="73"/>
      <c r="G1932" s="1">
        <f>G1933</f>
        <v>4404</v>
      </c>
    </row>
    <row r="1933" spans="1:7" ht="47.25" x14ac:dyDescent="0.25">
      <c r="A1933" s="181" t="s">
        <v>1170</v>
      </c>
      <c r="B1933" s="44">
        <v>916</v>
      </c>
      <c r="C1933" s="73" t="s">
        <v>65</v>
      </c>
      <c r="D1933" s="73" t="s">
        <v>62</v>
      </c>
      <c r="E1933" s="93" t="s">
        <v>998</v>
      </c>
      <c r="F1933" s="73"/>
      <c r="G1933" s="1">
        <f>G1934+G1938</f>
        <v>4404</v>
      </c>
    </row>
    <row r="1934" spans="1:7" s="88" customFormat="1" ht="47.25" x14ac:dyDescent="0.25">
      <c r="A1934" s="189" t="s">
        <v>1000</v>
      </c>
      <c r="B1934" s="77">
        <v>916</v>
      </c>
      <c r="C1934" s="78" t="s">
        <v>65</v>
      </c>
      <c r="D1934" s="78" t="s">
        <v>62</v>
      </c>
      <c r="E1934" s="78" t="s">
        <v>1002</v>
      </c>
      <c r="F1934" s="143"/>
      <c r="G1934" s="2">
        <f>G1935</f>
        <v>3404</v>
      </c>
    </row>
    <row r="1935" spans="1:7" ht="31.5" x14ac:dyDescent="0.25">
      <c r="A1935" s="179" t="s">
        <v>18</v>
      </c>
      <c r="B1935" s="202">
        <v>916</v>
      </c>
      <c r="C1935" s="201" t="s">
        <v>65</v>
      </c>
      <c r="D1935" s="201" t="s">
        <v>62</v>
      </c>
      <c r="E1935" s="201" t="s">
        <v>1002</v>
      </c>
      <c r="F1935" s="145" t="s">
        <v>20</v>
      </c>
      <c r="G1935" s="5">
        <f>G1936</f>
        <v>3404</v>
      </c>
    </row>
    <row r="1936" spans="1:7" x14ac:dyDescent="0.25">
      <c r="A1936" s="179" t="s">
        <v>25</v>
      </c>
      <c r="B1936" s="202">
        <v>916</v>
      </c>
      <c r="C1936" s="201" t="s">
        <v>65</v>
      </c>
      <c r="D1936" s="201" t="s">
        <v>62</v>
      </c>
      <c r="E1936" s="201" t="s">
        <v>1002</v>
      </c>
      <c r="F1936" s="145" t="s">
        <v>26</v>
      </c>
      <c r="G1936" s="5">
        <f>G1937</f>
        <v>3404</v>
      </c>
    </row>
    <row r="1937" spans="1:7" x14ac:dyDescent="0.25">
      <c r="A1937" s="179" t="s">
        <v>138</v>
      </c>
      <c r="B1937" s="202">
        <v>916</v>
      </c>
      <c r="C1937" s="201" t="s">
        <v>65</v>
      </c>
      <c r="D1937" s="201" t="s">
        <v>62</v>
      </c>
      <c r="E1937" s="201" t="s">
        <v>1002</v>
      </c>
      <c r="F1937" s="145" t="s">
        <v>145</v>
      </c>
      <c r="G1937" s="5">
        <v>3404</v>
      </c>
    </row>
    <row r="1938" spans="1:7" s="88" customFormat="1" x14ac:dyDescent="0.25">
      <c r="A1938" s="189" t="s">
        <v>1003</v>
      </c>
      <c r="B1938" s="77">
        <v>916</v>
      </c>
      <c r="C1938" s="78" t="s">
        <v>65</v>
      </c>
      <c r="D1938" s="78" t="s">
        <v>62</v>
      </c>
      <c r="E1938" s="78" t="s">
        <v>1004</v>
      </c>
      <c r="F1938" s="143"/>
      <c r="G1938" s="2">
        <f>G1939</f>
        <v>1000</v>
      </c>
    </row>
    <row r="1939" spans="1:7" ht="31.5" x14ac:dyDescent="0.25">
      <c r="A1939" s="179" t="s">
        <v>18</v>
      </c>
      <c r="B1939" s="202">
        <v>916</v>
      </c>
      <c r="C1939" s="201" t="s">
        <v>65</v>
      </c>
      <c r="D1939" s="201" t="s">
        <v>62</v>
      </c>
      <c r="E1939" s="201" t="s">
        <v>1004</v>
      </c>
      <c r="F1939" s="145" t="s">
        <v>20</v>
      </c>
      <c r="G1939" s="5">
        <f>G1940</f>
        <v>1000</v>
      </c>
    </row>
    <row r="1940" spans="1:7" x14ac:dyDescent="0.25">
      <c r="A1940" s="179" t="s">
        <v>25</v>
      </c>
      <c r="B1940" s="202">
        <v>916</v>
      </c>
      <c r="C1940" s="201" t="s">
        <v>65</v>
      </c>
      <c r="D1940" s="201" t="s">
        <v>62</v>
      </c>
      <c r="E1940" s="201" t="s">
        <v>1004</v>
      </c>
      <c r="F1940" s="145" t="s">
        <v>26</v>
      </c>
      <c r="G1940" s="5">
        <f>G1941</f>
        <v>1000</v>
      </c>
    </row>
    <row r="1941" spans="1:7" x14ac:dyDescent="0.25">
      <c r="A1941" s="179" t="s">
        <v>138</v>
      </c>
      <c r="B1941" s="202">
        <v>916</v>
      </c>
      <c r="C1941" s="201" t="s">
        <v>65</v>
      </c>
      <c r="D1941" s="201" t="s">
        <v>62</v>
      </c>
      <c r="E1941" s="201" t="s">
        <v>1004</v>
      </c>
      <c r="F1941" s="145" t="s">
        <v>145</v>
      </c>
      <c r="G1941" s="5">
        <v>1000</v>
      </c>
    </row>
    <row r="1942" spans="1:7" ht="56.25" x14ac:dyDescent="0.2">
      <c r="A1942" s="46" t="s">
        <v>684</v>
      </c>
      <c r="B1942" s="44">
        <v>916</v>
      </c>
      <c r="C1942" s="48" t="s">
        <v>65</v>
      </c>
      <c r="D1942" s="48" t="s">
        <v>62</v>
      </c>
      <c r="E1942" s="48" t="s">
        <v>242</v>
      </c>
      <c r="F1942" s="77"/>
      <c r="G1942" s="14">
        <f t="shared" ref="G1942:G1946" si="197">G1943</f>
        <v>445</v>
      </c>
    </row>
    <row r="1943" spans="1:7" ht="47.25" x14ac:dyDescent="0.2">
      <c r="A1943" s="72" t="s">
        <v>808</v>
      </c>
      <c r="B1943" s="44">
        <v>916</v>
      </c>
      <c r="C1943" s="73" t="s">
        <v>65</v>
      </c>
      <c r="D1943" s="73" t="s">
        <v>62</v>
      </c>
      <c r="E1943" s="73" t="s">
        <v>243</v>
      </c>
      <c r="F1943" s="73"/>
      <c r="G1943" s="12">
        <f t="shared" si="197"/>
        <v>445</v>
      </c>
    </row>
    <row r="1944" spans="1:7" s="75" customFormat="1" x14ac:dyDescent="0.2">
      <c r="A1944" s="76" t="s">
        <v>245</v>
      </c>
      <c r="B1944" s="77">
        <v>916</v>
      </c>
      <c r="C1944" s="78" t="s">
        <v>65</v>
      </c>
      <c r="D1944" s="78" t="s">
        <v>62</v>
      </c>
      <c r="E1944" s="78" t="s">
        <v>246</v>
      </c>
      <c r="F1944" s="78"/>
      <c r="G1944" s="10">
        <f t="shared" si="197"/>
        <v>445</v>
      </c>
    </row>
    <row r="1945" spans="1:7" ht="31.5" x14ac:dyDescent="0.2">
      <c r="A1945" s="79" t="s">
        <v>18</v>
      </c>
      <c r="B1945" s="202">
        <v>916</v>
      </c>
      <c r="C1945" s="201" t="s">
        <v>65</v>
      </c>
      <c r="D1945" s="201" t="s">
        <v>62</v>
      </c>
      <c r="E1945" s="201" t="s">
        <v>246</v>
      </c>
      <c r="F1945" s="202">
        <v>600</v>
      </c>
      <c r="G1945" s="10">
        <f t="shared" si="197"/>
        <v>445</v>
      </c>
    </row>
    <row r="1946" spans="1:7" x14ac:dyDescent="0.2">
      <c r="A1946" s="79" t="s">
        <v>25</v>
      </c>
      <c r="B1946" s="202">
        <v>916</v>
      </c>
      <c r="C1946" s="201" t="s">
        <v>65</v>
      </c>
      <c r="D1946" s="201" t="s">
        <v>62</v>
      </c>
      <c r="E1946" s="201" t="s">
        <v>246</v>
      </c>
      <c r="F1946" s="202">
        <v>610</v>
      </c>
      <c r="G1946" s="9">
        <f t="shared" si="197"/>
        <v>445</v>
      </c>
    </row>
    <row r="1947" spans="1:7" x14ac:dyDescent="0.2">
      <c r="A1947" s="79" t="s">
        <v>138</v>
      </c>
      <c r="B1947" s="202">
        <v>916</v>
      </c>
      <c r="C1947" s="201" t="s">
        <v>65</v>
      </c>
      <c r="D1947" s="201" t="s">
        <v>62</v>
      </c>
      <c r="E1947" s="201" t="s">
        <v>246</v>
      </c>
      <c r="F1947" s="202">
        <v>612</v>
      </c>
      <c r="G1947" s="9">
        <v>445</v>
      </c>
    </row>
    <row r="1948" spans="1:7" x14ac:dyDescent="0.2">
      <c r="A1948" s="85" t="s">
        <v>95</v>
      </c>
      <c r="B1948" s="44">
        <v>916</v>
      </c>
      <c r="C1948" s="73" t="s">
        <v>65</v>
      </c>
      <c r="D1948" s="73" t="s">
        <v>52</v>
      </c>
      <c r="E1948" s="86" t="s">
        <v>92</v>
      </c>
      <c r="F1948" s="60"/>
      <c r="G1948" s="7">
        <f>G1949+G2048+G2063</f>
        <v>2541538.5</v>
      </c>
    </row>
    <row r="1949" spans="1:7" ht="31.5" x14ac:dyDescent="0.2">
      <c r="A1949" s="87" t="s">
        <v>673</v>
      </c>
      <c r="B1949" s="44">
        <v>916</v>
      </c>
      <c r="C1949" s="73" t="s">
        <v>65</v>
      </c>
      <c r="D1949" s="73" t="s">
        <v>52</v>
      </c>
      <c r="E1949" s="73" t="s">
        <v>275</v>
      </c>
      <c r="F1949" s="73"/>
      <c r="G1949" s="7">
        <f>G1950+G2028+G2041</f>
        <v>2517762.5</v>
      </c>
    </row>
    <row r="1950" spans="1:7" x14ac:dyDescent="0.2">
      <c r="A1950" s="98" t="s">
        <v>7</v>
      </c>
      <c r="B1950" s="43">
        <v>916</v>
      </c>
      <c r="C1950" s="200" t="s">
        <v>65</v>
      </c>
      <c r="D1950" s="200" t="s">
        <v>52</v>
      </c>
      <c r="E1950" s="200" t="s">
        <v>336</v>
      </c>
      <c r="F1950" s="154"/>
      <c r="G1950" s="40">
        <f>G1951+G2019</f>
        <v>2516802.5</v>
      </c>
    </row>
    <row r="1951" spans="1:7" ht="63" x14ac:dyDescent="0.2">
      <c r="A1951" s="87" t="s">
        <v>337</v>
      </c>
      <c r="B1951" s="44">
        <v>916</v>
      </c>
      <c r="C1951" s="73" t="s">
        <v>65</v>
      </c>
      <c r="D1951" s="73" t="s">
        <v>52</v>
      </c>
      <c r="E1951" s="93" t="s">
        <v>338</v>
      </c>
      <c r="F1951" s="155"/>
      <c r="G1951" s="7">
        <f>G1952+G1956+G1960+G1989+G1993+G1997+G2003+G2007+G2011+G2015</f>
        <v>2516445</v>
      </c>
    </row>
    <row r="1952" spans="1:7" ht="31.5" x14ac:dyDescent="0.25">
      <c r="A1952" s="291" t="s">
        <v>1146</v>
      </c>
      <c r="B1952" s="43">
        <v>916</v>
      </c>
      <c r="C1952" s="268" t="s">
        <v>65</v>
      </c>
      <c r="D1952" s="268" t="s">
        <v>52</v>
      </c>
      <c r="E1952" s="280" t="s">
        <v>1147</v>
      </c>
      <c r="F1952" s="292"/>
      <c r="G1952" s="293">
        <f t="shared" ref="G1952:G1954" si="198">G1953</f>
        <v>5150</v>
      </c>
    </row>
    <row r="1953" spans="1:7" ht="31.5" x14ac:dyDescent="0.25">
      <c r="A1953" s="275" t="s">
        <v>18</v>
      </c>
      <c r="B1953" s="202">
        <v>916</v>
      </c>
      <c r="C1953" s="201" t="s">
        <v>65</v>
      </c>
      <c r="D1953" s="201" t="s">
        <v>52</v>
      </c>
      <c r="E1953" s="182" t="s">
        <v>1147</v>
      </c>
      <c r="F1953" s="263" t="s">
        <v>20</v>
      </c>
      <c r="G1953" s="294">
        <f t="shared" si="198"/>
        <v>5150</v>
      </c>
    </row>
    <row r="1954" spans="1:7" x14ac:dyDescent="0.25">
      <c r="A1954" s="237" t="s">
        <v>25</v>
      </c>
      <c r="B1954" s="202">
        <v>916</v>
      </c>
      <c r="C1954" s="201" t="s">
        <v>65</v>
      </c>
      <c r="D1954" s="201" t="s">
        <v>52</v>
      </c>
      <c r="E1954" s="182" t="s">
        <v>1147</v>
      </c>
      <c r="F1954" s="263" t="s">
        <v>26</v>
      </c>
      <c r="G1954" s="294">
        <f t="shared" si="198"/>
        <v>5150</v>
      </c>
    </row>
    <row r="1955" spans="1:7" x14ac:dyDescent="0.25">
      <c r="A1955" s="275" t="s">
        <v>138</v>
      </c>
      <c r="B1955" s="202">
        <v>916</v>
      </c>
      <c r="C1955" s="201" t="s">
        <v>65</v>
      </c>
      <c r="D1955" s="201" t="s">
        <v>52</v>
      </c>
      <c r="E1955" s="182" t="s">
        <v>1147</v>
      </c>
      <c r="F1955" s="295" t="s">
        <v>145</v>
      </c>
      <c r="G1955" s="294">
        <f>0+5150</f>
        <v>5150</v>
      </c>
    </row>
    <row r="1956" spans="1:7" x14ac:dyDescent="0.2">
      <c r="A1956" s="98" t="s">
        <v>42</v>
      </c>
      <c r="B1956" s="44">
        <v>916</v>
      </c>
      <c r="C1956" s="200" t="s">
        <v>65</v>
      </c>
      <c r="D1956" s="200" t="s">
        <v>52</v>
      </c>
      <c r="E1956" s="200" t="s">
        <v>340</v>
      </c>
      <c r="F1956" s="154"/>
      <c r="G1956" s="40">
        <f t="shared" ref="G1956:G1958" si="199">G1957</f>
        <v>6380</v>
      </c>
    </row>
    <row r="1957" spans="1:7" ht="31.5" x14ac:dyDescent="0.2">
      <c r="A1957" s="109" t="s">
        <v>18</v>
      </c>
      <c r="B1957" s="202">
        <v>916</v>
      </c>
      <c r="C1957" s="201" t="s">
        <v>65</v>
      </c>
      <c r="D1957" s="201" t="s">
        <v>52</v>
      </c>
      <c r="E1957" s="201" t="s">
        <v>340</v>
      </c>
      <c r="F1957" s="60" t="s">
        <v>20</v>
      </c>
      <c r="G1957" s="5">
        <f t="shared" si="199"/>
        <v>6380</v>
      </c>
    </row>
    <row r="1958" spans="1:7" x14ac:dyDescent="0.2">
      <c r="A1958" s="109" t="s">
        <v>25</v>
      </c>
      <c r="B1958" s="202">
        <v>916</v>
      </c>
      <c r="C1958" s="201" t="s">
        <v>65</v>
      </c>
      <c r="D1958" s="201" t="s">
        <v>52</v>
      </c>
      <c r="E1958" s="201" t="s">
        <v>340</v>
      </c>
      <c r="F1958" s="60" t="s">
        <v>26</v>
      </c>
      <c r="G1958" s="5">
        <f t="shared" si="199"/>
        <v>6380</v>
      </c>
    </row>
    <row r="1959" spans="1:7" x14ac:dyDescent="0.2">
      <c r="A1959" s="109" t="s">
        <v>138</v>
      </c>
      <c r="B1959" s="202">
        <v>916</v>
      </c>
      <c r="C1959" s="201" t="s">
        <v>65</v>
      </c>
      <c r="D1959" s="201" t="s">
        <v>52</v>
      </c>
      <c r="E1959" s="201" t="s">
        <v>340</v>
      </c>
      <c r="F1959" s="60" t="s">
        <v>145</v>
      </c>
      <c r="G1959" s="5">
        <v>6380</v>
      </c>
    </row>
    <row r="1960" spans="1:7" x14ac:dyDescent="0.2">
      <c r="A1960" s="98" t="s">
        <v>173</v>
      </c>
      <c r="B1960" s="43">
        <v>916</v>
      </c>
      <c r="C1960" s="200" t="s">
        <v>65</v>
      </c>
      <c r="D1960" s="200" t="s">
        <v>52</v>
      </c>
      <c r="E1960" s="102" t="s">
        <v>341</v>
      </c>
      <c r="F1960" s="154"/>
      <c r="G1960" s="40">
        <f>G1961+G1968+G1972+G1976+G1980</f>
        <v>223688</v>
      </c>
    </row>
    <row r="1961" spans="1:7" ht="47.25" x14ac:dyDescent="0.2">
      <c r="A1961" s="99" t="s">
        <v>174</v>
      </c>
      <c r="B1961" s="77">
        <v>916</v>
      </c>
      <c r="C1961" s="78" t="s">
        <v>65</v>
      </c>
      <c r="D1961" s="78" t="s">
        <v>52</v>
      </c>
      <c r="E1961" s="94" t="s">
        <v>342</v>
      </c>
      <c r="F1961" s="78"/>
      <c r="G1961" s="30">
        <f>G1962+G1965</f>
        <v>70596</v>
      </c>
    </row>
    <row r="1962" spans="1:7" ht="31.5" x14ac:dyDescent="0.25">
      <c r="A1962" s="179" t="s">
        <v>22</v>
      </c>
      <c r="B1962" s="202">
        <v>916</v>
      </c>
      <c r="C1962" s="201" t="s">
        <v>65</v>
      </c>
      <c r="D1962" s="201" t="s">
        <v>52</v>
      </c>
      <c r="E1962" s="86" t="s">
        <v>342</v>
      </c>
      <c r="F1962" s="145">
        <v>200</v>
      </c>
      <c r="G1962" s="196">
        <f>G1963</f>
        <v>10373</v>
      </c>
    </row>
    <row r="1963" spans="1:7" ht="31.5" x14ac:dyDescent="0.25">
      <c r="A1963" s="179" t="s">
        <v>17</v>
      </c>
      <c r="B1963" s="202">
        <v>916</v>
      </c>
      <c r="C1963" s="201" t="s">
        <v>65</v>
      </c>
      <c r="D1963" s="201" t="s">
        <v>52</v>
      </c>
      <c r="E1963" s="86" t="s">
        <v>342</v>
      </c>
      <c r="F1963" s="145">
        <v>240</v>
      </c>
      <c r="G1963" s="196">
        <f>G1964</f>
        <v>10373</v>
      </c>
    </row>
    <row r="1964" spans="1:7" ht="31.5" x14ac:dyDescent="0.25">
      <c r="A1964" s="179" t="s">
        <v>481</v>
      </c>
      <c r="B1964" s="202">
        <v>916</v>
      </c>
      <c r="C1964" s="201" t="s">
        <v>65</v>
      </c>
      <c r="D1964" s="201" t="s">
        <v>52</v>
      </c>
      <c r="E1964" s="86" t="s">
        <v>342</v>
      </c>
      <c r="F1964" s="145" t="s">
        <v>482</v>
      </c>
      <c r="G1964" s="196">
        <f>0+10373</f>
        <v>10373</v>
      </c>
    </row>
    <row r="1965" spans="1:7" ht="31.5" x14ac:dyDescent="0.2">
      <c r="A1965" s="109" t="s">
        <v>18</v>
      </c>
      <c r="B1965" s="202">
        <v>916</v>
      </c>
      <c r="C1965" s="201" t="s">
        <v>65</v>
      </c>
      <c r="D1965" s="201" t="s">
        <v>52</v>
      </c>
      <c r="E1965" s="86" t="s">
        <v>342</v>
      </c>
      <c r="F1965" s="60" t="s">
        <v>20</v>
      </c>
      <c r="G1965" s="5">
        <f t="shared" ref="G1965:G1966" si="200">G1966</f>
        <v>60223</v>
      </c>
    </row>
    <row r="1966" spans="1:7" x14ac:dyDescent="0.2">
      <c r="A1966" s="109" t="s">
        <v>25</v>
      </c>
      <c r="B1966" s="202">
        <v>916</v>
      </c>
      <c r="C1966" s="201" t="s">
        <v>65</v>
      </c>
      <c r="D1966" s="201" t="s">
        <v>52</v>
      </c>
      <c r="E1966" s="86" t="s">
        <v>342</v>
      </c>
      <c r="F1966" s="60" t="s">
        <v>26</v>
      </c>
      <c r="G1966" s="5">
        <f t="shared" si="200"/>
        <v>60223</v>
      </c>
    </row>
    <row r="1967" spans="1:7" x14ac:dyDescent="0.2">
      <c r="A1967" s="109" t="s">
        <v>138</v>
      </c>
      <c r="B1967" s="202">
        <v>916</v>
      </c>
      <c r="C1967" s="201" t="s">
        <v>65</v>
      </c>
      <c r="D1967" s="201" t="s">
        <v>52</v>
      </c>
      <c r="E1967" s="86" t="s">
        <v>342</v>
      </c>
      <c r="F1967" s="60" t="s">
        <v>145</v>
      </c>
      <c r="G1967" s="24">
        <f>96426-36373+170</f>
        <v>60223</v>
      </c>
    </row>
    <row r="1968" spans="1:7" x14ac:dyDescent="0.2">
      <c r="A1968" s="156" t="s">
        <v>175</v>
      </c>
      <c r="B1968" s="77">
        <v>916</v>
      </c>
      <c r="C1968" s="78" t="s">
        <v>65</v>
      </c>
      <c r="D1968" s="78" t="s">
        <v>52</v>
      </c>
      <c r="E1968" s="94" t="s">
        <v>343</v>
      </c>
      <c r="F1968" s="78"/>
      <c r="G1968" s="30">
        <f t="shared" ref="G1968:G1970" si="201">G1969</f>
        <v>68681</v>
      </c>
    </row>
    <row r="1969" spans="1:7" ht="31.5" x14ac:dyDescent="0.2">
      <c r="A1969" s="109" t="s">
        <v>18</v>
      </c>
      <c r="B1969" s="202">
        <v>916</v>
      </c>
      <c r="C1969" s="201" t="s">
        <v>65</v>
      </c>
      <c r="D1969" s="201" t="s">
        <v>52</v>
      </c>
      <c r="E1969" s="86" t="s">
        <v>343</v>
      </c>
      <c r="F1969" s="60" t="s">
        <v>20</v>
      </c>
      <c r="G1969" s="5">
        <f t="shared" si="201"/>
        <v>68681</v>
      </c>
    </row>
    <row r="1970" spans="1:7" x14ac:dyDescent="0.2">
      <c r="A1970" s="109" t="s">
        <v>25</v>
      </c>
      <c r="B1970" s="202">
        <v>916</v>
      </c>
      <c r="C1970" s="201" t="s">
        <v>65</v>
      </c>
      <c r="D1970" s="201" t="s">
        <v>52</v>
      </c>
      <c r="E1970" s="86" t="s">
        <v>343</v>
      </c>
      <c r="F1970" s="60" t="s">
        <v>26</v>
      </c>
      <c r="G1970" s="5">
        <f t="shared" si="201"/>
        <v>68681</v>
      </c>
    </row>
    <row r="1971" spans="1:7" x14ac:dyDescent="0.2">
      <c r="A1971" s="109" t="s">
        <v>138</v>
      </c>
      <c r="B1971" s="202">
        <v>916</v>
      </c>
      <c r="C1971" s="201" t="s">
        <v>65</v>
      </c>
      <c r="D1971" s="201" t="s">
        <v>52</v>
      </c>
      <c r="E1971" s="86" t="s">
        <v>343</v>
      </c>
      <c r="F1971" s="60" t="s">
        <v>145</v>
      </c>
      <c r="G1971" s="5">
        <f>70335-1654</f>
        <v>68681</v>
      </c>
    </row>
    <row r="1972" spans="1:7" ht="31.5" x14ac:dyDescent="0.2">
      <c r="A1972" s="99" t="s">
        <v>906</v>
      </c>
      <c r="B1972" s="77">
        <v>916</v>
      </c>
      <c r="C1972" s="78" t="s">
        <v>65</v>
      </c>
      <c r="D1972" s="78" t="s">
        <v>52</v>
      </c>
      <c r="E1972" s="94" t="s">
        <v>685</v>
      </c>
      <c r="F1972" s="78"/>
      <c r="G1972" s="23">
        <f t="shared" ref="G1972:G1974" si="202">G1973</f>
        <v>66571</v>
      </c>
    </row>
    <row r="1973" spans="1:7" ht="31.5" x14ac:dyDescent="0.2">
      <c r="A1973" s="109" t="s">
        <v>18</v>
      </c>
      <c r="B1973" s="202">
        <v>916</v>
      </c>
      <c r="C1973" s="201" t="s">
        <v>65</v>
      </c>
      <c r="D1973" s="201" t="s">
        <v>52</v>
      </c>
      <c r="E1973" s="86" t="s">
        <v>685</v>
      </c>
      <c r="F1973" s="60" t="s">
        <v>20</v>
      </c>
      <c r="G1973" s="24">
        <f t="shared" si="202"/>
        <v>66571</v>
      </c>
    </row>
    <row r="1974" spans="1:7" x14ac:dyDescent="0.2">
      <c r="A1974" s="109" t="s">
        <v>25</v>
      </c>
      <c r="B1974" s="202">
        <v>916</v>
      </c>
      <c r="C1974" s="201" t="s">
        <v>65</v>
      </c>
      <c r="D1974" s="201" t="s">
        <v>52</v>
      </c>
      <c r="E1974" s="86" t="s">
        <v>685</v>
      </c>
      <c r="F1974" s="60" t="s">
        <v>26</v>
      </c>
      <c r="G1974" s="24">
        <f t="shared" si="202"/>
        <v>66571</v>
      </c>
    </row>
    <row r="1975" spans="1:7" x14ac:dyDescent="0.2">
      <c r="A1975" s="109" t="s">
        <v>138</v>
      </c>
      <c r="B1975" s="202">
        <v>916</v>
      </c>
      <c r="C1975" s="201" t="s">
        <v>65</v>
      </c>
      <c r="D1975" s="201" t="s">
        <v>52</v>
      </c>
      <c r="E1975" s="86" t="s">
        <v>685</v>
      </c>
      <c r="F1975" s="60" t="s">
        <v>145</v>
      </c>
      <c r="G1975" s="24">
        <f>54091+12480</f>
        <v>66571</v>
      </c>
    </row>
    <row r="1976" spans="1:7" ht="47.25" x14ac:dyDescent="0.25">
      <c r="A1976" s="239" t="s">
        <v>978</v>
      </c>
      <c r="B1976" s="77">
        <v>916</v>
      </c>
      <c r="C1976" s="78" t="s">
        <v>65</v>
      </c>
      <c r="D1976" s="78" t="s">
        <v>52</v>
      </c>
      <c r="E1976" s="94" t="s">
        <v>979</v>
      </c>
      <c r="F1976" s="143"/>
      <c r="G1976" s="259">
        <f>G1977</f>
        <v>0</v>
      </c>
    </row>
    <row r="1977" spans="1:7" ht="31.5" x14ac:dyDescent="0.25">
      <c r="A1977" s="275" t="s">
        <v>22</v>
      </c>
      <c r="B1977" s="202">
        <v>916</v>
      </c>
      <c r="C1977" s="201" t="s">
        <v>65</v>
      </c>
      <c r="D1977" s="201" t="s">
        <v>52</v>
      </c>
      <c r="E1977" s="86" t="s">
        <v>979</v>
      </c>
      <c r="F1977" s="272" t="s">
        <v>15</v>
      </c>
      <c r="G1977" s="258">
        <f t="shared" ref="G1977:G1978" si="203">G1978</f>
        <v>0</v>
      </c>
    </row>
    <row r="1978" spans="1:7" ht="31.5" x14ac:dyDescent="0.25">
      <c r="A1978" s="275" t="s">
        <v>17</v>
      </c>
      <c r="B1978" s="202">
        <v>916</v>
      </c>
      <c r="C1978" s="201" t="s">
        <v>65</v>
      </c>
      <c r="D1978" s="201" t="s">
        <v>52</v>
      </c>
      <c r="E1978" s="86" t="s">
        <v>979</v>
      </c>
      <c r="F1978" s="272" t="s">
        <v>16</v>
      </c>
      <c r="G1978" s="258">
        <f t="shared" si="203"/>
        <v>0</v>
      </c>
    </row>
    <row r="1979" spans="1:7" x14ac:dyDescent="0.25">
      <c r="A1979" s="179" t="s">
        <v>934</v>
      </c>
      <c r="B1979" s="202">
        <v>916</v>
      </c>
      <c r="C1979" s="201" t="s">
        <v>65</v>
      </c>
      <c r="D1979" s="201" t="s">
        <v>52</v>
      </c>
      <c r="E1979" s="86" t="s">
        <v>979</v>
      </c>
      <c r="F1979" s="145" t="s">
        <v>128</v>
      </c>
      <c r="G1979" s="273">
        <v>0</v>
      </c>
    </row>
    <row r="1980" spans="1:7" x14ac:dyDescent="0.2">
      <c r="A1980" s="99" t="s">
        <v>176</v>
      </c>
      <c r="B1980" s="77">
        <v>916</v>
      </c>
      <c r="C1980" s="78" t="s">
        <v>65</v>
      </c>
      <c r="D1980" s="78" t="s">
        <v>52</v>
      </c>
      <c r="E1980" s="94" t="s">
        <v>344</v>
      </c>
      <c r="F1980" s="78"/>
      <c r="G1980" s="30">
        <f>G1981+G1984+G1986</f>
        <v>17840</v>
      </c>
    </row>
    <row r="1981" spans="1:7" ht="31.5" x14ac:dyDescent="0.2">
      <c r="A1981" s="109" t="s">
        <v>22</v>
      </c>
      <c r="B1981" s="202">
        <v>916</v>
      </c>
      <c r="C1981" s="201" t="s">
        <v>65</v>
      </c>
      <c r="D1981" s="201" t="s">
        <v>52</v>
      </c>
      <c r="E1981" s="86" t="s">
        <v>344</v>
      </c>
      <c r="F1981" s="60" t="s">
        <v>15</v>
      </c>
      <c r="G1981" s="5">
        <f t="shared" ref="G1981:G1982" si="204">G1982</f>
        <v>660</v>
      </c>
    </row>
    <row r="1982" spans="1:7" ht="31.5" x14ac:dyDescent="0.2">
      <c r="A1982" s="109" t="s">
        <v>17</v>
      </c>
      <c r="B1982" s="202">
        <v>916</v>
      </c>
      <c r="C1982" s="201" t="s">
        <v>65</v>
      </c>
      <c r="D1982" s="201" t="s">
        <v>52</v>
      </c>
      <c r="E1982" s="86" t="s">
        <v>344</v>
      </c>
      <c r="F1982" s="60" t="s">
        <v>16</v>
      </c>
      <c r="G1982" s="5">
        <f t="shared" si="204"/>
        <v>660</v>
      </c>
    </row>
    <row r="1983" spans="1:7" x14ac:dyDescent="0.2">
      <c r="A1983" s="82" t="s">
        <v>934</v>
      </c>
      <c r="B1983" s="77">
        <v>916</v>
      </c>
      <c r="C1983" s="201" t="s">
        <v>65</v>
      </c>
      <c r="D1983" s="201" t="s">
        <v>52</v>
      </c>
      <c r="E1983" s="86" t="s">
        <v>344</v>
      </c>
      <c r="F1983" s="201" t="s">
        <v>128</v>
      </c>
      <c r="G1983" s="5">
        <v>660</v>
      </c>
    </row>
    <row r="1984" spans="1:7" x14ac:dyDescent="0.2">
      <c r="A1984" s="79" t="s">
        <v>23</v>
      </c>
      <c r="B1984" s="202">
        <v>916</v>
      </c>
      <c r="C1984" s="201" t="s">
        <v>65</v>
      </c>
      <c r="D1984" s="201" t="s">
        <v>52</v>
      </c>
      <c r="E1984" s="86" t="s">
        <v>344</v>
      </c>
      <c r="F1984" s="201" t="s">
        <v>24</v>
      </c>
      <c r="G1984" s="41">
        <f>G1985</f>
        <v>830</v>
      </c>
    </row>
    <row r="1985" spans="1:7" x14ac:dyDescent="0.2">
      <c r="A1985" s="82" t="s">
        <v>625</v>
      </c>
      <c r="B1985" s="77">
        <v>916</v>
      </c>
      <c r="C1985" s="201" t="s">
        <v>65</v>
      </c>
      <c r="D1985" s="201" t="s">
        <v>52</v>
      </c>
      <c r="E1985" s="86" t="s">
        <v>344</v>
      </c>
      <c r="F1985" s="201" t="s">
        <v>624</v>
      </c>
      <c r="G1985" s="41">
        <f>0+650+180</f>
        <v>830</v>
      </c>
    </row>
    <row r="1986" spans="1:7" ht="31.5" x14ac:dyDescent="0.2">
      <c r="A1986" s="109" t="s">
        <v>18</v>
      </c>
      <c r="B1986" s="202">
        <v>916</v>
      </c>
      <c r="C1986" s="201" t="s">
        <v>65</v>
      </c>
      <c r="D1986" s="201" t="s">
        <v>52</v>
      </c>
      <c r="E1986" s="86" t="s">
        <v>344</v>
      </c>
      <c r="F1986" s="60" t="s">
        <v>20</v>
      </c>
      <c r="G1986" s="5">
        <f t="shared" ref="G1986:G1987" si="205">G1987</f>
        <v>16350</v>
      </c>
    </row>
    <row r="1987" spans="1:7" x14ac:dyDescent="0.2">
      <c r="A1987" s="109" t="s">
        <v>25</v>
      </c>
      <c r="B1987" s="202">
        <v>916</v>
      </c>
      <c r="C1987" s="201" t="s">
        <v>65</v>
      </c>
      <c r="D1987" s="201" t="s">
        <v>52</v>
      </c>
      <c r="E1987" s="86" t="s">
        <v>344</v>
      </c>
      <c r="F1987" s="60" t="s">
        <v>26</v>
      </c>
      <c r="G1987" s="5">
        <f t="shared" si="205"/>
        <v>16350</v>
      </c>
    </row>
    <row r="1988" spans="1:7" x14ac:dyDescent="0.2">
      <c r="A1988" s="109" t="s">
        <v>138</v>
      </c>
      <c r="B1988" s="202">
        <v>916</v>
      </c>
      <c r="C1988" s="201" t="s">
        <v>65</v>
      </c>
      <c r="D1988" s="201" t="s">
        <v>52</v>
      </c>
      <c r="E1988" s="86" t="s">
        <v>344</v>
      </c>
      <c r="F1988" s="60" t="s">
        <v>145</v>
      </c>
      <c r="G1988" s="5">
        <v>16350</v>
      </c>
    </row>
    <row r="1989" spans="1:7" ht="157.5" x14ac:dyDescent="0.25">
      <c r="A1989" s="267" t="s">
        <v>1090</v>
      </c>
      <c r="B1989" s="43">
        <v>916</v>
      </c>
      <c r="C1989" s="200" t="s">
        <v>65</v>
      </c>
      <c r="D1989" s="200" t="s">
        <v>52</v>
      </c>
      <c r="E1989" s="102" t="s">
        <v>345</v>
      </c>
      <c r="F1989" s="157"/>
      <c r="G1989" s="42">
        <f>G1990</f>
        <v>1600392</v>
      </c>
    </row>
    <row r="1990" spans="1:7" ht="31.5" x14ac:dyDescent="0.2">
      <c r="A1990" s="109" t="s">
        <v>18</v>
      </c>
      <c r="B1990" s="202">
        <v>916</v>
      </c>
      <c r="C1990" s="201" t="s">
        <v>65</v>
      </c>
      <c r="D1990" s="201" t="s">
        <v>52</v>
      </c>
      <c r="E1990" s="96" t="s">
        <v>345</v>
      </c>
      <c r="F1990" s="60" t="s">
        <v>20</v>
      </c>
      <c r="G1990" s="4">
        <f>G1992</f>
        <v>1600392</v>
      </c>
    </row>
    <row r="1991" spans="1:7" x14ac:dyDescent="0.2">
      <c r="A1991" s="109" t="s">
        <v>25</v>
      </c>
      <c r="B1991" s="202">
        <v>916</v>
      </c>
      <c r="C1991" s="201" t="s">
        <v>65</v>
      </c>
      <c r="D1991" s="201" t="s">
        <v>52</v>
      </c>
      <c r="E1991" s="96" t="s">
        <v>345</v>
      </c>
      <c r="F1991" s="60" t="s">
        <v>26</v>
      </c>
      <c r="G1991" s="4">
        <f>G1992</f>
        <v>1600392</v>
      </c>
    </row>
    <row r="1992" spans="1:7" ht="47.25" x14ac:dyDescent="0.2">
      <c r="A1992" s="82" t="s">
        <v>144</v>
      </c>
      <c r="B1992" s="202">
        <v>916</v>
      </c>
      <c r="C1992" s="201" t="s">
        <v>65</v>
      </c>
      <c r="D1992" s="201" t="s">
        <v>52</v>
      </c>
      <c r="E1992" s="96" t="s">
        <v>345</v>
      </c>
      <c r="F1992" s="201" t="s">
        <v>146</v>
      </c>
      <c r="G1992" s="196">
        <f>1432011+168381</f>
        <v>1600392</v>
      </c>
    </row>
    <row r="1993" spans="1:7" ht="148.5" customHeight="1" x14ac:dyDescent="0.25">
      <c r="A1993" s="267" t="s">
        <v>1091</v>
      </c>
      <c r="B1993" s="43">
        <v>916</v>
      </c>
      <c r="C1993" s="200" t="s">
        <v>65</v>
      </c>
      <c r="D1993" s="200" t="s">
        <v>52</v>
      </c>
      <c r="E1993" s="102" t="s">
        <v>346</v>
      </c>
      <c r="F1993" s="157"/>
      <c r="G1993" s="42">
        <f t="shared" ref="G1993:G1994" si="206">G1994</f>
        <v>201016</v>
      </c>
    </row>
    <row r="1994" spans="1:7" ht="31.5" x14ac:dyDescent="0.2">
      <c r="A1994" s="109" t="s">
        <v>18</v>
      </c>
      <c r="B1994" s="202">
        <v>916</v>
      </c>
      <c r="C1994" s="201" t="s">
        <v>65</v>
      </c>
      <c r="D1994" s="201" t="s">
        <v>52</v>
      </c>
      <c r="E1994" s="96" t="s">
        <v>346</v>
      </c>
      <c r="F1994" s="137">
        <v>600</v>
      </c>
      <c r="G1994" s="4">
        <f t="shared" si="206"/>
        <v>201016</v>
      </c>
    </row>
    <row r="1995" spans="1:7" ht="31.5" x14ac:dyDescent="0.2">
      <c r="A1995" s="109" t="s">
        <v>27</v>
      </c>
      <c r="B1995" s="202">
        <v>916</v>
      </c>
      <c r="C1995" s="201" t="s">
        <v>65</v>
      </c>
      <c r="D1995" s="201" t="s">
        <v>52</v>
      </c>
      <c r="E1995" s="96" t="s">
        <v>346</v>
      </c>
      <c r="F1995" s="137">
        <v>630</v>
      </c>
      <c r="G1995" s="4">
        <f>G1996</f>
        <v>201016</v>
      </c>
    </row>
    <row r="1996" spans="1:7" ht="47.25" x14ac:dyDescent="0.2">
      <c r="A1996" s="82" t="s">
        <v>700</v>
      </c>
      <c r="B1996" s="202">
        <v>916</v>
      </c>
      <c r="C1996" s="201" t="s">
        <v>65</v>
      </c>
      <c r="D1996" s="201" t="s">
        <v>52</v>
      </c>
      <c r="E1996" s="96" t="s">
        <v>346</v>
      </c>
      <c r="F1996" s="137">
        <v>631</v>
      </c>
      <c r="G1996" s="270">
        <f>166380+34636</f>
        <v>201016</v>
      </c>
    </row>
    <row r="1997" spans="1:7" ht="110.25" x14ac:dyDescent="0.25">
      <c r="A1997" s="267" t="s">
        <v>1092</v>
      </c>
      <c r="B1997" s="43">
        <v>916</v>
      </c>
      <c r="C1997" s="200" t="s">
        <v>65</v>
      </c>
      <c r="D1997" s="200" t="s">
        <v>52</v>
      </c>
      <c r="E1997" s="102" t="s">
        <v>347</v>
      </c>
      <c r="F1997" s="200"/>
      <c r="G1997" s="8">
        <f>G1998</f>
        <v>127095</v>
      </c>
    </row>
    <row r="1998" spans="1:7" ht="31.5" x14ac:dyDescent="0.2">
      <c r="A1998" s="109" t="s">
        <v>18</v>
      </c>
      <c r="B1998" s="202">
        <v>916</v>
      </c>
      <c r="C1998" s="201" t="s">
        <v>65</v>
      </c>
      <c r="D1998" s="201" t="s">
        <v>52</v>
      </c>
      <c r="E1998" s="86" t="s">
        <v>347</v>
      </c>
      <c r="F1998" s="60" t="s">
        <v>20</v>
      </c>
      <c r="G1998" s="3">
        <f>G1999+G2001</f>
        <v>127095</v>
      </c>
    </row>
    <row r="1999" spans="1:7" x14ac:dyDescent="0.2">
      <c r="A1999" s="109" t="s">
        <v>25</v>
      </c>
      <c r="B1999" s="202">
        <v>916</v>
      </c>
      <c r="C1999" s="201" t="s">
        <v>65</v>
      </c>
      <c r="D1999" s="201" t="s">
        <v>52</v>
      </c>
      <c r="E1999" s="86" t="s">
        <v>347</v>
      </c>
      <c r="F1999" s="60" t="s">
        <v>26</v>
      </c>
      <c r="G1999" s="3">
        <f>G2000</f>
        <v>118780</v>
      </c>
    </row>
    <row r="2000" spans="1:7" x14ac:dyDescent="0.2">
      <c r="A2000" s="109" t="s">
        <v>138</v>
      </c>
      <c r="B2000" s="202">
        <v>916</v>
      </c>
      <c r="C2000" s="201" t="s">
        <v>65</v>
      </c>
      <c r="D2000" s="201" t="s">
        <v>52</v>
      </c>
      <c r="E2000" s="86" t="s">
        <v>347</v>
      </c>
      <c r="F2000" s="60" t="s">
        <v>145</v>
      </c>
      <c r="G2000" s="196">
        <f>103638+15142</f>
        <v>118780</v>
      </c>
    </row>
    <row r="2001" spans="1:7" ht="31.5" x14ac:dyDescent="0.2">
      <c r="A2001" s="109" t="s">
        <v>27</v>
      </c>
      <c r="B2001" s="202">
        <v>916</v>
      </c>
      <c r="C2001" s="201" t="s">
        <v>65</v>
      </c>
      <c r="D2001" s="201" t="s">
        <v>52</v>
      </c>
      <c r="E2001" s="86" t="s">
        <v>347</v>
      </c>
      <c r="F2001" s="60" t="s">
        <v>0</v>
      </c>
      <c r="G2001" s="3">
        <f>G2002</f>
        <v>8315</v>
      </c>
    </row>
    <row r="2002" spans="1:7" ht="47.25" x14ac:dyDescent="0.2">
      <c r="A2002" s="82" t="s">
        <v>700</v>
      </c>
      <c r="B2002" s="202">
        <v>916</v>
      </c>
      <c r="C2002" s="201" t="s">
        <v>65</v>
      </c>
      <c r="D2002" s="201" t="s">
        <v>52</v>
      </c>
      <c r="E2002" s="86" t="s">
        <v>347</v>
      </c>
      <c r="F2002" s="137">
        <v>631</v>
      </c>
      <c r="G2002" s="196">
        <f>7000+1315</f>
        <v>8315</v>
      </c>
    </row>
    <row r="2003" spans="1:7" ht="63" x14ac:dyDescent="0.25">
      <c r="A2003" s="267" t="s">
        <v>1093</v>
      </c>
      <c r="B2003" s="43">
        <v>916</v>
      </c>
      <c r="C2003" s="200" t="s">
        <v>65</v>
      </c>
      <c r="D2003" s="200" t="s">
        <v>52</v>
      </c>
      <c r="E2003" s="102" t="s">
        <v>433</v>
      </c>
      <c r="F2003" s="200"/>
      <c r="G2003" s="8">
        <f t="shared" ref="G2003:G2005" si="207">G2004</f>
        <v>38</v>
      </c>
    </row>
    <row r="2004" spans="1:7" x14ac:dyDescent="0.2">
      <c r="A2004" s="109" t="s">
        <v>23</v>
      </c>
      <c r="B2004" s="202">
        <v>916</v>
      </c>
      <c r="C2004" s="201" t="s">
        <v>65</v>
      </c>
      <c r="D2004" s="201" t="s">
        <v>52</v>
      </c>
      <c r="E2004" s="96" t="s">
        <v>433</v>
      </c>
      <c r="F2004" s="60" t="s">
        <v>24</v>
      </c>
      <c r="G2004" s="4">
        <f t="shared" si="207"/>
        <v>38</v>
      </c>
    </row>
    <row r="2005" spans="1:7" ht="31.5" x14ac:dyDescent="0.2">
      <c r="A2005" s="109" t="s">
        <v>158</v>
      </c>
      <c r="B2005" s="202">
        <v>916</v>
      </c>
      <c r="C2005" s="201" t="s">
        <v>65</v>
      </c>
      <c r="D2005" s="201" t="s">
        <v>52</v>
      </c>
      <c r="E2005" s="96" t="s">
        <v>433</v>
      </c>
      <c r="F2005" s="60" t="s">
        <v>162</v>
      </c>
      <c r="G2005" s="4">
        <f t="shared" si="207"/>
        <v>38</v>
      </c>
    </row>
    <row r="2006" spans="1:7" ht="31.5" x14ac:dyDescent="0.2">
      <c r="A2006" s="109" t="s">
        <v>199</v>
      </c>
      <c r="B2006" s="202">
        <v>916</v>
      </c>
      <c r="C2006" s="201" t="s">
        <v>65</v>
      </c>
      <c r="D2006" s="201" t="s">
        <v>52</v>
      </c>
      <c r="E2006" s="96" t="s">
        <v>433</v>
      </c>
      <c r="F2006" s="60" t="s">
        <v>163</v>
      </c>
      <c r="G2006" s="196">
        <f>1731-1693</f>
        <v>38</v>
      </c>
    </row>
    <row r="2007" spans="1:7" ht="63.75" customHeight="1" x14ac:dyDescent="0.25">
      <c r="A2007" s="271" t="s">
        <v>1094</v>
      </c>
      <c r="B2007" s="43">
        <v>916</v>
      </c>
      <c r="C2007" s="200" t="s">
        <v>65</v>
      </c>
      <c r="D2007" s="200" t="s">
        <v>52</v>
      </c>
      <c r="E2007" s="102" t="s">
        <v>980</v>
      </c>
      <c r="F2007" s="268"/>
      <c r="G2007" s="269">
        <f t="shared" ref="G2007:G2009" si="208">G2008</f>
        <v>0</v>
      </c>
    </row>
    <row r="2008" spans="1:7" ht="34.5" customHeight="1" x14ac:dyDescent="0.25">
      <c r="A2008" s="197" t="s">
        <v>22</v>
      </c>
      <c r="B2008" s="202">
        <v>916</v>
      </c>
      <c r="C2008" s="201" t="s">
        <v>65</v>
      </c>
      <c r="D2008" s="201" t="s">
        <v>52</v>
      </c>
      <c r="E2008" s="96" t="s">
        <v>980</v>
      </c>
      <c r="F2008" s="201" t="s">
        <v>15</v>
      </c>
      <c r="G2008" s="270">
        <f t="shared" si="208"/>
        <v>0</v>
      </c>
    </row>
    <row r="2009" spans="1:7" ht="34.5" customHeight="1" x14ac:dyDescent="0.25">
      <c r="A2009" s="197" t="s">
        <v>17</v>
      </c>
      <c r="B2009" s="202">
        <v>916</v>
      </c>
      <c r="C2009" s="201" t="s">
        <v>65</v>
      </c>
      <c r="D2009" s="201" t="s">
        <v>52</v>
      </c>
      <c r="E2009" s="96" t="s">
        <v>980</v>
      </c>
      <c r="F2009" s="201" t="s">
        <v>16</v>
      </c>
      <c r="G2009" s="270">
        <f t="shared" si="208"/>
        <v>0</v>
      </c>
    </row>
    <row r="2010" spans="1:7" ht="21" customHeight="1" x14ac:dyDescent="0.25">
      <c r="A2010" s="197" t="s">
        <v>934</v>
      </c>
      <c r="B2010" s="202">
        <v>916</v>
      </c>
      <c r="C2010" s="201" t="s">
        <v>65</v>
      </c>
      <c r="D2010" s="201" t="s">
        <v>52</v>
      </c>
      <c r="E2010" s="96" t="s">
        <v>980</v>
      </c>
      <c r="F2010" s="201" t="s">
        <v>128</v>
      </c>
      <c r="G2010" s="196">
        <v>0</v>
      </c>
    </row>
    <row r="2011" spans="1:7" ht="54" customHeight="1" x14ac:dyDescent="0.25">
      <c r="A2011" s="267" t="s">
        <v>1095</v>
      </c>
      <c r="B2011" s="43">
        <v>916</v>
      </c>
      <c r="C2011" s="200" t="s">
        <v>65</v>
      </c>
      <c r="D2011" s="200" t="s">
        <v>52</v>
      </c>
      <c r="E2011" s="102" t="s">
        <v>981</v>
      </c>
      <c r="F2011" s="268"/>
      <c r="G2011" s="269">
        <f t="shared" ref="G2011:G2013" si="209">G2012</f>
        <v>12031</v>
      </c>
    </row>
    <row r="2012" spans="1:7" ht="39" customHeight="1" x14ac:dyDescent="0.25">
      <c r="A2012" s="179" t="s">
        <v>22</v>
      </c>
      <c r="B2012" s="202">
        <v>916</v>
      </c>
      <c r="C2012" s="201" t="s">
        <v>65</v>
      </c>
      <c r="D2012" s="201" t="s">
        <v>52</v>
      </c>
      <c r="E2012" s="86" t="s">
        <v>981</v>
      </c>
      <c r="F2012" s="145">
        <v>200</v>
      </c>
      <c r="G2012" s="196">
        <f t="shared" si="209"/>
        <v>12031</v>
      </c>
    </row>
    <row r="2013" spans="1:7" ht="36" customHeight="1" x14ac:dyDescent="0.25">
      <c r="A2013" s="179" t="s">
        <v>17</v>
      </c>
      <c r="B2013" s="202">
        <v>916</v>
      </c>
      <c r="C2013" s="201" t="s">
        <v>65</v>
      </c>
      <c r="D2013" s="201" t="s">
        <v>52</v>
      </c>
      <c r="E2013" s="86" t="s">
        <v>981</v>
      </c>
      <c r="F2013" s="145">
        <v>240</v>
      </c>
      <c r="G2013" s="196">
        <f t="shared" si="209"/>
        <v>12031</v>
      </c>
    </row>
    <row r="2014" spans="1:7" ht="45" customHeight="1" x14ac:dyDescent="0.25">
      <c r="A2014" s="179" t="s">
        <v>481</v>
      </c>
      <c r="B2014" s="202">
        <v>916</v>
      </c>
      <c r="C2014" s="201" t="s">
        <v>65</v>
      </c>
      <c r="D2014" s="201" t="s">
        <v>52</v>
      </c>
      <c r="E2014" s="86" t="s">
        <v>981</v>
      </c>
      <c r="F2014" s="145" t="s">
        <v>482</v>
      </c>
      <c r="G2014" s="196">
        <f>0+12031</f>
        <v>12031</v>
      </c>
    </row>
    <row r="2015" spans="1:7" ht="31.5" x14ac:dyDescent="0.2">
      <c r="A2015" s="98" t="s">
        <v>177</v>
      </c>
      <c r="B2015" s="43">
        <v>916</v>
      </c>
      <c r="C2015" s="200" t="s">
        <v>65</v>
      </c>
      <c r="D2015" s="200" t="s">
        <v>52</v>
      </c>
      <c r="E2015" s="200" t="s">
        <v>348</v>
      </c>
      <c r="F2015" s="200"/>
      <c r="G2015" s="8">
        <f t="shared" ref="G2015:G2016" si="210">G2016</f>
        <v>340655</v>
      </c>
    </row>
    <row r="2016" spans="1:7" ht="31.5" x14ac:dyDescent="0.2">
      <c r="A2016" s="109" t="s">
        <v>18</v>
      </c>
      <c r="B2016" s="202">
        <v>916</v>
      </c>
      <c r="C2016" s="201" t="s">
        <v>65</v>
      </c>
      <c r="D2016" s="201" t="s">
        <v>52</v>
      </c>
      <c r="E2016" s="201" t="s">
        <v>348</v>
      </c>
      <c r="F2016" s="201" t="s">
        <v>20</v>
      </c>
      <c r="G2016" s="3">
        <f t="shared" si="210"/>
        <v>340655</v>
      </c>
    </row>
    <row r="2017" spans="1:7" x14ac:dyDescent="0.2">
      <c r="A2017" s="82" t="s">
        <v>25</v>
      </c>
      <c r="B2017" s="202">
        <v>916</v>
      </c>
      <c r="C2017" s="201" t="s">
        <v>65</v>
      </c>
      <c r="D2017" s="201" t="s">
        <v>52</v>
      </c>
      <c r="E2017" s="201" t="s">
        <v>348</v>
      </c>
      <c r="F2017" s="201" t="s">
        <v>26</v>
      </c>
      <c r="G2017" s="9">
        <f>G2018</f>
        <v>340655</v>
      </c>
    </row>
    <row r="2018" spans="1:7" ht="47.25" x14ac:dyDescent="0.2">
      <c r="A2018" s="82" t="s">
        <v>144</v>
      </c>
      <c r="B2018" s="202">
        <v>916</v>
      </c>
      <c r="C2018" s="201" t="s">
        <v>65</v>
      </c>
      <c r="D2018" s="201" t="s">
        <v>52</v>
      </c>
      <c r="E2018" s="201" t="s">
        <v>348</v>
      </c>
      <c r="F2018" s="201" t="s">
        <v>146</v>
      </c>
      <c r="G2018" s="9">
        <v>340655</v>
      </c>
    </row>
    <row r="2019" spans="1:7" x14ac:dyDescent="0.2">
      <c r="A2019" s="87" t="s">
        <v>491</v>
      </c>
      <c r="B2019" s="44">
        <v>916</v>
      </c>
      <c r="C2019" s="73" t="s">
        <v>65</v>
      </c>
      <c r="D2019" s="73" t="s">
        <v>52</v>
      </c>
      <c r="E2019" s="93" t="s">
        <v>349</v>
      </c>
      <c r="F2019" s="104"/>
      <c r="G2019" s="1">
        <f t="shared" ref="G2019:G2020" si="211">G2020</f>
        <v>357.5</v>
      </c>
    </row>
    <row r="2020" spans="1:7" x14ac:dyDescent="0.2">
      <c r="A2020" s="98" t="s">
        <v>173</v>
      </c>
      <c r="B2020" s="43">
        <v>916</v>
      </c>
      <c r="C2020" s="200" t="s">
        <v>65</v>
      </c>
      <c r="D2020" s="200" t="s">
        <v>52</v>
      </c>
      <c r="E2020" s="102" t="s">
        <v>350</v>
      </c>
      <c r="F2020" s="200"/>
      <c r="G2020" s="8">
        <f t="shared" si="211"/>
        <v>357.5</v>
      </c>
    </row>
    <row r="2021" spans="1:7" x14ac:dyDescent="0.2">
      <c r="A2021" s="99" t="s">
        <v>176</v>
      </c>
      <c r="B2021" s="77">
        <v>916</v>
      </c>
      <c r="C2021" s="78" t="s">
        <v>65</v>
      </c>
      <c r="D2021" s="78" t="s">
        <v>52</v>
      </c>
      <c r="E2021" s="94" t="s">
        <v>351</v>
      </c>
      <c r="F2021" s="78"/>
      <c r="G2021" s="30">
        <f>G2022+G2025</f>
        <v>357.5</v>
      </c>
    </row>
    <row r="2022" spans="1:7" ht="31.5" x14ac:dyDescent="0.2">
      <c r="A2022" s="109" t="s">
        <v>22</v>
      </c>
      <c r="B2022" s="202">
        <v>916</v>
      </c>
      <c r="C2022" s="201" t="s">
        <v>65</v>
      </c>
      <c r="D2022" s="201" t="s">
        <v>52</v>
      </c>
      <c r="E2022" s="86" t="s">
        <v>351</v>
      </c>
      <c r="F2022" s="60" t="s">
        <v>15</v>
      </c>
      <c r="G2022" s="5">
        <f t="shared" ref="G2022:G2023" si="212">G2023</f>
        <v>100</v>
      </c>
    </row>
    <row r="2023" spans="1:7" ht="31.5" x14ac:dyDescent="0.2">
      <c r="A2023" s="109" t="s">
        <v>17</v>
      </c>
      <c r="B2023" s="202">
        <v>916</v>
      </c>
      <c r="C2023" s="201" t="s">
        <v>65</v>
      </c>
      <c r="D2023" s="201" t="s">
        <v>52</v>
      </c>
      <c r="E2023" s="86" t="s">
        <v>351</v>
      </c>
      <c r="F2023" s="60" t="s">
        <v>16</v>
      </c>
      <c r="G2023" s="5">
        <f t="shared" si="212"/>
        <v>100</v>
      </c>
    </row>
    <row r="2024" spans="1:7" x14ac:dyDescent="0.2">
      <c r="A2024" s="82" t="s">
        <v>934</v>
      </c>
      <c r="B2024" s="202">
        <v>916</v>
      </c>
      <c r="C2024" s="201" t="s">
        <v>65</v>
      </c>
      <c r="D2024" s="201" t="s">
        <v>52</v>
      </c>
      <c r="E2024" s="86" t="s">
        <v>351</v>
      </c>
      <c r="F2024" s="201" t="s">
        <v>128</v>
      </c>
      <c r="G2024" s="5">
        <v>100</v>
      </c>
    </row>
    <row r="2025" spans="1:7" ht="31.5" x14ac:dyDescent="0.2">
      <c r="A2025" s="109" t="s">
        <v>18</v>
      </c>
      <c r="B2025" s="202">
        <v>916</v>
      </c>
      <c r="C2025" s="201" t="s">
        <v>65</v>
      </c>
      <c r="D2025" s="201" t="s">
        <v>52</v>
      </c>
      <c r="E2025" s="86" t="s">
        <v>351</v>
      </c>
      <c r="F2025" s="60" t="s">
        <v>20</v>
      </c>
      <c r="G2025" s="5">
        <f t="shared" ref="G2025:G2026" si="213">G2026</f>
        <v>257.5</v>
      </c>
    </row>
    <row r="2026" spans="1:7" x14ac:dyDescent="0.2">
      <c r="A2026" s="109" t="s">
        <v>25</v>
      </c>
      <c r="B2026" s="202">
        <v>916</v>
      </c>
      <c r="C2026" s="201" t="s">
        <v>65</v>
      </c>
      <c r="D2026" s="201" t="s">
        <v>52</v>
      </c>
      <c r="E2026" s="86" t="s">
        <v>351</v>
      </c>
      <c r="F2026" s="60" t="s">
        <v>26</v>
      </c>
      <c r="G2026" s="5">
        <f t="shared" si="213"/>
        <v>257.5</v>
      </c>
    </row>
    <row r="2027" spans="1:7" x14ac:dyDescent="0.2">
      <c r="A2027" s="109" t="s">
        <v>138</v>
      </c>
      <c r="B2027" s="202">
        <v>916</v>
      </c>
      <c r="C2027" s="201" t="s">
        <v>65</v>
      </c>
      <c r="D2027" s="201" t="s">
        <v>52</v>
      </c>
      <c r="E2027" s="86" t="s">
        <v>351</v>
      </c>
      <c r="F2027" s="60" t="s">
        <v>145</v>
      </c>
      <c r="G2027" s="5">
        <v>257.5</v>
      </c>
    </row>
    <row r="2028" spans="1:7" ht="31.5" x14ac:dyDescent="0.2">
      <c r="A2028" s="133" t="s">
        <v>96</v>
      </c>
      <c r="B2028" s="43">
        <v>916</v>
      </c>
      <c r="C2028" s="200" t="s">
        <v>65</v>
      </c>
      <c r="D2028" s="200" t="s">
        <v>52</v>
      </c>
      <c r="E2028" s="200" t="s">
        <v>278</v>
      </c>
      <c r="F2028" s="200"/>
      <c r="G2028" s="8">
        <f>G2029+G2035</f>
        <v>950</v>
      </c>
    </row>
    <row r="2029" spans="1:7" ht="63" x14ac:dyDescent="0.2">
      <c r="A2029" s="87" t="s">
        <v>277</v>
      </c>
      <c r="B2029" s="44">
        <v>916</v>
      </c>
      <c r="C2029" s="73" t="s">
        <v>65</v>
      </c>
      <c r="D2029" s="73" t="s">
        <v>52</v>
      </c>
      <c r="E2029" s="93" t="s">
        <v>279</v>
      </c>
      <c r="F2029" s="104"/>
      <c r="G2029" s="1">
        <f t="shared" ref="G2029:G2031" si="214">G2030</f>
        <v>660</v>
      </c>
    </row>
    <row r="2030" spans="1:7" x14ac:dyDescent="0.2">
      <c r="A2030" s="98" t="s">
        <v>178</v>
      </c>
      <c r="B2030" s="43">
        <v>916</v>
      </c>
      <c r="C2030" s="200" t="s">
        <v>65</v>
      </c>
      <c r="D2030" s="200" t="s">
        <v>52</v>
      </c>
      <c r="E2030" s="102" t="s">
        <v>352</v>
      </c>
      <c r="F2030" s="200"/>
      <c r="G2030" s="8">
        <f t="shared" si="214"/>
        <v>660</v>
      </c>
    </row>
    <row r="2031" spans="1:7" x14ac:dyDescent="0.2">
      <c r="A2031" s="99" t="s">
        <v>179</v>
      </c>
      <c r="B2031" s="77">
        <v>916</v>
      </c>
      <c r="C2031" s="78" t="s">
        <v>65</v>
      </c>
      <c r="D2031" s="78" t="s">
        <v>52</v>
      </c>
      <c r="E2031" s="94" t="s">
        <v>353</v>
      </c>
      <c r="F2031" s="78"/>
      <c r="G2031" s="2">
        <f t="shared" si="214"/>
        <v>660</v>
      </c>
    </row>
    <row r="2032" spans="1:7" ht="31.5" x14ac:dyDescent="0.2">
      <c r="A2032" s="109" t="s">
        <v>18</v>
      </c>
      <c r="B2032" s="202">
        <v>916</v>
      </c>
      <c r="C2032" s="201" t="s">
        <v>65</v>
      </c>
      <c r="D2032" s="201" t="s">
        <v>52</v>
      </c>
      <c r="E2032" s="86" t="s">
        <v>353</v>
      </c>
      <c r="F2032" s="60" t="s">
        <v>20</v>
      </c>
      <c r="G2032" s="5">
        <f t="shared" ref="G2032:G2033" si="215">G2033</f>
        <v>660</v>
      </c>
    </row>
    <row r="2033" spans="1:7" x14ac:dyDescent="0.2">
      <c r="A2033" s="109" t="s">
        <v>25</v>
      </c>
      <c r="B2033" s="202">
        <v>916</v>
      </c>
      <c r="C2033" s="78" t="s">
        <v>65</v>
      </c>
      <c r="D2033" s="78" t="s">
        <v>52</v>
      </c>
      <c r="E2033" s="86" t="s">
        <v>353</v>
      </c>
      <c r="F2033" s="60" t="s">
        <v>26</v>
      </c>
      <c r="G2033" s="5">
        <f t="shared" si="215"/>
        <v>660</v>
      </c>
    </row>
    <row r="2034" spans="1:7" x14ac:dyDescent="0.2">
      <c r="A2034" s="109" t="s">
        <v>138</v>
      </c>
      <c r="B2034" s="202">
        <v>916</v>
      </c>
      <c r="C2034" s="201" t="s">
        <v>65</v>
      </c>
      <c r="D2034" s="201" t="s">
        <v>52</v>
      </c>
      <c r="E2034" s="86" t="s">
        <v>353</v>
      </c>
      <c r="F2034" s="60" t="s">
        <v>145</v>
      </c>
      <c r="G2034" s="5">
        <v>660</v>
      </c>
    </row>
    <row r="2035" spans="1:7" ht="63" x14ac:dyDescent="0.2">
      <c r="A2035" s="87" t="s">
        <v>277</v>
      </c>
      <c r="B2035" s="43">
        <v>916</v>
      </c>
      <c r="C2035" s="200" t="s">
        <v>65</v>
      </c>
      <c r="D2035" s="200" t="s">
        <v>52</v>
      </c>
      <c r="E2035" s="93" t="s">
        <v>355</v>
      </c>
      <c r="F2035" s="104"/>
      <c r="G2035" s="1">
        <f t="shared" ref="G2035:G2037" si="216">G2036</f>
        <v>290</v>
      </c>
    </row>
    <row r="2036" spans="1:7" x14ac:dyDescent="0.2">
      <c r="A2036" s="98" t="s">
        <v>178</v>
      </c>
      <c r="B2036" s="43">
        <v>916</v>
      </c>
      <c r="C2036" s="200" t="s">
        <v>65</v>
      </c>
      <c r="D2036" s="200" t="s">
        <v>52</v>
      </c>
      <c r="E2036" s="102" t="s">
        <v>356</v>
      </c>
      <c r="F2036" s="200"/>
      <c r="G2036" s="8">
        <f t="shared" si="216"/>
        <v>290</v>
      </c>
    </row>
    <row r="2037" spans="1:7" x14ac:dyDescent="0.2">
      <c r="A2037" s="99" t="s">
        <v>179</v>
      </c>
      <c r="B2037" s="77">
        <v>916</v>
      </c>
      <c r="C2037" s="78" t="s">
        <v>65</v>
      </c>
      <c r="D2037" s="78" t="s">
        <v>52</v>
      </c>
      <c r="E2037" s="94" t="s">
        <v>357</v>
      </c>
      <c r="F2037" s="78"/>
      <c r="G2037" s="2">
        <f t="shared" si="216"/>
        <v>290</v>
      </c>
    </row>
    <row r="2038" spans="1:7" ht="31.5" x14ac:dyDescent="0.2">
      <c r="A2038" s="109" t="s">
        <v>18</v>
      </c>
      <c r="B2038" s="202">
        <v>916</v>
      </c>
      <c r="C2038" s="201" t="s">
        <v>65</v>
      </c>
      <c r="D2038" s="201" t="s">
        <v>52</v>
      </c>
      <c r="E2038" s="86" t="s">
        <v>357</v>
      </c>
      <c r="F2038" s="60" t="s">
        <v>20</v>
      </c>
      <c r="G2038" s="5">
        <f t="shared" ref="G2038:G2039" si="217">G2039</f>
        <v>290</v>
      </c>
    </row>
    <row r="2039" spans="1:7" x14ac:dyDescent="0.2">
      <c r="A2039" s="109" t="s">
        <v>25</v>
      </c>
      <c r="B2039" s="202">
        <v>916</v>
      </c>
      <c r="C2039" s="201" t="s">
        <v>65</v>
      </c>
      <c r="D2039" s="201" t="s">
        <v>52</v>
      </c>
      <c r="E2039" s="86" t="s">
        <v>357</v>
      </c>
      <c r="F2039" s="60" t="s">
        <v>26</v>
      </c>
      <c r="G2039" s="5">
        <f t="shared" si="217"/>
        <v>290</v>
      </c>
    </row>
    <row r="2040" spans="1:7" x14ac:dyDescent="0.2">
      <c r="A2040" s="109" t="s">
        <v>138</v>
      </c>
      <c r="B2040" s="202">
        <v>916</v>
      </c>
      <c r="C2040" s="201" t="s">
        <v>65</v>
      </c>
      <c r="D2040" s="201" t="s">
        <v>52</v>
      </c>
      <c r="E2040" s="86" t="s">
        <v>357</v>
      </c>
      <c r="F2040" s="60" t="s">
        <v>145</v>
      </c>
      <c r="G2040" s="5">
        <v>290</v>
      </c>
    </row>
    <row r="2041" spans="1:7" x14ac:dyDescent="0.2">
      <c r="A2041" s="98" t="s">
        <v>181</v>
      </c>
      <c r="B2041" s="43">
        <v>916</v>
      </c>
      <c r="C2041" s="200" t="s">
        <v>65</v>
      </c>
      <c r="D2041" s="200" t="s">
        <v>52</v>
      </c>
      <c r="E2041" s="200" t="s">
        <v>272</v>
      </c>
      <c r="F2041" s="200"/>
      <c r="G2041" s="8">
        <f t="shared" ref="G2041:G2046" si="218">G2042</f>
        <v>10</v>
      </c>
    </row>
    <row r="2042" spans="1:7" ht="31.5" x14ac:dyDescent="0.2">
      <c r="A2042" s="87" t="s">
        <v>271</v>
      </c>
      <c r="B2042" s="43">
        <v>916</v>
      </c>
      <c r="C2042" s="200" t="s">
        <v>65</v>
      </c>
      <c r="D2042" s="200" t="s">
        <v>52</v>
      </c>
      <c r="E2042" s="93" t="s">
        <v>287</v>
      </c>
      <c r="F2042" s="201"/>
      <c r="G2042" s="7">
        <f t="shared" si="218"/>
        <v>10</v>
      </c>
    </row>
    <row r="2043" spans="1:7" x14ac:dyDescent="0.2">
      <c r="A2043" s="98" t="s">
        <v>182</v>
      </c>
      <c r="B2043" s="43">
        <v>916</v>
      </c>
      <c r="C2043" s="200" t="s">
        <v>65</v>
      </c>
      <c r="D2043" s="200" t="s">
        <v>52</v>
      </c>
      <c r="E2043" s="102" t="s">
        <v>273</v>
      </c>
      <c r="F2043" s="73"/>
      <c r="G2043" s="30">
        <f t="shared" si="218"/>
        <v>10</v>
      </c>
    </row>
    <row r="2044" spans="1:7" x14ac:dyDescent="0.2">
      <c r="A2044" s="99" t="s">
        <v>140</v>
      </c>
      <c r="B2044" s="77">
        <v>916</v>
      </c>
      <c r="C2044" s="78" t="s">
        <v>65</v>
      </c>
      <c r="D2044" s="78" t="s">
        <v>52</v>
      </c>
      <c r="E2044" s="94" t="s">
        <v>274</v>
      </c>
      <c r="F2044" s="78"/>
      <c r="G2044" s="5">
        <f t="shared" si="218"/>
        <v>10</v>
      </c>
    </row>
    <row r="2045" spans="1:7" ht="31.5" x14ac:dyDescent="0.2">
      <c r="A2045" s="109" t="s">
        <v>18</v>
      </c>
      <c r="B2045" s="202">
        <v>916</v>
      </c>
      <c r="C2045" s="201" t="s">
        <v>65</v>
      </c>
      <c r="D2045" s="201" t="s">
        <v>52</v>
      </c>
      <c r="E2045" s="86" t="s">
        <v>274</v>
      </c>
      <c r="F2045" s="60" t="s">
        <v>20</v>
      </c>
      <c r="G2045" s="5">
        <f t="shared" si="218"/>
        <v>10</v>
      </c>
    </row>
    <row r="2046" spans="1:7" x14ac:dyDescent="0.2">
      <c r="A2046" s="109" t="s">
        <v>25</v>
      </c>
      <c r="B2046" s="202">
        <v>916</v>
      </c>
      <c r="C2046" s="201" t="s">
        <v>65</v>
      </c>
      <c r="D2046" s="201" t="s">
        <v>52</v>
      </c>
      <c r="E2046" s="86" t="s">
        <v>274</v>
      </c>
      <c r="F2046" s="60" t="s">
        <v>26</v>
      </c>
      <c r="G2046" s="5">
        <f t="shared" si="218"/>
        <v>10</v>
      </c>
    </row>
    <row r="2047" spans="1:7" x14ac:dyDescent="0.2">
      <c r="A2047" s="109" t="s">
        <v>138</v>
      </c>
      <c r="B2047" s="202">
        <v>916</v>
      </c>
      <c r="C2047" s="201" t="s">
        <v>65</v>
      </c>
      <c r="D2047" s="201" t="s">
        <v>52</v>
      </c>
      <c r="E2047" s="86" t="s">
        <v>274</v>
      </c>
      <c r="F2047" s="60" t="s">
        <v>145</v>
      </c>
      <c r="G2047" s="3">
        <v>10</v>
      </c>
    </row>
    <row r="2048" spans="1:7" s="111" customFormat="1" ht="63" customHeight="1" x14ac:dyDescent="0.3">
      <c r="A2048" s="230" t="s">
        <v>995</v>
      </c>
      <c r="B2048" s="47">
        <v>916</v>
      </c>
      <c r="C2048" s="48" t="s">
        <v>65</v>
      </c>
      <c r="D2048" s="48" t="s">
        <v>52</v>
      </c>
      <c r="E2048" s="229" t="s">
        <v>996</v>
      </c>
      <c r="F2048" s="48"/>
      <c r="G2048" s="20">
        <f>G2049</f>
        <v>22621</v>
      </c>
    </row>
    <row r="2049" spans="1:7" s="59" customFormat="1" ht="31.5" x14ac:dyDescent="0.25">
      <c r="A2049" s="181" t="s">
        <v>1169</v>
      </c>
      <c r="B2049" s="44">
        <v>916</v>
      </c>
      <c r="C2049" s="73" t="s">
        <v>65</v>
      </c>
      <c r="D2049" s="73" t="s">
        <v>52</v>
      </c>
      <c r="E2049" s="93" t="s">
        <v>997</v>
      </c>
      <c r="F2049" s="231"/>
      <c r="G2049" s="1">
        <f>G2050</f>
        <v>22621</v>
      </c>
    </row>
    <row r="2050" spans="1:7" s="59" customFormat="1" ht="47.25" x14ac:dyDescent="0.25">
      <c r="A2050" s="181" t="s">
        <v>1170</v>
      </c>
      <c r="B2050" s="44">
        <v>916</v>
      </c>
      <c r="C2050" s="73" t="s">
        <v>65</v>
      </c>
      <c r="D2050" s="73" t="s">
        <v>52</v>
      </c>
      <c r="E2050" s="93" t="s">
        <v>998</v>
      </c>
      <c r="F2050" s="231"/>
      <c r="G2050" s="1">
        <f>G2051+G2055+G2059</f>
        <v>22621</v>
      </c>
    </row>
    <row r="2051" spans="1:7" s="88" customFormat="1" ht="31.5" x14ac:dyDescent="0.2">
      <c r="A2051" s="99" t="s">
        <v>999</v>
      </c>
      <c r="B2051" s="77">
        <v>916</v>
      </c>
      <c r="C2051" s="78" t="s">
        <v>65</v>
      </c>
      <c r="D2051" s="78" t="s">
        <v>52</v>
      </c>
      <c r="E2051" s="94" t="s">
        <v>1001</v>
      </c>
      <c r="F2051" s="143"/>
      <c r="G2051" s="2">
        <f>G2052</f>
        <v>3008</v>
      </c>
    </row>
    <row r="2052" spans="1:7" ht="31.5" x14ac:dyDescent="0.25">
      <c r="A2052" s="179" t="s">
        <v>18</v>
      </c>
      <c r="B2052" s="202">
        <v>916</v>
      </c>
      <c r="C2052" s="201" t="s">
        <v>65</v>
      </c>
      <c r="D2052" s="201" t="s">
        <v>52</v>
      </c>
      <c r="E2052" s="96" t="s">
        <v>1001</v>
      </c>
      <c r="F2052" s="145" t="s">
        <v>20</v>
      </c>
      <c r="G2052" s="3">
        <f>G2053</f>
        <v>3008</v>
      </c>
    </row>
    <row r="2053" spans="1:7" x14ac:dyDescent="0.25">
      <c r="A2053" s="179" t="s">
        <v>25</v>
      </c>
      <c r="B2053" s="202">
        <v>916</v>
      </c>
      <c r="C2053" s="201" t="s">
        <v>65</v>
      </c>
      <c r="D2053" s="201" t="s">
        <v>52</v>
      </c>
      <c r="E2053" s="96" t="s">
        <v>1001</v>
      </c>
      <c r="F2053" s="145" t="s">
        <v>26</v>
      </c>
      <c r="G2053" s="3">
        <f>G2054</f>
        <v>3008</v>
      </c>
    </row>
    <row r="2054" spans="1:7" x14ac:dyDescent="0.25">
      <c r="A2054" s="179" t="s">
        <v>138</v>
      </c>
      <c r="B2054" s="202">
        <v>916</v>
      </c>
      <c r="C2054" s="201" t="s">
        <v>65</v>
      </c>
      <c r="D2054" s="201" t="s">
        <v>52</v>
      </c>
      <c r="E2054" s="96" t="s">
        <v>1001</v>
      </c>
      <c r="F2054" s="145" t="s">
        <v>145</v>
      </c>
      <c r="G2054" s="3">
        <v>3008</v>
      </c>
    </row>
    <row r="2055" spans="1:7" s="88" customFormat="1" ht="47.25" x14ac:dyDescent="0.25">
      <c r="A2055" s="189" t="s">
        <v>1000</v>
      </c>
      <c r="B2055" s="77">
        <v>916</v>
      </c>
      <c r="C2055" s="78" t="s">
        <v>65</v>
      </c>
      <c r="D2055" s="78" t="s">
        <v>52</v>
      </c>
      <c r="E2055" s="78" t="s">
        <v>1002</v>
      </c>
      <c r="F2055" s="143"/>
      <c r="G2055" s="2">
        <f>G2056</f>
        <v>3613</v>
      </c>
    </row>
    <row r="2056" spans="1:7" ht="31.5" x14ac:dyDescent="0.25">
      <c r="A2056" s="179" t="s">
        <v>18</v>
      </c>
      <c r="B2056" s="202">
        <v>916</v>
      </c>
      <c r="C2056" s="201" t="s">
        <v>65</v>
      </c>
      <c r="D2056" s="201" t="s">
        <v>52</v>
      </c>
      <c r="E2056" s="201" t="s">
        <v>1002</v>
      </c>
      <c r="F2056" s="145" t="s">
        <v>20</v>
      </c>
      <c r="G2056" s="3">
        <f>G2057</f>
        <v>3613</v>
      </c>
    </row>
    <row r="2057" spans="1:7" x14ac:dyDescent="0.25">
      <c r="A2057" s="179" t="s">
        <v>25</v>
      </c>
      <c r="B2057" s="202">
        <v>916</v>
      </c>
      <c r="C2057" s="201" t="s">
        <v>65</v>
      </c>
      <c r="D2057" s="201" t="s">
        <v>52</v>
      </c>
      <c r="E2057" s="201" t="s">
        <v>1002</v>
      </c>
      <c r="F2057" s="145" t="s">
        <v>26</v>
      </c>
      <c r="G2057" s="3">
        <f>G2058</f>
        <v>3613</v>
      </c>
    </row>
    <row r="2058" spans="1:7" x14ac:dyDescent="0.25">
      <c r="A2058" s="179" t="s">
        <v>138</v>
      </c>
      <c r="B2058" s="202">
        <v>916</v>
      </c>
      <c r="C2058" s="201" t="s">
        <v>65</v>
      </c>
      <c r="D2058" s="201" t="s">
        <v>52</v>
      </c>
      <c r="E2058" s="201" t="s">
        <v>1002</v>
      </c>
      <c r="F2058" s="145" t="s">
        <v>145</v>
      </c>
      <c r="G2058" s="3">
        <v>3613</v>
      </c>
    </row>
    <row r="2059" spans="1:7" s="88" customFormat="1" x14ac:dyDescent="0.25">
      <c r="A2059" s="189" t="s">
        <v>1003</v>
      </c>
      <c r="B2059" s="77">
        <v>916</v>
      </c>
      <c r="C2059" s="78" t="s">
        <v>65</v>
      </c>
      <c r="D2059" s="78" t="s">
        <v>52</v>
      </c>
      <c r="E2059" s="78" t="s">
        <v>1004</v>
      </c>
      <c r="F2059" s="143"/>
      <c r="G2059" s="2">
        <f>G2060</f>
        <v>16000</v>
      </c>
    </row>
    <row r="2060" spans="1:7" ht="31.5" x14ac:dyDescent="0.25">
      <c r="A2060" s="179" t="s">
        <v>18</v>
      </c>
      <c r="B2060" s="202">
        <v>916</v>
      </c>
      <c r="C2060" s="201" t="s">
        <v>65</v>
      </c>
      <c r="D2060" s="201" t="s">
        <v>52</v>
      </c>
      <c r="E2060" s="201" t="s">
        <v>1004</v>
      </c>
      <c r="F2060" s="145" t="s">
        <v>20</v>
      </c>
      <c r="G2060" s="3">
        <f>G2061</f>
        <v>16000</v>
      </c>
    </row>
    <row r="2061" spans="1:7" x14ac:dyDescent="0.25">
      <c r="A2061" s="179" t="s">
        <v>25</v>
      </c>
      <c r="B2061" s="202">
        <v>916</v>
      </c>
      <c r="C2061" s="201" t="s">
        <v>65</v>
      </c>
      <c r="D2061" s="201" t="s">
        <v>52</v>
      </c>
      <c r="E2061" s="201" t="s">
        <v>1004</v>
      </c>
      <c r="F2061" s="145" t="s">
        <v>26</v>
      </c>
      <c r="G2061" s="3">
        <f>G2062</f>
        <v>16000</v>
      </c>
    </row>
    <row r="2062" spans="1:7" x14ac:dyDescent="0.25">
      <c r="A2062" s="179" t="s">
        <v>138</v>
      </c>
      <c r="B2062" s="202">
        <v>916</v>
      </c>
      <c r="C2062" s="201" t="s">
        <v>65</v>
      </c>
      <c r="D2062" s="201" t="s">
        <v>52</v>
      </c>
      <c r="E2062" s="201" t="s">
        <v>1004</v>
      </c>
      <c r="F2062" s="145" t="s">
        <v>145</v>
      </c>
      <c r="G2062" s="3">
        <v>16000</v>
      </c>
    </row>
    <row r="2063" spans="1:7" ht="56.25" x14ac:dyDescent="0.2">
      <c r="A2063" s="46" t="s">
        <v>681</v>
      </c>
      <c r="B2063" s="44">
        <v>916</v>
      </c>
      <c r="C2063" s="48" t="s">
        <v>65</v>
      </c>
      <c r="D2063" s="48" t="s">
        <v>52</v>
      </c>
      <c r="E2063" s="48" t="s">
        <v>242</v>
      </c>
      <c r="F2063" s="77"/>
      <c r="G2063" s="14">
        <f t="shared" ref="G2063:G2067" si="219">G2064</f>
        <v>1155</v>
      </c>
    </row>
    <row r="2064" spans="1:7" ht="47.25" x14ac:dyDescent="0.2">
      <c r="A2064" s="72" t="s">
        <v>808</v>
      </c>
      <c r="B2064" s="44">
        <v>916</v>
      </c>
      <c r="C2064" s="158" t="s">
        <v>65</v>
      </c>
      <c r="D2064" s="158" t="s">
        <v>52</v>
      </c>
      <c r="E2064" s="73" t="s">
        <v>243</v>
      </c>
      <c r="F2064" s="73"/>
      <c r="G2064" s="12">
        <f t="shared" si="219"/>
        <v>1155</v>
      </c>
    </row>
    <row r="2065" spans="1:7" x14ac:dyDescent="0.2">
      <c r="A2065" s="76" t="s">
        <v>245</v>
      </c>
      <c r="B2065" s="77">
        <v>916</v>
      </c>
      <c r="C2065" s="78" t="s">
        <v>65</v>
      </c>
      <c r="D2065" s="78" t="s">
        <v>52</v>
      </c>
      <c r="E2065" s="78" t="s">
        <v>246</v>
      </c>
      <c r="F2065" s="78"/>
      <c r="G2065" s="10">
        <f t="shared" si="219"/>
        <v>1155</v>
      </c>
    </row>
    <row r="2066" spans="1:7" ht="31.5" x14ac:dyDescent="0.2">
      <c r="A2066" s="79" t="s">
        <v>18</v>
      </c>
      <c r="B2066" s="202">
        <v>916</v>
      </c>
      <c r="C2066" s="201" t="s">
        <v>65</v>
      </c>
      <c r="D2066" s="201" t="s">
        <v>52</v>
      </c>
      <c r="E2066" s="201" t="s">
        <v>246</v>
      </c>
      <c r="F2066" s="202">
        <v>600</v>
      </c>
      <c r="G2066" s="10">
        <f t="shared" si="219"/>
        <v>1155</v>
      </c>
    </row>
    <row r="2067" spans="1:7" x14ac:dyDescent="0.2">
      <c r="A2067" s="79" t="s">
        <v>25</v>
      </c>
      <c r="B2067" s="202">
        <v>916</v>
      </c>
      <c r="C2067" s="130" t="s">
        <v>65</v>
      </c>
      <c r="D2067" s="130" t="s">
        <v>52</v>
      </c>
      <c r="E2067" s="201" t="s">
        <v>246</v>
      </c>
      <c r="F2067" s="202">
        <v>610</v>
      </c>
      <c r="G2067" s="9">
        <f t="shared" si="219"/>
        <v>1155</v>
      </c>
    </row>
    <row r="2068" spans="1:7" x14ac:dyDescent="0.2">
      <c r="A2068" s="79" t="s">
        <v>138</v>
      </c>
      <c r="B2068" s="202">
        <v>916</v>
      </c>
      <c r="C2068" s="130" t="s">
        <v>65</v>
      </c>
      <c r="D2068" s="130" t="s">
        <v>52</v>
      </c>
      <c r="E2068" s="201" t="s">
        <v>246</v>
      </c>
      <c r="F2068" s="202">
        <v>612</v>
      </c>
      <c r="G2068" s="9">
        <v>1155</v>
      </c>
    </row>
    <row r="2069" spans="1:7" x14ac:dyDescent="0.2">
      <c r="A2069" s="85" t="s">
        <v>480</v>
      </c>
      <c r="B2069" s="44">
        <v>916</v>
      </c>
      <c r="C2069" s="131" t="s">
        <v>65</v>
      </c>
      <c r="D2069" s="131" t="s">
        <v>55</v>
      </c>
      <c r="E2069" s="131" t="s">
        <v>92</v>
      </c>
      <c r="F2069" s="132"/>
      <c r="G2069" s="26">
        <f>G2070</f>
        <v>59297.5</v>
      </c>
    </row>
    <row r="2070" spans="1:7" ht="31.5" x14ac:dyDescent="0.2">
      <c r="A2070" s="74" t="s">
        <v>673</v>
      </c>
      <c r="B2070" s="44">
        <v>916</v>
      </c>
      <c r="C2070" s="73" t="s">
        <v>65</v>
      </c>
      <c r="D2070" s="73" t="s">
        <v>55</v>
      </c>
      <c r="E2070" s="73" t="s">
        <v>275</v>
      </c>
      <c r="F2070" s="73"/>
      <c r="G2070" s="1">
        <f>G2071+G2078</f>
        <v>59297.5</v>
      </c>
    </row>
    <row r="2071" spans="1:7" x14ac:dyDescent="0.2">
      <c r="A2071" s="133" t="s">
        <v>7</v>
      </c>
      <c r="B2071" s="44">
        <v>916</v>
      </c>
      <c r="C2071" s="200" t="s">
        <v>65</v>
      </c>
      <c r="D2071" s="200" t="s">
        <v>55</v>
      </c>
      <c r="E2071" s="200" t="s">
        <v>336</v>
      </c>
      <c r="F2071" s="200"/>
      <c r="G2071" s="8">
        <f t="shared" ref="G2071:G2076" si="220">G2072</f>
        <v>84.5</v>
      </c>
    </row>
    <row r="2072" spans="1:7" x14ac:dyDescent="0.2">
      <c r="A2072" s="87" t="s">
        <v>491</v>
      </c>
      <c r="B2072" s="43">
        <v>916</v>
      </c>
      <c r="C2072" s="200" t="s">
        <v>65</v>
      </c>
      <c r="D2072" s="200" t="s">
        <v>55</v>
      </c>
      <c r="E2072" s="93" t="s">
        <v>349</v>
      </c>
      <c r="F2072" s="104"/>
      <c r="G2072" s="1">
        <f t="shared" si="220"/>
        <v>84.5</v>
      </c>
    </row>
    <row r="2073" spans="1:7" x14ac:dyDescent="0.2">
      <c r="A2073" s="98" t="s">
        <v>173</v>
      </c>
      <c r="B2073" s="43">
        <v>916</v>
      </c>
      <c r="C2073" s="200" t="s">
        <v>65</v>
      </c>
      <c r="D2073" s="200" t="s">
        <v>55</v>
      </c>
      <c r="E2073" s="102" t="s">
        <v>350</v>
      </c>
      <c r="F2073" s="200"/>
      <c r="G2073" s="8">
        <f t="shared" si="220"/>
        <v>84.5</v>
      </c>
    </row>
    <row r="2074" spans="1:7" x14ac:dyDescent="0.2">
      <c r="A2074" s="99" t="s">
        <v>176</v>
      </c>
      <c r="B2074" s="77">
        <v>916</v>
      </c>
      <c r="C2074" s="78" t="s">
        <v>65</v>
      </c>
      <c r="D2074" s="78" t="s">
        <v>55</v>
      </c>
      <c r="E2074" s="94" t="s">
        <v>351</v>
      </c>
      <c r="F2074" s="78"/>
      <c r="G2074" s="30">
        <f t="shared" si="220"/>
        <v>84.5</v>
      </c>
    </row>
    <row r="2075" spans="1:7" ht="31.5" x14ac:dyDescent="0.2">
      <c r="A2075" s="109" t="s">
        <v>18</v>
      </c>
      <c r="B2075" s="77">
        <v>916</v>
      </c>
      <c r="C2075" s="201" t="s">
        <v>65</v>
      </c>
      <c r="D2075" s="201" t="s">
        <v>55</v>
      </c>
      <c r="E2075" s="86" t="s">
        <v>351</v>
      </c>
      <c r="F2075" s="60" t="s">
        <v>20</v>
      </c>
      <c r="G2075" s="5">
        <f t="shared" si="220"/>
        <v>84.5</v>
      </c>
    </row>
    <row r="2076" spans="1:7" x14ac:dyDescent="0.2">
      <c r="A2076" s="109" t="s">
        <v>25</v>
      </c>
      <c r="B2076" s="77">
        <v>916</v>
      </c>
      <c r="C2076" s="201" t="s">
        <v>65</v>
      </c>
      <c r="D2076" s="201" t="s">
        <v>55</v>
      </c>
      <c r="E2076" s="86" t="s">
        <v>351</v>
      </c>
      <c r="F2076" s="60" t="s">
        <v>26</v>
      </c>
      <c r="G2076" s="5">
        <f t="shared" si="220"/>
        <v>84.5</v>
      </c>
    </row>
    <row r="2077" spans="1:7" x14ac:dyDescent="0.2">
      <c r="A2077" s="109" t="s">
        <v>138</v>
      </c>
      <c r="B2077" s="77">
        <v>916</v>
      </c>
      <c r="C2077" s="201" t="s">
        <v>65</v>
      </c>
      <c r="D2077" s="201" t="s">
        <v>55</v>
      </c>
      <c r="E2077" s="86" t="s">
        <v>351</v>
      </c>
      <c r="F2077" s="60" t="s">
        <v>145</v>
      </c>
      <c r="G2077" s="5">
        <v>84.5</v>
      </c>
    </row>
    <row r="2078" spans="1:7" ht="31.5" x14ac:dyDescent="0.2">
      <c r="A2078" s="133" t="s">
        <v>96</v>
      </c>
      <c r="B2078" s="43">
        <v>916</v>
      </c>
      <c r="C2078" s="200" t="s">
        <v>65</v>
      </c>
      <c r="D2078" s="200" t="s">
        <v>55</v>
      </c>
      <c r="E2078" s="200" t="s">
        <v>278</v>
      </c>
      <c r="F2078" s="200"/>
      <c r="G2078" s="8">
        <f>G2079</f>
        <v>59213</v>
      </c>
    </row>
    <row r="2079" spans="1:7" ht="63" x14ac:dyDescent="0.2">
      <c r="A2079" s="87" t="s">
        <v>277</v>
      </c>
      <c r="B2079" s="43">
        <v>916</v>
      </c>
      <c r="C2079" s="73" t="s">
        <v>65</v>
      </c>
      <c r="D2079" s="73" t="s">
        <v>55</v>
      </c>
      <c r="E2079" s="93" t="s">
        <v>279</v>
      </c>
      <c r="F2079" s="104"/>
      <c r="G2079" s="1">
        <f>G2080+G2089</f>
        <v>59213</v>
      </c>
    </row>
    <row r="2080" spans="1:7" ht="24" customHeight="1" x14ac:dyDescent="0.2">
      <c r="A2080" s="98" t="s">
        <v>178</v>
      </c>
      <c r="B2080" s="43">
        <v>916</v>
      </c>
      <c r="C2080" s="200" t="s">
        <v>65</v>
      </c>
      <c r="D2080" s="200" t="s">
        <v>55</v>
      </c>
      <c r="E2080" s="102" t="s">
        <v>352</v>
      </c>
      <c r="F2080" s="200"/>
      <c r="G2080" s="13">
        <f>G2081+G2085</f>
        <v>27400</v>
      </c>
    </row>
    <row r="2081" spans="1:7" x14ac:dyDescent="0.2">
      <c r="A2081" s="99" t="s">
        <v>179</v>
      </c>
      <c r="B2081" s="77">
        <v>916</v>
      </c>
      <c r="C2081" s="78" t="s">
        <v>65</v>
      </c>
      <c r="D2081" s="78" t="s">
        <v>55</v>
      </c>
      <c r="E2081" s="94" t="s">
        <v>353</v>
      </c>
      <c r="F2081" s="78"/>
      <c r="G2081" s="10">
        <f t="shared" ref="G2081:G2083" si="221">G2082</f>
        <v>400</v>
      </c>
    </row>
    <row r="2082" spans="1:7" ht="31.5" x14ac:dyDescent="0.2">
      <c r="A2082" s="109" t="s">
        <v>18</v>
      </c>
      <c r="B2082" s="202">
        <v>916</v>
      </c>
      <c r="C2082" s="201" t="s">
        <v>65</v>
      </c>
      <c r="D2082" s="201" t="s">
        <v>55</v>
      </c>
      <c r="E2082" s="86" t="s">
        <v>353</v>
      </c>
      <c r="F2082" s="60" t="s">
        <v>20</v>
      </c>
      <c r="G2082" s="24">
        <f t="shared" si="221"/>
        <v>400</v>
      </c>
    </row>
    <row r="2083" spans="1:7" x14ac:dyDescent="0.2">
      <c r="A2083" s="109" t="s">
        <v>25</v>
      </c>
      <c r="B2083" s="202">
        <v>916</v>
      </c>
      <c r="C2083" s="78" t="s">
        <v>65</v>
      </c>
      <c r="D2083" s="78" t="s">
        <v>55</v>
      </c>
      <c r="E2083" s="86" t="s">
        <v>353</v>
      </c>
      <c r="F2083" s="60" t="s">
        <v>26</v>
      </c>
      <c r="G2083" s="24">
        <f t="shared" si="221"/>
        <v>400</v>
      </c>
    </row>
    <row r="2084" spans="1:7" x14ac:dyDescent="0.2">
      <c r="A2084" s="109" t="s">
        <v>138</v>
      </c>
      <c r="B2084" s="43">
        <v>916</v>
      </c>
      <c r="C2084" s="201" t="s">
        <v>65</v>
      </c>
      <c r="D2084" s="201" t="s">
        <v>55</v>
      </c>
      <c r="E2084" s="86" t="s">
        <v>353</v>
      </c>
      <c r="F2084" s="60" t="s">
        <v>145</v>
      </c>
      <c r="G2084" s="24">
        <v>400</v>
      </c>
    </row>
    <row r="2085" spans="1:7" ht="31.5" x14ac:dyDescent="0.25">
      <c r="A2085" s="222" t="s">
        <v>943</v>
      </c>
      <c r="B2085" s="77">
        <v>916</v>
      </c>
      <c r="C2085" s="78" t="s">
        <v>65</v>
      </c>
      <c r="D2085" s="78" t="s">
        <v>55</v>
      </c>
      <c r="E2085" s="94" t="s">
        <v>944</v>
      </c>
      <c r="F2085" s="143"/>
      <c r="G2085" s="223">
        <f t="shared" ref="G2085:G2087" si="222">G2086</f>
        <v>27000</v>
      </c>
    </row>
    <row r="2086" spans="1:7" x14ac:dyDescent="0.25">
      <c r="A2086" s="224" t="s">
        <v>13</v>
      </c>
      <c r="B2086" s="202">
        <v>916</v>
      </c>
      <c r="C2086" s="201" t="s">
        <v>65</v>
      </c>
      <c r="D2086" s="201" t="s">
        <v>55</v>
      </c>
      <c r="E2086" s="96" t="s">
        <v>944</v>
      </c>
      <c r="F2086" s="145" t="s">
        <v>14</v>
      </c>
      <c r="G2086" s="146">
        <f t="shared" si="222"/>
        <v>27000</v>
      </c>
    </row>
    <row r="2087" spans="1:7" ht="47.25" x14ac:dyDescent="0.25">
      <c r="A2087" s="213" t="s">
        <v>424</v>
      </c>
      <c r="B2087" s="202">
        <v>916</v>
      </c>
      <c r="C2087" s="201" t="s">
        <v>65</v>
      </c>
      <c r="D2087" s="201" t="s">
        <v>55</v>
      </c>
      <c r="E2087" s="96" t="s">
        <v>944</v>
      </c>
      <c r="F2087" s="145" t="s">
        <v>12</v>
      </c>
      <c r="G2087" s="146">
        <f t="shared" si="222"/>
        <v>27000</v>
      </c>
    </row>
    <row r="2088" spans="1:7" ht="94.5" x14ac:dyDescent="0.25">
      <c r="A2088" s="213" t="s">
        <v>702</v>
      </c>
      <c r="B2088" s="202">
        <v>916</v>
      </c>
      <c r="C2088" s="201" t="s">
        <v>65</v>
      </c>
      <c r="D2088" s="201" t="s">
        <v>55</v>
      </c>
      <c r="E2088" s="96" t="s">
        <v>944</v>
      </c>
      <c r="F2088" s="145" t="s">
        <v>706</v>
      </c>
      <c r="G2088" s="146">
        <f>0+27000</f>
        <v>27000</v>
      </c>
    </row>
    <row r="2089" spans="1:7" ht="31.5" x14ac:dyDescent="0.2">
      <c r="A2089" s="98" t="s">
        <v>180</v>
      </c>
      <c r="B2089" s="43">
        <v>916</v>
      </c>
      <c r="C2089" s="200" t="s">
        <v>65</v>
      </c>
      <c r="D2089" s="200" t="s">
        <v>55</v>
      </c>
      <c r="E2089" s="200" t="s">
        <v>354</v>
      </c>
      <c r="F2089" s="200"/>
      <c r="G2089" s="8">
        <f t="shared" ref="G2089:G2091" si="223">G2090</f>
        <v>31813</v>
      </c>
    </row>
    <row r="2090" spans="1:7" ht="31.5" x14ac:dyDescent="0.2">
      <c r="A2090" s="109" t="s">
        <v>18</v>
      </c>
      <c r="B2090" s="202">
        <v>916</v>
      </c>
      <c r="C2090" s="201" t="s">
        <v>65</v>
      </c>
      <c r="D2090" s="201" t="s">
        <v>55</v>
      </c>
      <c r="E2090" s="201" t="s">
        <v>354</v>
      </c>
      <c r="F2090" s="60" t="s">
        <v>20</v>
      </c>
      <c r="G2090" s="3">
        <f t="shared" si="223"/>
        <v>31813</v>
      </c>
    </row>
    <row r="2091" spans="1:7" x14ac:dyDescent="0.2">
      <c r="A2091" s="109" t="s">
        <v>25</v>
      </c>
      <c r="B2091" s="202">
        <v>916</v>
      </c>
      <c r="C2091" s="201" t="s">
        <v>65</v>
      </c>
      <c r="D2091" s="201" t="s">
        <v>55</v>
      </c>
      <c r="E2091" s="201" t="s">
        <v>354</v>
      </c>
      <c r="F2091" s="60" t="s">
        <v>26</v>
      </c>
      <c r="G2091" s="3">
        <f t="shared" si="223"/>
        <v>31813</v>
      </c>
    </row>
    <row r="2092" spans="1:7" ht="47.25" x14ac:dyDescent="0.2">
      <c r="A2092" s="82" t="s">
        <v>144</v>
      </c>
      <c r="B2092" s="202">
        <v>916</v>
      </c>
      <c r="C2092" s="201" t="s">
        <v>65</v>
      </c>
      <c r="D2092" s="201" t="s">
        <v>55</v>
      </c>
      <c r="E2092" s="201" t="s">
        <v>354</v>
      </c>
      <c r="F2092" s="201" t="s">
        <v>146</v>
      </c>
      <c r="G2092" s="3">
        <f>58813-27000</f>
        <v>31813</v>
      </c>
    </row>
    <row r="2093" spans="1:7" x14ac:dyDescent="0.2">
      <c r="A2093" s="85" t="s">
        <v>97</v>
      </c>
      <c r="B2093" s="44">
        <v>916</v>
      </c>
      <c r="C2093" s="73" t="s">
        <v>65</v>
      </c>
      <c r="D2093" s="73" t="s">
        <v>81</v>
      </c>
      <c r="E2093" s="86" t="s">
        <v>92</v>
      </c>
      <c r="F2093" s="60"/>
      <c r="G2093" s="1">
        <f>G2094</f>
        <v>420</v>
      </c>
    </row>
    <row r="2094" spans="1:7" ht="31.5" x14ac:dyDescent="0.2">
      <c r="A2094" s="87" t="s">
        <v>673</v>
      </c>
      <c r="B2094" s="44">
        <v>916</v>
      </c>
      <c r="C2094" s="73" t="s">
        <v>65</v>
      </c>
      <c r="D2094" s="44" t="s">
        <v>81</v>
      </c>
      <c r="E2094" s="73" t="s">
        <v>275</v>
      </c>
      <c r="F2094" s="73"/>
      <c r="G2094" s="1">
        <f>G2095+G2101</f>
        <v>420</v>
      </c>
    </row>
    <row r="2095" spans="1:7" x14ac:dyDescent="0.2">
      <c r="A2095" s="98" t="s">
        <v>6</v>
      </c>
      <c r="B2095" s="43">
        <v>916</v>
      </c>
      <c r="C2095" s="200" t="s">
        <v>65</v>
      </c>
      <c r="D2095" s="200" t="s">
        <v>81</v>
      </c>
      <c r="E2095" s="200" t="s">
        <v>276</v>
      </c>
      <c r="F2095" s="200"/>
      <c r="G2095" s="8">
        <f t="shared" ref="G2095:G2099" si="224">G2096</f>
        <v>220</v>
      </c>
    </row>
    <row r="2096" spans="1:7" ht="31.5" x14ac:dyDescent="0.2">
      <c r="A2096" s="72" t="s">
        <v>223</v>
      </c>
      <c r="B2096" s="44">
        <v>916</v>
      </c>
      <c r="C2096" s="73" t="s">
        <v>65</v>
      </c>
      <c r="D2096" s="73" t="s">
        <v>81</v>
      </c>
      <c r="E2096" s="93" t="s">
        <v>413</v>
      </c>
      <c r="F2096" s="104"/>
      <c r="G2096" s="1">
        <f t="shared" si="224"/>
        <v>220</v>
      </c>
    </row>
    <row r="2097" spans="1:7" x14ac:dyDescent="0.2">
      <c r="A2097" s="76" t="s">
        <v>140</v>
      </c>
      <c r="B2097" s="77">
        <v>916</v>
      </c>
      <c r="C2097" s="78" t="s">
        <v>65</v>
      </c>
      <c r="D2097" s="78" t="s">
        <v>81</v>
      </c>
      <c r="E2097" s="94" t="s">
        <v>237</v>
      </c>
      <c r="F2097" s="78"/>
      <c r="G2097" s="30">
        <f t="shared" si="224"/>
        <v>220</v>
      </c>
    </row>
    <row r="2098" spans="1:7" ht="31.5" x14ac:dyDescent="0.2">
      <c r="A2098" s="108" t="s">
        <v>22</v>
      </c>
      <c r="B2098" s="202">
        <v>916</v>
      </c>
      <c r="C2098" s="201" t="s">
        <v>65</v>
      </c>
      <c r="D2098" s="201" t="s">
        <v>81</v>
      </c>
      <c r="E2098" s="96" t="s">
        <v>237</v>
      </c>
      <c r="F2098" s="60" t="s">
        <v>15</v>
      </c>
      <c r="G2098" s="3">
        <f t="shared" si="224"/>
        <v>220</v>
      </c>
    </row>
    <row r="2099" spans="1:7" ht="31.5" x14ac:dyDescent="0.2">
      <c r="A2099" s="108" t="s">
        <v>17</v>
      </c>
      <c r="B2099" s="202">
        <v>916</v>
      </c>
      <c r="C2099" s="201" t="s">
        <v>65</v>
      </c>
      <c r="D2099" s="201" t="s">
        <v>81</v>
      </c>
      <c r="E2099" s="96" t="s">
        <v>237</v>
      </c>
      <c r="F2099" s="60" t="s">
        <v>16</v>
      </c>
      <c r="G2099" s="3">
        <f t="shared" si="224"/>
        <v>220</v>
      </c>
    </row>
    <row r="2100" spans="1:7" x14ac:dyDescent="0.2">
      <c r="A2100" s="79" t="s">
        <v>934</v>
      </c>
      <c r="B2100" s="202">
        <v>916</v>
      </c>
      <c r="C2100" s="201" t="s">
        <v>65</v>
      </c>
      <c r="D2100" s="201" t="s">
        <v>81</v>
      </c>
      <c r="E2100" s="96" t="s">
        <v>237</v>
      </c>
      <c r="F2100" s="201" t="s">
        <v>128</v>
      </c>
      <c r="G2100" s="3">
        <v>220</v>
      </c>
    </row>
    <row r="2101" spans="1:7" x14ac:dyDescent="0.2">
      <c r="A2101" s="98" t="s">
        <v>7</v>
      </c>
      <c r="B2101" s="43">
        <v>916</v>
      </c>
      <c r="C2101" s="200" t="s">
        <v>65</v>
      </c>
      <c r="D2101" s="200" t="s">
        <v>81</v>
      </c>
      <c r="E2101" s="200" t="s">
        <v>336</v>
      </c>
      <c r="F2101" s="200"/>
      <c r="G2101" s="8">
        <f>G2102</f>
        <v>200</v>
      </c>
    </row>
    <row r="2102" spans="1:7" x14ac:dyDescent="0.2">
      <c r="A2102" s="87" t="s">
        <v>491</v>
      </c>
      <c r="B2102" s="44">
        <v>916</v>
      </c>
      <c r="C2102" s="73" t="s">
        <v>65</v>
      </c>
      <c r="D2102" s="73" t="s">
        <v>81</v>
      </c>
      <c r="E2102" s="93" t="s">
        <v>349</v>
      </c>
      <c r="F2102" s="104"/>
      <c r="G2102" s="1">
        <f t="shared" ref="G2102:G2103" si="225">G2103</f>
        <v>200</v>
      </c>
    </row>
    <row r="2103" spans="1:7" x14ac:dyDescent="0.2">
      <c r="A2103" s="98" t="s">
        <v>173</v>
      </c>
      <c r="B2103" s="43">
        <v>916</v>
      </c>
      <c r="C2103" s="200" t="s">
        <v>65</v>
      </c>
      <c r="D2103" s="200" t="s">
        <v>81</v>
      </c>
      <c r="E2103" s="102" t="s">
        <v>350</v>
      </c>
      <c r="F2103" s="200"/>
      <c r="G2103" s="8">
        <f t="shared" si="225"/>
        <v>200</v>
      </c>
    </row>
    <row r="2104" spans="1:7" x14ac:dyDescent="0.2">
      <c r="A2104" s="99" t="s">
        <v>176</v>
      </c>
      <c r="B2104" s="77">
        <v>916</v>
      </c>
      <c r="C2104" s="78" t="s">
        <v>65</v>
      </c>
      <c r="D2104" s="78" t="s">
        <v>81</v>
      </c>
      <c r="E2104" s="94" t="s">
        <v>351</v>
      </c>
      <c r="F2104" s="78"/>
      <c r="G2104" s="30">
        <f>G2105</f>
        <v>200</v>
      </c>
    </row>
    <row r="2105" spans="1:7" ht="31.5" x14ac:dyDescent="0.2">
      <c r="A2105" s="109" t="s">
        <v>22</v>
      </c>
      <c r="B2105" s="202">
        <v>916</v>
      </c>
      <c r="C2105" s="201" t="s">
        <v>65</v>
      </c>
      <c r="D2105" s="201" t="s">
        <v>81</v>
      </c>
      <c r="E2105" s="86" t="s">
        <v>351</v>
      </c>
      <c r="F2105" s="60" t="s">
        <v>15</v>
      </c>
      <c r="G2105" s="5">
        <f t="shared" ref="G2105:G2106" si="226">G2106</f>
        <v>200</v>
      </c>
    </row>
    <row r="2106" spans="1:7" ht="31.5" x14ac:dyDescent="0.2">
      <c r="A2106" s="109" t="s">
        <v>17</v>
      </c>
      <c r="B2106" s="202">
        <v>916</v>
      </c>
      <c r="C2106" s="201" t="s">
        <v>65</v>
      </c>
      <c r="D2106" s="201" t="s">
        <v>81</v>
      </c>
      <c r="E2106" s="86" t="s">
        <v>351</v>
      </c>
      <c r="F2106" s="60" t="s">
        <v>16</v>
      </c>
      <c r="G2106" s="5">
        <f t="shared" si="226"/>
        <v>200</v>
      </c>
    </row>
    <row r="2107" spans="1:7" x14ac:dyDescent="0.2">
      <c r="A2107" s="82" t="s">
        <v>934</v>
      </c>
      <c r="B2107" s="202">
        <v>916</v>
      </c>
      <c r="C2107" s="201" t="s">
        <v>65</v>
      </c>
      <c r="D2107" s="201" t="s">
        <v>81</v>
      </c>
      <c r="E2107" s="86" t="s">
        <v>351</v>
      </c>
      <c r="F2107" s="201" t="s">
        <v>128</v>
      </c>
      <c r="G2107" s="5">
        <v>200</v>
      </c>
    </row>
    <row r="2108" spans="1:7" x14ac:dyDescent="0.2">
      <c r="A2108" s="85" t="s">
        <v>68</v>
      </c>
      <c r="B2108" s="44">
        <v>916</v>
      </c>
      <c r="C2108" s="73" t="s">
        <v>65</v>
      </c>
      <c r="D2108" s="73" t="s">
        <v>65</v>
      </c>
      <c r="E2108" s="86" t="s">
        <v>92</v>
      </c>
      <c r="F2108" s="60"/>
      <c r="G2108" s="1">
        <f>G2109+G2116</f>
        <v>49225</v>
      </c>
    </row>
    <row r="2109" spans="1:7" ht="31.5" x14ac:dyDescent="0.2">
      <c r="A2109" s="87" t="s">
        <v>673</v>
      </c>
      <c r="B2109" s="44">
        <v>916</v>
      </c>
      <c r="C2109" s="73" t="s">
        <v>65</v>
      </c>
      <c r="D2109" s="44" t="s">
        <v>65</v>
      </c>
      <c r="E2109" s="73" t="s">
        <v>275</v>
      </c>
      <c r="F2109" s="73"/>
      <c r="G2109" s="1">
        <f t="shared" ref="G2109:G2110" si="227">G2110</f>
        <v>500</v>
      </c>
    </row>
    <row r="2110" spans="1:7" x14ac:dyDescent="0.2">
      <c r="A2110" s="98" t="s">
        <v>7</v>
      </c>
      <c r="B2110" s="43">
        <v>916</v>
      </c>
      <c r="C2110" s="200" t="s">
        <v>65</v>
      </c>
      <c r="D2110" s="200" t="s">
        <v>65</v>
      </c>
      <c r="E2110" s="200" t="s">
        <v>336</v>
      </c>
      <c r="F2110" s="200"/>
      <c r="G2110" s="8">
        <f t="shared" si="227"/>
        <v>500</v>
      </c>
    </row>
    <row r="2111" spans="1:7" x14ac:dyDescent="0.2">
      <c r="A2111" s="87" t="s">
        <v>491</v>
      </c>
      <c r="B2111" s="44">
        <v>916</v>
      </c>
      <c r="C2111" s="73" t="s">
        <v>65</v>
      </c>
      <c r="D2111" s="73" t="s">
        <v>65</v>
      </c>
      <c r="E2111" s="93" t="s">
        <v>349</v>
      </c>
      <c r="F2111" s="104"/>
      <c r="G2111" s="1">
        <f t="shared" ref="G2111" si="228">G2112</f>
        <v>500</v>
      </c>
    </row>
    <row r="2112" spans="1:7" x14ac:dyDescent="0.2">
      <c r="A2112" s="98" t="s">
        <v>173</v>
      </c>
      <c r="B2112" s="43">
        <v>916</v>
      </c>
      <c r="C2112" s="200" t="s">
        <v>65</v>
      </c>
      <c r="D2112" s="200" t="s">
        <v>65</v>
      </c>
      <c r="E2112" s="102" t="s">
        <v>350</v>
      </c>
      <c r="F2112" s="200"/>
      <c r="G2112" s="8">
        <f>G2113</f>
        <v>500</v>
      </c>
    </row>
    <row r="2113" spans="1:7" ht="31.5" x14ac:dyDescent="0.2">
      <c r="A2113" s="109" t="s">
        <v>18</v>
      </c>
      <c r="B2113" s="202">
        <v>916</v>
      </c>
      <c r="C2113" s="201" t="s">
        <v>65</v>
      </c>
      <c r="D2113" s="201" t="s">
        <v>65</v>
      </c>
      <c r="E2113" s="86" t="s">
        <v>351</v>
      </c>
      <c r="F2113" s="60" t="s">
        <v>20</v>
      </c>
      <c r="G2113" s="5">
        <f t="shared" ref="G2113:G2114" si="229">G2114</f>
        <v>500</v>
      </c>
    </row>
    <row r="2114" spans="1:7" x14ac:dyDescent="0.2">
      <c r="A2114" s="109" t="s">
        <v>25</v>
      </c>
      <c r="B2114" s="202">
        <v>916</v>
      </c>
      <c r="C2114" s="201" t="s">
        <v>65</v>
      </c>
      <c r="D2114" s="201" t="s">
        <v>65</v>
      </c>
      <c r="E2114" s="86" t="s">
        <v>351</v>
      </c>
      <c r="F2114" s="60" t="s">
        <v>26</v>
      </c>
      <c r="G2114" s="5">
        <f t="shared" si="229"/>
        <v>500</v>
      </c>
    </row>
    <row r="2115" spans="1:7" x14ac:dyDescent="0.2">
      <c r="A2115" s="109" t="s">
        <v>138</v>
      </c>
      <c r="B2115" s="202">
        <v>916</v>
      </c>
      <c r="C2115" s="201" t="s">
        <v>65</v>
      </c>
      <c r="D2115" s="201" t="s">
        <v>65</v>
      </c>
      <c r="E2115" s="86" t="s">
        <v>351</v>
      </c>
      <c r="F2115" s="60" t="s">
        <v>145</v>
      </c>
      <c r="G2115" s="5">
        <v>500</v>
      </c>
    </row>
    <row r="2116" spans="1:7" ht="31.5" x14ac:dyDescent="0.2">
      <c r="A2116" s="87" t="s">
        <v>682</v>
      </c>
      <c r="B2116" s="44">
        <v>916</v>
      </c>
      <c r="C2116" s="73" t="s">
        <v>65</v>
      </c>
      <c r="D2116" s="44" t="s">
        <v>65</v>
      </c>
      <c r="E2116" s="73" t="s">
        <v>358</v>
      </c>
      <c r="F2116" s="73"/>
      <c r="G2116" s="1">
        <f t="shared" ref="G2116:G2117" si="230">G2117</f>
        <v>48725</v>
      </c>
    </row>
    <row r="2117" spans="1:7" ht="47.25" x14ac:dyDescent="0.2">
      <c r="A2117" s="98" t="s">
        <v>756</v>
      </c>
      <c r="B2117" s="43">
        <v>916</v>
      </c>
      <c r="C2117" s="200" t="s">
        <v>65</v>
      </c>
      <c r="D2117" s="200" t="s">
        <v>65</v>
      </c>
      <c r="E2117" s="200" t="s">
        <v>359</v>
      </c>
      <c r="F2117" s="200"/>
      <c r="G2117" s="8">
        <f t="shared" si="230"/>
        <v>48725</v>
      </c>
    </row>
    <row r="2118" spans="1:7" ht="31.5" x14ac:dyDescent="0.2">
      <c r="A2118" s="87" t="s">
        <v>360</v>
      </c>
      <c r="B2118" s="44">
        <v>916</v>
      </c>
      <c r="C2118" s="104" t="s">
        <v>65</v>
      </c>
      <c r="D2118" s="73" t="s">
        <v>65</v>
      </c>
      <c r="E2118" s="73" t="s">
        <v>361</v>
      </c>
      <c r="F2118" s="142"/>
      <c r="G2118" s="1">
        <f>G2119+G2129+G2136+G2143+G2147</f>
        <v>48725</v>
      </c>
    </row>
    <row r="2119" spans="1:7" x14ac:dyDescent="0.2">
      <c r="A2119" s="99" t="s">
        <v>93</v>
      </c>
      <c r="B2119" s="77">
        <v>916</v>
      </c>
      <c r="C2119" s="78" t="s">
        <v>65</v>
      </c>
      <c r="D2119" s="78" t="s">
        <v>65</v>
      </c>
      <c r="E2119" s="78" t="s">
        <v>362</v>
      </c>
      <c r="F2119" s="78"/>
      <c r="G2119" s="2">
        <f>G2120+G2123+G2126</f>
        <v>26686</v>
      </c>
    </row>
    <row r="2120" spans="1:7" ht="31.5" x14ac:dyDescent="0.2">
      <c r="A2120" s="109" t="s">
        <v>22</v>
      </c>
      <c r="B2120" s="202">
        <v>916</v>
      </c>
      <c r="C2120" s="201" t="s">
        <v>65</v>
      </c>
      <c r="D2120" s="201" t="s">
        <v>65</v>
      </c>
      <c r="E2120" s="201" t="s">
        <v>362</v>
      </c>
      <c r="F2120" s="95" t="s">
        <v>15</v>
      </c>
      <c r="G2120" s="5">
        <f t="shared" ref="G2120:G2121" si="231">G2121</f>
        <v>320</v>
      </c>
    </row>
    <row r="2121" spans="1:7" ht="31.5" x14ac:dyDescent="0.2">
      <c r="A2121" s="109" t="s">
        <v>17</v>
      </c>
      <c r="B2121" s="202">
        <v>916</v>
      </c>
      <c r="C2121" s="201" t="s">
        <v>65</v>
      </c>
      <c r="D2121" s="201" t="s">
        <v>65</v>
      </c>
      <c r="E2121" s="201" t="s">
        <v>362</v>
      </c>
      <c r="F2121" s="95" t="s">
        <v>16</v>
      </c>
      <c r="G2121" s="5">
        <f t="shared" si="231"/>
        <v>320</v>
      </c>
    </row>
    <row r="2122" spans="1:7" x14ac:dyDescent="0.2">
      <c r="A2122" s="82" t="s">
        <v>935</v>
      </c>
      <c r="B2122" s="202">
        <v>916</v>
      </c>
      <c r="C2122" s="201" t="s">
        <v>65</v>
      </c>
      <c r="D2122" s="201" t="s">
        <v>65</v>
      </c>
      <c r="E2122" s="201" t="s">
        <v>362</v>
      </c>
      <c r="F2122" s="112" t="s">
        <v>128</v>
      </c>
      <c r="G2122" s="5">
        <v>320</v>
      </c>
    </row>
    <row r="2123" spans="1:7" x14ac:dyDescent="0.2">
      <c r="A2123" s="109" t="s">
        <v>23</v>
      </c>
      <c r="B2123" s="202">
        <v>916</v>
      </c>
      <c r="C2123" s="201" t="s">
        <v>65</v>
      </c>
      <c r="D2123" s="201" t="s">
        <v>65</v>
      </c>
      <c r="E2123" s="201" t="s">
        <v>362</v>
      </c>
      <c r="F2123" s="60" t="s">
        <v>24</v>
      </c>
      <c r="G2123" s="5">
        <f t="shared" ref="G2123:G2124" si="232">G2124</f>
        <v>1820</v>
      </c>
    </row>
    <row r="2124" spans="1:7" ht="31.5" x14ac:dyDescent="0.2">
      <c r="A2124" s="109" t="s">
        <v>158</v>
      </c>
      <c r="B2124" s="202">
        <v>916</v>
      </c>
      <c r="C2124" s="201" t="s">
        <v>65</v>
      </c>
      <c r="D2124" s="201" t="s">
        <v>65</v>
      </c>
      <c r="E2124" s="201" t="s">
        <v>362</v>
      </c>
      <c r="F2124" s="60" t="s">
        <v>162</v>
      </c>
      <c r="G2124" s="5">
        <f t="shared" si="232"/>
        <v>1820</v>
      </c>
    </row>
    <row r="2125" spans="1:7" ht="31.5" x14ac:dyDescent="0.2">
      <c r="A2125" s="109" t="s">
        <v>199</v>
      </c>
      <c r="B2125" s="202">
        <v>916</v>
      </c>
      <c r="C2125" s="201" t="s">
        <v>65</v>
      </c>
      <c r="D2125" s="201" t="s">
        <v>65</v>
      </c>
      <c r="E2125" s="201" t="s">
        <v>362</v>
      </c>
      <c r="F2125" s="201" t="s">
        <v>163</v>
      </c>
      <c r="G2125" s="5">
        <v>1820</v>
      </c>
    </row>
    <row r="2126" spans="1:7" ht="31.5" x14ac:dyDescent="0.2">
      <c r="A2126" s="82" t="s">
        <v>18</v>
      </c>
      <c r="B2126" s="202">
        <v>916</v>
      </c>
      <c r="C2126" s="201" t="s">
        <v>65</v>
      </c>
      <c r="D2126" s="201" t="s">
        <v>65</v>
      </c>
      <c r="E2126" s="201" t="s">
        <v>362</v>
      </c>
      <c r="F2126" s="201" t="s">
        <v>20</v>
      </c>
      <c r="G2126" s="3">
        <f t="shared" ref="G2126:G2127" si="233">G2127</f>
        <v>24546</v>
      </c>
    </row>
    <row r="2127" spans="1:7" x14ac:dyDescent="0.2">
      <c r="A2127" s="82" t="s">
        <v>25</v>
      </c>
      <c r="B2127" s="202">
        <v>916</v>
      </c>
      <c r="C2127" s="201" t="s">
        <v>65</v>
      </c>
      <c r="D2127" s="201" t="s">
        <v>65</v>
      </c>
      <c r="E2127" s="201" t="s">
        <v>362</v>
      </c>
      <c r="F2127" s="201" t="s">
        <v>26</v>
      </c>
      <c r="G2127" s="3">
        <f t="shared" si="233"/>
        <v>24546</v>
      </c>
    </row>
    <row r="2128" spans="1:7" x14ac:dyDescent="0.2">
      <c r="A2128" s="109" t="s">
        <v>138</v>
      </c>
      <c r="B2128" s="202">
        <v>916</v>
      </c>
      <c r="C2128" s="201" t="s">
        <v>65</v>
      </c>
      <c r="D2128" s="201" t="s">
        <v>65</v>
      </c>
      <c r="E2128" s="201" t="s">
        <v>362</v>
      </c>
      <c r="F2128" s="112" t="s">
        <v>145</v>
      </c>
      <c r="G2128" s="3">
        <v>24546</v>
      </c>
    </row>
    <row r="2129" spans="1:7" x14ac:dyDescent="0.2">
      <c r="A2129" s="99" t="s">
        <v>184</v>
      </c>
      <c r="B2129" s="77">
        <v>916</v>
      </c>
      <c r="C2129" s="78" t="s">
        <v>65</v>
      </c>
      <c r="D2129" s="78" t="s">
        <v>65</v>
      </c>
      <c r="E2129" s="78" t="s">
        <v>363</v>
      </c>
      <c r="F2129" s="78"/>
      <c r="G2129" s="2">
        <f>G2130+G2133</f>
        <v>8911</v>
      </c>
    </row>
    <row r="2130" spans="1:7" ht="31.5" x14ac:dyDescent="0.2">
      <c r="A2130" s="109" t="s">
        <v>22</v>
      </c>
      <c r="B2130" s="202">
        <v>916</v>
      </c>
      <c r="C2130" s="201" t="s">
        <v>65</v>
      </c>
      <c r="D2130" s="201" t="s">
        <v>65</v>
      </c>
      <c r="E2130" s="201" t="s">
        <v>363</v>
      </c>
      <c r="F2130" s="95" t="s">
        <v>15</v>
      </c>
      <c r="G2130" s="219">
        <f t="shared" ref="G2130:G2131" si="234">G2131</f>
        <v>0</v>
      </c>
    </row>
    <row r="2131" spans="1:7" ht="31.5" x14ac:dyDescent="0.2">
      <c r="A2131" s="109" t="s">
        <v>17</v>
      </c>
      <c r="B2131" s="202">
        <v>916</v>
      </c>
      <c r="C2131" s="201" t="s">
        <v>65</v>
      </c>
      <c r="D2131" s="201" t="s">
        <v>65</v>
      </c>
      <c r="E2131" s="201" t="s">
        <v>363</v>
      </c>
      <c r="F2131" s="95" t="s">
        <v>16</v>
      </c>
      <c r="G2131" s="219">
        <f t="shared" si="234"/>
        <v>0</v>
      </c>
    </row>
    <row r="2132" spans="1:7" x14ac:dyDescent="0.2">
      <c r="A2132" s="82" t="s">
        <v>935</v>
      </c>
      <c r="B2132" s="202">
        <v>916</v>
      </c>
      <c r="C2132" s="201" t="s">
        <v>65</v>
      </c>
      <c r="D2132" s="201" t="s">
        <v>65</v>
      </c>
      <c r="E2132" s="201" t="s">
        <v>363</v>
      </c>
      <c r="F2132" s="112" t="s">
        <v>128</v>
      </c>
      <c r="G2132" s="196">
        <f>8911-8911</f>
        <v>0</v>
      </c>
    </row>
    <row r="2133" spans="1:7" ht="31.5" x14ac:dyDescent="0.25">
      <c r="A2133" s="179" t="s">
        <v>18</v>
      </c>
      <c r="B2133" s="202">
        <v>916</v>
      </c>
      <c r="C2133" s="201" t="s">
        <v>65</v>
      </c>
      <c r="D2133" s="201" t="s">
        <v>65</v>
      </c>
      <c r="E2133" s="145" t="s">
        <v>363</v>
      </c>
      <c r="F2133" s="145" t="s">
        <v>20</v>
      </c>
      <c r="G2133" s="196">
        <f>G2134</f>
        <v>8911</v>
      </c>
    </row>
    <row r="2134" spans="1:7" x14ac:dyDescent="0.25">
      <c r="A2134" s="179" t="s">
        <v>25</v>
      </c>
      <c r="B2134" s="202">
        <v>916</v>
      </c>
      <c r="C2134" s="201" t="s">
        <v>65</v>
      </c>
      <c r="D2134" s="201" t="s">
        <v>65</v>
      </c>
      <c r="E2134" s="145" t="s">
        <v>363</v>
      </c>
      <c r="F2134" s="145" t="s">
        <v>26</v>
      </c>
      <c r="G2134" s="196">
        <f>G2135</f>
        <v>8911</v>
      </c>
    </row>
    <row r="2135" spans="1:7" x14ac:dyDescent="0.25">
      <c r="A2135" s="275" t="s">
        <v>138</v>
      </c>
      <c r="B2135" s="202">
        <v>916</v>
      </c>
      <c r="C2135" s="201" t="s">
        <v>65</v>
      </c>
      <c r="D2135" s="201" t="s">
        <v>65</v>
      </c>
      <c r="E2135" s="145" t="s">
        <v>363</v>
      </c>
      <c r="F2135" s="265" t="s">
        <v>145</v>
      </c>
      <c r="G2135" s="196">
        <f>0+8911</f>
        <v>8911</v>
      </c>
    </row>
    <row r="2136" spans="1:7" ht="63" x14ac:dyDescent="0.2">
      <c r="A2136" s="99" t="s">
        <v>185</v>
      </c>
      <c r="B2136" s="77">
        <v>916</v>
      </c>
      <c r="C2136" s="78" t="s">
        <v>65</v>
      </c>
      <c r="D2136" s="78" t="s">
        <v>65</v>
      </c>
      <c r="E2136" s="78" t="s">
        <v>364</v>
      </c>
      <c r="F2136" s="78"/>
      <c r="G2136" s="2">
        <f>G2137+G2140</f>
        <v>450</v>
      </c>
    </row>
    <row r="2137" spans="1:7" ht="31.5" x14ac:dyDescent="0.2">
      <c r="A2137" s="109" t="s">
        <v>22</v>
      </c>
      <c r="B2137" s="202">
        <v>916</v>
      </c>
      <c r="C2137" s="201" t="s">
        <v>65</v>
      </c>
      <c r="D2137" s="201" t="s">
        <v>65</v>
      </c>
      <c r="E2137" s="201" t="s">
        <v>364</v>
      </c>
      <c r="F2137" s="95" t="s">
        <v>15</v>
      </c>
      <c r="G2137" s="27">
        <f t="shared" ref="G2137:G2138" si="235">G2138</f>
        <v>0</v>
      </c>
    </row>
    <row r="2138" spans="1:7" ht="31.5" x14ac:dyDescent="0.2">
      <c r="A2138" s="109" t="s">
        <v>17</v>
      </c>
      <c r="B2138" s="202">
        <v>916</v>
      </c>
      <c r="C2138" s="201" t="s">
        <v>65</v>
      </c>
      <c r="D2138" s="201" t="s">
        <v>65</v>
      </c>
      <c r="E2138" s="201" t="s">
        <v>364</v>
      </c>
      <c r="F2138" s="95" t="s">
        <v>16</v>
      </c>
      <c r="G2138" s="27">
        <f t="shared" si="235"/>
        <v>0</v>
      </c>
    </row>
    <row r="2139" spans="1:7" x14ac:dyDescent="0.2">
      <c r="A2139" s="82" t="s">
        <v>935</v>
      </c>
      <c r="B2139" s="202">
        <v>916</v>
      </c>
      <c r="C2139" s="201" t="s">
        <v>65</v>
      </c>
      <c r="D2139" s="201" t="s">
        <v>65</v>
      </c>
      <c r="E2139" s="201" t="s">
        <v>364</v>
      </c>
      <c r="F2139" s="112" t="s">
        <v>128</v>
      </c>
      <c r="G2139" s="196">
        <f>150-150</f>
        <v>0</v>
      </c>
    </row>
    <row r="2140" spans="1:7" ht="31.5" x14ac:dyDescent="0.2">
      <c r="A2140" s="109" t="s">
        <v>18</v>
      </c>
      <c r="B2140" s="202">
        <v>916</v>
      </c>
      <c r="C2140" s="201" t="s">
        <v>65</v>
      </c>
      <c r="D2140" s="201" t="s">
        <v>65</v>
      </c>
      <c r="E2140" s="201" t="s">
        <v>364</v>
      </c>
      <c r="F2140" s="112" t="s">
        <v>20</v>
      </c>
      <c r="G2140" s="5">
        <f t="shared" ref="G2140:G2141" si="236">G2141</f>
        <v>450</v>
      </c>
    </row>
    <row r="2141" spans="1:7" x14ac:dyDescent="0.2">
      <c r="A2141" s="109" t="s">
        <v>25</v>
      </c>
      <c r="B2141" s="202">
        <v>916</v>
      </c>
      <c r="C2141" s="201" t="s">
        <v>65</v>
      </c>
      <c r="D2141" s="201" t="s">
        <v>65</v>
      </c>
      <c r="E2141" s="201" t="s">
        <v>364</v>
      </c>
      <c r="F2141" s="112" t="s">
        <v>26</v>
      </c>
      <c r="G2141" s="5">
        <f t="shared" si="236"/>
        <v>450</v>
      </c>
    </row>
    <row r="2142" spans="1:7" x14ac:dyDescent="0.2">
      <c r="A2142" s="109" t="s">
        <v>138</v>
      </c>
      <c r="B2142" s="202">
        <v>916</v>
      </c>
      <c r="C2142" s="201" t="s">
        <v>65</v>
      </c>
      <c r="D2142" s="201" t="s">
        <v>65</v>
      </c>
      <c r="E2142" s="201" t="s">
        <v>364</v>
      </c>
      <c r="F2142" s="112" t="s">
        <v>145</v>
      </c>
      <c r="G2142" s="196">
        <f>300+150</f>
        <v>450</v>
      </c>
    </row>
    <row r="2143" spans="1:7" x14ac:dyDescent="0.2">
      <c r="A2143" s="99" t="s">
        <v>186</v>
      </c>
      <c r="B2143" s="77">
        <v>916</v>
      </c>
      <c r="C2143" s="78" t="s">
        <v>65</v>
      </c>
      <c r="D2143" s="78" t="s">
        <v>65</v>
      </c>
      <c r="E2143" s="78" t="s">
        <v>365</v>
      </c>
      <c r="F2143" s="78"/>
      <c r="G2143" s="2">
        <f t="shared" ref="G2143:G2145" si="237">G2144</f>
        <v>928</v>
      </c>
    </row>
    <row r="2144" spans="1:7" ht="31.5" x14ac:dyDescent="0.2">
      <c r="A2144" s="109" t="s">
        <v>18</v>
      </c>
      <c r="B2144" s="202">
        <v>916</v>
      </c>
      <c r="C2144" s="201" t="s">
        <v>65</v>
      </c>
      <c r="D2144" s="201" t="s">
        <v>65</v>
      </c>
      <c r="E2144" s="201" t="s">
        <v>365</v>
      </c>
      <c r="F2144" s="112" t="s">
        <v>20</v>
      </c>
      <c r="G2144" s="5">
        <f t="shared" si="237"/>
        <v>928</v>
      </c>
    </row>
    <row r="2145" spans="1:7" x14ac:dyDescent="0.2">
      <c r="A2145" s="109" t="s">
        <v>25</v>
      </c>
      <c r="B2145" s="202">
        <v>916</v>
      </c>
      <c r="C2145" s="201" t="s">
        <v>65</v>
      </c>
      <c r="D2145" s="201" t="s">
        <v>65</v>
      </c>
      <c r="E2145" s="201" t="s">
        <v>365</v>
      </c>
      <c r="F2145" s="112" t="s">
        <v>26</v>
      </c>
      <c r="G2145" s="5">
        <f t="shared" si="237"/>
        <v>928</v>
      </c>
    </row>
    <row r="2146" spans="1:7" x14ac:dyDescent="0.2">
      <c r="A2146" s="109" t="s">
        <v>138</v>
      </c>
      <c r="B2146" s="202">
        <v>916</v>
      </c>
      <c r="C2146" s="201" t="s">
        <v>65</v>
      </c>
      <c r="D2146" s="201" t="s">
        <v>65</v>
      </c>
      <c r="E2146" s="201" t="s">
        <v>365</v>
      </c>
      <c r="F2146" s="112" t="s">
        <v>145</v>
      </c>
      <c r="G2146" s="5">
        <v>928</v>
      </c>
    </row>
    <row r="2147" spans="1:7" x14ac:dyDescent="0.25">
      <c r="A2147" s="189" t="s">
        <v>982</v>
      </c>
      <c r="B2147" s="77">
        <v>916</v>
      </c>
      <c r="C2147" s="78" t="s">
        <v>65</v>
      </c>
      <c r="D2147" s="78" t="s">
        <v>65</v>
      </c>
      <c r="E2147" s="260" t="s">
        <v>983</v>
      </c>
      <c r="F2147" s="261"/>
      <c r="G2147" s="262">
        <f>G2148+G2151</f>
        <v>11750</v>
      </c>
    </row>
    <row r="2148" spans="1:7" ht="31.5" x14ac:dyDescent="0.25">
      <c r="A2148" s="237" t="s">
        <v>22</v>
      </c>
      <c r="B2148" s="202">
        <v>916</v>
      </c>
      <c r="C2148" s="201" t="s">
        <v>65</v>
      </c>
      <c r="D2148" s="201" t="s">
        <v>65</v>
      </c>
      <c r="E2148" s="263" t="s">
        <v>983</v>
      </c>
      <c r="F2148" s="264" t="s">
        <v>15</v>
      </c>
      <c r="G2148" s="225">
        <f>G2149</f>
        <v>7050</v>
      </c>
    </row>
    <row r="2149" spans="1:7" ht="31.5" x14ac:dyDescent="0.25">
      <c r="A2149" s="237" t="s">
        <v>17</v>
      </c>
      <c r="B2149" s="202">
        <v>916</v>
      </c>
      <c r="C2149" s="201" t="s">
        <v>65</v>
      </c>
      <c r="D2149" s="201" t="s">
        <v>65</v>
      </c>
      <c r="E2149" s="263" t="s">
        <v>983</v>
      </c>
      <c r="F2149" s="264" t="s">
        <v>16</v>
      </c>
      <c r="G2149" s="225">
        <f>G2150</f>
        <v>7050</v>
      </c>
    </row>
    <row r="2150" spans="1:7" x14ac:dyDescent="0.25">
      <c r="A2150" s="197" t="s">
        <v>934</v>
      </c>
      <c r="B2150" s="202">
        <v>916</v>
      </c>
      <c r="C2150" s="201" t="s">
        <v>65</v>
      </c>
      <c r="D2150" s="201" t="s">
        <v>65</v>
      </c>
      <c r="E2150" s="263" t="s">
        <v>983</v>
      </c>
      <c r="F2150" s="264" t="s">
        <v>128</v>
      </c>
      <c r="G2150" s="225">
        <v>7050</v>
      </c>
    </row>
    <row r="2151" spans="1:7" ht="31.5" x14ac:dyDescent="0.25">
      <c r="A2151" s="237" t="s">
        <v>18</v>
      </c>
      <c r="B2151" s="202">
        <v>916</v>
      </c>
      <c r="C2151" s="201" t="s">
        <v>65</v>
      </c>
      <c r="D2151" s="201" t="s">
        <v>65</v>
      </c>
      <c r="E2151" s="263" t="s">
        <v>983</v>
      </c>
      <c r="F2151" s="264" t="s">
        <v>20</v>
      </c>
      <c r="G2151" s="225">
        <f>G2152</f>
        <v>4700</v>
      </c>
    </row>
    <row r="2152" spans="1:7" x14ac:dyDescent="0.25">
      <c r="A2152" s="237" t="s">
        <v>25</v>
      </c>
      <c r="B2152" s="202">
        <v>916</v>
      </c>
      <c r="C2152" s="201" t="s">
        <v>65</v>
      </c>
      <c r="D2152" s="201" t="s">
        <v>65</v>
      </c>
      <c r="E2152" s="263" t="s">
        <v>983</v>
      </c>
      <c r="F2152" s="264" t="s">
        <v>26</v>
      </c>
      <c r="G2152" s="225">
        <f>G2153</f>
        <v>4700</v>
      </c>
    </row>
    <row r="2153" spans="1:7" x14ac:dyDescent="0.25">
      <c r="A2153" s="275" t="s">
        <v>138</v>
      </c>
      <c r="B2153" s="202">
        <v>916</v>
      </c>
      <c r="C2153" s="201" t="s">
        <v>65</v>
      </c>
      <c r="D2153" s="201" t="s">
        <v>65</v>
      </c>
      <c r="E2153" s="263" t="s">
        <v>983</v>
      </c>
      <c r="F2153" s="264" t="s">
        <v>145</v>
      </c>
      <c r="G2153" s="226">
        <v>4700</v>
      </c>
    </row>
    <row r="2154" spans="1:7" x14ac:dyDescent="0.2">
      <c r="A2154" s="85" t="s">
        <v>98</v>
      </c>
      <c r="B2154" s="44">
        <v>916</v>
      </c>
      <c r="C2154" s="73" t="s">
        <v>65</v>
      </c>
      <c r="D2154" s="73" t="s">
        <v>75</v>
      </c>
      <c r="E2154" s="86" t="s">
        <v>92</v>
      </c>
      <c r="F2154" s="60"/>
      <c r="G2154" s="1">
        <f>G2155+G2217</f>
        <v>58560</v>
      </c>
    </row>
    <row r="2155" spans="1:7" ht="31.5" x14ac:dyDescent="0.2">
      <c r="A2155" s="87" t="s">
        <v>673</v>
      </c>
      <c r="B2155" s="44">
        <v>916</v>
      </c>
      <c r="C2155" s="73" t="s">
        <v>65</v>
      </c>
      <c r="D2155" s="44" t="s">
        <v>75</v>
      </c>
      <c r="E2155" s="73" t="s">
        <v>275</v>
      </c>
      <c r="F2155" s="73"/>
      <c r="G2155" s="1">
        <f>G2156+G2170+G2183</f>
        <v>58340</v>
      </c>
    </row>
    <row r="2156" spans="1:7" x14ac:dyDescent="0.2">
      <c r="A2156" s="87" t="s">
        <v>7</v>
      </c>
      <c r="B2156" s="44">
        <v>916</v>
      </c>
      <c r="C2156" s="73" t="s">
        <v>65</v>
      </c>
      <c r="D2156" s="73" t="s">
        <v>75</v>
      </c>
      <c r="E2156" s="93" t="s">
        <v>336</v>
      </c>
      <c r="F2156" s="104"/>
      <c r="G2156" s="1">
        <f>G2157</f>
        <v>13376</v>
      </c>
    </row>
    <row r="2157" spans="1:7" x14ac:dyDescent="0.2">
      <c r="A2157" s="87" t="s">
        <v>491</v>
      </c>
      <c r="B2157" s="44">
        <v>916</v>
      </c>
      <c r="C2157" s="200" t="s">
        <v>65</v>
      </c>
      <c r="D2157" s="200" t="s">
        <v>75</v>
      </c>
      <c r="E2157" s="93" t="s">
        <v>349</v>
      </c>
      <c r="F2157" s="104"/>
      <c r="G2157" s="1">
        <f t="shared" ref="G2157" si="238">G2158</f>
        <v>13376</v>
      </c>
    </row>
    <row r="2158" spans="1:7" x14ac:dyDescent="0.2">
      <c r="A2158" s="98" t="s">
        <v>173</v>
      </c>
      <c r="B2158" s="43">
        <v>916</v>
      </c>
      <c r="C2158" s="200" t="s">
        <v>65</v>
      </c>
      <c r="D2158" s="200" t="s">
        <v>75</v>
      </c>
      <c r="E2158" s="102" t="s">
        <v>350</v>
      </c>
      <c r="F2158" s="200"/>
      <c r="G2158" s="8">
        <f>G2159+G2166</f>
        <v>13376</v>
      </c>
    </row>
    <row r="2159" spans="1:7" x14ac:dyDescent="0.2">
      <c r="A2159" s="99" t="s">
        <v>176</v>
      </c>
      <c r="B2159" s="202">
        <v>916</v>
      </c>
      <c r="C2159" s="78" t="s">
        <v>65</v>
      </c>
      <c r="D2159" s="78" t="s">
        <v>75</v>
      </c>
      <c r="E2159" s="94" t="s">
        <v>351</v>
      </c>
      <c r="F2159" s="78"/>
      <c r="G2159" s="30">
        <f>G2160+G2163</f>
        <v>200</v>
      </c>
    </row>
    <row r="2160" spans="1:7" ht="31.5" x14ac:dyDescent="0.2">
      <c r="A2160" s="109" t="s">
        <v>22</v>
      </c>
      <c r="B2160" s="202">
        <v>916</v>
      </c>
      <c r="C2160" s="201" t="s">
        <v>65</v>
      </c>
      <c r="D2160" s="201" t="s">
        <v>75</v>
      </c>
      <c r="E2160" s="86" t="s">
        <v>351</v>
      </c>
      <c r="F2160" s="60" t="s">
        <v>15</v>
      </c>
      <c r="G2160" s="5">
        <f t="shared" ref="G2160:G2161" si="239">G2161</f>
        <v>100</v>
      </c>
    </row>
    <row r="2161" spans="1:7" ht="31.5" x14ac:dyDescent="0.2">
      <c r="A2161" s="109" t="s">
        <v>17</v>
      </c>
      <c r="B2161" s="202">
        <v>916</v>
      </c>
      <c r="C2161" s="201" t="s">
        <v>65</v>
      </c>
      <c r="D2161" s="201" t="s">
        <v>75</v>
      </c>
      <c r="E2161" s="86" t="s">
        <v>351</v>
      </c>
      <c r="F2161" s="60" t="s">
        <v>16</v>
      </c>
      <c r="G2161" s="5">
        <f t="shared" si="239"/>
        <v>100</v>
      </c>
    </row>
    <row r="2162" spans="1:7" x14ac:dyDescent="0.2">
      <c r="A2162" s="82" t="s">
        <v>934</v>
      </c>
      <c r="B2162" s="202">
        <v>916</v>
      </c>
      <c r="C2162" s="201" t="s">
        <v>65</v>
      </c>
      <c r="D2162" s="201" t="s">
        <v>75</v>
      </c>
      <c r="E2162" s="86" t="s">
        <v>351</v>
      </c>
      <c r="F2162" s="201" t="s">
        <v>128</v>
      </c>
      <c r="G2162" s="5">
        <f>200-100</f>
        <v>100</v>
      </c>
    </row>
    <row r="2163" spans="1:7" ht="31.5" x14ac:dyDescent="0.25">
      <c r="A2163" s="275" t="s">
        <v>18</v>
      </c>
      <c r="B2163" s="202">
        <v>916</v>
      </c>
      <c r="C2163" s="201" t="s">
        <v>65</v>
      </c>
      <c r="D2163" s="201" t="s">
        <v>75</v>
      </c>
      <c r="E2163" s="266" t="s">
        <v>351</v>
      </c>
      <c r="F2163" s="184" t="s">
        <v>20</v>
      </c>
      <c r="G2163" s="234">
        <f>G2164</f>
        <v>100</v>
      </c>
    </row>
    <row r="2164" spans="1:7" x14ac:dyDescent="0.25">
      <c r="A2164" s="275" t="s">
        <v>25</v>
      </c>
      <c r="B2164" s="202">
        <v>916</v>
      </c>
      <c r="C2164" s="201" t="s">
        <v>65</v>
      </c>
      <c r="D2164" s="201" t="s">
        <v>75</v>
      </c>
      <c r="E2164" s="266" t="s">
        <v>351</v>
      </c>
      <c r="F2164" s="184" t="s">
        <v>26</v>
      </c>
      <c r="G2164" s="234">
        <f>G2165</f>
        <v>100</v>
      </c>
    </row>
    <row r="2165" spans="1:7" x14ac:dyDescent="0.25">
      <c r="A2165" s="275" t="s">
        <v>138</v>
      </c>
      <c r="B2165" s="202">
        <v>916</v>
      </c>
      <c r="C2165" s="201" t="s">
        <v>65</v>
      </c>
      <c r="D2165" s="201" t="s">
        <v>75</v>
      </c>
      <c r="E2165" s="266" t="s">
        <v>351</v>
      </c>
      <c r="F2165" s="184" t="s">
        <v>145</v>
      </c>
      <c r="G2165" s="234">
        <f>0+100</f>
        <v>100</v>
      </c>
    </row>
    <row r="2166" spans="1:7" ht="31.5" x14ac:dyDescent="0.2">
      <c r="A2166" s="82" t="s">
        <v>434</v>
      </c>
      <c r="B2166" s="202">
        <v>916</v>
      </c>
      <c r="C2166" s="201" t="s">
        <v>65</v>
      </c>
      <c r="D2166" s="201" t="s">
        <v>75</v>
      </c>
      <c r="E2166" s="96" t="s">
        <v>435</v>
      </c>
      <c r="F2166" s="201"/>
      <c r="G2166" s="3">
        <f>+G2167</f>
        <v>13176</v>
      </c>
    </row>
    <row r="2167" spans="1:7" x14ac:dyDescent="0.2">
      <c r="A2167" s="109" t="s">
        <v>23</v>
      </c>
      <c r="B2167" s="202">
        <v>916</v>
      </c>
      <c r="C2167" s="201" t="s">
        <v>65</v>
      </c>
      <c r="D2167" s="201" t="s">
        <v>75</v>
      </c>
      <c r="E2167" s="86" t="s">
        <v>435</v>
      </c>
      <c r="F2167" s="201" t="s">
        <v>24</v>
      </c>
      <c r="G2167" s="5">
        <f t="shared" ref="G2167:G2168" si="240">G2168</f>
        <v>13176</v>
      </c>
    </row>
    <row r="2168" spans="1:7" ht="31.5" x14ac:dyDescent="0.2">
      <c r="A2168" s="109" t="s">
        <v>158</v>
      </c>
      <c r="B2168" s="202">
        <v>916</v>
      </c>
      <c r="C2168" s="201" t="s">
        <v>65</v>
      </c>
      <c r="D2168" s="201" t="s">
        <v>75</v>
      </c>
      <c r="E2168" s="86" t="s">
        <v>435</v>
      </c>
      <c r="F2168" s="201" t="s">
        <v>162</v>
      </c>
      <c r="G2168" s="5">
        <f t="shared" si="240"/>
        <v>13176</v>
      </c>
    </row>
    <row r="2169" spans="1:7" ht="31.5" x14ac:dyDescent="0.2">
      <c r="A2169" s="81" t="s">
        <v>159</v>
      </c>
      <c r="B2169" s="202">
        <v>916</v>
      </c>
      <c r="C2169" s="201" t="s">
        <v>65</v>
      </c>
      <c r="D2169" s="201" t="s">
        <v>75</v>
      </c>
      <c r="E2169" s="86" t="s">
        <v>435</v>
      </c>
      <c r="F2169" s="201" t="s">
        <v>163</v>
      </c>
      <c r="G2169" s="24">
        <v>13176</v>
      </c>
    </row>
    <row r="2170" spans="1:7" ht="31.5" x14ac:dyDescent="0.2">
      <c r="A2170" s="98" t="s">
        <v>96</v>
      </c>
      <c r="B2170" s="43">
        <v>916</v>
      </c>
      <c r="C2170" s="200" t="s">
        <v>65</v>
      </c>
      <c r="D2170" s="200" t="s">
        <v>75</v>
      </c>
      <c r="E2170" s="200" t="s">
        <v>278</v>
      </c>
      <c r="F2170" s="200"/>
      <c r="G2170" s="8">
        <f>G2171+G2177</f>
        <v>370</v>
      </c>
    </row>
    <row r="2171" spans="1:7" ht="63" x14ac:dyDescent="0.2">
      <c r="A2171" s="87" t="s">
        <v>277</v>
      </c>
      <c r="B2171" s="44">
        <v>916</v>
      </c>
      <c r="C2171" s="73" t="s">
        <v>65</v>
      </c>
      <c r="D2171" s="73" t="s">
        <v>75</v>
      </c>
      <c r="E2171" s="93" t="s">
        <v>279</v>
      </c>
      <c r="F2171" s="104"/>
      <c r="G2171" s="8">
        <f t="shared" ref="G2171:G2172" si="241">G2172</f>
        <v>200</v>
      </c>
    </row>
    <row r="2172" spans="1:7" x14ac:dyDescent="0.2">
      <c r="A2172" s="98" t="s">
        <v>178</v>
      </c>
      <c r="B2172" s="43">
        <v>916</v>
      </c>
      <c r="C2172" s="200" t="s">
        <v>65</v>
      </c>
      <c r="D2172" s="200" t="s">
        <v>75</v>
      </c>
      <c r="E2172" s="102" t="s">
        <v>352</v>
      </c>
      <c r="F2172" s="200"/>
      <c r="G2172" s="8">
        <f t="shared" si="241"/>
        <v>200</v>
      </c>
    </row>
    <row r="2173" spans="1:7" x14ac:dyDescent="0.2">
      <c r="A2173" s="99" t="s">
        <v>179</v>
      </c>
      <c r="B2173" s="202">
        <v>916</v>
      </c>
      <c r="C2173" s="78" t="s">
        <v>65</v>
      </c>
      <c r="D2173" s="78" t="s">
        <v>75</v>
      </c>
      <c r="E2173" s="94" t="s">
        <v>353</v>
      </c>
      <c r="F2173" s="78"/>
      <c r="G2173" s="30">
        <f>G2174</f>
        <v>200</v>
      </c>
    </row>
    <row r="2174" spans="1:7" ht="31.5" x14ac:dyDescent="0.2">
      <c r="A2174" s="109" t="s">
        <v>22</v>
      </c>
      <c r="B2174" s="202">
        <v>916</v>
      </c>
      <c r="C2174" s="201" t="s">
        <v>65</v>
      </c>
      <c r="D2174" s="201" t="s">
        <v>75</v>
      </c>
      <c r="E2174" s="86" t="s">
        <v>353</v>
      </c>
      <c r="F2174" s="60" t="s">
        <v>15</v>
      </c>
      <c r="G2174" s="5">
        <f t="shared" ref="G2174:G2175" si="242">G2175</f>
        <v>200</v>
      </c>
    </row>
    <row r="2175" spans="1:7" ht="31.5" x14ac:dyDescent="0.2">
      <c r="A2175" s="109" t="s">
        <v>17</v>
      </c>
      <c r="B2175" s="202">
        <v>916</v>
      </c>
      <c r="C2175" s="201" t="s">
        <v>65</v>
      </c>
      <c r="D2175" s="201" t="s">
        <v>75</v>
      </c>
      <c r="E2175" s="86" t="s">
        <v>353</v>
      </c>
      <c r="F2175" s="60" t="s">
        <v>16</v>
      </c>
      <c r="G2175" s="5">
        <f t="shared" si="242"/>
        <v>200</v>
      </c>
    </row>
    <row r="2176" spans="1:7" x14ac:dyDescent="0.2">
      <c r="A2176" s="82" t="s">
        <v>934</v>
      </c>
      <c r="B2176" s="202">
        <v>916</v>
      </c>
      <c r="C2176" s="201" t="s">
        <v>65</v>
      </c>
      <c r="D2176" s="201" t="s">
        <v>75</v>
      </c>
      <c r="E2176" s="86" t="s">
        <v>353</v>
      </c>
      <c r="F2176" s="201" t="s">
        <v>128</v>
      </c>
      <c r="G2176" s="5">
        <v>200</v>
      </c>
    </row>
    <row r="2177" spans="1:7" ht="63" x14ac:dyDescent="0.2">
      <c r="A2177" s="87" t="s">
        <v>277</v>
      </c>
      <c r="B2177" s="44">
        <v>916</v>
      </c>
      <c r="C2177" s="73" t="s">
        <v>65</v>
      </c>
      <c r="D2177" s="73" t="s">
        <v>75</v>
      </c>
      <c r="E2177" s="93" t="s">
        <v>355</v>
      </c>
      <c r="F2177" s="104"/>
      <c r="G2177" s="1">
        <f t="shared" ref="G2177:G2179" si="243">G2178</f>
        <v>170</v>
      </c>
    </row>
    <row r="2178" spans="1:7" ht="28.5" customHeight="1" x14ac:dyDescent="0.2">
      <c r="A2178" s="98" t="s">
        <v>178</v>
      </c>
      <c r="B2178" s="43">
        <v>916</v>
      </c>
      <c r="C2178" s="200" t="s">
        <v>65</v>
      </c>
      <c r="D2178" s="200" t="s">
        <v>75</v>
      </c>
      <c r="E2178" s="102" t="s">
        <v>356</v>
      </c>
      <c r="F2178" s="200"/>
      <c r="G2178" s="8">
        <f t="shared" si="243"/>
        <v>170</v>
      </c>
    </row>
    <row r="2179" spans="1:7" x14ac:dyDescent="0.2">
      <c r="A2179" s="99" t="s">
        <v>179</v>
      </c>
      <c r="B2179" s="77">
        <v>916</v>
      </c>
      <c r="C2179" s="78" t="s">
        <v>65</v>
      </c>
      <c r="D2179" s="78" t="s">
        <v>75</v>
      </c>
      <c r="E2179" s="94" t="s">
        <v>357</v>
      </c>
      <c r="F2179" s="78"/>
      <c r="G2179" s="30">
        <f t="shared" si="243"/>
        <v>170</v>
      </c>
    </row>
    <row r="2180" spans="1:7" ht="31.5" x14ac:dyDescent="0.2">
      <c r="A2180" s="109" t="s">
        <v>22</v>
      </c>
      <c r="B2180" s="202">
        <v>916</v>
      </c>
      <c r="C2180" s="201" t="s">
        <v>65</v>
      </c>
      <c r="D2180" s="201" t="s">
        <v>75</v>
      </c>
      <c r="E2180" s="86" t="s">
        <v>357</v>
      </c>
      <c r="F2180" s="60" t="s">
        <v>15</v>
      </c>
      <c r="G2180" s="5">
        <f t="shared" ref="G2180" si="244">G2181</f>
        <v>170</v>
      </c>
    </row>
    <row r="2181" spans="1:7" ht="31.5" x14ac:dyDescent="0.2">
      <c r="A2181" s="109" t="s">
        <v>17</v>
      </c>
      <c r="B2181" s="202">
        <v>916</v>
      </c>
      <c r="C2181" s="201" t="s">
        <v>65</v>
      </c>
      <c r="D2181" s="201" t="s">
        <v>75</v>
      </c>
      <c r="E2181" s="86" t="s">
        <v>357</v>
      </c>
      <c r="F2181" s="60" t="s">
        <v>16</v>
      </c>
      <c r="G2181" s="5">
        <f>G2182</f>
        <v>170</v>
      </c>
    </row>
    <row r="2182" spans="1:7" x14ac:dyDescent="0.2">
      <c r="A2182" s="82" t="s">
        <v>934</v>
      </c>
      <c r="B2182" s="202">
        <v>916</v>
      </c>
      <c r="C2182" s="201" t="s">
        <v>65</v>
      </c>
      <c r="D2182" s="201" t="s">
        <v>75</v>
      </c>
      <c r="E2182" s="86" t="s">
        <v>357</v>
      </c>
      <c r="F2182" s="201" t="s">
        <v>128</v>
      </c>
      <c r="G2182" s="5">
        <v>170</v>
      </c>
    </row>
    <row r="2183" spans="1:7" x14ac:dyDescent="0.2">
      <c r="A2183" s="98" t="s">
        <v>181</v>
      </c>
      <c r="B2183" s="43">
        <v>916</v>
      </c>
      <c r="C2183" s="200" t="s">
        <v>65</v>
      </c>
      <c r="D2183" s="200" t="s">
        <v>75</v>
      </c>
      <c r="E2183" s="200" t="s">
        <v>272</v>
      </c>
      <c r="F2183" s="200"/>
      <c r="G2183" s="8">
        <f>G2185+G2198+G2203</f>
        <v>44594</v>
      </c>
    </row>
    <row r="2184" spans="1:7" ht="31.5" x14ac:dyDescent="0.2">
      <c r="A2184" s="87" t="s">
        <v>271</v>
      </c>
      <c r="B2184" s="43">
        <v>916</v>
      </c>
      <c r="C2184" s="73" t="s">
        <v>65</v>
      </c>
      <c r="D2184" s="73" t="s">
        <v>75</v>
      </c>
      <c r="E2184" s="93" t="s">
        <v>287</v>
      </c>
      <c r="F2184" s="201"/>
      <c r="G2184" s="1">
        <f>G2185+G2198+G2203</f>
        <v>44594</v>
      </c>
    </row>
    <row r="2185" spans="1:7" x14ac:dyDescent="0.2">
      <c r="A2185" s="99" t="s">
        <v>620</v>
      </c>
      <c r="B2185" s="77">
        <v>916</v>
      </c>
      <c r="C2185" s="78" t="s">
        <v>65</v>
      </c>
      <c r="D2185" s="78" t="s">
        <v>75</v>
      </c>
      <c r="E2185" s="78" t="s">
        <v>366</v>
      </c>
      <c r="F2185" s="78"/>
      <c r="G2185" s="2">
        <f>G2186+G2191+G2195</f>
        <v>31794</v>
      </c>
    </row>
    <row r="2186" spans="1:7" ht="63" x14ac:dyDescent="0.2">
      <c r="A2186" s="82" t="s">
        <v>269</v>
      </c>
      <c r="B2186" s="202">
        <v>916</v>
      </c>
      <c r="C2186" s="201" t="s">
        <v>65</v>
      </c>
      <c r="D2186" s="201" t="s">
        <v>75</v>
      </c>
      <c r="E2186" s="201" t="s">
        <v>366</v>
      </c>
      <c r="F2186" s="201">
        <v>100</v>
      </c>
      <c r="G2186" s="5">
        <f>G2187</f>
        <v>28661</v>
      </c>
    </row>
    <row r="2187" spans="1:7" ht="31.5" x14ac:dyDescent="0.2">
      <c r="A2187" s="82" t="s">
        <v>8</v>
      </c>
      <c r="B2187" s="202">
        <v>916</v>
      </c>
      <c r="C2187" s="201" t="s">
        <v>65</v>
      </c>
      <c r="D2187" s="201" t="s">
        <v>75</v>
      </c>
      <c r="E2187" s="201" t="s">
        <v>366</v>
      </c>
      <c r="F2187" s="201">
        <v>120</v>
      </c>
      <c r="G2187" s="5">
        <f>SUM(G2188:G2190)</f>
        <v>28661</v>
      </c>
    </row>
    <row r="2188" spans="1:7" x14ac:dyDescent="0.2">
      <c r="A2188" s="79" t="s">
        <v>422</v>
      </c>
      <c r="B2188" s="202">
        <v>916</v>
      </c>
      <c r="C2188" s="201" t="s">
        <v>65</v>
      </c>
      <c r="D2188" s="201" t="s">
        <v>75</v>
      </c>
      <c r="E2188" s="201" t="s">
        <v>366</v>
      </c>
      <c r="F2188" s="201" t="s">
        <v>126</v>
      </c>
      <c r="G2188" s="196">
        <f>16770-361</f>
        <v>16409</v>
      </c>
    </row>
    <row r="2189" spans="1:7" ht="31.5" x14ac:dyDescent="0.2">
      <c r="A2189" s="79" t="s">
        <v>124</v>
      </c>
      <c r="B2189" s="202">
        <v>916</v>
      </c>
      <c r="C2189" s="201" t="s">
        <v>65</v>
      </c>
      <c r="D2189" s="201" t="s">
        <v>75</v>
      </c>
      <c r="E2189" s="201" t="s">
        <v>366</v>
      </c>
      <c r="F2189" s="201" t="s">
        <v>127</v>
      </c>
      <c r="G2189" s="24">
        <v>5604</v>
      </c>
    </row>
    <row r="2190" spans="1:7" ht="47.25" x14ac:dyDescent="0.2">
      <c r="A2190" s="79" t="s">
        <v>205</v>
      </c>
      <c r="B2190" s="202">
        <v>916</v>
      </c>
      <c r="C2190" s="201" t="s">
        <v>65</v>
      </c>
      <c r="D2190" s="201" t="s">
        <v>75</v>
      </c>
      <c r="E2190" s="201" t="s">
        <v>366</v>
      </c>
      <c r="F2190" s="201" t="s">
        <v>208</v>
      </c>
      <c r="G2190" s="196">
        <f>6757-109</f>
        <v>6648</v>
      </c>
    </row>
    <row r="2191" spans="1:7" ht="31.5" x14ac:dyDescent="0.2">
      <c r="A2191" s="82" t="s">
        <v>22</v>
      </c>
      <c r="B2191" s="202">
        <v>916</v>
      </c>
      <c r="C2191" s="201" t="s">
        <v>65</v>
      </c>
      <c r="D2191" s="201" t="s">
        <v>75</v>
      </c>
      <c r="E2191" s="201" t="s">
        <v>366</v>
      </c>
      <c r="F2191" s="201">
        <v>200</v>
      </c>
      <c r="G2191" s="5">
        <f>G2192</f>
        <v>3081</v>
      </c>
    </row>
    <row r="2192" spans="1:7" ht="31.5" x14ac:dyDescent="0.2">
      <c r="A2192" s="82" t="s">
        <v>17</v>
      </c>
      <c r="B2192" s="202">
        <v>916</v>
      </c>
      <c r="C2192" s="201" t="s">
        <v>65</v>
      </c>
      <c r="D2192" s="201" t="s">
        <v>75</v>
      </c>
      <c r="E2192" s="201" t="s">
        <v>366</v>
      </c>
      <c r="F2192" s="201">
        <v>240</v>
      </c>
      <c r="G2192" s="5">
        <f>G2193+G2194</f>
        <v>3081</v>
      </c>
    </row>
    <row r="2193" spans="1:7" ht="31.5" x14ac:dyDescent="0.2">
      <c r="A2193" s="82" t="s">
        <v>481</v>
      </c>
      <c r="B2193" s="202">
        <v>916</v>
      </c>
      <c r="C2193" s="201" t="s">
        <v>65</v>
      </c>
      <c r="D2193" s="201" t="s">
        <v>75</v>
      </c>
      <c r="E2193" s="201" t="s">
        <v>366</v>
      </c>
      <c r="F2193" s="201" t="s">
        <v>482</v>
      </c>
      <c r="G2193" s="196">
        <f>718-115</f>
        <v>603</v>
      </c>
    </row>
    <row r="2194" spans="1:7" x14ac:dyDescent="0.2">
      <c r="A2194" s="82" t="s">
        <v>934</v>
      </c>
      <c r="B2194" s="202">
        <v>916</v>
      </c>
      <c r="C2194" s="201" t="s">
        <v>65</v>
      </c>
      <c r="D2194" s="201" t="s">
        <v>75</v>
      </c>
      <c r="E2194" s="201" t="s">
        <v>366</v>
      </c>
      <c r="F2194" s="201" t="s">
        <v>128</v>
      </c>
      <c r="G2194" s="196">
        <f>2363+115</f>
        <v>2478</v>
      </c>
    </row>
    <row r="2195" spans="1:7" x14ac:dyDescent="0.2">
      <c r="A2195" s="82" t="s">
        <v>13</v>
      </c>
      <c r="B2195" s="202">
        <v>916</v>
      </c>
      <c r="C2195" s="201" t="s">
        <v>65</v>
      </c>
      <c r="D2195" s="201" t="s">
        <v>75</v>
      </c>
      <c r="E2195" s="201" t="s">
        <v>366</v>
      </c>
      <c r="F2195" s="201">
        <v>800</v>
      </c>
      <c r="G2195" s="5">
        <f t="shared" ref="G2195" si="245">G2196</f>
        <v>52</v>
      </c>
    </row>
    <row r="2196" spans="1:7" x14ac:dyDescent="0.2">
      <c r="A2196" s="82" t="s">
        <v>34</v>
      </c>
      <c r="B2196" s="202">
        <v>916</v>
      </c>
      <c r="C2196" s="201" t="s">
        <v>65</v>
      </c>
      <c r="D2196" s="201" t="s">
        <v>75</v>
      </c>
      <c r="E2196" s="201" t="s">
        <v>366</v>
      </c>
      <c r="F2196" s="201">
        <v>850</v>
      </c>
      <c r="G2196" s="5">
        <f>G2197</f>
        <v>52</v>
      </c>
    </row>
    <row r="2197" spans="1:7" x14ac:dyDescent="0.2">
      <c r="A2197" s="82" t="s">
        <v>125</v>
      </c>
      <c r="B2197" s="202">
        <v>916</v>
      </c>
      <c r="C2197" s="201" t="s">
        <v>65</v>
      </c>
      <c r="D2197" s="201" t="s">
        <v>75</v>
      </c>
      <c r="E2197" s="201" t="s">
        <v>366</v>
      </c>
      <c r="F2197" s="201" t="s">
        <v>129</v>
      </c>
      <c r="G2197" s="24">
        <v>52</v>
      </c>
    </row>
    <row r="2198" spans="1:7" x14ac:dyDescent="0.2">
      <c r="A2198" s="98" t="s">
        <v>182</v>
      </c>
      <c r="B2198" s="43">
        <v>916</v>
      </c>
      <c r="C2198" s="200" t="s">
        <v>65</v>
      </c>
      <c r="D2198" s="200" t="s">
        <v>75</v>
      </c>
      <c r="E2198" s="102" t="s">
        <v>273</v>
      </c>
      <c r="F2198" s="73"/>
      <c r="G2198" s="7">
        <f t="shared" ref="G2198:G2199" si="246">G2199</f>
        <v>150</v>
      </c>
    </row>
    <row r="2199" spans="1:7" x14ac:dyDescent="0.2">
      <c r="A2199" s="99" t="s">
        <v>140</v>
      </c>
      <c r="B2199" s="77">
        <v>916</v>
      </c>
      <c r="C2199" s="78" t="s">
        <v>65</v>
      </c>
      <c r="D2199" s="78" t="s">
        <v>75</v>
      </c>
      <c r="E2199" s="94" t="s">
        <v>274</v>
      </c>
      <c r="F2199" s="78"/>
      <c r="G2199" s="30">
        <f t="shared" si="246"/>
        <v>150</v>
      </c>
    </row>
    <row r="2200" spans="1:7" ht="31.5" x14ac:dyDescent="0.2">
      <c r="A2200" s="109" t="s">
        <v>22</v>
      </c>
      <c r="B2200" s="202">
        <v>916</v>
      </c>
      <c r="C2200" s="201" t="s">
        <v>65</v>
      </c>
      <c r="D2200" s="201" t="s">
        <v>75</v>
      </c>
      <c r="E2200" s="86" t="s">
        <v>274</v>
      </c>
      <c r="F2200" s="60" t="s">
        <v>15</v>
      </c>
      <c r="G2200" s="5">
        <f t="shared" ref="G2200:G2201" si="247">G2201</f>
        <v>150</v>
      </c>
    </row>
    <row r="2201" spans="1:7" ht="31.5" x14ac:dyDescent="0.2">
      <c r="A2201" s="109" t="s">
        <v>17</v>
      </c>
      <c r="B2201" s="202">
        <v>916</v>
      </c>
      <c r="C2201" s="201" t="s">
        <v>65</v>
      </c>
      <c r="D2201" s="201" t="s">
        <v>75</v>
      </c>
      <c r="E2201" s="86" t="s">
        <v>274</v>
      </c>
      <c r="F2201" s="60" t="s">
        <v>16</v>
      </c>
      <c r="G2201" s="5">
        <f t="shared" si="247"/>
        <v>150</v>
      </c>
    </row>
    <row r="2202" spans="1:7" ht="31.5" x14ac:dyDescent="0.2">
      <c r="A2202" s="82" t="s">
        <v>481</v>
      </c>
      <c r="B2202" s="202">
        <v>916</v>
      </c>
      <c r="C2202" s="201" t="s">
        <v>65</v>
      </c>
      <c r="D2202" s="201" t="s">
        <v>75</v>
      </c>
      <c r="E2202" s="86" t="s">
        <v>274</v>
      </c>
      <c r="F2202" s="201" t="s">
        <v>482</v>
      </c>
      <c r="G2202" s="5">
        <v>150</v>
      </c>
    </row>
    <row r="2203" spans="1:7" x14ac:dyDescent="0.2">
      <c r="A2203" s="98" t="s">
        <v>686</v>
      </c>
      <c r="B2203" s="43">
        <v>916</v>
      </c>
      <c r="C2203" s="200" t="s">
        <v>65</v>
      </c>
      <c r="D2203" s="200" t="s">
        <v>75</v>
      </c>
      <c r="E2203" s="200" t="s">
        <v>367</v>
      </c>
      <c r="F2203" s="200"/>
      <c r="G2203" s="40">
        <f>G2204+G2209+G2213</f>
        <v>12650</v>
      </c>
    </row>
    <row r="2204" spans="1:7" ht="63" x14ac:dyDescent="0.2">
      <c r="A2204" s="109" t="s">
        <v>29</v>
      </c>
      <c r="B2204" s="202">
        <v>916</v>
      </c>
      <c r="C2204" s="201" t="s">
        <v>65</v>
      </c>
      <c r="D2204" s="201" t="s">
        <v>75</v>
      </c>
      <c r="E2204" s="96" t="s">
        <v>367</v>
      </c>
      <c r="F2204" s="201" t="s">
        <v>30</v>
      </c>
      <c r="G2204" s="5">
        <f>G2205</f>
        <v>12037</v>
      </c>
    </row>
    <row r="2205" spans="1:7" x14ac:dyDescent="0.2">
      <c r="A2205" s="109" t="s">
        <v>32</v>
      </c>
      <c r="B2205" s="202">
        <v>916</v>
      </c>
      <c r="C2205" s="201" t="s">
        <v>65</v>
      </c>
      <c r="D2205" s="201" t="s">
        <v>75</v>
      </c>
      <c r="E2205" s="96" t="s">
        <v>367</v>
      </c>
      <c r="F2205" s="201" t="s">
        <v>31</v>
      </c>
      <c r="G2205" s="5">
        <f>SUM(G2206:G2208)</f>
        <v>12037</v>
      </c>
    </row>
    <row r="2206" spans="1:7" x14ac:dyDescent="0.2">
      <c r="A2206" s="79" t="s">
        <v>296</v>
      </c>
      <c r="B2206" s="202">
        <v>916</v>
      </c>
      <c r="C2206" s="201" t="s">
        <v>65</v>
      </c>
      <c r="D2206" s="201" t="s">
        <v>75</v>
      </c>
      <c r="E2206" s="96" t="s">
        <v>367</v>
      </c>
      <c r="F2206" s="201" t="s">
        <v>132</v>
      </c>
      <c r="G2206" s="24">
        <v>9244</v>
      </c>
    </row>
    <row r="2207" spans="1:7" ht="31.5" x14ac:dyDescent="0.2">
      <c r="A2207" s="79" t="s">
        <v>131</v>
      </c>
      <c r="B2207" s="202">
        <v>916</v>
      </c>
      <c r="C2207" s="201" t="s">
        <v>65</v>
      </c>
      <c r="D2207" s="201" t="s">
        <v>75</v>
      </c>
      <c r="E2207" s="96" t="s">
        <v>367</v>
      </c>
      <c r="F2207" s="201" t="s">
        <v>133</v>
      </c>
      <c r="G2207" s="24">
        <v>1</v>
      </c>
    </row>
    <row r="2208" spans="1:7" ht="47.25" x14ac:dyDescent="0.2">
      <c r="A2208" s="79" t="s">
        <v>222</v>
      </c>
      <c r="B2208" s="202">
        <v>916</v>
      </c>
      <c r="C2208" s="201" t="s">
        <v>65</v>
      </c>
      <c r="D2208" s="201" t="s">
        <v>75</v>
      </c>
      <c r="E2208" s="96" t="s">
        <v>367</v>
      </c>
      <c r="F2208" s="201" t="s">
        <v>233</v>
      </c>
      <c r="G2208" s="24">
        <v>2792</v>
      </c>
    </row>
    <row r="2209" spans="1:7" ht="31.5" x14ac:dyDescent="0.2">
      <c r="A2209" s="82" t="s">
        <v>22</v>
      </c>
      <c r="B2209" s="202">
        <v>916</v>
      </c>
      <c r="C2209" s="201" t="s">
        <v>65</v>
      </c>
      <c r="D2209" s="201" t="s">
        <v>75</v>
      </c>
      <c r="E2209" s="96" t="s">
        <v>367</v>
      </c>
      <c r="F2209" s="201">
        <v>200</v>
      </c>
      <c r="G2209" s="5">
        <f t="shared" ref="G2209" si="248">G2210</f>
        <v>598</v>
      </c>
    </row>
    <row r="2210" spans="1:7" ht="31.5" x14ac:dyDescent="0.2">
      <c r="A2210" s="82" t="s">
        <v>17</v>
      </c>
      <c r="B2210" s="202">
        <v>916</v>
      </c>
      <c r="C2210" s="201" t="s">
        <v>65</v>
      </c>
      <c r="D2210" s="201" t="s">
        <v>75</v>
      </c>
      <c r="E2210" s="96" t="s">
        <v>367</v>
      </c>
      <c r="F2210" s="201">
        <v>240</v>
      </c>
      <c r="G2210" s="5">
        <f>G2211+G2212</f>
        <v>598</v>
      </c>
    </row>
    <row r="2211" spans="1:7" ht="31.5" x14ac:dyDescent="0.2">
      <c r="A2211" s="82" t="s">
        <v>481</v>
      </c>
      <c r="B2211" s="202">
        <v>916</v>
      </c>
      <c r="C2211" s="201" t="s">
        <v>65</v>
      </c>
      <c r="D2211" s="201" t="s">
        <v>75</v>
      </c>
      <c r="E2211" s="96" t="s">
        <v>367</v>
      </c>
      <c r="F2211" s="201" t="s">
        <v>482</v>
      </c>
      <c r="G2211" s="24">
        <v>118</v>
      </c>
    </row>
    <row r="2212" spans="1:7" x14ac:dyDescent="0.2">
      <c r="A2212" s="82" t="s">
        <v>934</v>
      </c>
      <c r="B2212" s="202">
        <v>916</v>
      </c>
      <c r="C2212" s="201" t="s">
        <v>65</v>
      </c>
      <c r="D2212" s="201" t="s">
        <v>75</v>
      </c>
      <c r="E2212" s="96" t="s">
        <v>367</v>
      </c>
      <c r="F2212" s="201" t="s">
        <v>128</v>
      </c>
      <c r="G2212" s="24">
        <v>480</v>
      </c>
    </row>
    <row r="2213" spans="1:7" x14ac:dyDescent="0.2">
      <c r="A2213" s="82" t="s">
        <v>13</v>
      </c>
      <c r="B2213" s="202">
        <v>916</v>
      </c>
      <c r="C2213" s="201" t="s">
        <v>65</v>
      </c>
      <c r="D2213" s="201" t="s">
        <v>75</v>
      </c>
      <c r="E2213" s="96" t="s">
        <v>367</v>
      </c>
      <c r="F2213" s="201">
        <v>800</v>
      </c>
      <c r="G2213" s="5">
        <f t="shared" ref="G2213" si="249">G2214</f>
        <v>15</v>
      </c>
    </row>
    <row r="2214" spans="1:7" x14ac:dyDescent="0.2">
      <c r="A2214" s="82" t="s">
        <v>34</v>
      </c>
      <c r="B2214" s="202">
        <v>916</v>
      </c>
      <c r="C2214" s="201" t="s">
        <v>65</v>
      </c>
      <c r="D2214" s="201" t="s">
        <v>75</v>
      </c>
      <c r="E2214" s="96" t="s">
        <v>367</v>
      </c>
      <c r="F2214" s="201">
        <v>850</v>
      </c>
      <c r="G2214" s="5">
        <f>G2215+G2216</f>
        <v>15</v>
      </c>
    </row>
    <row r="2215" spans="1:7" x14ac:dyDescent="0.2">
      <c r="A2215" s="82" t="s">
        <v>125</v>
      </c>
      <c r="B2215" s="202">
        <v>916</v>
      </c>
      <c r="C2215" s="201" t="s">
        <v>65</v>
      </c>
      <c r="D2215" s="201" t="s">
        <v>75</v>
      </c>
      <c r="E2215" s="96" t="s">
        <v>367</v>
      </c>
      <c r="F2215" s="60" t="s">
        <v>129</v>
      </c>
      <c r="G2215" s="24">
        <v>10</v>
      </c>
    </row>
    <row r="2216" spans="1:7" x14ac:dyDescent="0.2">
      <c r="A2216" s="109" t="s">
        <v>134</v>
      </c>
      <c r="B2216" s="202">
        <v>916</v>
      </c>
      <c r="C2216" s="201" t="s">
        <v>65</v>
      </c>
      <c r="D2216" s="201" t="s">
        <v>75</v>
      </c>
      <c r="E2216" s="96" t="s">
        <v>367</v>
      </c>
      <c r="F2216" s="60" t="s">
        <v>135</v>
      </c>
      <c r="G2216" s="24">
        <v>5</v>
      </c>
    </row>
    <row r="2217" spans="1:7" ht="31.5" x14ac:dyDescent="0.2">
      <c r="A2217" s="72" t="s">
        <v>760</v>
      </c>
      <c r="B2217" s="44">
        <v>916</v>
      </c>
      <c r="C2217" s="73" t="s">
        <v>65</v>
      </c>
      <c r="D2217" s="44" t="s">
        <v>75</v>
      </c>
      <c r="E2217" s="73" t="s">
        <v>211</v>
      </c>
      <c r="F2217" s="73"/>
      <c r="G2217" s="54">
        <f>G2218</f>
        <v>220</v>
      </c>
    </row>
    <row r="2218" spans="1:7" x14ac:dyDescent="0.2">
      <c r="A2218" s="199" t="s">
        <v>497</v>
      </c>
      <c r="B2218" s="43">
        <v>916</v>
      </c>
      <c r="C2218" s="200" t="s">
        <v>65</v>
      </c>
      <c r="D2218" s="200" t="s">
        <v>75</v>
      </c>
      <c r="E2218" s="102" t="s">
        <v>501</v>
      </c>
      <c r="F2218" s="78"/>
      <c r="G2218" s="8">
        <f>G2219+G2224</f>
        <v>220</v>
      </c>
    </row>
    <row r="2219" spans="1:7" ht="34.5" customHeight="1" x14ac:dyDescent="0.2">
      <c r="A2219" s="72" t="s">
        <v>498</v>
      </c>
      <c r="B2219" s="44">
        <v>916</v>
      </c>
      <c r="C2219" s="104" t="s">
        <v>65</v>
      </c>
      <c r="D2219" s="73" t="s">
        <v>75</v>
      </c>
      <c r="E2219" s="93" t="s">
        <v>502</v>
      </c>
      <c r="F2219" s="104"/>
      <c r="G2219" s="1">
        <f t="shared" ref="G2219:G2222" si="250">G2220</f>
        <v>135</v>
      </c>
    </row>
    <row r="2220" spans="1:7" ht="63" x14ac:dyDescent="0.2">
      <c r="A2220" s="76" t="s">
        <v>499</v>
      </c>
      <c r="B2220" s="77">
        <v>916</v>
      </c>
      <c r="C2220" s="78" t="s">
        <v>65</v>
      </c>
      <c r="D2220" s="78" t="s">
        <v>75</v>
      </c>
      <c r="E2220" s="94" t="s">
        <v>503</v>
      </c>
      <c r="F2220" s="78"/>
      <c r="G2220" s="2">
        <f t="shared" si="250"/>
        <v>135</v>
      </c>
    </row>
    <row r="2221" spans="1:7" ht="31.5" x14ac:dyDescent="0.2">
      <c r="A2221" s="108" t="s">
        <v>22</v>
      </c>
      <c r="B2221" s="202">
        <v>916</v>
      </c>
      <c r="C2221" s="60" t="s">
        <v>65</v>
      </c>
      <c r="D2221" s="60" t="s">
        <v>75</v>
      </c>
      <c r="E2221" s="96" t="s">
        <v>503</v>
      </c>
      <c r="F2221" s="201" t="s">
        <v>15</v>
      </c>
      <c r="G2221" s="3">
        <f t="shared" si="250"/>
        <v>135</v>
      </c>
    </row>
    <row r="2222" spans="1:7" ht="31.5" x14ac:dyDescent="0.2">
      <c r="A2222" s="108" t="s">
        <v>17</v>
      </c>
      <c r="B2222" s="202">
        <v>916</v>
      </c>
      <c r="C2222" s="60" t="s">
        <v>65</v>
      </c>
      <c r="D2222" s="60" t="s">
        <v>75</v>
      </c>
      <c r="E2222" s="96" t="s">
        <v>503</v>
      </c>
      <c r="F2222" s="201" t="s">
        <v>16</v>
      </c>
      <c r="G2222" s="3">
        <f t="shared" si="250"/>
        <v>135</v>
      </c>
    </row>
    <row r="2223" spans="1:7" x14ac:dyDescent="0.2">
      <c r="A2223" s="79" t="s">
        <v>934</v>
      </c>
      <c r="B2223" s="202">
        <v>916</v>
      </c>
      <c r="C2223" s="60" t="s">
        <v>65</v>
      </c>
      <c r="D2223" s="60" t="s">
        <v>75</v>
      </c>
      <c r="E2223" s="96" t="s">
        <v>503</v>
      </c>
      <c r="F2223" s="201" t="s">
        <v>128</v>
      </c>
      <c r="G2223" s="3">
        <v>135</v>
      </c>
    </row>
    <row r="2224" spans="1:7" ht="31.5" x14ac:dyDescent="0.2">
      <c r="A2224" s="72" t="s">
        <v>210</v>
      </c>
      <c r="B2224" s="44">
        <v>916</v>
      </c>
      <c r="C2224" s="104" t="s">
        <v>65</v>
      </c>
      <c r="D2224" s="73" t="s">
        <v>75</v>
      </c>
      <c r="E2224" s="93" t="s">
        <v>504</v>
      </c>
      <c r="F2224" s="104"/>
      <c r="G2224" s="1">
        <f t="shared" ref="G2224:G2227" si="251">G2225</f>
        <v>85</v>
      </c>
    </row>
    <row r="2225" spans="1:7" x14ac:dyDescent="0.2">
      <c r="A2225" s="76" t="s">
        <v>500</v>
      </c>
      <c r="B2225" s="77">
        <v>916</v>
      </c>
      <c r="C2225" s="78" t="s">
        <v>65</v>
      </c>
      <c r="D2225" s="78" t="s">
        <v>75</v>
      </c>
      <c r="E2225" s="94" t="s">
        <v>505</v>
      </c>
      <c r="F2225" s="78"/>
      <c r="G2225" s="2">
        <f t="shared" si="251"/>
        <v>85</v>
      </c>
    </row>
    <row r="2226" spans="1:7" ht="31.5" x14ac:dyDescent="0.2">
      <c r="A2226" s="108" t="s">
        <v>22</v>
      </c>
      <c r="B2226" s="202">
        <v>916</v>
      </c>
      <c r="C2226" s="60" t="s">
        <v>65</v>
      </c>
      <c r="D2226" s="60" t="s">
        <v>75</v>
      </c>
      <c r="E2226" s="94" t="s">
        <v>505</v>
      </c>
      <c r="F2226" s="201" t="s">
        <v>15</v>
      </c>
      <c r="G2226" s="3">
        <f t="shared" si="251"/>
        <v>85</v>
      </c>
    </row>
    <row r="2227" spans="1:7" ht="31.5" x14ac:dyDescent="0.2">
      <c r="A2227" s="108" t="s">
        <v>17</v>
      </c>
      <c r="B2227" s="202">
        <v>916</v>
      </c>
      <c r="C2227" s="60" t="s">
        <v>65</v>
      </c>
      <c r="D2227" s="60" t="s">
        <v>75</v>
      </c>
      <c r="E2227" s="94" t="s">
        <v>505</v>
      </c>
      <c r="F2227" s="201" t="s">
        <v>16</v>
      </c>
      <c r="G2227" s="3">
        <f t="shared" si="251"/>
        <v>85</v>
      </c>
    </row>
    <row r="2228" spans="1:7" x14ac:dyDescent="0.2">
      <c r="A2228" s="79" t="s">
        <v>934</v>
      </c>
      <c r="B2228" s="202">
        <v>916</v>
      </c>
      <c r="C2228" s="60" t="s">
        <v>65</v>
      </c>
      <c r="D2228" s="60" t="s">
        <v>75</v>
      </c>
      <c r="E2228" s="96" t="s">
        <v>505</v>
      </c>
      <c r="F2228" s="201" t="s">
        <v>128</v>
      </c>
      <c r="G2228" s="3">
        <v>85</v>
      </c>
    </row>
    <row r="2229" spans="1:7" ht="18.75" x14ac:dyDescent="0.2">
      <c r="A2229" s="46" t="s">
        <v>99</v>
      </c>
      <c r="B2229" s="44">
        <v>916</v>
      </c>
      <c r="C2229" s="48">
        <v>10</v>
      </c>
      <c r="D2229" s="48" t="s">
        <v>94</v>
      </c>
      <c r="E2229" s="48" t="s">
        <v>92</v>
      </c>
      <c r="F2229" s="48"/>
      <c r="G2229" s="20">
        <f>G2230+G2248</f>
        <v>126475</v>
      </c>
    </row>
    <row r="2230" spans="1:7" x14ac:dyDescent="0.2">
      <c r="A2230" s="85" t="s">
        <v>100</v>
      </c>
      <c r="B2230" s="44">
        <v>916</v>
      </c>
      <c r="C2230" s="73">
        <v>10</v>
      </c>
      <c r="D2230" s="73" t="s">
        <v>55</v>
      </c>
      <c r="E2230" s="86" t="s">
        <v>92</v>
      </c>
      <c r="F2230" s="60"/>
      <c r="G2230" s="1">
        <f>G2231</f>
        <v>3511</v>
      </c>
    </row>
    <row r="2231" spans="1:7" ht="31.5" x14ac:dyDescent="0.2">
      <c r="A2231" s="87" t="s">
        <v>683</v>
      </c>
      <c r="B2231" s="44">
        <v>916</v>
      </c>
      <c r="C2231" s="73" t="s">
        <v>103</v>
      </c>
      <c r="D2231" s="44" t="s">
        <v>55</v>
      </c>
      <c r="E2231" s="73" t="s">
        <v>368</v>
      </c>
      <c r="F2231" s="73"/>
      <c r="G2231" s="1">
        <f>G2232+G2238</f>
        <v>3511</v>
      </c>
    </row>
    <row r="2232" spans="1:7" x14ac:dyDescent="0.2">
      <c r="A2232" s="72" t="s">
        <v>605</v>
      </c>
      <c r="B2232" s="44">
        <v>916</v>
      </c>
      <c r="C2232" s="73">
        <v>10</v>
      </c>
      <c r="D2232" s="73" t="s">
        <v>55</v>
      </c>
      <c r="E2232" s="93" t="s">
        <v>453</v>
      </c>
      <c r="F2232" s="104"/>
      <c r="G2232" s="1">
        <f t="shared" ref="G2232:G2236" si="252">G2233</f>
        <v>29</v>
      </c>
    </row>
    <row r="2233" spans="1:7" ht="31.5" x14ac:dyDescent="0.2">
      <c r="A2233" s="72" t="s">
        <v>447</v>
      </c>
      <c r="B2233" s="44">
        <v>916</v>
      </c>
      <c r="C2233" s="73">
        <v>10</v>
      </c>
      <c r="D2233" s="73" t="s">
        <v>55</v>
      </c>
      <c r="E2233" s="93" t="s">
        <v>459</v>
      </c>
      <c r="F2233" s="104"/>
      <c r="G2233" s="1">
        <f t="shared" si="252"/>
        <v>29</v>
      </c>
    </row>
    <row r="2234" spans="1:7" ht="47.25" x14ac:dyDescent="0.2">
      <c r="A2234" s="99" t="s">
        <v>645</v>
      </c>
      <c r="B2234" s="77">
        <v>916</v>
      </c>
      <c r="C2234" s="78">
        <v>10</v>
      </c>
      <c r="D2234" s="78" t="s">
        <v>55</v>
      </c>
      <c r="E2234" s="94" t="s">
        <v>463</v>
      </c>
      <c r="F2234" s="129"/>
      <c r="G2234" s="2">
        <f t="shared" si="252"/>
        <v>29</v>
      </c>
    </row>
    <row r="2235" spans="1:7" x14ac:dyDescent="0.2">
      <c r="A2235" s="82" t="s">
        <v>23</v>
      </c>
      <c r="B2235" s="202">
        <v>916</v>
      </c>
      <c r="C2235" s="201">
        <v>10</v>
      </c>
      <c r="D2235" s="201" t="s">
        <v>55</v>
      </c>
      <c r="E2235" s="96" t="s">
        <v>463</v>
      </c>
      <c r="F2235" s="100">
        <v>300</v>
      </c>
      <c r="G2235" s="4">
        <f t="shared" si="252"/>
        <v>29</v>
      </c>
    </row>
    <row r="2236" spans="1:7" x14ac:dyDescent="0.2">
      <c r="A2236" s="82" t="s">
        <v>101</v>
      </c>
      <c r="B2236" s="202">
        <v>916</v>
      </c>
      <c r="C2236" s="201">
        <v>10</v>
      </c>
      <c r="D2236" s="201" t="s">
        <v>55</v>
      </c>
      <c r="E2236" s="96" t="s">
        <v>463</v>
      </c>
      <c r="F2236" s="100">
        <v>310</v>
      </c>
      <c r="G2236" s="4">
        <f t="shared" si="252"/>
        <v>29</v>
      </c>
    </row>
    <row r="2237" spans="1:7" ht="31.5" x14ac:dyDescent="0.2">
      <c r="A2237" s="82" t="s">
        <v>155</v>
      </c>
      <c r="B2237" s="202">
        <v>916</v>
      </c>
      <c r="C2237" s="201">
        <v>10</v>
      </c>
      <c r="D2237" s="201" t="s">
        <v>55</v>
      </c>
      <c r="E2237" s="96" t="s">
        <v>463</v>
      </c>
      <c r="F2237" s="100">
        <v>313</v>
      </c>
      <c r="G2237" s="4">
        <v>29</v>
      </c>
    </row>
    <row r="2238" spans="1:7" x14ac:dyDescent="0.2">
      <c r="A2238" s="72" t="s">
        <v>451</v>
      </c>
      <c r="B2238" s="44">
        <v>916</v>
      </c>
      <c r="C2238" s="73">
        <v>10</v>
      </c>
      <c r="D2238" s="73" t="s">
        <v>55</v>
      </c>
      <c r="E2238" s="93" t="s">
        <v>472</v>
      </c>
      <c r="F2238" s="137"/>
      <c r="G2238" s="28">
        <f t="shared" ref="G2238:G2246" si="253">G2239</f>
        <v>3482</v>
      </c>
    </row>
    <row r="2239" spans="1:7" ht="63" x14ac:dyDescent="0.2">
      <c r="A2239" s="72" t="s">
        <v>452</v>
      </c>
      <c r="B2239" s="44">
        <v>916</v>
      </c>
      <c r="C2239" s="73">
        <v>10</v>
      </c>
      <c r="D2239" s="73" t="s">
        <v>55</v>
      </c>
      <c r="E2239" s="93" t="s">
        <v>473</v>
      </c>
      <c r="F2239" s="104"/>
      <c r="G2239" s="1">
        <f>G2240+G2244</f>
        <v>3482</v>
      </c>
    </row>
    <row r="2240" spans="1:7" ht="78.75" x14ac:dyDescent="0.2">
      <c r="A2240" s="99" t="s">
        <v>642</v>
      </c>
      <c r="B2240" s="77">
        <v>916</v>
      </c>
      <c r="C2240" s="78">
        <v>10</v>
      </c>
      <c r="D2240" s="78" t="s">
        <v>55</v>
      </c>
      <c r="E2240" s="94" t="s">
        <v>474</v>
      </c>
      <c r="F2240" s="129"/>
      <c r="G2240" s="211">
        <f t="shared" si="253"/>
        <v>3366.1354000000001</v>
      </c>
    </row>
    <row r="2241" spans="1:7" ht="31.5" x14ac:dyDescent="0.2">
      <c r="A2241" s="82" t="s">
        <v>18</v>
      </c>
      <c r="B2241" s="202">
        <v>916</v>
      </c>
      <c r="C2241" s="201">
        <v>10</v>
      </c>
      <c r="D2241" s="201" t="s">
        <v>55</v>
      </c>
      <c r="E2241" s="96" t="s">
        <v>474</v>
      </c>
      <c r="F2241" s="201" t="s">
        <v>20</v>
      </c>
      <c r="G2241" s="212">
        <f t="shared" si="253"/>
        <v>3366.1354000000001</v>
      </c>
    </row>
    <row r="2242" spans="1:7" x14ac:dyDescent="0.2">
      <c r="A2242" s="82" t="s">
        <v>25</v>
      </c>
      <c r="B2242" s="202">
        <v>916</v>
      </c>
      <c r="C2242" s="201">
        <v>10</v>
      </c>
      <c r="D2242" s="201" t="s">
        <v>55</v>
      </c>
      <c r="E2242" s="96" t="s">
        <v>474</v>
      </c>
      <c r="F2242" s="201" t="s">
        <v>26</v>
      </c>
      <c r="G2242" s="212">
        <f t="shared" si="253"/>
        <v>3366.1354000000001</v>
      </c>
    </row>
    <row r="2243" spans="1:7" x14ac:dyDescent="0.2">
      <c r="A2243" s="82" t="s">
        <v>138</v>
      </c>
      <c r="B2243" s="202">
        <v>916</v>
      </c>
      <c r="C2243" s="201">
        <v>10</v>
      </c>
      <c r="D2243" s="201" t="s">
        <v>55</v>
      </c>
      <c r="E2243" s="96" t="s">
        <v>474</v>
      </c>
      <c r="F2243" s="201" t="s">
        <v>145</v>
      </c>
      <c r="G2243" s="212">
        <f>3482-115.8646</f>
        <v>3366.1354000000001</v>
      </c>
    </row>
    <row r="2244" spans="1:7" ht="78.75" x14ac:dyDescent="0.2">
      <c r="A2244" s="99" t="s">
        <v>942</v>
      </c>
      <c r="B2244" s="77">
        <v>916</v>
      </c>
      <c r="C2244" s="78">
        <v>10</v>
      </c>
      <c r="D2244" s="78" t="s">
        <v>55</v>
      </c>
      <c r="E2244" s="94" t="s">
        <v>941</v>
      </c>
      <c r="F2244" s="129"/>
      <c r="G2244" s="211">
        <f t="shared" si="253"/>
        <v>115.8646</v>
      </c>
    </row>
    <row r="2245" spans="1:7" ht="31.5" x14ac:dyDescent="0.2">
      <c r="A2245" s="82" t="s">
        <v>18</v>
      </c>
      <c r="B2245" s="202">
        <v>916</v>
      </c>
      <c r="C2245" s="201">
        <v>10</v>
      </c>
      <c r="D2245" s="201" t="s">
        <v>55</v>
      </c>
      <c r="E2245" s="96" t="s">
        <v>941</v>
      </c>
      <c r="F2245" s="201" t="s">
        <v>20</v>
      </c>
      <c r="G2245" s="212">
        <f t="shared" si="253"/>
        <v>115.8646</v>
      </c>
    </row>
    <row r="2246" spans="1:7" x14ac:dyDescent="0.2">
      <c r="A2246" s="82" t="s">
        <v>25</v>
      </c>
      <c r="B2246" s="202">
        <v>916</v>
      </c>
      <c r="C2246" s="201">
        <v>10</v>
      </c>
      <c r="D2246" s="201" t="s">
        <v>55</v>
      </c>
      <c r="E2246" s="96" t="s">
        <v>941</v>
      </c>
      <c r="F2246" s="201" t="s">
        <v>26</v>
      </c>
      <c r="G2246" s="212">
        <f t="shared" si="253"/>
        <v>115.8646</v>
      </c>
    </row>
    <row r="2247" spans="1:7" x14ac:dyDescent="0.2">
      <c r="A2247" s="82" t="s">
        <v>138</v>
      </c>
      <c r="B2247" s="202">
        <v>916</v>
      </c>
      <c r="C2247" s="201">
        <v>10</v>
      </c>
      <c r="D2247" s="201" t="s">
        <v>55</v>
      </c>
      <c r="E2247" s="96" t="s">
        <v>941</v>
      </c>
      <c r="F2247" s="201" t="s">
        <v>145</v>
      </c>
      <c r="G2247" s="212">
        <v>115.8646</v>
      </c>
    </row>
    <row r="2248" spans="1:7" x14ac:dyDescent="0.2">
      <c r="A2248" s="85" t="s">
        <v>102</v>
      </c>
      <c r="B2248" s="44">
        <v>916</v>
      </c>
      <c r="C2248" s="73">
        <v>10</v>
      </c>
      <c r="D2248" s="73" t="s">
        <v>56</v>
      </c>
      <c r="E2248" s="86" t="s">
        <v>92</v>
      </c>
      <c r="F2248" s="60"/>
      <c r="G2248" s="1">
        <f t="shared" ref="G2248:G2249" si="254">G2249</f>
        <v>122964</v>
      </c>
    </row>
    <row r="2249" spans="1:7" ht="31.5" x14ac:dyDescent="0.2">
      <c r="A2249" s="87" t="s">
        <v>673</v>
      </c>
      <c r="B2249" s="44">
        <v>916</v>
      </c>
      <c r="C2249" s="73" t="s">
        <v>103</v>
      </c>
      <c r="D2249" s="44" t="s">
        <v>56</v>
      </c>
      <c r="E2249" s="73" t="s">
        <v>275</v>
      </c>
      <c r="F2249" s="73"/>
      <c r="G2249" s="1">
        <f t="shared" si="254"/>
        <v>122964</v>
      </c>
    </row>
    <row r="2250" spans="1:7" x14ac:dyDescent="0.2">
      <c r="A2250" s="98" t="s">
        <v>6</v>
      </c>
      <c r="B2250" s="43">
        <v>916</v>
      </c>
      <c r="C2250" s="200" t="s">
        <v>103</v>
      </c>
      <c r="D2250" s="200" t="s">
        <v>56</v>
      </c>
      <c r="E2250" s="200" t="s">
        <v>276</v>
      </c>
      <c r="F2250" s="200"/>
      <c r="G2250" s="8">
        <f>G2251+G2259</f>
        <v>122964</v>
      </c>
    </row>
    <row r="2251" spans="1:7" ht="47.25" x14ac:dyDescent="0.2">
      <c r="A2251" s="72" t="s">
        <v>219</v>
      </c>
      <c r="B2251" s="44">
        <v>916</v>
      </c>
      <c r="C2251" s="73" t="s">
        <v>103</v>
      </c>
      <c r="D2251" s="73" t="s">
        <v>56</v>
      </c>
      <c r="E2251" s="93" t="s">
        <v>224</v>
      </c>
      <c r="F2251" s="104"/>
      <c r="G2251" s="1">
        <f>G2252</f>
        <v>22775</v>
      </c>
    </row>
    <row r="2252" spans="1:7" ht="31.5" x14ac:dyDescent="0.2">
      <c r="A2252" s="76" t="s">
        <v>406</v>
      </c>
      <c r="B2252" s="77">
        <v>916</v>
      </c>
      <c r="C2252" s="78" t="s">
        <v>103</v>
      </c>
      <c r="D2252" s="78" t="s">
        <v>56</v>
      </c>
      <c r="E2252" s="94" t="s">
        <v>225</v>
      </c>
      <c r="F2252" s="201"/>
      <c r="G2252" s="2">
        <f>G2253+G2256</f>
        <v>22775</v>
      </c>
    </row>
    <row r="2253" spans="1:7" ht="31.5" x14ac:dyDescent="0.2">
      <c r="A2253" s="108" t="s">
        <v>22</v>
      </c>
      <c r="B2253" s="202">
        <v>916</v>
      </c>
      <c r="C2253" s="201" t="s">
        <v>103</v>
      </c>
      <c r="D2253" s="201" t="s">
        <v>56</v>
      </c>
      <c r="E2253" s="96" t="s">
        <v>225</v>
      </c>
      <c r="F2253" s="60" t="s">
        <v>15</v>
      </c>
      <c r="G2253" s="5">
        <f t="shared" ref="G2253:G2254" si="255">G2254</f>
        <v>228</v>
      </c>
    </row>
    <row r="2254" spans="1:7" ht="31.5" x14ac:dyDescent="0.2">
      <c r="A2254" s="108" t="s">
        <v>17</v>
      </c>
      <c r="B2254" s="202">
        <v>916</v>
      </c>
      <c r="C2254" s="201" t="s">
        <v>103</v>
      </c>
      <c r="D2254" s="201" t="s">
        <v>56</v>
      </c>
      <c r="E2254" s="96" t="s">
        <v>225</v>
      </c>
      <c r="F2254" s="60" t="s">
        <v>16</v>
      </c>
      <c r="G2254" s="5">
        <f t="shared" si="255"/>
        <v>228</v>
      </c>
    </row>
    <row r="2255" spans="1:7" x14ac:dyDescent="0.2">
      <c r="A2255" s="79" t="s">
        <v>934</v>
      </c>
      <c r="B2255" s="202">
        <v>916</v>
      </c>
      <c r="C2255" s="201" t="s">
        <v>103</v>
      </c>
      <c r="D2255" s="201" t="s">
        <v>56</v>
      </c>
      <c r="E2255" s="96" t="s">
        <v>225</v>
      </c>
      <c r="F2255" s="201" t="s">
        <v>128</v>
      </c>
      <c r="G2255" s="5">
        <v>228</v>
      </c>
    </row>
    <row r="2256" spans="1:7" x14ac:dyDescent="0.2">
      <c r="A2256" s="79" t="s">
        <v>23</v>
      </c>
      <c r="B2256" s="202">
        <v>916</v>
      </c>
      <c r="C2256" s="201" t="s">
        <v>103</v>
      </c>
      <c r="D2256" s="201" t="s">
        <v>56</v>
      </c>
      <c r="E2256" s="96" t="s">
        <v>225</v>
      </c>
      <c r="F2256" s="100">
        <v>300</v>
      </c>
      <c r="G2256" s="4">
        <f t="shared" ref="G2256:G2257" si="256">G2257</f>
        <v>22547</v>
      </c>
    </row>
    <row r="2257" spans="1:7" x14ac:dyDescent="0.2">
      <c r="A2257" s="108" t="s">
        <v>101</v>
      </c>
      <c r="B2257" s="202">
        <v>916</v>
      </c>
      <c r="C2257" s="201" t="s">
        <v>103</v>
      </c>
      <c r="D2257" s="201" t="s">
        <v>56</v>
      </c>
      <c r="E2257" s="96" t="s">
        <v>225</v>
      </c>
      <c r="F2257" s="100">
        <v>310</v>
      </c>
      <c r="G2257" s="4">
        <f t="shared" si="256"/>
        <v>22547</v>
      </c>
    </row>
    <row r="2258" spans="1:7" ht="31.5" x14ac:dyDescent="0.2">
      <c r="A2258" s="108" t="s">
        <v>155</v>
      </c>
      <c r="B2258" s="202">
        <v>916</v>
      </c>
      <c r="C2258" s="201" t="s">
        <v>103</v>
      </c>
      <c r="D2258" s="201" t="s">
        <v>56</v>
      </c>
      <c r="E2258" s="96" t="s">
        <v>225</v>
      </c>
      <c r="F2258" s="100">
        <v>313</v>
      </c>
      <c r="G2258" s="4">
        <v>22547</v>
      </c>
    </row>
    <row r="2259" spans="1:7" ht="63" x14ac:dyDescent="0.2">
      <c r="A2259" s="72" t="s">
        <v>220</v>
      </c>
      <c r="B2259" s="44">
        <v>916</v>
      </c>
      <c r="C2259" s="73" t="s">
        <v>103</v>
      </c>
      <c r="D2259" s="73" t="s">
        <v>56</v>
      </c>
      <c r="E2259" s="93" t="s">
        <v>227</v>
      </c>
      <c r="F2259" s="100"/>
      <c r="G2259" s="28">
        <f>G2260</f>
        <v>100189</v>
      </c>
    </row>
    <row r="2260" spans="1:7" ht="63" x14ac:dyDescent="0.2">
      <c r="A2260" s="76" t="s">
        <v>191</v>
      </c>
      <c r="B2260" s="77">
        <v>916</v>
      </c>
      <c r="C2260" s="78" t="s">
        <v>103</v>
      </c>
      <c r="D2260" s="78" t="s">
        <v>56</v>
      </c>
      <c r="E2260" s="94" t="s">
        <v>232</v>
      </c>
      <c r="F2260" s="129"/>
      <c r="G2260" s="33">
        <f>G2261+G2264</f>
        <v>100189</v>
      </c>
    </row>
    <row r="2261" spans="1:7" ht="31.5" x14ac:dyDescent="0.2">
      <c r="A2261" s="108" t="s">
        <v>22</v>
      </c>
      <c r="B2261" s="202">
        <v>916</v>
      </c>
      <c r="C2261" s="201" t="s">
        <v>103</v>
      </c>
      <c r="D2261" s="201" t="s">
        <v>56</v>
      </c>
      <c r="E2261" s="96" t="s">
        <v>232</v>
      </c>
      <c r="F2261" s="60" t="s">
        <v>15</v>
      </c>
      <c r="G2261" s="5">
        <f t="shared" ref="G2261:G2262" si="257">G2262</f>
        <v>992</v>
      </c>
    </row>
    <row r="2262" spans="1:7" ht="31.5" x14ac:dyDescent="0.2">
      <c r="A2262" s="108" t="s">
        <v>17</v>
      </c>
      <c r="B2262" s="202">
        <v>916</v>
      </c>
      <c r="C2262" s="201" t="s">
        <v>103</v>
      </c>
      <c r="D2262" s="201" t="s">
        <v>56</v>
      </c>
      <c r="E2262" s="96" t="s">
        <v>232</v>
      </c>
      <c r="F2262" s="60" t="s">
        <v>16</v>
      </c>
      <c r="G2262" s="5">
        <f t="shared" si="257"/>
        <v>992</v>
      </c>
    </row>
    <row r="2263" spans="1:7" x14ac:dyDescent="0.2">
      <c r="A2263" s="79" t="s">
        <v>934</v>
      </c>
      <c r="B2263" s="202">
        <v>916</v>
      </c>
      <c r="C2263" s="201" t="s">
        <v>103</v>
      </c>
      <c r="D2263" s="201" t="s">
        <v>56</v>
      </c>
      <c r="E2263" s="96" t="s">
        <v>232</v>
      </c>
      <c r="F2263" s="201" t="s">
        <v>128</v>
      </c>
      <c r="G2263" s="5">
        <f>832+160</f>
        <v>992</v>
      </c>
    </row>
    <row r="2264" spans="1:7" x14ac:dyDescent="0.2">
      <c r="A2264" s="79" t="s">
        <v>23</v>
      </c>
      <c r="B2264" s="202">
        <v>916</v>
      </c>
      <c r="C2264" s="201" t="s">
        <v>103</v>
      </c>
      <c r="D2264" s="201" t="s">
        <v>56</v>
      </c>
      <c r="E2264" s="96" t="s">
        <v>232</v>
      </c>
      <c r="F2264" s="100">
        <v>300</v>
      </c>
      <c r="G2264" s="4">
        <f t="shared" ref="G2264:G2265" si="258">G2265</f>
        <v>99197</v>
      </c>
    </row>
    <row r="2265" spans="1:7" x14ac:dyDescent="0.2">
      <c r="A2265" s="108" t="s">
        <v>101</v>
      </c>
      <c r="B2265" s="202">
        <v>916</v>
      </c>
      <c r="C2265" s="201" t="s">
        <v>103</v>
      </c>
      <c r="D2265" s="201" t="s">
        <v>56</v>
      </c>
      <c r="E2265" s="96" t="s">
        <v>232</v>
      </c>
      <c r="F2265" s="100">
        <v>310</v>
      </c>
      <c r="G2265" s="4">
        <f t="shared" si="258"/>
        <v>99197</v>
      </c>
    </row>
    <row r="2266" spans="1:7" ht="31.5" x14ac:dyDescent="0.2">
      <c r="A2266" s="108" t="s">
        <v>155</v>
      </c>
      <c r="B2266" s="202">
        <v>916</v>
      </c>
      <c r="C2266" s="201" t="s">
        <v>103</v>
      </c>
      <c r="D2266" s="201" t="s">
        <v>56</v>
      </c>
      <c r="E2266" s="96" t="s">
        <v>232</v>
      </c>
      <c r="F2266" s="100">
        <v>313</v>
      </c>
      <c r="G2266" s="4">
        <f>83174+16023</f>
        <v>99197</v>
      </c>
    </row>
    <row r="2267" spans="1:7" s="51" customFormat="1" ht="37.5" customHeight="1" x14ac:dyDescent="0.2">
      <c r="A2267" s="46" t="s">
        <v>636</v>
      </c>
      <c r="B2267" s="47">
        <v>917</v>
      </c>
      <c r="C2267" s="47"/>
      <c r="D2267" s="47"/>
      <c r="E2267" s="48"/>
      <c r="F2267" s="48"/>
      <c r="G2267" s="20">
        <f>G2268</f>
        <v>13953</v>
      </c>
    </row>
    <row r="2268" spans="1:7" s="107" customFormat="1" x14ac:dyDescent="0.2">
      <c r="A2268" s="74" t="s">
        <v>50</v>
      </c>
      <c r="B2268" s="44">
        <v>917</v>
      </c>
      <c r="C2268" s="73" t="s">
        <v>62</v>
      </c>
      <c r="D2268" s="73"/>
      <c r="E2268" s="73"/>
      <c r="F2268" s="73"/>
      <c r="G2268" s="12">
        <f t="shared" ref="G2268:G2269" si="259">G2269</f>
        <v>13953</v>
      </c>
    </row>
    <row r="2269" spans="1:7" s="193" customFormat="1" ht="31.5" x14ac:dyDescent="0.2">
      <c r="A2269" s="85" t="s">
        <v>58</v>
      </c>
      <c r="B2269" s="44">
        <v>917</v>
      </c>
      <c r="C2269" s="73" t="s">
        <v>62</v>
      </c>
      <c r="D2269" s="73" t="s">
        <v>59</v>
      </c>
      <c r="E2269" s="86"/>
      <c r="F2269" s="60"/>
      <c r="G2269" s="1">
        <f t="shared" si="259"/>
        <v>13953</v>
      </c>
    </row>
    <row r="2270" spans="1:7" ht="31.5" x14ac:dyDescent="0.2">
      <c r="A2270" s="87" t="s">
        <v>85</v>
      </c>
      <c r="B2270" s="44">
        <v>917</v>
      </c>
      <c r="C2270" s="73" t="s">
        <v>62</v>
      </c>
      <c r="D2270" s="44" t="s">
        <v>59</v>
      </c>
      <c r="E2270" s="73" t="s">
        <v>206</v>
      </c>
      <c r="F2270" s="73"/>
      <c r="G2270" s="1">
        <f>G2271+G2284</f>
        <v>13953</v>
      </c>
    </row>
    <row r="2271" spans="1:7" x14ac:dyDescent="0.2">
      <c r="A2271" s="76" t="s">
        <v>1</v>
      </c>
      <c r="B2271" s="77">
        <v>917</v>
      </c>
      <c r="C2271" s="78" t="s">
        <v>51</v>
      </c>
      <c r="D2271" s="78" t="s">
        <v>59</v>
      </c>
      <c r="E2271" s="78" t="s">
        <v>207</v>
      </c>
      <c r="F2271" s="78"/>
      <c r="G2271" s="2">
        <f>G2272+G2277+G2281</f>
        <v>12333</v>
      </c>
    </row>
    <row r="2272" spans="1:7" ht="63" x14ac:dyDescent="0.2">
      <c r="A2272" s="79" t="s">
        <v>269</v>
      </c>
      <c r="B2272" s="202">
        <v>917</v>
      </c>
      <c r="C2272" s="201" t="s">
        <v>51</v>
      </c>
      <c r="D2272" s="201" t="s">
        <v>59</v>
      </c>
      <c r="E2272" s="201" t="s">
        <v>207</v>
      </c>
      <c r="F2272" s="201">
        <v>100</v>
      </c>
      <c r="G2272" s="3">
        <f t="shared" ref="G2272" si="260">G2273</f>
        <v>10713</v>
      </c>
    </row>
    <row r="2273" spans="1:7" ht="31.5" x14ac:dyDescent="0.2">
      <c r="A2273" s="79" t="s">
        <v>8</v>
      </c>
      <c r="B2273" s="202">
        <v>917</v>
      </c>
      <c r="C2273" s="201" t="s">
        <v>51</v>
      </c>
      <c r="D2273" s="201" t="s">
        <v>59</v>
      </c>
      <c r="E2273" s="201" t="s">
        <v>207</v>
      </c>
      <c r="F2273" s="201">
        <v>120</v>
      </c>
      <c r="G2273" s="3">
        <f>G2274+G2275+G2276</f>
        <v>10713</v>
      </c>
    </row>
    <row r="2274" spans="1:7" x14ac:dyDescent="0.2">
      <c r="A2274" s="79" t="s">
        <v>422</v>
      </c>
      <c r="B2274" s="202">
        <v>917</v>
      </c>
      <c r="C2274" s="201" t="s">
        <v>51</v>
      </c>
      <c r="D2274" s="201" t="s">
        <v>59</v>
      </c>
      <c r="E2274" s="201" t="s">
        <v>207</v>
      </c>
      <c r="F2274" s="201" t="s">
        <v>126</v>
      </c>
      <c r="G2274" s="3">
        <v>5901</v>
      </c>
    </row>
    <row r="2275" spans="1:7" ht="31.5" x14ac:dyDescent="0.2">
      <c r="A2275" s="79" t="s">
        <v>124</v>
      </c>
      <c r="B2275" s="202">
        <v>917</v>
      </c>
      <c r="C2275" s="201" t="s">
        <v>51</v>
      </c>
      <c r="D2275" s="201" t="s">
        <v>59</v>
      </c>
      <c r="E2275" s="201" t="s">
        <v>207</v>
      </c>
      <c r="F2275" s="201" t="s">
        <v>127</v>
      </c>
      <c r="G2275" s="3">
        <v>2327</v>
      </c>
    </row>
    <row r="2276" spans="1:7" ht="47.25" x14ac:dyDescent="0.2">
      <c r="A2276" s="79" t="s">
        <v>205</v>
      </c>
      <c r="B2276" s="202">
        <v>917</v>
      </c>
      <c r="C2276" s="201" t="s">
        <v>51</v>
      </c>
      <c r="D2276" s="201" t="s">
        <v>59</v>
      </c>
      <c r="E2276" s="201" t="s">
        <v>207</v>
      </c>
      <c r="F2276" s="201" t="s">
        <v>208</v>
      </c>
      <c r="G2276" s="3">
        <v>2485</v>
      </c>
    </row>
    <row r="2277" spans="1:7" s="75" customFormat="1" ht="31.5" x14ac:dyDescent="0.2">
      <c r="A2277" s="79" t="s">
        <v>22</v>
      </c>
      <c r="B2277" s="202">
        <v>917</v>
      </c>
      <c r="C2277" s="201" t="s">
        <v>51</v>
      </c>
      <c r="D2277" s="201" t="s">
        <v>59</v>
      </c>
      <c r="E2277" s="201" t="s">
        <v>207</v>
      </c>
      <c r="F2277" s="201">
        <v>200</v>
      </c>
      <c r="G2277" s="3">
        <f>G2278</f>
        <v>1500</v>
      </c>
    </row>
    <row r="2278" spans="1:7" s="59" customFormat="1" ht="31.5" x14ac:dyDescent="0.2">
      <c r="A2278" s="79" t="s">
        <v>17</v>
      </c>
      <c r="B2278" s="202">
        <v>917</v>
      </c>
      <c r="C2278" s="201" t="s">
        <v>51</v>
      </c>
      <c r="D2278" s="201" t="s">
        <v>59</v>
      </c>
      <c r="E2278" s="201" t="s">
        <v>207</v>
      </c>
      <c r="F2278" s="201">
        <v>240</v>
      </c>
      <c r="G2278" s="3">
        <f>G2279+G2280</f>
        <v>1500</v>
      </c>
    </row>
    <row r="2279" spans="1:7" s="59" customFormat="1" ht="31.5" x14ac:dyDescent="0.2">
      <c r="A2279" s="82" t="s">
        <v>481</v>
      </c>
      <c r="B2279" s="202">
        <v>917</v>
      </c>
      <c r="C2279" s="201" t="s">
        <v>51</v>
      </c>
      <c r="D2279" s="201" t="s">
        <v>59</v>
      </c>
      <c r="E2279" s="201" t="s">
        <v>207</v>
      </c>
      <c r="F2279" s="201" t="s">
        <v>482</v>
      </c>
      <c r="G2279" s="3">
        <v>686</v>
      </c>
    </row>
    <row r="2280" spans="1:7" s="59" customFormat="1" x14ac:dyDescent="0.2">
      <c r="A2280" s="79" t="s">
        <v>934</v>
      </c>
      <c r="B2280" s="202">
        <v>917</v>
      </c>
      <c r="C2280" s="201" t="s">
        <v>51</v>
      </c>
      <c r="D2280" s="201" t="s">
        <v>59</v>
      </c>
      <c r="E2280" s="201" t="s">
        <v>207</v>
      </c>
      <c r="F2280" s="201" t="s">
        <v>128</v>
      </c>
      <c r="G2280" s="3">
        <v>814</v>
      </c>
    </row>
    <row r="2281" spans="1:7" s="59" customFormat="1" x14ac:dyDescent="0.2">
      <c r="A2281" s="79" t="s">
        <v>13</v>
      </c>
      <c r="B2281" s="202">
        <v>917</v>
      </c>
      <c r="C2281" s="201" t="s">
        <v>62</v>
      </c>
      <c r="D2281" s="201" t="s">
        <v>59</v>
      </c>
      <c r="E2281" s="201" t="s">
        <v>207</v>
      </c>
      <c r="F2281" s="201">
        <v>800</v>
      </c>
      <c r="G2281" s="3">
        <f t="shared" ref="G2281" si="261">G2282</f>
        <v>120</v>
      </c>
    </row>
    <row r="2282" spans="1:7" s="59" customFormat="1" x14ac:dyDescent="0.2">
      <c r="A2282" s="79" t="s">
        <v>34</v>
      </c>
      <c r="B2282" s="202">
        <v>917</v>
      </c>
      <c r="C2282" s="201" t="s">
        <v>51</v>
      </c>
      <c r="D2282" s="201" t="s">
        <v>59</v>
      </c>
      <c r="E2282" s="201" t="s">
        <v>207</v>
      </c>
      <c r="F2282" s="201">
        <v>850</v>
      </c>
      <c r="G2282" s="3">
        <f>G2283</f>
        <v>120</v>
      </c>
    </row>
    <row r="2283" spans="1:7" s="59" customFormat="1" x14ac:dyDescent="0.2">
      <c r="A2283" s="79" t="s">
        <v>125</v>
      </c>
      <c r="B2283" s="202">
        <v>917</v>
      </c>
      <c r="C2283" s="201" t="s">
        <v>51</v>
      </c>
      <c r="D2283" s="201" t="s">
        <v>59</v>
      </c>
      <c r="E2283" s="201" t="s">
        <v>207</v>
      </c>
      <c r="F2283" s="201" t="s">
        <v>129</v>
      </c>
      <c r="G2283" s="3">
        <v>120</v>
      </c>
    </row>
    <row r="2284" spans="1:7" s="59" customFormat="1" x14ac:dyDescent="0.2">
      <c r="A2284" s="76" t="s">
        <v>40</v>
      </c>
      <c r="B2284" s="77">
        <v>917</v>
      </c>
      <c r="C2284" s="78" t="s">
        <v>51</v>
      </c>
      <c r="D2284" s="78" t="s">
        <v>59</v>
      </c>
      <c r="E2284" s="78" t="s">
        <v>270</v>
      </c>
      <c r="F2284" s="78"/>
      <c r="G2284" s="2">
        <f t="shared" ref="G2284:G2285" si="262">G2285</f>
        <v>1620</v>
      </c>
    </row>
    <row r="2285" spans="1:7" s="59" customFormat="1" ht="63" x14ac:dyDescent="0.2">
      <c r="A2285" s="79" t="s">
        <v>269</v>
      </c>
      <c r="B2285" s="202">
        <v>917</v>
      </c>
      <c r="C2285" s="201" t="s">
        <v>51</v>
      </c>
      <c r="D2285" s="201" t="s">
        <v>59</v>
      </c>
      <c r="E2285" s="201" t="s">
        <v>270</v>
      </c>
      <c r="F2285" s="201">
        <v>100</v>
      </c>
      <c r="G2285" s="3">
        <f t="shared" si="262"/>
        <v>1620</v>
      </c>
    </row>
    <row r="2286" spans="1:7" s="59" customFormat="1" ht="31.5" x14ac:dyDescent="0.2">
      <c r="A2286" s="79" t="s">
        <v>8</v>
      </c>
      <c r="B2286" s="202">
        <v>917</v>
      </c>
      <c r="C2286" s="201" t="s">
        <v>51</v>
      </c>
      <c r="D2286" s="201" t="s">
        <v>59</v>
      </c>
      <c r="E2286" s="201" t="s">
        <v>270</v>
      </c>
      <c r="F2286" s="201">
        <v>120</v>
      </c>
      <c r="G2286" s="3">
        <f>G2287+G2288</f>
        <v>1620</v>
      </c>
    </row>
    <row r="2287" spans="1:7" s="59" customFormat="1" x14ac:dyDescent="0.2">
      <c r="A2287" s="79" t="s">
        <v>422</v>
      </c>
      <c r="B2287" s="202">
        <v>917</v>
      </c>
      <c r="C2287" s="201" t="s">
        <v>51</v>
      </c>
      <c r="D2287" s="201" t="s">
        <v>59</v>
      </c>
      <c r="E2287" s="201" t="s">
        <v>270</v>
      </c>
      <c r="F2287" s="201" t="s">
        <v>126</v>
      </c>
      <c r="G2287" s="3">
        <f>ROUND(4.6*7.53*35.9,0)</f>
        <v>1244</v>
      </c>
    </row>
    <row r="2288" spans="1:7" s="59" customFormat="1" ht="47.25" x14ac:dyDescent="0.2">
      <c r="A2288" s="79" t="s">
        <v>205</v>
      </c>
      <c r="B2288" s="202">
        <v>917</v>
      </c>
      <c r="C2288" s="201" t="s">
        <v>51</v>
      </c>
      <c r="D2288" s="201" t="s">
        <v>59</v>
      </c>
      <c r="E2288" s="201" t="s">
        <v>270</v>
      </c>
      <c r="F2288" s="201" t="s">
        <v>208</v>
      </c>
      <c r="G2288" s="3">
        <v>376</v>
      </c>
    </row>
    <row r="2289" spans="1:7" s="51" customFormat="1" ht="37.5" customHeight="1" x14ac:dyDescent="0.2">
      <c r="A2289" s="46" t="s">
        <v>637</v>
      </c>
      <c r="B2289" s="47">
        <v>919</v>
      </c>
      <c r="C2289" s="47"/>
      <c r="D2289" s="47"/>
      <c r="E2289" s="48"/>
      <c r="F2289" s="48"/>
      <c r="G2289" s="20">
        <f>G2290+G2363+G2370+G2385+G2392</f>
        <v>202508</v>
      </c>
    </row>
    <row r="2290" spans="1:7" s="107" customFormat="1" x14ac:dyDescent="0.2">
      <c r="A2290" s="74" t="s">
        <v>50</v>
      </c>
      <c r="B2290" s="44">
        <v>919</v>
      </c>
      <c r="C2290" s="73" t="s">
        <v>62</v>
      </c>
      <c r="D2290" s="73"/>
      <c r="E2290" s="73"/>
      <c r="F2290" s="73"/>
      <c r="G2290" s="12">
        <f>G2291+G2337+G2325</f>
        <v>135774</v>
      </c>
    </row>
    <row r="2291" spans="1:7" s="126" customFormat="1" ht="31.5" x14ac:dyDescent="0.2">
      <c r="A2291" s="74" t="s">
        <v>58</v>
      </c>
      <c r="B2291" s="44">
        <v>919</v>
      </c>
      <c r="C2291" s="73" t="s">
        <v>51</v>
      </c>
      <c r="D2291" s="73" t="s">
        <v>59</v>
      </c>
      <c r="E2291" s="104"/>
      <c r="F2291" s="101"/>
      <c r="G2291" s="1">
        <f>G2292+G2318</f>
        <v>34210</v>
      </c>
    </row>
    <row r="2292" spans="1:7" s="59" customFormat="1" ht="31.5" x14ac:dyDescent="0.2">
      <c r="A2292" s="72" t="s">
        <v>760</v>
      </c>
      <c r="B2292" s="44">
        <v>919</v>
      </c>
      <c r="C2292" s="73" t="s">
        <v>51</v>
      </c>
      <c r="D2292" s="73" t="s">
        <v>59</v>
      </c>
      <c r="E2292" s="104" t="s">
        <v>211</v>
      </c>
      <c r="F2292" s="101"/>
      <c r="G2292" s="54">
        <f>G2293</f>
        <v>30910</v>
      </c>
    </row>
    <row r="2293" spans="1:7" s="59" customFormat="1" x14ac:dyDescent="0.2">
      <c r="A2293" s="199" t="s">
        <v>497</v>
      </c>
      <c r="B2293" s="43">
        <v>919</v>
      </c>
      <c r="C2293" s="200" t="s">
        <v>51</v>
      </c>
      <c r="D2293" s="200" t="s">
        <v>59</v>
      </c>
      <c r="E2293" s="102" t="s">
        <v>501</v>
      </c>
      <c r="F2293" s="78"/>
      <c r="G2293" s="8">
        <f>G2294+G2299+G2304</f>
        <v>30910</v>
      </c>
    </row>
    <row r="2294" spans="1:7" s="59" customFormat="1" ht="40.5" customHeight="1" x14ac:dyDescent="0.2">
      <c r="A2294" s="72" t="s">
        <v>498</v>
      </c>
      <c r="B2294" s="44">
        <v>919</v>
      </c>
      <c r="C2294" s="73" t="s">
        <v>51</v>
      </c>
      <c r="D2294" s="73" t="s">
        <v>59</v>
      </c>
      <c r="E2294" s="93" t="s">
        <v>502</v>
      </c>
      <c r="F2294" s="104"/>
      <c r="G2294" s="1">
        <f t="shared" ref="G2294:G2297" si="263">G2295</f>
        <v>100</v>
      </c>
    </row>
    <row r="2295" spans="1:7" s="59" customFormat="1" ht="63" x14ac:dyDescent="0.2">
      <c r="A2295" s="76" t="s">
        <v>499</v>
      </c>
      <c r="B2295" s="77">
        <v>919</v>
      </c>
      <c r="C2295" s="78" t="s">
        <v>62</v>
      </c>
      <c r="D2295" s="78" t="s">
        <v>59</v>
      </c>
      <c r="E2295" s="94" t="s">
        <v>503</v>
      </c>
      <c r="F2295" s="78"/>
      <c r="G2295" s="2">
        <f t="shared" si="263"/>
        <v>100</v>
      </c>
    </row>
    <row r="2296" spans="1:7" s="59" customFormat="1" ht="31.5" x14ac:dyDescent="0.2">
      <c r="A2296" s="79" t="s">
        <v>22</v>
      </c>
      <c r="B2296" s="96">
        <v>919</v>
      </c>
      <c r="C2296" s="201" t="s">
        <v>51</v>
      </c>
      <c r="D2296" s="201" t="s">
        <v>59</v>
      </c>
      <c r="E2296" s="96" t="s">
        <v>503</v>
      </c>
      <c r="F2296" s="201" t="s">
        <v>15</v>
      </c>
      <c r="G2296" s="3">
        <f t="shared" si="263"/>
        <v>100</v>
      </c>
    </row>
    <row r="2297" spans="1:7" s="59" customFormat="1" ht="31.5" x14ac:dyDescent="0.2">
      <c r="A2297" s="79" t="s">
        <v>17</v>
      </c>
      <c r="B2297" s="96">
        <v>919</v>
      </c>
      <c r="C2297" s="201" t="s">
        <v>51</v>
      </c>
      <c r="D2297" s="201" t="s">
        <v>59</v>
      </c>
      <c r="E2297" s="96" t="s">
        <v>503</v>
      </c>
      <c r="F2297" s="201" t="s">
        <v>16</v>
      </c>
      <c r="G2297" s="3">
        <f t="shared" si="263"/>
        <v>100</v>
      </c>
    </row>
    <row r="2298" spans="1:7" s="59" customFormat="1" x14ac:dyDescent="0.2">
      <c r="A2298" s="79" t="s">
        <v>934</v>
      </c>
      <c r="B2298" s="96">
        <v>919</v>
      </c>
      <c r="C2298" s="201" t="s">
        <v>51</v>
      </c>
      <c r="D2298" s="201" t="s">
        <v>59</v>
      </c>
      <c r="E2298" s="96" t="s">
        <v>503</v>
      </c>
      <c r="F2298" s="201" t="s">
        <v>128</v>
      </c>
      <c r="G2298" s="3">
        <v>100</v>
      </c>
    </row>
    <row r="2299" spans="1:7" s="59" customFormat="1" ht="31.5" x14ac:dyDescent="0.2">
      <c r="A2299" s="72" t="s">
        <v>210</v>
      </c>
      <c r="B2299" s="93">
        <v>919</v>
      </c>
      <c r="C2299" s="73" t="s">
        <v>51</v>
      </c>
      <c r="D2299" s="73" t="s">
        <v>59</v>
      </c>
      <c r="E2299" s="93" t="s">
        <v>504</v>
      </c>
      <c r="F2299" s="104"/>
      <c r="G2299" s="1">
        <f t="shared" ref="G2299:G2302" si="264">G2300</f>
        <v>50</v>
      </c>
    </row>
    <row r="2300" spans="1:7" s="59" customFormat="1" x14ac:dyDescent="0.2">
      <c r="A2300" s="76" t="s">
        <v>500</v>
      </c>
      <c r="B2300" s="77">
        <v>919</v>
      </c>
      <c r="C2300" s="78" t="s">
        <v>51</v>
      </c>
      <c r="D2300" s="78" t="s">
        <v>59</v>
      </c>
      <c r="E2300" s="94" t="s">
        <v>505</v>
      </c>
      <c r="F2300" s="78"/>
      <c r="G2300" s="2">
        <f t="shared" si="264"/>
        <v>50</v>
      </c>
    </row>
    <row r="2301" spans="1:7" s="59" customFormat="1" ht="31.5" x14ac:dyDescent="0.2">
      <c r="A2301" s="79" t="s">
        <v>22</v>
      </c>
      <c r="B2301" s="96">
        <v>919</v>
      </c>
      <c r="C2301" s="201" t="s">
        <v>51</v>
      </c>
      <c r="D2301" s="201" t="s">
        <v>59</v>
      </c>
      <c r="E2301" s="96" t="s">
        <v>505</v>
      </c>
      <c r="F2301" s="201" t="s">
        <v>15</v>
      </c>
      <c r="G2301" s="3">
        <f t="shared" si="264"/>
        <v>50</v>
      </c>
    </row>
    <row r="2302" spans="1:7" s="59" customFormat="1" ht="31.5" x14ac:dyDescent="0.2">
      <c r="A2302" s="79" t="s">
        <v>17</v>
      </c>
      <c r="B2302" s="96">
        <v>919</v>
      </c>
      <c r="C2302" s="201" t="s">
        <v>62</v>
      </c>
      <c r="D2302" s="201" t="s">
        <v>59</v>
      </c>
      <c r="E2302" s="96" t="s">
        <v>505</v>
      </c>
      <c r="F2302" s="201" t="s">
        <v>16</v>
      </c>
      <c r="G2302" s="3">
        <f t="shared" si="264"/>
        <v>50</v>
      </c>
    </row>
    <row r="2303" spans="1:7" s="59" customFormat="1" x14ac:dyDescent="0.2">
      <c r="A2303" s="79" t="s">
        <v>934</v>
      </c>
      <c r="B2303" s="96">
        <v>919</v>
      </c>
      <c r="C2303" s="201" t="s">
        <v>51</v>
      </c>
      <c r="D2303" s="201" t="s">
        <v>59</v>
      </c>
      <c r="E2303" s="96" t="s">
        <v>505</v>
      </c>
      <c r="F2303" s="201" t="s">
        <v>128</v>
      </c>
      <c r="G2303" s="3">
        <v>50</v>
      </c>
    </row>
    <row r="2304" spans="1:7" s="59" customFormat="1" ht="31.5" x14ac:dyDescent="0.2">
      <c r="A2304" s="72" t="s">
        <v>518</v>
      </c>
      <c r="B2304" s="93">
        <v>919</v>
      </c>
      <c r="C2304" s="73" t="s">
        <v>51</v>
      </c>
      <c r="D2304" s="73" t="s">
        <v>59</v>
      </c>
      <c r="E2304" s="93" t="s">
        <v>519</v>
      </c>
      <c r="F2304" s="200"/>
      <c r="G2304" s="1">
        <f>G2305</f>
        <v>30760</v>
      </c>
    </row>
    <row r="2305" spans="1:16370" s="59" customFormat="1" x14ac:dyDescent="0.2">
      <c r="A2305" s="76" t="s">
        <v>522</v>
      </c>
      <c r="B2305" s="77">
        <v>919</v>
      </c>
      <c r="C2305" s="78" t="s">
        <v>51</v>
      </c>
      <c r="D2305" s="78" t="s">
        <v>59</v>
      </c>
      <c r="E2305" s="94" t="s">
        <v>527</v>
      </c>
      <c r="F2305" s="78"/>
      <c r="G2305" s="3">
        <f>G2306+G2311+G2315</f>
        <v>30760</v>
      </c>
    </row>
    <row r="2306" spans="1:16370" s="59" customFormat="1" ht="63" x14ac:dyDescent="0.2">
      <c r="A2306" s="79" t="s">
        <v>269</v>
      </c>
      <c r="B2306" s="202">
        <v>919</v>
      </c>
      <c r="C2306" s="201" t="s">
        <v>51</v>
      </c>
      <c r="D2306" s="201" t="s">
        <v>59</v>
      </c>
      <c r="E2306" s="96" t="s">
        <v>527</v>
      </c>
      <c r="F2306" s="201">
        <v>100</v>
      </c>
      <c r="G2306" s="3">
        <f>G2307</f>
        <v>29259</v>
      </c>
    </row>
    <row r="2307" spans="1:16370" s="59" customFormat="1" ht="31.5" x14ac:dyDescent="0.2">
      <c r="A2307" s="79" t="s">
        <v>8</v>
      </c>
      <c r="B2307" s="94">
        <v>919</v>
      </c>
      <c r="C2307" s="78" t="s">
        <v>51</v>
      </c>
      <c r="D2307" s="78" t="s">
        <v>59</v>
      </c>
      <c r="E2307" s="96" t="s">
        <v>527</v>
      </c>
      <c r="F2307" s="201">
        <v>120</v>
      </c>
      <c r="G2307" s="3">
        <f>G2308+G2309+G2310</f>
        <v>29259</v>
      </c>
    </row>
    <row r="2308" spans="1:16370" s="59" customFormat="1" x14ac:dyDescent="0.2">
      <c r="A2308" s="79" t="s">
        <v>422</v>
      </c>
      <c r="B2308" s="96">
        <v>919</v>
      </c>
      <c r="C2308" s="201" t="s">
        <v>51</v>
      </c>
      <c r="D2308" s="201" t="s">
        <v>59</v>
      </c>
      <c r="E2308" s="96" t="s">
        <v>527</v>
      </c>
      <c r="F2308" s="201" t="s">
        <v>126</v>
      </c>
      <c r="G2308" s="3">
        <v>16679</v>
      </c>
    </row>
    <row r="2309" spans="1:16370" s="59" customFormat="1" ht="31.5" x14ac:dyDescent="0.2">
      <c r="A2309" s="79" t="s">
        <v>124</v>
      </c>
      <c r="B2309" s="96">
        <v>919</v>
      </c>
      <c r="C2309" s="201" t="s">
        <v>62</v>
      </c>
      <c r="D2309" s="201" t="s">
        <v>59</v>
      </c>
      <c r="E2309" s="96" t="s">
        <v>527</v>
      </c>
      <c r="F2309" s="201" t="s">
        <v>127</v>
      </c>
      <c r="G2309" s="3">
        <v>5793</v>
      </c>
    </row>
    <row r="2310" spans="1:16370" s="59" customFormat="1" ht="47.25" x14ac:dyDescent="0.2">
      <c r="A2310" s="79" t="s">
        <v>205</v>
      </c>
      <c r="B2310" s="96">
        <v>919</v>
      </c>
      <c r="C2310" s="201" t="s">
        <v>51</v>
      </c>
      <c r="D2310" s="201" t="s">
        <v>59</v>
      </c>
      <c r="E2310" s="96" t="s">
        <v>527</v>
      </c>
      <c r="F2310" s="201" t="s">
        <v>208</v>
      </c>
      <c r="G2310" s="3">
        <v>6787</v>
      </c>
    </row>
    <row r="2311" spans="1:16370" s="59" customFormat="1" ht="31.5" x14ac:dyDescent="0.2">
      <c r="A2311" s="79" t="s">
        <v>22</v>
      </c>
      <c r="B2311" s="202">
        <v>919</v>
      </c>
      <c r="C2311" s="201" t="s">
        <v>51</v>
      </c>
      <c r="D2311" s="201" t="s">
        <v>59</v>
      </c>
      <c r="E2311" s="96" t="s">
        <v>527</v>
      </c>
      <c r="F2311" s="201">
        <v>200</v>
      </c>
      <c r="G2311" s="3">
        <f>G2312</f>
        <v>1491</v>
      </c>
    </row>
    <row r="2312" spans="1:16370" s="75" customFormat="1" ht="31.5" x14ac:dyDescent="0.2">
      <c r="A2312" s="79" t="s">
        <v>17</v>
      </c>
      <c r="B2312" s="96">
        <v>919</v>
      </c>
      <c r="C2312" s="201" t="s">
        <v>51</v>
      </c>
      <c r="D2312" s="201" t="s">
        <v>59</v>
      </c>
      <c r="E2312" s="96" t="s">
        <v>527</v>
      </c>
      <c r="F2312" s="201">
        <v>240</v>
      </c>
      <c r="G2312" s="3">
        <f>G2313+G2314</f>
        <v>1491</v>
      </c>
    </row>
    <row r="2313" spans="1:16370" s="75" customFormat="1" ht="31.5" x14ac:dyDescent="0.2">
      <c r="A2313" s="82" t="s">
        <v>481</v>
      </c>
      <c r="B2313" s="96">
        <v>919</v>
      </c>
      <c r="C2313" s="201" t="s">
        <v>51</v>
      </c>
      <c r="D2313" s="201" t="s">
        <v>59</v>
      </c>
      <c r="E2313" s="96" t="s">
        <v>527</v>
      </c>
      <c r="F2313" s="201" t="s">
        <v>482</v>
      </c>
      <c r="G2313" s="3">
        <v>822</v>
      </c>
    </row>
    <row r="2314" spans="1:16370" s="75" customFormat="1" x14ac:dyDescent="0.2">
      <c r="A2314" s="79" t="s">
        <v>934</v>
      </c>
      <c r="B2314" s="96">
        <v>919</v>
      </c>
      <c r="C2314" s="201" t="s">
        <v>51</v>
      </c>
      <c r="D2314" s="201" t="s">
        <v>59</v>
      </c>
      <c r="E2314" s="96" t="s">
        <v>527</v>
      </c>
      <c r="F2314" s="201" t="s">
        <v>128</v>
      </c>
      <c r="G2314" s="3">
        <v>669</v>
      </c>
    </row>
    <row r="2315" spans="1:16370" s="75" customFormat="1" x14ac:dyDescent="0.2">
      <c r="A2315" s="79" t="s">
        <v>13</v>
      </c>
      <c r="B2315" s="96">
        <v>919</v>
      </c>
      <c r="C2315" s="201" t="s">
        <v>51</v>
      </c>
      <c r="D2315" s="201" t="s">
        <v>59</v>
      </c>
      <c r="E2315" s="96" t="s">
        <v>527</v>
      </c>
      <c r="F2315" s="201">
        <v>800</v>
      </c>
      <c r="G2315" s="3">
        <f>G2316</f>
        <v>10</v>
      </c>
    </row>
    <row r="2316" spans="1:16370" s="75" customFormat="1" x14ac:dyDescent="0.2">
      <c r="A2316" s="79" t="s">
        <v>34</v>
      </c>
      <c r="B2316" s="96">
        <v>919</v>
      </c>
      <c r="C2316" s="201" t="s">
        <v>51</v>
      </c>
      <c r="D2316" s="201" t="s">
        <v>59</v>
      </c>
      <c r="E2316" s="96" t="s">
        <v>527</v>
      </c>
      <c r="F2316" s="201">
        <v>850</v>
      </c>
      <c r="G2316" s="3">
        <f>G2317</f>
        <v>10</v>
      </c>
    </row>
    <row r="2317" spans="1:16370" s="75" customFormat="1" x14ac:dyDescent="0.2">
      <c r="A2317" s="79" t="s">
        <v>125</v>
      </c>
      <c r="B2317" s="96">
        <v>919</v>
      </c>
      <c r="C2317" s="201" t="s">
        <v>62</v>
      </c>
      <c r="D2317" s="201" t="s">
        <v>59</v>
      </c>
      <c r="E2317" s="96" t="s">
        <v>527</v>
      </c>
      <c r="F2317" s="201" t="s">
        <v>129</v>
      </c>
      <c r="G2317" s="3">
        <v>10</v>
      </c>
    </row>
    <row r="2318" spans="1:16370" ht="47.25" x14ac:dyDescent="0.2">
      <c r="A2318" s="72" t="s">
        <v>863</v>
      </c>
      <c r="B2318" s="93">
        <v>919</v>
      </c>
      <c r="C2318" s="73" t="s">
        <v>62</v>
      </c>
      <c r="D2318" s="73" t="s">
        <v>59</v>
      </c>
      <c r="E2318" s="73" t="s">
        <v>530</v>
      </c>
      <c r="F2318" s="95"/>
      <c r="G2318" s="12">
        <f t="shared" ref="G2318:G2323" si="265">G2319</f>
        <v>3300</v>
      </c>
    </row>
    <row r="2319" spans="1:16370" ht="63" x14ac:dyDescent="0.2">
      <c r="A2319" s="199" t="s">
        <v>889</v>
      </c>
      <c r="B2319" s="43">
        <v>919</v>
      </c>
      <c r="C2319" s="200" t="s">
        <v>62</v>
      </c>
      <c r="D2319" s="200" t="s">
        <v>59</v>
      </c>
      <c r="E2319" s="102" t="s">
        <v>561</v>
      </c>
      <c r="F2319" s="200"/>
      <c r="G2319" s="13">
        <f t="shared" si="265"/>
        <v>3300</v>
      </c>
      <c r="H2319" s="59"/>
      <c r="I2319" s="59"/>
      <c r="J2319" s="59"/>
      <c r="K2319" s="59"/>
      <c r="L2319" s="59"/>
      <c r="M2319" s="59"/>
      <c r="N2319" s="59"/>
      <c r="O2319" s="59"/>
      <c r="P2319" s="59"/>
      <c r="Q2319" s="59"/>
      <c r="R2319" s="59"/>
      <c r="S2319" s="59"/>
      <c r="T2319" s="59"/>
      <c r="U2319" s="59"/>
      <c r="V2319" s="59"/>
      <c r="W2319" s="59"/>
      <c r="X2319" s="59"/>
      <c r="Y2319" s="59"/>
      <c r="Z2319" s="59"/>
      <c r="AA2319" s="59"/>
      <c r="AB2319" s="59"/>
      <c r="AC2319" s="59"/>
      <c r="AD2319" s="59"/>
      <c r="AE2319" s="59"/>
      <c r="AF2319" s="59"/>
      <c r="AG2319" s="59"/>
      <c r="AH2319" s="59"/>
      <c r="AI2319" s="59"/>
      <c r="AJ2319" s="59"/>
      <c r="AK2319" s="59"/>
      <c r="AL2319" s="59"/>
      <c r="AM2319" s="59"/>
      <c r="AN2319" s="59"/>
      <c r="AO2319" s="59"/>
      <c r="AP2319" s="59"/>
      <c r="AQ2319" s="59"/>
      <c r="AR2319" s="59"/>
      <c r="AS2319" s="59"/>
      <c r="AT2319" s="59"/>
      <c r="AU2319" s="59"/>
      <c r="AV2319" s="59"/>
      <c r="AW2319" s="59"/>
      <c r="AX2319" s="59"/>
      <c r="AY2319" s="59"/>
      <c r="AZ2319" s="59"/>
      <c r="BA2319" s="59"/>
      <c r="BB2319" s="59"/>
      <c r="BC2319" s="59"/>
      <c r="BD2319" s="59"/>
      <c r="BE2319" s="59"/>
      <c r="BF2319" s="59"/>
      <c r="BG2319" s="59"/>
      <c r="BH2319" s="59"/>
      <c r="BI2319" s="59"/>
      <c r="BJ2319" s="59"/>
      <c r="BK2319" s="59"/>
      <c r="BL2319" s="59"/>
      <c r="BM2319" s="59"/>
      <c r="BN2319" s="59"/>
      <c r="BO2319" s="59"/>
      <c r="BP2319" s="59"/>
      <c r="BQ2319" s="59"/>
      <c r="BR2319" s="59"/>
      <c r="BS2319" s="59"/>
      <c r="BT2319" s="59"/>
      <c r="BU2319" s="59"/>
      <c r="BV2319" s="59"/>
      <c r="BW2319" s="59"/>
      <c r="BX2319" s="59"/>
      <c r="BY2319" s="59"/>
      <c r="BZ2319" s="59"/>
      <c r="CA2319" s="59"/>
      <c r="CB2319" s="59"/>
      <c r="CC2319" s="59"/>
      <c r="CD2319" s="59"/>
      <c r="CE2319" s="59"/>
      <c r="CF2319" s="59"/>
      <c r="CG2319" s="59"/>
      <c r="CH2319" s="59"/>
      <c r="CI2319" s="59"/>
      <c r="CJ2319" s="59"/>
      <c r="CK2319" s="59"/>
      <c r="CL2319" s="59"/>
      <c r="CM2319" s="59"/>
      <c r="CN2319" s="59"/>
      <c r="CO2319" s="59"/>
      <c r="CP2319" s="59"/>
      <c r="CQ2319" s="59"/>
      <c r="CR2319" s="59"/>
      <c r="CS2319" s="59"/>
      <c r="CT2319" s="59"/>
      <c r="CU2319" s="59"/>
      <c r="CV2319" s="59"/>
      <c r="CW2319" s="59"/>
      <c r="CX2319" s="59"/>
      <c r="CY2319" s="59"/>
      <c r="CZ2319" s="59"/>
      <c r="DA2319" s="59"/>
      <c r="DB2319" s="59"/>
      <c r="DC2319" s="59"/>
      <c r="DD2319" s="59"/>
      <c r="DE2319" s="59"/>
      <c r="DF2319" s="59"/>
      <c r="DG2319" s="59"/>
      <c r="DH2319" s="59"/>
      <c r="DI2319" s="59"/>
      <c r="DJ2319" s="59"/>
      <c r="DK2319" s="59"/>
      <c r="DL2319" s="59"/>
      <c r="DM2319" s="59"/>
      <c r="DN2319" s="59"/>
      <c r="DO2319" s="59"/>
      <c r="DP2319" s="59"/>
      <c r="DQ2319" s="59"/>
      <c r="DR2319" s="59"/>
      <c r="DS2319" s="59"/>
      <c r="DT2319" s="59"/>
      <c r="DU2319" s="59"/>
      <c r="DV2319" s="59"/>
      <c r="DW2319" s="59"/>
      <c r="DX2319" s="59"/>
      <c r="DY2319" s="59"/>
      <c r="DZ2319" s="59"/>
      <c r="EA2319" s="59"/>
      <c r="EB2319" s="59"/>
      <c r="EC2319" s="59"/>
      <c r="ED2319" s="59"/>
      <c r="EE2319" s="59"/>
      <c r="EF2319" s="59"/>
      <c r="EG2319" s="59"/>
      <c r="EH2319" s="59"/>
      <c r="EI2319" s="59"/>
      <c r="EJ2319" s="59"/>
      <c r="EK2319" s="59"/>
      <c r="EL2319" s="59"/>
      <c r="EM2319" s="59"/>
      <c r="EN2319" s="59"/>
      <c r="EO2319" s="59"/>
      <c r="EP2319" s="59"/>
      <c r="EQ2319" s="59"/>
      <c r="ER2319" s="59"/>
      <c r="ES2319" s="59"/>
      <c r="ET2319" s="59"/>
      <c r="EU2319" s="59"/>
      <c r="EV2319" s="59"/>
      <c r="EW2319" s="59"/>
      <c r="EX2319" s="59"/>
      <c r="EY2319" s="59"/>
      <c r="EZ2319" s="59"/>
      <c r="FA2319" s="59"/>
      <c r="FB2319" s="59"/>
      <c r="FC2319" s="59"/>
      <c r="FD2319" s="59"/>
      <c r="FE2319" s="59"/>
      <c r="FF2319" s="59"/>
      <c r="FG2319" s="59"/>
      <c r="FH2319" s="59"/>
      <c r="FI2319" s="59"/>
      <c r="FJ2319" s="59"/>
      <c r="FK2319" s="59"/>
      <c r="FL2319" s="59"/>
      <c r="FM2319" s="59"/>
      <c r="FN2319" s="59"/>
      <c r="FO2319" s="59"/>
      <c r="FP2319" s="59"/>
      <c r="FQ2319" s="59"/>
      <c r="FR2319" s="59"/>
      <c r="FS2319" s="59"/>
      <c r="FT2319" s="59"/>
      <c r="FU2319" s="59"/>
      <c r="FV2319" s="59"/>
      <c r="FW2319" s="59"/>
      <c r="FX2319" s="59"/>
      <c r="FY2319" s="59"/>
      <c r="FZ2319" s="59"/>
      <c r="GA2319" s="59"/>
      <c r="GB2319" s="59"/>
      <c r="GC2319" s="59"/>
      <c r="GD2319" s="59"/>
      <c r="GE2319" s="59"/>
      <c r="GF2319" s="59"/>
      <c r="GG2319" s="59"/>
      <c r="GH2319" s="59"/>
      <c r="GI2319" s="59"/>
      <c r="GJ2319" s="59"/>
      <c r="GK2319" s="59"/>
      <c r="GL2319" s="59"/>
      <c r="GM2319" s="59"/>
      <c r="GN2319" s="59"/>
      <c r="GO2319" s="59"/>
      <c r="GP2319" s="59"/>
      <c r="GQ2319" s="59"/>
      <c r="GR2319" s="59"/>
      <c r="GS2319" s="59"/>
      <c r="GT2319" s="59"/>
      <c r="GU2319" s="59"/>
      <c r="GV2319" s="59"/>
      <c r="GW2319" s="59"/>
      <c r="GX2319" s="59"/>
      <c r="GY2319" s="59"/>
      <c r="GZ2319" s="59"/>
      <c r="HA2319" s="59"/>
      <c r="HB2319" s="59"/>
      <c r="HC2319" s="59"/>
      <c r="HD2319" s="59"/>
      <c r="HE2319" s="59"/>
      <c r="HF2319" s="59"/>
      <c r="HG2319" s="59"/>
      <c r="HH2319" s="59"/>
      <c r="HI2319" s="59"/>
      <c r="HJ2319" s="59"/>
      <c r="HK2319" s="59"/>
      <c r="HL2319" s="59"/>
      <c r="HM2319" s="59"/>
      <c r="HN2319" s="59"/>
      <c r="HO2319" s="59"/>
      <c r="HP2319" s="59"/>
      <c r="HQ2319" s="59"/>
      <c r="HR2319" s="59"/>
      <c r="HS2319" s="59"/>
      <c r="HT2319" s="59"/>
      <c r="HU2319" s="59"/>
      <c r="HV2319" s="59"/>
      <c r="HW2319" s="59"/>
      <c r="HX2319" s="59"/>
      <c r="HY2319" s="59"/>
      <c r="HZ2319" s="59"/>
      <c r="IA2319" s="59"/>
      <c r="IB2319" s="59"/>
      <c r="IC2319" s="59"/>
      <c r="ID2319" s="59"/>
      <c r="IE2319" s="59"/>
      <c r="IF2319" s="59"/>
      <c r="IG2319" s="59"/>
      <c r="IH2319" s="59"/>
      <c r="II2319" s="59"/>
      <c r="IJ2319" s="59"/>
      <c r="IK2319" s="59"/>
      <c r="IL2319" s="59"/>
      <c r="IM2319" s="59"/>
      <c r="IN2319" s="59"/>
      <c r="IO2319" s="59"/>
      <c r="IP2319" s="59"/>
      <c r="IQ2319" s="59"/>
      <c r="IR2319" s="59"/>
      <c r="IS2319" s="59"/>
      <c r="IT2319" s="59"/>
      <c r="IU2319" s="59"/>
      <c r="IV2319" s="59"/>
      <c r="IW2319" s="59"/>
      <c r="IX2319" s="59"/>
      <c r="IY2319" s="59"/>
      <c r="IZ2319" s="59"/>
      <c r="JA2319" s="59"/>
      <c r="JB2319" s="59"/>
      <c r="JC2319" s="59"/>
      <c r="JD2319" s="59"/>
      <c r="JE2319" s="59"/>
      <c r="JF2319" s="59"/>
      <c r="JG2319" s="59"/>
      <c r="JH2319" s="59"/>
      <c r="JI2319" s="59"/>
      <c r="JJ2319" s="59"/>
      <c r="JK2319" s="59"/>
      <c r="JL2319" s="59"/>
      <c r="JM2319" s="59"/>
      <c r="JN2319" s="59"/>
      <c r="JO2319" s="59"/>
      <c r="JP2319" s="59"/>
      <c r="JQ2319" s="59"/>
      <c r="JR2319" s="59"/>
      <c r="JS2319" s="59"/>
      <c r="JT2319" s="59"/>
      <c r="JU2319" s="59"/>
      <c r="JV2319" s="59"/>
      <c r="JW2319" s="59"/>
      <c r="JX2319" s="59"/>
      <c r="JY2319" s="59"/>
      <c r="JZ2319" s="59"/>
      <c r="KA2319" s="59"/>
      <c r="KB2319" s="59"/>
      <c r="KC2319" s="59"/>
      <c r="KD2319" s="59"/>
      <c r="KE2319" s="59"/>
      <c r="KF2319" s="59"/>
      <c r="KG2319" s="59"/>
      <c r="KH2319" s="59"/>
      <c r="KI2319" s="59"/>
      <c r="KJ2319" s="59"/>
      <c r="KK2319" s="59"/>
      <c r="KL2319" s="59"/>
      <c r="KM2319" s="59"/>
      <c r="KN2319" s="59"/>
      <c r="KO2319" s="59"/>
      <c r="KP2319" s="59"/>
      <c r="KQ2319" s="59"/>
      <c r="KR2319" s="59"/>
      <c r="KS2319" s="59"/>
      <c r="KT2319" s="59"/>
      <c r="KU2319" s="59"/>
      <c r="KV2319" s="59"/>
      <c r="KW2319" s="59"/>
      <c r="KX2319" s="59"/>
      <c r="KY2319" s="59"/>
      <c r="KZ2319" s="59"/>
      <c r="LA2319" s="59"/>
      <c r="LB2319" s="59"/>
      <c r="LC2319" s="59"/>
      <c r="LD2319" s="59"/>
      <c r="LE2319" s="59"/>
      <c r="LF2319" s="59"/>
      <c r="LG2319" s="59"/>
      <c r="LH2319" s="59"/>
      <c r="LI2319" s="59"/>
      <c r="LJ2319" s="59"/>
      <c r="LK2319" s="59"/>
      <c r="LL2319" s="59"/>
      <c r="LM2319" s="59"/>
      <c r="LN2319" s="59"/>
      <c r="LO2319" s="59"/>
      <c r="LP2319" s="59"/>
      <c r="LQ2319" s="59"/>
      <c r="LR2319" s="59"/>
      <c r="LS2319" s="59"/>
      <c r="LT2319" s="59"/>
      <c r="LU2319" s="59"/>
      <c r="LV2319" s="59"/>
      <c r="LW2319" s="59"/>
      <c r="LX2319" s="59"/>
      <c r="LY2319" s="59"/>
      <c r="LZ2319" s="59"/>
      <c r="MA2319" s="59"/>
      <c r="MB2319" s="59"/>
      <c r="MC2319" s="59"/>
      <c r="MD2319" s="59"/>
      <c r="ME2319" s="59"/>
      <c r="MF2319" s="59"/>
      <c r="MG2319" s="59"/>
      <c r="MH2319" s="59"/>
      <c r="MI2319" s="59"/>
      <c r="MJ2319" s="59"/>
      <c r="MK2319" s="59"/>
      <c r="ML2319" s="59"/>
      <c r="MM2319" s="59"/>
      <c r="MN2319" s="59"/>
      <c r="MO2319" s="59"/>
      <c r="MP2319" s="59"/>
      <c r="MQ2319" s="59"/>
      <c r="MR2319" s="59"/>
      <c r="MS2319" s="59"/>
      <c r="MT2319" s="59"/>
      <c r="MU2319" s="59"/>
      <c r="MV2319" s="59"/>
      <c r="MW2319" s="59"/>
      <c r="MX2319" s="59"/>
      <c r="MY2319" s="59"/>
      <c r="MZ2319" s="59"/>
      <c r="NA2319" s="59"/>
      <c r="NB2319" s="59"/>
      <c r="NC2319" s="59"/>
      <c r="ND2319" s="59"/>
      <c r="NE2319" s="59"/>
      <c r="NF2319" s="59"/>
      <c r="NG2319" s="59"/>
      <c r="NH2319" s="59"/>
      <c r="NI2319" s="59"/>
      <c r="NJ2319" s="59"/>
      <c r="NK2319" s="59"/>
      <c r="NL2319" s="59"/>
      <c r="NM2319" s="59"/>
      <c r="NN2319" s="59"/>
      <c r="NO2319" s="59"/>
      <c r="NP2319" s="59"/>
      <c r="NQ2319" s="59"/>
      <c r="NR2319" s="59"/>
      <c r="NS2319" s="59"/>
      <c r="NT2319" s="59"/>
      <c r="NU2319" s="59"/>
      <c r="NV2319" s="59"/>
      <c r="NW2319" s="59"/>
      <c r="NX2319" s="59"/>
      <c r="NY2319" s="59"/>
      <c r="NZ2319" s="59"/>
      <c r="OA2319" s="59"/>
      <c r="OB2319" s="59"/>
      <c r="OC2319" s="59"/>
      <c r="OD2319" s="59"/>
      <c r="OE2319" s="59"/>
      <c r="OF2319" s="59"/>
      <c r="OG2319" s="59"/>
      <c r="OH2319" s="59"/>
      <c r="OI2319" s="59"/>
      <c r="OJ2319" s="59"/>
      <c r="OK2319" s="59"/>
      <c r="OL2319" s="59"/>
      <c r="OM2319" s="59"/>
      <c r="ON2319" s="59"/>
      <c r="OO2319" s="59"/>
      <c r="OP2319" s="59"/>
      <c r="OQ2319" s="59"/>
      <c r="OR2319" s="59"/>
      <c r="OS2319" s="59"/>
      <c r="OT2319" s="59"/>
      <c r="OU2319" s="59"/>
      <c r="OV2319" s="59"/>
      <c r="OW2319" s="59"/>
      <c r="OX2319" s="59"/>
      <c r="OY2319" s="59"/>
      <c r="OZ2319" s="59"/>
      <c r="PA2319" s="59"/>
      <c r="PB2319" s="59"/>
      <c r="PC2319" s="59"/>
      <c r="PD2319" s="59"/>
      <c r="PE2319" s="59"/>
      <c r="PF2319" s="59"/>
      <c r="PG2319" s="59"/>
      <c r="PH2319" s="59"/>
      <c r="PI2319" s="59"/>
      <c r="PJ2319" s="59"/>
      <c r="PK2319" s="59"/>
      <c r="PL2319" s="59"/>
      <c r="PM2319" s="59"/>
      <c r="PN2319" s="59"/>
      <c r="PO2319" s="59"/>
      <c r="PP2319" s="59"/>
      <c r="PQ2319" s="59"/>
      <c r="PR2319" s="59"/>
      <c r="PS2319" s="59"/>
      <c r="PT2319" s="59"/>
      <c r="PU2319" s="59"/>
      <c r="PV2319" s="59"/>
      <c r="PW2319" s="59"/>
      <c r="PX2319" s="59"/>
      <c r="PY2319" s="59"/>
      <c r="PZ2319" s="59"/>
      <c r="QA2319" s="59"/>
      <c r="QB2319" s="59"/>
      <c r="QC2319" s="59"/>
      <c r="QD2319" s="59"/>
      <c r="QE2319" s="59"/>
      <c r="QF2319" s="59"/>
      <c r="QG2319" s="59"/>
      <c r="QH2319" s="59"/>
      <c r="QI2319" s="59"/>
      <c r="QJ2319" s="59"/>
      <c r="QK2319" s="59"/>
      <c r="QL2319" s="59"/>
      <c r="QM2319" s="59"/>
      <c r="QN2319" s="59"/>
      <c r="QO2319" s="59"/>
      <c r="QP2319" s="59"/>
      <c r="QQ2319" s="59"/>
      <c r="QR2319" s="59"/>
      <c r="QS2319" s="59"/>
      <c r="QT2319" s="59"/>
      <c r="QU2319" s="59"/>
      <c r="QV2319" s="59"/>
      <c r="QW2319" s="59"/>
      <c r="QX2319" s="59"/>
      <c r="QY2319" s="59"/>
      <c r="QZ2319" s="59"/>
      <c r="RA2319" s="59"/>
      <c r="RB2319" s="59"/>
      <c r="RC2319" s="59"/>
      <c r="RD2319" s="59"/>
      <c r="RE2319" s="59"/>
      <c r="RF2319" s="59"/>
      <c r="RG2319" s="59"/>
      <c r="RH2319" s="59"/>
      <c r="RI2319" s="59"/>
      <c r="RJ2319" s="59"/>
      <c r="RK2319" s="59"/>
      <c r="RL2319" s="59"/>
      <c r="RM2319" s="59"/>
      <c r="RN2319" s="59"/>
      <c r="RO2319" s="59"/>
      <c r="RP2319" s="59"/>
      <c r="RQ2319" s="59"/>
      <c r="RR2319" s="59"/>
      <c r="RS2319" s="59"/>
      <c r="RT2319" s="59"/>
      <c r="RU2319" s="59"/>
      <c r="RV2319" s="59"/>
      <c r="RW2319" s="59"/>
      <c r="RX2319" s="59"/>
      <c r="RY2319" s="59"/>
      <c r="RZ2319" s="59"/>
      <c r="SA2319" s="59"/>
      <c r="SB2319" s="59"/>
      <c r="SC2319" s="59"/>
      <c r="SD2319" s="59"/>
      <c r="SE2319" s="59"/>
      <c r="SF2319" s="59"/>
      <c r="SG2319" s="59"/>
      <c r="SH2319" s="59"/>
      <c r="SI2319" s="59"/>
      <c r="SJ2319" s="59"/>
      <c r="SK2319" s="59"/>
      <c r="SL2319" s="59"/>
      <c r="SM2319" s="59"/>
      <c r="SN2319" s="59"/>
      <c r="SO2319" s="59"/>
      <c r="SP2319" s="59"/>
      <c r="SQ2319" s="59"/>
      <c r="SR2319" s="59"/>
      <c r="SS2319" s="59"/>
      <c r="ST2319" s="59"/>
      <c r="SU2319" s="59"/>
      <c r="SV2319" s="59"/>
      <c r="SW2319" s="59"/>
      <c r="SX2319" s="59"/>
      <c r="SY2319" s="59"/>
      <c r="SZ2319" s="59"/>
      <c r="TA2319" s="59"/>
      <c r="TB2319" s="59"/>
      <c r="TC2319" s="59"/>
      <c r="TD2319" s="59"/>
      <c r="TE2319" s="59"/>
      <c r="TF2319" s="59"/>
      <c r="TG2319" s="59"/>
      <c r="TH2319" s="59"/>
      <c r="TI2319" s="59"/>
      <c r="TJ2319" s="59"/>
      <c r="TK2319" s="59"/>
      <c r="TL2319" s="59"/>
      <c r="TM2319" s="59"/>
      <c r="TN2319" s="59"/>
      <c r="TO2319" s="59"/>
      <c r="TP2319" s="59"/>
      <c r="TQ2319" s="59"/>
      <c r="TR2319" s="59"/>
      <c r="TS2319" s="59"/>
      <c r="TT2319" s="59"/>
      <c r="TU2319" s="59"/>
      <c r="TV2319" s="59"/>
      <c r="TW2319" s="59"/>
      <c r="TX2319" s="59"/>
      <c r="TY2319" s="59"/>
      <c r="TZ2319" s="59"/>
      <c r="UA2319" s="59"/>
      <c r="UB2319" s="59"/>
      <c r="UC2319" s="59"/>
      <c r="UD2319" s="59"/>
      <c r="UE2319" s="59"/>
      <c r="UF2319" s="59"/>
      <c r="UG2319" s="59"/>
      <c r="UH2319" s="59"/>
      <c r="UI2319" s="59"/>
      <c r="UJ2319" s="59"/>
      <c r="UK2319" s="59"/>
      <c r="UL2319" s="59"/>
      <c r="UM2319" s="59"/>
      <c r="UN2319" s="59"/>
      <c r="UO2319" s="59"/>
      <c r="UP2319" s="59"/>
      <c r="UQ2319" s="59"/>
      <c r="UR2319" s="59"/>
      <c r="US2319" s="59"/>
      <c r="UT2319" s="59"/>
      <c r="UU2319" s="59"/>
      <c r="UV2319" s="59"/>
      <c r="UW2319" s="59"/>
      <c r="UX2319" s="59"/>
      <c r="UY2319" s="59"/>
      <c r="UZ2319" s="59"/>
      <c r="VA2319" s="59"/>
      <c r="VB2319" s="59"/>
      <c r="VC2319" s="59"/>
      <c r="VD2319" s="59"/>
      <c r="VE2319" s="59"/>
      <c r="VF2319" s="59"/>
      <c r="VG2319" s="59"/>
      <c r="VH2319" s="59"/>
      <c r="VI2319" s="59"/>
      <c r="VJ2319" s="59"/>
      <c r="VK2319" s="59"/>
      <c r="VL2319" s="59"/>
      <c r="VM2319" s="59"/>
      <c r="VN2319" s="59"/>
      <c r="VO2319" s="59"/>
      <c r="VP2319" s="59"/>
      <c r="VQ2319" s="59"/>
      <c r="VR2319" s="59"/>
      <c r="VS2319" s="59"/>
      <c r="VT2319" s="59"/>
      <c r="VU2319" s="59"/>
      <c r="VV2319" s="59"/>
      <c r="VW2319" s="59"/>
      <c r="VX2319" s="59"/>
      <c r="VY2319" s="59"/>
      <c r="VZ2319" s="59"/>
      <c r="WA2319" s="59"/>
      <c r="WB2319" s="59"/>
      <c r="WC2319" s="59"/>
      <c r="WD2319" s="59"/>
      <c r="WE2319" s="59"/>
      <c r="WF2319" s="59"/>
      <c r="WG2319" s="59"/>
      <c r="WH2319" s="59"/>
      <c r="WI2319" s="59"/>
      <c r="WJ2319" s="59"/>
      <c r="WK2319" s="59"/>
      <c r="WL2319" s="59"/>
      <c r="WM2319" s="59"/>
      <c r="WN2319" s="59"/>
      <c r="WO2319" s="59"/>
      <c r="WP2319" s="59"/>
      <c r="WQ2319" s="59"/>
      <c r="WR2319" s="59"/>
      <c r="WS2319" s="59"/>
      <c r="WT2319" s="59"/>
      <c r="WU2319" s="59"/>
      <c r="WV2319" s="59"/>
      <c r="WW2319" s="59"/>
      <c r="WX2319" s="59"/>
      <c r="WY2319" s="59"/>
      <c r="WZ2319" s="59"/>
      <c r="XA2319" s="59"/>
      <c r="XB2319" s="59"/>
      <c r="XC2319" s="59"/>
      <c r="XD2319" s="59"/>
      <c r="XE2319" s="59"/>
      <c r="XF2319" s="59"/>
      <c r="XG2319" s="59"/>
      <c r="XH2319" s="59"/>
      <c r="XI2319" s="59"/>
      <c r="XJ2319" s="59"/>
      <c r="XK2319" s="59"/>
      <c r="XL2319" s="59"/>
      <c r="XM2319" s="59"/>
      <c r="XN2319" s="59"/>
      <c r="XO2319" s="59"/>
      <c r="XP2319" s="59"/>
      <c r="XQ2319" s="59"/>
      <c r="XR2319" s="59"/>
      <c r="XS2319" s="59"/>
      <c r="XT2319" s="59"/>
      <c r="XU2319" s="59"/>
      <c r="XV2319" s="59"/>
      <c r="XW2319" s="59"/>
      <c r="XX2319" s="59"/>
      <c r="XY2319" s="59"/>
      <c r="XZ2319" s="59"/>
      <c r="YA2319" s="59"/>
      <c r="YB2319" s="59"/>
      <c r="YC2319" s="59"/>
      <c r="YD2319" s="59"/>
      <c r="YE2319" s="59"/>
      <c r="YF2319" s="59"/>
      <c r="YG2319" s="59"/>
      <c r="YH2319" s="59"/>
      <c r="YI2319" s="59"/>
      <c r="YJ2319" s="59"/>
      <c r="YK2319" s="59"/>
      <c r="YL2319" s="59"/>
      <c r="YM2319" s="59"/>
      <c r="YN2319" s="59"/>
      <c r="YO2319" s="59"/>
      <c r="YP2319" s="59"/>
      <c r="YQ2319" s="59"/>
      <c r="YR2319" s="59"/>
      <c r="YS2319" s="59"/>
      <c r="YT2319" s="59"/>
      <c r="YU2319" s="59"/>
      <c r="YV2319" s="59"/>
      <c r="YW2319" s="59"/>
      <c r="YX2319" s="59"/>
      <c r="YY2319" s="59"/>
      <c r="YZ2319" s="59"/>
      <c r="ZA2319" s="59"/>
      <c r="ZB2319" s="59"/>
      <c r="ZC2319" s="59"/>
      <c r="ZD2319" s="59"/>
      <c r="ZE2319" s="59"/>
      <c r="ZF2319" s="59"/>
      <c r="ZG2319" s="59"/>
      <c r="ZH2319" s="59"/>
      <c r="ZI2319" s="59"/>
      <c r="ZJ2319" s="59"/>
      <c r="ZK2319" s="59"/>
      <c r="ZL2319" s="59"/>
      <c r="ZM2319" s="59"/>
      <c r="ZN2319" s="59"/>
      <c r="ZO2319" s="59"/>
      <c r="ZP2319" s="59"/>
      <c r="ZQ2319" s="59"/>
      <c r="ZR2319" s="59"/>
      <c r="ZS2319" s="59"/>
      <c r="ZT2319" s="59"/>
      <c r="ZU2319" s="59"/>
      <c r="ZV2319" s="59"/>
      <c r="ZW2319" s="59"/>
      <c r="ZX2319" s="59"/>
      <c r="ZY2319" s="59"/>
      <c r="ZZ2319" s="59"/>
      <c r="AAA2319" s="59"/>
      <c r="AAB2319" s="59"/>
      <c r="AAC2319" s="59"/>
      <c r="AAD2319" s="59"/>
      <c r="AAE2319" s="59"/>
      <c r="AAF2319" s="59"/>
      <c r="AAG2319" s="59"/>
      <c r="AAH2319" s="59"/>
      <c r="AAI2319" s="59"/>
      <c r="AAJ2319" s="59"/>
      <c r="AAK2319" s="59"/>
      <c r="AAL2319" s="59"/>
      <c r="AAM2319" s="59"/>
      <c r="AAN2319" s="59"/>
      <c r="AAO2319" s="59"/>
      <c r="AAP2319" s="59"/>
      <c r="AAQ2319" s="59"/>
      <c r="AAR2319" s="59"/>
      <c r="AAS2319" s="59"/>
      <c r="AAT2319" s="59"/>
      <c r="AAU2319" s="59"/>
      <c r="AAV2319" s="59"/>
      <c r="AAW2319" s="59"/>
      <c r="AAX2319" s="59"/>
      <c r="AAY2319" s="59"/>
      <c r="AAZ2319" s="59"/>
      <c r="ABA2319" s="59"/>
      <c r="ABB2319" s="59"/>
      <c r="ABC2319" s="59"/>
      <c r="ABD2319" s="59"/>
      <c r="ABE2319" s="59"/>
      <c r="ABF2319" s="59"/>
      <c r="ABG2319" s="59"/>
      <c r="ABH2319" s="59"/>
      <c r="ABI2319" s="59"/>
      <c r="ABJ2319" s="59"/>
      <c r="ABK2319" s="59"/>
      <c r="ABL2319" s="59"/>
      <c r="ABM2319" s="59"/>
      <c r="ABN2319" s="59"/>
      <c r="ABO2319" s="59"/>
      <c r="ABP2319" s="59"/>
      <c r="ABQ2319" s="59"/>
      <c r="ABR2319" s="59"/>
      <c r="ABS2319" s="59"/>
      <c r="ABT2319" s="59"/>
      <c r="ABU2319" s="59"/>
      <c r="ABV2319" s="59"/>
      <c r="ABW2319" s="59"/>
      <c r="ABX2319" s="59"/>
      <c r="ABY2319" s="59"/>
      <c r="ABZ2319" s="59"/>
      <c r="ACA2319" s="59"/>
      <c r="ACB2319" s="59"/>
      <c r="ACC2319" s="59"/>
      <c r="ACD2319" s="59"/>
      <c r="ACE2319" s="59"/>
      <c r="ACF2319" s="59"/>
      <c r="ACG2319" s="59"/>
      <c r="ACH2319" s="59"/>
      <c r="ACI2319" s="59"/>
      <c r="ACJ2319" s="59"/>
      <c r="ACK2319" s="59"/>
      <c r="ACL2319" s="59"/>
      <c r="ACM2319" s="59"/>
      <c r="ACN2319" s="59"/>
      <c r="ACO2319" s="59"/>
      <c r="ACP2319" s="59"/>
      <c r="ACQ2319" s="59"/>
      <c r="ACR2319" s="59"/>
      <c r="ACS2319" s="59"/>
      <c r="ACT2319" s="59"/>
      <c r="ACU2319" s="59"/>
      <c r="ACV2319" s="59"/>
      <c r="ACW2319" s="59"/>
      <c r="ACX2319" s="59"/>
      <c r="ACY2319" s="59"/>
      <c r="ACZ2319" s="59"/>
      <c r="ADA2319" s="59"/>
      <c r="ADB2319" s="59"/>
      <c r="ADC2319" s="59"/>
      <c r="ADD2319" s="59"/>
      <c r="ADE2319" s="59"/>
      <c r="ADF2319" s="59"/>
      <c r="ADG2319" s="59"/>
      <c r="ADH2319" s="59"/>
      <c r="ADI2319" s="59"/>
      <c r="ADJ2319" s="59"/>
      <c r="ADK2319" s="59"/>
      <c r="ADL2319" s="59"/>
      <c r="ADM2319" s="59"/>
      <c r="ADN2319" s="59"/>
      <c r="ADO2319" s="59"/>
      <c r="ADP2319" s="59"/>
      <c r="ADQ2319" s="59"/>
      <c r="ADR2319" s="59"/>
      <c r="ADS2319" s="59"/>
      <c r="ADT2319" s="59"/>
      <c r="ADU2319" s="59"/>
      <c r="ADV2319" s="59"/>
      <c r="ADW2319" s="59"/>
      <c r="ADX2319" s="59"/>
      <c r="ADY2319" s="59"/>
      <c r="ADZ2319" s="59"/>
      <c r="AEA2319" s="59"/>
      <c r="AEB2319" s="59"/>
      <c r="AEC2319" s="59"/>
      <c r="AED2319" s="59"/>
      <c r="AEE2319" s="59"/>
      <c r="AEF2319" s="59"/>
      <c r="AEG2319" s="59"/>
      <c r="AEH2319" s="59"/>
      <c r="AEI2319" s="59"/>
      <c r="AEJ2319" s="59"/>
      <c r="AEK2319" s="59"/>
      <c r="AEL2319" s="59"/>
      <c r="AEM2319" s="59"/>
      <c r="AEN2319" s="59"/>
      <c r="AEO2319" s="59"/>
      <c r="AEP2319" s="59"/>
      <c r="AEQ2319" s="59"/>
      <c r="AER2319" s="59"/>
      <c r="AES2319" s="59"/>
      <c r="AET2319" s="59"/>
      <c r="AEU2319" s="59"/>
      <c r="AEV2319" s="59"/>
      <c r="AEW2319" s="59"/>
      <c r="AEX2319" s="59"/>
      <c r="AEY2319" s="59"/>
      <c r="AEZ2319" s="59"/>
      <c r="AFA2319" s="59"/>
      <c r="AFB2319" s="59"/>
      <c r="AFC2319" s="59"/>
      <c r="AFD2319" s="59"/>
      <c r="AFE2319" s="59"/>
      <c r="AFF2319" s="59"/>
      <c r="AFG2319" s="59"/>
      <c r="AFH2319" s="59"/>
      <c r="AFI2319" s="59"/>
      <c r="AFJ2319" s="59"/>
      <c r="AFK2319" s="59"/>
      <c r="AFL2319" s="59"/>
      <c r="AFM2319" s="59"/>
      <c r="AFN2319" s="59"/>
      <c r="AFO2319" s="59"/>
      <c r="AFP2319" s="59"/>
      <c r="AFQ2319" s="59"/>
      <c r="AFR2319" s="59"/>
      <c r="AFS2319" s="59"/>
      <c r="AFT2319" s="59"/>
      <c r="AFU2319" s="59"/>
      <c r="AFV2319" s="59"/>
      <c r="AFW2319" s="59"/>
      <c r="AFX2319" s="59"/>
      <c r="AFY2319" s="59"/>
      <c r="AFZ2319" s="59"/>
      <c r="AGA2319" s="59"/>
      <c r="AGB2319" s="59"/>
      <c r="AGC2319" s="59"/>
      <c r="AGD2319" s="59"/>
      <c r="AGE2319" s="59"/>
      <c r="AGF2319" s="59"/>
      <c r="AGG2319" s="59"/>
      <c r="AGH2319" s="59"/>
      <c r="AGI2319" s="59"/>
      <c r="AGJ2319" s="59"/>
      <c r="AGK2319" s="59"/>
      <c r="AGL2319" s="59"/>
      <c r="AGM2319" s="59"/>
      <c r="AGN2319" s="59"/>
      <c r="AGO2319" s="59"/>
      <c r="AGP2319" s="59"/>
      <c r="AGQ2319" s="59"/>
      <c r="AGR2319" s="59"/>
      <c r="AGS2319" s="59"/>
      <c r="AGT2319" s="59"/>
      <c r="AGU2319" s="59"/>
      <c r="AGV2319" s="59"/>
      <c r="AGW2319" s="59"/>
      <c r="AGX2319" s="59"/>
      <c r="AGY2319" s="59"/>
      <c r="AGZ2319" s="59"/>
      <c r="AHA2319" s="59"/>
      <c r="AHB2319" s="59"/>
      <c r="AHC2319" s="59"/>
      <c r="AHD2319" s="59"/>
      <c r="AHE2319" s="59"/>
      <c r="AHF2319" s="59"/>
      <c r="AHG2319" s="59"/>
      <c r="AHH2319" s="59"/>
      <c r="AHI2319" s="59"/>
      <c r="AHJ2319" s="59"/>
      <c r="AHK2319" s="59"/>
      <c r="AHL2319" s="59"/>
      <c r="AHM2319" s="59"/>
      <c r="AHN2319" s="59"/>
      <c r="AHO2319" s="59"/>
      <c r="AHP2319" s="59"/>
      <c r="AHQ2319" s="59"/>
      <c r="AHR2319" s="59"/>
      <c r="AHS2319" s="59"/>
      <c r="AHT2319" s="59"/>
      <c r="AHU2319" s="59"/>
      <c r="AHV2319" s="59"/>
      <c r="AHW2319" s="59"/>
      <c r="AHX2319" s="59"/>
      <c r="AHY2319" s="59"/>
      <c r="AHZ2319" s="59"/>
      <c r="AIA2319" s="59"/>
      <c r="AIB2319" s="59"/>
      <c r="AIC2319" s="59"/>
      <c r="AID2319" s="59"/>
      <c r="AIE2319" s="59"/>
      <c r="AIF2319" s="59"/>
      <c r="AIG2319" s="59"/>
      <c r="AIH2319" s="59"/>
      <c r="AII2319" s="59"/>
      <c r="AIJ2319" s="59"/>
      <c r="AIK2319" s="59"/>
      <c r="AIL2319" s="59"/>
      <c r="AIM2319" s="59"/>
      <c r="AIN2319" s="59"/>
      <c r="AIO2319" s="59"/>
      <c r="AIP2319" s="59"/>
      <c r="AIQ2319" s="59"/>
      <c r="AIR2319" s="59"/>
      <c r="AIS2319" s="59"/>
      <c r="AIT2319" s="59"/>
      <c r="AIU2319" s="59"/>
      <c r="AIV2319" s="59"/>
      <c r="AIW2319" s="59"/>
      <c r="AIX2319" s="59"/>
      <c r="AIY2319" s="59"/>
      <c r="AIZ2319" s="59"/>
      <c r="AJA2319" s="59"/>
      <c r="AJB2319" s="59"/>
      <c r="AJC2319" s="59"/>
      <c r="AJD2319" s="59"/>
      <c r="AJE2319" s="59"/>
      <c r="AJF2319" s="59"/>
      <c r="AJG2319" s="59"/>
      <c r="AJH2319" s="59"/>
      <c r="AJI2319" s="59"/>
      <c r="AJJ2319" s="59"/>
      <c r="AJK2319" s="59"/>
      <c r="AJL2319" s="59"/>
      <c r="AJM2319" s="59"/>
      <c r="AJN2319" s="59"/>
      <c r="AJO2319" s="59"/>
      <c r="AJP2319" s="59"/>
      <c r="AJQ2319" s="59"/>
      <c r="AJR2319" s="59"/>
      <c r="AJS2319" s="59"/>
      <c r="AJT2319" s="59"/>
      <c r="AJU2319" s="59"/>
      <c r="AJV2319" s="59"/>
      <c r="AJW2319" s="59"/>
      <c r="AJX2319" s="59"/>
      <c r="AJY2319" s="59"/>
      <c r="AJZ2319" s="59"/>
      <c r="AKA2319" s="59"/>
      <c r="AKB2319" s="59"/>
      <c r="AKC2319" s="59"/>
      <c r="AKD2319" s="59"/>
      <c r="AKE2319" s="59"/>
      <c r="AKF2319" s="59"/>
      <c r="AKG2319" s="59"/>
      <c r="AKH2319" s="59"/>
      <c r="AKI2319" s="59"/>
      <c r="AKJ2319" s="59"/>
      <c r="AKK2319" s="59"/>
      <c r="AKL2319" s="59"/>
      <c r="AKM2319" s="59"/>
      <c r="AKN2319" s="59"/>
      <c r="AKO2319" s="59"/>
      <c r="AKP2319" s="59"/>
      <c r="AKQ2319" s="59"/>
      <c r="AKR2319" s="59"/>
      <c r="AKS2319" s="59"/>
      <c r="AKT2319" s="59"/>
      <c r="AKU2319" s="59"/>
      <c r="AKV2319" s="59"/>
      <c r="AKW2319" s="59"/>
      <c r="AKX2319" s="59"/>
      <c r="AKY2319" s="59"/>
      <c r="AKZ2319" s="59"/>
      <c r="ALA2319" s="59"/>
      <c r="ALB2319" s="59"/>
      <c r="ALC2319" s="59"/>
      <c r="ALD2319" s="59"/>
      <c r="ALE2319" s="59"/>
      <c r="ALF2319" s="59"/>
      <c r="ALG2319" s="59"/>
      <c r="ALH2319" s="59"/>
      <c r="ALI2319" s="59"/>
      <c r="ALJ2319" s="59"/>
      <c r="ALK2319" s="59"/>
      <c r="ALL2319" s="59"/>
      <c r="ALM2319" s="59"/>
      <c r="ALN2319" s="59"/>
      <c r="ALO2319" s="59"/>
      <c r="ALP2319" s="59"/>
      <c r="ALQ2319" s="59"/>
      <c r="ALR2319" s="59"/>
      <c r="ALS2319" s="59"/>
      <c r="ALT2319" s="59"/>
      <c r="ALU2319" s="59"/>
      <c r="ALV2319" s="59"/>
      <c r="ALW2319" s="59"/>
      <c r="ALX2319" s="59"/>
      <c r="ALY2319" s="59"/>
      <c r="ALZ2319" s="59"/>
      <c r="AMA2319" s="59"/>
      <c r="AMB2319" s="59"/>
      <c r="AMC2319" s="59"/>
      <c r="AMD2319" s="59"/>
      <c r="AME2319" s="59"/>
      <c r="AMF2319" s="59"/>
      <c r="AMG2319" s="59"/>
      <c r="AMH2319" s="59"/>
      <c r="AMI2319" s="59"/>
      <c r="AMJ2319" s="59"/>
      <c r="AMK2319" s="59"/>
      <c r="AML2319" s="59"/>
      <c r="AMM2319" s="59"/>
      <c r="AMN2319" s="59"/>
      <c r="AMO2319" s="59"/>
      <c r="AMP2319" s="59"/>
      <c r="AMQ2319" s="59"/>
      <c r="AMR2319" s="59"/>
      <c r="AMS2319" s="59"/>
      <c r="AMT2319" s="59"/>
      <c r="AMU2319" s="59"/>
      <c r="AMV2319" s="59"/>
      <c r="AMW2319" s="59"/>
      <c r="AMX2319" s="59"/>
      <c r="AMY2319" s="59"/>
      <c r="AMZ2319" s="59"/>
      <c r="ANA2319" s="59"/>
      <c r="ANB2319" s="59"/>
      <c r="ANC2319" s="59"/>
      <c r="AND2319" s="59"/>
      <c r="ANE2319" s="59"/>
      <c r="ANF2319" s="59"/>
      <c r="ANG2319" s="59"/>
      <c r="ANH2319" s="59"/>
      <c r="ANI2319" s="59"/>
      <c r="ANJ2319" s="59"/>
      <c r="ANK2319" s="59"/>
      <c r="ANL2319" s="59"/>
      <c r="ANM2319" s="59"/>
      <c r="ANN2319" s="59"/>
      <c r="ANO2319" s="59"/>
      <c r="ANP2319" s="59"/>
      <c r="ANQ2319" s="59"/>
      <c r="ANR2319" s="59"/>
      <c r="ANS2319" s="59"/>
      <c r="ANT2319" s="59"/>
      <c r="ANU2319" s="59"/>
      <c r="ANV2319" s="59"/>
      <c r="ANW2319" s="59"/>
      <c r="ANX2319" s="59"/>
      <c r="ANY2319" s="59"/>
      <c r="ANZ2319" s="59"/>
      <c r="AOA2319" s="59"/>
      <c r="AOB2319" s="59"/>
      <c r="AOC2319" s="59"/>
      <c r="AOD2319" s="59"/>
      <c r="AOE2319" s="59"/>
      <c r="AOF2319" s="59"/>
      <c r="AOG2319" s="59"/>
      <c r="AOH2319" s="59"/>
      <c r="AOI2319" s="59"/>
      <c r="AOJ2319" s="59"/>
      <c r="AOK2319" s="59"/>
      <c r="AOL2319" s="59"/>
      <c r="AOM2319" s="59"/>
      <c r="AON2319" s="59"/>
      <c r="AOO2319" s="59"/>
      <c r="AOP2319" s="59"/>
      <c r="AOQ2319" s="59"/>
      <c r="AOR2319" s="59"/>
      <c r="AOS2319" s="59"/>
      <c r="AOT2319" s="59"/>
      <c r="AOU2319" s="59"/>
      <c r="AOV2319" s="59"/>
      <c r="AOW2319" s="59"/>
      <c r="AOX2319" s="59"/>
      <c r="AOY2319" s="59"/>
      <c r="AOZ2319" s="59"/>
      <c r="APA2319" s="59"/>
      <c r="APB2319" s="59"/>
      <c r="APC2319" s="59"/>
      <c r="APD2319" s="59"/>
      <c r="APE2319" s="59"/>
      <c r="APF2319" s="59"/>
      <c r="APG2319" s="59"/>
      <c r="APH2319" s="59"/>
      <c r="API2319" s="59"/>
      <c r="APJ2319" s="59"/>
      <c r="APK2319" s="59"/>
      <c r="APL2319" s="59"/>
      <c r="APM2319" s="59"/>
      <c r="APN2319" s="59"/>
      <c r="APO2319" s="59"/>
      <c r="APP2319" s="59"/>
      <c r="APQ2319" s="59"/>
      <c r="APR2319" s="59"/>
      <c r="APS2319" s="59"/>
      <c r="APT2319" s="59"/>
      <c r="APU2319" s="59"/>
      <c r="APV2319" s="59"/>
      <c r="APW2319" s="59"/>
      <c r="APX2319" s="59"/>
      <c r="APY2319" s="59"/>
      <c r="APZ2319" s="59"/>
      <c r="AQA2319" s="59"/>
      <c r="AQB2319" s="59"/>
      <c r="AQC2319" s="59"/>
      <c r="AQD2319" s="59"/>
      <c r="AQE2319" s="59"/>
      <c r="AQF2319" s="59"/>
      <c r="AQG2319" s="59"/>
      <c r="AQH2319" s="59"/>
      <c r="AQI2319" s="59"/>
      <c r="AQJ2319" s="59"/>
      <c r="AQK2319" s="59"/>
      <c r="AQL2319" s="59"/>
      <c r="AQM2319" s="59"/>
      <c r="AQN2319" s="59"/>
      <c r="AQO2319" s="59"/>
      <c r="AQP2319" s="59"/>
      <c r="AQQ2319" s="59"/>
      <c r="AQR2319" s="59"/>
      <c r="AQS2319" s="59"/>
      <c r="AQT2319" s="59"/>
      <c r="AQU2319" s="59"/>
      <c r="AQV2319" s="59"/>
      <c r="AQW2319" s="59"/>
      <c r="AQX2319" s="59"/>
      <c r="AQY2319" s="59"/>
      <c r="AQZ2319" s="59"/>
      <c r="ARA2319" s="59"/>
      <c r="ARB2319" s="59"/>
      <c r="ARC2319" s="59"/>
      <c r="ARD2319" s="59"/>
      <c r="ARE2319" s="59"/>
      <c r="ARF2319" s="59"/>
      <c r="ARG2319" s="59"/>
      <c r="ARH2319" s="59"/>
      <c r="ARI2319" s="59"/>
      <c r="ARJ2319" s="59"/>
      <c r="ARK2319" s="59"/>
      <c r="ARL2319" s="59"/>
      <c r="ARM2319" s="59"/>
      <c r="ARN2319" s="59"/>
      <c r="ARO2319" s="59"/>
      <c r="ARP2319" s="59"/>
      <c r="ARQ2319" s="59"/>
      <c r="ARR2319" s="59"/>
      <c r="ARS2319" s="59"/>
      <c r="ART2319" s="59"/>
      <c r="ARU2319" s="59"/>
      <c r="ARV2319" s="59"/>
      <c r="ARW2319" s="59"/>
      <c r="ARX2319" s="59"/>
      <c r="ARY2319" s="59"/>
      <c r="ARZ2319" s="59"/>
      <c r="ASA2319" s="59"/>
      <c r="ASB2319" s="59"/>
      <c r="ASC2319" s="59"/>
      <c r="ASD2319" s="59"/>
      <c r="ASE2319" s="59"/>
      <c r="ASF2319" s="59"/>
      <c r="ASG2319" s="59"/>
      <c r="ASH2319" s="59"/>
      <c r="ASI2319" s="59"/>
      <c r="ASJ2319" s="59"/>
      <c r="ASK2319" s="59"/>
      <c r="ASL2319" s="59"/>
      <c r="ASM2319" s="59"/>
      <c r="ASN2319" s="59"/>
      <c r="ASO2319" s="59"/>
      <c r="ASP2319" s="59"/>
      <c r="ASQ2319" s="59"/>
      <c r="ASR2319" s="59"/>
      <c r="ASS2319" s="59"/>
      <c r="AST2319" s="59"/>
      <c r="ASU2319" s="59"/>
      <c r="ASV2319" s="59"/>
      <c r="ASW2319" s="59"/>
      <c r="ASX2319" s="59"/>
      <c r="ASY2319" s="59"/>
      <c r="ASZ2319" s="59"/>
      <c r="ATA2319" s="59"/>
      <c r="ATB2319" s="59"/>
      <c r="ATC2319" s="59"/>
      <c r="ATD2319" s="59"/>
      <c r="ATE2319" s="59"/>
      <c r="ATF2319" s="59"/>
      <c r="ATG2319" s="59"/>
      <c r="ATH2319" s="59"/>
      <c r="ATI2319" s="59"/>
      <c r="ATJ2319" s="59"/>
      <c r="ATK2319" s="59"/>
      <c r="ATL2319" s="59"/>
      <c r="ATM2319" s="59"/>
      <c r="ATN2319" s="59"/>
      <c r="ATO2319" s="59"/>
      <c r="ATP2319" s="59"/>
      <c r="ATQ2319" s="59"/>
      <c r="ATR2319" s="59"/>
      <c r="ATS2319" s="59"/>
      <c r="ATT2319" s="59"/>
      <c r="ATU2319" s="59"/>
      <c r="ATV2319" s="59"/>
      <c r="ATW2319" s="59"/>
      <c r="ATX2319" s="59"/>
      <c r="ATY2319" s="59"/>
      <c r="ATZ2319" s="59"/>
      <c r="AUA2319" s="59"/>
      <c r="AUB2319" s="59"/>
      <c r="AUC2319" s="59"/>
      <c r="AUD2319" s="59"/>
      <c r="AUE2319" s="59"/>
      <c r="AUF2319" s="59"/>
      <c r="AUG2319" s="59"/>
      <c r="AUH2319" s="59"/>
      <c r="AUI2319" s="59"/>
      <c r="AUJ2319" s="59"/>
      <c r="AUK2319" s="59"/>
      <c r="AUL2319" s="59"/>
      <c r="AUM2319" s="59"/>
      <c r="AUN2319" s="59"/>
      <c r="AUO2319" s="59"/>
      <c r="AUP2319" s="59"/>
      <c r="AUQ2319" s="59"/>
      <c r="AUR2319" s="59"/>
      <c r="AUS2319" s="59"/>
      <c r="AUT2319" s="59"/>
      <c r="AUU2319" s="59"/>
      <c r="AUV2319" s="59"/>
      <c r="AUW2319" s="59"/>
      <c r="AUX2319" s="59"/>
      <c r="AUY2319" s="59"/>
      <c r="AUZ2319" s="59"/>
      <c r="AVA2319" s="59"/>
      <c r="AVB2319" s="59"/>
      <c r="AVC2319" s="59"/>
      <c r="AVD2319" s="59"/>
      <c r="AVE2319" s="59"/>
      <c r="AVF2319" s="59"/>
      <c r="AVG2319" s="59"/>
      <c r="AVH2319" s="59"/>
      <c r="AVI2319" s="59"/>
      <c r="AVJ2319" s="59"/>
      <c r="AVK2319" s="59"/>
      <c r="AVL2319" s="59"/>
      <c r="AVM2319" s="59"/>
      <c r="AVN2319" s="59"/>
      <c r="AVO2319" s="59"/>
      <c r="AVP2319" s="59"/>
      <c r="AVQ2319" s="59"/>
      <c r="AVR2319" s="59"/>
      <c r="AVS2319" s="59"/>
      <c r="AVT2319" s="59"/>
      <c r="AVU2319" s="59"/>
      <c r="AVV2319" s="59"/>
      <c r="AVW2319" s="59"/>
      <c r="AVX2319" s="59"/>
      <c r="AVY2319" s="59"/>
      <c r="AVZ2319" s="59"/>
      <c r="AWA2319" s="59"/>
      <c r="AWB2319" s="59"/>
      <c r="AWC2319" s="59"/>
      <c r="AWD2319" s="59"/>
      <c r="AWE2319" s="59"/>
      <c r="AWF2319" s="59"/>
      <c r="AWG2319" s="59"/>
      <c r="AWH2319" s="59"/>
      <c r="AWI2319" s="59"/>
      <c r="AWJ2319" s="59"/>
      <c r="AWK2319" s="59"/>
      <c r="AWL2319" s="59"/>
      <c r="AWM2319" s="59"/>
      <c r="AWN2319" s="59"/>
      <c r="AWO2319" s="59"/>
      <c r="AWP2319" s="59"/>
      <c r="AWQ2319" s="59"/>
      <c r="AWR2319" s="59"/>
      <c r="AWS2319" s="59"/>
      <c r="AWT2319" s="59"/>
      <c r="AWU2319" s="59"/>
      <c r="AWV2319" s="59"/>
      <c r="AWW2319" s="59"/>
      <c r="AWX2319" s="59"/>
      <c r="AWY2319" s="59"/>
      <c r="AWZ2319" s="59"/>
      <c r="AXA2319" s="59"/>
      <c r="AXB2319" s="59"/>
      <c r="AXC2319" s="59"/>
      <c r="AXD2319" s="59"/>
      <c r="AXE2319" s="59"/>
      <c r="AXF2319" s="59"/>
      <c r="AXG2319" s="59"/>
      <c r="AXH2319" s="59"/>
      <c r="AXI2319" s="59"/>
      <c r="AXJ2319" s="59"/>
      <c r="AXK2319" s="59"/>
      <c r="AXL2319" s="59"/>
      <c r="AXM2319" s="59"/>
      <c r="AXN2319" s="59"/>
      <c r="AXO2319" s="59"/>
      <c r="AXP2319" s="59"/>
      <c r="AXQ2319" s="59"/>
      <c r="AXR2319" s="59"/>
      <c r="AXS2319" s="59"/>
      <c r="AXT2319" s="59"/>
      <c r="AXU2319" s="59"/>
      <c r="AXV2319" s="59"/>
      <c r="AXW2319" s="59"/>
      <c r="AXX2319" s="59"/>
      <c r="AXY2319" s="59"/>
      <c r="AXZ2319" s="59"/>
      <c r="AYA2319" s="59"/>
      <c r="AYB2319" s="59"/>
      <c r="AYC2319" s="59"/>
      <c r="AYD2319" s="59"/>
      <c r="AYE2319" s="59"/>
      <c r="AYF2319" s="59"/>
      <c r="AYG2319" s="59"/>
      <c r="AYH2319" s="59"/>
      <c r="AYI2319" s="59"/>
      <c r="AYJ2319" s="59"/>
      <c r="AYK2319" s="59"/>
      <c r="AYL2319" s="59"/>
      <c r="AYM2319" s="59"/>
      <c r="AYN2319" s="59"/>
      <c r="AYO2319" s="59"/>
      <c r="AYP2319" s="59"/>
      <c r="AYQ2319" s="59"/>
      <c r="AYR2319" s="59"/>
      <c r="AYS2319" s="59"/>
      <c r="AYT2319" s="59"/>
      <c r="AYU2319" s="59"/>
      <c r="AYV2319" s="59"/>
      <c r="AYW2319" s="59"/>
      <c r="AYX2319" s="59"/>
      <c r="AYY2319" s="59"/>
      <c r="AYZ2319" s="59"/>
      <c r="AZA2319" s="59"/>
      <c r="AZB2319" s="59"/>
      <c r="AZC2319" s="59"/>
      <c r="AZD2319" s="59"/>
      <c r="AZE2319" s="59"/>
      <c r="AZF2319" s="59"/>
      <c r="AZG2319" s="59"/>
      <c r="AZH2319" s="59"/>
      <c r="AZI2319" s="59"/>
      <c r="AZJ2319" s="59"/>
      <c r="AZK2319" s="59"/>
      <c r="AZL2319" s="59"/>
      <c r="AZM2319" s="59"/>
      <c r="AZN2319" s="59"/>
      <c r="AZO2319" s="59"/>
      <c r="AZP2319" s="59"/>
      <c r="AZQ2319" s="59"/>
      <c r="AZR2319" s="59"/>
      <c r="AZS2319" s="59"/>
      <c r="AZT2319" s="59"/>
      <c r="AZU2319" s="59"/>
      <c r="AZV2319" s="59"/>
      <c r="AZW2319" s="59"/>
      <c r="AZX2319" s="59"/>
      <c r="AZY2319" s="59"/>
      <c r="AZZ2319" s="59"/>
      <c r="BAA2319" s="59"/>
      <c r="BAB2319" s="59"/>
      <c r="BAC2319" s="59"/>
      <c r="BAD2319" s="59"/>
      <c r="BAE2319" s="59"/>
      <c r="BAF2319" s="59"/>
      <c r="BAG2319" s="59"/>
      <c r="BAH2319" s="59"/>
      <c r="BAI2319" s="59"/>
      <c r="BAJ2319" s="59"/>
      <c r="BAK2319" s="59"/>
      <c r="BAL2319" s="59"/>
      <c r="BAM2319" s="59"/>
      <c r="BAN2319" s="59"/>
      <c r="BAO2319" s="59"/>
      <c r="BAP2319" s="59"/>
      <c r="BAQ2319" s="59"/>
      <c r="BAR2319" s="59"/>
      <c r="BAS2319" s="59"/>
      <c r="BAT2319" s="59"/>
      <c r="BAU2319" s="59"/>
      <c r="BAV2319" s="59"/>
      <c r="BAW2319" s="59"/>
      <c r="BAX2319" s="59"/>
      <c r="BAY2319" s="59"/>
      <c r="BAZ2319" s="59"/>
      <c r="BBA2319" s="59"/>
      <c r="BBB2319" s="59"/>
      <c r="BBC2319" s="59"/>
      <c r="BBD2319" s="59"/>
      <c r="BBE2319" s="59"/>
      <c r="BBF2319" s="59"/>
      <c r="BBG2319" s="59"/>
      <c r="BBH2319" s="59"/>
      <c r="BBI2319" s="59"/>
      <c r="BBJ2319" s="59"/>
      <c r="BBK2319" s="59"/>
      <c r="BBL2319" s="59"/>
      <c r="BBM2319" s="59"/>
      <c r="BBN2319" s="59"/>
      <c r="BBO2319" s="59"/>
      <c r="BBP2319" s="59"/>
      <c r="BBQ2319" s="59"/>
      <c r="BBR2319" s="59"/>
      <c r="BBS2319" s="59"/>
      <c r="BBT2319" s="59"/>
      <c r="BBU2319" s="59"/>
      <c r="BBV2319" s="59"/>
      <c r="BBW2319" s="59"/>
      <c r="BBX2319" s="59"/>
      <c r="BBY2319" s="59"/>
      <c r="BBZ2319" s="59"/>
      <c r="BCA2319" s="59"/>
      <c r="BCB2319" s="59"/>
      <c r="BCC2319" s="59"/>
      <c r="BCD2319" s="59"/>
      <c r="BCE2319" s="59"/>
      <c r="BCF2319" s="59"/>
      <c r="BCG2319" s="59"/>
      <c r="BCH2319" s="59"/>
      <c r="BCI2319" s="59"/>
      <c r="BCJ2319" s="59"/>
      <c r="BCK2319" s="59"/>
      <c r="BCL2319" s="59"/>
      <c r="BCM2319" s="59"/>
      <c r="BCN2319" s="59"/>
      <c r="BCO2319" s="59"/>
      <c r="BCP2319" s="59"/>
      <c r="BCQ2319" s="59"/>
      <c r="BCR2319" s="59"/>
      <c r="BCS2319" s="59"/>
      <c r="BCT2319" s="59"/>
      <c r="BCU2319" s="59"/>
      <c r="BCV2319" s="59"/>
      <c r="BCW2319" s="59"/>
      <c r="BCX2319" s="59"/>
      <c r="BCY2319" s="59"/>
      <c r="BCZ2319" s="59"/>
      <c r="BDA2319" s="59"/>
      <c r="BDB2319" s="59"/>
      <c r="BDC2319" s="59"/>
      <c r="BDD2319" s="59"/>
      <c r="BDE2319" s="59"/>
      <c r="BDF2319" s="59"/>
      <c r="BDG2319" s="59"/>
      <c r="BDH2319" s="59"/>
      <c r="BDI2319" s="59"/>
      <c r="BDJ2319" s="59"/>
      <c r="BDK2319" s="59"/>
      <c r="BDL2319" s="59"/>
      <c r="BDM2319" s="59"/>
      <c r="BDN2319" s="59"/>
      <c r="BDO2319" s="59"/>
      <c r="BDP2319" s="59"/>
      <c r="BDQ2319" s="59"/>
      <c r="BDR2319" s="59"/>
      <c r="BDS2319" s="59"/>
      <c r="BDT2319" s="59"/>
      <c r="BDU2319" s="59"/>
      <c r="BDV2319" s="59"/>
      <c r="BDW2319" s="59"/>
      <c r="BDX2319" s="59"/>
      <c r="BDY2319" s="59"/>
      <c r="BDZ2319" s="59"/>
      <c r="BEA2319" s="59"/>
      <c r="BEB2319" s="59"/>
      <c r="BEC2319" s="59"/>
      <c r="BED2319" s="59"/>
      <c r="BEE2319" s="59"/>
      <c r="BEF2319" s="59"/>
      <c r="BEG2319" s="59"/>
      <c r="BEH2319" s="59"/>
      <c r="BEI2319" s="59"/>
      <c r="BEJ2319" s="59"/>
      <c r="BEK2319" s="59"/>
      <c r="BEL2319" s="59"/>
      <c r="BEM2319" s="59"/>
      <c r="BEN2319" s="59"/>
      <c r="BEO2319" s="59"/>
      <c r="BEP2319" s="59"/>
      <c r="BEQ2319" s="59"/>
      <c r="BER2319" s="59"/>
      <c r="BES2319" s="59"/>
      <c r="BET2319" s="59"/>
      <c r="BEU2319" s="59"/>
      <c r="BEV2319" s="59"/>
      <c r="BEW2319" s="59"/>
      <c r="BEX2319" s="59"/>
      <c r="BEY2319" s="59"/>
      <c r="BEZ2319" s="59"/>
      <c r="BFA2319" s="59"/>
      <c r="BFB2319" s="59"/>
      <c r="BFC2319" s="59"/>
      <c r="BFD2319" s="59"/>
      <c r="BFE2319" s="59"/>
      <c r="BFF2319" s="59"/>
      <c r="BFG2319" s="59"/>
      <c r="BFH2319" s="59"/>
      <c r="BFI2319" s="59"/>
      <c r="BFJ2319" s="59"/>
      <c r="BFK2319" s="59"/>
      <c r="BFL2319" s="59"/>
      <c r="BFM2319" s="59"/>
      <c r="BFN2319" s="59"/>
      <c r="BFO2319" s="59"/>
      <c r="BFP2319" s="59"/>
      <c r="BFQ2319" s="59"/>
      <c r="BFR2319" s="59"/>
      <c r="BFS2319" s="59"/>
      <c r="BFT2319" s="59"/>
      <c r="BFU2319" s="59"/>
      <c r="BFV2319" s="59"/>
      <c r="BFW2319" s="59"/>
      <c r="BFX2319" s="59"/>
      <c r="BFY2319" s="59"/>
      <c r="BFZ2319" s="59"/>
      <c r="BGA2319" s="59"/>
      <c r="BGB2319" s="59"/>
      <c r="BGC2319" s="59"/>
      <c r="BGD2319" s="59"/>
      <c r="BGE2319" s="59"/>
      <c r="BGF2319" s="59"/>
      <c r="BGG2319" s="59"/>
      <c r="BGH2319" s="59"/>
      <c r="BGI2319" s="59"/>
      <c r="BGJ2319" s="59"/>
      <c r="BGK2319" s="59"/>
      <c r="BGL2319" s="59"/>
      <c r="BGM2319" s="59"/>
      <c r="BGN2319" s="59"/>
      <c r="BGO2319" s="59"/>
      <c r="BGP2319" s="59"/>
      <c r="BGQ2319" s="59"/>
      <c r="BGR2319" s="59"/>
      <c r="BGS2319" s="59"/>
      <c r="BGT2319" s="59"/>
      <c r="BGU2319" s="59"/>
      <c r="BGV2319" s="59"/>
      <c r="BGW2319" s="59"/>
      <c r="BGX2319" s="59"/>
      <c r="BGY2319" s="59"/>
      <c r="BGZ2319" s="59"/>
      <c r="BHA2319" s="59"/>
      <c r="BHB2319" s="59"/>
      <c r="BHC2319" s="59"/>
      <c r="BHD2319" s="59"/>
      <c r="BHE2319" s="59"/>
      <c r="BHF2319" s="59"/>
      <c r="BHG2319" s="59"/>
      <c r="BHH2319" s="59"/>
      <c r="BHI2319" s="59"/>
      <c r="BHJ2319" s="59"/>
      <c r="BHK2319" s="59"/>
      <c r="BHL2319" s="59"/>
      <c r="BHM2319" s="59"/>
      <c r="BHN2319" s="59"/>
      <c r="BHO2319" s="59"/>
      <c r="BHP2319" s="59"/>
      <c r="BHQ2319" s="59"/>
      <c r="BHR2319" s="59"/>
      <c r="BHS2319" s="59"/>
      <c r="BHT2319" s="59"/>
      <c r="BHU2319" s="59"/>
      <c r="BHV2319" s="59"/>
      <c r="BHW2319" s="59"/>
      <c r="BHX2319" s="59"/>
      <c r="BHY2319" s="59"/>
      <c r="BHZ2319" s="59"/>
      <c r="BIA2319" s="59"/>
      <c r="BIB2319" s="59"/>
      <c r="BIC2319" s="59"/>
      <c r="BID2319" s="59"/>
      <c r="BIE2319" s="59"/>
      <c r="BIF2319" s="59"/>
      <c r="BIG2319" s="59"/>
      <c r="BIH2319" s="59"/>
      <c r="BII2319" s="59"/>
      <c r="BIJ2319" s="59"/>
      <c r="BIK2319" s="59"/>
      <c r="BIL2319" s="59"/>
      <c r="BIM2319" s="59"/>
      <c r="BIN2319" s="59"/>
      <c r="BIO2319" s="59"/>
      <c r="BIP2319" s="59"/>
      <c r="BIQ2319" s="59"/>
      <c r="BIR2319" s="59"/>
      <c r="BIS2319" s="59"/>
      <c r="BIT2319" s="59"/>
      <c r="BIU2319" s="59"/>
      <c r="BIV2319" s="59"/>
      <c r="BIW2319" s="59"/>
      <c r="BIX2319" s="59"/>
      <c r="BIY2319" s="59"/>
      <c r="BIZ2319" s="59"/>
      <c r="BJA2319" s="59"/>
      <c r="BJB2319" s="59"/>
      <c r="BJC2319" s="59"/>
      <c r="BJD2319" s="59"/>
      <c r="BJE2319" s="59"/>
      <c r="BJF2319" s="59"/>
      <c r="BJG2319" s="59"/>
      <c r="BJH2319" s="59"/>
      <c r="BJI2319" s="59"/>
      <c r="BJJ2319" s="59"/>
      <c r="BJK2319" s="59"/>
      <c r="BJL2319" s="59"/>
      <c r="BJM2319" s="59"/>
      <c r="BJN2319" s="59"/>
      <c r="BJO2319" s="59"/>
      <c r="BJP2319" s="59"/>
      <c r="BJQ2319" s="59"/>
      <c r="BJR2319" s="59"/>
      <c r="BJS2319" s="59"/>
      <c r="BJT2319" s="59"/>
      <c r="BJU2319" s="59"/>
      <c r="BJV2319" s="59"/>
      <c r="BJW2319" s="59"/>
      <c r="BJX2319" s="59"/>
      <c r="BJY2319" s="59"/>
      <c r="BJZ2319" s="59"/>
      <c r="BKA2319" s="59"/>
      <c r="BKB2319" s="59"/>
      <c r="BKC2319" s="59"/>
      <c r="BKD2319" s="59"/>
      <c r="BKE2319" s="59"/>
      <c r="BKF2319" s="59"/>
      <c r="BKG2319" s="59"/>
      <c r="BKH2319" s="59"/>
      <c r="BKI2319" s="59"/>
      <c r="BKJ2319" s="59"/>
      <c r="BKK2319" s="59"/>
      <c r="BKL2319" s="59"/>
      <c r="BKM2319" s="59"/>
      <c r="BKN2319" s="59"/>
      <c r="BKO2319" s="59"/>
      <c r="BKP2319" s="59"/>
      <c r="BKQ2319" s="59"/>
      <c r="BKR2319" s="59"/>
      <c r="BKS2319" s="59"/>
      <c r="BKT2319" s="59"/>
      <c r="BKU2319" s="59"/>
      <c r="BKV2319" s="59"/>
      <c r="BKW2319" s="59"/>
      <c r="BKX2319" s="59"/>
      <c r="BKY2319" s="59"/>
      <c r="BKZ2319" s="59"/>
      <c r="BLA2319" s="59"/>
      <c r="BLB2319" s="59"/>
      <c r="BLC2319" s="59"/>
      <c r="BLD2319" s="59"/>
      <c r="BLE2319" s="59"/>
      <c r="BLF2319" s="59"/>
      <c r="BLG2319" s="59"/>
      <c r="BLH2319" s="59"/>
      <c r="BLI2319" s="59"/>
      <c r="BLJ2319" s="59"/>
      <c r="BLK2319" s="59"/>
      <c r="BLL2319" s="59"/>
      <c r="BLM2319" s="59"/>
      <c r="BLN2319" s="59"/>
      <c r="BLO2319" s="59"/>
      <c r="BLP2319" s="59"/>
      <c r="BLQ2319" s="59"/>
      <c r="BLR2319" s="59"/>
      <c r="BLS2319" s="59"/>
      <c r="BLT2319" s="59"/>
      <c r="BLU2319" s="59"/>
      <c r="BLV2319" s="59"/>
      <c r="BLW2319" s="59"/>
      <c r="BLX2319" s="59"/>
      <c r="BLY2319" s="59"/>
      <c r="BLZ2319" s="59"/>
      <c r="BMA2319" s="59"/>
      <c r="BMB2319" s="59"/>
      <c r="BMC2319" s="59"/>
      <c r="BMD2319" s="59"/>
      <c r="BME2319" s="59"/>
      <c r="BMF2319" s="59"/>
      <c r="BMG2319" s="59"/>
      <c r="BMH2319" s="59"/>
      <c r="BMI2319" s="59"/>
      <c r="BMJ2319" s="59"/>
      <c r="BMK2319" s="59"/>
      <c r="BML2319" s="59"/>
      <c r="BMM2319" s="59"/>
      <c r="BMN2319" s="59"/>
      <c r="BMO2319" s="59"/>
      <c r="BMP2319" s="59"/>
      <c r="BMQ2319" s="59"/>
      <c r="BMR2319" s="59"/>
      <c r="BMS2319" s="59"/>
      <c r="BMT2319" s="59"/>
      <c r="BMU2319" s="59"/>
      <c r="BMV2319" s="59"/>
      <c r="BMW2319" s="59"/>
      <c r="BMX2319" s="59"/>
      <c r="BMY2319" s="59"/>
      <c r="BMZ2319" s="59"/>
      <c r="BNA2319" s="59"/>
      <c r="BNB2319" s="59"/>
      <c r="BNC2319" s="59"/>
      <c r="BND2319" s="59"/>
      <c r="BNE2319" s="59"/>
      <c r="BNF2319" s="59"/>
      <c r="BNG2319" s="59"/>
      <c r="BNH2319" s="59"/>
      <c r="BNI2319" s="59"/>
      <c r="BNJ2319" s="59"/>
      <c r="BNK2319" s="59"/>
      <c r="BNL2319" s="59"/>
      <c r="BNM2319" s="59"/>
      <c r="BNN2319" s="59"/>
      <c r="BNO2319" s="59"/>
      <c r="BNP2319" s="59"/>
      <c r="BNQ2319" s="59"/>
      <c r="BNR2319" s="59"/>
      <c r="BNS2319" s="59"/>
      <c r="BNT2319" s="59"/>
      <c r="BNU2319" s="59"/>
      <c r="BNV2319" s="59"/>
      <c r="BNW2319" s="59"/>
      <c r="BNX2319" s="59"/>
      <c r="BNY2319" s="59"/>
      <c r="BNZ2319" s="59"/>
      <c r="BOA2319" s="59"/>
      <c r="BOB2319" s="59"/>
      <c r="BOC2319" s="59"/>
      <c r="BOD2319" s="59"/>
      <c r="BOE2319" s="59"/>
      <c r="BOF2319" s="59"/>
      <c r="BOG2319" s="59"/>
      <c r="BOH2319" s="59"/>
      <c r="BOI2319" s="59"/>
      <c r="BOJ2319" s="59"/>
      <c r="BOK2319" s="59"/>
      <c r="BOL2319" s="59"/>
      <c r="BOM2319" s="59"/>
      <c r="BON2319" s="59"/>
      <c r="BOO2319" s="59"/>
      <c r="BOP2319" s="59"/>
      <c r="BOQ2319" s="59"/>
      <c r="BOR2319" s="59"/>
      <c r="BOS2319" s="59"/>
      <c r="BOT2319" s="59"/>
      <c r="BOU2319" s="59"/>
      <c r="BOV2319" s="59"/>
      <c r="BOW2319" s="59"/>
      <c r="BOX2319" s="59"/>
      <c r="BOY2319" s="59"/>
      <c r="BOZ2319" s="59"/>
      <c r="BPA2319" s="59"/>
      <c r="BPB2319" s="59"/>
      <c r="BPC2319" s="59"/>
      <c r="BPD2319" s="59"/>
      <c r="BPE2319" s="59"/>
      <c r="BPF2319" s="59"/>
      <c r="BPG2319" s="59"/>
      <c r="BPH2319" s="59"/>
      <c r="BPI2319" s="59"/>
      <c r="BPJ2319" s="59"/>
      <c r="BPK2319" s="59"/>
      <c r="BPL2319" s="59"/>
      <c r="BPM2319" s="59"/>
      <c r="BPN2319" s="59"/>
      <c r="BPO2319" s="59"/>
      <c r="BPP2319" s="59"/>
      <c r="BPQ2319" s="59"/>
      <c r="BPR2319" s="59"/>
      <c r="BPS2319" s="59"/>
      <c r="BPT2319" s="59"/>
      <c r="BPU2319" s="59"/>
      <c r="BPV2319" s="59"/>
      <c r="BPW2319" s="59"/>
      <c r="BPX2319" s="59"/>
      <c r="BPY2319" s="59"/>
      <c r="BPZ2319" s="59"/>
      <c r="BQA2319" s="59"/>
      <c r="BQB2319" s="59"/>
      <c r="BQC2319" s="59"/>
      <c r="BQD2319" s="59"/>
      <c r="BQE2319" s="59"/>
      <c r="BQF2319" s="59"/>
      <c r="BQG2319" s="59"/>
      <c r="BQH2319" s="59"/>
      <c r="BQI2319" s="59"/>
      <c r="BQJ2319" s="59"/>
      <c r="BQK2319" s="59"/>
      <c r="BQL2319" s="59"/>
      <c r="BQM2319" s="59"/>
      <c r="BQN2319" s="59"/>
      <c r="BQO2319" s="59"/>
      <c r="BQP2319" s="59"/>
      <c r="BQQ2319" s="59"/>
      <c r="BQR2319" s="59"/>
      <c r="BQS2319" s="59"/>
      <c r="BQT2319" s="59"/>
      <c r="BQU2319" s="59"/>
      <c r="BQV2319" s="59"/>
      <c r="BQW2319" s="59"/>
      <c r="BQX2319" s="59"/>
      <c r="BQY2319" s="59"/>
      <c r="BQZ2319" s="59"/>
      <c r="BRA2319" s="59"/>
      <c r="BRB2319" s="59"/>
      <c r="BRC2319" s="59"/>
      <c r="BRD2319" s="59"/>
      <c r="BRE2319" s="59"/>
      <c r="BRF2319" s="59"/>
      <c r="BRG2319" s="59"/>
      <c r="BRH2319" s="59"/>
      <c r="BRI2319" s="59"/>
      <c r="BRJ2319" s="59"/>
      <c r="BRK2319" s="59"/>
      <c r="BRL2319" s="59"/>
      <c r="BRM2319" s="59"/>
      <c r="BRN2319" s="59"/>
      <c r="BRO2319" s="59"/>
      <c r="BRP2319" s="59"/>
      <c r="BRQ2319" s="59"/>
      <c r="BRR2319" s="59"/>
      <c r="BRS2319" s="59"/>
      <c r="BRT2319" s="59"/>
      <c r="BRU2319" s="59"/>
      <c r="BRV2319" s="59"/>
      <c r="BRW2319" s="59"/>
      <c r="BRX2319" s="59"/>
      <c r="BRY2319" s="59"/>
      <c r="BRZ2319" s="59"/>
      <c r="BSA2319" s="59"/>
      <c r="BSB2319" s="59"/>
      <c r="BSC2319" s="59"/>
      <c r="BSD2319" s="59"/>
      <c r="BSE2319" s="59"/>
      <c r="BSF2319" s="59"/>
      <c r="BSG2319" s="59"/>
      <c r="BSH2319" s="59"/>
      <c r="BSI2319" s="59"/>
      <c r="BSJ2319" s="59"/>
      <c r="BSK2319" s="59"/>
      <c r="BSL2319" s="59"/>
      <c r="BSM2319" s="59"/>
      <c r="BSN2319" s="59"/>
      <c r="BSO2319" s="59"/>
      <c r="BSP2319" s="59"/>
      <c r="BSQ2319" s="59"/>
      <c r="BSR2319" s="59"/>
      <c r="BSS2319" s="59"/>
      <c r="BST2319" s="59"/>
      <c r="BSU2319" s="59"/>
      <c r="BSV2319" s="59"/>
      <c r="BSW2319" s="59"/>
      <c r="BSX2319" s="59"/>
      <c r="BSY2319" s="59"/>
      <c r="BSZ2319" s="59"/>
      <c r="BTA2319" s="59"/>
      <c r="BTB2319" s="59"/>
      <c r="BTC2319" s="59"/>
      <c r="BTD2319" s="59"/>
      <c r="BTE2319" s="59"/>
      <c r="BTF2319" s="59"/>
      <c r="BTG2319" s="59"/>
      <c r="BTH2319" s="59"/>
      <c r="BTI2319" s="59"/>
      <c r="BTJ2319" s="59"/>
      <c r="BTK2319" s="59"/>
      <c r="BTL2319" s="59"/>
      <c r="BTM2319" s="59"/>
      <c r="BTN2319" s="59"/>
      <c r="BTO2319" s="59"/>
      <c r="BTP2319" s="59"/>
      <c r="BTQ2319" s="59"/>
      <c r="BTR2319" s="59"/>
      <c r="BTS2319" s="59"/>
      <c r="BTT2319" s="59"/>
      <c r="BTU2319" s="59"/>
      <c r="BTV2319" s="59"/>
      <c r="BTW2319" s="59"/>
      <c r="BTX2319" s="59"/>
      <c r="BTY2319" s="59"/>
      <c r="BTZ2319" s="59"/>
      <c r="BUA2319" s="59"/>
      <c r="BUB2319" s="59"/>
      <c r="BUC2319" s="59"/>
      <c r="BUD2319" s="59"/>
      <c r="BUE2319" s="59"/>
      <c r="BUF2319" s="59"/>
      <c r="BUG2319" s="59"/>
      <c r="BUH2319" s="59"/>
      <c r="BUI2319" s="59"/>
      <c r="BUJ2319" s="59"/>
      <c r="BUK2319" s="59"/>
      <c r="BUL2319" s="59"/>
      <c r="BUM2319" s="59"/>
      <c r="BUN2319" s="59"/>
      <c r="BUO2319" s="59"/>
      <c r="BUP2319" s="59"/>
      <c r="BUQ2319" s="59"/>
      <c r="BUR2319" s="59"/>
      <c r="BUS2319" s="59"/>
      <c r="BUT2319" s="59"/>
      <c r="BUU2319" s="59"/>
      <c r="BUV2319" s="59"/>
      <c r="BUW2319" s="59"/>
      <c r="BUX2319" s="59"/>
      <c r="BUY2319" s="59"/>
      <c r="BUZ2319" s="59"/>
      <c r="BVA2319" s="59"/>
      <c r="BVB2319" s="59"/>
      <c r="BVC2319" s="59"/>
      <c r="BVD2319" s="59"/>
      <c r="BVE2319" s="59"/>
      <c r="BVF2319" s="59"/>
      <c r="BVG2319" s="59"/>
      <c r="BVH2319" s="59"/>
      <c r="BVI2319" s="59"/>
      <c r="BVJ2319" s="59"/>
      <c r="BVK2319" s="59"/>
      <c r="BVL2319" s="59"/>
      <c r="BVM2319" s="59"/>
      <c r="BVN2319" s="59"/>
      <c r="BVO2319" s="59"/>
      <c r="BVP2319" s="59"/>
      <c r="BVQ2319" s="59"/>
      <c r="BVR2319" s="59"/>
      <c r="BVS2319" s="59"/>
      <c r="BVT2319" s="59"/>
      <c r="BVU2319" s="59"/>
      <c r="BVV2319" s="59"/>
      <c r="BVW2319" s="59"/>
      <c r="BVX2319" s="59"/>
      <c r="BVY2319" s="59"/>
      <c r="BVZ2319" s="59"/>
      <c r="BWA2319" s="59"/>
      <c r="BWB2319" s="59"/>
      <c r="BWC2319" s="59"/>
      <c r="BWD2319" s="59"/>
      <c r="BWE2319" s="59"/>
      <c r="BWF2319" s="59"/>
      <c r="BWG2319" s="59"/>
      <c r="BWH2319" s="59"/>
      <c r="BWI2319" s="59"/>
      <c r="BWJ2319" s="59"/>
      <c r="BWK2319" s="59"/>
      <c r="BWL2319" s="59"/>
      <c r="BWM2319" s="59"/>
      <c r="BWN2319" s="59"/>
      <c r="BWO2319" s="59"/>
      <c r="BWP2319" s="59"/>
      <c r="BWQ2319" s="59"/>
      <c r="BWR2319" s="59"/>
      <c r="BWS2319" s="59"/>
      <c r="BWT2319" s="59"/>
      <c r="BWU2319" s="59"/>
      <c r="BWV2319" s="59"/>
      <c r="BWW2319" s="59"/>
      <c r="BWX2319" s="59"/>
      <c r="BWY2319" s="59"/>
      <c r="BWZ2319" s="59"/>
      <c r="BXA2319" s="59"/>
      <c r="BXB2319" s="59"/>
      <c r="BXC2319" s="59"/>
      <c r="BXD2319" s="59"/>
      <c r="BXE2319" s="59"/>
      <c r="BXF2319" s="59"/>
      <c r="BXG2319" s="59"/>
      <c r="BXH2319" s="59"/>
      <c r="BXI2319" s="59"/>
      <c r="BXJ2319" s="59"/>
      <c r="BXK2319" s="59"/>
      <c r="BXL2319" s="59"/>
      <c r="BXM2319" s="59"/>
      <c r="BXN2319" s="59"/>
      <c r="BXO2319" s="59"/>
      <c r="BXP2319" s="59"/>
      <c r="BXQ2319" s="59"/>
      <c r="BXR2319" s="59"/>
      <c r="BXS2319" s="59"/>
      <c r="BXT2319" s="59"/>
      <c r="BXU2319" s="59"/>
      <c r="BXV2319" s="59"/>
      <c r="BXW2319" s="59"/>
      <c r="BXX2319" s="59"/>
      <c r="BXY2319" s="59"/>
      <c r="BXZ2319" s="59"/>
      <c r="BYA2319" s="59"/>
      <c r="BYB2319" s="59"/>
      <c r="BYC2319" s="59"/>
      <c r="BYD2319" s="59"/>
      <c r="BYE2319" s="59"/>
      <c r="BYF2319" s="59"/>
      <c r="BYG2319" s="59"/>
      <c r="BYH2319" s="59"/>
      <c r="BYI2319" s="59"/>
      <c r="BYJ2319" s="59"/>
      <c r="BYK2319" s="59"/>
      <c r="BYL2319" s="59"/>
      <c r="BYM2319" s="59"/>
      <c r="BYN2319" s="59"/>
      <c r="BYO2319" s="59"/>
      <c r="BYP2319" s="59"/>
      <c r="BYQ2319" s="59"/>
      <c r="BYR2319" s="59"/>
      <c r="BYS2319" s="59"/>
      <c r="BYT2319" s="59"/>
      <c r="BYU2319" s="59"/>
      <c r="BYV2319" s="59"/>
      <c r="BYW2319" s="59"/>
      <c r="BYX2319" s="59"/>
      <c r="BYY2319" s="59"/>
      <c r="BYZ2319" s="59"/>
      <c r="BZA2319" s="59"/>
      <c r="BZB2319" s="59"/>
      <c r="BZC2319" s="59"/>
      <c r="BZD2319" s="59"/>
      <c r="BZE2319" s="59"/>
      <c r="BZF2319" s="59"/>
      <c r="BZG2319" s="59"/>
      <c r="BZH2319" s="59"/>
      <c r="BZI2319" s="59"/>
      <c r="BZJ2319" s="59"/>
      <c r="BZK2319" s="59"/>
      <c r="BZL2319" s="59"/>
      <c r="BZM2319" s="59"/>
      <c r="BZN2319" s="59"/>
      <c r="BZO2319" s="59"/>
      <c r="BZP2319" s="59"/>
      <c r="BZQ2319" s="59"/>
      <c r="BZR2319" s="59"/>
      <c r="BZS2319" s="59"/>
      <c r="BZT2319" s="59"/>
      <c r="BZU2319" s="59"/>
      <c r="BZV2319" s="59"/>
      <c r="BZW2319" s="59"/>
      <c r="BZX2319" s="59"/>
      <c r="BZY2319" s="59"/>
      <c r="BZZ2319" s="59"/>
      <c r="CAA2319" s="59"/>
      <c r="CAB2319" s="59"/>
      <c r="CAC2319" s="59"/>
      <c r="CAD2319" s="59"/>
      <c r="CAE2319" s="59"/>
      <c r="CAF2319" s="59"/>
      <c r="CAG2319" s="59"/>
      <c r="CAH2319" s="59"/>
      <c r="CAI2319" s="59"/>
      <c r="CAJ2319" s="59"/>
      <c r="CAK2319" s="59"/>
      <c r="CAL2319" s="59"/>
      <c r="CAM2319" s="59"/>
      <c r="CAN2319" s="59"/>
      <c r="CAO2319" s="59"/>
      <c r="CAP2319" s="59"/>
      <c r="CAQ2319" s="59"/>
      <c r="CAR2319" s="59"/>
      <c r="CAS2319" s="59"/>
      <c r="CAT2319" s="59"/>
      <c r="CAU2319" s="59"/>
      <c r="CAV2319" s="59"/>
      <c r="CAW2319" s="59"/>
      <c r="CAX2319" s="59"/>
      <c r="CAY2319" s="59"/>
      <c r="CAZ2319" s="59"/>
      <c r="CBA2319" s="59"/>
      <c r="CBB2319" s="59"/>
      <c r="CBC2319" s="59"/>
      <c r="CBD2319" s="59"/>
      <c r="CBE2319" s="59"/>
      <c r="CBF2319" s="59"/>
      <c r="CBG2319" s="59"/>
      <c r="CBH2319" s="59"/>
      <c r="CBI2319" s="59"/>
      <c r="CBJ2319" s="59"/>
      <c r="CBK2319" s="59"/>
      <c r="CBL2319" s="59"/>
      <c r="CBM2319" s="59"/>
      <c r="CBN2319" s="59"/>
      <c r="CBO2319" s="59"/>
      <c r="CBP2319" s="59"/>
      <c r="CBQ2319" s="59"/>
      <c r="CBR2319" s="59"/>
      <c r="CBS2319" s="59"/>
      <c r="CBT2319" s="59"/>
      <c r="CBU2319" s="59"/>
      <c r="CBV2319" s="59"/>
      <c r="CBW2319" s="59"/>
      <c r="CBX2319" s="59"/>
      <c r="CBY2319" s="59"/>
      <c r="CBZ2319" s="59"/>
      <c r="CCA2319" s="59"/>
      <c r="CCB2319" s="59"/>
      <c r="CCC2319" s="59"/>
      <c r="CCD2319" s="59"/>
      <c r="CCE2319" s="59"/>
      <c r="CCF2319" s="59"/>
      <c r="CCG2319" s="59"/>
      <c r="CCH2319" s="59"/>
      <c r="CCI2319" s="59"/>
      <c r="CCJ2319" s="59"/>
      <c r="CCK2319" s="59"/>
      <c r="CCL2319" s="59"/>
      <c r="CCM2319" s="59"/>
      <c r="CCN2319" s="59"/>
      <c r="CCO2319" s="59"/>
      <c r="CCP2319" s="59"/>
      <c r="CCQ2319" s="59"/>
      <c r="CCR2319" s="59"/>
      <c r="CCS2319" s="59"/>
      <c r="CCT2319" s="59"/>
      <c r="CCU2319" s="59"/>
      <c r="CCV2319" s="59"/>
      <c r="CCW2319" s="59"/>
      <c r="CCX2319" s="59"/>
      <c r="CCY2319" s="59"/>
      <c r="CCZ2319" s="59"/>
      <c r="CDA2319" s="59"/>
      <c r="CDB2319" s="59"/>
      <c r="CDC2319" s="59"/>
      <c r="CDD2319" s="59"/>
      <c r="CDE2319" s="59"/>
      <c r="CDF2319" s="59"/>
      <c r="CDG2319" s="59"/>
      <c r="CDH2319" s="59"/>
      <c r="CDI2319" s="59"/>
      <c r="CDJ2319" s="59"/>
      <c r="CDK2319" s="59"/>
      <c r="CDL2319" s="59"/>
      <c r="CDM2319" s="59"/>
      <c r="CDN2319" s="59"/>
      <c r="CDO2319" s="59"/>
      <c r="CDP2319" s="59"/>
      <c r="CDQ2319" s="59"/>
      <c r="CDR2319" s="59"/>
      <c r="CDS2319" s="59"/>
      <c r="CDT2319" s="59"/>
      <c r="CDU2319" s="59"/>
      <c r="CDV2319" s="59"/>
      <c r="CDW2319" s="59"/>
      <c r="CDX2319" s="59"/>
      <c r="CDY2319" s="59"/>
      <c r="CDZ2319" s="59"/>
      <c r="CEA2319" s="59"/>
      <c r="CEB2319" s="59"/>
      <c r="CEC2319" s="59"/>
      <c r="CED2319" s="59"/>
      <c r="CEE2319" s="59"/>
      <c r="CEF2319" s="59"/>
      <c r="CEG2319" s="59"/>
      <c r="CEH2319" s="59"/>
      <c r="CEI2319" s="59"/>
      <c r="CEJ2319" s="59"/>
      <c r="CEK2319" s="59"/>
      <c r="CEL2319" s="59"/>
      <c r="CEM2319" s="59"/>
      <c r="CEN2319" s="59"/>
      <c r="CEO2319" s="59"/>
      <c r="CEP2319" s="59"/>
      <c r="CEQ2319" s="59"/>
      <c r="CER2319" s="59"/>
      <c r="CES2319" s="59"/>
      <c r="CET2319" s="59"/>
      <c r="CEU2319" s="59"/>
      <c r="CEV2319" s="59"/>
      <c r="CEW2319" s="59"/>
      <c r="CEX2319" s="59"/>
      <c r="CEY2319" s="59"/>
      <c r="CEZ2319" s="59"/>
      <c r="CFA2319" s="59"/>
      <c r="CFB2319" s="59"/>
      <c r="CFC2319" s="59"/>
      <c r="CFD2319" s="59"/>
      <c r="CFE2319" s="59"/>
      <c r="CFF2319" s="59"/>
      <c r="CFG2319" s="59"/>
      <c r="CFH2319" s="59"/>
      <c r="CFI2319" s="59"/>
      <c r="CFJ2319" s="59"/>
      <c r="CFK2319" s="59"/>
      <c r="CFL2319" s="59"/>
      <c r="CFM2319" s="59"/>
      <c r="CFN2319" s="59"/>
      <c r="CFO2319" s="59"/>
      <c r="CFP2319" s="59"/>
      <c r="CFQ2319" s="59"/>
      <c r="CFR2319" s="59"/>
      <c r="CFS2319" s="59"/>
      <c r="CFT2319" s="59"/>
      <c r="CFU2319" s="59"/>
      <c r="CFV2319" s="59"/>
      <c r="CFW2319" s="59"/>
      <c r="CFX2319" s="59"/>
      <c r="CFY2319" s="59"/>
      <c r="CFZ2319" s="59"/>
      <c r="CGA2319" s="59"/>
      <c r="CGB2319" s="59"/>
      <c r="CGC2319" s="59"/>
      <c r="CGD2319" s="59"/>
      <c r="CGE2319" s="59"/>
      <c r="CGF2319" s="59"/>
      <c r="CGG2319" s="59"/>
      <c r="CGH2319" s="59"/>
      <c r="CGI2319" s="59"/>
      <c r="CGJ2319" s="59"/>
      <c r="CGK2319" s="59"/>
      <c r="CGL2319" s="59"/>
      <c r="CGM2319" s="59"/>
      <c r="CGN2319" s="59"/>
      <c r="CGO2319" s="59"/>
      <c r="CGP2319" s="59"/>
      <c r="CGQ2319" s="59"/>
      <c r="CGR2319" s="59"/>
      <c r="CGS2319" s="59"/>
      <c r="CGT2319" s="59"/>
      <c r="CGU2319" s="59"/>
      <c r="CGV2319" s="59"/>
      <c r="CGW2319" s="59"/>
      <c r="CGX2319" s="59"/>
      <c r="CGY2319" s="59"/>
      <c r="CGZ2319" s="59"/>
      <c r="CHA2319" s="59"/>
      <c r="CHB2319" s="59"/>
      <c r="CHC2319" s="59"/>
      <c r="CHD2319" s="59"/>
      <c r="CHE2319" s="59"/>
      <c r="CHF2319" s="59"/>
      <c r="CHG2319" s="59"/>
      <c r="CHH2319" s="59"/>
      <c r="CHI2319" s="59"/>
      <c r="CHJ2319" s="59"/>
      <c r="CHK2319" s="59"/>
      <c r="CHL2319" s="59"/>
      <c r="CHM2319" s="59"/>
      <c r="CHN2319" s="59"/>
      <c r="CHO2319" s="59"/>
      <c r="CHP2319" s="59"/>
      <c r="CHQ2319" s="59"/>
      <c r="CHR2319" s="59"/>
      <c r="CHS2319" s="59"/>
      <c r="CHT2319" s="59"/>
      <c r="CHU2319" s="59"/>
      <c r="CHV2319" s="59"/>
      <c r="CHW2319" s="59"/>
      <c r="CHX2319" s="59"/>
      <c r="CHY2319" s="59"/>
      <c r="CHZ2319" s="59"/>
      <c r="CIA2319" s="59"/>
      <c r="CIB2319" s="59"/>
      <c r="CIC2319" s="59"/>
      <c r="CID2319" s="59"/>
      <c r="CIE2319" s="59"/>
      <c r="CIF2319" s="59"/>
      <c r="CIG2319" s="59"/>
      <c r="CIH2319" s="59"/>
      <c r="CII2319" s="59"/>
      <c r="CIJ2319" s="59"/>
      <c r="CIK2319" s="59"/>
      <c r="CIL2319" s="59"/>
      <c r="CIM2319" s="59"/>
      <c r="CIN2319" s="59"/>
      <c r="CIO2319" s="59"/>
      <c r="CIP2319" s="59"/>
      <c r="CIQ2319" s="59"/>
      <c r="CIR2319" s="59"/>
      <c r="CIS2319" s="59"/>
      <c r="CIT2319" s="59"/>
      <c r="CIU2319" s="59"/>
      <c r="CIV2319" s="59"/>
      <c r="CIW2319" s="59"/>
      <c r="CIX2319" s="59"/>
      <c r="CIY2319" s="59"/>
      <c r="CIZ2319" s="59"/>
      <c r="CJA2319" s="59"/>
      <c r="CJB2319" s="59"/>
      <c r="CJC2319" s="59"/>
      <c r="CJD2319" s="59"/>
      <c r="CJE2319" s="59"/>
      <c r="CJF2319" s="59"/>
      <c r="CJG2319" s="59"/>
      <c r="CJH2319" s="59"/>
      <c r="CJI2319" s="59"/>
      <c r="CJJ2319" s="59"/>
      <c r="CJK2319" s="59"/>
      <c r="CJL2319" s="59"/>
      <c r="CJM2319" s="59"/>
      <c r="CJN2319" s="59"/>
      <c r="CJO2319" s="59"/>
      <c r="CJP2319" s="59"/>
      <c r="CJQ2319" s="59"/>
      <c r="CJR2319" s="59"/>
      <c r="CJS2319" s="59"/>
      <c r="CJT2319" s="59"/>
      <c r="CJU2319" s="59"/>
      <c r="CJV2319" s="59"/>
      <c r="CJW2319" s="59"/>
      <c r="CJX2319" s="59"/>
      <c r="CJY2319" s="59"/>
      <c r="CJZ2319" s="59"/>
      <c r="CKA2319" s="59"/>
      <c r="CKB2319" s="59"/>
      <c r="CKC2319" s="59"/>
      <c r="CKD2319" s="59"/>
      <c r="CKE2319" s="59"/>
      <c r="CKF2319" s="59"/>
      <c r="CKG2319" s="59"/>
      <c r="CKH2319" s="59"/>
      <c r="CKI2319" s="59"/>
      <c r="CKJ2319" s="59"/>
      <c r="CKK2319" s="59"/>
      <c r="CKL2319" s="59"/>
      <c r="CKM2319" s="59"/>
      <c r="CKN2319" s="59"/>
      <c r="CKO2319" s="59"/>
      <c r="CKP2319" s="59"/>
      <c r="CKQ2319" s="59"/>
      <c r="CKR2319" s="59"/>
      <c r="CKS2319" s="59"/>
      <c r="CKT2319" s="59"/>
      <c r="CKU2319" s="59"/>
      <c r="CKV2319" s="59"/>
      <c r="CKW2319" s="59"/>
      <c r="CKX2319" s="59"/>
      <c r="CKY2319" s="59"/>
      <c r="CKZ2319" s="59"/>
      <c r="CLA2319" s="59"/>
      <c r="CLB2319" s="59"/>
      <c r="CLC2319" s="59"/>
      <c r="CLD2319" s="59"/>
      <c r="CLE2319" s="59"/>
      <c r="CLF2319" s="59"/>
      <c r="CLG2319" s="59"/>
      <c r="CLH2319" s="59"/>
      <c r="CLI2319" s="59"/>
      <c r="CLJ2319" s="59"/>
      <c r="CLK2319" s="59"/>
      <c r="CLL2319" s="59"/>
      <c r="CLM2319" s="59"/>
      <c r="CLN2319" s="59"/>
      <c r="CLO2319" s="59"/>
      <c r="CLP2319" s="59"/>
      <c r="CLQ2319" s="59"/>
      <c r="CLR2319" s="59"/>
      <c r="CLS2319" s="59"/>
      <c r="CLT2319" s="59"/>
      <c r="CLU2319" s="59"/>
      <c r="CLV2319" s="59"/>
      <c r="CLW2319" s="59"/>
      <c r="CLX2319" s="59"/>
      <c r="CLY2319" s="59"/>
      <c r="CLZ2319" s="59"/>
      <c r="CMA2319" s="59"/>
      <c r="CMB2319" s="59"/>
      <c r="CMC2319" s="59"/>
      <c r="CMD2319" s="59"/>
      <c r="CME2319" s="59"/>
      <c r="CMF2319" s="59"/>
      <c r="CMG2319" s="59"/>
      <c r="CMH2319" s="59"/>
      <c r="CMI2319" s="59"/>
      <c r="CMJ2319" s="59"/>
      <c r="CMK2319" s="59"/>
      <c r="CML2319" s="59"/>
      <c r="CMM2319" s="59"/>
      <c r="CMN2319" s="59"/>
      <c r="CMO2319" s="59"/>
      <c r="CMP2319" s="59"/>
      <c r="CMQ2319" s="59"/>
      <c r="CMR2319" s="59"/>
      <c r="CMS2319" s="59"/>
      <c r="CMT2319" s="59"/>
      <c r="CMU2319" s="59"/>
      <c r="CMV2319" s="59"/>
      <c r="CMW2319" s="59"/>
      <c r="CMX2319" s="59"/>
      <c r="CMY2319" s="59"/>
      <c r="CMZ2319" s="59"/>
      <c r="CNA2319" s="59"/>
      <c r="CNB2319" s="59"/>
      <c r="CNC2319" s="59"/>
      <c r="CND2319" s="59"/>
      <c r="CNE2319" s="59"/>
      <c r="CNF2319" s="59"/>
      <c r="CNG2319" s="59"/>
      <c r="CNH2319" s="59"/>
      <c r="CNI2319" s="59"/>
      <c r="CNJ2319" s="59"/>
      <c r="CNK2319" s="59"/>
      <c r="CNL2319" s="59"/>
      <c r="CNM2319" s="59"/>
      <c r="CNN2319" s="59"/>
      <c r="CNO2319" s="59"/>
      <c r="CNP2319" s="59"/>
      <c r="CNQ2319" s="59"/>
      <c r="CNR2319" s="59"/>
      <c r="CNS2319" s="59"/>
      <c r="CNT2319" s="59"/>
      <c r="CNU2319" s="59"/>
      <c r="CNV2319" s="59"/>
      <c r="CNW2319" s="59"/>
      <c r="CNX2319" s="59"/>
      <c r="CNY2319" s="59"/>
      <c r="CNZ2319" s="59"/>
      <c r="COA2319" s="59"/>
      <c r="COB2319" s="59"/>
      <c r="COC2319" s="59"/>
      <c r="COD2319" s="59"/>
      <c r="COE2319" s="59"/>
      <c r="COF2319" s="59"/>
      <c r="COG2319" s="59"/>
      <c r="COH2319" s="59"/>
      <c r="COI2319" s="59"/>
      <c r="COJ2319" s="59"/>
      <c r="COK2319" s="59"/>
      <c r="COL2319" s="59"/>
      <c r="COM2319" s="59"/>
      <c r="CON2319" s="59"/>
      <c r="COO2319" s="59"/>
      <c r="COP2319" s="59"/>
      <c r="COQ2319" s="59"/>
      <c r="COR2319" s="59"/>
      <c r="COS2319" s="59"/>
      <c r="COT2319" s="59"/>
      <c r="COU2319" s="59"/>
      <c r="COV2319" s="59"/>
      <c r="COW2319" s="59"/>
      <c r="COX2319" s="59"/>
      <c r="COY2319" s="59"/>
      <c r="COZ2319" s="59"/>
      <c r="CPA2319" s="59"/>
      <c r="CPB2319" s="59"/>
      <c r="CPC2319" s="59"/>
      <c r="CPD2319" s="59"/>
      <c r="CPE2319" s="59"/>
      <c r="CPF2319" s="59"/>
      <c r="CPG2319" s="59"/>
      <c r="CPH2319" s="59"/>
      <c r="CPI2319" s="59"/>
      <c r="CPJ2319" s="59"/>
      <c r="CPK2319" s="59"/>
      <c r="CPL2319" s="59"/>
      <c r="CPM2319" s="59"/>
      <c r="CPN2319" s="59"/>
      <c r="CPO2319" s="59"/>
      <c r="CPP2319" s="59"/>
      <c r="CPQ2319" s="59"/>
      <c r="CPR2319" s="59"/>
      <c r="CPS2319" s="59"/>
      <c r="CPT2319" s="59"/>
      <c r="CPU2319" s="59"/>
      <c r="CPV2319" s="59"/>
      <c r="CPW2319" s="59"/>
      <c r="CPX2319" s="59"/>
      <c r="CPY2319" s="59"/>
      <c r="CPZ2319" s="59"/>
      <c r="CQA2319" s="59"/>
      <c r="CQB2319" s="59"/>
      <c r="CQC2319" s="59"/>
      <c r="CQD2319" s="59"/>
      <c r="CQE2319" s="59"/>
      <c r="CQF2319" s="59"/>
      <c r="CQG2319" s="59"/>
      <c r="CQH2319" s="59"/>
      <c r="CQI2319" s="59"/>
      <c r="CQJ2319" s="59"/>
      <c r="CQK2319" s="59"/>
      <c r="CQL2319" s="59"/>
      <c r="CQM2319" s="59"/>
      <c r="CQN2319" s="59"/>
      <c r="CQO2319" s="59"/>
      <c r="CQP2319" s="59"/>
      <c r="CQQ2319" s="59"/>
      <c r="CQR2319" s="59"/>
      <c r="CQS2319" s="59"/>
      <c r="CQT2319" s="59"/>
      <c r="CQU2319" s="59"/>
      <c r="CQV2319" s="59"/>
      <c r="CQW2319" s="59"/>
      <c r="CQX2319" s="59"/>
      <c r="CQY2319" s="59"/>
      <c r="CQZ2319" s="59"/>
      <c r="CRA2319" s="59"/>
      <c r="CRB2319" s="59"/>
      <c r="CRC2319" s="59"/>
      <c r="CRD2319" s="59"/>
      <c r="CRE2319" s="59"/>
      <c r="CRF2319" s="59"/>
      <c r="CRG2319" s="59"/>
      <c r="CRH2319" s="59"/>
      <c r="CRI2319" s="59"/>
      <c r="CRJ2319" s="59"/>
      <c r="CRK2319" s="59"/>
      <c r="CRL2319" s="59"/>
      <c r="CRM2319" s="59"/>
      <c r="CRN2319" s="59"/>
      <c r="CRO2319" s="59"/>
      <c r="CRP2319" s="59"/>
      <c r="CRQ2319" s="59"/>
      <c r="CRR2319" s="59"/>
      <c r="CRS2319" s="59"/>
      <c r="CRT2319" s="59"/>
      <c r="CRU2319" s="59"/>
      <c r="CRV2319" s="59"/>
      <c r="CRW2319" s="59"/>
      <c r="CRX2319" s="59"/>
      <c r="CRY2319" s="59"/>
      <c r="CRZ2319" s="59"/>
      <c r="CSA2319" s="59"/>
      <c r="CSB2319" s="59"/>
      <c r="CSC2319" s="59"/>
      <c r="CSD2319" s="59"/>
      <c r="CSE2319" s="59"/>
      <c r="CSF2319" s="59"/>
      <c r="CSG2319" s="59"/>
      <c r="CSH2319" s="59"/>
      <c r="CSI2319" s="59"/>
      <c r="CSJ2319" s="59"/>
      <c r="CSK2319" s="59"/>
      <c r="CSL2319" s="59"/>
      <c r="CSM2319" s="59"/>
      <c r="CSN2319" s="59"/>
      <c r="CSO2319" s="59"/>
      <c r="CSP2319" s="59"/>
      <c r="CSQ2319" s="59"/>
      <c r="CSR2319" s="59"/>
      <c r="CSS2319" s="59"/>
      <c r="CST2319" s="59"/>
      <c r="CSU2319" s="59"/>
      <c r="CSV2319" s="59"/>
      <c r="CSW2319" s="59"/>
      <c r="CSX2319" s="59"/>
      <c r="CSY2319" s="59"/>
      <c r="CSZ2319" s="59"/>
      <c r="CTA2319" s="59"/>
      <c r="CTB2319" s="59"/>
      <c r="CTC2319" s="59"/>
      <c r="CTD2319" s="59"/>
      <c r="CTE2319" s="59"/>
      <c r="CTF2319" s="59"/>
      <c r="CTG2319" s="59"/>
      <c r="CTH2319" s="59"/>
      <c r="CTI2319" s="59"/>
      <c r="CTJ2319" s="59"/>
      <c r="CTK2319" s="59"/>
      <c r="CTL2319" s="59"/>
      <c r="CTM2319" s="59"/>
      <c r="CTN2319" s="59"/>
      <c r="CTO2319" s="59"/>
      <c r="CTP2319" s="59"/>
      <c r="CTQ2319" s="59"/>
      <c r="CTR2319" s="59"/>
      <c r="CTS2319" s="59"/>
      <c r="CTT2319" s="59"/>
      <c r="CTU2319" s="59"/>
      <c r="CTV2319" s="59"/>
      <c r="CTW2319" s="59"/>
      <c r="CTX2319" s="59"/>
      <c r="CTY2319" s="59"/>
      <c r="CTZ2319" s="59"/>
      <c r="CUA2319" s="59"/>
      <c r="CUB2319" s="59"/>
      <c r="CUC2319" s="59"/>
      <c r="CUD2319" s="59"/>
      <c r="CUE2319" s="59"/>
      <c r="CUF2319" s="59"/>
      <c r="CUG2319" s="59"/>
      <c r="CUH2319" s="59"/>
      <c r="CUI2319" s="59"/>
      <c r="CUJ2319" s="59"/>
      <c r="CUK2319" s="59"/>
      <c r="CUL2319" s="59"/>
      <c r="CUM2319" s="59"/>
      <c r="CUN2319" s="59"/>
      <c r="CUO2319" s="59"/>
      <c r="CUP2319" s="59"/>
      <c r="CUQ2319" s="59"/>
      <c r="CUR2319" s="59"/>
      <c r="CUS2319" s="59"/>
      <c r="CUT2319" s="59"/>
      <c r="CUU2319" s="59"/>
      <c r="CUV2319" s="59"/>
      <c r="CUW2319" s="59"/>
      <c r="CUX2319" s="59"/>
      <c r="CUY2319" s="59"/>
      <c r="CUZ2319" s="59"/>
      <c r="CVA2319" s="59"/>
      <c r="CVB2319" s="59"/>
      <c r="CVC2319" s="59"/>
      <c r="CVD2319" s="59"/>
      <c r="CVE2319" s="59"/>
      <c r="CVF2319" s="59"/>
      <c r="CVG2319" s="59"/>
      <c r="CVH2319" s="59"/>
      <c r="CVI2319" s="59"/>
      <c r="CVJ2319" s="59"/>
      <c r="CVK2319" s="59"/>
      <c r="CVL2319" s="59"/>
      <c r="CVM2319" s="59"/>
      <c r="CVN2319" s="59"/>
      <c r="CVO2319" s="59"/>
      <c r="CVP2319" s="59"/>
      <c r="CVQ2319" s="59"/>
      <c r="CVR2319" s="59"/>
      <c r="CVS2319" s="59"/>
      <c r="CVT2319" s="59"/>
      <c r="CVU2319" s="59"/>
      <c r="CVV2319" s="59"/>
      <c r="CVW2319" s="59"/>
      <c r="CVX2319" s="59"/>
      <c r="CVY2319" s="59"/>
      <c r="CVZ2319" s="59"/>
      <c r="CWA2319" s="59"/>
      <c r="CWB2319" s="59"/>
      <c r="CWC2319" s="59"/>
      <c r="CWD2319" s="59"/>
      <c r="CWE2319" s="59"/>
      <c r="CWF2319" s="59"/>
      <c r="CWG2319" s="59"/>
      <c r="CWH2319" s="59"/>
      <c r="CWI2319" s="59"/>
      <c r="CWJ2319" s="59"/>
      <c r="CWK2319" s="59"/>
      <c r="CWL2319" s="59"/>
      <c r="CWM2319" s="59"/>
      <c r="CWN2319" s="59"/>
      <c r="CWO2319" s="59"/>
      <c r="CWP2319" s="59"/>
      <c r="CWQ2319" s="59"/>
      <c r="CWR2319" s="59"/>
      <c r="CWS2319" s="59"/>
      <c r="CWT2319" s="59"/>
      <c r="CWU2319" s="59"/>
      <c r="CWV2319" s="59"/>
      <c r="CWW2319" s="59"/>
      <c r="CWX2319" s="59"/>
      <c r="CWY2319" s="59"/>
      <c r="CWZ2319" s="59"/>
      <c r="CXA2319" s="59"/>
      <c r="CXB2319" s="59"/>
      <c r="CXC2319" s="59"/>
      <c r="CXD2319" s="59"/>
      <c r="CXE2319" s="59"/>
      <c r="CXF2319" s="59"/>
      <c r="CXG2319" s="59"/>
      <c r="CXH2319" s="59"/>
      <c r="CXI2319" s="59"/>
      <c r="CXJ2319" s="59"/>
      <c r="CXK2319" s="59"/>
      <c r="CXL2319" s="59"/>
      <c r="CXM2319" s="59"/>
      <c r="CXN2319" s="59"/>
      <c r="CXO2319" s="59"/>
      <c r="CXP2319" s="59"/>
      <c r="CXQ2319" s="59"/>
      <c r="CXR2319" s="59"/>
      <c r="CXS2319" s="59"/>
      <c r="CXT2319" s="59"/>
      <c r="CXU2319" s="59"/>
      <c r="CXV2319" s="59"/>
      <c r="CXW2319" s="59"/>
      <c r="CXX2319" s="59"/>
      <c r="CXY2319" s="59"/>
      <c r="CXZ2319" s="59"/>
      <c r="CYA2319" s="59"/>
      <c r="CYB2319" s="59"/>
      <c r="CYC2319" s="59"/>
      <c r="CYD2319" s="59"/>
      <c r="CYE2319" s="59"/>
      <c r="CYF2319" s="59"/>
      <c r="CYG2319" s="59"/>
      <c r="CYH2319" s="59"/>
      <c r="CYI2319" s="59"/>
      <c r="CYJ2319" s="59"/>
      <c r="CYK2319" s="59"/>
      <c r="CYL2319" s="59"/>
      <c r="CYM2319" s="59"/>
      <c r="CYN2319" s="59"/>
      <c r="CYO2319" s="59"/>
      <c r="CYP2319" s="59"/>
      <c r="CYQ2319" s="59"/>
      <c r="CYR2319" s="59"/>
      <c r="CYS2319" s="59"/>
      <c r="CYT2319" s="59"/>
      <c r="CYU2319" s="59"/>
      <c r="CYV2319" s="59"/>
      <c r="CYW2319" s="59"/>
      <c r="CYX2319" s="59"/>
      <c r="CYY2319" s="59"/>
      <c r="CYZ2319" s="59"/>
      <c r="CZA2319" s="59"/>
      <c r="CZB2319" s="59"/>
      <c r="CZC2319" s="59"/>
      <c r="CZD2319" s="59"/>
      <c r="CZE2319" s="59"/>
      <c r="CZF2319" s="59"/>
      <c r="CZG2319" s="59"/>
      <c r="CZH2319" s="59"/>
      <c r="CZI2319" s="59"/>
      <c r="CZJ2319" s="59"/>
      <c r="CZK2319" s="59"/>
      <c r="CZL2319" s="59"/>
      <c r="CZM2319" s="59"/>
      <c r="CZN2319" s="59"/>
      <c r="CZO2319" s="59"/>
      <c r="CZP2319" s="59"/>
      <c r="CZQ2319" s="59"/>
      <c r="CZR2319" s="59"/>
      <c r="CZS2319" s="59"/>
      <c r="CZT2319" s="59"/>
      <c r="CZU2319" s="59"/>
      <c r="CZV2319" s="59"/>
      <c r="CZW2319" s="59"/>
      <c r="CZX2319" s="59"/>
      <c r="CZY2319" s="59"/>
      <c r="CZZ2319" s="59"/>
      <c r="DAA2319" s="59"/>
      <c r="DAB2319" s="59"/>
      <c r="DAC2319" s="59"/>
      <c r="DAD2319" s="59"/>
      <c r="DAE2319" s="59"/>
      <c r="DAF2319" s="59"/>
      <c r="DAG2319" s="59"/>
      <c r="DAH2319" s="59"/>
      <c r="DAI2319" s="59"/>
      <c r="DAJ2319" s="59"/>
      <c r="DAK2319" s="59"/>
      <c r="DAL2319" s="59"/>
      <c r="DAM2319" s="59"/>
      <c r="DAN2319" s="59"/>
      <c r="DAO2319" s="59"/>
      <c r="DAP2319" s="59"/>
      <c r="DAQ2319" s="59"/>
      <c r="DAR2319" s="59"/>
      <c r="DAS2319" s="59"/>
      <c r="DAT2319" s="59"/>
      <c r="DAU2319" s="59"/>
      <c r="DAV2319" s="59"/>
      <c r="DAW2319" s="59"/>
      <c r="DAX2319" s="59"/>
      <c r="DAY2319" s="59"/>
      <c r="DAZ2319" s="59"/>
      <c r="DBA2319" s="59"/>
      <c r="DBB2319" s="59"/>
      <c r="DBC2319" s="59"/>
      <c r="DBD2319" s="59"/>
      <c r="DBE2319" s="59"/>
      <c r="DBF2319" s="59"/>
      <c r="DBG2319" s="59"/>
      <c r="DBH2319" s="59"/>
      <c r="DBI2319" s="59"/>
      <c r="DBJ2319" s="59"/>
      <c r="DBK2319" s="59"/>
      <c r="DBL2319" s="59"/>
      <c r="DBM2319" s="59"/>
      <c r="DBN2319" s="59"/>
      <c r="DBO2319" s="59"/>
      <c r="DBP2319" s="59"/>
      <c r="DBQ2319" s="59"/>
      <c r="DBR2319" s="59"/>
      <c r="DBS2319" s="59"/>
      <c r="DBT2319" s="59"/>
      <c r="DBU2319" s="59"/>
      <c r="DBV2319" s="59"/>
      <c r="DBW2319" s="59"/>
      <c r="DBX2319" s="59"/>
      <c r="DBY2319" s="59"/>
      <c r="DBZ2319" s="59"/>
      <c r="DCA2319" s="59"/>
      <c r="DCB2319" s="59"/>
      <c r="DCC2319" s="59"/>
      <c r="DCD2319" s="59"/>
      <c r="DCE2319" s="59"/>
      <c r="DCF2319" s="59"/>
      <c r="DCG2319" s="59"/>
      <c r="DCH2319" s="59"/>
      <c r="DCI2319" s="59"/>
      <c r="DCJ2319" s="59"/>
      <c r="DCK2319" s="59"/>
      <c r="DCL2319" s="59"/>
      <c r="DCM2319" s="59"/>
      <c r="DCN2319" s="59"/>
      <c r="DCO2319" s="59"/>
      <c r="DCP2319" s="59"/>
      <c r="DCQ2319" s="59"/>
      <c r="DCR2319" s="59"/>
      <c r="DCS2319" s="59"/>
      <c r="DCT2319" s="59"/>
      <c r="DCU2319" s="59"/>
      <c r="DCV2319" s="59"/>
      <c r="DCW2319" s="59"/>
      <c r="DCX2319" s="59"/>
      <c r="DCY2319" s="59"/>
      <c r="DCZ2319" s="59"/>
      <c r="DDA2319" s="59"/>
      <c r="DDB2319" s="59"/>
      <c r="DDC2319" s="59"/>
      <c r="DDD2319" s="59"/>
      <c r="DDE2319" s="59"/>
      <c r="DDF2319" s="59"/>
      <c r="DDG2319" s="59"/>
      <c r="DDH2319" s="59"/>
      <c r="DDI2319" s="59"/>
      <c r="DDJ2319" s="59"/>
      <c r="DDK2319" s="59"/>
      <c r="DDL2319" s="59"/>
      <c r="DDM2319" s="59"/>
      <c r="DDN2319" s="59"/>
      <c r="DDO2319" s="59"/>
      <c r="DDP2319" s="59"/>
      <c r="DDQ2319" s="59"/>
      <c r="DDR2319" s="59"/>
      <c r="DDS2319" s="59"/>
      <c r="DDT2319" s="59"/>
      <c r="DDU2319" s="59"/>
      <c r="DDV2319" s="59"/>
      <c r="DDW2319" s="59"/>
      <c r="DDX2319" s="59"/>
      <c r="DDY2319" s="59"/>
      <c r="DDZ2319" s="59"/>
      <c r="DEA2319" s="59"/>
      <c r="DEB2319" s="59"/>
      <c r="DEC2319" s="59"/>
      <c r="DED2319" s="59"/>
      <c r="DEE2319" s="59"/>
      <c r="DEF2319" s="59"/>
      <c r="DEG2319" s="59"/>
      <c r="DEH2319" s="59"/>
      <c r="DEI2319" s="59"/>
      <c r="DEJ2319" s="59"/>
      <c r="DEK2319" s="59"/>
      <c r="DEL2319" s="59"/>
      <c r="DEM2319" s="59"/>
      <c r="DEN2319" s="59"/>
      <c r="DEO2319" s="59"/>
      <c r="DEP2319" s="59"/>
      <c r="DEQ2319" s="59"/>
      <c r="DER2319" s="59"/>
      <c r="DES2319" s="59"/>
      <c r="DET2319" s="59"/>
      <c r="DEU2319" s="59"/>
      <c r="DEV2319" s="59"/>
      <c r="DEW2319" s="59"/>
      <c r="DEX2319" s="59"/>
      <c r="DEY2319" s="59"/>
      <c r="DEZ2319" s="59"/>
      <c r="DFA2319" s="59"/>
      <c r="DFB2319" s="59"/>
      <c r="DFC2319" s="59"/>
      <c r="DFD2319" s="59"/>
      <c r="DFE2319" s="59"/>
      <c r="DFF2319" s="59"/>
      <c r="DFG2319" s="59"/>
      <c r="DFH2319" s="59"/>
      <c r="DFI2319" s="59"/>
      <c r="DFJ2319" s="59"/>
      <c r="DFK2319" s="59"/>
      <c r="DFL2319" s="59"/>
      <c r="DFM2319" s="59"/>
      <c r="DFN2319" s="59"/>
      <c r="DFO2319" s="59"/>
      <c r="DFP2319" s="59"/>
      <c r="DFQ2319" s="59"/>
      <c r="DFR2319" s="59"/>
      <c r="DFS2319" s="59"/>
      <c r="DFT2319" s="59"/>
      <c r="DFU2319" s="59"/>
      <c r="DFV2319" s="59"/>
      <c r="DFW2319" s="59"/>
      <c r="DFX2319" s="59"/>
      <c r="DFY2319" s="59"/>
      <c r="DFZ2319" s="59"/>
      <c r="DGA2319" s="59"/>
      <c r="DGB2319" s="59"/>
      <c r="DGC2319" s="59"/>
      <c r="DGD2319" s="59"/>
      <c r="DGE2319" s="59"/>
      <c r="DGF2319" s="59"/>
      <c r="DGG2319" s="59"/>
      <c r="DGH2319" s="59"/>
      <c r="DGI2319" s="59"/>
      <c r="DGJ2319" s="59"/>
      <c r="DGK2319" s="59"/>
      <c r="DGL2319" s="59"/>
      <c r="DGM2319" s="59"/>
      <c r="DGN2319" s="59"/>
      <c r="DGO2319" s="59"/>
      <c r="DGP2319" s="59"/>
      <c r="DGQ2319" s="59"/>
      <c r="DGR2319" s="59"/>
      <c r="DGS2319" s="59"/>
      <c r="DGT2319" s="59"/>
      <c r="DGU2319" s="59"/>
      <c r="DGV2319" s="59"/>
      <c r="DGW2319" s="59"/>
      <c r="DGX2319" s="59"/>
      <c r="DGY2319" s="59"/>
      <c r="DGZ2319" s="59"/>
      <c r="DHA2319" s="59"/>
      <c r="DHB2319" s="59"/>
      <c r="DHC2319" s="59"/>
      <c r="DHD2319" s="59"/>
      <c r="DHE2319" s="59"/>
      <c r="DHF2319" s="59"/>
      <c r="DHG2319" s="59"/>
      <c r="DHH2319" s="59"/>
      <c r="DHI2319" s="59"/>
      <c r="DHJ2319" s="59"/>
      <c r="DHK2319" s="59"/>
      <c r="DHL2319" s="59"/>
      <c r="DHM2319" s="59"/>
      <c r="DHN2319" s="59"/>
      <c r="DHO2319" s="59"/>
      <c r="DHP2319" s="59"/>
      <c r="DHQ2319" s="59"/>
      <c r="DHR2319" s="59"/>
      <c r="DHS2319" s="59"/>
      <c r="DHT2319" s="59"/>
      <c r="DHU2319" s="59"/>
      <c r="DHV2319" s="59"/>
      <c r="DHW2319" s="59"/>
      <c r="DHX2319" s="59"/>
      <c r="DHY2319" s="59"/>
      <c r="DHZ2319" s="59"/>
      <c r="DIA2319" s="59"/>
      <c r="DIB2319" s="59"/>
      <c r="DIC2319" s="59"/>
      <c r="DID2319" s="59"/>
      <c r="DIE2319" s="59"/>
      <c r="DIF2319" s="59"/>
      <c r="DIG2319" s="59"/>
      <c r="DIH2319" s="59"/>
      <c r="DII2319" s="59"/>
      <c r="DIJ2319" s="59"/>
      <c r="DIK2319" s="59"/>
      <c r="DIL2319" s="59"/>
      <c r="DIM2319" s="59"/>
      <c r="DIN2319" s="59"/>
      <c r="DIO2319" s="59"/>
      <c r="DIP2319" s="59"/>
      <c r="DIQ2319" s="59"/>
      <c r="DIR2319" s="59"/>
      <c r="DIS2319" s="59"/>
      <c r="DIT2319" s="59"/>
      <c r="DIU2319" s="59"/>
      <c r="DIV2319" s="59"/>
      <c r="DIW2319" s="59"/>
      <c r="DIX2319" s="59"/>
      <c r="DIY2319" s="59"/>
      <c r="DIZ2319" s="59"/>
      <c r="DJA2319" s="59"/>
      <c r="DJB2319" s="59"/>
      <c r="DJC2319" s="59"/>
      <c r="DJD2319" s="59"/>
      <c r="DJE2319" s="59"/>
      <c r="DJF2319" s="59"/>
      <c r="DJG2319" s="59"/>
      <c r="DJH2319" s="59"/>
      <c r="DJI2319" s="59"/>
      <c r="DJJ2319" s="59"/>
      <c r="DJK2319" s="59"/>
      <c r="DJL2319" s="59"/>
      <c r="DJM2319" s="59"/>
      <c r="DJN2319" s="59"/>
      <c r="DJO2319" s="59"/>
      <c r="DJP2319" s="59"/>
      <c r="DJQ2319" s="59"/>
      <c r="DJR2319" s="59"/>
      <c r="DJS2319" s="59"/>
      <c r="DJT2319" s="59"/>
      <c r="DJU2319" s="59"/>
      <c r="DJV2319" s="59"/>
      <c r="DJW2319" s="59"/>
      <c r="DJX2319" s="59"/>
      <c r="DJY2319" s="59"/>
      <c r="DJZ2319" s="59"/>
      <c r="DKA2319" s="59"/>
      <c r="DKB2319" s="59"/>
      <c r="DKC2319" s="59"/>
      <c r="DKD2319" s="59"/>
      <c r="DKE2319" s="59"/>
      <c r="DKF2319" s="59"/>
      <c r="DKG2319" s="59"/>
      <c r="DKH2319" s="59"/>
      <c r="DKI2319" s="59"/>
      <c r="DKJ2319" s="59"/>
      <c r="DKK2319" s="59"/>
      <c r="DKL2319" s="59"/>
      <c r="DKM2319" s="59"/>
      <c r="DKN2319" s="59"/>
      <c r="DKO2319" s="59"/>
      <c r="DKP2319" s="59"/>
      <c r="DKQ2319" s="59"/>
      <c r="DKR2319" s="59"/>
      <c r="DKS2319" s="59"/>
      <c r="DKT2319" s="59"/>
      <c r="DKU2319" s="59"/>
      <c r="DKV2319" s="59"/>
      <c r="DKW2319" s="59"/>
      <c r="DKX2319" s="59"/>
      <c r="DKY2319" s="59"/>
      <c r="DKZ2319" s="59"/>
      <c r="DLA2319" s="59"/>
      <c r="DLB2319" s="59"/>
      <c r="DLC2319" s="59"/>
      <c r="DLD2319" s="59"/>
      <c r="DLE2319" s="59"/>
      <c r="DLF2319" s="59"/>
      <c r="DLG2319" s="59"/>
      <c r="DLH2319" s="59"/>
      <c r="DLI2319" s="59"/>
      <c r="DLJ2319" s="59"/>
      <c r="DLK2319" s="59"/>
      <c r="DLL2319" s="59"/>
      <c r="DLM2319" s="59"/>
      <c r="DLN2319" s="59"/>
      <c r="DLO2319" s="59"/>
      <c r="DLP2319" s="59"/>
      <c r="DLQ2319" s="59"/>
      <c r="DLR2319" s="59"/>
      <c r="DLS2319" s="59"/>
      <c r="DLT2319" s="59"/>
      <c r="DLU2319" s="59"/>
      <c r="DLV2319" s="59"/>
      <c r="DLW2319" s="59"/>
      <c r="DLX2319" s="59"/>
      <c r="DLY2319" s="59"/>
      <c r="DLZ2319" s="59"/>
      <c r="DMA2319" s="59"/>
      <c r="DMB2319" s="59"/>
      <c r="DMC2319" s="59"/>
      <c r="DMD2319" s="59"/>
      <c r="DME2319" s="59"/>
      <c r="DMF2319" s="59"/>
      <c r="DMG2319" s="59"/>
      <c r="DMH2319" s="59"/>
      <c r="DMI2319" s="59"/>
      <c r="DMJ2319" s="59"/>
      <c r="DMK2319" s="59"/>
      <c r="DML2319" s="59"/>
      <c r="DMM2319" s="59"/>
      <c r="DMN2319" s="59"/>
      <c r="DMO2319" s="59"/>
      <c r="DMP2319" s="59"/>
      <c r="DMQ2319" s="59"/>
      <c r="DMR2319" s="59"/>
      <c r="DMS2319" s="59"/>
      <c r="DMT2319" s="59"/>
      <c r="DMU2319" s="59"/>
      <c r="DMV2319" s="59"/>
      <c r="DMW2319" s="59"/>
      <c r="DMX2319" s="59"/>
      <c r="DMY2319" s="59"/>
      <c r="DMZ2319" s="59"/>
      <c r="DNA2319" s="59"/>
      <c r="DNB2319" s="59"/>
      <c r="DNC2319" s="59"/>
      <c r="DND2319" s="59"/>
      <c r="DNE2319" s="59"/>
      <c r="DNF2319" s="59"/>
      <c r="DNG2319" s="59"/>
      <c r="DNH2319" s="59"/>
      <c r="DNI2319" s="59"/>
      <c r="DNJ2319" s="59"/>
      <c r="DNK2319" s="59"/>
      <c r="DNL2319" s="59"/>
      <c r="DNM2319" s="59"/>
      <c r="DNN2319" s="59"/>
      <c r="DNO2319" s="59"/>
      <c r="DNP2319" s="59"/>
      <c r="DNQ2319" s="59"/>
      <c r="DNR2319" s="59"/>
      <c r="DNS2319" s="59"/>
      <c r="DNT2319" s="59"/>
      <c r="DNU2319" s="59"/>
      <c r="DNV2319" s="59"/>
      <c r="DNW2319" s="59"/>
      <c r="DNX2319" s="59"/>
      <c r="DNY2319" s="59"/>
      <c r="DNZ2319" s="59"/>
      <c r="DOA2319" s="59"/>
      <c r="DOB2319" s="59"/>
      <c r="DOC2319" s="59"/>
      <c r="DOD2319" s="59"/>
      <c r="DOE2319" s="59"/>
      <c r="DOF2319" s="59"/>
      <c r="DOG2319" s="59"/>
      <c r="DOH2319" s="59"/>
      <c r="DOI2319" s="59"/>
      <c r="DOJ2319" s="59"/>
      <c r="DOK2319" s="59"/>
      <c r="DOL2319" s="59"/>
      <c r="DOM2319" s="59"/>
      <c r="DON2319" s="59"/>
      <c r="DOO2319" s="59"/>
      <c r="DOP2319" s="59"/>
      <c r="DOQ2319" s="59"/>
      <c r="DOR2319" s="59"/>
      <c r="DOS2319" s="59"/>
      <c r="DOT2319" s="59"/>
      <c r="DOU2319" s="59"/>
      <c r="DOV2319" s="59"/>
      <c r="DOW2319" s="59"/>
      <c r="DOX2319" s="59"/>
      <c r="DOY2319" s="59"/>
      <c r="DOZ2319" s="59"/>
      <c r="DPA2319" s="59"/>
      <c r="DPB2319" s="59"/>
      <c r="DPC2319" s="59"/>
      <c r="DPD2319" s="59"/>
      <c r="DPE2319" s="59"/>
      <c r="DPF2319" s="59"/>
      <c r="DPG2319" s="59"/>
      <c r="DPH2319" s="59"/>
      <c r="DPI2319" s="59"/>
      <c r="DPJ2319" s="59"/>
      <c r="DPK2319" s="59"/>
      <c r="DPL2319" s="59"/>
      <c r="DPM2319" s="59"/>
      <c r="DPN2319" s="59"/>
      <c r="DPO2319" s="59"/>
      <c r="DPP2319" s="59"/>
      <c r="DPQ2319" s="59"/>
      <c r="DPR2319" s="59"/>
      <c r="DPS2319" s="59"/>
      <c r="DPT2319" s="59"/>
      <c r="DPU2319" s="59"/>
      <c r="DPV2319" s="59"/>
      <c r="DPW2319" s="59"/>
      <c r="DPX2319" s="59"/>
      <c r="DPY2319" s="59"/>
      <c r="DPZ2319" s="59"/>
      <c r="DQA2319" s="59"/>
      <c r="DQB2319" s="59"/>
      <c r="DQC2319" s="59"/>
      <c r="DQD2319" s="59"/>
      <c r="DQE2319" s="59"/>
      <c r="DQF2319" s="59"/>
      <c r="DQG2319" s="59"/>
      <c r="DQH2319" s="59"/>
      <c r="DQI2319" s="59"/>
      <c r="DQJ2319" s="59"/>
      <c r="DQK2319" s="59"/>
      <c r="DQL2319" s="59"/>
      <c r="DQM2319" s="59"/>
      <c r="DQN2319" s="59"/>
      <c r="DQO2319" s="59"/>
      <c r="DQP2319" s="59"/>
      <c r="DQQ2319" s="59"/>
      <c r="DQR2319" s="59"/>
      <c r="DQS2319" s="59"/>
      <c r="DQT2319" s="59"/>
      <c r="DQU2319" s="59"/>
      <c r="DQV2319" s="59"/>
      <c r="DQW2319" s="59"/>
      <c r="DQX2319" s="59"/>
      <c r="DQY2319" s="59"/>
      <c r="DQZ2319" s="59"/>
      <c r="DRA2319" s="59"/>
      <c r="DRB2319" s="59"/>
      <c r="DRC2319" s="59"/>
      <c r="DRD2319" s="59"/>
      <c r="DRE2319" s="59"/>
      <c r="DRF2319" s="59"/>
      <c r="DRG2319" s="59"/>
      <c r="DRH2319" s="59"/>
      <c r="DRI2319" s="59"/>
      <c r="DRJ2319" s="59"/>
      <c r="DRK2319" s="59"/>
      <c r="DRL2319" s="59"/>
      <c r="DRM2319" s="59"/>
      <c r="DRN2319" s="59"/>
      <c r="DRO2319" s="59"/>
      <c r="DRP2319" s="59"/>
      <c r="DRQ2319" s="59"/>
      <c r="DRR2319" s="59"/>
      <c r="DRS2319" s="59"/>
      <c r="DRT2319" s="59"/>
      <c r="DRU2319" s="59"/>
      <c r="DRV2319" s="59"/>
      <c r="DRW2319" s="59"/>
      <c r="DRX2319" s="59"/>
      <c r="DRY2319" s="59"/>
      <c r="DRZ2319" s="59"/>
      <c r="DSA2319" s="59"/>
      <c r="DSB2319" s="59"/>
      <c r="DSC2319" s="59"/>
      <c r="DSD2319" s="59"/>
      <c r="DSE2319" s="59"/>
      <c r="DSF2319" s="59"/>
      <c r="DSG2319" s="59"/>
      <c r="DSH2319" s="59"/>
      <c r="DSI2319" s="59"/>
      <c r="DSJ2319" s="59"/>
      <c r="DSK2319" s="59"/>
      <c r="DSL2319" s="59"/>
      <c r="DSM2319" s="59"/>
      <c r="DSN2319" s="59"/>
      <c r="DSO2319" s="59"/>
      <c r="DSP2319" s="59"/>
      <c r="DSQ2319" s="59"/>
      <c r="DSR2319" s="59"/>
      <c r="DSS2319" s="59"/>
      <c r="DST2319" s="59"/>
      <c r="DSU2319" s="59"/>
      <c r="DSV2319" s="59"/>
      <c r="DSW2319" s="59"/>
      <c r="DSX2319" s="59"/>
      <c r="DSY2319" s="59"/>
      <c r="DSZ2319" s="59"/>
      <c r="DTA2319" s="59"/>
      <c r="DTB2319" s="59"/>
      <c r="DTC2319" s="59"/>
      <c r="DTD2319" s="59"/>
      <c r="DTE2319" s="59"/>
      <c r="DTF2319" s="59"/>
      <c r="DTG2319" s="59"/>
      <c r="DTH2319" s="59"/>
      <c r="DTI2319" s="59"/>
      <c r="DTJ2319" s="59"/>
      <c r="DTK2319" s="59"/>
      <c r="DTL2319" s="59"/>
      <c r="DTM2319" s="59"/>
      <c r="DTN2319" s="59"/>
      <c r="DTO2319" s="59"/>
      <c r="DTP2319" s="59"/>
      <c r="DTQ2319" s="59"/>
      <c r="DTR2319" s="59"/>
      <c r="DTS2319" s="59"/>
      <c r="DTT2319" s="59"/>
      <c r="DTU2319" s="59"/>
      <c r="DTV2319" s="59"/>
      <c r="DTW2319" s="59"/>
      <c r="DTX2319" s="59"/>
      <c r="DTY2319" s="59"/>
      <c r="DTZ2319" s="59"/>
      <c r="DUA2319" s="59"/>
      <c r="DUB2319" s="59"/>
      <c r="DUC2319" s="59"/>
      <c r="DUD2319" s="59"/>
      <c r="DUE2319" s="59"/>
      <c r="DUF2319" s="59"/>
      <c r="DUG2319" s="59"/>
      <c r="DUH2319" s="59"/>
      <c r="DUI2319" s="59"/>
      <c r="DUJ2319" s="59"/>
      <c r="DUK2319" s="59"/>
      <c r="DUL2319" s="59"/>
      <c r="DUM2319" s="59"/>
      <c r="DUN2319" s="59"/>
      <c r="DUO2319" s="59"/>
      <c r="DUP2319" s="59"/>
      <c r="DUQ2319" s="59"/>
      <c r="DUR2319" s="59"/>
      <c r="DUS2319" s="59"/>
      <c r="DUT2319" s="59"/>
      <c r="DUU2319" s="59"/>
      <c r="DUV2319" s="59"/>
      <c r="DUW2319" s="59"/>
      <c r="DUX2319" s="59"/>
      <c r="DUY2319" s="59"/>
      <c r="DUZ2319" s="59"/>
      <c r="DVA2319" s="59"/>
      <c r="DVB2319" s="59"/>
      <c r="DVC2319" s="59"/>
      <c r="DVD2319" s="59"/>
      <c r="DVE2319" s="59"/>
      <c r="DVF2319" s="59"/>
      <c r="DVG2319" s="59"/>
      <c r="DVH2319" s="59"/>
      <c r="DVI2319" s="59"/>
      <c r="DVJ2319" s="59"/>
      <c r="DVK2319" s="59"/>
      <c r="DVL2319" s="59"/>
      <c r="DVM2319" s="59"/>
      <c r="DVN2319" s="59"/>
      <c r="DVO2319" s="59"/>
      <c r="DVP2319" s="59"/>
      <c r="DVQ2319" s="59"/>
      <c r="DVR2319" s="59"/>
      <c r="DVS2319" s="59"/>
      <c r="DVT2319" s="59"/>
      <c r="DVU2319" s="59"/>
      <c r="DVV2319" s="59"/>
      <c r="DVW2319" s="59"/>
      <c r="DVX2319" s="59"/>
      <c r="DVY2319" s="59"/>
      <c r="DVZ2319" s="59"/>
      <c r="DWA2319" s="59"/>
      <c r="DWB2319" s="59"/>
      <c r="DWC2319" s="59"/>
      <c r="DWD2319" s="59"/>
      <c r="DWE2319" s="59"/>
      <c r="DWF2319" s="59"/>
      <c r="DWG2319" s="59"/>
      <c r="DWH2319" s="59"/>
      <c r="DWI2319" s="59"/>
      <c r="DWJ2319" s="59"/>
      <c r="DWK2319" s="59"/>
      <c r="DWL2319" s="59"/>
      <c r="DWM2319" s="59"/>
      <c r="DWN2319" s="59"/>
      <c r="DWO2319" s="59"/>
      <c r="DWP2319" s="59"/>
      <c r="DWQ2319" s="59"/>
      <c r="DWR2319" s="59"/>
      <c r="DWS2319" s="59"/>
      <c r="DWT2319" s="59"/>
      <c r="DWU2319" s="59"/>
      <c r="DWV2319" s="59"/>
      <c r="DWW2319" s="59"/>
      <c r="DWX2319" s="59"/>
      <c r="DWY2319" s="59"/>
      <c r="DWZ2319" s="59"/>
      <c r="DXA2319" s="59"/>
      <c r="DXB2319" s="59"/>
      <c r="DXC2319" s="59"/>
      <c r="DXD2319" s="59"/>
      <c r="DXE2319" s="59"/>
      <c r="DXF2319" s="59"/>
      <c r="DXG2319" s="59"/>
      <c r="DXH2319" s="59"/>
      <c r="DXI2319" s="59"/>
      <c r="DXJ2319" s="59"/>
      <c r="DXK2319" s="59"/>
      <c r="DXL2319" s="59"/>
      <c r="DXM2319" s="59"/>
      <c r="DXN2319" s="59"/>
      <c r="DXO2319" s="59"/>
      <c r="DXP2319" s="59"/>
      <c r="DXQ2319" s="59"/>
      <c r="DXR2319" s="59"/>
      <c r="DXS2319" s="59"/>
      <c r="DXT2319" s="59"/>
      <c r="DXU2319" s="59"/>
      <c r="DXV2319" s="59"/>
      <c r="DXW2319" s="59"/>
      <c r="DXX2319" s="59"/>
      <c r="DXY2319" s="59"/>
      <c r="DXZ2319" s="59"/>
      <c r="DYA2319" s="59"/>
      <c r="DYB2319" s="59"/>
      <c r="DYC2319" s="59"/>
      <c r="DYD2319" s="59"/>
      <c r="DYE2319" s="59"/>
      <c r="DYF2319" s="59"/>
      <c r="DYG2319" s="59"/>
      <c r="DYH2319" s="59"/>
      <c r="DYI2319" s="59"/>
      <c r="DYJ2319" s="59"/>
      <c r="DYK2319" s="59"/>
      <c r="DYL2319" s="59"/>
      <c r="DYM2319" s="59"/>
      <c r="DYN2319" s="59"/>
      <c r="DYO2319" s="59"/>
      <c r="DYP2319" s="59"/>
      <c r="DYQ2319" s="59"/>
      <c r="DYR2319" s="59"/>
      <c r="DYS2319" s="59"/>
      <c r="DYT2319" s="59"/>
      <c r="DYU2319" s="59"/>
      <c r="DYV2319" s="59"/>
      <c r="DYW2319" s="59"/>
      <c r="DYX2319" s="59"/>
      <c r="DYY2319" s="59"/>
      <c r="DYZ2319" s="59"/>
      <c r="DZA2319" s="59"/>
      <c r="DZB2319" s="59"/>
      <c r="DZC2319" s="59"/>
      <c r="DZD2319" s="59"/>
      <c r="DZE2319" s="59"/>
      <c r="DZF2319" s="59"/>
      <c r="DZG2319" s="59"/>
      <c r="DZH2319" s="59"/>
      <c r="DZI2319" s="59"/>
      <c r="DZJ2319" s="59"/>
      <c r="DZK2319" s="59"/>
      <c r="DZL2319" s="59"/>
      <c r="DZM2319" s="59"/>
      <c r="DZN2319" s="59"/>
      <c r="DZO2319" s="59"/>
      <c r="DZP2319" s="59"/>
      <c r="DZQ2319" s="59"/>
      <c r="DZR2319" s="59"/>
      <c r="DZS2319" s="59"/>
      <c r="DZT2319" s="59"/>
      <c r="DZU2319" s="59"/>
      <c r="DZV2319" s="59"/>
      <c r="DZW2319" s="59"/>
      <c r="DZX2319" s="59"/>
      <c r="DZY2319" s="59"/>
      <c r="DZZ2319" s="59"/>
      <c r="EAA2319" s="59"/>
      <c r="EAB2319" s="59"/>
      <c r="EAC2319" s="59"/>
      <c r="EAD2319" s="59"/>
      <c r="EAE2319" s="59"/>
      <c r="EAF2319" s="59"/>
      <c r="EAG2319" s="59"/>
      <c r="EAH2319" s="59"/>
      <c r="EAI2319" s="59"/>
      <c r="EAJ2319" s="59"/>
      <c r="EAK2319" s="59"/>
      <c r="EAL2319" s="59"/>
      <c r="EAM2319" s="59"/>
      <c r="EAN2319" s="59"/>
      <c r="EAO2319" s="59"/>
      <c r="EAP2319" s="59"/>
      <c r="EAQ2319" s="59"/>
      <c r="EAR2319" s="59"/>
      <c r="EAS2319" s="59"/>
      <c r="EAT2319" s="59"/>
      <c r="EAU2319" s="59"/>
      <c r="EAV2319" s="59"/>
      <c r="EAW2319" s="59"/>
      <c r="EAX2319" s="59"/>
      <c r="EAY2319" s="59"/>
      <c r="EAZ2319" s="59"/>
      <c r="EBA2319" s="59"/>
      <c r="EBB2319" s="59"/>
      <c r="EBC2319" s="59"/>
      <c r="EBD2319" s="59"/>
      <c r="EBE2319" s="59"/>
      <c r="EBF2319" s="59"/>
      <c r="EBG2319" s="59"/>
      <c r="EBH2319" s="59"/>
      <c r="EBI2319" s="59"/>
      <c r="EBJ2319" s="59"/>
      <c r="EBK2319" s="59"/>
      <c r="EBL2319" s="59"/>
      <c r="EBM2319" s="59"/>
      <c r="EBN2319" s="59"/>
      <c r="EBO2319" s="59"/>
      <c r="EBP2319" s="59"/>
      <c r="EBQ2319" s="59"/>
      <c r="EBR2319" s="59"/>
      <c r="EBS2319" s="59"/>
      <c r="EBT2319" s="59"/>
      <c r="EBU2319" s="59"/>
      <c r="EBV2319" s="59"/>
      <c r="EBW2319" s="59"/>
      <c r="EBX2319" s="59"/>
      <c r="EBY2319" s="59"/>
      <c r="EBZ2319" s="59"/>
      <c r="ECA2319" s="59"/>
      <c r="ECB2319" s="59"/>
      <c r="ECC2319" s="59"/>
      <c r="ECD2319" s="59"/>
      <c r="ECE2319" s="59"/>
      <c r="ECF2319" s="59"/>
      <c r="ECG2319" s="59"/>
      <c r="ECH2319" s="59"/>
      <c r="ECI2319" s="59"/>
      <c r="ECJ2319" s="59"/>
      <c r="ECK2319" s="59"/>
      <c r="ECL2319" s="59"/>
      <c r="ECM2319" s="59"/>
      <c r="ECN2319" s="59"/>
      <c r="ECO2319" s="59"/>
      <c r="ECP2319" s="59"/>
      <c r="ECQ2319" s="59"/>
      <c r="ECR2319" s="59"/>
      <c r="ECS2319" s="59"/>
      <c r="ECT2319" s="59"/>
      <c r="ECU2319" s="59"/>
      <c r="ECV2319" s="59"/>
      <c r="ECW2319" s="59"/>
      <c r="ECX2319" s="59"/>
      <c r="ECY2319" s="59"/>
      <c r="ECZ2319" s="59"/>
      <c r="EDA2319" s="59"/>
      <c r="EDB2319" s="59"/>
      <c r="EDC2319" s="59"/>
      <c r="EDD2319" s="59"/>
      <c r="EDE2319" s="59"/>
      <c r="EDF2319" s="59"/>
      <c r="EDG2319" s="59"/>
      <c r="EDH2319" s="59"/>
      <c r="EDI2319" s="59"/>
      <c r="EDJ2319" s="59"/>
      <c r="EDK2319" s="59"/>
      <c r="EDL2319" s="59"/>
      <c r="EDM2319" s="59"/>
      <c r="EDN2319" s="59"/>
      <c r="EDO2319" s="59"/>
      <c r="EDP2319" s="59"/>
      <c r="EDQ2319" s="59"/>
      <c r="EDR2319" s="59"/>
      <c r="EDS2319" s="59"/>
      <c r="EDT2319" s="59"/>
      <c r="EDU2319" s="59"/>
      <c r="EDV2319" s="59"/>
      <c r="EDW2319" s="59"/>
      <c r="EDX2319" s="59"/>
      <c r="EDY2319" s="59"/>
      <c r="EDZ2319" s="59"/>
      <c r="EEA2319" s="59"/>
      <c r="EEB2319" s="59"/>
      <c r="EEC2319" s="59"/>
      <c r="EED2319" s="59"/>
      <c r="EEE2319" s="59"/>
      <c r="EEF2319" s="59"/>
      <c r="EEG2319" s="59"/>
      <c r="EEH2319" s="59"/>
      <c r="EEI2319" s="59"/>
      <c r="EEJ2319" s="59"/>
      <c r="EEK2319" s="59"/>
      <c r="EEL2319" s="59"/>
      <c r="EEM2319" s="59"/>
      <c r="EEN2319" s="59"/>
      <c r="EEO2319" s="59"/>
      <c r="EEP2319" s="59"/>
      <c r="EEQ2319" s="59"/>
      <c r="EER2319" s="59"/>
      <c r="EES2319" s="59"/>
      <c r="EET2319" s="59"/>
      <c r="EEU2319" s="59"/>
      <c r="EEV2319" s="59"/>
      <c r="EEW2319" s="59"/>
      <c r="EEX2319" s="59"/>
      <c r="EEY2319" s="59"/>
      <c r="EEZ2319" s="59"/>
      <c r="EFA2319" s="59"/>
      <c r="EFB2319" s="59"/>
      <c r="EFC2319" s="59"/>
      <c r="EFD2319" s="59"/>
      <c r="EFE2319" s="59"/>
      <c r="EFF2319" s="59"/>
      <c r="EFG2319" s="59"/>
      <c r="EFH2319" s="59"/>
      <c r="EFI2319" s="59"/>
      <c r="EFJ2319" s="59"/>
      <c r="EFK2319" s="59"/>
      <c r="EFL2319" s="59"/>
      <c r="EFM2319" s="59"/>
      <c r="EFN2319" s="59"/>
      <c r="EFO2319" s="59"/>
      <c r="EFP2319" s="59"/>
      <c r="EFQ2319" s="59"/>
      <c r="EFR2319" s="59"/>
      <c r="EFS2319" s="59"/>
      <c r="EFT2319" s="59"/>
      <c r="EFU2319" s="59"/>
      <c r="EFV2319" s="59"/>
      <c r="EFW2319" s="59"/>
      <c r="EFX2319" s="59"/>
      <c r="EFY2319" s="59"/>
      <c r="EFZ2319" s="59"/>
      <c r="EGA2319" s="59"/>
      <c r="EGB2319" s="59"/>
      <c r="EGC2319" s="59"/>
      <c r="EGD2319" s="59"/>
      <c r="EGE2319" s="59"/>
      <c r="EGF2319" s="59"/>
      <c r="EGG2319" s="59"/>
      <c r="EGH2319" s="59"/>
      <c r="EGI2319" s="59"/>
      <c r="EGJ2319" s="59"/>
      <c r="EGK2319" s="59"/>
      <c r="EGL2319" s="59"/>
      <c r="EGM2319" s="59"/>
      <c r="EGN2319" s="59"/>
      <c r="EGO2319" s="59"/>
      <c r="EGP2319" s="59"/>
      <c r="EGQ2319" s="59"/>
      <c r="EGR2319" s="59"/>
      <c r="EGS2319" s="59"/>
      <c r="EGT2319" s="59"/>
      <c r="EGU2319" s="59"/>
      <c r="EGV2319" s="59"/>
      <c r="EGW2319" s="59"/>
      <c r="EGX2319" s="59"/>
      <c r="EGY2319" s="59"/>
      <c r="EGZ2319" s="59"/>
      <c r="EHA2319" s="59"/>
      <c r="EHB2319" s="59"/>
      <c r="EHC2319" s="59"/>
      <c r="EHD2319" s="59"/>
      <c r="EHE2319" s="59"/>
      <c r="EHF2319" s="59"/>
      <c r="EHG2319" s="59"/>
      <c r="EHH2319" s="59"/>
      <c r="EHI2319" s="59"/>
      <c r="EHJ2319" s="59"/>
      <c r="EHK2319" s="59"/>
      <c r="EHL2319" s="59"/>
      <c r="EHM2319" s="59"/>
      <c r="EHN2319" s="59"/>
      <c r="EHO2319" s="59"/>
      <c r="EHP2319" s="59"/>
      <c r="EHQ2319" s="59"/>
      <c r="EHR2319" s="59"/>
      <c r="EHS2319" s="59"/>
      <c r="EHT2319" s="59"/>
      <c r="EHU2319" s="59"/>
      <c r="EHV2319" s="59"/>
      <c r="EHW2319" s="59"/>
      <c r="EHX2319" s="59"/>
      <c r="EHY2319" s="59"/>
      <c r="EHZ2319" s="59"/>
      <c r="EIA2319" s="59"/>
      <c r="EIB2319" s="59"/>
      <c r="EIC2319" s="59"/>
      <c r="EID2319" s="59"/>
      <c r="EIE2319" s="59"/>
      <c r="EIF2319" s="59"/>
      <c r="EIG2319" s="59"/>
      <c r="EIH2319" s="59"/>
      <c r="EII2319" s="59"/>
      <c r="EIJ2319" s="59"/>
      <c r="EIK2319" s="59"/>
      <c r="EIL2319" s="59"/>
      <c r="EIM2319" s="59"/>
      <c r="EIN2319" s="59"/>
      <c r="EIO2319" s="59"/>
      <c r="EIP2319" s="59"/>
      <c r="EIQ2319" s="59"/>
      <c r="EIR2319" s="59"/>
      <c r="EIS2319" s="59"/>
      <c r="EIT2319" s="59"/>
      <c r="EIU2319" s="59"/>
      <c r="EIV2319" s="59"/>
      <c r="EIW2319" s="59"/>
      <c r="EIX2319" s="59"/>
      <c r="EIY2319" s="59"/>
      <c r="EIZ2319" s="59"/>
      <c r="EJA2319" s="59"/>
      <c r="EJB2319" s="59"/>
      <c r="EJC2319" s="59"/>
      <c r="EJD2319" s="59"/>
      <c r="EJE2319" s="59"/>
      <c r="EJF2319" s="59"/>
      <c r="EJG2319" s="59"/>
      <c r="EJH2319" s="59"/>
      <c r="EJI2319" s="59"/>
      <c r="EJJ2319" s="59"/>
      <c r="EJK2319" s="59"/>
      <c r="EJL2319" s="59"/>
      <c r="EJM2319" s="59"/>
      <c r="EJN2319" s="59"/>
      <c r="EJO2319" s="59"/>
      <c r="EJP2319" s="59"/>
      <c r="EJQ2319" s="59"/>
      <c r="EJR2319" s="59"/>
      <c r="EJS2319" s="59"/>
      <c r="EJT2319" s="59"/>
      <c r="EJU2319" s="59"/>
      <c r="EJV2319" s="59"/>
      <c r="EJW2319" s="59"/>
      <c r="EJX2319" s="59"/>
      <c r="EJY2319" s="59"/>
      <c r="EJZ2319" s="59"/>
      <c r="EKA2319" s="59"/>
      <c r="EKB2319" s="59"/>
      <c r="EKC2319" s="59"/>
      <c r="EKD2319" s="59"/>
      <c r="EKE2319" s="59"/>
      <c r="EKF2319" s="59"/>
      <c r="EKG2319" s="59"/>
      <c r="EKH2319" s="59"/>
      <c r="EKI2319" s="59"/>
      <c r="EKJ2319" s="59"/>
      <c r="EKK2319" s="59"/>
      <c r="EKL2319" s="59"/>
      <c r="EKM2319" s="59"/>
      <c r="EKN2319" s="59"/>
      <c r="EKO2319" s="59"/>
      <c r="EKP2319" s="59"/>
      <c r="EKQ2319" s="59"/>
      <c r="EKR2319" s="59"/>
      <c r="EKS2319" s="59"/>
      <c r="EKT2319" s="59"/>
      <c r="EKU2319" s="59"/>
      <c r="EKV2319" s="59"/>
      <c r="EKW2319" s="59"/>
      <c r="EKX2319" s="59"/>
      <c r="EKY2319" s="59"/>
      <c r="EKZ2319" s="59"/>
      <c r="ELA2319" s="59"/>
      <c r="ELB2319" s="59"/>
      <c r="ELC2319" s="59"/>
      <c r="ELD2319" s="59"/>
      <c r="ELE2319" s="59"/>
      <c r="ELF2319" s="59"/>
      <c r="ELG2319" s="59"/>
      <c r="ELH2319" s="59"/>
      <c r="ELI2319" s="59"/>
      <c r="ELJ2319" s="59"/>
      <c r="ELK2319" s="59"/>
      <c r="ELL2319" s="59"/>
      <c r="ELM2319" s="59"/>
      <c r="ELN2319" s="59"/>
      <c r="ELO2319" s="59"/>
      <c r="ELP2319" s="59"/>
      <c r="ELQ2319" s="59"/>
      <c r="ELR2319" s="59"/>
      <c r="ELS2319" s="59"/>
      <c r="ELT2319" s="59"/>
      <c r="ELU2319" s="59"/>
      <c r="ELV2319" s="59"/>
      <c r="ELW2319" s="59"/>
      <c r="ELX2319" s="59"/>
      <c r="ELY2319" s="59"/>
      <c r="ELZ2319" s="59"/>
      <c r="EMA2319" s="59"/>
      <c r="EMB2319" s="59"/>
      <c r="EMC2319" s="59"/>
      <c r="EMD2319" s="59"/>
      <c r="EME2319" s="59"/>
      <c r="EMF2319" s="59"/>
      <c r="EMG2319" s="59"/>
      <c r="EMH2319" s="59"/>
      <c r="EMI2319" s="59"/>
      <c r="EMJ2319" s="59"/>
      <c r="EMK2319" s="59"/>
      <c r="EML2319" s="59"/>
      <c r="EMM2319" s="59"/>
      <c r="EMN2319" s="59"/>
      <c r="EMO2319" s="59"/>
      <c r="EMP2319" s="59"/>
      <c r="EMQ2319" s="59"/>
      <c r="EMR2319" s="59"/>
      <c r="EMS2319" s="59"/>
      <c r="EMT2319" s="59"/>
      <c r="EMU2319" s="59"/>
      <c r="EMV2319" s="59"/>
      <c r="EMW2319" s="59"/>
      <c r="EMX2319" s="59"/>
      <c r="EMY2319" s="59"/>
      <c r="EMZ2319" s="59"/>
      <c r="ENA2319" s="59"/>
      <c r="ENB2319" s="59"/>
      <c r="ENC2319" s="59"/>
      <c r="END2319" s="59"/>
      <c r="ENE2319" s="59"/>
      <c r="ENF2319" s="59"/>
      <c r="ENG2319" s="59"/>
      <c r="ENH2319" s="59"/>
      <c r="ENI2319" s="59"/>
      <c r="ENJ2319" s="59"/>
      <c r="ENK2319" s="59"/>
      <c r="ENL2319" s="59"/>
      <c r="ENM2319" s="59"/>
      <c r="ENN2319" s="59"/>
      <c r="ENO2319" s="59"/>
      <c r="ENP2319" s="59"/>
      <c r="ENQ2319" s="59"/>
      <c r="ENR2319" s="59"/>
      <c r="ENS2319" s="59"/>
      <c r="ENT2319" s="59"/>
      <c r="ENU2319" s="59"/>
      <c r="ENV2319" s="59"/>
      <c r="ENW2319" s="59"/>
      <c r="ENX2319" s="59"/>
      <c r="ENY2319" s="59"/>
      <c r="ENZ2319" s="59"/>
      <c r="EOA2319" s="59"/>
      <c r="EOB2319" s="59"/>
      <c r="EOC2319" s="59"/>
      <c r="EOD2319" s="59"/>
      <c r="EOE2319" s="59"/>
      <c r="EOF2319" s="59"/>
      <c r="EOG2319" s="59"/>
      <c r="EOH2319" s="59"/>
      <c r="EOI2319" s="59"/>
      <c r="EOJ2319" s="59"/>
      <c r="EOK2319" s="59"/>
      <c r="EOL2319" s="59"/>
      <c r="EOM2319" s="59"/>
      <c r="EON2319" s="59"/>
      <c r="EOO2319" s="59"/>
      <c r="EOP2319" s="59"/>
      <c r="EOQ2319" s="59"/>
      <c r="EOR2319" s="59"/>
      <c r="EOS2319" s="59"/>
      <c r="EOT2319" s="59"/>
      <c r="EOU2319" s="59"/>
      <c r="EOV2319" s="59"/>
      <c r="EOW2319" s="59"/>
      <c r="EOX2319" s="59"/>
      <c r="EOY2319" s="59"/>
      <c r="EOZ2319" s="59"/>
      <c r="EPA2319" s="59"/>
      <c r="EPB2319" s="59"/>
      <c r="EPC2319" s="59"/>
      <c r="EPD2319" s="59"/>
      <c r="EPE2319" s="59"/>
      <c r="EPF2319" s="59"/>
      <c r="EPG2319" s="59"/>
      <c r="EPH2319" s="59"/>
      <c r="EPI2319" s="59"/>
      <c r="EPJ2319" s="59"/>
      <c r="EPK2319" s="59"/>
      <c r="EPL2319" s="59"/>
      <c r="EPM2319" s="59"/>
      <c r="EPN2319" s="59"/>
      <c r="EPO2319" s="59"/>
      <c r="EPP2319" s="59"/>
      <c r="EPQ2319" s="59"/>
      <c r="EPR2319" s="59"/>
      <c r="EPS2319" s="59"/>
      <c r="EPT2319" s="59"/>
      <c r="EPU2319" s="59"/>
      <c r="EPV2319" s="59"/>
      <c r="EPW2319" s="59"/>
      <c r="EPX2319" s="59"/>
      <c r="EPY2319" s="59"/>
      <c r="EPZ2319" s="59"/>
      <c r="EQA2319" s="59"/>
      <c r="EQB2319" s="59"/>
      <c r="EQC2319" s="59"/>
      <c r="EQD2319" s="59"/>
      <c r="EQE2319" s="59"/>
      <c r="EQF2319" s="59"/>
      <c r="EQG2319" s="59"/>
      <c r="EQH2319" s="59"/>
      <c r="EQI2319" s="59"/>
      <c r="EQJ2319" s="59"/>
      <c r="EQK2319" s="59"/>
      <c r="EQL2319" s="59"/>
      <c r="EQM2319" s="59"/>
      <c r="EQN2319" s="59"/>
      <c r="EQO2319" s="59"/>
      <c r="EQP2319" s="59"/>
      <c r="EQQ2319" s="59"/>
      <c r="EQR2319" s="59"/>
      <c r="EQS2319" s="59"/>
      <c r="EQT2319" s="59"/>
      <c r="EQU2319" s="59"/>
      <c r="EQV2319" s="59"/>
      <c r="EQW2319" s="59"/>
      <c r="EQX2319" s="59"/>
      <c r="EQY2319" s="59"/>
      <c r="EQZ2319" s="59"/>
      <c r="ERA2319" s="59"/>
      <c r="ERB2319" s="59"/>
      <c r="ERC2319" s="59"/>
      <c r="ERD2319" s="59"/>
      <c r="ERE2319" s="59"/>
      <c r="ERF2319" s="59"/>
      <c r="ERG2319" s="59"/>
      <c r="ERH2319" s="59"/>
      <c r="ERI2319" s="59"/>
      <c r="ERJ2319" s="59"/>
      <c r="ERK2319" s="59"/>
      <c r="ERL2319" s="59"/>
      <c r="ERM2319" s="59"/>
      <c r="ERN2319" s="59"/>
      <c r="ERO2319" s="59"/>
      <c r="ERP2319" s="59"/>
      <c r="ERQ2319" s="59"/>
      <c r="ERR2319" s="59"/>
      <c r="ERS2319" s="59"/>
      <c r="ERT2319" s="59"/>
      <c r="ERU2319" s="59"/>
      <c r="ERV2319" s="59"/>
      <c r="ERW2319" s="59"/>
      <c r="ERX2319" s="59"/>
      <c r="ERY2319" s="59"/>
      <c r="ERZ2319" s="59"/>
      <c r="ESA2319" s="59"/>
      <c r="ESB2319" s="59"/>
      <c r="ESC2319" s="59"/>
      <c r="ESD2319" s="59"/>
      <c r="ESE2319" s="59"/>
      <c r="ESF2319" s="59"/>
      <c r="ESG2319" s="59"/>
      <c r="ESH2319" s="59"/>
      <c r="ESI2319" s="59"/>
      <c r="ESJ2319" s="59"/>
      <c r="ESK2319" s="59"/>
      <c r="ESL2319" s="59"/>
      <c r="ESM2319" s="59"/>
      <c r="ESN2319" s="59"/>
      <c r="ESO2319" s="59"/>
      <c r="ESP2319" s="59"/>
      <c r="ESQ2319" s="59"/>
      <c r="ESR2319" s="59"/>
      <c r="ESS2319" s="59"/>
      <c r="EST2319" s="59"/>
      <c r="ESU2319" s="59"/>
      <c r="ESV2319" s="59"/>
      <c r="ESW2319" s="59"/>
      <c r="ESX2319" s="59"/>
      <c r="ESY2319" s="59"/>
      <c r="ESZ2319" s="59"/>
      <c r="ETA2319" s="59"/>
      <c r="ETB2319" s="59"/>
      <c r="ETC2319" s="59"/>
      <c r="ETD2319" s="59"/>
      <c r="ETE2319" s="59"/>
      <c r="ETF2319" s="59"/>
      <c r="ETG2319" s="59"/>
      <c r="ETH2319" s="59"/>
      <c r="ETI2319" s="59"/>
      <c r="ETJ2319" s="59"/>
      <c r="ETK2319" s="59"/>
      <c r="ETL2319" s="59"/>
      <c r="ETM2319" s="59"/>
      <c r="ETN2319" s="59"/>
      <c r="ETO2319" s="59"/>
      <c r="ETP2319" s="59"/>
      <c r="ETQ2319" s="59"/>
      <c r="ETR2319" s="59"/>
      <c r="ETS2319" s="59"/>
      <c r="ETT2319" s="59"/>
      <c r="ETU2319" s="59"/>
      <c r="ETV2319" s="59"/>
      <c r="ETW2319" s="59"/>
      <c r="ETX2319" s="59"/>
      <c r="ETY2319" s="59"/>
      <c r="ETZ2319" s="59"/>
      <c r="EUA2319" s="59"/>
      <c r="EUB2319" s="59"/>
      <c r="EUC2319" s="59"/>
      <c r="EUD2319" s="59"/>
      <c r="EUE2319" s="59"/>
      <c r="EUF2319" s="59"/>
      <c r="EUG2319" s="59"/>
      <c r="EUH2319" s="59"/>
      <c r="EUI2319" s="59"/>
      <c r="EUJ2319" s="59"/>
      <c r="EUK2319" s="59"/>
      <c r="EUL2319" s="59"/>
      <c r="EUM2319" s="59"/>
      <c r="EUN2319" s="59"/>
      <c r="EUO2319" s="59"/>
      <c r="EUP2319" s="59"/>
      <c r="EUQ2319" s="59"/>
      <c r="EUR2319" s="59"/>
      <c r="EUS2319" s="59"/>
      <c r="EUT2319" s="59"/>
      <c r="EUU2319" s="59"/>
      <c r="EUV2319" s="59"/>
      <c r="EUW2319" s="59"/>
      <c r="EUX2319" s="59"/>
      <c r="EUY2319" s="59"/>
      <c r="EUZ2319" s="59"/>
      <c r="EVA2319" s="59"/>
      <c r="EVB2319" s="59"/>
      <c r="EVC2319" s="59"/>
      <c r="EVD2319" s="59"/>
      <c r="EVE2319" s="59"/>
      <c r="EVF2319" s="59"/>
      <c r="EVG2319" s="59"/>
      <c r="EVH2319" s="59"/>
      <c r="EVI2319" s="59"/>
      <c r="EVJ2319" s="59"/>
      <c r="EVK2319" s="59"/>
      <c r="EVL2319" s="59"/>
      <c r="EVM2319" s="59"/>
      <c r="EVN2319" s="59"/>
      <c r="EVO2319" s="59"/>
      <c r="EVP2319" s="59"/>
      <c r="EVQ2319" s="59"/>
      <c r="EVR2319" s="59"/>
      <c r="EVS2319" s="59"/>
      <c r="EVT2319" s="59"/>
      <c r="EVU2319" s="59"/>
      <c r="EVV2319" s="59"/>
      <c r="EVW2319" s="59"/>
      <c r="EVX2319" s="59"/>
      <c r="EVY2319" s="59"/>
      <c r="EVZ2319" s="59"/>
      <c r="EWA2319" s="59"/>
      <c r="EWB2319" s="59"/>
      <c r="EWC2319" s="59"/>
      <c r="EWD2319" s="59"/>
      <c r="EWE2319" s="59"/>
      <c r="EWF2319" s="59"/>
      <c r="EWG2319" s="59"/>
      <c r="EWH2319" s="59"/>
      <c r="EWI2319" s="59"/>
      <c r="EWJ2319" s="59"/>
      <c r="EWK2319" s="59"/>
      <c r="EWL2319" s="59"/>
      <c r="EWM2319" s="59"/>
      <c r="EWN2319" s="59"/>
      <c r="EWO2319" s="59"/>
      <c r="EWP2319" s="59"/>
      <c r="EWQ2319" s="59"/>
      <c r="EWR2319" s="59"/>
      <c r="EWS2319" s="59"/>
      <c r="EWT2319" s="59"/>
      <c r="EWU2319" s="59"/>
      <c r="EWV2319" s="59"/>
      <c r="EWW2319" s="59"/>
      <c r="EWX2319" s="59"/>
      <c r="EWY2319" s="59"/>
      <c r="EWZ2319" s="59"/>
      <c r="EXA2319" s="59"/>
      <c r="EXB2319" s="59"/>
      <c r="EXC2319" s="59"/>
      <c r="EXD2319" s="59"/>
      <c r="EXE2319" s="59"/>
      <c r="EXF2319" s="59"/>
      <c r="EXG2319" s="59"/>
      <c r="EXH2319" s="59"/>
      <c r="EXI2319" s="59"/>
      <c r="EXJ2319" s="59"/>
      <c r="EXK2319" s="59"/>
      <c r="EXL2319" s="59"/>
      <c r="EXM2319" s="59"/>
      <c r="EXN2319" s="59"/>
      <c r="EXO2319" s="59"/>
      <c r="EXP2319" s="59"/>
      <c r="EXQ2319" s="59"/>
      <c r="EXR2319" s="59"/>
      <c r="EXS2319" s="59"/>
      <c r="EXT2319" s="59"/>
      <c r="EXU2319" s="59"/>
      <c r="EXV2319" s="59"/>
      <c r="EXW2319" s="59"/>
      <c r="EXX2319" s="59"/>
      <c r="EXY2319" s="59"/>
      <c r="EXZ2319" s="59"/>
      <c r="EYA2319" s="59"/>
      <c r="EYB2319" s="59"/>
      <c r="EYC2319" s="59"/>
      <c r="EYD2319" s="59"/>
      <c r="EYE2319" s="59"/>
      <c r="EYF2319" s="59"/>
      <c r="EYG2319" s="59"/>
      <c r="EYH2319" s="59"/>
      <c r="EYI2319" s="59"/>
      <c r="EYJ2319" s="59"/>
      <c r="EYK2319" s="59"/>
      <c r="EYL2319" s="59"/>
      <c r="EYM2319" s="59"/>
      <c r="EYN2319" s="59"/>
      <c r="EYO2319" s="59"/>
      <c r="EYP2319" s="59"/>
      <c r="EYQ2319" s="59"/>
      <c r="EYR2319" s="59"/>
      <c r="EYS2319" s="59"/>
      <c r="EYT2319" s="59"/>
      <c r="EYU2319" s="59"/>
      <c r="EYV2319" s="59"/>
      <c r="EYW2319" s="59"/>
      <c r="EYX2319" s="59"/>
      <c r="EYY2319" s="59"/>
      <c r="EYZ2319" s="59"/>
      <c r="EZA2319" s="59"/>
      <c r="EZB2319" s="59"/>
      <c r="EZC2319" s="59"/>
      <c r="EZD2319" s="59"/>
      <c r="EZE2319" s="59"/>
      <c r="EZF2319" s="59"/>
      <c r="EZG2319" s="59"/>
      <c r="EZH2319" s="59"/>
      <c r="EZI2319" s="59"/>
      <c r="EZJ2319" s="59"/>
      <c r="EZK2319" s="59"/>
      <c r="EZL2319" s="59"/>
      <c r="EZM2319" s="59"/>
      <c r="EZN2319" s="59"/>
      <c r="EZO2319" s="59"/>
      <c r="EZP2319" s="59"/>
      <c r="EZQ2319" s="59"/>
      <c r="EZR2319" s="59"/>
      <c r="EZS2319" s="59"/>
      <c r="EZT2319" s="59"/>
      <c r="EZU2319" s="59"/>
      <c r="EZV2319" s="59"/>
      <c r="EZW2319" s="59"/>
      <c r="EZX2319" s="59"/>
      <c r="EZY2319" s="59"/>
      <c r="EZZ2319" s="59"/>
      <c r="FAA2319" s="59"/>
      <c r="FAB2319" s="59"/>
      <c r="FAC2319" s="59"/>
      <c r="FAD2319" s="59"/>
      <c r="FAE2319" s="59"/>
      <c r="FAF2319" s="59"/>
      <c r="FAG2319" s="59"/>
      <c r="FAH2319" s="59"/>
      <c r="FAI2319" s="59"/>
      <c r="FAJ2319" s="59"/>
      <c r="FAK2319" s="59"/>
      <c r="FAL2319" s="59"/>
      <c r="FAM2319" s="59"/>
      <c r="FAN2319" s="59"/>
      <c r="FAO2319" s="59"/>
      <c r="FAP2319" s="59"/>
      <c r="FAQ2319" s="59"/>
      <c r="FAR2319" s="59"/>
      <c r="FAS2319" s="59"/>
      <c r="FAT2319" s="59"/>
      <c r="FAU2319" s="59"/>
      <c r="FAV2319" s="59"/>
      <c r="FAW2319" s="59"/>
      <c r="FAX2319" s="59"/>
      <c r="FAY2319" s="59"/>
      <c r="FAZ2319" s="59"/>
      <c r="FBA2319" s="59"/>
      <c r="FBB2319" s="59"/>
      <c r="FBC2319" s="59"/>
      <c r="FBD2319" s="59"/>
      <c r="FBE2319" s="59"/>
      <c r="FBF2319" s="59"/>
      <c r="FBG2319" s="59"/>
      <c r="FBH2319" s="59"/>
      <c r="FBI2319" s="59"/>
      <c r="FBJ2319" s="59"/>
      <c r="FBK2319" s="59"/>
      <c r="FBL2319" s="59"/>
      <c r="FBM2319" s="59"/>
      <c r="FBN2319" s="59"/>
      <c r="FBO2319" s="59"/>
      <c r="FBP2319" s="59"/>
      <c r="FBQ2319" s="59"/>
      <c r="FBR2319" s="59"/>
      <c r="FBS2319" s="59"/>
      <c r="FBT2319" s="59"/>
      <c r="FBU2319" s="59"/>
      <c r="FBV2319" s="59"/>
      <c r="FBW2319" s="59"/>
      <c r="FBX2319" s="59"/>
      <c r="FBY2319" s="59"/>
      <c r="FBZ2319" s="59"/>
      <c r="FCA2319" s="59"/>
      <c r="FCB2319" s="59"/>
      <c r="FCC2319" s="59"/>
      <c r="FCD2319" s="59"/>
      <c r="FCE2319" s="59"/>
      <c r="FCF2319" s="59"/>
      <c r="FCG2319" s="59"/>
      <c r="FCH2319" s="59"/>
      <c r="FCI2319" s="59"/>
      <c r="FCJ2319" s="59"/>
      <c r="FCK2319" s="59"/>
      <c r="FCL2319" s="59"/>
      <c r="FCM2319" s="59"/>
      <c r="FCN2319" s="59"/>
      <c r="FCO2319" s="59"/>
      <c r="FCP2319" s="59"/>
      <c r="FCQ2319" s="59"/>
      <c r="FCR2319" s="59"/>
      <c r="FCS2319" s="59"/>
      <c r="FCT2319" s="59"/>
      <c r="FCU2319" s="59"/>
      <c r="FCV2319" s="59"/>
      <c r="FCW2319" s="59"/>
      <c r="FCX2319" s="59"/>
      <c r="FCY2319" s="59"/>
      <c r="FCZ2319" s="59"/>
      <c r="FDA2319" s="59"/>
      <c r="FDB2319" s="59"/>
      <c r="FDC2319" s="59"/>
      <c r="FDD2319" s="59"/>
      <c r="FDE2319" s="59"/>
      <c r="FDF2319" s="59"/>
      <c r="FDG2319" s="59"/>
      <c r="FDH2319" s="59"/>
      <c r="FDI2319" s="59"/>
      <c r="FDJ2319" s="59"/>
      <c r="FDK2319" s="59"/>
      <c r="FDL2319" s="59"/>
      <c r="FDM2319" s="59"/>
      <c r="FDN2319" s="59"/>
      <c r="FDO2319" s="59"/>
      <c r="FDP2319" s="59"/>
      <c r="FDQ2319" s="59"/>
      <c r="FDR2319" s="59"/>
      <c r="FDS2319" s="59"/>
      <c r="FDT2319" s="59"/>
      <c r="FDU2319" s="59"/>
      <c r="FDV2319" s="59"/>
      <c r="FDW2319" s="59"/>
      <c r="FDX2319" s="59"/>
      <c r="FDY2319" s="59"/>
      <c r="FDZ2319" s="59"/>
      <c r="FEA2319" s="59"/>
      <c r="FEB2319" s="59"/>
      <c r="FEC2319" s="59"/>
      <c r="FED2319" s="59"/>
      <c r="FEE2319" s="59"/>
      <c r="FEF2319" s="59"/>
      <c r="FEG2319" s="59"/>
      <c r="FEH2319" s="59"/>
      <c r="FEI2319" s="59"/>
      <c r="FEJ2319" s="59"/>
      <c r="FEK2319" s="59"/>
      <c r="FEL2319" s="59"/>
      <c r="FEM2319" s="59"/>
      <c r="FEN2319" s="59"/>
      <c r="FEO2319" s="59"/>
      <c r="FEP2319" s="59"/>
      <c r="FEQ2319" s="59"/>
      <c r="FER2319" s="59"/>
      <c r="FES2319" s="59"/>
      <c r="FET2319" s="59"/>
      <c r="FEU2319" s="59"/>
      <c r="FEV2319" s="59"/>
      <c r="FEW2319" s="59"/>
      <c r="FEX2319" s="59"/>
      <c r="FEY2319" s="59"/>
      <c r="FEZ2319" s="59"/>
      <c r="FFA2319" s="59"/>
      <c r="FFB2319" s="59"/>
      <c r="FFC2319" s="59"/>
      <c r="FFD2319" s="59"/>
      <c r="FFE2319" s="59"/>
      <c r="FFF2319" s="59"/>
      <c r="FFG2319" s="59"/>
      <c r="FFH2319" s="59"/>
      <c r="FFI2319" s="59"/>
      <c r="FFJ2319" s="59"/>
      <c r="FFK2319" s="59"/>
      <c r="FFL2319" s="59"/>
      <c r="FFM2319" s="59"/>
      <c r="FFN2319" s="59"/>
      <c r="FFO2319" s="59"/>
      <c r="FFP2319" s="59"/>
      <c r="FFQ2319" s="59"/>
      <c r="FFR2319" s="59"/>
      <c r="FFS2319" s="59"/>
      <c r="FFT2319" s="59"/>
      <c r="FFU2319" s="59"/>
      <c r="FFV2319" s="59"/>
      <c r="FFW2319" s="59"/>
      <c r="FFX2319" s="59"/>
      <c r="FFY2319" s="59"/>
      <c r="FFZ2319" s="59"/>
      <c r="FGA2319" s="59"/>
      <c r="FGB2319" s="59"/>
      <c r="FGC2319" s="59"/>
      <c r="FGD2319" s="59"/>
      <c r="FGE2319" s="59"/>
      <c r="FGF2319" s="59"/>
      <c r="FGG2319" s="59"/>
      <c r="FGH2319" s="59"/>
      <c r="FGI2319" s="59"/>
      <c r="FGJ2319" s="59"/>
      <c r="FGK2319" s="59"/>
      <c r="FGL2319" s="59"/>
      <c r="FGM2319" s="59"/>
      <c r="FGN2319" s="59"/>
      <c r="FGO2319" s="59"/>
      <c r="FGP2319" s="59"/>
      <c r="FGQ2319" s="59"/>
      <c r="FGR2319" s="59"/>
      <c r="FGS2319" s="59"/>
      <c r="FGT2319" s="59"/>
      <c r="FGU2319" s="59"/>
      <c r="FGV2319" s="59"/>
      <c r="FGW2319" s="59"/>
      <c r="FGX2319" s="59"/>
      <c r="FGY2319" s="59"/>
      <c r="FGZ2319" s="59"/>
      <c r="FHA2319" s="59"/>
      <c r="FHB2319" s="59"/>
      <c r="FHC2319" s="59"/>
      <c r="FHD2319" s="59"/>
      <c r="FHE2319" s="59"/>
      <c r="FHF2319" s="59"/>
      <c r="FHG2319" s="59"/>
      <c r="FHH2319" s="59"/>
      <c r="FHI2319" s="59"/>
      <c r="FHJ2319" s="59"/>
      <c r="FHK2319" s="59"/>
      <c r="FHL2319" s="59"/>
      <c r="FHM2319" s="59"/>
      <c r="FHN2319" s="59"/>
      <c r="FHO2319" s="59"/>
      <c r="FHP2319" s="59"/>
      <c r="FHQ2319" s="59"/>
      <c r="FHR2319" s="59"/>
      <c r="FHS2319" s="59"/>
      <c r="FHT2319" s="59"/>
      <c r="FHU2319" s="59"/>
      <c r="FHV2319" s="59"/>
      <c r="FHW2319" s="59"/>
      <c r="FHX2319" s="59"/>
      <c r="FHY2319" s="59"/>
      <c r="FHZ2319" s="59"/>
      <c r="FIA2319" s="59"/>
      <c r="FIB2319" s="59"/>
      <c r="FIC2319" s="59"/>
      <c r="FID2319" s="59"/>
      <c r="FIE2319" s="59"/>
      <c r="FIF2319" s="59"/>
      <c r="FIG2319" s="59"/>
      <c r="FIH2319" s="59"/>
      <c r="FII2319" s="59"/>
      <c r="FIJ2319" s="59"/>
      <c r="FIK2319" s="59"/>
      <c r="FIL2319" s="59"/>
      <c r="FIM2319" s="59"/>
      <c r="FIN2319" s="59"/>
      <c r="FIO2319" s="59"/>
      <c r="FIP2319" s="59"/>
      <c r="FIQ2319" s="59"/>
      <c r="FIR2319" s="59"/>
      <c r="FIS2319" s="59"/>
      <c r="FIT2319" s="59"/>
      <c r="FIU2319" s="59"/>
      <c r="FIV2319" s="59"/>
      <c r="FIW2319" s="59"/>
      <c r="FIX2319" s="59"/>
      <c r="FIY2319" s="59"/>
      <c r="FIZ2319" s="59"/>
      <c r="FJA2319" s="59"/>
      <c r="FJB2319" s="59"/>
      <c r="FJC2319" s="59"/>
      <c r="FJD2319" s="59"/>
      <c r="FJE2319" s="59"/>
      <c r="FJF2319" s="59"/>
      <c r="FJG2319" s="59"/>
      <c r="FJH2319" s="59"/>
      <c r="FJI2319" s="59"/>
      <c r="FJJ2319" s="59"/>
      <c r="FJK2319" s="59"/>
      <c r="FJL2319" s="59"/>
      <c r="FJM2319" s="59"/>
      <c r="FJN2319" s="59"/>
      <c r="FJO2319" s="59"/>
      <c r="FJP2319" s="59"/>
      <c r="FJQ2319" s="59"/>
      <c r="FJR2319" s="59"/>
      <c r="FJS2319" s="59"/>
      <c r="FJT2319" s="59"/>
      <c r="FJU2319" s="59"/>
      <c r="FJV2319" s="59"/>
      <c r="FJW2319" s="59"/>
      <c r="FJX2319" s="59"/>
      <c r="FJY2319" s="59"/>
      <c r="FJZ2319" s="59"/>
      <c r="FKA2319" s="59"/>
      <c r="FKB2319" s="59"/>
      <c r="FKC2319" s="59"/>
      <c r="FKD2319" s="59"/>
      <c r="FKE2319" s="59"/>
      <c r="FKF2319" s="59"/>
      <c r="FKG2319" s="59"/>
      <c r="FKH2319" s="59"/>
      <c r="FKI2319" s="59"/>
      <c r="FKJ2319" s="59"/>
      <c r="FKK2319" s="59"/>
      <c r="FKL2319" s="59"/>
      <c r="FKM2319" s="59"/>
      <c r="FKN2319" s="59"/>
      <c r="FKO2319" s="59"/>
      <c r="FKP2319" s="59"/>
      <c r="FKQ2319" s="59"/>
      <c r="FKR2319" s="59"/>
      <c r="FKS2319" s="59"/>
      <c r="FKT2319" s="59"/>
      <c r="FKU2319" s="59"/>
      <c r="FKV2319" s="59"/>
      <c r="FKW2319" s="59"/>
      <c r="FKX2319" s="59"/>
      <c r="FKY2319" s="59"/>
      <c r="FKZ2319" s="59"/>
      <c r="FLA2319" s="59"/>
      <c r="FLB2319" s="59"/>
      <c r="FLC2319" s="59"/>
      <c r="FLD2319" s="59"/>
      <c r="FLE2319" s="59"/>
      <c r="FLF2319" s="59"/>
      <c r="FLG2319" s="59"/>
      <c r="FLH2319" s="59"/>
      <c r="FLI2319" s="59"/>
      <c r="FLJ2319" s="59"/>
      <c r="FLK2319" s="59"/>
      <c r="FLL2319" s="59"/>
      <c r="FLM2319" s="59"/>
      <c r="FLN2319" s="59"/>
      <c r="FLO2319" s="59"/>
      <c r="FLP2319" s="59"/>
      <c r="FLQ2319" s="59"/>
      <c r="FLR2319" s="59"/>
      <c r="FLS2319" s="59"/>
      <c r="FLT2319" s="59"/>
      <c r="FLU2319" s="59"/>
      <c r="FLV2319" s="59"/>
      <c r="FLW2319" s="59"/>
      <c r="FLX2319" s="59"/>
      <c r="FLY2319" s="59"/>
      <c r="FLZ2319" s="59"/>
      <c r="FMA2319" s="59"/>
      <c r="FMB2319" s="59"/>
      <c r="FMC2319" s="59"/>
      <c r="FMD2319" s="59"/>
      <c r="FME2319" s="59"/>
      <c r="FMF2319" s="59"/>
      <c r="FMG2319" s="59"/>
      <c r="FMH2319" s="59"/>
      <c r="FMI2319" s="59"/>
      <c r="FMJ2319" s="59"/>
      <c r="FMK2319" s="59"/>
      <c r="FML2319" s="59"/>
      <c r="FMM2319" s="59"/>
      <c r="FMN2319" s="59"/>
      <c r="FMO2319" s="59"/>
      <c r="FMP2319" s="59"/>
      <c r="FMQ2319" s="59"/>
      <c r="FMR2319" s="59"/>
      <c r="FMS2319" s="59"/>
      <c r="FMT2319" s="59"/>
      <c r="FMU2319" s="59"/>
      <c r="FMV2319" s="59"/>
      <c r="FMW2319" s="59"/>
      <c r="FMX2319" s="59"/>
      <c r="FMY2319" s="59"/>
      <c r="FMZ2319" s="59"/>
      <c r="FNA2319" s="59"/>
      <c r="FNB2319" s="59"/>
      <c r="FNC2319" s="59"/>
      <c r="FND2319" s="59"/>
      <c r="FNE2319" s="59"/>
      <c r="FNF2319" s="59"/>
      <c r="FNG2319" s="59"/>
      <c r="FNH2319" s="59"/>
      <c r="FNI2319" s="59"/>
      <c r="FNJ2319" s="59"/>
      <c r="FNK2319" s="59"/>
      <c r="FNL2319" s="59"/>
      <c r="FNM2319" s="59"/>
      <c r="FNN2319" s="59"/>
      <c r="FNO2319" s="59"/>
      <c r="FNP2319" s="59"/>
      <c r="FNQ2319" s="59"/>
      <c r="FNR2319" s="59"/>
      <c r="FNS2319" s="59"/>
      <c r="FNT2319" s="59"/>
      <c r="FNU2319" s="59"/>
      <c r="FNV2319" s="59"/>
      <c r="FNW2319" s="59"/>
      <c r="FNX2319" s="59"/>
      <c r="FNY2319" s="59"/>
      <c r="FNZ2319" s="59"/>
      <c r="FOA2319" s="59"/>
      <c r="FOB2319" s="59"/>
      <c r="FOC2319" s="59"/>
      <c r="FOD2319" s="59"/>
      <c r="FOE2319" s="59"/>
      <c r="FOF2319" s="59"/>
      <c r="FOG2319" s="59"/>
      <c r="FOH2319" s="59"/>
      <c r="FOI2319" s="59"/>
      <c r="FOJ2319" s="59"/>
      <c r="FOK2319" s="59"/>
      <c r="FOL2319" s="59"/>
      <c r="FOM2319" s="59"/>
      <c r="FON2319" s="59"/>
      <c r="FOO2319" s="59"/>
      <c r="FOP2319" s="59"/>
      <c r="FOQ2319" s="59"/>
      <c r="FOR2319" s="59"/>
      <c r="FOS2319" s="59"/>
      <c r="FOT2319" s="59"/>
      <c r="FOU2319" s="59"/>
      <c r="FOV2319" s="59"/>
      <c r="FOW2319" s="59"/>
      <c r="FOX2319" s="59"/>
      <c r="FOY2319" s="59"/>
      <c r="FOZ2319" s="59"/>
      <c r="FPA2319" s="59"/>
      <c r="FPB2319" s="59"/>
      <c r="FPC2319" s="59"/>
      <c r="FPD2319" s="59"/>
      <c r="FPE2319" s="59"/>
      <c r="FPF2319" s="59"/>
      <c r="FPG2319" s="59"/>
      <c r="FPH2319" s="59"/>
      <c r="FPI2319" s="59"/>
      <c r="FPJ2319" s="59"/>
      <c r="FPK2319" s="59"/>
      <c r="FPL2319" s="59"/>
      <c r="FPM2319" s="59"/>
      <c r="FPN2319" s="59"/>
      <c r="FPO2319" s="59"/>
      <c r="FPP2319" s="59"/>
      <c r="FPQ2319" s="59"/>
      <c r="FPR2319" s="59"/>
      <c r="FPS2319" s="59"/>
      <c r="FPT2319" s="59"/>
      <c r="FPU2319" s="59"/>
      <c r="FPV2319" s="59"/>
      <c r="FPW2319" s="59"/>
      <c r="FPX2319" s="59"/>
      <c r="FPY2319" s="59"/>
      <c r="FPZ2319" s="59"/>
      <c r="FQA2319" s="59"/>
      <c r="FQB2319" s="59"/>
      <c r="FQC2319" s="59"/>
      <c r="FQD2319" s="59"/>
      <c r="FQE2319" s="59"/>
      <c r="FQF2319" s="59"/>
      <c r="FQG2319" s="59"/>
      <c r="FQH2319" s="59"/>
      <c r="FQI2319" s="59"/>
      <c r="FQJ2319" s="59"/>
      <c r="FQK2319" s="59"/>
      <c r="FQL2319" s="59"/>
      <c r="FQM2319" s="59"/>
      <c r="FQN2319" s="59"/>
      <c r="FQO2319" s="59"/>
      <c r="FQP2319" s="59"/>
      <c r="FQQ2319" s="59"/>
      <c r="FQR2319" s="59"/>
      <c r="FQS2319" s="59"/>
      <c r="FQT2319" s="59"/>
      <c r="FQU2319" s="59"/>
      <c r="FQV2319" s="59"/>
      <c r="FQW2319" s="59"/>
      <c r="FQX2319" s="59"/>
      <c r="FQY2319" s="59"/>
      <c r="FQZ2319" s="59"/>
      <c r="FRA2319" s="59"/>
      <c r="FRB2319" s="59"/>
      <c r="FRC2319" s="59"/>
      <c r="FRD2319" s="59"/>
      <c r="FRE2319" s="59"/>
      <c r="FRF2319" s="59"/>
      <c r="FRG2319" s="59"/>
      <c r="FRH2319" s="59"/>
      <c r="FRI2319" s="59"/>
      <c r="FRJ2319" s="59"/>
      <c r="FRK2319" s="59"/>
      <c r="FRL2319" s="59"/>
      <c r="FRM2319" s="59"/>
      <c r="FRN2319" s="59"/>
      <c r="FRO2319" s="59"/>
      <c r="FRP2319" s="59"/>
      <c r="FRQ2319" s="59"/>
      <c r="FRR2319" s="59"/>
      <c r="FRS2319" s="59"/>
      <c r="FRT2319" s="59"/>
      <c r="FRU2319" s="59"/>
      <c r="FRV2319" s="59"/>
      <c r="FRW2319" s="59"/>
      <c r="FRX2319" s="59"/>
      <c r="FRY2319" s="59"/>
      <c r="FRZ2319" s="59"/>
      <c r="FSA2319" s="59"/>
      <c r="FSB2319" s="59"/>
      <c r="FSC2319" s="59"/>
      <c r="FSD2319" s="59"/>
      <c r="FSE2319" s="59"/>
      <c r="FSF2319" s="59"/>
      <c r="FSG2319" s="59"/>
      <c r="FSH2319" s="59"/>
      <c r="FSI2319" s="59"/>
      <c r="FSJ2319" s="59"/>
      <c r="FSK2319" s="59"/>
      <c r="FSL2319" s="59"/>
      <c r="FSM2319" s="59"/>
      <c r="FSN2319" s="59"/>
      <c r="FSO2319" s="59"/>
      <c r="FSP2319" s="59"/>
      <c r="FSQ2319" s="59"/>
      <c r="FSR2319" s="59"/>
      <c r="FSS2319" s="59"/>
      <c r="FST2319" s="59"/>
      <c r="FSU2319" s="59"/>
      <c r="FSV2319" s="59"/>
      <c r="FSW2319" s="59"/>
      <c r="FSX2319" s="59"/>
      <c r="FSY2319" s="59"/>
      <c r="FSZ2319" s="59"/>
      <c r="FTA2319" s="59"/>
      <c r="FTB2319" s="59"/>
      <c r="FTC2319" s="59"/>
      <c r="FTD2319" s="59"/>
      <c r="FTE2319" s="59"/>
      <c r="FTF2319" s="59"/>
      <c r="FTG2319" s="59"/>
      <c r="FTH2319" s="59"/>
      <c r="FTI2319" s="59"/>
      <c r="FTJ2319" s="59"/>
      <c r="FTK2319" s="59"/>
      <c r="FTL2319" s="59"/>
      <c r="FTM2319" s="59"/>
      <c r="FTN2319" s="59"/>
      <c r="FTO2319" s="59"/>
      <c r="FTP2319" s="59"/>
      <c r="FTQ2319" s="59"/>
      <c r="FTR2319" s="59"/>
      <c r="FTS2319" s="59"/>
      <c r="FTT2319" s="59"/>
      <c r="FTU2319" s="59"/>
      <c r="FTV2319" s="59"/>
      <c r="FTW2319" s="59"/>
      <c r="FTX2319" s="59"/>
      <c r="FTY2319" s="59"/>
      <c r="FTZ2319" s="59"/>
      <c r="FUA2319" s="59"/>
      <c r="FUB2319" s="59"/>
      <c r="FUC2319" s="59"/>
      <c r="FUD2319" s="59"/>
      <c r="FUE2319" s="59"/>
      <c r="FUF2319" s="59"/>
      <c r="FUG2319" s="59"/>
      <c r="FUH2319" s="59"/>
      <c r="FUI2319" s="59"/>
      <c r="FUJ2319" s="59"/>
      <c r="FUK2319" s="59"/>
      <c r="FUL2319" s="59"/>
      <c r="FUM2319" s="59"/>
      <c r="FUN2319" s="59"/>
      <c r="FUO2319" s="59"/>
      <c r="FUP2319" s="59"/>
      <c r="FUQ2319" s="59"/>
      <c r="FUR2319" s="59"/>
      <c r="FUS2319" s="59"/>
      <c r="FUT2319" s="59"/>
      <c r="FUU2319" s="59"/>
      <c r="FUV2319" s="59"/>
      <c r="FUW2319" s="59"/>
      <c r="FUX2319" s="59"/>
      <c r="FUY2319" s="59"/>
      <c r="FUZ2319" s="59"/>
      <c r="FVA2319" s="59"/>
      <c r="FVB2319" s="59"/>
      <c r="FVC2319" s="59"/>
      <c r="FVD2319" s="59"/>
      <c r="FVE2319" s="59"/>
      <c r="FVF2319" s="59"/>
      <c r="FVG2319" s="59"/>
      <c r="FVH2319" s="59"/>
      <c r="FVI2319" s="59"/>
      <c r="FVJ2319" s="59"/>
      <c r="FVK2319" s="59"/>
      <c r="FVL2319" s="59"/>
      <c r="FVM2319" s="59"/>
      <c r="FVN2319" s="59"/>
      <c r="FVO2319" s="59"/>
      <c r="FVP2319" s="59"/>
      <c r="FVQ2319" s="59"/>
      <c r="FVR2319" s="59"/>
      <c r="FVS2319" s="59"/>
      <c r="FVT2319" s="59"/>
      <c r="FVU2319" s="59"/>
      <c r="FVV2319" s="59"/>
      <c r="FVW2319" s="59"/>
      <c r="FVX2319" s="59"/>
      <c r="FVY2319" s="59"/>
      <c r="FVZ2319" s="59"/>
      <c r="FWA2319" s="59"/>
      <c r="FWB2319" s="59"/>
      <c r="FWC2319" s="59"/>
      <c r="FWD2319" s="59"/>
      <c r="FWE2319" s="59"/>
      <c r="FWF2319" s="59"/>
      <c r="FWG2319" s="59"/>
      <c r="FWH2319" s="59"/>
      <c r="FWI2319" s="59"/>
      <c r="FWJ2319" s="59"/>
      <c r="FWK2319" s="59"/>
      <c r="FWL2319" s="59"/>
      <c r="FWM2319" s="59"/>
      <c r="FWN2319" s="59"/>
      <c r="FWO2319" s="59"/>
      <c r="FWP2319" s="59"/>
      <c r="FWQ2319" s="59"/>
      <c r="FWR2319" s="59"/>
      <c r="FWS2319" s="59"/>
      <c r="FWT2319" s="59"/>
      <c r="FWU2319" s="59"/>
      <c r="FWV2319" s="59"/>
      <c r="FWW2319" s="59"/>
      <c r="FWX2319" s="59"/>
      <c r="FWY2319" s="59"/>
      <c r="FWZ2319" s="59"/>
      <c r="FXA2319" s="59"/>
      <c r="FXB2319" s="59"/>
      <c r="FXC2319" s="59"/>
      <c r="FXD2319" s="59"/>
      <c r="FXE2319" s="59"/>
      <c r="FXF2319" s="59"/>
      <c r="FXG2319" s="59"/>
      <c r="FXH2319" s="59"/>
      <c r="FXI2319" s="59"/>
      <c r="FXJ2319" s="59"/>
      <c r="FXK2319" s="59"/>
      <c r="FXL2319" s="59"/>
      <c r="FXM2319" s="59"/>
      <c r="FXN2319" s="59"/>
      <c r="FXO2319" s="59"/>
      <c r="FXP2319" s="59"/>
      <c r="FXQ2319" s="59"/>
      <c r="FXR2319" s="59"/>
      <c r="FXS2319" s="59"/>
      <c r="FXT2319" s="59"/>
      <c r="FXU2319" s="59"/>
      <c r="FXV2319" s="59"/>
      <c r="FXW2319" s="59"/>
      <c r="FXX2319" s="59"/>
      <c r="FXY2319" s="59"/>
      <c r="FXZ2319" s="59"/>
      <c r="FYA2319" s="59"/>
      <c r="FYB2319" s="59"/>
      <c r="FYC2319" s="59"/>
      <c r="FYD2319" s="59"/>
      <c r="FYE2319" s="59"/>
      <c r="FYF2319" s="59"/>
      <c r="FYG2319" s="59"/>
      <c r="FYH2319" s="59"/>
      <c r="FYI2319" s="59"/>
      <c r="FYJ2319" s="59"/>
      <c r="FYK2319" s="59"/>
      <c r="FYL2319" s="59"/>
      <c r="FYM2319" s="59"/>
      <c r="FYN2319" s="59"/>
      <c r="FYO2319" s="59"/>
      <c r="FYP2319" s="59"/>
      <c r="FYQ2319" s="59"/>
      <c r="FYR2319" s="59"/>
      <c r="FYS2319" s="59"/>
      <c r="FYT2319" s="59"/>
      <c r="FYU2319" s="59"/>
      <c r="FYV2319" s="59"/>
      <c r="FYW2319" s="59"/>
      <c r="FYX2319" s="59"/>
      <c r="FYY2319" s="59"/>
      <c r="FYZ2319" s="59"/>
      <c r="FZA2319" s="59"/>
      <c r="FZB2319" s="59"/>
      <c r="FZC2319" s="59"/>
      <c r="FZD2319" s="59"/>
      <c r="FZE2319" s="59"/>
      <c r="FZF2319" s="59"/>
      <c r="FZG2319" s="59"/>
      <c r="FZH2319" s="59"/>
      <c r="FZI2319" s="59"/>
      <c r="FZJ2319" s="59"/>
      <c r="FZK2319" s="59"/>
      <c r="FZL2319" s="59"/>
      <c r="FZM2319" s="59"/>
      <c r="FZN2319" s="59"/>
      <c r="FZO2319" s="59"/>
      <c r="FZP2319" s="59"/>
      <c r="FZQ2319" s="59"/>
      <c r="FZR2319" s="59"/>
      <c r="FZS2319" s="59"/>
      <c r="FZT2319" s="59"/>
      <c r="FZU2319" s="59"/>
      <c r="FZV2319" s="59"/>
      <c r="FZW2319" s="59"/>
      <c r="FZX2319" s="59"/>
      <c r="FZY2319" s="59"/>
      <c r="FZZ2319" s="59"/>
      <c r="GAA2319" s="59"/>
      <c r="GAB2319" s="59"/>
      <c r="GAC2319" s="59"/>
      <c r="GAD2319" s="59"/>
      <c r="GAE2319" s="59"/>
      <c r="GAF2319" s="59"/>
      <c r="GAG2319" s="59"/>
      <c r="GAH2319" s="59"/>
      <c r="GAI2319" s="59"/>
      <c r="GAJ2319" s="59"/>
      <c r="GAK2319" s="59"/>
      <c r="GAL2319" s="59"/>
      <c r="GAM2319" s="59"/>
      <c r="GAN2319" s="59"/>
      <c r="GAO2319" s="59"/>
      <c r="GAP2319" s="59"/>
      <c r="GAQ2319" s="59"/>
      <c r="GAR2319" s="59"/>
      <c r="GAS2319" s="59"/>
      <c r="GAT2319" s="59"/>
      <c r="GAU2319" s="59"/>
      <c r="GAV2319" s="59"/>
      <c r="GAW2319" s="59"/>
      <c r="GAX2319" s="59"/>
      <c r="GAY2319" s="59"/>
      <c r="GAZ2319" s="59"/>
      <c r="GBA2319" s="59"/>
      <c r="GBB2319" s="59"/>
      <c r="GBC2319" s="59"/>
      <c r="GBD2319" s="59"/>
      <c r="GBE2319" s="59"/>
      <c r="GBF2319" s="59"/>
      <c r="GBG2319" s="59"/>
      <c r="GBH2319" s="59"/>
      <c r="GBI2319" s="59"/>
      <c r="GBJ2319" s="59"/>
      <c r="GBK2319" s="59"/>
      <c r="GBL2319" s="59"/>
      <c r="GBM2319" s="59"/>
      <c r="GBN2319" s="59"/>
      <c r="GBO2319" s="59"/>
      <c r="GBP2319" s="59"/>
      <c r="GBQ2319" s="59"/>
      <c r="GBR2319" s="59"/>
      <c r="GBS2319" s="59"/>
      <c r="GBT2319" s="59"/>
      <c r="GBU2319" s="59"/>
      <c r="GBV2319" s="59"/>
      <c r="GBW2319" s="59"/>
      <c r="GBX2319" s="59"/>
      <c r="GBY2319" s="59"/>
      <c r="GBZ2319" s="59"/>
      <c r="GCA2319" s="59"/>
      <c r="GCB2319" s="59"/>
      <c r="GCC2319" s="59"/>
      <c r="GCD2319" s="59"/>
      <c r="GCE2319" s="59"/>
      <c r="GCF2319" s="59"/>
      <c r="GCG2319" s="59"/>
      <c r="GCH2319" s="59"/>
      <c r="GCI2319" s="59"/>
      <c r="GCJ2319" s="59"/>
      <c r="GCK2319" s="59"/>
      <c r="GCL2319" s="59"/>
      <c r="GCM2319" s="59"/>
      <c r="GCN2319" s="59"/>
      <c r="GCO2319" s="59"/>
      <c r="GCP2319" s="59"/>
      <c r="GCQ2319" s="59"/>
      <c r="GCR2319" s="59"/>
      <c r="GCS2319" s="59"/>
      <c r="GCT2319" s="59"/>
      <c r="GCU2319" s="59"/>
      <c r="GCV2319" s="59"/>
      <c r="GCW2319" s="59"/>
      <c r="GCX2319" s="59"/>
      <c r="GCY2319" s="59"/>
      <c r="GCZ2319" s="59"/>
      <c r="GDA2319" s="59"/>
      <c r="GDB2319" s="59"/>
      <c r="GDC2319" s="59"/>
      <c r="GDD2319" s="59"/>
      <c r="GDE2319" s="59"/>
      <c r="GDF2319" s="59"/>
      <c r="GDG2319" s="59"/>
      <c r="GDH2319" s="59"/>
      <c r="GDI2319" s="59"/>
      <c r="GDJ2319" s="59"/>
      <c r="GDK2319" s="59"/>
      <c r="GDL2319" s="59"/>
      <c r="GDM2319" s="59"/>
      <c r="GDN2319" s="59"/>
      <c r="GDO2319" s="59"/>
      <c r="GDP2319" s="59"/>
      <c r="GDQ2319" s="59"/>
      <c r="GDR2319" s="59"/>
      <c r="GDS2319" s="59"/>
      <c r="GDT2319" s="59"/>
      <c r="GDU2319" s="59"/>
      <c r="GDV2319" s="59"/>
      <c r="GDW2319" s="59"/>
      <c r="GDX2319" s="59"/>
      <c r="GDY2319" s="59"/>
      <c r="GDZ2319" s="59"/>
      <c r="GEA2319" s="59"/>
      <c r="GEB2319" s="59"/>
      <c r="GEC2319" s="59"/>
      <c r="GED2319" s="59"/>
      <c r="GEE2319" s="59"/>
      <c r="GEF2319" s="59"/>
      <c r="GEG2319" s="59"/>
      <c r="GEH2319" s="59"/>
      <c r="GEI2319" s="59"/>
      <c r="GEJ2319" s="59"/>
      <c r="GEK2319" s="59"/>
      <c r="GEL2319" s="59"/>
      <c r="GEM2319" s="59"/>
      <c r="GEN2319" s="59"/>
      <c r="GEO2319" s="59"/>
      <c r="GEP2319" s="59"/>
      <c r="GEQ2319" s="59"/>
      <c r="GER2319" s="59"/>
      <c r="GES2319" s="59"/>
      <c r="GET2319" s="59"/>
      <c r="GEU2319" s="59"/>
      <c r="GEV2319" s="59"/>
      <c r="GEW2319" s="59"/>
      <c r="GEX2319" s="59"/>
      <c r="GEY2319" s="59"/>
      <c r="GEZ2319" s="59"/>
      <c r="GFA2319" s="59"/>
      <c r="GFB2319" s="59"/>
      <c r="GFC2319" s="59"/>
      <c r="GFD2319" s="59"/>
      <c r="GFE2319" s="59"/>
      <c r="GFF2319" s="59"/>
      <c r="GFG2319" s="59"/>
      <c r="GFH2319" s="59"/>
      <c r="GFI2319" s="59"/>
      <c r="GFJ2319" s="59"/>
      <c r="GFK2319" s="59"/>
      <c r="GFL2319" s="59"/>
      <c r="GFM2319" s="59"/>
      <c r="GFN2319" s="59"/>
      <c r="GFO2319" s="59"/>
      <c r="GFP2319" s="59"/>
      <c r="GFQ2319" s="59"/>
      <c r="GFR2319" s="59"/>
      <c r="GFS2319" s="59"/>
      <c r="GFT2319" s="59"/>
      <c r="GFU2319" s="59"/>
      <c r="GFV2319" s="59"/>
      <c r="GFW2319" s="59"/>
      <c r="GFX2319" s="59"/>
      <c r="GFY2319" s="59"/>
      <c r="GFZ2319" s="59"/>
      <c r="GGA2319" s="59"/>
      <c r="GGB2319" s="59"/>
      <c r="GGC2319" s="59"/>
      <c r="GGD2319" s="59"/>
      <c r="GGE2319" s="59"/>
      <c r="GGF2319" s="59"/>
      <c r="GGG2319" s="59"/>
      <c r="GGH2319" s="59"/>
      <c r="GGI2319" s="59"/>
      <c r="GGJ2319" s="59"/>
      <c r="GGK2319" s="59"/>
      <c r="GGL2319" s="59"/>
      <c r="GGM2319" s="59"/>
      <c r="GGN2319" s="59"/>
      <c r="GGO2319" s="59"/>
      <c r="GGP2319" s="59"/>
      <c r="GGQ2319" s="59"/>
      <c r="GGR2319" s="59"/>
      <c r="GGS2319" s="59"/>
      <c r="GGT2319" s="59"/>
      <c r="GGU2319" s="59"/>
      <c r="GGV2319" s="59"/>
      <c r="GGW2319" s="59"/>
      <c r="GGX2319" s="59"/>
      <c r="GGY2319" s="59"/>
      <c r="GGZ2319" s="59"/>
      <c r="GHA2319" s="59"/>
      <c r="GHB2319" s="59"/>
      <c r="GHC2319" s="59"/>
      <c r="GHD2319" s="59"/>
      <c r="GHE2319" s="59"/>
      <c r="GHF2319" s="59"/>
      <c r="GHG2319" s="59"/>
      <c r="GHH2319" s="59"/>
      <c r="GHI2319" s="59"/>
      <c r="GHJ2319" s="59"/>
      <c r="GHK2319" s="59"/>
      <c r="GHL2319" s="59"/>
      <c r="GHM2319" s="59"/>
      <c r="GHN2319" s="59"/>
      <c r="GHO2319" s="59"/>
      <c r="GHP2319" s="59"/>
      <c r="GHQ2319" s="59"/>
      <c r="GHR2319" s="59"/>
      <c r="GHS2319" s="59"/>
      <c r="GHT2319" s="59"/>
      <c r="GHU2319" s="59"/>
      <c r="GHV2319" s="59"/>
      <c r="GHW2319" s="59"/>
      <c r="GHX2319" s="59"/>
      <c r="GHY2319" s="59"/>
      <c r="GHZ2319" s="59"/>
      <c r="GIA2319" s="59"/>
      <c r="GIB2319" s="59"/>
      <c r="GIC2319" s="59"/>
      <c r="GID2319" s="59"/>
      <c r="GIE2319" s="59"/>
      <c r="GIF2319" s="59"/>
      <c r="GIG2319" s="59"/>
      <c r="GIH2319" s="59"/>
      <c r="GII2319" s="59"/>
      <c r="GIJ2319" s="59"/>
      <c r="GIK2319" s="59"/>
      <c r="GIL2319" s="59"/>
      <c r="GIM2319" s="59"/>
      <c r="GIN2319" s="59"/>
      <c r="GIO2319" s="59"/>
      <c r="GIP2319" s="59"/>
      <c r="GIQ2319" s="59"/>
      <c r="GIR2319" s="59"/>
      <c r="GIS2319" s="59"/>
      <c r="GIT2319" s="59"/>
      <c r="GIU2319" s="59"/>
      <c r="GIV2319" s="59"/>
      <c r="GIW2319" s="59"/>
      <c r="GIX2319" s="59"/>
      <c r="GIY2319" s="59"/>
      <c r="GIZ2319" s="59"/>
      <c r="GJA2319" s="59"/>
      <c r="GJB2319" s="59"/>
      <c r="GJC2319" s="59"/>
      <c r="GJD2319" s="59"/>
      <c r="GJE2319" s="59"/>
      <c r="GJF2319" s="59"/>
      <c r="GJG2319" s="59"/>
      <c r="GJH2319" s="59"/>
      <c r="GJI2319" s="59"/>
      <c r="GJJ2319" s="59"/>
      <c r="GJK2319" s="59"/>
      <c r="GJL2319" s="59"/>
      <c r="GJM2319" s="59"/>
      <c r="GJN2319" s="59"/>
      <c r="GJO2319" s="59"/>
      <c r="GJP2319" s="59"/>
      <c r="GJQ2319" s="59"/>
      <c r="GJR2319" s="59"/>
      <c r="GJS2319" s="59"/>
      <c r="GJT2319" s="59"/>
      <c r="GJU2319" s="59"/>
      <c r="GJV2319" s="59"/>
      <c r="GJW2319" s="59"/>
      <c r="GJX2319" s="59"/>
      <c r="GJY2319" s="59"/>
      <c r="GJZ2319" s="59"/>
      <c r="GKA2319" s="59"/>
      <c r="GKB2319" s="59"/>
      <c r="GKC2319" s="59"/>
      <c r="GKD2319" s="59"/>
      <c r="GKE2319" s="59"/>
      <c r="GKF2319" s="59"/>
      <c r="GKG2319" s="59"/>
      <c r="GKH2319" s="59"/>
      <c r="GKI2319" s="59"/>
      <c r="GKJ2319" s="59"/>
      <c r="GKK2319" s="59"/>
      <c r="GKL2319" s="59"/>
      <c r="GKM2319" s="59"/>
      <c r="GKN2319" s="59"/>
      <c r="GKO2319" s="59"/>
      <c r="GKP2319" s="59"/>
      <c r="GKQ2319" s="59"/>
      <c r="GKR2319" s="59"/>
      <c r="GKS2319" s="59"/>
      <c r="GKT2319" s="59"/>
      <c r="GKU2319" s="59"/>
      <c r="GKV2319" s="59"/>
      <c r="GKW2319" s="59"/>
      <c r="GKX2319" s="59"/>
      <c r="GKY2319" s="59"/>
      <c r="GKZ2319" s="59"/>
      <c r="GLA2319" s="59"/>
      <c r="GLB2319" s="59"/>
      <c r="GLC2319" s="59"/>
      <c r="GLD2319" s="59"/>
      <c r="GLE2319" s="59"/>
      <c r="GLF2319" s="59"/>
      <c r="GLG2319" s="59"/>
      <c r="GLH2319" s="59"/>
      <c r="GLI2319" s="59"/>
      <c r="GLJ2319" s="59"/>
      <c r="GLK2319" s="59"/>
      <c r="GLL2319" s="59"/>
      <c r="GLM2319" s="59"/>
      <c r="GLN2319" s="59"/>
      <c r="GLO2319" s="59"/>
      <c r="GLP2319" s="59"/>
      <c r="GLQ2319" s="59"/>
      <c r="GLR2319" s="59"/>
      <c r="GLS2319" s="59"/>
      <c r="GLT2319" s="59"/>
      <c r="GLU2319" s="59"/>
      <c r="GLV2319" s="59"/>
      <c r="GLW2319" s="59"/>
      <c r="GLX2319" s="59"/>
      <c r="GLY2319" s="59"/>
      <c r="GLZ2319" s="59"/>
      <c r="GMA2319" s="59"/>
      <c r="GMB2319" s="59"/>
      <c r="GMC2319" s="59"/>
      <c r="GMD2319" s="59"/>
      <c r="GME2319" s="59"/>
      <c r="GMF2319" s="59"/>
      <c r="GMG2319" s="59"/>
      <c r="GMH2319" s="59"/>
      <c r="GMI2319" s="59"/>
      <c r="GMJ2319" s="59"/>
      <c r="GMK2319" s="59"/>
      <c r="GML2319" s="59"/>
      <c r="GMM2319" s="59"/>
      <c r="GMN2319" s="59"/>
      <c r="GMO2319" s="59"/>
      <c r="GMP2319" s="59"/>
      <c r="GMQ2319" s="59"/>
      <c r="GMR2319" s="59"/>
      <c r="GMS2319" s="59"/>
      <c r="GMT2319" s="59"/>
      <c r="GMU2319" s="59"/>
      <c r="GMV2319" s="59"/>
      <c r="GMW2319" s="59"/>
      <c r="GMX2319" s="59"/>
      <c r="GMY2319" s="59"/>
      <c r="GMZ2319" s="59"/>
      <c r="GNA2319" s="59"/>
      <c r="GNB2319" s="59"/>
      <c r="GNC2319" s="59"/>
      <c r="GND2319" s="59"/>
      <c r="GNE2319" s="59"/>
      <c r="GNF2319" s="59"/>
      <c r="GNG2319" s="59"/>
      <c r="GNH2319" s="59"/>
      <c r="GNI2319" s="59"/>
      <c r="GNJ2319" s="59"/>
      <c r="GNK2319" s="59"/>
      <c r="GNL2319" s="59"/>
      <c r="GNM2319" s="59"/>
      <c r="GNN2319" s="59"/>
      <c r="GNO2319" s="59"/>
      <c r="GNP2319" s="59"/>
      <c r="GNQ2319" s="59"/>
      <c r="GNR2319" s="59"/>
      <c r="GNS2319" s="59"/>
      <c r="GNT2319" s="59"/>
      <c r="GNU2319" s="59"/>
      <c r="GNV2319" s="59"/>
      <c r="GNW2319" s="59"/>
      <c r="GNX2319" s="59"/>
      <c r="GNY2319" s="59"/>
      <c r="GNZ2319" s="59"/>
      <c r="GOA2319" s="59"/>
      <c r="GOB2319" s="59"/>
      <c r="GOC2319" s="59"/>
      <c r="GOD2319" s="59"/>
      <c r="GOE2319" s="59"/>
      <c r="GOF2319" s="59"/>
      <c r="GOG2319" s="59"/>
      <c r="GOH2319" s="59"/>
      <c r="GOI2319" s="59"/>
      <c r="GOJ2319" s="59"/>
      <c r="GOK2319" s="59"/>
      <c r="GOL2319" s="59"/>
      <c r="GOM2319" s="59"/>
      <c r="GON2319" s="59"/>
      <c r="GOO2319" s="59"/>
      <c r="GOP2319" s="59"/>
      <c r="GOQ2319" s="59"/>
      <c r="GOR2319" s="59"/>
      <c r="GOS2319" s="59"/>
      <c r="GOT2319" s="59"/>
      <c r="GOU2319" s="59"/>
      <c r="GOV2319" s="59"/>
      <c r="GOW2319" s="59"/>
      <c r="GOX2319" s="59"/>
      <c r="GOY2319" s="59"/>
      <c r="GOZ2319" s="59"/>
      <c r="GPA2319" s="59"/>
      <c r="GPB2319" s="59"/>
      <c r="GPC2319" s="59"/>
      <c r="GPD2319" s="59"/>
      <c r="GPE2319" s="59"/>
      <c r="GPF2319" s="59"/>
      <c r="GPG2319" s="59"/>
      <c r="GPH2319" s="59"/>
      <c r="GPI2319" s="59"/>
      <c r="GPJ2319" s="59"/>
      <c r="GPK2319" s="59"/>
      <c r="GPL2319" s="59"/>
      <c r="GPM2319" s="59"/>
      <c r="GPN2319" s="59"/>
      <c r="GPO2319" s="59"/>
      <c r="GPP2319" s="59"/>
      <c r="GPQ2319" s="59"/>
      <c r="GPR2319" s="59"/>
      <c r="GPS2319" s="59"/>
      <c r="GPT2319" s="59"/>
      <c r="GPU2319" s="59"/>
      <c r="GPV2319" s="59"/>
      <c r="GPW2319" s="59"/>
      <c r="GPX2319" s="59"/>
      <c r="GPY2319" s="59"/>
      <c r="GPZ2319" s="59"/>
      <c r="GQA2319" s="59"/>
      <c r="GQB2319" s="59"/>
      <c r="GQC2319" s="59"/>
      <c r="GQD2319" s="59"/>
      <c r="GQE2319" s="59"/>
      <c r="GQF2319" s="59"/>
      <c r="GQG2319" s="59"/>
      <c r="GQH2319" s="59"/>
      <c r="GQI2319" s="59"/>
      <c r="GQJ2319" s="59"/>
      <c r="GQK2319" s="59"/>
      <c r="GQL2319" s="59"/>
      <c r="GQM2319" s="59"/>
      <c r="GQN2319" s="59"/>
      <c r="GQO2319" s="59"/>
      <c r="GQP2319" s="59"/>
      <c r="GQQ2319" s="59"/>
      <c r="GQR2319" s="59"/>
      <c r="GQS2319" s="59"/>
      <c r="GQT2319" s="59"/>
      <c r="GQU2319" s="59"/>
      <c r="GQV2319" s="59"/>
      <c r="GQW2319" s="59"/>
      <c r="GQX2319" s="59"/>
      <c r="GQY2319" s="59"/>
      <c r="GQZ2319" s="59"/>
      <c r="GRA2319" s="59"/>
      <c r="GRB2319" s="59"/>
      <c r="GRC2319" s="59"/>
      <c r="GRD2319" s="59"/>
      <c r="GRE2319" s="59"/>
      <c r="GRF2319" s="59"/>
      <c r="GRG2319" s="59"/>
      <c r="GRH2319" s="59"/>
      <c r="GRI2319" s="59"/>
      <c r="GRJ2319" s="59"/>
      <c r="GRK2319" s="59"/>
      <c r="GRL2319" s="59"/>
      <c r="GRM2319" s="59"/>
      <c r="GRN2319" s="59"/>
      <c r="GRO2319" s="59"/>
      <c r="GRP2319" s="59"/>
      <c r="GRQ2319" s="59"/>
      <c r="GRR2319" s="59"/>
      <c r="GRS2319" s="59"/>
      <c r="GRT2319" s="59"/>
      <c r="GRU2319" s="59"/>
      <c r="GRV2319" s="59"/>
      <c r="GRW2319" s="59"/>
      <c r="GRX2319" s="59"/>
      <c r="GRY2319" s="59"/>
      <c r="GRZ2319" s="59"/>
      <c r="GSA2319" s="59"/>
      <c r="GSB2319" s="59"/>
      <c r="GSC2319" s="59"/>
      <c r="GSD2319" s="59"/>
      <c r="GSE2319" s="59"/>
      <c r="GSF2319" s="59"/>
      <c r="GSG2319" s="59"/>
      <c r="GSH2319" s="59"/>
      <c r="GSI2319" s="59"/>
      <c r="GSJ2319" s="59"/>
      <c r="GSK2319" s="59"/>
      <c r="GSL2319" s="59"/>
      <c r="GSM2319" s="59"/>
      <c r="GSN2319" s="59"/>
      <c r="GSO2319" s="59"/>
      <c r="GSP2319" s="59"/>
      <c r="GSQ2319" s="59"/>
      <c r="GSR2319" s="59"/>
      <c r="GSS2319" s="59"/>
      <c r="GST2319" s="59"/>
      <c r="GSU2319" s="59"/>
      <c r="GSV2319" s="59"/>
      <c r="GSW2319" s="59"/>
      <c r="GSX2319" s="59"/>
      <c r="GSY2319" s="59"/>
      <c r="GSZ2319" s="59"/>
      <c r="GTA2319" s="59"/>
      <c r="GTB2319" s="59"/>
      <c r="GTC2319" s="59"/>
      <c r="GTD2319" s="59"/>
      <c r="GTE2319" s="59"/>
      <c r="GTF2319" s="59"/>
      <c r="GTG2319" s="59"/>
      <c r="GTH2319" s="59"/>
      <c r="GTI2319" s="59"/>
      <c r="GTJ2319" s="59"/>
      <c r="GTK2319" s="59"/>
      <c r="GTL2319" s="59"/>
      <c r="GTM2319" s="59"/>
      <c r="GTN2319" s="59"/>
      <c r="GTO2319" s="59"/>
      <c r="GTP2319" s="59"/>
      <c r="GTQ2319" s="59"/>
      <c r="GTR2319" s="59"/>
      <c r="GTS2319" s="59"/>
      <c r="GTT2319" s="59"/>
      <c r="GTU2319" s="59"/>
      <c r="GTV2319" s="59"/>
      <c r="GTW2319" s="59"/>
      <c r="GTX2319" s="59"/>
      <c r="GTY2319" s="59"/>
      <c r="GTZ2319" s="59"/>
      <c r="GUA2319" s="59"/>
      <c r="GUB2319" s="59"/>
      <c r="GUC2319" s="59"/>
      <c r="GUD2319" s="59"/>
      <c r="GUE2319" s="59"/>
      <c r="GUF2319" s="59"/>
      <c r="GUG2319" s="59"/>
      <c r="GUH2319" s="59"/>
      <c r="GUI2319" s="59"/>
      <c r="GUJ2319" s="59"/>
      <c r="GUK2319" s="59"/>
      <c r="GUL2319" s="59"/>
      <c r="GUM2319" s="59"/>
      <c r="GUN2319" s="59"/>
      <c r="GUO2319" s="59"/>
      <c r="GUP2319" s="59"/>
      <c r="GUQ2319" s="59"/>
      <c r="GUR2319" s="59"/>
      <c r="GUS2319" s="59"/>
      <c r="GUT2319" s="59"/>
      <c r="GUU2319" s="59"/>
      <c r="GUV2319" s="59"/>
      <c r="GUW2319" s="59"/>
      <c r="GUX2319" s="59"/>
      <c r="GUY2319" s="59"/>
      <c r="GUZ2319" s="59"/>
      <c r="GVA2319" s="59"/>
      <c r="GVB2319" s="59"/>
      <c r="GVC2319" s="59"/>
      <c r="GVD2319" s="59"/>
      <c r="GVE2319" s="59"/>
      <c r="GVF2319" s="59"/>
      <c r="GVG2319" s="59"/>
      <c r="GVH2319" s="59"/>
      <c r="GVI2319" s="59"/>
      <c r="GVJ2319" s="59"/>
      <c r="GVK2319" s="59"/>
      <c r="GVL2319" s="59"/>
      <c r="GVM2319" s="59"/>
      <c r="GVN2319" s="59"/>
      <c r="GVO2319" s="59"/>
      <c r="GVP2319" s="59"/>
      <c r="GVQ2319" s="59"/>
      <c r="GVR2319" s="59"/>
      <c r="GVS2319" s="59"/>
      <c r="GVT2319" s="59"/>
      <c r="GVU2319" s="59"/>
      <c r="GVV2319" s="59"/>
      <c r="GVW2319" s="59"/>
      <c r="GVX2319" s="59"/>
      <c r="GVY2319" s="59"/>
      <c r="GVZ2319" s="59"/>
      <c r="GWA2319" s="59"/>
      <c r="GWB2319" s="59"/>
      <c r="GWC2319" s="59"/>
      <c r="GWD2319" s="59"/>
      <c r="GWE2319" s="59"/>
      <c r="GWF2319" s="59"/>
      <c r="GWG2319" s="59"/>
      <c r="GWH2319" s="59"/>
      <c r="GWI2319" s="59"/>
      <c r="GWJ2319" s="59"/>
      <c r="GWK2319" s="59"/>
      <c r="GWL2319" s="59"/>
      <c r="GWM2319" s="59"/>
      <c r="GWN2319" s="59"/>
      <c r="GWO2319" s="59"/>
      <c r="GWP2319" s="59"/>
      <c r="GWQ2319" s="59"/>
      <c r="GWR2319" s="59"/>
      <c r="GWS2319" s="59"/>
      <c r="GWT2319" s="59"/>
      <c r="GWU2319" s="59"/>
      <c r="GWV2319" s="59"/>
      <c r="GWW2319" s="59"/>
      <c r="GWX2319" s="59"/>
      <c r="GWY2319" s="59"/>
      <c r="GWZ2319" s="59"/>
      <c r="GXA2319" s="59"/>
      <c r="GXB2319" s="59"/>
      <c r="GXC2319" s="59"/>
      <c r="GXD2319" s="59"/>
      <c r="GXE2319" s="59"/>
      <c r="GXF2319" s="59"/>
      <c r="GXG2319" s="59"/>
      <c r="GXH2319" s="59"/>
      <c r="GXI2319" s="59"/>
      <c r="GXJ2319" s="59"/>
      <c r="GXK2319" s="59"/>
      <c r="GXL2319" s="59"/>
      <c r="GXM2319" s="59"/>
      <c r="GXN2319" s="59"/>
      <c r="GXO2319" s="59"/>
      <c r="GXP2319" s="59"/>
      <c r="GXQ2319" s="59"/>
      <c r="GXR2319" s="59"/>
      <c r="GXS2319" s="59"/>
      <c r="GXT2319" s="59"/>
      <c r="GXU2319" s="59"/>
      <c r="GXV2319" s="59"/>
      <c r="GXW2319" s="59"/>
      <c r="GXX2319" s="59"/>
      <c r="GXY2319" s="59"/>
      <c r="GXZ2319" s="59"/>
      <c r="GYA2319" s="59"/>
      <c r="GYB2319" s="59"/>
      <c r="GYC2319" s="59"/>
      <c r="GYD2319" s="59"/>
      <c r="GYE2319" s="59"/>
      <c r="GYF2319" s="59"/>
      <c r="GYG2319" s="59"/>
      <c r="GYH2319" s="59"/>
      <c r="GYI2319" s="59"/>
      <c r="GYJ2319" s="59"/>
      <c r="GYK2319" s="59"/>
      <c r="GYL2319" s="59"/>
      <c r="GYM2319" s="59"/>
      <c r="GYN2319" s="59"/>
      <c r="GYO2319" s="59"/>
      <c r="GYP2319" s="59"/>
      <c r="GYQ2319" s="59"/>
      <c r="GYR2319" s="59"/>
      <c r="GYS2319" s="59"/>
      <c r="GYT2319" s="59"/>
      <c r="GYU2319" s="59"/>
      <c r="GYV2319" s="59"/>
      <c r="GYW2319" s="59"/>
      <c r="GYX2319" s="59"/>
      <c r="GYY2319" s="59"/>
      <c r="GYZ2319" s="59"/>
      <c r="GZA2319" s="59"/>
      <c r="GZB2319" s="59"/>
      <c r="GZC2319" s="59"/>
      <c r="GZD2319" s="59"/>
      <c r="GZE2319" s="59"/>
      <c r="GZF2319" s="59"/>
      <c r="GZG2319" s="59"/>
      <c r="GZH2319" s="59"/>
      <c r="GZI2319" s="59"/>
      <c r="GZJ2319" s="59"/>
      <c r="GZK2319" s="59"/>
      <c r="GZL2319" s="59"/>
      <c r="GZM2319" s="59"/>
      <c r="GZN2319" s="59"/>
      <c r="GZO2319" s="59"/>
      <c r="GZP2319" s="59"/>
      <c r="GZQ2319" s="59"/>
      <c r="GZR2319" s="59"/>
      <c r="GZS2319" s="59"/>
      <c r="GZT2319" s="59"/>
      <c r="GZU2319" s="59"/>
      <c r="GZV2319" s="59"/>
      <c r="GZW2319" s="59"/>
      <c r="GZX2319" s="59"/>
      <c r="GZY2319" s="59"/>
      <c r="GZZ2319" s="59"/>
      <c r="HAA2319" s="59"/>
      <c r="HAB2319" s="59"/>
      <c r="HAC2319" s="59"/>
      <c r="HAD2319" s="59"/>
      <c r="HAE2319" s="59"/>
      <c r="HAF2319" s="59"/>
      <c r="HAG2319" s="59"/>
      <c r="HAH2319" s="59"/>
      <c r="HAI2319" s="59"/>
      <c r="HAJ2319" s="59"/>
      <c r="HAK2319" s="59"/>
      <c r="HAL2319" s="59"/>
      <c r="HAM2319" s="59"/>
      <c r="HAN2319" s="59"/>
      <c r="HAO2319" s="59"/>
      <c r="HAP2319" s="59"/>
      <c r="HAQ2319" s="59"/>
      <c r="HAR2319" s="59"/>
      <c r="HAS2319" s="59"/>
      <c r="HAT2319" s="59"/>
      <c r="HAU2319" s="59"/>
      <c r="HAV2319" s="59"/>
      <c r="HAW2319" s="59"/>
      <c r="HAX2319" s="59"/>
      <c r="HAY2319" s="59"/>
      <c r="HAZ2319" s="59"/>
      <c r="HBA2319" s="59"/>
      <c r="HBB2319" s="59"/>
      <c r="HBC2319" s="59"/>
      <c r="HBD2319" s="59"/>
      <c r="HBE2319" s="59"/>
      <c r="HBF2319" s="59"/>
      <c r="HBG2319" s="59"/>
      <c r="HBH2319" s="59"/>
      <c r="HBI2319" s="59"/>
      <c r="HBJ2319" s="59"/>
      <c r="HBK2319" s="59"/>
      <c r="HBL2319" s="59"/>
      <c r="HBM2319" s="59"/>
      <c r="HBN2319" s="59"/>
      <c r="HBO2319" s="59"/>
      <c r="HBP2319" s="59"/>
      <c r="HBQ2319" s="59"/>
      <c r="HBR2319" s="59"/>
      <c r="HBS2319" s="59"/>
      <c r="HBT2319" s="59"/>
      <c r="HBU2319" s="59"/>
      <c r="HBV2319" s="59"/>
      <c r="HBW2319" s="59"/>
      <c r="HBX2319" s="59"/>
      <c r="HBY2319" s="59"/>
      <c r="HBZ2319" s="59"/>
      <c r="HCA2319" s="59"/>
      <c r="HCB2319" s="59"/>
      <c r="HCC2319" s="59"/>
      <c r="HCD2319" s="59"/>
      <c r="HCE2319" s="59"/>
      <c r="HCF2319" s="59"/>
      <c r="HCG2319" s="59"/>
      <c r="HCH2319" s="59"/>
      <c r="HCI2319" s="59"/>
      <c r="HCJ2319" s="59"/>
      <c r="HCK2319" s="59"/>
      <c r="HCL2319" s="59"/>
      <c r="HCM2319" s="59"/>
      <c r="HCN2319" s="59"/>
      <c r="HCO2319" s="59"/>
      <c r="HCP2319" s="59"/>
      <c r="HCQ2319" s="59"/>
      <c r="HCR2319" s="59"/>
      <c r="HCS2319" s="59"/>
      <c r="HCT2319" s="59"/>
      <c r="HCU2319" s="59"/>
      <c r="HCV2319" s="59"/>
      <c r="HCW2319" s="59"/>
      <c r="HCX2319" s="59"/>
      <c r="HCY2319" s="59"/>
      <c r="HCZ2319" s="59"/>
      <c r="HDA2319" s="59"/>
      <c r="HDB2319" s="59"/>
      <c r="HDC2319" s="59"/>
      <c r="HDD2319" s="59"/>
      <c r="HDE2319" s="59"/>
      <c r="HDF2319" s="59"/>
      <c r="HDG2319" s="59"/>
      <c r="HDH2319" s="59"/>
      <c r="HDI2319" s="59"/>
      <c r="HDJ2319" s="59"/>
      <c r="HDK2319" s="59"/>
      <c r="HDL2319" s="59"/>
      <c r="HDM2319" s="59"/>
      <c r="HDN2319" s="59"/>
      <c r="HDO2319" s="59"/>
      <c r="HDP2319" s="59"/>
      <c r="HDQ2319" s="59"/>
      <c r="HDR2319" s="59"/>
      <c r="HDS2319" s="59"/>
      <c r="HDT2319" s="59"/>
      <c r="HDU2319" s="59"/>
      <c r="HDV2319" s="59"/>
      <c r="HDW2319" s="59"/>
      <c r="HDX2319" s="59"/>
      <c r="HDY2319" s="59"/>
      <c r="HDZ2319" s="59"/>
      <c r="HEA2319" s="59"/>
      <c r="HEB2319" s="59"/>
      <c r="HEC2319" s="59"/>
      <c r="HED2319" s="59"/>
      <c r="HEE2319" s="59"/>
      <c r="HEF2319" s="59"/>
      <c r="HEG2319" s="59"/>
      <c r="HEH2319" s="59"/>
      <c r="HEI2319" s="59"/>
      <c r="HEJ2319" s="59"/>
      <c r="HEK2319" s="59"/>
      <c r="HEL2319" s="59"/>
      <c r="HEM2319" s="59"/>
      <c r="HEN2319" s="59"/>
      <c r="HEO2319" s="59"/>
      <c r="HEP2319" s="59"/>
      <c r="HEQ2319" s="59"/>
      <c r="HER2319" s="59"/>
      <c r="HES2319" s="59"/>
      <c r="HET2319" s="59"/>
      <c r="HEU2319" s="59"/>
      <c r="HEV2319" s="59"/>
      <c r="HEW2319" s="59"/>
      <c r="HEX2319" s="59"/>
      <c r="HEY2319" s="59"/>
      <c r="HEZ2319" s="59"/>
      <c r="HFA2319" s="59"/>
      <c r="HFB2319" s="59"/>
      <c r="HFC2319" s="59"/>
      <c r="HFD2319" s="59"/>
      <c r="HFE2319" s="59"/>
      <c r="HFF2319" s="59"/>
      <c r="HFG2319" s="59"/>
      <c r="HFH2319" s="59"/>
      <c r="HFI2319" s="59"/>
      <c r="HFJ2319" s="59"/>
      <c r="HFK2319" s="59"/>
      <c r="HFL2319" s="59"/>
      <c r="HFM2319" s="59"/>
      <c r="HFN2319" s="59"/>
      <c r="HFO2319" s="59"/>
      <c r="HFP2319" s="59"/>
      <c r="HFQ2319" s="59"/>
      <c r="HFR2319" s="59"/>
      <c r="HFS2319" s="59"/>
      <c r="HFT2319" s="59"/>
      <c r="HFU2319" s="59"/>
      <c r="HFV2319" s="59"/>
      <c r="HFW2319" s="59"/>
      <c r="HFX2319" s="59"/>
      <c r="HFY2319" s="59"/>
      <c r="HFZ2319" s="59"/>
      <c r="HGA2319" s="59"/>
      <c r="HGB2319" s="59"/>
      <c r="HGC2319" s="59"/>
      <c r="HGD2319" s="59"/>
      <c r="HGE2319" s="59"/>
      <c r="HGF2319" s="59"/>
      <c r="HGG2319" s="59"/>
      <c r="HGH2319" s="59"/>
      <c r="HGI2319" s="59"/>
      <c r="HGJ2319" s="59"/>
      <c r="HGK2319" s="59"/>
      <c r="HGL2319" s="59"/>
      <c r="HGM2319" s="59"/>
      <c r="HGN2319" s="59"/>
      <c r="HGO2319" s="59"/>
      <c r="HGP2319" s="59"/>
      <c r="HGQ2319" s="59"/>
      <c r="HGR2319" s="59"/>
      <c r="HGS2319" s="59"/>
      <c r="HGT2319" s="59"/>
      <c r="HGU2319" s="59"/>
      <c r="HGV2319" s="59"/>
      <c r="HGW2319" s="59"/>
      <c r="HGX2319" s="59"/>
      <c r="HGY2319" s="59"/>
      <c r="HGZ2319" s="59"/>
      <c r="HHA2319" s="59"/>
      <c r="HHB2319" s="59"/>
      <c r="HHC2319" s="59"/>
      <c r="HHD2319" s="59"/>
      <c r="HHE2319" s="59"/>
      <c r="HHF2319" s="59"/>
      <c r="HHG2319" s="59"/>
      <c r="HHH2319" s="59"/>
      <c r="HHI2319" s="59"/>
      <c r="HHJ2319" s="59"/>
      <c r="HHK2319" s="59"/>
      <c r="HHL2319" s="59"/>
      <c r="HHM2319" s="59"/>
      <c r="HHN2319" s="59"/>
      <c r="HHO2319" s="59"/>
      <c r="HHP2319" s="59"/>
      <c r="HHQ2319" s="59"/>
      <c r="HHR2319" s="59"/>
      <c r="HHS2319" s="59"/>
      <c r="HHT2319" s="59"/>
      <c r="HHU2319" s="59"/>
      <c r="HHV2319" s="59"/>
      <c r="HHW2319" s="59"/>
      <c r="HHX2319" s="59"/>
      <c r="HHY2319" s="59"/>
      <c r="HHZ2319" s="59"/>
      <c r="HIA2319" s="59"/>
      <c r="HIB2319" s="59"/>
      <c r="HIC2319" s="59"/>
      <c r="HID2319" s="59"/>
      <c r="HIE2319" s="59"/>
      <c r="HIF2319" s="59"/>
      <c r="HIG2319" s="59"/>
      <c r="HIH2319" s="59"/>
      <c r="HII2319" s="59"/>
      <c r="HIJ2319" s="59"/>
      <c r="HIK2319" s="59"/>
      <c r="HIL2319" s="59"/>
      <c r="HIM2319" s="59"/>
      <c r="HIN2319" s="59"/>
      <c r="HIO2319" s="59"/>
      <c r="HIP2319" s="59"/>
      <c r="HIQ2319" s="59"/>
      <c r="HIR2319" s="59"/>
      <c r="HIS2319" s="59"/>
      <c r="HIT2319" s="59"/>
      <c r="HIU2319" s="59"/>
      <c r="HIV2319" s="59"/>
      <c r="HIW2319" s="59"/>
      <c r="HIX2319" s="59"/>
      <c r="HIY2319" s="59"/>
      <c r="HIZ2319" s="59"/>
      <c r="HJA2319" s="59"/>
      <c r="HJB2319" s="59"/>
      <c r="HJC2319" s="59"/>
      <c r="HJD2319" s="59"/>
      <c r="HJE2319" s="59"/>
      <c r="HJF2319" s="59"/>
      <c r="HJG2319" s="59"/>
      <c r="HJH2319" s="59"/>
      <c r="HJI2319" s="59"/>
      <c r="HJJ2319" s="59"/>
      <c r="HJK2319" s="59"/>
      <c r="HJL2319" s="59"/>
      <c r="HJM2319" s="59"/>
      <c r="HJN2319" s="59"/>
      <c r="HJO2319" s="59"/>
      <c r="HJP2319" s="59"/>
      <c r="HJQ2319" s="59"/>
      <c r="HJR2319" s="59"/>
      <c r="HJS2319" s="59"/>
      <c r="HJT2319" s="59"/>
      <c r="HJU2319" s="59"/>
      <c r="HJV2319" s="59"/>
      <c r="HJW2319" s="59"/>
      <c r="HJX2319" s="59"/>
      <c r="HJY2319" s="59"/>
      <c r="HJZ2319" s="59"/>
      <c r="HKA2319" s="59"/>
      <c r="HKB2319" s="59"/>
      <c r="HKC2319" s="59"/>
      <c r="HKD2319" s="59"/>
      <c r="HKE2319" s="59"/>
      <c r="HKF2319" s="59"/>
      <c r="HKG2319" s="59"/>
      <c r="HKH2319" s="59"/>
      <c r="HKI2319" s="59"/>
      <c r="HKJ2319" s="59"/>
      <c r="HKK2319" s="59"/>
      <c r="HKL2319" s="59"/>
      <c r="HKM2319" s="59"/>
      <c r="HKN2319" s="59"/>
      <c r="HKO2319" s="59"/>
      <c r="HKP2319" s="59"/>
      <c r="HKQ2319" s="59"/>
      <c r="HKR2319" s="59"/>
      <c r="HKS2319" s="59"/>
      <c r="HKT2319" s="59"/>
      <c r="HKU2319" s="59"/>
      <c r="HKV2319" s="59"/>
      <c r="HKW2319" s="59"/>
      <c r="HKX2319" s="59"/>
      <c r="HKY2319" s="59"/>
      <c r="HKZ2319" s="59"/>
      <c r="HLA2319" s="59"/>
      <c r="HLB2319" s="59"/>
      <c r="HLC2319" s="59"/>
      <c r="HLD2319" s="59"/>
      <c r="HLE2319" s="59"/>
      <c r="HLF2319" s="59"/>
      <c r="HLG2319" s="59"/>
      <c r="HLH2319" s="59"/>
      <c r="HLI2319" s="59"/>
      <c r="HLJ2319" s="59"/>
      <c r="HLK2319" s="59"/>
      <c r="HLL2319" s="59"/>
      <c r="HLM2319" s="59"/>
      <c r="HLN2319" s="59"/>
      <c r="HLO2319" s="59"/>
      <c r="HLP2319" s="59"/>
      <c r="HLQ2319" s="59"/>
      <c r="HLR2319" s="59"/>
      <c r="HLS2319" s="59"/>
      <c r="HLT2319" s="59"/>
      <c r="HLU2319" s="59"/>
      <c r="HLV2319" s="59"/>
      <c r="HLW2319" s="59"/>
      <c r="HLX2319" s="59"/>
      <c r="HLY2319" s="59"/>
      <c r="HLZ2319" s="59"/>
      <c r="HMA2319" s="59"/>
      <c r="HMB2319" s="59"/>
      <c r="HMC2319" s="59"/>
      <c r="HMD2319" s="59"/>
      <c r="HME2319" s="59"/>
      <c r="HMF2319" s="59"/>
      <c r="HMG2319" s="59"/>
      <c r="HMH2319" s="59"/>
      <c r="HMI2319" s="59"/>
      <c r="HMJ2319" s="59"/>
      <c r="HMK2319" s="59"/>
      <c r="HML2319" s="59"/>
      <c r="HMM2319" s="59"/>
      <c r="HMN2319" s="59"/>
      <c r="HMO2319" s="59"/>
      <c r="HMP2319" s="59"/>
      <c r="HMQ2319" s="59"/>
      <c r="HMR2319" s="59"/>
      <c r="HMS2319" s="59"/>
      <c r="HMT2319" s="59"/>
      <c r="HMU2319" s="59"/>
      <c r="HMV2319" s="59"/>
      <c r="HMW2319" s="59"/>
      <c r="HMX2319" s="59"/>
      <c r="HMY2319" s="59"/>
      <c r="HMZ2319" s="59"/>
      <c r="HNA2319" s="59"/>
      <c r="HNB2319" s="59"/>
      <c r="HNC2319" s="59"/>
      <c r="HND2319" s="59"/>
      <c r="HNE2319" s="59"/>
      <c r="HNF2319" s="59"/>
      <c r="HNG2319" s="59"/>
      <c r="HNH2319" s="59"/>
      <c r="HNI2319" s="59"/>
      <c r="HNJ2319" s="59"/>
      <c r="HNK2319" s="59"/>
      <c r="HNL2319" s="59"/>
      <c r="HNM2319" s="59"/>
      <c r="HNN2319" s="59"/>
      <c r="HNO2319" s="59"/>
      <c r="HNP2319" s="59"/>
      <c r="HNQ2319" s="59"/>
      <c r="HNR2319" s="59"/>
      <c r="HNS2319" s="59"/>
      <c r="HNT2319" s="59"/>
      <c r="HNU2319" s="59"/>
      <c r="HNV2319" s="59"/>
      <c r="HNW2319" s="59"/>
      <c r="HNX2319" s="59"/>
      <c r="HNY2319" s="59"/>
      <c r="HNZ2319" s="59"/>
      <c r="HOA2319" s="59"/>
      <c r="HOB2319" s="59"/>
      <c r="HOC2319" s="59"/>
      <c r="HOD2319" s="59"/>
      <c r="HOE2319" s="59"/>
      <c r="HOF2319" s="59"/>
      <c r="HOG2319" s="59"/>
      <c r="HOH2319" s="59"/>
      <c r="HOI2319" s="59"/>
      <c r="HOJ2319" s="59"/>
      <c r="HOK2319" s="59"/>
      <c r="HOL2319" s="59"/>
      <c r="HOM2319" s="59"/>
      <c r="HON2319" s="59"/>
      <c r="HOO2319" s="59"/>
      <c r="HOP2319" s="59"/>
      <c r="HOQ2319" s="59"/>
      <c r="HOR2319" s="59"/>
      <c r="HOS2319" s="59"/>
      <c r="HOT2319" s="59"/>
      <c r="HOU2319" s="59"/>
      <c r="HOV2319" s="59"/>
      <c r="HOW2319" s="59"/>
      <c r="HOX2319" s="59"/>
      <c r="HOY2319" s="59"/>
      <c r="HOZ2319" s="59"/>
      <c r="HPA2319" s="59"/>
      <c r="HPB2319" s="59"/>
      <c r="HPC2319" s="59"/>
      <c r="HPD2319" s="59"/>
      <c r="HPE2319" s="59"/>
      <c r="HPF2319" s="59"/>
      <c r="HPG2319" s="59"/>
      <c r="HPH2319" s="59"/>
      <c r="HPI2319" s="59"/>
      <c r="HPJ2319" s="59"/>
      <c r="HPK2319" s="59"/>
      <c r="HPL2319" s="59"/>
      <c r="HPM2319" s="59"/>
      <c r="HPN2319" s="59"/>
      <c r="HPO2319" s="59"/>
      <c r="HPP2319" s="59"/>
      <c r="HPQ2319" s="59"/>
      <c r="HPR2319" s="59"/>
      <c r="HPS2319" s="59"/>
      <c r="HPT2319" s="59"/>
      <c r="HPU2319" s="59"/>
      <c r="HPV2319" s="59"/>
      <c r="HPW2319" s="59"/>
      <c r="HPX2319" s="59"/>
      <c r="HPY2319" s="59"/>
      <c r="HPZ2319" s="59"/>
      <c r="HQA2319" s="59"/>
      <c r="HQB2319" s="59"/>
      <c r="HQC2319" s="59"/>
      <c r="HQD2319" s="59"/>
      <c r="HQE2319" s="59"/>
      <c r="HQF2319" s="59"/>
      <c r="HQG2319" s="59"/>
      <c r="HQH2319" s="59"/>
      <c r="HQI2319" s="59"/>
      <c r="HQJ2319" s="59"/>
      <c r="HQK2319" s="59"/>
      <c r="HQL2319" s="59"/>
      <c r="HQM2319" s="59"/>
      <c r="HQN2319" s="59"/>
      <c r="HQO2319" s="59"/>
      <c r="HQP2319" s="59"/>
      <c r="HQQ2319" s="59"/>
      <c r="HQR2319" s="59"/>
      <c r="HQS2319" s="59"/>
      <c r="HQT2319" s="59"/>
      <c r="HQU2319" s="59"/>
      <c r="HQV2319" s="59"/>
      <c r="HQW2319" s="59"/>
      <c r="HQX2319" s="59"/>
      <c r="HQY2319" s="59"/>
      <c r="HQZ2319" s="59"/>
      <c r="HRA2319" s="59"/>
      <c r="HRB2319" s="59"/>
      <c r="HRC2319" s="59"/>
      <c r="HRD2319" s="59"/>
      <c r="HRE2319" s="59"/>
      <c r="HRF2319" s="59"/>
      <c r="HRG2319" s="59"/>
      <c r="HRH2319" s="59"/>
      <c r="HRI2319" s="59"/>
      <c r="HRJ2319" s="59"/>
      <c r="HRK2319" s="59"/>
      <c r="HRL2319" s="59"/>
      <c r="HRM2319" s="59"/>
      <c r="HRN2319" s="59"/>
      <c r="HRO2319" s="59"/>
      <c r="HRP2319" s="59"/>
      <c r="HRQ2319" s="59"/>
      <c r="HRR2319" s="59"/>
      <c r="HRS2319" s="59"/>
      <c r="HRT2319" s="59"/>
      <c r="HRU2319" s="59"/>
      <c r="HRV2319" s="59"/>
      <c r="HRW2319" s="59"/>
      <c r="HRX2319" s="59"/>
      <c r="HRY2319" s="59"/>
      <c r="HRZ2319" s="59"/>
      <c r="HSA2319" s="59"/>
      <c r="HSB2319" s="59"/>
      <c r="HSC2319" s="59"/>
      <c r="HSD2319" s="59"/>
      <c r="HSE2319" s="59"/>
      <c r="HSF2319" s="59"/>
      <c r="HSG2319" s="59"/>
      <c r="HSH2319" s="59"/>
      <c r="HSI2319" s="59"/>
      <c r="HSJ2319" s="59"/>
      <c r="HSK2319" s="59"/>
      <c r="HSL2319" s="59"/>
      <c r="HSM2319" s="59"/>
      <c r="HSN2319" s="59"/>
      <c r="HSO2319" s="59"/>
      <c r="HSP2319" s="59"/>
      <c r="HSQ2319" s="59"/>
      <c r="HSR2319" s="59"/>
      <c r="HSS2319" s="59"/>
      <c r="HST2319" s="59"/>
      <c r="HSU2319" s="59"/>
      <c r="HSV2319" s="59"/>
      <c r="HSW2319" s="59"/>
      <c r="HSX2319" s="59"/>
      <c r="HSY2319" s="59"/>
      <c r="HSZ2319" s="59"/>
      <c r="HTA2319" s="59"/>
      <c r="HTB2319" s="59"/>
      <c r="HTC2319" s="59"/>
      <c r="HTD2319" s="59"/>
      <c r="HTE2319" s="59"/>
      <c r="HTF2319" s="59"/>
      <c r="HTG2319" s="59"/>
      <c r="HTH2319" s="59"/>
      <c r="HTI2319" s="59"/>
      <c r="HTJ2319" s="59"/>
      <c r="HTK2319" s="59"/>
      <c r="HTL2319" s="59"/>
      <c r="HTM2319" s="59"/>
      <c r="HTN2319" s="59"/>
      <c r="HTO2319" s="59"/>
      <c r="HTP2319" s="59"/>
      <c r="HTQ2319" s="59"/>
      <c r="HTR2319" s="59"/>
      <c r="HTS2319" s="59"/>
      <c r="HTT2319" s="59"/>
      <c r="HTU2319" s="59"/>
      <c r="HTV2319" s="59"/>
      <c r="HTW2319" s="59"/>
      <c r="HTX2319" s="59"/>
      <c r="HTY2319" s="59"/>
      <c r="HTZ2319" s="59"/>
      <c r="HUA2319" s="59"/>
      <c r="HUB2319" s="59"/>
      <c r="HUC2319" s="59"/>
      <c r="HUD2319" s="59"/>
      <c r="HUE2319" s="59"/>
      <c r="HUF2319" s="59"/>
      <c r="HUG2319" s="59"/>
      <c r="HUH2319" s="59"/>
      <c r="HUI2319" s="59"/>
      <c r="HUJ2319" s="59"/>
      <c r="HUK2319" s="59"/>
      <c r="HUL2319" s="59"/>
      <c r="HUM2319" s="59"/>
      <c r="HUN2319" s="59"/>
      <c r="HUO2319" s="59"/>
      <c r="HUP2319" s="59"/>
      <c r="HUQ2319" s="59"/>
      <c r="HUR2319" s="59"/>
      <c r="HUS2319" s="59"/>
      <c r="HUT2319" s="59"/>
      <c r="HUU2319" s="59"/>
      <c r="HUV2319" s="59"/>
      <c r="HUW2319" s="59"/>
      <c r="HUX2319" s="59"/>
      <c r="HUY2319" s="59"/>
      <c r="HUZ2319" s="59"/>
      <c r="HVA2319" s="59"/>
      <c r="HVB2319" s="59"/>
      <c r="HVC2319" s="59"/>
      <c r="HVD2319" s="59"/>
      <c r="HVE2319" s="59"/>
      <c r="HVF2319" s="59"/>
      <c r="HVG2319" s="59"/>
      <c r="HVH2319" s="59"/>
      <c r="HVI2319" s="59"/>
      <c r="HVJ2319" s="59"/>
      <c r="HVK2319" s="59"/>
      <c r="HVL2319" s="59"/>
      <c r="HVM2319" s="59"/>
      <c r="HVN2319" s="59"/>
      <c r="HVO2319" s="59"/>
      <c r="HVP2319" s="59"/>
      <c r="HVQ2319" s="59"/>
      <c r="HVR2319" s="59"/>
      <c r="HVS2319" s="59"/>
      <c r="HVT2319" s="59"/>
      <c r="HVU2319" s="59"/>
      <c r="HVV2319" s="59"/>
      <c r="HVW2319" s="59"/>
      <c r="HVX2319" s="59"/>
      <c r="HVY2319" s="59"/>
      <c r="HVZ2319" s="59"/>
      <c r="HWA2319" s="59"/>
      <c r="HWB2319" s="59"/>
      <c r="HWC2319" s="59"/>
      <c r="HWD2319" s="59"/>
      <c r="HWE2319" s="59"/>
      <c r="HWF2319" s="59"/>
      <c r="HWG2319" s="59"/>
      <c r="HWH2319" s="59"/>
      <c r="HWI2319" s="59"/>
      <c r="HWJ2319" s="59"/>
      <c r="HWK2319" s="59"/>
      <c r="HWL2319" s="59"/>
      <c r="HWM2319" s="59"/>
      <c r="HWN2319" s="59"/>
      <c r="HWO2319" s="59"/>
      <c r="HWP2319" s="59"/>
      <c r="HWQ2319" s="59"/>
      <c r="HWR2319" s="59"/>
      <c r="HWS2319" s="59"/>
      <c r="HWT2319" s="59"/>
      <c r="HWU2319" s="59"/>
      <c r="HWV2319" s="59"/>
      <c r="HWW2319" s="59"/>
      <c r="HWX2319" s="59"/>
      <c r="HWY2319" s="59"/>
      <c r="HWZ2319" s="59"/>
      <c r="HXA2319" s="59"/>
      <c r="HXB2319" s="59"/>
      <c r="HXC2319" s="59"/>
      <c r="HXD2319" s="59"/>
      <c r="HXE2319" s="59"/>
      <c r="HXF2319" s="59"/>
      <c r="HXG2319" s="59"/>
      <c r="HXH2319" s="59"/>
      <c r="HXI2319" s="59"/>
      <c r="HXJ2319" s="59"/>
      <c r="HXK2319" s="59"/>
      <c r="HXL2319" s="59"/>
      <c r="HXM2319" s="59"/>
      <c r="HXN2319" s="59"/>
      <c r="HXO2319" s="59"/>
      <c r="HXP2319" s="59"/>
      <c r="HXQ2319" s="59"/>
      <c r="HXR2319" s="59"/>
      <c r="HXS2319" s="59"/>
      <c r="HXT2319" s="59"/>
      <c r="HXU2319" s="59"/>
      <c r="HXV2319" s="59"/>
      <c r="HXW2319" s="59"/>
      <c r="HXX2319" s="59"/>
      <c r="HXY2319" s="59"/>
      <c r="HXZ2319" s="59"/>
      <c r="HYA2319" s="59"/>
      <c r="HYB2319" s="59"/>
      <c r="HYC2319" s="59"/>
      <c r="HYD2319" s="59"/>
      <c r="HYE2319" s="59"/>
      <c r="HYF2319" s="59"/>
      <c r="HYG2319" s="59"/>
      <c r="HYH2319" s="59"/>
      <c r="HYI2319" s="59"/>
      <c r="HYJ2319" s="59"/>
      <c r="HYK2319" s="59"/>
      <c r="HYL2319" s="59"/>
      <c r="HYM2319" s="59"/>
      <c r="HYN2319" s="59"/>
      <c r="HYO2319" s="59"/>
      <c r="HYP2319" s="59"/>
      <c r="HYQ2319" s="59"/>
      <c r="HYR2319" s="59"/>
      <c r="HYS2319" s="59"/>
      <c r="HYT2319" s="59"/>
      <c r="HYU2319" s="59"/>
      <c r="HYV2319" s="59"/>
      <c r="HYW2319" s="59"/>
      <c r="HYX2319" s="59"/>
      <c r="HYY2319" s="59"/>
      <c r="HYZ2319" s="59"/>
      <c r="HZA2319" s="59"/>
      <c r="HZB2319" s="59"/>
      <c r="HZC2319" s="59"/>
      <c r="HZD2319" s="59"/>
      <c r="HZE2319" s="59"/>
      <c r="HZF2319" s="59"/>
      <c r="HZG2319" s="59"/>
      <c r="HZH2319" s="59"/>
      <c r="HZI2319" s="59"/>
      <c r="HZJ2319" s="59"/>
      <c r="HZK2319" s="59"/>
      <c r="HZL2319" s="59"/>
      <c r="HZM2319" s="59"/>
      <c r="HZN2319" s="59"/>
      <c r="HZO2319" s="59"/>
      <c r="HZP2319" s="59"/>
      <c r="HZQ2319" s="59"/>
      <c r="HZR2319" s="59"/>
      <c r="HZS2319" s="59"/>
      <c r="HZT2319" s="59"/>
      <c r="HZU2319" s="59"/>
      <c r="HZV2319" s="59"/>
      <c r="HZW2319" s="59"/>
      <c r="HZX2319" s="59"/>
      <c r="HZY2319" s="59"/>
      <c r="HZZ2319" s="59"/>
      <c r="IAA2319" s="59"/>
      <c r="IAB2319" s="59"/>
      <c r="IAC2319" s="59"/>
      <c r="IAD2319" s="59"/>
      <c r="IAE2319" s="59"/>
      <c r="IAF2319" s="59"/>
      <c r="IAG2319" s="59"/>
      <c r="IAH2319" s="59"/>
      <c r="IAI2319" s="59"/>
      <c r="IAJ2319" s="59"/>
      <c r="IAK2319" s="59"/>
      <c r="IAL2319" s="59"/>
      <c r="IAM2319" s="59"/>
      <c r="IAN2319" s="59"/>
      <c r="IAO2319" s="59"/>
      <c r="IAP2319" s="59"/>
      <c r="IAQ2319" s="59"/>
      <c r="IAR2319" s="59"/>
      <c r="IAS2319" s="59"/>
      <c r="IAT2319" s="59"/>
      <c r="IAU2319" s="59"/>
      <c r="IAV2319" s="59"/>
      <c r="IAW2319" s="59"/>
      <c r="IAX2319" s="59"/>
      <c r="IAY2319" s="59"/>
      <c r="IAZ2319" s="59"/>
      <c r="IBA2319" s="59"/>
      <c r="IBB2319" s="59"/>
      <c r="IBC2319" s="59"/>
      <c r="IBD2319" s="59"/>
      <c r="IBE2319" s="59"/>
      <c r="IBF2319" s="59"/>
      <c r="IBG2319" s="59"/>
      <c r="IBH2319" s="59"/>
      <c r="IBI2319" s="59"/>
      <c r="IBJ2319" s="59"/>
      <c r="IBK2319" s="59"/>
      <c r="IBL2319" s="59"/>
      <c r="IBM2319" s="59"/>
      <c r="IBN2319" s="59"/>
      <c r="IBO2319" s="59"/>
      <c r="IBP2319" s="59"/>
      <c r="IBQ2319" s="59"/>
      <c r="IBR2319" s="59"/>
      <c r="IBS2319" s="59"/>
      <c r="IBT2319" s="59"/>
      <c r="IBU2319" s="59"/>
      <c r="IBV2319" s="59"/>
      <c r="IBW2319" s="59"/>
      <c r="IBX2319" s="59"/>
      <c r="IBY2319" s="59"/>
      <c r="IBZ2319" s="59"/>
      <c r="ICA2319" s="59"/>
      <c r="ICB2319" s="59"/>
      <c r="ICC2319" s="59"/>
      <c r="ICD2319" s="59"/>
      <c r="ICE2319" s="59"/>
      <c r="ICF2319" s="59"/>
      <c r="ICG2319" s="59"/>
      <c r="ICH2319" s="59"/>
      <c r="ICI2319" s="59"/>
      <c r="ICJ2319" s="59"/>
      <c r="ICK2319" s="59"/>
      <c r="ICL2319" s="59"/>
      <c r="ICM2319" s="59"/>
      <c r="ICN2319" s="59"/>
      <c r="ICO2319" s="59"/>
      <c r="ICP2319" s="59"/>
      <c r="ICQ2319" s="59"/>
      <c r="ICR2319" s="59"/>
      <c r="ICS2319" s="59"/>
      <c r="ICT2319" s="59"/>
      <c r="ICU2319" s="59"/>
      <c r="ICV2319" s="59"/>
      <c r="ICW2319" s="59"/>
      <c r="ICX2319" s="59"/>
      <c r="ICY2319" s="59"/>
      <c r="ICZ2319" s="59"/>
      <c r="IDA2319" s="59"/>
      <c r="IDB2319" s="59"/>
      <c r="IDC2319" s="59"/>
      <c r="IDD2319" s="59"/>
      <c r="IDE2319" s="59"/>
      <c r="IDF2319" s="59"/>
      <c r="IDG2319" s="59"/>
      <c r="IDH2319" s="59"/>
      <c r="IDI2319" s="59"/>
      <c r="IDJ2319" s="59"/>
      <c r="IDK2319" s="59"/>
      <c r="IDL2319" s="59"/>
      <c r="IDM2319" s="59"/>
      <c r="IDN2319" s="59"/>
      <c r="IDO2319" s="59"/>
      <c r="IDP2319" s="59"/>
      <c r="IDQ2319" s="59"/>
      <c r="IDR2319" s="59"/>
      <c r="IDS2319" s="59"/>
      <c r="IDT2319" s="59"/>
      <c r="IDU2319" s="59"/>
      <c r="IDV2319" s="59"/>
      <c r="IDW2319" s="59"/>
      <c r="IDX2319" s="59"/>
      <c r="IDY2319" s="59"/>
      <c r="IDZ2319" s="59"/>
      <c r="IEA2319" s="59"/>
      <c r="IEB2319" s="59"/>
      <c r="IEC2319" s="59"/>
      <c r="IED2319" s="59"/>
      <c r="IEE2319" s="59"/>
      <c r="IEF2319" s="59"/>
      <c r="IEG2319" s="59"/>
      <c r="IEH2319" s="59"/>
      <c r="IEI2319" s="59"/>
      <c r="IEJ2319" s="59"/>
      <c r="IEK2319" s="59"/>
      <c r="IEL2319" s="59"/>
      <c r="IEM2319" s="59"/>
      <c r="IEN2319" s="59"/>
      <c r="IEO2319" s="59"/>
      <c r="IEP2319" s="59"/>
      <c r="IEQ2319" s="59"/>
      <c r="IER2319" s="59"/>
      <c r="IES2319" s="59"/>
      <c r="IET2319" s="59"/>
      <c r="IEU2319" s="59"/>
      <c r="IEV2319" s="59"/>
      <c r="IEW2319" s="59"/>
      <c r="IEX2319" s="59"/>
      <c r="IEY2319" s="59"/>
      <c r="IEZ2319" s="59"/>
      <c r="IFA2319" s="59"/>
      <c r="IFB2319" s="59"/>
      <c r="IFC2319" s="59"/>
      <c r="IFD2319" s="59"/>
      <c r="IFE2319" s="59"/>
      <c r="IFF2319" s="59"/>
      <c r="IFG2319" s="59"/>
      <c r="IFH2319" s="59"/>
      <c r="IFI2319" s="59"/>
      <c r="IFJ2319" s="59"/>
      <c r="IFK2319" s="59"/>
      <c r="IFL2319" s="59"/>
      <c r="IFM2319" s="59"/>
      <c r="IFN2319" s="59"/>
      <c r="IFO2319" s="59"/>
      <c r="IFP2319" s="59"/>
      <c r="IFQ2319" s="59"/>
      <c r="IFR2319" s="59"/>
      <c r="IFS2319" s="59"/>
      <c r="IFT2319" s="59"/>
      <c r="IFU2319" s="59"/>
      <c r="IFV2319" s="59"/>
      <c r="IFW2319" s="59"/>
      <c r="IFX2319" s="59"/>
      <c r="IFY2319" s="59"/>
      <c r="IFZ2319" s="59"/>
      <c r="IGA2319" s="59"/>
      <c r="IGB2319" s="59"/>
      <c r="IGC2319" s="59"/>
      <c r="IGD2319" s="59"/>
      <c r="IGE2319" s="59"/>
      <c r="IGF2319" s="59"/>
      <c r="IGG2319" s="59"/>
      <c r="IGH2319" s="59"/>
      <c r="IGI2319" s="59"/>
      <c r="IGJ2319" s="59"/>
      <c r="IGK2319" s="59"/>
      <c r="IGL2319" s="59"/>
      <c r="IGM2319" s="59"/>
      <c r="IGN2319" s="59"/>
      <c r="IGO2319" s="59"/>
      <c r="IGP2319" s="59"/>
      <c r="IGQ2319" s="59"/>
      <c r="IGR2319" s="59"/>
      <c r="IGS2319" s="59"/>
      <c r="IGT2319" s="59"/>
      <c r="IGU2319" s="59"/>
      <c r="IGV2319" s="59"/>
      <c r="IGW2319" s="59"/>
      <c r="IGX2319" s="59"/>
      <c r="IGY2319" s="59"/>
      <c r="IGZ2319" s="59"/>
      <c r="IHA2319" s="59"/>
      <c r="IHB2319" s="59"/>
      <c r="IHC2319" s="59"/>
      <c r="IHD2319" s="59"/>
      <c r="IHE2319" s="59"/>
      <c r="IHF2319" s="59"/>
      <c r="IHG2319" s="59"/>
      <c r="IHH2319" s="59"/>
      <c r="IHI2319" s="59"/>
      <c r="IHJ2319" s="59"/>
      <c r="IHK2319" s="59"/>
      <c r="IHL2319" s="59"/>
      <c r="IHM2319" s="59"/>
      <c r="IHN2319" s="59"/>
      <c r="IHO2319" s="59"/>
      <c r="IHP2319" s="59"/>
      <c r="IHQ2319" s="59"/>
      <c r="IHR2319" s="59"/>
      <c r="IHS2319" s="59"/>
      <c r="IHT2319" s="59"/>
      <c r="IHU2319" s="59"/>
      <c r="IHV2319" s="59"/>
      <c r="IHW2319" s="59"/>
      <c r="IHX2319" s="59"/>
      <c r="IHY2319" s="59"/>
      <c r="IHZ2319" s="59"/>
      <c r="IIA2319" s="59"/>
      <c r="IIB2319" s="59"/>
      <c r="IIC2319" s="59"/>
      <c r="IID2319" s="59"/>
      <c r="IIE2319" s="59"/>
      <c r="IIF2319" s="59"/>
      <c r="IIG2319" s="59"/>
      <c r="IIH2319" s="59"/>
      <c r="III2319" s="59"/>
      <c r="IIJ2319" s="59"/>
      <c r="IIK2319" s="59"/>
      <c r="IIL2319" s="59"/>
      <c r="IIM2319" s="59"/>
      <c r="IIN2319" s="59"/>
      <c r="IIO2319" s="59"/>
      <c r="IIP2319" s="59"/>
      <c r="IIQ2319" s="59"/>
      <c r="IIR2319" s="59"/>
      <c r="IIS2319" s="59"/>
      <c r="IIT2319" s="59"/>
      <c r="IIU2319" s="59"/>
      <c r="IIV2319" s="59"/>
      <c r="IIW2319" s="59"/>
      <c r="IIX2319" s="59"/>
      <c r="IIY2319" s="59"/>
      <c r="IIZ2319" s="59"/>
      <c r="IJA2319" s="59"/>
      <c r="IJB2319" s="59"/>
      <c r="IJC2319" s="59"/>
      <c r="IJD2319" s="59"/>
      <c r="IJE2319" s="59"/>
      <c r="IJF2319" s="59"/>
      <c r="IJG2319" s="59"/>
      <c r="IJH2319" s="59"/>
      <c r="IJI2319" s="59"/>
      <c r="IJJ2319" s="59"/>
      <c r="IJK2319" s="59"/>
      <c r="IJL2319" s="59"/>
      <c r="IJM2319" s="59"/>
      <c r="IJN2319" s="59"/>
      <c r="IJO2319" s="59"/>
      <c r="IJP2319" s="59"/>
      <c r="IJQ2319" s="59"/>
      <c r="IJR2319" s="59"/>
      <c r="IJS2319" s="59"/>
      <c r="IJT2319" s="59"/>
      <c r="IJU2319" s="59"/>
      <c r="IJV2319" s="59"/>
      <c r="IJW2319" s="59"/>
      <c r="IJX2319" s="59"/>
      <c r="IJY2319" s="59"/>
      <c r="IJZ2319" s="59"/>
      <c r="IKA2319" s="59"/>
      <c r="IKB2319" s="59"/>
      <c r="IKC2319" s="59"/>
      <c r="IKD2319" s="59"/>
      <c r="IKE2319" s="59"/>
      <c r="IKF2319" s="59"/>
      <c r="IKG2319" s="59"/>
      <c r="IKH2319" s="59"/>
      <c r="IKI2319" s="59"/>
      <c r="IKJ2319" s="59"/>
      <c r="IKK2319" s="59"/>
      <c r="IKL2319" s="59"/>
      <c r="IKM2319" s="59"/>
      <c r="IKN2319" s="59"/>
      <c r="IKO2319" s="59"/>
      <c r="IKP2319" s="59"/>
      <c r="IKQ2319" s="59"/>
      <c r="IKR2319" s="59"/>
      <c r="IKS2319" s="59"/>
      <c r="IKT2319" s="59"/>
      <c r="IKU2319" s="59"/>
      <c r="IKV2319" s="59"/>
      <c r="IKW2319" s="59"/>
      <c r="IKX2319" s="59"/>
      <c r="IKY2319" s="59"/>
      <c r="IKZ2319" s="59"/>
      <c r="ILA2319" s="59"/>
      <c r="ILB2319" s="59"/>
      <c r="ILC2319" s="59"/>
      <c r="ILD2319" s="59"/>
      <c r="ILE2319" s="59"/>
      <c r="ILF2319" s="59"/>
      <c r="ILG2319" s="59"/>
      <c r="ILH2319" s="59"/>
      <c r="ILI2319" s="59"/>
      <c r="ILJ2319" s="59"/>
      <c r="ILK2319" s="59"/>
      <c r="ILL2319" s="59"/>
      <c r="ILM2319" s="59"/>
      <c r="ILN2319" s="59"/>
      <c r="ILO2319" s="59"/>
      <c r="ILP2319" s="59"/>
      <c r="ILQ2319" s="59"/>
      <c r="ILR2319" s="59"/>
      <c r="ILS2319" s="59"/>
      <c r="ILT2319" s="59"/>
      <c r="ILU2319" s="59"/>
      <c r="ILV2319" s="59"/>
      <c r="ILW2319" s="59"/>
      <c r="ILX2319" s="59"/>
      <c r="ILY2319" s="59"/>
      <c r="ILZ2319" s="59"/>
      <c r="IMA2319" s="59"/>
      <c r="IMB2319" s="59"/>
      <c r="IMC2319" s="59"/>
      <c r="IMD2319" s="59"/>
      <c r="IME2319" s="59"/>
      <c r="IMF2319" s="59"/>
      <c r="IMG2319" s="59"/>
      <c r="IMH2319" s="59"/>
      <c r="IMI2319" s="59"/>
      <c r="IMJ2319" s="59"/>
      <c r="IMK2319" s="59"/>
      <c r="IML2319" s="59"/>
      <c r="IMM2319" s="59"/>
      <c r="IMN2319" s="59"/>
      <c r="IMO2319" s="59"/>
      <c r="IMP2319" s="59"/>
      <c r="IMQ2319" s="59"/>
      <c r="IMR2319" s="59"/>
      <c r="IMS2319" s="59"/>
      <c r="IMT2319" s="59"/>
      <c r="IMU2319" s="59"/>
      <c r="IMV2319" s="59"/>
      <c r="IMW2319" s="59"/>
      <c r="IMX2319" s="59"/>
      <c r="IMY2319" s="59"/>
      <c r="IMZ2319" s="59"/>
      <c r="INA2319" s="59"/>
      <c r="INB2319" s="59"/>
      <c r="INC2319" s="59"/>
      <c r="IND2319" s="59"/>
      <c r="INE2319" s="59"/>
      <c r="INF2319" s="59"/>
      <c r="ING2319" s="59"/>
      <c r="INH2319" s="59"/>
      <c r="INI2319" s="59"/>
      <c r="INJ2319" s="59"/>
      <c r="INK2319" s="59"/>
      <c r="INL2319" s="59"/>
      <c r="INM2319" s="59"/>
      <c r="INN2319" s="59"/>
      <c r="INO2319" s="59"/>
      <c r="INP2319" s="59"/>
      <c r="INQ2319" s="59"/>
      <c r="INR2319" s="59"/>
      <c r="INS2319" s="59"/>
      <c r="INT2319" s="59"/>
      <c r="INU2319" s="59"/>
      <c r="INV2319" s="59"/>
      <c r="INW2319" s="59"/>
      <c r="INX2319" s="59"/>
      <c r="INY2319" s="59"/>
      <c r="INZ2319" s="59"/>
      <c r="IOA2319" s="59"/>
      <c r="IOB2319" s="59"/>
      <c r="IOC2319" s="59"/>
      <c r="IOD2319" s="59"/>
      <c r="IOE2319" s="59"/>
      <c r="IOF2319" s="59"/>
      <c r="IOG2319" s="59"/>
      <c r="IOH2319" s="59"/>
      <c r="IOI2319" s="59"/>
      <c r="IOJ2319" s="59"/>
      <c r="IOK2319" s="59"/>
      <c r="IOL2319" s="59"/>
      <c r="IOM2319" s="59"/>
      <c r="ION2319" s="59"/>
      <c r="IOO2319" s="59"/>
      <c r="IOP2319" s="59"/>
      <c r="IOQ2319" s="59"/>
      <c r="IOR2319" s="59"/>
      <c r="IOS2319" s="59"/>
      <c r="IOT2319" s="59"/>
      <c r="IOU2319" s="59"/>
      <c r="IOV2319" s="59"/>
      <c r="IOW2319" s="59"/>
      <c r="IOX2319" s="59"/>
      <c r="IOY2319" s="59"/>
      <c r="IOZ2319" s="59"/>
      <c r="IPA2319" s="59"/>
      <c r="IPB2319" s="59"/>
      <c r="IPC2319" s="59"/>
      <c r="IPD2319" s="59"/>
      <c r="IPE2319" s="59"/>
      <c r="IPF2319" s="59"/>
      <c r="IPG2319" s="59"/>
      <c r="IPH2319" s="59"/>
      <c r="IPI2319" s="59"/>
      <c r="IPJ2319" s="59"/>
      <c r="IPK2319" s="59"/>
      <c r="IPL2319" s="59"/>
      <c r="IPM2319" s="59"/>
      <c r="IPN2319" s="59"/>
      <c r="IPO2319" s="59"/>
      <c r="IPP2319" s="59"/>
      <c r="IPQ2319" s="59"/>
      <c r="IPR2319" s="59"/>
      <c r="IPS2319" s="59"/>
      <c r="IPT2319" s="59"/>
      <c r="IPU2319" s="59"/>
      <c r="IPV2319" s="59"/>
      <c r="IPW2319" s="59"/>
      <c r="IPX2319" s="59"/>
      <c r="IPY2319" s="59"/>
      <c r="IPZ2319" s="59"/>
      <c r="IQA2319" s="59"/>
      <c r="IQB2319" s="59"/>
      <c r="IQC2319" s="59"/>
      <c r="IQD2319" s="59"/>
      <c r="IQE2319" s="59"/>
      <c r="IQF2319" s="59"/>
      <c r="IQG2319" s="59"/>
      <c r="IQH2319" s="59"/>
      <c r="IQI2319" s="59"/>
      <c r="IQJ2319" s="59"/>
      <c r="IQK2319" s="59"/>
      <c r="IQL2319" s="59"/>
      <c r="IQM2319" s="59"/>
      <c r="IQN2319" s="59"/>
      <c r="IQO2319" s="59"/>
      <c r="IQP2319" s="59"/>
      <c r="IQQ2319" s="59"/>
      <c r="IQR2319" s="59"/>
      <c r="IQS2319" s="59"/>
      <c r="IQT2319" s="59"/>
      <c r="IQU2319" s="59"/>
      <c r="IQV2319" s="59"/>
      <c r="IQW2319" s="59"/>
      <c r="IQX2319" s="59"/>
      <c r="IQY2319" s="59"/>
      <c r="IQZ2319" s="59"/>
      <c r="IRA2319" s="59"/>
      <c r="IRB2319" s="59"/>
      <c r="IRC2319" s="59"/>
      <c r="IRD2319" s="59"/>
      <c r="IRE2319" s="59"/>
      <c r="IRF2319" s="59"/>
      <c r="IRG2319" s="59"/>
      <c r="IRH2319" s="59"/>
      <c r="IRI2319" s="59"/>
      <c r="IRJ2319" s="59"/>
      <c r="IRK2319" s="59"/>
      <c r="IRL2319" s="59"/>
      <c r="IRM2319" s="59"/>
      <c r="IRN2319" s="59"/>
      <c r="IRO2319" s="59"/>
      <c r="IRP2319" s="59"/>
      <c r="IRQ2319" s="59"/>
      <c r="IRR2319" s="59"/>
      <c r="IRS2319" s="59"/>
      <c r="IRT2319" s="59"/>
      <c r="IRU2319" s="59"/>
      <c r="IRV2319" s="59"/>
      <c r="IRW2319" s="59"/>
      <c r="IRX2319" s="59"/>
      <c r="IRY2319" s="59"/>
      <c r="IRZ2319" s="59"/>
      <c r="ISA2319" s="59"/>
      <c r="ISB2319" s="59"/>
      <c r="ISC2319" s="59"/>
      <c r="ISD2319" s="59"/>
      <c r="ISE2319" s="59"/>
      <c r="ISF2319" s="59"/>
      <c r="ISG2319" s="59"/>
      <c r="ISH2319" s="59"/>
      <c r="ISI2319" s="59"/>
      <c r="ISJ2319" s="59"/>
      <c r="ISK2319" s="59"/>
      <c r="ISL2319" s="59"/>
      <c r="ISM2319" s="59"/>
      <c r="ISN2319" s="59"/>
      <c r="ISO2319" s="59"/>
      <c r="ISP2319" s="59"/>
      <c r="ISQ2319" s="59"/>
      <c r="ISR2319" s="59"/>
      <c r="ISS2319" s="59"/>
      <c r="IST2319" s="59"/>
      <c r="ISU2319" s="59"/>
      <c r="ISV2319" s="59"/>
      <c r="ISW2319" s="59"/>
      <c r="ISX2319" s="59"/>
      <c r="ISY2319" s="59"/>
      <c r="ISZ2319" s="59"/>
      <c r="ITA2319" s="59"/>
      <c r="ITB2319" s="59"/>
      <c r="ITC2319" s="59"/>
      <c r="ITD2319" s="59"/>
      <c r="ITE2319" s="59"/>
      <c r="ITF2319" s="59"/>
      <c r="ITG2319" s="59"/>
      <c r="ITH2319" s="59"/>
      <c r="ITI2319" s="59"/>
      <c r="ITJ2319" s="59"/>
      <c r="ITK2319" s="59"/>
      <c r="ITL2319" s="59"/>
      <c r="ITM2319" s="59"/>
      <c r="ITN2319" s="59"/>
      <c r="ITO2319" s="59"/>
      <c r="ITP2319" s="59"/>
      <c r="ITQ2319" s="59"/>
      <c r="ITR2319" s="59"/>
      <c r="ITS2319" s="59"/>
      <c r="ITT2319" s="59"/>
      <c r="ITU2319" s="59"/>
      <c r="ITV2319" s="59"/>
      <c r="ITW2319" s="59"/>
      <c r="ITX2319" s="59"/>
      <c r="ITY2319" s="59"/>
      <c r="ITZ2319" s="59"/>
      <c r="IUA2319" s="59"/>
      <c r="IUB2319" s="59"/>
      <c r="IUC2319" s="59"/>
      <c r="IUD2319" s="59"/>
      <c r="IUE2319" s="59"/>
      <c r="IUF2319" s="59"/>
      <c r="IUG2319" s="59"/>
      <c r="IUH2319" s="59"/>
      <c r="IUI2319" s="59"/>
      <c r="IUJ2319" s="59"/>
      <c r="IUK2319" s="59"/>
      <c r="IUL2319" s="59"/>
      <c r="IUM2319" s="59"/>
      <c r="IUN2319" s="59"/>
      <c r="IUO2319" s="59"/>
      <c r="IUP2319" s="59"/>
      <c r="IUQ2319" s="59"/>
      <c r="IUR2319" s="59"/>
      <c r="IUS2319" s="59"/>
      <c r="IUT2319" s="59"/>
      <c r="IUU2319" s="59"/>
      <c r="IUV2319" s="59"/>
      <c r="IUW2319" s="59"/>
      <c r="IUX2319" s="59"/>
      <c r="IUY2319" s="59"/>
      <c r="IUZ2319" s="59"/>
      <c r="IVA2319" s="59"/>
      <c r="IVB2319" s="59"/>
      <c r="IVC2319" s="59"/>
      <c r="IVD2319" s="59"/>
      <c r="IVE2319" s="59"/>
      <c r="IVF2319" s="59"/>
      <c r="IVG2319" s="59"/>
      <c r="IVH2319" s="59"/>
      <c r="IVI2319" s="59"/>
      <c r="IVJ2319" s="59"/>
      <c r="IVK2319" s="59"/>
      <c r="IVL2319" s="59"/>
      <c r="IVM2319" s="59"/>
      <c r="IVN2319" s="59"/>
      <c r="IVO2319" s="59"/>
      <c r="IVP2319" s="59"/>
      <c r="IVQ2319" s="59"/>
      <c r="IVR2319" s="59"/>
      <c r="IVS2319" s="59"/>
      <c r="IVT2319" s="59"/>
      <c r="IVU2319" s="59"/>
      <c r="IVV2319" s="59"/>
      <c r="IVW2319" s="59"/>
      <c r="IVX2319" s="59"/>
      <c r="IVY2319" s="59"/>
      <c r="IVZ2319" s="59"/>
      <c r="IWA2319" s="59"/>
      <c r="IWB2319" s="59"/>
      <c r="IWC2319" s="59"/>
      <c r="IWD2319" s="59"/>
      <c r="IWE2319" s="59"/>
      <c r="IWF2319" s="59"/>
      <c r="IWG2319" s="59"/>
      <c r="IWH2319" s="59"/>
      <c r="IWI2319" s="59"/>
      <c r="IWJ2319" s="59"/>
      <c r="IWK2319" s="59"/>
      <c r="IWL2319" s="59"/>
      <c r="IWM2319" s="59"/>
      <c r="IWN2319" s="59"/>
      <c r="IWO2319" s="59"/>
      <c r="IWP2319" s="59"/>
      <c r="IWQ2319" s="59"/>
      <c r="IWR2319" s="59"/>
      <c r="IWS2319" s="59"/>
      <c r="IWT2319" s="59"/>
      <c r="IWU2319" s="59"/>
      <c r="IWV2319" s="59"/>
      <c r="IWW2319" s="59"/>
      <c r="IWX2319" s="59"/>
      <c r="IWY2319" s="59"/>
      <c r="IWZ2319" s="59"/>
      <c r="IXA2319" s="59"/>
      <c r="IXB2319" s="59"/>
      <c r="IXC2319" s="59"/>
      <c r="IXD2319" s="59"/>
      <c r="IXE2319" s="59"/>
      <c r="IXF2319" s="59"/>
      <c r="IXG2319" s="59"/>
      <c r="IXH2319" s="59"/>
      <c r="IXI2319" s="59"/>
      <c r="IXJ2319" s="59"/>
      <c r="IXK2319" s="59"/>
      <c r="IXL2319" s="59"/>
      <c r="IXM2319" s="59"/>
      <c r="IXN2319" s="59"/>
      <c r="IXO2319" s="59"/>
      <c r="IXP2319" s="59"/>
      <c r="IXQ2319" s="59"/>
      <c r="IXR2319" s="59"/>
      <c r="IXS2319" s="59"/>
      <c r="IXT2319" s="59"/>
      <c r="IXU2319" s="59"/>
      <c r="IXV2319" s="59"/>
      <c r="IXW2319" s="59"/>
      <c r="IXX2319" s="59"/>
      <c r="IXY2319" s="59"/>
      <c r="IXZ2319" s="59"/>
      <c r="IYA2319" s="59"/>
      <c r="IYB2319" s="59"/>
      <c r="IYC2319" s="59"/>
      <c r="IYD2319" s="59"/>
      <c r="IYE2319" s="59"/>
      <c r="IYF2319" s="59"/>
      <c r="IYG2319" s="59"/>
      <c r="IYH2319" s="59"/>
      <c r="IYI2319" s="59"/>
      <c r="IYJ2319" s="59"/>
      <c r="IYK2319" s="59"/>
      <c r="IYL2319" s="59"/>
      <c r="IYM2319" s="59"/>
      <c r="IYN2319" s="59"/>
      <c r="IYO2319" s="59"/>
      <c r="IYP2319" s="59"/>
      <c r="IYQ2319" s="59"/>
      <c r="IYR2319" s="59"/>
      <c r="IYS2319" s="59"/>
      <c r="IYT2319" s="59"/>
      <c r="IYU2319" s="59"/>
      <c r="IYV2319" s="59"/>
      <c r="IYW2319" s="59"/>
      <c r="IYX2319" s="59"/>
      <c r="IYY2319" s="59"/>
      <c r="IYZ2319" s="59"/>
      <c r="IZA2319" s="59"/>
      <c r="IZB2319" s="59"/>
      <c r="IZC2319" s="59"/>
      <c r="IZD2319" s="59"/>
      <c r="IZE2319" s="59"/>
      <c r="IZF2319" s="59"/>
      <c r="IZG2319" s="59"/>
      <c r="IZH2319" s="59"/>
      <c r="IZI2319" s="59"/>
      <c r="IZJ2319" s="59"/>
      <c r="IZK2319" s="59"/>
      <c r="IZL2319" s="59"/>
      <c r="IZM2319" s="59"/>
      <c r="IZN2319" s="59"/>
      <c r="IZO2319" s="59"/>
      <c r="IZP2319" s="59"/>
      <c r="IZQ2319" s="59"/>
      <c r="IZR2319" s="59"/>
      <c r="IZS2319" s="59"/>
      <c r="IZT2319" s="59"/>
      <c r="IZU2319" s="59"/>
      <c r="IZV2319" s="59"/>
      <c r="IZW2319" s="59"/>
      <c r="IZX2319" s="59"/>
      <c r="IZY2319" s="59"/>
      <c r="IZZ2319" s="59"/>
      <c r="JAA2319" s="59"/>
      <c r="JAB2319" s="59"/>
      <c r="JAC2319" s="59"/>
      <c r="JAD2319" s="59"/>
      <c r="JAE2319" s="59"/>
      <c r="JAF2319" s="59"/>
      <c r="JAG2319" s="59"/>
      <c r="JAH2319" s="59"/>
      <c r="JAI2319" s="59"/>
      <c r="JAJ2319" s="59"/>
      <c r="JAK2319" s="59"/>
      <c r="JAL2319" s="59"/>
      <c r="JAM2319" s="59"/>
      <c r="JAN2319" s="59"/>
      <c r="JAO2319" s="59"/>
      <c r="JAP2319" s="59"/>
      <c r="JAQ2319" s="59"/>
      <c r="JAR2319" s="59"/>
      <c r="JAS2319" s="59"/>
      <c r="JAT2319" s="59"/>
      <c r="JAU2319" s="59"/>
      <c r="JAV2319" s="59"/>
      <c r="JAW2319" s="59"/>
      <c r="JAX2319" s="59"/>
      <c r="JAY2319" s="59"/>
      <c r="JAZ2319" s="59"/>
      <c r="JBA2319" s="59"/>
      <c r="JBB2319" s="59"/>
      <c r="JBC2319" s="59"/>
      <c r="JBD2319" s="59"/>
      <c r="JBE2319" s="59"/>
      <c r="JBF2319" s="59"/>
      <c r="JBG2319" s="59"/>
      <c r="JBH2319" s="59"/>
      <c r="JBI2319" s="59"/>
      <c r="JBJ2319" s="59"/>
      <c r="JBK2319" s="59"/>
      <c r="JBL2319" s="59"/>
      <c r="JBM2319" s="59"/>
      <c r="JBN2319" s="59"/>
      <c r="JBO2319" s="59"/>
      <c r="JBP2319" s="59"/>
      <c r="JBQ2319" s="59"/>
      <c r="JBR2319" s="59"/>
      <c r="JBS2319" s="59"/>
      <c r="JBT2319" s="59"/>
      <c r="JBU2319" s="59"/>
      <c r="JBV2319" s="59"/>
      <c r="JBW2319" s="59"/>
      <c r="JBX2319" s="59"/>
      <c r="JBY2319" s="59"/>
      <c r="JBZ2319" s="59"/>
      <c r="JCA2319" s="59"/>
      <c r="JCB2319" s="59"/>
      <c r="JCC2319" s="59"/>
      <c r="JCD2319" s="59"/>
      <c r="JCE2319" s="59"/>
      <c r="JCF2319" s="59"/>
      <c r="JCG2319" s="59"/>
      <c r="JCH2319" s="59"/>
      <c r="JCI2319" s="59"/>
      <c r="JCJ2319" s="59"/>
      <c r="JCK2319" s="59"/>
      <c r="JCL2319" s="59"/>
      <c r="JCM2319" s="59"/>
      <c r="JCN2319" s="59"/>
      <c r="JCO2319" s="59"/>
      <c r="JCP2319" s="59"/>
      <c r="JCQ2319" s="59"/>
      <c r="JCR2319" s="59"/>
      <c r="JCS2319" s="59"/>
      <c r="JCT2319" s="59"/>
      <c r="JCU2319" s="59"/>
      <c r="JCV2319" s="59"/>
      <c r="JCW2319" s="59"/>
      <c r="JCX2319" s="59"/>
      <c r="JCY2319" s="59"/>
      <c r="JCZ2319" s="59"/>
      <c r="JDA2319" s="59"/>
      <c r="JDB2319" s="59"/>
      <c r="JDC2319" s="59"/>
      <c r="JDD2319" s="59"/>
      <c r="JDE2319" s="59"/>
      <c r="JDF2319" s="59"/>
      <c r="JDG2319" s="59"/>
      <c r="JDH2319" s="59"/>
      <c r="JDI2319" s="59"/>
      <c r="JDJ2319" s="59"/>
      <c r="JDK2319" s="59"/>
      <c r="JDL2319" s="59"/>
      <c r="JDM2319" s="59"/>
      <c r="JDN2319" s="59"/>
      <c r="JDO2319" s="59"/>
      <c r="JDP2319" s="59"/>
      <c r="JDQ2319" s="59"/>
      <c r="JDR2319" s="59"/>
      <c r="JDS2319" s="59"/>
      <c r="JDT2319" s="59"/>
      <c r="JDU2319" s="59"/>
      <c r="JDV2319" s="59"/>
      <c r="JDW2319" s="59"/>
      <c r="JDX2319" s="59"/>
      <c r="JDY2319" s="59"/>
      <c r="JDZ2319" s="59"/>
      <c r="JEA2319" s="59"/>
      <c r="JEB2319" s="59"/>
      <c r="JEC2319" s="59"/>
      <c r="JED2319" s="59"/>
      <c r="JEE2319" s="59"/>
      <c r="JEF2319" s="59"/>
      <c r="JEG2319" s="59"/>
      <c r="JEH2319" s="59"/>
      <c r="JEI2319" s="59"/>
      <c r="JEJ2319" s="59"/>
      <c r="JEK2319" s="59"/>
      <c r="JEL2319" s="59"/>
      <c r="JEM2319" s="59"/>
      <c r="JEN2319" s="59"/>
      <c r="JEO2319" s="59"/>
      <c r="JEP2319" s="59"/>
      <c r="JEQ2319" s="59"/>
      <c r="JER2319" s="59"/>
      <c r="JES2319" s="59"/>
      <c r="JET2319" s="59"/>
      <c r="JEU2319" s="59"/>
      <c r="JEV2319" s="59"/>
      <c r="JEW2319" s="59"/>
      <c r="JEX2319" s="59"/>
      <c r="JEY2319" s="59"/>
      <c r="JEZ2319" s="59"/>
      <c r="JFA2319" s="59"/>
      <c r="JFB2319" s="59"/>
      <c r="JFC2319" s="59"/>
      <c r="JFD2319" s="59"/>
      <c r="JFE2319" s="59"/>
      <c r="JFF2319" s="59"/>
      <c r="JFG2319" s="59"/>
      <c r="JFH2319" s="59"/>
      <c r="JFI2319" s="59"/>
      <c r="JFJ2319" s="59"/>
      <c r="JFK2319" s="59"/>
      <c r="JFL2319" s="59"/>
      <c r="JFM2319" s="59"/>
      <c r="JFN2319" s="59"/>
      <c r="JFO2319" s="59"/>
      <c r="JFP2319" s="59"/>
      <c r="JFQ2319" s="59"/>
      <c r="JFR2319" s="59"/>
      <c r="JFS2319" s="59"/>
      <c r="JFT2319" s="59"/>
      <c r="JFU2319" s="59"/>
      <c r="JFV2319" s="59"/>
      <c r="JFW2319" s="59"/>
      <c r="JFX2319" s="59"/>
      <c r="JFY2319" s="59"/>
      <c r="JFZ2319" s="59"/>
      <c r="JGA2319" s="59"/>
      <c r="JGB2319" s="59"/>
      <c r="JGC2319" s="59"/>
      <c r="JGD2319" s="59"/>
      <c r="JGE2319" s="59"/>
      <c r="JGF2319" s="59"/>
      <c r="JGG2319" s="59"/>
      <c r="JGH2319" s="59"/>
      <c r="JGI2319" s="59"/>
      <c r="JGJ2319" s="59"/>
      <c r="JGK2319" s="59"/>
      <c r="JGL2319" s="59"/>
      <c r="JGM2319" s="59"/>
      <c r="JGN2319" s="59"/>
      <c r="JGO2319" s="59"/>
      <c r="JGP2319" s="59"/>
      <c r="JGQ2319" s="59"/>
      <c r="JGR2319" s="59"/>
      <c r="JGS2319" s="59"/>
      <c r="JGT2319" s="59"/>
      <c r="JGU2319" s="59"/>
      <c r="JGV2319" s="59"/>
      <c r="JGW2319" s="59"/>
      <c r="JGX2319" s="59"/>
      <c r="JGY2319" s="59"/>
      <c r="JGZ2319" s="59"/>
      <c r="JHA2319" s="59"/>
      <c r="JHB2319" s="59"/>
      <c r="JHC2319" s="59"/>
      <c r="JHD2319" s="59"/>
      <c r="JHE2319" s="59"/>
      <c r="JHF2319" s="59"/>
      <c r="JHG2319" s="59"/>
      <c r="JHH2319" s="59"/>
      <c r="JHI2319" s="59"/>
      <c r="JHJ2319" s="59"/>
      <c r="JHK2319" s="59"/>
      <c r="JHL2319" s="59"/>
      <c r="JHM2319" s="59"/>
      <c r="JHN2319" s="59"/>
      <c r="JHO2319" s="59"/>
      <c r="JHP2319" s="59"/>
      <c r="JHQ2319" s="59"/>
      <c r="JHR2319" s="59"/>
      <c r="JHS2319" s="59"/>
      <c r="JHT2319" s="59"/>
      <c r="JHU2319" s="59"/>
      <c r="JHV2319" s="59"/>
      <c r="JHW2319" s="59"/>
      <c r="JHX2319" s="59"/>
      <c r="JHY2319" s="59"/>
      <c r="JHZ2319" s="59"/>
      <c r="JIA2319" s="59"/>
      <c r="JIB2319" s="59"/>
      <c r="JIC2319" s="59"/>
      <c r="JID2319" s="59"/>
      <c r="JIE2319" s="59"/>
      <c r="JIF2319" s="59"/>
      <c r="JIG2319" s="59"/>
      <c r="JIH2319" s="59"/>
      <c r="JII2319" s="59"/>
      <c r="JIJ2319" s="59"/>
      <c r="JIK2319" s="59"/>
      <c r="JIL2319" s="59"/>
      <c r="JIM2319" s="59"/>
      <c r="JIN2319" s="59"/>
      <c r="JIO2319" s="59"/>
      <c r="JIP2319" s="59"/>
      <c r="JIQ2319" s="59"/>
      <c r="JIR2319" s="59"/>
      <c r="JIS2319" s="59"/>
      <c r="JIT2319" s="59"/>
      <c r="JIU2319" s="59"/>
      <c r="JIV2319" s="59"/>
      <c r="JIW2319" s="59"/>
      <c r="JIX2319" s="59"/>
      <c r="JIY2319" s="59"/>
      <c r="JIZ2319" s="59"/>
      <c r="JJA2319" s="59"/>
      <c r="JJB2319" s="59"/>
      <c r="JJC2319" s="59"/>
      <c r="JJD2319" s="59"/>
      <c r="JJE2319" s="59"/>
      <c r="JJF2319" s="59"/>
      <c r="JJG2319" s="59"/>
      <c r="JJH2319" s="59"/>
      <c r="JJI2319" s="59"/>
      <c r="JJJ2319" s="59"/>
      <c r="JJK2319" s="59"/>
      <c r="JJL2319" s="59"/>
      <c r="JJM2319" s="59"/>
      <c r="JJN2319" s="59"/>
      <c r="JJO2319" s="59"/>
      <c r="JJP2319" s="59"/>
      <c r="JJQ2319" s="59"/>
      <c r="JJR2319" s="59"/>
      <c r="JJS2319" s="59"/>
      <c r="JJT2319" s="59"/>
      <c r="JJU2319" s="59"/>
      <c r="JJV2319" s="59"/>
      <c r="JJW2319" s="59"/>
      <c r="JJX2319" s="59"/>
      <c r="JJY2319" s="59"/>
      <c r="JJZ2319" s="59"/>
      <c r="JKA2319" s="59"/>
      <c r="JKB2319" s="59"/>
      <c r="JKC2319" s="59"/>
      <c r="JKD2319" s="59"/>
      <c r="JKE2319" s="59"/>
      <c r="JKF2319" s="59"/>
      <c r="JKG2319" s="59"/>
      <c r="JKH2319" s="59"/>
      <c r="JKI2319" s="59"/>
      <c r="JKJ2319" s="59"/>
      <c r="JKK2319" s="59"/>
      <c r="JKL2319" s="59"/>
      <c r="JKM2319" s="59"/>
      <c r="JKN2319" s="59"/>
      <c r="JKO2319" s="59"/>
      <c r="JKP2319" s="59"/>
      <c r="JKQ2319" s="59"/>
      <c r="JKR2319" s="59"/>
      <c r="JKS2319" s="59"/>
      <c r="JKT2319" s="59"/>
      <c r="JKU2319" s="59"/>
      <c r="JKV2319" s="59"/>
      <c r="JKW2319" s="59"/>
      <c r="JKX2319" s="59"/>
      <c r="JKY2319" s="59"/>
      <c r="JKZ2319" s="59"/>
      <c r="JLA2319" s="59"/>
      <c r="JLB2319" s="59"/>
      <c r="JLC2319" s="59"/>
      <c r="JLD2319" s="59"/>
      <c r="JLE2319" s="59"/>
      <c r="JLF2319" s="59"/>
      <c r="JLG2319" s="59"/>
      <c r="JLH2319" s="59"/>
      <c r="JLI2319" s="59"/>
      <c r="JLJ2319" s="59"/>
      <c r="JLK2319" s="59"/>
      <c r="JLL2319" s="59"/>
      <c r="JLM2319" s="59"/>
      <c r="JLN2319" s="59"/>
      <c r="JLO2319" s="59"/>
      <c r="JLP2319" s="59"/>
      <c r="JLQ2319" s="59"/>
      <c r="JLR2319" s="59"/>
      <c r="JLS2319" s="59"/>
      <c r="JLT2319" s="59"/>
      <c r="JLU2319" s="59"/>
      <c r="JLV2319" s="59"/>
      <c r="JLW2319" s="59"/>
      <c r="JLX2319" s="59"/>
      <c r="JLY2319" s="59"/>
      <c r="JLZ2319" s="59"/>
      <c r="JMA2319" s="59"/>
      <c r="JMB2319" s="59"/>
      <c r="JMC2319" s="59"/>
      <c r="JMD2319" s="59"/>
      <c r="JME2319" s="59"/>
      <c r="JMF2319" s="59"/>
      <c r="JMG2319" s="59"/>
      <c r="JMH2319" s="59"/>
      <c r="JMI2319" s="59"/>
      <c r="JMJ2319" s="59"/>
      <c r="JMK2319" s="59"/>
      <c r="JML2319" s="59"/>
      <c r="JMM2319" s="59"/>
      <c r="JMN2319" s="59"/>
      <c r="JMO2319" s="59"/>
      <c r="JMP2319" s="59"/>
      <c r="JMQ2319" s="59"/>
      <c r="JMR2319" s="59"/>
      <c r="JMS2319" s="59"/>
      <c r="JMT2319" s="59"/>
      <c r="JMU2319" s="59"/>
      <c r="JMV2319" s="59"/>
      <c r="JMW2319" s="59"/>
      <c r="JMX2319" s="59"/>
      <c r="JMY2319" s="59"/>
      <c r="JMZ2319" s="59"/>
      <c r="JNA2319" s="59"/>
      <c r="JNB2319" s="59"/>
      <c r="JNC2319" s="59"/>
      <c r="JND2319" s="59"/>
      <c r="JNE2319" s="59"/>
      <c r="JNF2319" s="59"/>
      <c r="JNG2319" s="59"/>
      <c r="JNH2319" s="59"/>
      <c r="JNI2319" s="59"/>
      <c r="JNJ2319" s="59"/>
      <c r="JNK2319" s="59"/>
      <c r="JNL2319" s="59"/>
      <c r="JNM2319" s="59"/>
      <c r="JNN2319" s="59"/>
      <c r="JNO2319" s="59"/>
      <c r="JNP2319" s="59"/>
      <c r="JNQ2319" s="59"/>
      <c r="JNR2319" s="59"/>
      <c r="JNS2319" s="59"/>
      <c r="JNT2319" s="59"/>
      <c r="JNU2319" s="59"/>
      <c r="JNV2319" s="59"/>
      <c r="JNW2319" s="59"/>
      <c r="JNX2319" s="59"/>
      <c r="JNY2319" s="59"/>
      <c r="JNZ2319" s="59"/>
      <c r="JOA2319" s="59"/>
      <c r="JOB2319" s="59"/>
      <c r="JOC2319" s="59"/>
      <c r="JOD2319" s="59"/>
      <c r="JOE2319" s="59"/>
      <c r="JOF2319" s="59"/>
      <c r="JOG2319" s="59"/>
      <c r="JOH2319" s="59"/>
      <c r="JOI2319" s="59"/>
      <c r="JOJ2319" s="59"/>
      <c r="JOK2319" s="59"/>
      <c r="JOL2319" s="59"/>
      <c r="JOM2319" s="59"/>
      <c r="JON2319" s="59"/>
      <c r="JOO2319" s="59"/>
      <c r="JOP2319" s="59"/>
      <c r="JOQ2319" s="59"/>
      <c r="JOR2319" s="59"/>
      <c r="JOS2319" s="59"/>
      <c r="JOT2319" s="59"/>
      <c r="JOU2319" s="59"/>
      <c r="JOV2319" s="59"/>
      <c r="JOW2319" s="59"/>
      <c r="JOX2319" s="59"/>
      <c r="JOY2319" s="59"/>
      <c r="JOZ2319" s="59"/>
      <c r="JPA2319" s="59"/>
      <c r="JPB2319" s="59"/>
      <c r="JPC2319" s="59"/>
      <c r="JPD2319" s="59"/>
      <c r="JPE2319" s="59"/>
      <c r="JPF2319" s="59"/>
      <c r="JPG2319" s="59"/>
      <c r="JPH2319" s="59"/>
      <c r="JPI2319" s="59"/>
      <c r="JPJ2319" s="59"/>
      <c r="JPK2319" s="59"/>
      <c r="JPL2319" s="59"/>
      <c r="JPM2319" s="59"/>
      <c r="JPN2319" s="59"/>
      <c r="JPO2319" s="59"/>
      <c r="JPP2319" s="59"/>
      <c r="JPQ2319" s="59"/>
      <c r="JPR2319" s="59"/>
      <c r="JPS2319" s="59"/>
      <c r="JPT2319" s="59"/>
      <c r="JPU2319" s="59"/>
      <c r="JPV2319" s="59"/>
      <c r="JPW2319" s="59"/>
      <c r="JPX2319" s="59"/>
      <c r="JPY2319" s="59"/>
      <c r="JPZ2319" s="59"/>
      <c r="JQA2319" s="59"/>
      <c r="JQB2319" s="59"/>
      <c r="JQC2319" s="59"/>
      <c r="JQD2319" s="59"/>
      <c r="JQE2319" s="59"/>
      <c r="JQF2319" s="59"/>
      <c r="JQG2319" s="59"/>
      <c r="JQH2319" s="59"/>
      <c r="JQI2319" s="59"/>
      <c r="JQJ2319" s="59"/>
      <c r="JQK2319" s="59"/>
      <c r="JQL2319" s="59"/>
      <c r="JQM2319" s="59"/>
      <c r="JQN2319" s="59"/>
      <c r="JQO2319" s="59"/>
      <c r="JQP2319" s="59"/>
      <c r="JQQ2319" s="59"/>
      <c r="JQR2319" s="59"/>
      <c r="JQS2319" s="59"/>
      <c r="JQT2319" s="59"/>
      <c r="JQU2319" s="59"/>
      <c r="JQV2319" s="59"/>
      <c r="JQW2319" s="59"/>
      <c r="JQX2319" s="59"/>
      <c r="JQY2319" s="59"/>
      <c r="JQZ2319" s="59"/>
      <c r="JRA2319" s="59"/>
      <c r="JRB2319" s="59"/>
      <c r="JRC2319" s="59"/>
      <c r="JRD2319" s="59"/>
      <c r="JRE2319" s="59"/>
      <c r="JRF2319" s="59"/>
      <c r="JRG2319" s="59"/>
      <c r="JRH2319" s="59"/>
      <c r="JRI2319" s="59"/>
      <c r="JRJ2319" s="59"/>
      <c r="JRK2319" s="59"/>
      <c r="JRL2319" s="59"/>
      <c r="JRM2319" s="59"/>
      <c r="JRN2319" s="59"/>
      <c r="JRO2319" s="59"/>
      <c r="JRP2319" s="59"/>
      <c r="JRQ2319" s="59"/>
      <c r="JRR2319" s="59"/>
      <c r="JRS2319" s="59"/>
      <c r="JRT2319" s="59"/>
      <c r="JRU2319" s="59"/>
      <c r="JRV2319" s="59"/>
      <c r="JRW2319" s="59"/>
      <c r="JRX2319" s="59"/>
      <c r="JRY2319" s="59"/>
      <c r="JRZ2319" s="59"/>
      <c r="JSA2319" s="59"/>
      <c r="JSB2319" s="59"/>
      <c r="JSC2319" s="59"/>
      <c r="JSD2319" s="59"/>
      <c r="JSE2319" s="59"/>
      <c r="JSF2319" s="59"/>
      <c r="JSG2319" s="59"/>
      <c r="JSH2319" s="59"/>
      <c r="JSI2319" s="59"/>
      <c r="JSJ2319" s="59"/>
      <c r="JSK2319" s="59"/>
      <c r="JSL2319" s="59"/>
      <c r="JSM2319" s="59"/>
      <c r="JSN2319" s="59"/>
      <c r="JSO2319" s="59"/>
      <c r="JSP2319" s="59"/>
      <c r="JSQ2319" s="59"/>
      <c r="JSR2319" s="59"/>
      <c r="JSS2319" s="59"/>
      <c r="JST2319" s="59"/>
      <c r="JSU2319" s="59"/>
      <c r="JSV2319" s="59"/>
      <c r="JSW2319" s="59"/>
      <c r="JSX2319" s="59"/>
      <c r="JSY2319" s="59"/>
      <c r="JSZ2319" s="59"/>
      <c r="JTA2319" s="59"/>
      <c r="JTB2319" s="59"/>
      <c r="JTC2319" s="59"/>
      <c r="JTD2319" s="59"/>
      <c r="JTE2319" s="59"/>
      <c r="JTF2319" s="59"/>
      <c r="JTG2319" s="59"/>
      <c r="JTH2319" s="59"/>
      <c r="JTI2319" s="59"/>
      <c r="JTJ2319" s="59"/>
      <c r="JTK2319" s="59"/>
      <c r="JTL2319" s="59"/>
      <c r="JTM2319" s="59"/>
      <c r="JTN2319" s="59"/>
      <c r="JTO2319" s="59"/>
      <c r="JTP2319" s="59"/>
      <c r="JTQ2319" s="59"/>
      <c r="JTR2319" s="59"/>
      <c r="JTS2319" s="59"/>
      <c r="JTT2319" s="59"/>
      <c r="JTU2319" s="59"/>
      <c r="JTV2319" s="59"/>
      <c r="JTW2319" s="59"/>
      <c r="JTX2319" s="59"/>
      <c r="JTY2319" s="59"/>
      <c r="JTZ2319" s="59"/>
      <c r="JUA2319" s="59"/>
      <c r="JUB2319" s="59"/>
      <c r="JUC2319" s="59"/>
      <c r="JUD2319" s="59"/>
      <c r="JUE2319" s="59"/>
      <c r="JUF2319" s="59"/>
      <c r="JUG2319" s="59"/>
      <c r="JUH2319" s="59"/>
      <c r="JUI2319" s="59"/>
      <c r="JUJ2319" s="59"/>
      <c r="JUK2319" s="59"/>
      <c r="JUL2319" s="59"/>
      <c r="JUM2319" s="59"/>
      <c r="JUN2319" s="59"/>
      <c r="JUO2319" s="59"/>
      <c r="JUP2319" s="59"/>
      <c r="JUQ2319" s="59"/>
      <c r="JUR2319" s="59"/>
      <c r="JUS2319" s="59"/>
      <c r="JUT2319" s="59"/>
      <c r="JUU2319" s="59"/>
      <c r="JUV2319" s="59"/>
      <c r="JUW2319" s="59"/>
      <c r="JUX2319" s="59"/>
      <c r="JUY2319" s="59"/>
      <c r="JUZ2319" s="59"/>
      <c r="JVA2319" s="59"/>
      <c r="JVB2319" s="59"/>
      <c r="JVC2319" s="59"/>
      <c r="JVD2319" s="59"/>
      <c r="JVE2319" s="59"/>
      <c r="JVF2319" s="59"/>
      <c r="JVG2319" s="59"/>
      <c r="JVH2319" s="59"/>
      <c r="JVI2319" s="59"/>
      <c r="JVJ2319" s="59"/>
      <c r="JVK2319" s="59"/>
      <c r="JVL2319" s="59"/>
      <c r="JVM2319" s="59"/>
      <c r="JVN2319" s="59"/>
      <c r="JVO2319" s="59"/>
      <c r="JVP2319" s="59"/>
      <c r="JVQ2319" s="59"/>
      <c r="JVR2319" s="59"/>
      <c r="JVS2319" s="59"/>
      <c r="JVT2319" s="59"/>
      <c r="JVU2319" s="59"/>
      <c r="JVV2319" s="59"/>
      <c r="JVW2319" s="59"/>
      <c r="JVX2319" s="59"/>
      <c r="JVY2319" s="59"/>
      <c r="JVZ2319" s="59"/>
      <c r="JWA2319" s="59"/>
      <c r="JWB2319" s="59"/>
      <c r="JWC2319" s="59"/>
      <c r="JWD2319" s="59"/>
      <c r="JWE2319" s="59"/>
      <c r="JWF2319" s="59"/>
      <c r="JWG2319" s="59"/>
      <c r="JWH2319" s="59"/>
      <c r="JWI2319" s="59"/>
      <c r="JWJ2319" s="59"/>
      <c r="JWK2319" s="59"/>
      <c r="JWL2319" s="59"/>
      <c r="JWM2319" s="59"/>
      <c r="JWN2319" s="59"/>
      <c r="JWO2319" s="59"/>
      <c r="JWP2319" s="59"/>
      <c r="JWQ2319" s="59"/>
      <c r="JWR2319" s="59"/>
      <c r="JWS2319" s="59"/>
      <c r="JWT2319" s="59"/>
      <c r="JWU2319" s="59"/>
      <c r="JWV2319" s="59"/>
      <c r="JWW2319" s="59"/>
      <c r="JWX2319" s="59"/>
      <c r="JWY2319" s="59"/>
      <c r="JWZ2319" s="59"/>
      <c r="JXA2319" s="59"/>
      <c r="JXB2319" s="59"/>
      <c r="JXC2319" s="59"/>
      <c r="JXD2319" s="59"/>
      <c r="JXE2319" s="59"/>
      <c r="JXF2319" s="59"/>
      <c r="JXG2319" s="59"/>
      <c r="JXH2319" s="59"/>
      <c r="JXI2319" s="59"/>
      <c r="JXJ2319" s="59"/>
      <c r="JXK2319" s="59"/>
      <c r="JXL2319" s="59"/>
      <c r="JXM2319" s="59"/>
      <c r="JXN2319" s="59"/>
      <c r="JXO2319" s="59"/>
      <c r="JXP2319" s="59"/>
      <c r="JXQ2319" s="59"/>
      <c r="JXR2319" s="59"/>
      <c r="JXS2319" s="59"/>
      <c r="JXT2319" s="59"/>
      <c r="JXU2319" s="59"/>
      <c r="JXV2319" s="59"/>
      <c r="JXW2319" s="59"/>
      <c r="JXX2319" s="59"/>
      <c r="JXY2319" s="59"/>
      <c r="JXZ2319" s="59"/>
      <c r="JYA2319" s="59"/>
      <c r="JYB2319" s="59"/>
      <c r="JYC2319" s="59"/>
      <c r="JYD2319" s="59"/>
      <c r="JYE2319" s="59"/>
      <c r="JYF2319" s="59"/>
      <c r="JYG2319" s="59"/>
      <c r="JYH2319" s="59"/>
      <c r="JYI2319" s="59"/>
      <c r="JYJ2319" s="59"/>
      <c r="JYK2319" s="59"/>
      <c r="JYL2319" s="59"/>
      <c r="JYM2319" s="59"/>
      <c r="JYN2319" s="59"/>
      <c r="JYO2319" s="59"/>
      <c r="JYP2319" s="59"/>
      <c r="JYQ2319" s="59"/>
      <c r="JYR2319" s="59"/>
      <c r="JYS2319" s="59"/>
      <c r="JYT2319" s="59"/>
      <c r="JYU2319" s="59"/>
      <c r="JYV2319" s="59"/>
      <c r="JYW2319" s="59"/>
      <c r="JYX2319" s="59"/>
      <c r="JYY2319" s="59"/>
      <c r="JYZ2319" s="59"/>
      <c r="JZA2319" s="59"/>
      <c r="JZB2319" s="59"/>
      <c r="JZC2319" s="59"/>
      <c r="JZD2319" s="59"/>
      <c r="JZE2319" s="59"/>
      <c r="JZF2319" s="59"/>
      <c r="JZG2319" s="59"/>
      <c r="JZH2319" s="59"/>
      <c r="JZI2319" s="59"/>
      <c r="JZJ2319" s="59"/>
      <c r="JZK2319" s="59"/>
      <c r="JZL2319" s="59"/>
      <c r="JZM2319" s="59"/>
      <c r="JZN2319" s="59"/>
      <c r="JZO2319" s="59"/>
      <c r="JZP2319" s="59"/>
      <c r="JZQ2319" s="59"/>
      <c r="JZR2319" s="59"/>
      <c r="JZS2319" s="59"/>
      <c r="JZT2319" s="59"/>
      <c r="JZU2319" s="59"/>
      <c r="JZV2319" s="59"/>
      <c r="JZW2319" s="59"/>
      <c r="JZX2319" s="59"/>
      <c r="JZY2319" s="59"/>
      <c r="JZZ2319" s="59"/>
      <c r="KAA2319" s="59"/>
      <c r="KAB2319" s="59"/>
      <c r="KAC2319" s="59"/>
      <c r="KAD2319" s="59"/>
      <c r="KAE2319" s="59"/>
      <c r="KAF2319" s="59"/>
      <c r="KAG2319" s="59"/>
      <c r="KAH2319" s="59"/>
      <c r="KAI2319" s="59"/>
      <c r="KAJ2319" s="59"/>
      <c r="KAK2319" s="59"/>
      <c r="KAL2319" s="59"/>
      <c r="KAM2319" s="59"/>
      <c r="KAN2319" s="59"/>
      <c r="KAO2319" s="59"/>
      <c r="KAP2319" s="59"/>
      <c r="KAQ2319" s="59"/>
      <c r="KAR2319" s="59"/>
      <c r="KAS2319" s="59"/>
      <c r="KAT2319" s="59"/>
      <c r="KAU2319" s="59"/>
      <c r="KAV2319" s="59"/>
      <c r="KAW2319" s="59"/>
      <c r="KAX2319" s="59"/>
      <c r="KAY2319" s="59"/>
      <c r="KAZ2319" s="59"/>
      <c r="KBA2319" s="59"/>
      <c r="KBB2319" s="59"/>
      <c r="KBC2319" s="59"/>
      <c r="KBD2319" s="59"/>
      <c r="KBE2319" s="59"/>
      <c r="KBF2319" s="59"/>
      <c r="KBG2319" s="59"/>
      <c r="KBH2319" s="59"/>
      <c r="KBI2319" s="59"/>
      <c r="KBJ2319" s="59"/>
      <c r="KBK2319" s="59"/>
      <c r="KBL2319" s="59"/>
      <c r="KBM2319" s="59"/>
      <c r="KBN2319" s="59"/>
      <c r="KBO2319" s="59"/>
      <c r="KBP2319" s="59"/>
      <c r="KBQ2319" s="59"/>
      <c r="KBR2319" s="59"/>
      <c r="KBS2319" s="59"/>
      <c r="KBT2319" s="59"/>
      <c r="KBU2319" s="59"/>
      <c r="KBV2319" s="59"/>
      <c r="KBW2319" s="59"/>
      <c r="KBX2319" s="59"/>
      <c r="KBY2319" s="59"/>
      <c r="KBZ2319" s="59"/>
      <c r="KCA2319" s="59"/>
      <c r="KCB2319" s="59"/>
      <c r="KCC2319" s="59"/>
      <c r="KCD2319" s="59"/>
      <c r="KCE2319" s="59"/>
      <c r="KCF2319" s="59"/>
      <c r="KCG2319" s="59"/>
      <c r="KCH2319" s="59"/>
      <c r="KCI2319" s="59"/>
      <c r="KCJ2319" s="59"/>
      <c r="KCK2319" s="59"/>
      <c r="KCL2319" s="59"/>
      <c r="KCM2319" s="59"/>
      <c r="KCN2319" s="59"/>
      <c r="KCO2319" s="59"/>
      <c r="KCP2319" s="59"/>
      <c r="KCQ2319" s="59"/>
      <c r="KCR2319" s="59"/>
      <c r="KCS2319" s="59"/>
      <c r="KCT2319" s="59"/>
      <c r="KCU2319" s="59"/>
      <c r="KCV2319" s="59"/>
      <c r="KCW2319" s="59"/>
      <c r="KCX2319" s="59"/>
      <c r="KCY2319" s="59"/>
      <c r="KCZ2319" s="59"/>
      <c r="KDA2319" s="59"/>
      <c r="KDB2319" s="59"/>
      <c r="KDC2319" s="59"/>
      <c r="KDD2319" s="59"/>
      <c r="KDE2319" s="59"/>
      <c r="KDF2319" s="59"/>
      <c r="KDG2319" s="59"/>
      <c r="KDH2319" s="59"/>
      <c r="KDI2319" s="59"/>
      <c r="KDJ2319" s="59"/>
      <c r="KDK2319" s="59"/>
      <c r="KDL2319" s="59"/>
      <c r="KDM2319" s="59"/>
      <c r="KDN2319" s="59"/>
      <c r="KDO2319" s="59"/>
      <c r="KDP2319" s="59"/>
      <c r="KDQ2319" s="59"/>
      <c r="KDR2319" s="59"/>
      <c r="KDS2319" s="59"/>
      <c r="KDT2319" s="59"/>
      <c r="KDU2319" s="59"/>
      <c r="KDV2319" s="59"/>
      <c r="KDW2319" s="59"/>
      <c r="KDX2319" s="59"/>
      <c r="KDY2319" s="59"/>
      <c r="KDZ2319" s="59"/>
      <c r="KEA2319" s="59"/>
      <c r="KEB2319" s="59"/>
      <c r="KEC2319" s="59"/>
      <c r="KED2319" s="59"/>
      <c r="KEE2319" s="59"/>
      <c r="KEF2319" s="59"/>
      <c r="KEG2319" s="59"/>
      <c r="KEH2319" s="59"/>
      <c r="KEI2319" s="59"/>
      <c r="KEJ2319" s="59"/>
      <c r="KEK2319" s="59"/>
      <c r="KEL2319" s="59"/>
      <c r="KEM2319" s="59"/>
      <c r="KEN2319" s="59"/>
      <c r="KEO2319" s="59"/>
      <c r="KEP2319" s="59"/>
      <c r="KEQ2319" s="59"/>
      <c r="KER2319" s="59"/>
      <c r="KES2319" s="59"/>
      <c r="KET2319" s="59"/>
      <c r="KEU2319" s="59"/>
      <c r="KEV2319" s="59"/>
      <c r="KEW2319" s="59"/>
      <c r="KEX2319" s="59"/>
      <c r="KEY2319" s="59"/>
      <c r="KEZ2319" s="59"/>
      <c r="KFA2319" s="59"/>
      <c r="KFB2319" s="59"/>
      <c r="KFC2319" s="59"/>
      <c r="KFD2319" s="59"/>
      <c r="KFE2319" s="59"/>
      <c r="KFF2319" s="59"/>
      <c r="KFG2319" s="59"/>
      <c r="KFH2319" s="59"/>
      <c r="KFI2319" s="59"/>
      <c r="KFJ2319" s="59"/>
      <c r="KFK2319" s="59"/>
      <c r="KFL2319" s="59"/>
      <c r="KFM2319" s="59"/>
      <c r="KFN2319" s="59"/>
      <c r="KFO2319" s="59"/>
      <c r="KFP2319" s="59"/>
      <c r="KFQ2319" s="59"/>
      <c r="KFR2319" s="59"/>
      <c r="KFS2319" s="59"/>
      <c r="KFT2319" s="59"/>
      <c r="KFU2319" s="59"/>
      <c r="KFV2319" s="59"/>
      <c r="KFW2319" s="59"/>
      <c r="KFX2319" s="59"/>
      <c r="KFY2319" s="59"/>
      <c r="KFZ2319" s="59"/>
      <c r="KGA2319" s="59"/>
      <c r="KGB2319" s="59"/>
      <c r="KGC2319" s="59"/>
      <c r="KGD2319" s="59"/>
      <c r="KGE2319" s="59"/>
      <c r="KGF2319" s="59"/>
      <c r="KGG2319" s="59"/>
      <c r="KGH2319" s="59"/>
      <c r="KGI2319" s="59"/>
      <c r="KGJ2319" s="59"/>
      <c r="KGK2319" s="59"/>
      <c r="KGL2319" s="59"/>
      <c r="KGM2319" s="59"/>
      <c r="KGN2319" s="59"/>
      <c r="KGO2319" s="59"/>
      <c r="KGP2319" s="59"/>
      <c r="KGQ2319" s="59"/>
      <c r="KGR2319" s="59"/>
      <c r="KGS2319" s="59"/>
      <c r="KGT2319" s="59"/>
      <c r="KGU2319" s="59"/>
      <c r="KGV2319" s="59"/>
      <c r="KGW2319" s="59"/>
      <c r="KGX2319" s="59"/>
      <c r="KGY2319" s="59"/>
      <c r="KGZ2319" s="59"/>
      <c r="KHA2319" s="59"/>
      <c r="KHB2319" s="59"/>
      <c r="KHC2319" s="59"/>
      <c r="KHD2319" s="59"/>
      <c r="KHE2319" s="59"/>
      <c r="KHF2319" s="59"/>
      <c r="KHG2319" s="59"/>
      <c r="KHH2319" s="59"/>
      <c r="KHI2319" s="59"/>
      <c r="KHJ2319" s="59"/>
      <c r="KHK2319" s="59"/>
      <c r="KHL2319" s="59"/>
      <c r="KHM2319" s="59"/>
      <c r="KHN2319" s="59"/>
      <c r="KHO2319" s="59"/>
      <c r="KHP2319" s="59"/>
      <c r="KHQ2319" s="59"/>
      <c r="KHR2319" s="59"/>
      <c r="KHS2319" s="59"/>
      <c r="KHT2319" s="59"/>
      <c r="KHU2319" s="59"/>
      <c r="KHV2319" s="59"/>
      <c r="KHW2319" s="59"/>
      <c r="KHX2319" s="59"/>
      <c r="KHY2319" s="59"/>
      <c r="KHZ2319" s="59"/>
      <c r="KIA2319" s="59"/>
      <c r="KIB2319" s="59"/>
      <c r="KIC2319" s="59"/>
      <c r="KID2319" s="59"/>
      <c r="KIE2319" s="59"/>
      <c r="KIF2319" s="59"/>
      <c r="KIG2319" s="59"/>
      <c r="KIH2319" s="59"/>
      <c r="KII2319" s="59"/>
      <c r="KIJ2319" s="59"/>
      <c r="KIK2319" s="59"/>
      <c r="KIL2319" s="59"/>
      <c r="KIM2319" s="59"/>
      <c r="KIN2319" s="59"/>
      <c r="KIO2319" s="59"/>
      <c r="KIP2319" s="59"/>
      <c r="KIQ2319" s="59"/>
      <c r="KIR2319" s="59"/>
      <c r="KIS2319" s="59"/>
      <c r="KIT2319" s="59"/>
      <c r="KIU2319" s="59"/>
      <c r="KIV2319" s="59"/>
      <c r="KIW2319" s="59"/>
      <c r="KIX2319" s="59"/>
      <c r="KIY2319" s="59"/>
      <c r="KIZ2319" s="59"/>
      <c r="KJA2319" s="59"/>
      <c r="KJB2319" s="59"/>
      <c r="KJC2319" s="59"/>
      <c r="KJD2319" s="59"/>
      <c r="KJE2319" s="59"/>
      <c r="KJF2319" s="59"/>
      <c r="KJG2319" s="59"/>
      <c r="KJH2319" s="59"/>
      <c r="KJI2319" s="59"/>
      <c r="KJJ2319" s="59"/>
      <c r="KJK2319" s="59"/>
      <c r="KJL2319" s="59"/>
      <c r="KJM2319" s="59"/>
      <c r="KJN2319" s="59"/>
      <c r="KJO2319" s="59"/>
      <c r="KJP2319" s="59"/>
      <c r="KJQ2319" s="59"/>
      <c r="KJR2319" s="59"/>
      <c r="KJS2319" s="59"/>
      <c r="KJT2319" s="59"/>
      <c r="KJU2319" s="59"/>
      <c r="KJV2319" s="59"/>
      <c r="KJW2319" s="59"/>
      <c r="KJX2319" s="59"/>
      <c r="KJY2319" s="59"/>
      <c r="KJZ2319" s="59"/>
      <c r="KKA2319" s="59"/>
      <c r="KKB2319" s="59"/>
      <c r="KKC2319" s="59"/>
      <c r="KKD2319" s="59"/>
      <c r="KKE2319" s="59"/>
      <c r="KKF2319" s="59"/>
      <c r="KKG2319" s="59"/>
      <c r="KKH2319" s="59"/>
      <c r="KKI2319" s="59"/>
      <c r="KKJ2319" s="59"/>
      <c r="KKK2319" s="59"/>
      <c r="KKL2319" s="59"/>
      <c r="KKM2319" s="59"/>
      <c r="KKN2319" s="59"/>
      <c r="KKO2319" s="59"/>
      <c r="KKP2319" s="59"/>
      <c r="KKQ2319" s="59"/>
      <c r="KKR2319" s="59"/>
      <c r="KKS2319" s="59"/>
      <c r="KKT2319" s="59"/>
      <c r="KKU2319" s="59"/>
      <c r="KKV2319" s="59"/>
      <c r="KKW2319" s="59"/>
      <c r="KKX2319" s="59"/>
      <c r="KKY2319" s="59"/>
      <c r="KKZ2319" s="59"/>
      <c r="KLA2319" s="59"/>
      <c r="KLB2319" s="59"/>
      <c r="KLC2319" s="59"/>
      <c r="KLD2319" s="59"/>
      <c r="KLE2319" s="59"/>
      <c r="KLF2319" s="59"/>
      <c r="KLG2319" s="59"/>
      <c r="KLH2319" s="59"/>
      <c r="KLI2319" s="59"/>
      <c r="KLJ2319" s="59"/>
      <c r="KLK2319" s="59"/>
      <c r="KLL2319" s="59"/>
      <c r="KLM2319" s="59"/>
      <c r="KLN2319" s="59"/>
      <c r="KLO2319" s="59"/>
      <c r="KLP2319" s="59"/>
      <c r="KLQ2319" s="59"/>
      <c r="KLR2319" s="59"/>
      <c r="KLS2319" s="59"/>
      <c r="KLT2319" s="59"/>
      <c r="KLU2319" s="59"/>
      <c r="KLV2319" s="59"/>
      <c r="KLW2319" s="59"/>
      <c r="KLX2319" s="59"/>
      <c r="KLY2319" s="59"/>
      <c r="KLZ2319" s="59"/>
      <c r="KMA2319" s="59"/>
      <c r="KMB2319" s="59"/>
      <c r="KMC2319" s="59"/>
      <c r="KMD2319" s="59"/>
      <c r="KME2319" s="59"/>
      <c r="KMF2319" s="59"/>
      <c r="KMG2319" s="59"/>
      <c r="KMH2319" s="59"/>
      <c r="KMI2319" s="59"/>
      <c r="KMJ2319" s="59"/>
      <c r="KMK2319" s="59"/>
      <c r="KML2319" s="59"/>
      <c r="KMM2319" s="59"/>
      <c r="KMN2319" s="59"/>
      <c r="KMO2319" s="59"/>
      <c r="KMP2319" s="59"/>
      <c r="KMQ2319" s="59"/>
      <c r="KMR2319" s="59"/>
      <c r="KMS2319" s="59"/>
      <c r="KMT2319" s="59"/>
      <c r="KMU2319" s="59"/>
      <c r="KMV2319" s="59"/>
      <c r="KMW2319" s="59"/>
      <c r="KMX2319" s="59"/>
      <c r="KMY2319" s="59"/>
      <c r="KMZ2319" s="59"/>
      <c r="KNA2319" s="59"/>
      <c r="KNB2319" s="59"/>
      <c r="KNC2319" s="59"/>
      <c r="KND2319" s="59"/>
      <c r="KNE2319" s="59"/>
      <c r="KNF2319" s="59"/>
      <c r="KNG2319" s="59"/>
      <c r="KNH2319" s="59"/>
      <c r="KNI2319" s="59"/>
      <c r="KNJ2319" s="59"/>
      <c r="KNK2319" s="59"/>
      <c r="KNL2319" s="59"/>
      <c r="KNM2319" s="59"/>
      <c r="KNN2319" s="59"/>
      <c r="KNO2319" s="59"/>
      <c r="KNP2319" s="59"/>
      <c r="KNQ2319" s="59"/>
      <c r="KNR2319" s="59"/>
      <c r="KNS2319" s="59"/>
      <c r="KNT2319" s="59"/>
      <c r="KNU2319" s="59"/>
      <c r="KNV2319" s="59"/>
      <c r="KNW2319" s="59"/>
      <c r="KNX2319" s="59"/>
      <c r="KNY2319" s="59"/>
      <c r="KNZ2319" s="59"/>
      <c r="KOA2319" s="59"/>
      <c r="KOB2319" s="59"/>
      <c r="KOC2319" s="59"/>
      <c r="KOD2319" s="59"/>
      <c r="KOE2319" s="59"/>
      <c r="KOF2319" s="59"/>
      <c r="KOG2319" s="59"/>
      <c r="KOH2319" s="59"/>
      <c r="KOI2319" s="59"/>
      <c r="KOJ2319" s="59"/>
      <c r="KOK2319" s="59"/>
      <c r="KOL2319" s="59"/>
      <c r="KOM2319" s="59"/>
      <c r="KON2319" s="59"/>
      <c r="KOO2319" s="59"/>
      <c r="KOP2319" s="59"/>
      <c r="KOQ2319" s="59"/>
      <c r="KOR2319" s="59"/>
      <c r="KOS2319" s="59"/>
      <c r="KOT2319" s="59"/>
      <c r="KOU2319" s="59"/>
      <c r="KOV2319" s="59"/>
      <c r="KOW2319" s="59"/>
      <c r="KOX2319" s="59"/>
      <c r="KOY2319" s="59"/>
      <c r="KOZ2319" s="59"/>
      <c r="KPA2319" s="59"/>
      <c r="KPB2319" s="59"/>
      <c r="KPC2319" s="59"/>
      <c r="KPD2319" s="59"/>
      <c r="KPE2319" s="59"/>
      <c r="KPF2319" s="59"/>
      <c r="KPG2319" s="59"/>
      <c r="KPH2319" s="59"/>
      <c r="KPI2319" s="59"/>
      <c r="KPJ2319" s="59"/>
      <c r="KPK2319" s="59"/>
      <c r="KPL2319" s="59"/>
      <c r="KPM2319" s="59"/>
      <c r="KPN2319" s="59"/>
      <c r="KPO2319" s="59"/>
      <c r="KPP2319" s="59"/>
      <c r="KPQ2319" s="59"/>
      <c r="KPR2319" s="59"/>
      <c r="KPS2319" s="59"/>
      <c r="KPT2319" s="59"/>
      <c r="KPU2319" s="59"/>
      <c r="KPV2319" s="59"/>
      <c r="KPW2319" s="59"/>
      <c r="KPX2319" s="59"/>
      <c r="KPY2319" s="59"/>
      <c r="KPZ2319" s="59"/>
      <c r="KQA2319" s="59"/>
      <c r="KQB2319" s="59"/>
      <c r="KQC2319" s="59"/>
      <c r="KQD2319" s="59"/>
      <c r="KQE2319" s="59"/>
      <c r="KQF2319" s="59"/>
      <c r="KQG2319" s="59"/>
      <c r="KQH2319" s="59"/>
      <c r="KQI2319" s="59"/>
      <c r="KQJ2319" s="59"/>
      <c r="KQK2319" s="59"/>
      <c r="KQL2319" s="59"/>
      <c r="KQM2319" s="59"/>
      <c r="KQN2319" s="59"/>
      <c r="KQO2319" s="59"/>
      <c r="KQP2319" s="59"/>
      <c r="KQQ2319" s="59"/>
      <c r="KQR2319" s="59"/>
      <c r="KQS2319" s="59"/>
      <c r="KQT2319" s="59"/>
      <c r="KQU2319" s="59"/>
      <c r="KQV2319" s="59"/>
      <c r="KQW2319" s="59"/>
      <c r="KQX2319" s="59"/>
      <c r="KQY2319" s="59"/>
      <c r="KQZ2319" s="59"/>
      <c r="KRA2319" s="59"/>
      <c r="KRB2319" s="59"/>
      <c r="KRC2319" s="59"/>
      <c r="KRD2319" s="59"/>
      <c r="KRE2319" s="59"/>
      <c r="KRF2319" s="59"/>
      <c r="KRG2319" s="59"/>
      <c r="KRH2319" s="59"/>
      <c r="KRI2319" s="59"/>
      <c r="KRJ2319" s="59"/>
      <c r="KRK2319" s="59"/>
      <c r="KRL2319" s="59"/>
      <c r="KRM2319" s="59"/>
      <c r="KRN2319" s="59"/>
      <c r="KRO2319" s="59"/>
      <c r="KRP2319" s="59"/>
      <c r="KRQ2319" s="59"/>
      <c r="KRR2319" s="59"/>
      <c r="KRS2319" s="59"/>
      <c r="KRT2319" s="59"/>
      <c r="KRU2319" s="59"/>
      <c r="KRV2319" s="59"/>
      <c r="KRW2319" s="59"/>
      <c r="KRX2319" s="59"/>
      <c r="KRY2319" s="59"/>
      <c r="KRZ2319" s="59"/>
      <c r="KSA2319" s="59"/>
      <c r="KSB2319" s="59"/>
      <c r="KSC2319" s="59"/>
      <c r="KSD2319" s="59"/>
      <c r="KSE2319" s="59"/>
      <c r="KSF2319" s="59"/>
      <c r="KSG2319" s="59"/>
      <c r="KSH2319" s="59"/>
      <c r="KSI2319" s="59"/>
      <c r="KSJ2319" s="59"/>
      <c r="KSK2319" s="59"/>
      <c r="KSL2319" s="59"/>
      <c r="KSM2319" s="59"/>
      <c r="KSN2319" s="59"/>
      <c r="KSO2319" s="59"/>
      <c r="KSP2319" s="59"/>
      <c r="KSQ2319" s="59"/>
      <c r="KSR2319" s="59"/>
      <c r="KSS2319" s="59"/>
      <c r="KST2319" s="59"/>
      <c r="KSU2319" s="59"/>
      <c r="KSV2319" s="59"/>
      <c r="KSW2319" s="59"/>
      <c r="KSX2319" s="59"/>
      <c r="KSY2319" s="59"/>
      <c r="KSZ2319" s="59"/>
      <c r="KTA2319" s="59"/>
      <c r="KTB2319" s="59"/>
      <c r="KTC2319" s="59"/>
      <c r="KTD2319" s="59"/>
      <c r="KTE2319" s="59"/>
      <c r="KTF2319" s="59"/>
      <c r="KTG2319" s="59"/>
      <c r="KTH2319" s="59"/>
      <c r="KTI2319" s="59"/>
      <c r="KTJ2319" s="59"/>
      <c r="KTK2319" s="59"/>
      <c r="KTL2319" s="59"/>
      <c r="KTM2319" s="59"/>
      <c r="KTN2319" s="59"/>
      <c r="KTO2319" s="59"/>
      <c r="KTP2319" s="59"/>
      <c r="KTQ2319" s="59"/>
      <c r="KTR2319" s="59"/>
      <c r="KTS2319" s="59"/>
      <c r="KTT2319" s="59"/>
      <c r="KTU2319" s="59"/>
      <c r="KTV2319" s="59"/>
      <c r="KTW2319" s="59"/>
      <c r="KTX2319" s="59"/>
      <c r="KTY2319" s="59"/>
      <c r="KTZ2319" s="59"/>
      <c r="KUA2319" s="59"/>
      <c r="KUB2319" s="59"/>
      <c r="KUC2319" s="59"/>
      <c r="KUD2319" s="59"/>
      <c r="KUE2319" s="59"/>
      <c r="KUF2319" s="59"/>
      <c r="KUG2319" s="59"/>
      <c r="KUH2319" s="59"/>
      <c r="KUI2319" s="59"/>
      <c r="KUJ2319" s="59"/>
      <c r="KUK2319" s="59"/>
      <c r="KUL2319" s="59"/>
      <c r="KUM2319" s="59"/>
      <c r="KUN2319" s="59"/>
      <c r="KUO2319" s="59"/>
      <c r="KUP2319" s="59"/>
      <c r="KUQ2319" s="59"/>
      <c r="KUR2319" s="59"/>
      <c r="KUS2319" s="59"/>
      <c r="KUT2319" s="59"/>
      <c r="KUU2319" s="59"/>
      <c r="KUV2319" s="59"/>
      <c r="KUW2319" s="59"/>
      <c r="KUX2319" s="59"/>
      <c r="KUY2319" s="59"/>
      <c r="KUZ2319" s="59"/>
      <c r="KVA2319" s="59"/>
      <c r="KVB2319" s="59"/>
      <c r="KVC2319" s="59"/>
      <c r="KVD2319" s="59"/>
      <c r="KVE2319" s="59"/>
      <c r="KVF2319" s="59"/>
      <c r="KVG2319" s="59"/>
      <c r="KVH2319" s="59"/>
      <c r="KVI2319" s="59"/>
      <c r="KVJ2319" s="59"/>
      <c r="KVK2319" s="59"/>
      <c r="KVL2319" s="59"/>
      <c r="KVM2319" s="59"/>
      <c r="KVN2319" s="59"/>
      <c r="KVO2319" s="59"/>
      <c r="KVP2319" s="59"/>
      <c r="KVQ2319" s="59"/>
      <c r="KVR2319" s="59"/>
      <c r="KVS2319" s="59"/>
      <c r="KVT2319" s="59"/>
      <c r="KVU2319" s="59"/>
      <c r="KVV2319" s="59"/>
      <c r="KVW2319" s="59"/>
      <c r="KVX2319" s="59"/>
      <c r="KVY2319" s="59"/>
      <c r="KVZ2319" s="59"/>
      <c r="KWA2319" s="59"/>
      <c r="KWB2319" s="59"/>
      <c r="KWC2319" s="59"/>
      <c r="KWD2319" s="59"/>
      <c r="KWE2319" s="59"/>
      <c r="KWF2319" s="59"/>
      <c r="KWG2319" s="59"/>
      <c r="KWH2319" s="59"/>
      <c r="KWI2319" s="59"/>
      <c r="KWJ2319" s="59"/>
      <c r="KWK2319" s="59"/>
      <c r="KWL2319" s="59"/>
      <c r="KWM2319" s="59"/>
      <c r="KWN2319" s="59"/>
      <c r="KWO2319" s="59"/>
      <c r="KWP2319" s="59"/>
      <c r="KWQ2319" s="59"/>
      <c r="KWR2319" s="59"/>
      <c r="KWS2319" s="59"/>
      <c r="KWT2319" s="59"/>
      <c r="KWU2319" s="59"/>
      <c r="KWV2319" s="59"/>
      <c r="KWW2319" s="59"/>
      <c r="KWX2319" s="59"/>
      <c r="KWY2319" s="59"/>
      <c r="KWZ2319" s="59"/>
      <c r="KXA2319" s="59"/>
      <c r="KXB2319" s="59"/>
      <c r="KXC2319" s="59"/>
      <c r="KXD2319" s="59"/>
      <c r="KXE2319" s="59"/>
      <c r="KXF2319" s="59"/>
      <c r="KXG2319" s="59"/>
      <c r="KXH2319" s="59"/>
      <c r="KXI2319" s="59"/>
      <c r="KXJ2319" s="59"/>
      <c r="KXK2319" s="59"/>
      <c r="KXL2319" s="59"/>
      <c r="KXM2319" s="59"/>
      <c r="KXN2319" s="59"/>
      <c r="KXO2319" s="59"/>
      <c r="KXP2319" s="59"/>
      <c r="KXQ2319" s="59"/>
      <c r="KXR2319" s="59"/>
      <c r="KXS2319" s="59"/>
      <c r="KXT2319" s="59"/>
      <c r="KXU2319" s="59"/>
      <c r="KXV2319" s="59"/>
      <c r="KXW2319" s="59"/>
      <c r="KXX2319" s="59"/>
      <c r="KXY2319" s="59"/>
      <c r="KXZ2319" s="59"/>
      <c r="KYA2319" s="59"/>
      <c r="KYB2319" s="59"/>
      <c r="KYC2319" s="59"/>
      <c r="KYD2319" s="59"/>
      <c r="KYE2319" s="59"/>
      <c r="KYF2319" s="59"/>
      <c r="KYG2319" s="59"/>
      <c r="KYH2319" s="59"/>
      <c r="KYI2319" s="59"/>
      <c r="KYJ2319" s="59"/>
      <c r="KYK2319" s="59"/>
      <c r="KYL2319" s="59"/>
      <c r="KYM2319" s="59"/>
      <c r="KYN2319" s="59"/>
      <c r="KYO2319" s="59"/>
      <c r="KYP2319" s="59"/>
      <c r="KYQ2319" s="59"/>
      <c r="KYR2319" s="59"/>
      <c r="KYS2319" s="59"/>
      <c r="KYT2319" s="59"/>
      <c r="KYU2319" s="59"/>
      <c r="KYV2319" s="59"/>
      <c r="KYW2319" s="59"/>
      <c r="KYX2319" s="59"/>
      <c r="KYY2319" s="59"/>
      <c r="KYZ2319" s="59"/>
      <c r="KZA2319" s="59"/>
      <c r="KZB2319" s="59"/>
      <c r="KZC2319" s="59"/>
      <c r="KZD2319" s="59"/>
      <c r="KZE2319" s="59"/>
      <c r="KZF2319" s="59"/>
      <c r="KZG2319" s="59"/>
      <c r="KZH2319" s="59"/>
      <c r="KZI2319" s="59"/>
      <c r="KZJ2319" s="59"/>
      <c r="KZK2319" s="59"/>
      <c r="KZL2319" s="59"/>
      <c r="KZM2319" s="59"/>
      <c r="KZN2319" s="59"/>
      <c r="KZO2319" s="59"/>
      <c r="KZP2319" s="59"/>
      <c r="KZQ2319" s="59"/>
      <c r="KZR2319" s="59"/>
      <c r="KZS2319" s="59"/>
      <c r="KZT2319" s="59"/>
      <c r="KZU2319" s="59"/>
      <c r="KZV2319" s="59"/>
      <c r="KZW2319" s="59"/>
      <c r="KZX2319" s="59"/>
      <c r="KZY2319" s="59"/>
      <c r="KZZ2319" s="59"/>
      <c r="LAA2319" s="59"/>
      <c r="LAB2319" s="59"/>
      <c r="LAC2319" s="59"/>
      <c r="LAD2319" s="59"/>
      <c r="LAE2319" s="59"/>
      <c r="LAF2319" s="59"/>
      <c r="LAG2319" s="59"/>
      <c r="LAH2319" s="59"/>
      <c r="LAI2319" s="59"/>
      <c r="LAJ2319" s="59"/>
      <c r="LAK2319" s="59"/>
      <c r="LAL2319" s="59"/>
      <c r="LAM2319" s="59"/>
      <c r="LAN2319" s="59"/>
      <c r="LAO2319" s="59"/>
      <c r="LAP2319" s="59"/>
      <c r="LAQ2319" s="59"/>
      <c r="LAR2319" s="59"/>
      <c r="LAS2319" s="59"/>
      <c r="LAT2319" s="59"/>
      <c r="LAU2319" s="59"/>
      <c r="LAV2319" s="59"/>
      <c r="LAW2319" s="59"/>
      <c r="LAX2319" s="59"/>
      <c r="LAY2319" s="59"/>
      <c r="LAZ2319" s="59"/>
      <c r="LBA2319" s="59"/>
      <c r="LBB2319" s="59"/>
      <c r="LBC2319" s="59"/>
      <c r="LBD2319" s="59"/>
      <c r="LBE2319" s="59"/>
      <c r="LBF2319" s="59"/>
      <c r="LBG2319" s="59"/>
      <c r="LBH2319" s="59"/>
      <c r="LBI2319" s="59"/>
      <c r="LBJ2319" s="59"/>
      <c r="LBK2319" s="59"/>
      <c r="LBL2319" s="59"/>
      <c r="LBM2319" s="59"/>
      <c r="LBN2319" s="59"/>
      <c r="LBO2319" s="59"/>
      <c r="LBP2319" s="59"/>
      <c r="LBQ2319" s="59"/>
      <c r="LBR2319" s="59"/>
      <c r="LBS2319" s="59"/>
      <c r="LBT2319" s="59"/>
      <c r="LBU2319" s="59"/>
      <c r="LBV2319" s="59"/>
      <c r="LBW2319" s="59"/>
      <c r="LBX2319" s="59"/>
      <c r="LBY2319" s="59"/>
      <c r="LBZ2319" s="59"/>
      <c r="LCA2319" s="59"/>
      <c r="LCB2319" s="59"/>
      <c r="LCC2319" s="59"/>
      <c r="LCD2319" s="59"/>
      <c r="LCE2319" s="59"/>
      <c r="LCF2319" s="59"/>
      <c r="LCG2319" s="59"/>
      <c r="LCH2319" s="59"/>
      <c r="LCI2319" s="59"/>
      <c r="LCJ2319" s="59"/>
      <c r="LCK2319" s="59"/>
      <c r="LCL2319" s="59"/>
      <c r="LCM2319" s="59"/>
      <c r="LCN2319" s="59"/>
      <c r="LCO2319" s="59"/>
      <c r="LCP2319" s="59"/>
      <c r="LCQ2319" s="59"/>
      <c r="LCR2319" s="59"/>
      <c r="LCS2319" s="59"/>
      <c r="LCT2319" s="59"/>
      <c r="LCU2319" s="59"/>
      <c r="LCV2319" s="59"/>
      <c r="LCW2319" s="59"/>
      <c r="LCX2319" s="59"/>
      <c r="LCY2319" s="59"/>
      <c r="LCZ2319" s="59"/>
      <c r="LDA2319" s="59"/>
      <c r="LDB2319" s="59"/>
      <c r="LDC2319" s="59"/>
      <c r="LDD2319" s="59"/>
      <c r="LDE2319" s="59"/>
      <c r="LDF2319" s="59"/>
      <c r="LDG2319" s="59"/>
      <c r="LDH2319" s="59"/>
      <c r="LDI2319" s="59"/>
      <c r="LDJ2319" s="59"/>
      <c r="LDK2319" s="59"/>
      <c r="LDL2319" s="59"/>
      <c r="LDM2319" s="59"/>
      <c r="LDN2319" s="59"/>
      <c r="LDO2319" s="59"/>
      <c r="LDP2319" s="59"/>
      <c r="LDQ2319" s="59"/>
      <c r="LDR2319" s="59"/>
      <c r="LDS2319" s="59"/>
      <c r="LDT2319" s="59"/>
      <c r="LDU2319" s="59"/>
      <c r="LDV2319" s="59"/>
      <c r="LDW2319" s="59"/>
      <c r="LDX2319" s="59"/>
      <c r="LDY2319" s="59"/>
      <c r="LDZ2319" s="59"/>
      <c r="LEA2319" s="59"/>
      <c r="LEB2319" s="59"/>
      <c r="LEC2319" s="59"/>
      <c r="LED2319" s="59"/>
      <c r="LEE2319" s="59"/>
      <c r="LEF2319" s="59"/>
      <c r="LEG2319" s="59"/>
      <c r="LEH2319" s="59"/>
      <c r="LEI2319" s="59"/>
      <c r="LEJ2319" s="59"/>
      <c r="LEK2319" s="59"/>
      <c r="LEL2319" s="59"/>
      <c r="LEM2319" s="59"/>
      <c r="LEN2319" s="59"/>
      <c r="LEO2319" s="59"/>
      <c r="LEP2319" s="59"/>
      <c r="LEQ2319" s="59"/>
      <c r="LER2319" s="59"/>
      <c r="LES2319" s="59"/>
      <c r="LET2319" s="59"/>
      <c r="LEU2319" s="59"/>
      <c r="LEV2319" s="59"/>
      <c r="LEW2319" s="59"/>
      <c r="LEX2319" s="59"/>
      <c r="LEY2319" s="59"/>
      <c r="LEZ2319" s="59"/>
      <c r="LFA2319" s="59"/>
      <c r="LFB2319" s="59"/>
      <c r="LFC2319" s="59"/>
      <c r="LFD2319" s="59"/>
      <c r="LFE2319" s="59"/>
      <c r="LFF2319" s="59"/>
      <c r="LFG2319" s="59"/>
      <c r="LFH2319" s="59"/>
      <c r="LFI2319" s="59"/>
      <c r="LFJ2319" s="59"/>
      <c r="LFK2319" s="59"/>
      <c r="LFL2319" s="59"/>
      <c r="LFM2319" s="59"/>
      <c r="LFN2319" s="59"/>
      <c r="LFO2319" s="59"/>
      <c r="LFP2319" s="59"/>
      <c r="LFQ2319" s="59"/>
      <c r="LFR2319" s="59"/>
      <c r="LFS2319" s="59"/>
      <c r="LFT2319" s="59"/>
      <c r="LFU2319" s="59"/>
      <c r="LFV2319" s="59"/>
      <c r="LFW2319" s="59"/>
      <c r="LFX2319" s="59"/>
      <c r="LFY2319" s="59"/>
      <c r="LFZ2319" s="59"/>
      <c r="LGA2319" s="59"/>
      <c r="LGB2319" s="59"/>
      <c r="LGC2319" s="59"/>
      <c r="LGD2319" s="59"/>
      <c r="LGE2319" s="59"/>
      <c r="LGF2319" s="59"/>
      <c r="LGG2319" s="59"/>
      <c r="LGH2319" s="59"/>
      <c r="LGI2319" s="59"/>
      <c r="LGJ2319" s="59"/>
      <c r="LGK2319" s="59"/>
      <c r="LGL2319" s="59"/>
      <c r="LGM2319" s="59"/>
      <c r="LGN2319" s="59"/>
      <c r="LGO2319" s="59"/>
      <c r="LGP2319" s="59"/>
      <c r="LGQ2319" s="59"/>
      <c r="LGR2319" s="59"/>
      <c r="LGS2319" s="59"/>
      <c r="LGT2319" s="59"/>
      <c r="LGU2319" s="59"/>
      <c r="LGV2319" s="59"/>
      <c r="LGW2319" s="59"/>
      <c r="LGX2319" s="59"/>
      <c r="LGY2319" s="59"/>
      <c r="LGZ2319" s="59"/>
      <c r="LHA2319" s="59"/>
      <c r="LHB2319" s="59"/>
      <c r="LHC2319" s="59"/>
      <c r="LHD2319" s="59"/>
      <c r="LHE2319" s="59"/>
      <c r="LHF2319" s="59"/>
      <c r="LHG2319" s="59"/>
      <c r="LHH2319" s="59"/>
      <c r="LHI2319" s="59"/>
      <c r="LHJ2319" s="59"/>
      <c r="LHK2319" s="59"/>
      <c r="LHL2319" s="59"/>
      <c r="LHM2319" s="59"/>
      <c r="LHN2319" s="59"/>
      <c r="LHO2319" s="59"/>
      <c r="LHP2319" s="59"/>
      <c r="LHQ2319" s="59"/>
      <c r="LHR2319" s="59"/>
      <c r="LHS2319" s="59"/>
      <c r="LHT2319" s="59"/>
      <c r="LHU2319" s="59"/>
      <c r="LHV2319" s="59"/>
      <c r="LHW2319" s="59"/>
      <c r="LHX2319" s="59"/>
      <c r="LHY2319" s="59"/>
      <c r="LHZ2319" s="59"/>
      <c r="LIA2319" s="59"/>
      <c r="LIB2319" s="59"/>
      <c r="LIC2319" s="59"/>
      <c r="LID2319" s="59"/>
      <c r="LIE2319" s="59"/>
      <c r="LIF2319" s="59"/>
      <c r="LIG2319" s="59"/>
      <c r="LIH2319" s="59"/>
      <c r="LII2319" s="59"/>
      <c r="LIJ2319" s="59"/>
      <c r="LIK2319" s="59"/>
      <c r="LIL2319" s="59"/>
      <c r="LIM2319" s="59"/>
      <c r="LIN2319" s="59"/>
      <c r="LIO2319" s="59"/>
      <c r="LIP2319" s="59"/>
      <c r="LIQ2319" s="59"/>
      <c r="LIR2319" s="59"/>
      <c r="LIS2319" s="59"/>
      <c r="LIT2319" s="59"/>
      <c r="LIU2319" s="59"/>
      <c r="LIV2319" s="59"/>
      <c r="LIW2319" s="59"/>
      <c r="LIX2319" s="59"/>
      <c r="LIY2319" s="59"/>
      <c r="LIZ2319" s="59"/>
      <c r="LJA2319" s="59"/>
      <c r="LJB2319" s="59"/>
      <c r="LJC2319" s="59"/>
      <c r="LJD2319" s="59"/>
      <c r="LJE2319" s="59"/>
      <c r="LJF2319" s="59"/>
      <c r="LJG2319" s="59"/>
      <c r="LJH2319" s="59"/>
      <c r="LJI2319" s="59"/>
      <c r="LJJ2319" s="59"/>
      <c r="LJK2319" s="59"/>
      <c r="LJL2319" s="59"/>
      <c r="LJM2319" s="59"/>
      <c r="LJN2319" s="59"/>
      <c r="LJO2319" s="59"/>
      <c r="LJP2319" s="59"/>
      <c r="LJQ2319" s="59"/>
      <c r="LJR2319" s="59"/>
      <c r="LJS2319" s="59"/>
      <c r="LJT2319" s="59"/>
      <c r="LJU2319" s="59"/>
      <c r="LJV2319" s="59"/>
      <c r="LJW2319" s="59"/>
      <c r="LJX2319" s="59"/>
      <c r="LJY2319" s="59"/>
      <c r="LJZ2319" s="59"/>
      <c r="LKA2319" s="59"/>
      <c r="LKB2319" s="59"/>
      <c r="LKC2319" s="59"/>
      <c r="LKD2319" s="59"/>
      <c r="LKE2319" s="59"/>
      <c r="LKF2319" s="59"/>
      <c r="LKG2319" s="59"/>
      <c r="LKH2319" s="59"/>
      <c r="LKI2319" s="59"/>
      <c r="LKJ2319" s="59"/>
      <c r="LKK2319" s="59"/>
      <c r="LKL2319" s="59"/>
      <c r="LKM2319" s="59"/>
      <c r="LKN2319" s="59"/>
      <c r="LKO2319" s="59"/>
      <c r="LKP2319" s="59"/>
      <c r="LKQ2319" s="59"/>
      <c r="LKR2319" s="59"/>
      <c r="LKS2319" s="59"/>
      <c r="LKT2319" s="59"/>
      <c r="LKU2319" s="59"/>
      <c r="LKV2319" s="59"/>
      <c r="LKW2319" s="59"/>
      <c r="LKX2319" s="59"/>
      <c r="LKY2319" s="59"/>
      <c r="LKZ2319" s="59"/>
      <c r="LLA2319" s="59"/>
      <c r="LLB2319" s="59"/>
      <c r="LLC2319" s="59"/>
      <c r="LLD2319" s="59"/>
      <c r="LLE2319" s="59"/>
      <c r="LLF2319" s="59"/>
      <c r="LLG2319" s="59"/>
      <c r="LLH2319" s="59"/>
      <c r="LLI2319" s="59"/>
      <c r="LLJ2319" s="59"/>
      <c r="LLK2319" s="59"/>
      <c r="LLL2319" s="59"/>
      <c r="LLM2319" s="59"/>
      <c r="LLN2319" s="59"/>
      <c r="LLO2319" s="59"/>
      <c r="LLP2319" s="59"/>
      <c r="LLQ2319" s="59"/>
      <c r="LLR2319" s="59"/>
      <c r="LLS2319" s="59"/>
      <c r="LLT2319" s="59"/>
      <c r="LLU2319" s="59"/>
      <c r="LLV2319" s="59"/>
      <c r="LLW2319" s="59"/>
      <c r="LLX2319" s="59"/>
      <c r="LLY2319" s="59"/>
      <c r="LLZ2319" s="59"/>
      <c r="LMA2319" s="59"/>
      <c r="LMB2319" s="59"/>
      <c r="LMC2319" s="59"/>
      <c r="LMD2319" s="59"/>
      <c r="LME2319" s="59"/>
      <c r="LMF2319" s="59"/>
      <c r="LMG2319" s="59"/>
      <c r="LMH2319" s="59"/>
      <c r="LMI2319" s="59"/>
      <c r="LMJ2319" s="59"/>
      <c r="LMK2319" s="59"/>
      <c r="LML2319" s="59"/>
      <c r="LMM2319" s="59"/>
      <c r="LMN2319" s="59"/>
      <c r="LMO2319" s="59"/>
      <c r="LMP2319" s="59"/>
      <c r="LMQ2319" s="59"/>
      <c r="LMR2319" s="59"/>
      <c r="LMS2319" s="59"/>
      <c r="LMT2319" s="59"/>
      <c r="LMU2319" s="59"/>
      <c r="LMV2319" s="59"/>
      <c r="LMW2319" s="59"/>
      <c r="LMX2319" s="59"/>
      <c r="LMY2319" s="59"/>
      <c r="LMZ2319" s="59"/>
      <c r="LNA2319" s="59"/>
      <c r="LNB2319" s="59"/>
      <c r="LNC2319" s="59"/>
      <c r="LND2319" s="59"/>
      <c r="LNE2319" s="59"/>
      <c r="LNF2319" s="59"/>
      <c r="LNG2319" s="59"/>
      <c r="LNH2319" s="59"/>
      <c r="LNI2319" s="59"/>
      <c r="LNJ2319" s="59"/>
      <c r="LNK2319" s="59"/>
      <c r="LNL2319" s="59"/>
      <c r="LNM2319" s="59"/>
      <c r="LNN2319" s="59"/>
      <c r="LNO2319" s="59"/>
      <c r="LNP2319" s="59"/>
      <c r="LNQ2319" s="59"/>
      <c r="LNR2319" s="59"/>
      <c r="LNS2319" s="59"/>
      <c r="LNT2319" s="59"/>
      <c r="LNU2319" s="59"/>
      <c r="LNV2319" s="59"/>
      <c r="LNW2319" s="59"/>
      <c r="LNX2319" s="59"/>
      <c r="LNY2319" s="59"/>
      <c r="LNZ2319" s="59"/>
      <c r="LOA2319" s="59"/>
      <c r="LOB2319" s="59"/>
      <c r="LOC2319" s="59"/>
      <c r="LOD2319" s="59"/>
      <c r="LOE2319" s="59"/>
      <c r="LOF2319" s="59"/>
      <c r="LOG2319" s="59"/>
      <c r="LOH2319" s="59"/>
      <c r="LOI2319" s="59"/>
      <c r="LOJ2319" s="59"/>
      <c r="LOK2319" s="59"/>
      <c r="LOL2319" s="59"/>
      <c r="LOM2319" s="59"/>
      <c r="LON2319" s="59"/>
      <c r="LOO2319" s="59"/>
      <c r="LOP2319" s="59"/>
      <c r="LOQ2319" s="59"/>
      <c r="LOR2319" s="59"/>
      <c r="LOS2319" s="59"/>
      <c r="LOT2319" s="59"/>
      <c r="LOU2319" s="59"/>
      <c r="LOV2319" s="59"/>
      <c r="LOW2319" s="59"/>
      <c r="LOX2319" s="59"/>
      <c r="LOY2319" s="59"/>
      <c r="LOZ2319" s="59"/>
      <c r="LPA2319" s="59"/>
      <c r="LPB2319" s="59"/>
      <c r="LPC2319" s="59"/>
      <c r="LPD2319" s="59"/>
      <c r="LPE2319" s="59"/>
      <c r="LPF2319" s="59"/>
      <c r="LPG2319" s="59"/>
      <c r="LPH2319" s="59"/>
      <c r="LPI2319" s="59"/>
      <c r="LPJ2319" s="59"/>
      <c r="LPK2319" s="59"/>
      <c r="LPL2319" s="59"/>
      <c r="LPM2319" s="59"/>
      <c r="LPN2319" s="59"/>
      <c r="LPO2319" s="59"/>
      <c r="LPP2319" s="59"/>
      <c r="LPQ2319" s="59"/>
      <c r="LPR2319" s="59"/>
      <c r="LPS2319" s="59"/>
      <c r="LPT2319" s="59"/>
      <c r="LPU2319" s="59"/>
      <c r="LPV2319" s="59"/>
      <c r="LPW2319" s="59"/>
      <c r="LPX2319" s="59"/>
      <c r="LPY2319" s="59"/>
      <c r="LPZ2319" s="59"/>
      <c r="LQA2319" s="59"/>
      <c r="LQB2319" s="59"/>
      <c r="LQC2319" s="59"/>
      <c r="LQD2319" s="59"/>
      <c r="LQE2319" s="59"/>
      <c r="LQF2319" s="59"/>
      <c r="LQG2319" s="59"/>
      <c r="LQH2319" s="59"/>
      <c r="LQI2319" s="59"/>
      <c r="LQJ2319" s="59"/>
      <c r="LQK2319" s="59"/>
      <c r="LQL2319" s="59"/>
      <c r="LQM2319" s="59"/>
      <c r="LQN2319" s="59"/>
      <c r="LQO2319" s="59"/>
      <c r="LQP2319" s="59"/>
      <c r="LQQ2319" s="59"/>
      <c r="LQR2319" s="59"/>
      <c r="LQS2319" s="59"/>
      <c r="LQT2319" s="59"/>
      <c r="LQU2319" s="59"/>
      <c r="LQV2319" s="59"/>
      <c r="LQW2319" s="59"/>
      <c r="LQX2319" s="59"/>
      <c r="LQY2319" s="59"/>
      <c r="LQZ2319" s="59"/>
      <c r="LRA2319" s="59"/>
      <c r="LRB2319" s="59"/>
      <c r="LRC2319" s="59"/>
      <c r="LRD2319" s="59"/>
      <c r="LRE2319" s="59"/>
      <c r="LRF2319" s="59"/>
      <c r="LRG2319" s="59"/>
      <c r="LRH2319" s="59"/>
      <c r="LRI2319" s="59"/>
      <c r="LRJ2319" s="59"/>
      <c r="LRK2319" s="59"/>
      <c r="LRL2319" s="59"/>
      <c r="LRM2319" s="59"/>
      <c r="LRN2319" s="59"/>
      <c r="LRO2319" s="59"/>
      <c r="LRP2319" s="59"/>
      <c r="LRQ2319" s="59"/>
      <c r="LRR2319" s="59"/>
      <c r="LRS2319" s="59"/>
      <c r="LRT2319" s="59"/>
      <c r="LRU2319" s="59"/>
      <c r="LRV2319" s="59"/>
      <c r="LRW2319" s="59"/>
      <c r="LRX2319" s="59"/>
      <c r="LRY2319" s="59"/>
      <c r="LRZ2319" s="59"/>
      <c r="LSA2319" s="59"/>
      <c r="LSB2319" s="59"/>
      <c r="LSC2319" s="59"/>
      <c r="LSD2319" s="59"/>
      <c r="LSE2319" s="59"/>
      <c r="LSF2319" s="59"/>
      <c r="LSG2319" s="59"/>
      <c r="LSH2319" s="59"/>
      <c r="LSI2319" s="59"/>
      <c r="LSJ2319" s="59"/>
      <c r="LSK2319" s="59"/>
      <c r="LSL2319" s="59"/>
      <c r="LSM2319" s="59"/>
      <c r="LSN2319" s="59"/>
      <c r="LSO2319" s="59"/>
      <c r="LSP2319" s="59"/>
      <c r="LSQ2319" s="59"/>
      <c r="LSR2319" s="59"/>
      <c r="LSS2319" s="59"/>
      <c r="LST2319" s="59"/>
      <c r="LSU2319" s="59"/>
      <c r="LSV2319" s="59"/>
      <c r="LSW2319" s="59"/>
      <c r="LSX2319" s="59"/>
      <c r="LSY2319" s="59"/>
      <c r="LSZ2319" s="59"/>
      <c r="LTA2319" s="59"/>
      <c r="LTB2319" s="59"/>
      <c r="LTC2319" s="59"/>
      <c r="LTD2319" s="59"/>
      <c r="LTE2319" s="59"/>
      <c r="LTF2319" s="59"/>
      <c r="LTG2319" s="59"/>
      <c r="LTH2319" s="59"/>
      <c r="LTI2319" s="59"/>
      <c r="LTJ2319" s="59"/>
      <c r="LTK2319" s="59"/>
      <c r="LTL2319" s="59"/>
      <c r="LTM2319" s="59"/>
      <c r="LTN2319" s="59"/>
      <c r="LTO2319" s="59"/>
      <c r="LTP2319" s="59"/>
      <c r="LTQ2319" s="59"/>
      <c r="LTR2319" s="59"/>
      <c r="LTS2319" s="59"/>
      <c r="LTT2319" s="59"/>
      <c r="LTU2319" s="59"/>
      <c r="LTV2319" s="59"/>
      <c r="LTW2319" s="59"/>
      <c r="LTX2319" s="59"/>
      <c r="LTY2319" s="59"/>
      <c r="LTZ2319" s="59"/>
      <c r="LUA2319" s="59"/>
      <c r="LUB2319" s="59"/>
      <c r="LUC2319" s="59"/>
      <c r="LUD2319" s="59"/>
      <c r="LUE2319" s="59"/>
      <c r="LUF2319" s="59"/>
      <c r="LUG2319" s="59"/>
      <c r="LUH2319" s="59"/>
      <c r="LUI2319" s="59"/>
      <c r="LUJ2319" s="59"/>
      <c r="LUK2319" s="59"/>
      <c r="LUL2319" s="59"/>
      <c r="LUM2319" s="59"/>
      <c r="LUN2319" s="59"/>
      <c r="LUO2319" s="59"/>
      <c r="LUP2319" s="59"/>
      <c r="LUQ2319" s="59"/>
      <c r="LUR2319" s="59"/>
      <c r="LUS2319" s="59"/>
      <c r="LUT2319" s="59"/>
      <c r="LUU2319" s="59"/>
      <c r="LUV2319" s="59"/>
      <c r="LUW2319" s="59"/>
      <c r="LUX2319" s="59"/>
      <c r="LUY2319" s="59"/>
      <c r="LUZ2319" s="59"/>
      <c r="LVA2319" s="59"/>
      <c r="LVB2319" s="59"/>
      <c r="LVC2319" s="59"/>
      <c r="LVD2319" s="59"/>
      <c r="LVE2319" s="59"/>
      <c r="LVF2319" s="59"/>
      <c r="LVG2319" s="59"/>
      <c r="LVH2319" s="59"/>
      <c r="LVI2319" s="59"/>
      <c r="LVJ2319" s="59"/>
      <c r="LVK2319" s="59"/>
      <c r="LVL2319" s="59"/>
      <c r="LVM2319" s="59"/>
      <c r="LVN2319" s="59"/>
      <c r="LVO2319" s="59"/>
      <c r="LVP2319" s="59"/>
      <c r="LVQ2319" s="59"/>
      <c r="LVR2319" s="59"/>
      <c r="LVS2319" s="59"/>
      <c r="LVT2319" s="59"/>
      <c r="LVU2319" s="59"/>
      <c r="LVV2319" s="59"/>
      <c r="LVW2319" s="59"/>
      <c r="LVX2319" s="59"/>
      <c r="LVY2319" s="59"/>
      <c r="LVZ2319" s="59"/>
      <c r="LWA2319" s="59"/>
      <c r="LWB2319" s="59"/>
      <c r="LWC2319" s="59"/>
      <c r="LWD2319" s="59"/>
      <c r="LWE2319" s="59"/>
      <c r="LWF2319" s="59"/>
      <c r="LWG2319" s="59"/>
      <c r="LWH2319" s="59"/>
      <c r="LWI2319" s="59"/>
      <c r="LWJ2319" s="59"/>
      <c r="LWK2319" s="59"/>
      <c r="LWL2319" s="59"/>
      <c r="LWM2319" s="59"/>
      <c r="LWN2319" s="59"/>
      <c r="LWO2319" s="59"/>
      <c r="LWP2319" s="59"/>
      <c r="LWQ2319" s="59"/>
      <c r="LWR2319" s="59"/>
      <c r="LWS2319" s="59"/>
      <c r="LWT2319" s="59"/>
      <c r="LWU2319" s="59"/>
      <c r="LWV2319" s="59"/>
      <c r="LWW2319" s="59"/>
      <c r="LWX2319" s="59"/>
      <c r="LWY2319" s="59"/>
      <c r="LWZ2319" s="59"/>
      <c r="LXA2319" s="59"/>
      <c r="LXB2319" s="59"/>
      <c r="LXC2319" s="59"/>
      <c r="LXD2319" s="59"/>
      <c r="LXE2319" s="59"/>
      <c r="LXF2319" s="59"/>
      <c r="LXG2319" s="59"/>
      <c r="LXH2319" s="59"/>
      <c r="LXI2319" s="59"/>
      <c r="LXJ2319" s="59"/>
      <c r="LXK2319" s="59"/>
      <c r="LXL2319" s="59"/>
      <c r="LXM2319" s="59"/>
      <c r="LXN2319" s="59"/>
      <c r="LXO2319" s="59"/>
      <c r="LXP2319" s="59"/>
      <c r="LXQ2319" s="59"/>
      <c r="LXR2319" s="59"/>
      <c r="LXS2319" s="59"/>
      <c r="LXT2319" s="59"/>
      <c r="LXU2319" s="59"/>
      <c r="LXV2319" s="59"/>
      <c r="LXW2319" s="59"/>
      <c r="LXX2319" s="59"/>
      <c r="LXY2319" s="59"/>
      <c r="LXZ2319" s="59"/>
      <c r="LYA2319" s="59"/>
      <c r="LYB2319" s="59"/>
      <c r="LYC2319" s="59"/>
      <c r="LYD2319" s="59"/>
      <c r="LYE2319" s="59"/>
      <c r="LYF2319" s="59"/>
      <c r="LYG2319" s="59"/>
      <c r="LYH2319" s="59"/>
      <c r="LYI2319" s="59"/>
      <c r="LYJ2319" s="59"/>
      <c r="LYK2319" s="59"/>
      <c r="LYL2319" s="59"/>
      <c r="LYM2319" s="59"/>
      <c r="LYN2319" s="59"/>
      <c r="LYO2319" s="59"/>
      <c r="LYP2319" s="59"/>
      <c r="LYQ2319" s="59"/>
      <c r="LYR2319" s="59"/>
      <c r="LYS2319" s="59"/>
      <c r="LYT2319" s="59"/>
      <c r="LYU2319" s="59"/>
      <c r="LYV2319" s="59"/>
      <c r="LYW2319" s="59"/>
      <c r="LYX2319" s="59"/>
      <c r="LYY2319" s="59"/>
      <c r="LYZ2319" s="59"/>
      <c r="LZA2319" s="59"/>
      <c r="LZB2319" s="59"/>
      <c r="LZC2319" s="59"/>
      <c r="LZD2319" s="59"/>
      <c r="LZE2319" s="59"/>
      <c r="LZF2319" s="59"/>
      <c r="LZG2319" s="59"/>
      <c r="LZH2319" s="59"/>
      <c r="LZI2319" s="59"/>
      <c r="LZJ2319" s="59"/>
      <c r="LZK2319" s="59"/>
      <c r="LZL2319" s="59"/>
      <c r="LZM2319" s="59"/>
      <c r="LZN2319" s="59"/>
      <c r="LZO2319" s="59"/>
      <c r="LZP2319" s="59"/>
      <c r="LZQ2319" s="59"/>
      <c r="LZR2319" s="59"/>
      <c r="LZS2319" s="59"/>
      <c r="LZT2319" s="59"/>
      <c r="LZU2319" s="59"/>
      <c r="LZV2319" s="59"/>
      <c r="LZW2319" s="59"/>
      <c r="LZX2319" s="59"/>
      <c r="LZY2319" s="59"/>
      <c r="LZZ2319" s="59"/>
      <c r="MAA2319" s="59"/>
      <c r="MAB2319" s="59"/>
      <c r="MAC2319" s="59"/>
      <c r="MAD2319" s="59"/>
      <c r="MAE2319" s="59"/>
      <c r="MAF2319" s="59"/>
      <c r="MAG2319" s="59"/>
      <c r="MAH2319" s="59"/>
      <c r="MAI2319" s="59"/>
      <c r="MAJ2319" s="59"/>
      <c r="MAK2319" s="59"/>
      <c r="MAL2319" s="59"/>
      <c r="MAM2319" s="59"/>
      <c r="MAN2319" s="59"/>
      <c r="MAO2319" s="59"/>
      <c r="MAP2319" s="59"/>
      <c r="MAQ2319" s="59"/>
      <c r="MAR2319" s="59"/>
      <c r="MAS2319" s="59"/>
      <c r="MAT2319" s="59"/>
      <c r="MAU2319" s="59"/>
      <c r="MAV2319" s="59"/>
      <c r="MAW2319" s="59"/>
      <c r="MAX2319" s="59"/>
      <c r="MAY2319" s="59"/>
      <c r="MAZ2319" s="59"/>
      <c r="MBA2319" s="59"/>
      <c r="MBB2319" s="59"/>
      <c r="MBC2319" s="59"/>
      <c r="MBD2319" s="59"/>
      <c r="MBE2319" s="59"/>
      <c r="MBF2319" s="59"/>
      <c r="MBG2319" s="59"/>
      <c r="MBH2319" s="59"/>
      <c r="MBI2319" s="59"/>
      <c r="MBJ2319" s="59"/>
      <c r="MBK2319" s="59"/>
      <c r="MBL2319" s="59"/>
      <c r="MBM2319" s="59"/>
      <c r="MBN2319" s="59"/>
      <c r="MBO2319" s="59"/>
      <c r="MBP2319" s="59"/>
      <c r="MBQ2319" s="59"/>
      <c r="MBR2319" s="59"/>
      <c r="MBS2319" s="59"/>
      <c r="MBT2319" s="59"/>
      <c r="MBU2319" s="59"/>
      <c r="MBV2319" s="59"/>
      <c r="MBW2319" s="59"/>
      <c r="MBX2319" s="59"/>
      <c r="MBY2319" s="59"/>
      <c r="MBZ2319" s="59"/>
      <c r="MCA2319" s="59"/>
      <c r="MCB2319" s="59"/>
      <c r="MCC2319" s="59"/>
      <c r="MCD2319" s="59"/>
      <c r="MCE2319" s="59"/>
      <c r="MCF2319" s="59"/>
      <c r="MCG2319" s="59"/>
      <c r="MCH2319" s="59"/>
      <c r="MCI2319" s="59"/>
      <c r="MCJ2319" s="59"/>
      <c r="MCK2319" s="59"/>
      <c r="MCL2319" s="59"/>
      <c r="MCM2319" s="59"/>
      <c r="MCN2319" s="59"/>
      <c r="MCO2319" s="59"/>
      <c r="MCP2319" s="59"/>
      <c r="MCQ2319" s="59"/>
      <c r="MCR2319" s="59"/>
      <c r="MCS2319" s="59"/>
      <c r="MCT2319" s="59"/>
      <c r="MCU2319" s="59"/>
      <c r="MCV2319" s="59"/>
      <c r="MCW2319" s="59"/>
      <c r="MCX2319" s="59"/>
      <c r="MCY2319" s="59"/>
      <c r="MCZ2319" s="59"/>
      <c r="MDA2319" s="59"/>
      <c r="MDB2319" s="59"/>
      <c r="MDC2319" s="59"/>
      <c r="MDD2319" s="59"/>
      <c r="MDE2319" s="59"/>
      <c r="MDF2319" s="59"/>
      <c r="MDG2319" s="59"/>
      <c r="MDH2319" s="59"/>
      <c r="MDI2319" s="59"/>
      <c r="MDJ2319" s="59"/>
      <c r="MDK2319" s="59"/>
      <c r="MDL2319" s="59"/>
      <c r="MDM2319" s="59"/>
      <c r="MDN2319" s="59"/>
      <c r="MDO2319" s="59"/>
      <c r="MDP2319" s="59"/>
      <c r="MDQ2319" s="59"/>
      <c r="MDR2319" s="59"/>
      <c r="MDS2319" s="59"/>
      <c r="MDT2319" s="59"/>
      <c r="MDU2319" s="59"/>
      <c r="MDV2319" s="59"/>
      <c r="MDW2319" s="59"/>
      <c r="MDX2319" s="59"/>
      <c r="MDY2319" s="59"/>
      <c r="MDZ2319" s="59"/>
      <c r="MEA2319" s="59"/>
      <c r="MEB2319" s="59"/>
      <c r="MEC2319" s="59"/>
      <c r="MED2319" s="59"/>
      <c r="MEE2319" s="59"/>
      <c r="MEF2319" s="59"/>
      <c r="MEG2319" s="59"/>
      <c r="MEH2319" s="59"/>
      <c r="MEI2319" s="59"/>
      <c r="MEJ2319" s="59"/>
      <c r="MEK2319" s="59"/>
      <c r="MEL2319" s="59"/>
      <c r="MEM2319" s="59"/>
      <c r="MEN2319" s="59"/>
      <c r="MEO2319" s="59"/>
      <c r="MEP2319" s="59"/>
      <c r="MEQ2319" s="59"/>
      <c r="MER2319" s="59"/>
      <c r="MES2319" s="59"/>
      <c r="MET2319" s="59"/>
      <c r="MEU2319" s="59"/>
      <c r="MEV2319" s="59"/>
      <c r="MEW2319" s="59"/>
      <c r="MEX2319" s="59"/>
      <c r="MEY2319" s="59"/>
      <c r="MEZ2319" s="59"/>
      <c r="MFA2319" s="59"/>
      <c r="MFB2319" s="59"/>
      <c r="MFC2319" s="59"/>
      <c r="MFD2319" s="59"/>
      <c r="MFE2319" s="59"/>
      <c r="MFF2319" s="59"/>
      <c r="MFG2319" s="59"/>
      <c r="MFH2319" s="59"/>
      <c r="MFI2319" s="59"/>
      <c r="MFJ2319" s="59"/>
      <c r="MFK2319" s="59"/>
      <c r="MFL2319" s="59"/>
      <c r="MFM2319" s="59"/>
      <c r="MFN2319" s="59"/>
      <c r="MFO2319" s="59"/>
      <c r="MFP2319" s="59"/>
      <c r="MFQ2319" s="59"/>
      <c r="MFR2319" s="59"/>
      <c r="MFS2319" s="59"/>
      <c r="MFT2319" s="59"/>
      <c r="MFU2319" s="59"/>
      <c r="MFV2319" s="59"/>
      <c r="MFW2319" s="59"/>
      <c r="MFX2319" s="59"/>
      <c r="MFY2319" s="59"/>
      <c r="MFZ2319" s="59"/>
      <c r="MGA2319" s="59"/>
      <c r="MGB2319" s="59"/>
      <c r="MGC2319" s="59"/>
      <c r="MGD2319" s="59"/>
      <c r="MGE2319" s="59"/>
      <c r="MGF2319" s="59"/>
      <c r="MGG2319" s="59"/>
      <c r="MGH2319" s="59"/>
      <c r="MGI2319" s="59"/>
      <c r="MGJ2319" s="59"/>
      <c r="MGK2319" s="59"/>
      <c r="MGL2319" s="59"/>
      <c r="MGM2319" s="59"/>
      <c r="MGN2319" s="59"/>
      <c r="MGO2319" s="59"/>
      <c r="MGP2319" s="59"/>
      <c r="MGQ2319" s="59"/>
      <c r="MGR2319" s="59"/>
      <c r="MGS2319" s="59"/>
      <c r="MGT2319" s="59"/>
      <c r="MGU2319" s="59"/>
      <c r="MGV2319" s="59"/>
      <c r="MGW2319" s="59"/>
      <c r="MGX2319" s="59"/>
      <c r="MGY2319" s="59"/>
      <c r="MGZ2319" s="59"/>
      <c r="MHA2319" s="59"/>
      <c r="MHB2319" s="59"/>
      <c r="MHC2319" s="59"/>
      <c r="MHD2319" s="59"/>
      <c r="MHE2319" s="59"/>
      <c r="MHF2319" s="59"/>
      <c r="MHG2319" s="59"/>
      <c r="MHH2319" s="59"/>
      <c r="MHI2319" s="59"/>
      <c r="MHJ2319" s="59"/>
      <c r="MHK2319" s="59"/>
      <c r="MHL2319" s="59"/>
      <c r="MHM2319" s="59"/>
      <c r="MHN2319" s="59"/>
      <c r="MHO2319" s="59"/>
      <c r="MHP2319" s="59"/>
      <c r="MHQ2319" s="59"/>
      <c r="MHR2319" s="59"/>
      <c r="MHS2319" s="59"/>
      <c r="MHT2319" s="59"/>
      <c r="MHU2319" s="59"/>
      <c r="MHV2319" s="59"/>
      <c r="MHW2319" s="59"/>
      <c r="MHX2319" s="59"/>
      <c r="MHY2319" s="59"/>
      <c r="MHZ2319" s="59"/>
      <c r="MIA2319" s="59"/>
      <c r="MIB2319" s="59"/>
      <c r="MIC2319" s="59"/>
      <c r="MID2319" s="59"/>
      <c r="MIE2319" s="59"/>
      <c r="MIF2319" s="59"/>
      <c r="MIG2319" s="59"/>
      <c r="MIH2319" s="59"/>
      <c r="MII2319" s="59"/>
      <c r="MIJ2319" s="59"/>
      <c r="MIK2319" s="59"/>
      <c r="MIL2319" s="59"/>
      <c r="MIM2319" s="59"/>
      <c r="MIN2319" s="59"/>
      <c r="MIO2319" s="59"/>
      <c r="MIP2319" s="59"/>
      <c r="MIQ2319" s="59"/>
      <c r="MIR2319" s="59"/>
      <c r="MIS2319" s="59"/>
      <c r="MIT2319" s="59"/>
      <c r="MIU2319" s="59"/>
      <c r="MIV2319" s="59"/>
      <c r="MIW2319" s="59"/>
      <c r="MIX2319" s="59"/>
      <c r="MIY2319" s="59"/>
      <c r="MIZ2319" s="59"/>
      <c r="MJA2319" s="59"/>
      <c r="MJB2319" s="59"/>
      <c r="MJC2319" s="59"/>
      <c r="MJD2319" s="59"/>
      <c r="MJE2319" s="59"/>
      <c r="MJF2319" s="59"/>
      <c r="MJG2319" s="59"/>
      <c r="MJH2319" s="59"/>
      <c r="MJI2319" s="59"/>
      <c r="MJJ2319" s="59"/>
      <c r="MJK2319" s="59"/>
      <c r="MJL2319" s="59"/>
      <c r="MJM2319" s="59"/>
      <c r="MJN2319" s="59"/>
      <c r="MJO2319" s="59"/>
      <c r="MJP2319" s="59"/>
      <c r="MJQ2319" s="59"/>
      <c r="MJR2319" s="59"/>
      <c r="MJS2319" s="59"/>
      <c r="MJT2319" s="59"/>
      <c r="MJU2319" s="59"/>
      <c r="MJV2319" s="59"/>
      <c r="MJW2319" s="59"/>
      <c r="MJX2319" s="59"/>
      <c r="MJY2319" s="59"/>
      <c r="MJZ2319" s="59"/>
      <c r="MKA2319" s="59"/>
      <c r="MKB2319" s="59"/>
      <c r="MKC2319" s="59"/>
      <c r="MKD2319" s="59"/>
      <c r="MKE2319" s="59"/>
      <c r="MKF2319" s="59"/>
      <c r="MKG2319" s="59"/>
      <c r="MKH2319" s="59"/>
      <c r="MKI2319" s="59"/>
      <c r="MKJ2319" s="59"/>
      <c r="MKK2319" s="59"/>
      <c r="MKL2319" s="59"/>
      <c r="MKM2319" s="59"/>
      <c r="MKN2319" s="59"/>
      <c r="MKO2319" s="59"/>
      <c r="MKP2319" s="59"/>
      <c r="MKQ2319" s="59"/>
      <c r="MKR2319" s="59"/>
      <c r="MKS2319" s="59"/>
      <c r="MKT2319" s="59"/>
      <c r="MKU2319" s="59"/>
      <c r="MKV2319" s="59"/>
      <c r="MKW2319" s="59"/>
      <c r="MKX2319" s="59"/>
      <c r="MKY2319" s="59"/>
      <c r="MKZ2319" s="59"/>
      <c r="MLA2319" s="59"/>
      <c r="MLB2319" s="59"/>
      <c r="MLC2319" s="59"/>
      <c r="MLD2319" s="59"/>
      <c r="MLE2319" s="59"/>
      <c r="MLF2319" s="59"/>
      <c r="MLG2319" s="59"/>
      <c r="MLH2319" s="59"/>
      <c r="MLI2319" s="59"/>
      <c r="MLJ2319" s="59"/>
      <c r="MLK2319" s="59"/>
      <c r="MLL2319" s="59"/>
      <c r="MLM2319" s="59"/>
      <c r="MLN2319" s="59"/>
      <c r="MLO2319" s="59"/>
      <c r="MLP2319" s="59"/>
      <c r="MLQ2319" s="59"/>
      <c r="MLR2319" s="59"/>
      <c r="MLS2319" s="59"/>
      <c r="MLT2319" s="59"/>
      <c r="MLU2319" s="59"/>
      <c r="MLV2319" s="59"/>
      <c r="MLW2319" s="59"/>
      <c r="MLX2319" s="59"/>
      <c r="MLY2319" s="59"/>
      <c r="MLZ2319" s="59"/>
      <c r="MMA2319" s="59"/>
      <c r="MMB2319" s="59"/>
      <c r="MMC2319" s="59"/>
      <c r="MMD2319" s="59"/>
      <c r="MME2319" s="59"/>
      <c r="MMF2319" s="59"/>
      <c r="MMG2319" s="59"/>
      <c r="MMH2319" s="59"/>
      <c r="MMI2319" s="59"/>
      <c r="MMJ2319" s="59"/>
      <c r="MMK2319" s="59"/>
      <c r="MML2319" s="59"/>
      <c r="MMM2319" s="59"/>
      <c r="MMN2319" s="59"/>
      <c r="MMO2319" s="59"/>
      <c r="MMP2319" s="59"/>
      <c r="MMQ2319" s="59"/>
      <c r="MMR2319" s="59"/>
      <c r="MMS2319" s="59"/>
      <c r="MMT2319" s="59"/>
      <c r="MMU2319" s="59"/>
      <c r="MMV2319" s="59"/>
      <c r="MMW2319" s="59"/>
      <c r="MMX2319" s="59"/>
      <c r="MMY2319" s="59"/>
      <c r="MMZ2319" s="59"/>
      <c r="MNA2319" s="59"/>
      <c r="MNB2319" s="59"/>
      <c r="MNC2319" s="59"/>
      <c r="MND2319" s="59"/>
      <c r="MNE2319" s="59"/>
      <c r="MNF2319" s="59"/>
      <c r="MNG2319" s="59"/>
      <c r="MNH2319" s="59"/>
      <c r="MNI2319" s="59"/>
      <c r="MNJ2319" s="59"/>
      <c r="MNK2319" s="59"/>
      <c r="MNL2319" s="59"/>
      <c r="MNM2319" s="59"/>
      <c r="MNN2319" s="59"/>
      <c r="MNO2319" s="59"/>
      <c r="MNP2319" s="59"/>
      <c r="MNQ2319" s="59"/>
      <c r="MNR2319" s="59"/>
      <c r="MNS2319" s="59"/>
      <c r="MNT2319" s="59"/>
      <c r="MNU2319" s="59"/>
      <c r="MNV2319" s="59"/>
      <c r="MNW2319" s="59"/>
      <c r="MNX2319" s="59"/>
      <c r="MNY2319" s="59"/>
      <c r="MNZ2319" s="59"/>
      <c r="MOA2319" s="59"/>
      <c r="MOB2319" s="59"/>
      <c r="MOC2319" s="59"/>
      <c r="MOD2319" s="59"/>
      <c r="MOE2319" s="59"/>
      <c r="MOF2319" s="59"/>
      <c r="MOG2319" s="59"/>
      <c r="MOH2319" s="59"/>
      <c r="MOI2319" s="59"/>
      <c r="MOJ2319" s="59"/>
      <c r="MOK2319" s="59"/>
      <c r="MOL2319" s="59"/>
      <c r="MOM2319" s="59"/>
      <c r="MON2319" s="59"/>
      <c r="MOO2319" s="59"/>
      <c r="MOP2319" s="59"/>
      <c r="MOQ2319" s="59"/>
      <c r="MOR2319" s="59"/>
      <c r="MOS2319" s="59"/>
      <c r="MOT2319" s="59"/>
      <c r="MOU2319" s="59"/>
      <c r="MOV2319" s="59"/>
      <c r="MOW2319" s="59"/>
      <c r="MOX2319" s="59"/>
      <c r="MOY2319" s="59"/>
      <c r="MOZ2319" s="59"/>
      <c r="MPA2319" s="59"/>
      <c r="MPB2319" s="59"/>
      <c r="MPC2319" s="59"/>
      <c r="MPD2319" s="59"/>
      <c r="MPE2319" s="59"/>
      <c r="MPF2319" s="59"/>
      <c r="MPG2319" s="59"/>
      <c r="MPH2319" s="59"/>
      <c r="MPI2319" s="59"/>
      <c r="MPJ2319" s="59"/>
      <c r="MPK2319" s="59"/>
      <c r="MPL2319" s="59"/>
      <c r="MPM2319" s="59"/>
      <c r="MPN2319" s="59"/>
      <c r="MPO2319" s="59"/>
      <c r="MPP2319" s="59"/>
      <c r="MPQ2319" s="59"/>
      <c r="MPR2319" s="59"/>
      <c r="MPS2319" s="59"/>
      <c r="MPT2319" s="59"/>
      <c r="MPU2319" s="59"/>
      <c r="MPV2319" s="59"/>
      <c r="MPW2319" s="59"/>
      <c r="MPX2319" s="59"/>
      <c r="MPY2319" s="59"/>
      <c r="MPZ2319" s="59"/>
      <c r="MQA2319" s="59"/>
      <c r="MQB2319" s="59"/>
      <c r="MQC2319" s="59"/>
      <c r="MQD2319" s="59"/>
      <c r="MQE2319" s="59"/>
      <c r="MQF2319" s="59"/>
      <c r="MQG2319" s="59"/>
      <c r="MQH2319" s="59"/>
      <c r="MQI2319" s="59"/>
      <c r="MQJ2319" s="59"/>
      <c r="MQK2319" s="59"/>
      <c r="MQL2319" s="59"/>
      <c r="MQM2319" s="59"/>
      <c r="MQN2319" s="59"/>
      <c r="MQO2319" s="59"/>
      <c r="MQP2319" s="59"/>
      <c r="MQQ2319" s="59"/>
      <c r="MQR2319" s="59"/>
      <c r="MQS2319" s="59"/>
      <c r="MQT2319" s="59"/>
      <c r="MQU2319" s="59"/>
      <c r="MQV2319" s="59"/>
      <c r="MQW2319" s="59"/>
      <c r="MQX2319" s="59"/>
      <c r="MQY2319" s="59"/>
      <c r="MQZ2319" s="59"/>
      <c r="MRA2319" s="59"/>
      <c r="MRB2319" s="59"/>
      <c r="MRC2319" s="59"/>
      <c r="MRD2319" s="59"/>
      <c r="MRE2319" s="59"/>
      <c r="MRF2319" s="59"/>
      <c r="MRG2319" s="59"/>
      <c r="MRH2319" s="59"/>
      <c r="MRI2319" s="59"/>
      <c r="MRJ2319" s="59"/>
      <c r="MRK2319" s="59"/>
      <c r="MRL2319" s="59"/>
      <c r="MRM2319" s="59"/>
      <c r="MRN2319" s="59"/>
      <c r="MRO2319" s="59"/>
      <c r="MRP2319" s="59"/>
      <c r="MRQ2319" s="59"/>
      <c r="MRR2319" s="59"/>
      <c r="MRS2319" s="59"/>
      <c r="MRT2319" s="59"/>
      <c r="MRU2319" s="59"/>
      <c r="MRV2319" s="59"/>
      <c r="MRW2319" s="59"/>
      <c r="MRX2319" s="59"/>
      <c r="MRY2319" s="59"/>
      <c r="MRZ2319" s="59"/>
      <c r="MSA2319" s="59"/>
      <c r="MSB2319" s="59"/>
      <c r="MSC2319" s="59"/>
      <c r="MSD2319" s="59"/>
      <c r="MSE2319" s="59"/>
      <c r="MSF2319" s="59"/>
      <c r="MSG2319" s="59"/>
      <c r="MSH2319" s="59"/>
      <c r="MSI2319" s="59"/>
      <c r="MSJ2319" s="59"/>
      <c r="MSK2319" s="59"/>
      <c r="MSL2319" s="59"/>
      <c r="MSM2319" s="59"/>
      <c r="MSN2319" s="59"/>
      <c r="MSO2319" s="59"/>
      <c r="MSP2319" s="59"/>
      <c r="MSQ2319" s="59"/>
      <c r="MSR2319" s="59"/>
      <c r="MSS2319" s="59"/>
      <c r="MST2319" s="59"/>
      <c r="MSU2319" s="59"/>
      <c r="MSV2319" s="59"/>
      <c r="MSW2319" s="59"/>
      <c r="MSX2319" s="59"/>
      <c r="MSY2319" s="59"/>
      <c r="MSZ2319" s="59"/>
      <c r="MTA2319" s="59"/>
      <c r="MTB2319" s="59"/>
      <c r="MTC2319" s="59"/>
      <c r="MTD2319" s="59"/>
      <c r="MTE2319" s="59"/>
      <c r="MTF2319" s="59"/>
      <c r="MTG2319" s="59"/>
      <c r="MTH2319" s="59"/>
      <c r="MTI2319" s="59"/>
      <c r="MTJ2319" s="59"/>
      <c r="MTK2319" s="59"/>
      <c r="MTL2319" s="59"/>
      <c r="MTM2319" s="59"/>
      <c r="MTN2319" s="59"/>
      <c r="MTO2319" s="59"/>
      <c r="MTP2319" s="59"/>
      <c r="MTQ2319" s="59"/>
      <c r="MTR2319" s="59"/>
      <c r="MTS2319" s="59"/>
      <c r="MTT2319" s="59"/>
      <c r="MTU2319" s="59"/>
      <c r="MTV2319" s="59"/>
      <c r="MTW2319" s="59"/>
      <c r="MTX2319" s="59"/>
      <c r="MTY2319" s="59"/>
      <c r="MTZ2319" s="59"/>
      <c r="MUA2319" s="59"/>
      <c r="MUB2319" s="59"/>
      <c r="MUC2319" s="59"/>
      <c r="MUD2319" s="59"/>
      <c r="MUE2319" s="59"/>
      <c r="MUF2319" s="59"/>
      <c r="MUG2319" s="59"/>
      <c r="MUH2319" s="59"/>
      <c r="MUI2319" s="59"/>
      <c r="MUJ2319" s="59"/>
      <c r="MUK2319" s="59"/>
      <c r="MUL2319" s="59"/>
      <c r="MUM2319" s="59"/>
      <c r="MUN2319" s="59"/>
      <c r="MUO2319" s="59"/>
      <c r="MUP2319" s="59"/>
      <c r="MUQ2319" s="59"/>
      <c r="MUR2319" s="59"/>
      <c r="MUS2319" s="59"/>
      <c r="MUT2319" s="59"/>
      <c r="MUU2319" s="59"/>
      <c r="MUV2319" s="59"/>
      <c r="MUW2319" s="59"/>
      <c r="MUX2319" s="59"/>
      <c r="MUY2319" s="59"/>
      <c r="MUZ2319" s="59"/>
      <c r="MVA2319" s="59"/>
      <c r="MVB2319" s="59"/>
      <c r="MVC2319" s="59"/>
      <c r="MVD2319" s="59"/>
      <c r="MVE2319" s="59"/>
      <c r="MVF2319" s="59"/>
      <c r="MVG2319" s="59"/>
      <c r="MVH2319" s="59"/>
      <c r="MVI2319" s="59"/>
      <c r="MVJ2319" s="59"/>
      <c r="MVK2319" s="59"/>
      <c r="MVL2319" s="59"/>
      <c r="MVM2319" s="59"/>
      <c r="MVN2319" s="59"/>
      <c r="MVO2319" s="59"/>
      <c r="MVP2319" s="59"/>
      <c r="MVQ2319" s="59"/>
      <c r="MVR2319" s="59"/>
      <c r="MVS2319" s="59"/>
      <c r="MVT2319" s="59"/>
      <c r="MVU2319" s="59"/>
      <c r="MVV2319" s="59"/>
      <c r="MVW2319" s="59"/>
      <c r="MVX2319" s="59"/>
      <c r="MVY2319" s="59"/>
      <c r="MVZ2319" s="59"/>
      <c r="MWA2319" s="59"/>
      <c r="MWB2319" s="59"/>
      <c r="MWC2319" s="59"/>
      <c r="MWD2319" s="59"/>
      <c r="MWE2319" s="59"/>
      <c r="MWF2319" s="59"/>
      <c r="MWG2319" s="59"/>
      <c r="MWH2319" s="59"/>
      <c r="MWI2319" s="59"/>
      <c r="MWJ2319" s="59"/>
      <c r="MWK2319" s="59"/>
      <c r="MWL2319" s="59"/>
      <c r="MWM2319" s="59"/>
      <c r="MWN2319" s="59"/>
      <c r="MWO2319" s="59"/>
      <c r="MWP2319" s="59"/>
      <c r="MWQ2319" s="59"/>
      <c r="MWR2319" s="59"/>
      <c r="MWS2319" s="59"/>
      <c r="MWT2319" s="59"/>
      <c r="MWU2319" s="59"/>
      <c r="MWV2319" s="59"/>
      <c r="MWW2319" s="59"/>
      <c r="MWX2319" s="59"/>
      <c r="MWY2319" s="59"/>
      <c r="MWZ2319" s="59"/>
      <c r="MXA2319" s="59"/>
      <c r="MXB2319" s="59"/>
      <c r="MXC2319" s="59"/>
      <c r="MXD2319" s="59"/>
      <c r="MXE2319" s="59"/>
      <c r="MXF2319" s="59"/>
      <c r="MXG2319" s="59"/>
      <c r="MXH2319" s="59"/>
      <c r="MXI2319" s="59"/>
      <c r="MXJ2319" s="59"/>
      <c r="MXK2319" s="59"/>
      <c r="MXL2319" s="59"/>
      <c r="MXM2319" s="59"/>
      <c r="MXN2319" s="59"/>
      <c r="MXO2319" s="59"/>
      <c r="MXP2319" s="59"/>
      <c r="MXQ2319" s="59"/>
      <c r="MXR2319" s="59"/>
      <c r="MXS2319" s="59"/>
      <c r="MXT2319" s="59"/>
      <c r="MXU2319" s="59"/>
      <c r="MXV2319" s="59"/>
      <c r="MXW2319" s="59"/>
      <c r="MXX2319" s="59"/>
      <c r="MXY2319" s="59"/>
      <c r="MXZ2319" s="59"/>
      <c r="MYA2319" s="59"/>
      <c r="MYB2319" s="59"/>
      <c r="MYC2319" s="59"/>
      <c r="MYD2319" s="59"/>
      <c r="MYE2319" s="59"/>
      <c r="MYF2319" s="59"/>
      <c r="MYG2319" s="59"/>
      <c r="MYH2319" s="59"/>
      <c r="MYI2319" s="59"/>
      <c r="MYJ2319" s="59"/>
      <c r="MYK2319" s="59"/>
      <c r="MYL2319" s="59"/>
      <c r="MYM2319" s="59"/>
      <c r="MYN2319" s="59"/>
      <c r="MYO2319" s="59"/>
      <c r="MYP2319" s="59"/>
      <c r="MYQ2319" s="59"/>
      <c r="MYR2319" s="59"/>
      <c r="MYS2319" s="59"/>
      <c r="MYT2319" s="59"/>
      <c r="MYU2319" s="59"/>
      <c r="MYV2319" s="59"/>
      <c r="MYW2319" s="59"/>
      <c r="MYX2319" s="59"/>
      <c r="MYY2319" s="59"/>
      <c r="MYZ2319" s="59"/>
      <c r="MZA2319" s="59"/>
      <c r="MZB2319" s="59"/>
      <c r="MZC2319" s="59"/>
      <c r="MZD2319" s="59"/>
      <c r="MZE2319" s="59"/>
      <c r="MZF2319" s="59"/>
      <c r="MZG2319" s="59"/>
      <c r="MZH2319" s="59"/>
      <c r="MZI2319" s="59"/>
      <c r="MZJ2319" s="59"/>
      <c r="MZK2319" s="59"/>
      <c r="MZL2319" s="59"/>
      <c r="MZM2319" s="59"/>
      <c r="MZN2319" s="59"/>
      <c r="MZO2319" s="59"/>
      <c r="MZP2319" s="59"/>
      <c r="MZQ2319" s="59"/>
      <c r="MZR2319" s="59"/>
      <c r="MZS2319" s="59"/>
      <c r="MZT2319" s="59"/>
      <c r="MZU2319" s="59"/>
      <c r="MZV2319" s="59"/>
      <c r="MZW2319" s="59"/>
      <c r="MZX2319" s="59"/>
      <c r="MZY2319" s="59"/>
      <c r="MZZ2319" s="59"/>
      <c r="NAA2319" s="59"/>
      <c r="NAB2319" s="59"/>
      <c r="NAC2319" s="59"/>
      <c r="NAD2319" s="59"/>
      <c r="NAE2319" s="59"/>
      <c r="NAF2319" s="59"/>
      <c r="NAG2319" s="59"/>
      <c r="NAH2319" s="59"/>
      <c r="NAI2319" s="59"/>
      <c r="NAJ2319" s="59"/>
      <c r="NAK2319" s="59"/>
      <c r="NAL2319" s="59"/>
      <c r="NAM2319" s="59"/>
      <c r="NAN2319" s="59"/>
      <c r="NAO2319" s="59"/>
      <c r="NAP2319" s="59"/>
      <c r="NAQ2319" s="59"/>
      <c r="NAR2319" s="59"/>
      <c r="NAS2319" s="59"/>
      <c r="NAT2319" s="59"/>
      <c r="NAU2319" s="59"/>
      <c r="NAV2319" s="59"/>
      <c r="NAW2319" s="59"/>
      <c r="NAX2319" s="59"/>
      <c r="NAY2319" s="59"/>
      <c r="NAZ2319" s="59"/>
      <c r="NBA2319" s="59"/>
      <c r="NBB2319" s="59"/>
      <c r="NBC2319" s="59"/>
      <c r="NBD2319" s="59"/>
      <c r="NBE2319" s="59"/>
      <c r="NBF2319" s="59"/>
      <c r="NBG2319" s="59"/>
      <c r="NBH2319" s="59"/>
      <c r="NBI2319" s="59"/>
      <c r="NBJ2319" s="59"/>
      <c r="NBK2319" s="59"/>
      <c r="NBL2319" s="59"/>
      <c r="NBM2319" s="59"/>
      <c r="NBN2319" s="59"/>
      <c r="NBO2319" s="59"/>
      <c r="NBP2319" s="59"/>
      <c r="NBQ2319" s="59"/>
      <c r="NBR2319" s="59"/>
      <c r="NBS2319" s="59"/>
      <c r="NBT2319" s="59"/>
      <c r="NBU2319" s="59"/>
      <c r="NBV2319" s="59"/>
      <c r="NBW2319" s="59"/>
      <c r="NBX2319" s="59"/>
      <c r="NBY2319" s="59"/>
      <c r="NBZ2319" s="59"/>
      <c r="NCA2319" s="59"/>
      <c r="NCB2319" s="59"/>
      <c r="NCC2319" s="59"/>
      <c r="NCD2319" s="59"/>
      <c r="NCE2319" s="59"/>
      <c r="NCF2319" s="59"/>
      <c r="NCG2319" s="59"/>
      <c r="NCH2319" s="59"/>
      <c r="NCI2319" s="59"/>
      <c r="NCJ2319" s="59"/>
      <c r="NCK2319" s="59"/>
      <c r="NCL2319" s="59"/>
      <c r="NCM2319" s="59"/>
      <c r="NCN2319" s="59"/>
      <c r="NCO2319" s="59"/>
      <c r="NCP2319" s="59"/>
      <c r="NCQ2319" s="59"/>
      <c r="NCR2319" s="59"/>
      <c r="NCS2319" s="59"/>
      <c r="NCT2319" s="59"/>
      <c r="NCU2319" s="59"/>
      <c r="NCV2319" s="59"/>
      <c r="NCW2319" s="59"/>
      <c r="NCX2319" s="59"/>
      <c r="NCY2319" s="59"/>
      <c r="NCZ2319" s="59"/>
      <c r="NDA2319" s="59"/>
      <c r="NDB2319" s="59"/>
      <c r="NDC2319" s="59"/>
      <c r="NDD2319" s="59"/>
      <c r="NDE2319" s="59"/>
      <c r="NDF2319" s="59"/>
      <c r="NDG2319" s="59"/>
      <c r="NDH2319" s="59"/>
      <c r="NDI2319" s="59"/>
      <c r="NDJ2319" s="59"/>
      <c r="NDK2319" s="59"/>
      <c r="NDL2319" s="59"/>
      <c r="NDM2319" s="59"/>
      <c r="NDN2319" s="59"/>
      <c r="NDO2319" s="59"/>
      <c r="NDP2319" s="59"/>
      <c r="NDQ2319" s="59"/>
      <c r="NDR2319" s="59"/>
      <c r="NDS2319" s="59"/>
      <c r="NDT2319" s="59"/>
      <c r="NDU2319" s="59"/>
      <c r="NDV2319" s="59"/>
      <c r="NDW2319" s="59"/>
      <c r="NDX2319" s="59"/>
      <c r="NDY2319" s="59"/>
      <c r="NDZ2319" s="59"/>
      <c r="NEA2319" s="59"/>
      <c r="NEB2319" s="59"/>
      <c r="NEC2319" s="59"/>
      <c r="NED2319" s="59"/>
      <c r="NEE2319" s="59"/>
      <c r="NEF2319" s="59"/>
      <c r="NEG2319" s="59"/>
      <c r="NEH2319" s="59"/>
      <c r="NEI2319" s="59"/>
      <c r="NEJ2319" s="59"/>
      <c r="NEK2319" s="59"/>
      <c r="NEL2319" s="59"/>
      <c r="NEM2319" s="59"/>
      <c r="NEN2319" s="59"/>
      <c r="NEO2319" s="59"/>
      <c r="NEP2319" s="59"/>
      <c r="NEQ2319" s="59"/>
      <c r="NER2319" s="59"/>
      <c r="NES2319" s="59"/>
      <c r="NET2319" s="59"/>
      <c r="NEU2319" s="59"/>
      <c r="NEV2319" s="59"/>
      <c r="NEW2319" s="59"/>
      <c r="NEX2319" s="59"/>
      <c r="NEY2319" s="59"/>
      <c r="NEZ2319" s="59"/>
      <c r="NFA2319" s="59"/>
      <c r="NFB2319" s="59"/>
      <c r="NFC2319" s="59"/>
      <c r="NFD2319" s="59"/>
      <c r="NFE2319" s="59"/>
      <c r="NFF2319" s="59"/>
      <c r="NFG2319" s="59"/>
      <c r="NFH2319" s="59"/>
      <c r="NFI2319" s="59"/>
      <c r="NFJ2319" s="59"/>
      <c r="NFK2319" s="59"/>
      <c r="NFL2319" s="59"/>
      <c r="NFM2319" s="59"/>
      <c r="NFN2319" s="59"/>
      <c r="NFO2319" s="59"/>
      <c r="NFP2319" s="59"/>
      <c r="NFQ2319" s="59"/>
      <c r="NFR2319" s="59"/>
      <c r="NFS2319" s="59"/>
      <c r="NFT2319" s="59"/>
      <c r="NFU2319" s="59"/>
      <c r="NFV2319" s="59"/>
      <c r="NFW2319" s="59"/>
      <c r="NFX2319" s="59"/>
      <c r="NFY2319" s="59"/>
      <c r="NFZ2319" s="59"/>
      <c r="NGA2319" s="59"/>
      <c r="NGB2319" s="59"/>
      <c r="NGC2319" s="59"/>
      <c r="NGD2319" s="59"/>
      <c r="NGE2319" s="59"/>
      <c r="NGF2319" s="59"/>
      <c r="NGG2319" s="59"/>
      <c r="NGH2319" s="59"/>
      <c r="NGI2319" s="59"/>
      <c r="NGJ2319" s="59"/>
      <c r="NGK2319" s="59"/>
      <c r="NGL2319" s="59"/>
      <c r="NGM2319" s="59"/>
      <c r="NGN2319" s="59"/>
      <c r="NGO2319" s="59"/>
      <c r="NGP2319" s="59"/>
      <c r="NGQ2319" s="59"/>
      <c r="NGR2319" s="59"/>
      <c r="NGS2319" s="59"/>
      <c r="NGT2319" s="59"/>
      <c r="NGU2319" s="59"/>
      <c r="NGV2319" s="59"/>
      <c r="NGW2319" s="59"/>
      <c r="NGX2319" s="59"/>
      <c r="NGY2319" s="59"/>
      <c r="NGZ2319" s="59"/>
      <c r="NHA2319" s="59"/>
      <c r="NHB2319" s="59"/>
      <c r="NHC2319" s="59"/>
      <c r="NHD2319" s="59"/>
      <c r="NHE2319" s="59"/>
      <c r="NHF2319" s="59"/>
      <c r="NHG2319" s="59"/>
      <c r="NHH2319" s="59"/>
      <c r="NHI2319" s="59"/>
      <c r="NHJ2319" s="59"/>
      <c r="NHK2319" s="59"/>
      <c r="NHL2319" s="59"/>
      <c r="NHM2319" s="59"/>
      <c r="NHN2319" s="59"/>
      <c r="NHO2319" s="59"/>
      <c r="NHP2319" s="59"/>
      <c r="NHQ2319" s="59"/>
      <c r="NHR2319" s="59"/>
      <c r="NHS2319" s="59"/>
      <c r="NHT2319" s="59"/>
      <c r="NHU2319" s="59"/>
      <c r="NHV2319" s="59"/>
      <c r="NHW2319" s="59"/>
      <c r="NHX2319" s="59"/>
      <c r="NHY2319" s="59"/>
      <c r="NHZ2319" s="59"/>
      <c r="NIA2319" s="59"/>
      <c r="NIB2319" s="59"/>
      <c r="NIC2319" s="59"/>
      <c r="NID2319" s="59"/>
      <c r="NIE2319" s="59"/>
      <c r="NIF2319" s="59"/>
      <c r="NIG2319" s="59"/>
      <c r="NIH2319" s="59"/>
      <c r="NII2319" s="59"/>
      <c r="NIJ2319" s="59"/>
      <c r="NIK2319" s="59"/>
      <c r="NIL2319" s="59"/>
      <c r="NIM2319" s="59"/>
      <c r="NIN2319" s="59"/>
      <c r="NIO2319" s="59"/>
      <c r="NIP2319" s="59"/>
      <c r="NIQ2319" s="59"/>
      <c r="NIR2319" s="59"/>
      <c r="NIS2319" s="59"/>
      <c r="NIT2319" s="59"/>
      <c r="NIU2319" s="59"/>
      <c r="NIV2319" s="59"/>
      <c r="NIW2319" s="59"/>
      <c r="NIX2319" s="59"/>
      <c r="NIY2319" s="59"/>
      <c r="NIZ2319" s="59"/>
      <c r="NJA2319" s="59"/>
      <c r="NJB2319" s="59"/>
      <c r="NJC2319" s="59"/>
      <c r="NJD2319" s="59"/>
      <c r="NJE2319" s="59"/>
      <c r="NJF2319" s="59"/>
      <c r="NJG2319" s="59"/>
      <c r="NJH2319" s="59"/>
      <c r="NJI2319" s="59"/>
      <c r="NJJ2319" s="59"/>
      <c r="NJK2319" s="59"/>
      <c r="NJL2319" s="59"/>
      <c r="NJM2319" s="59"/>
      <c r="NJN2319" s="59"/>
      <c r="NJO2319" s="59"/>
      <c r="NJP2319" s="59"/>
      <c r="NJQ2319" s="59"/>
      <c r="NJR2319" s="59"/>
      <c r="NJS2319" s="59"/>
      <c r="NJT2319" s="59"/>
      <c r="NJU2319" s="59"/>
      <c r="NJV2319" s="59"/>
      <c r="NJW2319" s="59"/>
      <c r="NJX2319" s="59"/>
      <c r="NJY2319" s="59"/>
      <c r="NJZ2319" s="59"/>
      <c r="NKA2319" s="59"/>
      <c r="NKB2319" s="59"/>
      <c r="NKC2319" s="59"/>
      <c r="NKD2319" s="59"/>
      <c r="NKE2319" s="59"/>
      <c r="NKF2319" s="59"/>
      <c r="NKG2319" s="59"/>
      <c r="NKH2319" s="59"/>
      <c r="NKI2319" s="59"/>
      <c r="NKJ2319" s="59"/>
      <c r="NKK2319" s="59"/>
      <c r="NKL2319" s="59"/>
      <c r="NKM2319" s="59"/>
      <c r="NKN2319" s="59"/>
      <c r="NKO2319" s="59"/>
      <c r="NKP2319" s="59"/>
      <c r="NKQ2319" s="59"/>
      <c r="NKR2319" s="59"/>
      <c r="NKS2319" s="59"/>
      <c r="NKT2319" s="59"/>
      <c r="NKU2319" s="59"/>
      <c r="NKV2319" s="59"/>
      <c r="NKW2319" s="59"/>
      <c r="NKX2319" s="59"/>
      <c r="NKY2319" s="59"/>
      <c r="NKZ2319" s="59"/>
      <c r="NLA2319" s="59"/>
      <c r="NLB2319" s="59"/>
      <c r="NLC2319" s="59"/>
      <c r="NLD2319" s="59"/>
      <c r="NLE2319" s="59"/>
      <c r="NLF2319" s="59"/>
      <c r="NLG2319" s="59"/>
      <c r="NLH2319" s="59"/>
      <c r="NLI2319" s="59"/>
      <c r="NLJ2319" s="59"/>
      <c r="NLK2319" s="59"/>
      <c r="NLL2319" s="59"/>
      <c r="NLM2319" s="59"/>
      <c r="NLN2319" s="59"/>
      <c r="NLO2319" s="59"/>
      <c r="NLP2319" s="59"/>
      <c r="NLQ2319" s="59"/>
      <c r="NLR2319" s="59"/>
      <c r="NLS2319" s="59"/>
      <c r="NLT2319" s="59"/>
      <c r="NLU2319" s="59"/>
      <c r="NLV2319" s="59"/>
      <c r="NLW2319" s="59"/>
      <c r="NLX2319" s="59"/>
      <c r="NLY2319" s="59"/>
      <c r="NLZ2319" s="59"/>
      <c r="NMA2319" s="59"/>
      <c r="NMB2319" s="59"/>
      <c r="NMC2319" s="59"/>
      <c r="NMD2319" s="59"/>
      <c r="NME2319" s="59"/>
      <c r="NMF2319" s="59"/>
      <c r="NMG2319" s="59"/>
      <c r="NMH2319" s="59"/>
      <c r="NMI2319" s="59"/>
      <c r="NMJ2319" s="59"/>
      <c r="NMK2319" s="59"/>
      <c r="NML2319" s="59"/>
      <c r="NMM2319" s="59"/>
      <c r="NMN2319" s="59"/>
      <c r="NMO2319" s="59"/>
      <c r="NMP2319" s="59"/>
      <c r="NMQ2319" s="59"/>
      <c r="NMR2319" s="59"/>
      <c r="NMS2319" s="59"/>
      <c r="NMT2319" s="59"/>
      <c r="NMU2319" s="59"/>
      <c r="NMV2319" s="59"/>
      <c r="NMW2319" s="59"/>
      <c r="NMX2319" s="59"/>
      <c r="NMY2319" s="59"/>
      <c r="NMZ2319" s="59"/>
      <c r="NNA2319" s="59"/>
      <c r="NNB2319" s="59"/>
      <c r="NNC2319" s="59"/>
      <c r="NND2319" s="59"/>
      <c r="NNE2319" s="59"/>
      <c r="NNF2319" s="59"/>
      <c r="NNG2319" s="59"/>
      <c r="NNH2319" s="59"/>
      <c r="NNI2319" s="59"/>
      <c r="NNJ2319" s="59"/>
      <c r="NNK2319" s="59"/>
      <c r="NNL2319" s="59"/>
      <c r="NNM2319" s="59"/>
      <c r="NNN2319" s="59"/>
      <c r="NNO2319" s="59"/>
      <c r="NNP2319" s="59"/>
      <c r="NNQ2319" s="59"/>
      <c r="NNR2319" s="59"/>
      <c r="NNS2319" s="59"/>
      <c r="NNT2319" s="59"/>
      <c r="NNU2319" s="59"/>
      <c r="NNV2319" s="59"/>
      <c r="NNW2319" s="59"/>
      <c r="NNX2319" s="59"/>
      <c r="NNY2319" s="59"/>
      <c r="NNZ2319" s="59"/>
      <c r="NOA2319" s="59"/>
      <c r="NOB2319" s="59"/>
      <c r="NOC2319" s="59"/>
      <c r="NOD2319" s="59"/>
      <c r="NOE2319" s="59"/>
      <c r="NOF2319" s="59"/>
      <c r="NOG2319" s="59"/>
      <c r="NOH2319" s="59"/>
      <c r="NOI2319" s="59"/>
      <c r="NOJ2319" s="59"/>
      <c r="NOK2319" s="59"/>
      <c r="NOL2319" s="59"/>
      <c r="NOM2319" s="59"/>
      <c r="NON2319" s="59"/>
      <c r="NOO2319" s="59"/>
      <c r="NOP2319" s="59"/>
      <c r="NOQ2319" s="59"/>
      <c r="NOR2319" s="59"/>
      <c r="NOS2319" s="59"/>
      <c r="NOT2319" s="59"/>
      <c r="NOU2319" s="59"/>
      <c r="NOV2319" s="59"/>
      <c r="NOW2319" s="59"/>
      <c r="NOX2319" s="59"/>
      <c r="NOY2319" s="59"/>
      <c r="NOZ2319" s="59"/>
      <c r="NPA2319" s="59"/>
      <c r="NPB2319" s="59"/>
      <c r="NPC2319" s="59"/>
      <c r="NPD2319" s="59"/>
      <c r="NPE2319" s="59"/>
      <c r="NPF2319" s="59"/>
      <c r="NPG2319" s="59"/>
      <c r="NPH2319" s="59"/>
      <c r="NPI2319" s="59"/>
      <c r="NPJ2319" s="59"/>
      <c r="NPK2319" s="59"/>
      <c r="NPL2319" s="59"/>
      <c r="NPM2319" s="59"/>
      <c r="NPN2319" s="59"/>
      <c r="NPO2319" s="59"/>
      <c r="NPP2319" s="59"/>
      <c r="NPQ2319" s="59"/>
      <c r="NPR2319" s="59"/>
      <c r="NPS2319" s="59"/>
      <c r="NPT2319" s="59"/>
      <c r="NPU2319" s="59"/>
      <c r="NPV2319" s="59"/>
      <c r="NPW2319" s="59"/>
      <c r="NPX2319" s="59"/>
      <c r="NPY2319" s="59"/>
      <c r="NPZ2319" s="59"/>
      <c r="NQA2319" s="59"/>
      <c r="NQB2319" s="59"/>
      <c r="NQC2319" s="59"/>
      <c r="NQD2319" s="59"/>
      <c r="NQE2319" s="59"/>
      <c r="NQF2319" s="59"/>
      <c r="NQG2319" s="59"/>
      <c r="NQH2319" s="59"/>
      <c r="NQI2319" s="59"/>
      <c r="NQJ2319" s="59"/>
      <c r="NQK2319" s="59"/>
      <c r="NQL2319" s="59"/>
      <c r="NQM2319" s="59"/>
      <c r="NQN2319" s="59"/>
      <c r="NQO2319" s="59"/>
      <c r="NQP2319" s="59"/>
      <c r="NQQ2319" s="59"/>
      <c r="NQR2319" s="59"/>
      <c r="NQS2319" s="59"/>
      <c r="NQT2319" s="59"/>
      <c r="NQU2319" s="59"/>
      <c r="NQV2319" s="59"/>
      <c r="NQW2319" s="59"/>
      <c r="NQX2319" s="59"/>
      <c r="NQY2319" s="59"/>
      <c r="NQZ2319" s="59"/>
      <c r="NRA2319" s="59"/>
      <c r="NRB2319" s="59"/>
      <c r="NRC2319" s="59"/>
      <c r="NRD2319" s="59"/>
      <c r="NRE2319" s="59"/>
      <c r="NRF2319" s="59"/>
      <c r="NRG2319" s="59"/>
      <c r="NRH2319" s="59"/>
      <c r="NRI2319" s="59"/>
      <c r="NRJ2319" s="59"/>
      <c r="NRK2319" s="59"/>
      <c r="NRL2319" s="59"/>
      <c r="NRM2319" s="59"/>
      <c r="NRN2319" s="59"/>
      <c r="NRO2319" s="59"/>
      <c r="NRP2319" s="59"/>
      <c r="NRQ2319" s="59"/>
      <c r="NRR2319" s="59"/>
      <c r="NRS2319" s="59"/>
      <c r="NRT2319" s="59"/>
      <c r="NRU2319" s="59"/>
      <c r="NRV2319" s="59"/>
      <c r="NRW2319" s="59"/>
      <c r="NRX2319" s="59"/>
      <c r="NRY2319" s="59"/>
      <c r="NRZ2319" s="59"/>
      <c r="NSA2319" s="59"/>
      <c r="NSB2319" s="59"/>
      <c r="NSC2319" s="59"/>
      <c r="NSD2319" s="59"/>
      <c r="NSE2319" s="59"/>
      <c r="NSF2319" s="59"/>
      <c r="NSG2319" s="59"/>
      <c r="NSH2319" s="59"/>
      <c r="NSI2319" s="59"/>
      <c r="NSJ2319" s="59"/>
      <c r="NSK2319" s="59"/>
      <c r="NSL2319" s="59"/>
      <c r="NSM2319" s="59"/>
      <c r="NSN2319" s="59"/>
      <c r="NSO2319" s="59"/>
      <c r="NSP2319" s="59"/>
      <c r="NSQ2319" s="59"/>
      <c r="NSR2319" s="59"/>
      <c r="NSS2319" s="59"/>
      <c r="NST2319" s="59"/>
      <c r="NSU2319" s="59"/>
      <c r="NSV2319" s="59"/>
      <c r="NSW2319" s="59"/>
      <c r="NSX2319" s="59"/>
      <c r="NSY2319" s="59"/>
      <c r="NSZ2319" s="59"/>
      <c r="NTA2319" s="59"/>
      <c r="NTB2319" s="59"/>
      <c r="NTC2319" s="59"/>
      <c r="NTD2319" s="59"/>
      <c r="NTE2319" s="59"/>
      <c r="NTF2319" s="59"/>
      <c r="NTG2319" s="59"/>
      <c r="NTH2319" s="59"/>
      <c r="NTI2319" s="59"/>
      <c r="NTJ2319" s="59"/>
      <c r="NTK2319" s="59"/>
      <c r="NTL2319" s="59"/>
      <c r="NTM2319" s="59"/>
      <c r="NTN2319" s="59"/>
      <c r="NTO2319" s="59"/>
      <c r="NTP2319" s="59"/>
      <c r="NTQ2319" s="59"/>
      <c r="NTR2319" s="59"/>
      <c r="NTS2319" s="59"/>
      <c r="NTT2319" s="59"/>
      <c r="NTU2319" s="59"/>
      <c r="NTV2319" s="59"/>
      <c r="NTW2319" s="59"/>
      <c r="NTX2319" s="59"/>
      <c r="NTY2319" s="59"/>
      <c r="NTZ2319" s="59"/>
      <c r="NUA2319" s="59"/>
      <c r="NUB2319" s="59"/>
      <c r="NUC2319" s="59"/>
      <c r="NUD2319" s="59"/>
      <c r="NUE2319" s="59"/>
      <c r="NUF2319" s="59"/>
      <c r="NUG2319" s="59"/>
      <c r="NUH2319" s="59"/>
      <c r="NUI2319" s="59"/>
      <c r="NUJ2319" s="59"/>
      <c r="NUK2319" s="59"/>
      <c r="NUL2319" s="59"/>
      <c r="NUM2319" s="59"/>
      <c r="NUN2319" s="59"/>
      <c r="NUO2319" s="59"/>
      <c r="NUP2319" s="59"/>
      <c r="NUQ2319" s="59"/>
      <c r="NUR2319" s="59"/>
      <c r="NUS2319" s="59"/>
      <c r="NUT2319" s="59"/>
      <c r="NUU2319" s="59"/>
      <c r="NUV2319" s="59"/>
      <c r="NUW2319" s="59"/>
      <c r="NUX2319" s="59"/>
      <c r="NUY2319" s="59"/>
      <c r="NUZ2319" s="59"/>
      <c r="NVA2319" s="59"/>
      <c r="NVB2319" s="59"/>
      <c r="NVC2319" s="59"/>
      <c r="NVD2319" s="59"/>
      <c r="NVE2319" s="59"/>
      <c r="NVF2319" s="59"/>
      <c r="NVG2319" s="59"/>
      <c r="NVH2319" s="59"/>
      <c r="NVI2319" s="59"/>
      <c r="NVJ2319" s="59"/>
      <c r="NVK2319" s="59"/>
      <c r="NVL2319" s="59"/>
      <c r="NVM2319" s="59"/>
      <c r="NVN2319" s="59"/>
      <c r="NVO2319" s="59"/>
      <c r="NVP2319" s="59"/>
      <c r="NVQ2319" s="59"/>
      <c r="NVR2319" s="59"/>
      <c r="NVS2319" s="59"/>
      <c r="NVT2319" s="59"/>
      <c r="NVU2319" s="59"/>
      <c r="NVV2319" s="59"/>
      <c r="NVW2319" s="59"/>
      <c r="NVX2319" s="59"/>
      <c r="NVY2319" s="59"/>
      <c r="NVZ2319" s="59"/>
      <c r="NWA2319" s="59"/>
      <c r="NWB2319" s="59"/>
      <c r="NWC2319" s="59"/>
      <c r="NWD2319" s="59"/>
      <c r="NWE2319" s="59"/>
      <c r="NWF2319" s="59"/>
      <c r="NWG2319" s="59"/>
      <c r="NWH2319" s="59"/>
      <c r="NWI2319" s="59"/>
      <c r="NWJ2319" s="59"/>
      <c r="NWK2319" s="59"/>
      <c r="NWL2319" s="59"/>
      <c r="NWM2319" s="59"/>
      <c r="NWN2319" s="59"/>
      <c r="NWO2319" s="59"/>
      <c r="NWP2319" s="59"/>
      <c r="NWQ2319" s="59"/>
      <c r="NWR2319" s="59"/>
      <c r="NWS2319" s="59"/>
      <c r="NWT2319" s="59"/>
      <c r="NWU2319" s="59"/>
      <c r="NWV2319" s="59"/>
      <c r="NWW2319" s="59"/>
      <c r="NWX2319" s="59"/>
      <c r="NWY2319" s="59"/>
      <c r="NWZ2319" s="59"/>
      <c r="NXA2319" s="59"/>
      <c r="NXB2319" s="59"/>
      <c r="NXC2319" s="59"/>
      <c r="NXD2319" s="59"/>
      <c r="NXE2319" s="59"/>
      <c r="NXF2319" s="59"/>
      <c r="NXG2319" s="59"/>
      <c r="NXH2319" s="59"/>
      <c r="NXI2319" s="59"/>
      <c r="NXJ2319" s="59"/>
      <c r="NXK2319" s="59"/>
      <c r="NXL2319" s="59"/>
      <c r="NXM2319" s="59"/>
      <c r="NXN2319" s="59"/>
      <c r="NXO2319" s="59"/>
      <c r="NXP2319" s="59"/>
      <c r="NXQ2319" s="59"/>
      <c r="NXR2319" s="59"/>
      <c r="NXS2319" s="59"/>
      <c r="NXT2319" s="59"/>
      <c r="NXU2319" s="59"/>
      <c r="NXV2319" s="59"/>
      <c r="NXW2319" s="59"/>
      <c r="NXX2319" s="59"/>
      <c r="NXY2319" s="59"/>
      <c r="NXZ2319" s="59"/>
      <c r="NYA2319" s="59"/>
      <c r="NYB2319" s="59"/>
      <c r="NYC2319" s="59"/>
      <c r="NYD2319" s="59"/>
      <c r="NYE2319" s="59"/>
      <c r="NYF2319" s="59"/>
      <c r="NYG2319" s="59"/>
      <c r="NYH2319" s="59"/>
      <c r="NYI2319" s="59"/>
      <c r="NYJ2319" s="59"/>
      <c r="NYK2319" s="59"/>
      <c r="NYL2319" s="59"/>
      <c r="NYM2319" s="59"/>
      <c r="NYN2319" s="59"/>
      <c r="NYO2319" s="59"/>
      <c r="NYP2319" s="59"/>
      <c r="NYQ2319" s="59"/>
      <c r="NYR2319" s="59"/>
      <c r="NYS2319" s="59"/>
      <c r="NYT2319" s="59"/>
      <c r="NYU2319" s="59"/>
      <c r="NYV2319" s="59"/>
      <c r="NYW2319" s="59"/>
      <c r="NYX2319" s="59"/>
      <c r="NYY2319" s="59"/>
      <c r="NYZ2319" s="59"/>
      <c r="NZA2319" s="59"/>
      <c r="NZB2319" s="59"/>
      <c r="NZC2319" s="59"/>
      <c r="NZD2319" s="59"/>
      <c r="NZE2319" s="59"/>
      <c r="NZF2319" s="59"/>
      <c r="NZG2319" s="59"/>
      <c r="NZH2319" s="59"/>
      <c r="NZI2319" s="59"/>
      <c r="NZJ2319" s="59"/>
      <c r="NZK2319" s="59"/>
      <c r="NZL2319" s="59"/>
      <c r="NZM2319" s="59"/>
      <c r="NZN2319" s="59"/>
      <c r="NZO2319" s="59"/>
      <c r="NZP2319" s="59"/>
      <c r="NZQ2319" s="59"/>
      <c r="NZR2319" s="59"/>
      <c r="NZS2319" s="59"/>
      <c r="NZT2319" s="59"/>
      <c r="NZU2319" s="59"/>
      <c r="NZV2319" s="59"/>
      <c r="NZW2319" s="59"/>
      <c r="NZX2319" s="59"/>
      <c r="NZY2319" s="59"/>
      <c r="NZZ2319" s="59"/>
      <c r="OAA2319" s="59"/>
      <c r="OAB2319" s="59"/>
      <c r="OAC2319" s="59"/>
      <c r="OAD2319" s="59"/>
      <c r="OAE2319" s="59"/>
      <c r="OAF2319" s="59"/>
      <c r="OAG2319" s="59"/>
      <c r="OAH2319" s="59"/>
      <c r="OAI2319" s="59"/>
      <c r="OAJ2319" s="59"/>
      <c r="OAK2319" s="59"/>
      <c r="OAL2319" s="59"/>
      <c r="OAM2319" s="59"/>
      <c r="OAN2319" s="59"/>
      <c r="OAO2319" s="59"/>
      <c r="OAP2319" s="59"/>
      <c r="OAQ2319" s="59"/>
      <c r="OAR2319" s="59"/>
      <c r="OAS2319" s="59"/>
      <c r="OAT2319" s="59"/>
      <c r="OAU2319" s="59"/>
      <c r="OAV2319" s="59"/>
      <c r="OAW2319" s="59"/>
      <c r="OAX2319" s="59"/>
      <c r="OAY2319" s="59"/>
      <c r="OAZ2319" s="59"/>
      <c r="OBA2319" s="59"/>
      <c r="OBB2319" s="59"/>
      <c r="OBC2319" s="59"/>
      <c r="OBD2319" s="59"/>
      <c r="OBE2319" s="59"/>
      <c r="OBF2319" s="59"/>
      <c r="OBG2319" s="59"/>
      <c r="OBH2319" s="59"/>
      <c r="OBI2319" s="59"/>
      <c r="OBJ2319" s="59"/>
      <c r="OBK2319" s="59"/>
      <c r="OBL2319" s="59"/>
      <c r="OBM2319" s="59"/>
      <c r="OBN2319" s="59"/>
      <c r="OBO2319" s="59"/>
      <c r="OBP2319" s="59"/>
      <c r="OBQ2319" s="59"/>
      <c r="OBR2319" s="59"/>
      <c r="OBS2319" s="59"/>
      <c r="OBT2319" s="59"/>
      <c r="OBU2319" s="59"/>
      <c r="OBV2319" s="59"/>
      <c r="OBW2319" s="59"/>
      <c r="OBX2319" s="59"/>
      <c r="OBY2319" s="59"/>
      <c r="OBZ2319" s="59"/>
      <c r="OCA2319" s="59"/>
      <c r="OCB2319" s="59"/>
      <c r="OCC2319" s="59"/>
      <c r="OCD2319" s="59"/>
      <c r="OCE2319" s="59"/>
      <c r="OCF2319" s="59"/>
      <c r="OCG2319" s="59"/>
      <c r="OCH2319" s="59"/>
      <c r="OCI2319" s="59"/>
      <c r="OCJ2319" s="59"/>
      <c r="OCK2319" s="59"/>
      <c r="OCL2319" s="59"/>
      <c r="OCM2319" s="59"/>
      <c r="OCN2319" s="59"/>
      <c r="OCO2319" s="59"/>
      <c r="OCP2319" s="59"/>
      <c r="OCQ2319" s="59"/>
      <c r="OCR2319" s="59"/>
      <c r="OCS2319" s="59"/>
      <c r="OCT2319" s="59"/>
      <c r="OCU2319" s="59"/>
      <c r="OCV2319" s="59"/>
      <c r="OCW2319" s="59"/>
      <c r="OCX2319" s="59"/>
      <c r="OCY2319" s="59"/>
      <c r="OCZ2319" s="59"/>
      <c r="ODA2319" s="59"/>
      <c r="ODB2319" s="59"/>
      <c r="ODC2319" s="59"/>
      <c r="ODD2319" s="59"/>
      <c r="ODE2319" s="59"/>
      <c r="ODF2319" s="59"/>
      <c r="ODG2319" s="59"/>
      <c r="ODH2319" s="59"/>
      <c r="ODI2319" s="59"/>
      <c r="ODJ2319" s="59"/>
      <c r="ODK2319" s="59"/>
      <c r="ODL2319" s="59"/>
      <c r="ODM2319" s="59"/>
      <c r="ODN2319" s="59"/>
      <c r="ODO2319" s="59"/>
      <c r="ODP2319" s="59"/>
      <c r="ODQ2319" s="59"/>
      <c r="ODR2319" s="59"/>
      <c r="ODS2319" s="59"/>
      <c r="ODT2319" s="59"/>
      <c r="ODU2319" s="59"/>
      <c r="ODV2319" s="59"/>
      <c r="ODW2319" s="59"/>
      <c r="ODX2319" s="59"/>
      <c r="ODY2319" s="59"/>
      <c r="ODZ2319" s="59"/>
      <c r="OEA2319" s="59"/>
      <c r="OEB2319" s="59"/>
      <c r="OEC2319" s="59"/>
      <c r="OED2319" s="59"/>
      <c r="OEE2319" s="59"/>
      <c r="OEF2319" s="59"/>
      <c r="OEG2319" s="59"/>
      <c r="OEH2319" s="59"/>
      <c r="OEI2319" s="59"/>
      <c r="OEJ2319" s="59"/>
      <c r="OEK2319" s="59"/>
      <c r="OEL2319" s="59"/>
      <c r="OEM2319" s="59"/>
      <c r="OEN2319" s="59"/>
      <c r="OEO2319" s="59"/>
      <c r="OEP2319" s="59"/>
      <c r="OEQ2319" s="59"/>
      <c r="OER2319" s="59"/>
      <c r="OES2319" s="59"/>
      <c r="OET2319" s="59"/>
      <c r="OEU2319" s="59"/>
      <c r="OEV2319" s="59"/>
      <c r="OEW2319" s="59"/>
      <c r="OEX2319" s="59"/>
      <c r="OEY2319" s="59"/>
      <c r="OEZ2319" s="59"/>
      <c r="OFA2319" s="59"/>
      <c r="OFB2319" s="59"/>
      <c r="OFC2319" s="59"/>
      <c r="OFD2319" s="59"/>
      <c r="OFE2319" s="59"/>
      <c r="OFF2319" s="59"/>
      <c r="OFG2319" s="59"/>
      <c r="OFH2319" s="59"/>
      <c r="OFI2319" s="59"/>
      <c r="OFJ2319" s="59"/>
      <c r="OFK2319" s="59"/>
      <c r="OFL2319" s="59"/>
      <c r="OFM2319" s="59"/>
      <c r="OFN2319" s="59"/>
      <c r="OFO2319" s="59"/>
      <c r="OFP2319" s="59"/>
      <c r="OFQ2319" s="59"/>
      <c r="OFR2319" s="59"/>
      <c r="OFS2319" s="59"/>
      <c r="OFT2319" s="59"/>
      <c r="OFU2319" s="59"/>
      <c r="OFV2319" s="59"/>
      <c r="OFW2319" s="59"/>
      <c r="OFX2319" s="59"/>
      <c r="OFY2319" s="59"/>
      <c r="OFZ2319" s="59"/>
      <c r="OGA2319" s="59"/>
      <c r="OGB2319" s="59"/>
      <c r="OGC2319" s="59"/>
      <c r="OGD2319" s="59"/>
      <c r="OGE2319" s="59"/>
      <c r="OGF2319" s="59"/>
      <c r="OGG2319" s="59"/>
      <c r="OGH2319" s="59"/>
      <c r="OGI2319" s="59"/>
      <c r="OGJ2319" s="59"/>
      <c r="OGK2319" s="59"/>
      <c r="OGL2319" s="59"/>
      <c r="OGM2319" s="59"/>
      <c r="OGN2319" s="59"/>
      <c r="OGO2319" s="59"/>
      <c r="OGP2319" s="59"/>
      <c r="OGQ2319" s="59"/>
      <c r="OGR2319" s="59"/>
      <c r="OGS2319" s="59"/>
      <c r="OGT2319" s="59"/>
      <c r="OGU2319" s="59"/>
      <c r="OGV2319" s="59"/>
      <c r="OGW2319" s="59"/>
      <c r="OGX2319" s="59"/>
      <c r="OGY2319" s="59"/>
      <c r="OGZ2319" s="59"/>
      <c r="OHA2319" s="59"/>
      <c r="OHB2319" s="59"/>
      <c r="OHC2319" s="59"/>
      <c r="OHD2319" s="59"/>
      <c r="OHE2319" s="59"/>
      <c r="OHF2319" s="59"/>
      <c r="OHG2319" s="59"/>
      <c r="OHH2319" s="59"/>
      <c r="OHI2319" s="59"/>
      <c r="OHJ2319" s="59"/>
      <c r="OHK2319" s="59"/>
      <c r="OHL2319" s="59"/>
      <c r="OHM2319" s="59"/>
      <c r="OHN2319" s="59"/>
      <c r="OHO2319" s="59"/>
      <c r="OHP2319" s="59"/>
      <c r="OHQ2319" s="59"/>
      <c r="OHR2319" s="59"/>
      <c r="OHS2319" s="59"/>
      <c r="OHT2319" s="59"/>
      <c r="OHU2319" s="59"/>
      <c r="OHV2319" s="59"/>
      <c r="OHW2319" s="59"/>
      <c r="OHX2319" s="59"/>
      <c r="OHY2319" s="59"/>
      <c r="OHZ2319" s="59"/>
      <c r="OIA2319" s="59"/>
      <c r="OIB2319" s="59"/>
      <c r="OIC2319" s="59"/>
      <c r="OID2319" s="59"/>
      <c r="OIE2319" s="59"/>
      <c r="OIF2319" s="59"/>
      <c r="OIG2319" s="59"/>
      <c r="OIH2319" s="59"/>
      <c r="OII2319" s="59"/>
      <c r="OIJ2319" s="59"/>
      <c r="OIK2319" s="59"/>
      <c r="OIL2319" s="59"/>
      <c r="OIM2319" s="59"/>
      <c r="OIN2319" s="59"/>
      <c r="OIO2319" s="59"/>
      <c r="OIP2319" s="59"/>
      <c r="OIQ2319" s="59"/>
      <c r="OIR2319" s="59"/>
      <c r="OIS2319" s="59"/>
      <c r="OIT2319" s="59"/>
      <c r="OIU2319" s="59"/>
      <c r="OIV2319" s="59"/>
      <c r="OIW2319" s="59"/>
      <c r="OIX2319" s="59"/>
      <c r="OIY2319" s="59"/>
      <c r="OIZ2319" s="59"/>
      <c r="OJA2319" s="59"/>
      <c r="OJB2319" s="59"/>
      <c r="OJC2319" s="59"/>
      <c r="OJD2319" s="59"/>
      <c r="OJE2319" s="59"/>
      <c r="OJF2319" s="59"/>
      <c r="OJG2319" s="59"/>
      <c r="OJH2319" s="59"/>
      <c r="OJI2319" s="59"/>
      <c r="OJJ2319" s="59"/>
      <c r="OJK2319" s="59"/>
      <c r="OJL2319" s="59"/>
      <c r="OJM2319" s="59"/>
      <c r="OJN2319" s="59"/>
      <c r="OJO2319" s="59"/>
      <c r="OJP2319" s="59"/>
      <c r="OJQ2319" s="59"/>
      <c r="OJR2319" s="59"/>
      <c r="OJS2319" s="59"/>
      <c r="OJT2319" s="59"/>
      <c r="OJU2319" s="59"/>
      <c r="OJV2319" s="59"/>
      <c r="OJW2319" s="59"/>
      <c r="OJX2319" s="59"/>
      <c r="OJY2319" s="59"/>
      <c r="OJZ2319" s="59"/>
      <c r="OKA2319" s="59"/>
      <c r="OKB2319" s="59"/>
      <c r="OKC2319" s="59"/>
      <c r="OKD2319" s="59"/>
      <c r="OKE2319" s="59"/>
      <c r="OKF2319" s="59"/>
      <c r="OKG2319" s="59"/>
      <c r="OKH2319" s="59"/>
      <c r="OKI2319" s="59"/>
      <c r="OKJ2319" s="59"/>
      <c r="OKK2319" s="59"/>
      <c r="OKL2319" s="59"/>
      <c r="OKM2319" s="59"/>
      <c r="OKN2319" s="59"/>
      <c r="OKO2319" s="59"/>
      <c r="OKP2319" s="59"/>
      <c r="OKQ2319" s="59"/>
      <c r="OKR2319" s="59"/>
      <c r="OKS2319" s="59"/>
      <c r="OKT2319" s="59"/>
      <c r="OKU2319" s="59"/>
      <c r="OKV2319" s="59"/>
      <c r="OKW2319" s="59"/>
      <c r="OKX2319" s="59"/>
      <c r="OKY2319" s="59"/>
      <c r="OKZ2319" s="59"/>
      <c r="OLA2319" s="59"/>
      <c r="OLB2319" s="59"/>
      <c r="OLC2319" s="59"/>
      <c r="OLD2319" s="59"/>
      <c r="OLE2319" s="59"/>
      <c r="OLF2319" s="59"/>
      <c r="OLG2319" s="59"/>
      <c r="OLH2319" s="59"/>
      <c r="OLI2319" s="59"/>
      <c r="OLJ2319" s="59"/>
      <c r="OLK2319" s="59"/>
      <c r="OLL2319" s="59"/>
      <c r="OLM2319" s="59"/>
      <c r="OLN2319" s="59"/>
      <c r="OLO2319" s="59"/>
      <c r="OLP2319" s="59"/>
      <c r="OLQ2319" s="59"/>
      <c r="OLR2319" s="59"/>
      <c r="OLS2319" s="59"/>
      <c r="OLT2319" s="59"/>
      <c r="OLU2319" s="59"/>
      <c r="OLV2319" s="59"/>
      <c r="OLW2319" s="59"/>
      <c r="OLX2319" s="59"/>
      <c r="OLY2319" s="59"/>
      <c r="OLZ2319" s="59"/>
      <c r="OMA2319" s="59"/>
      <c r="OMB2319" s="59"/>
      <c r="OMC2319" s="59"/>
      <c r="OMD2319" s="59"/>
      <c r="OME2319" s="59"/>
      <c r="OMF2319" s="59"/>
      <c r="OMG2319" s="59"/>
      <c r="OMH2319" s="59"/>
      <c r="OMI2319" s="59"/>
      <c r="OMJ2319" s="59"/>
      <c r="OMK2319" s="59"/>
      <c r="OML2319" s="59"/>
      <c r="OMM2319" s="59"/>
      <c r="OMN2319" s="59"/>
      <c r="OMO2319" s="59"/>
      <c r="OMP2319" s="59"/>
      <c r="OMQ2319" s="59"/>
      <c r="OMR2319" s="59"/>
      <c r="OMS2319" s="59"/>
      <c r="OMT2319" s="59"/>
      <c r="OMU2319" s="59"/>
      <c r="OMV2319" s="59"/>
      <c r="OMW2319" s="59"/>
      <c r="OMX2319" s="59"/>
      <c r="OMY2319" s="59"/>
      <c r="OMZ2319" s="59"/>
      <c r="ONA2319" s="59"/>
      <c r="ONB2319" s="59"/>
      <c r="ONC2319" s="59"/>
      <c r="OND2319" s="59"/>
      <c r="ONE2319" s="59"/>
      <c r="ONF2319" s="59"/>
      <c r="ONG2319" s="59"/>
      <c r="ONH2319" s="59"/>
      <c r="ONI2319" s="59"/>
      <c r="ONJ2319" s="59"/>
      <c r="ONK2319" s="59"/>
      <c r="ONL2319" s="59"/>
      <c r="ONM2319" s="59"/>
      <c r="ONN2319" s="59"/>
      <c r="ONO2319" s="59"/>
      <c r="ONP2319" s="59"/>
      <c r="ONQ2319" s="59"/>
      <c r="ONR2319" s="59"/>
      <c r="ONS2319" s="59"/>
      <c r="ONT2319" s="59"/>
      <c r="ONU2319" s="59"/>
      <c r="ONV2319" s="59"/>
      <c r="ONW2319" s="59"/>
      <c r="ONX2319" s="59"/>
      <c r="ONY2319" s="59"/>
      <c r="ONZ2319" s="59"/>
      <c r="OOA2319" s="59"/>
      <c r="OOB2319" s="59"/>
      <c r="OOC2319" s="59"/>
      <c r="OOD2319" s="59"/>
      <c r="OOE2319" s="59"/>
      <c r="OOF2319" s="59"/>
      <c r="OOG2319" s="59"/>
      <c r="OOH2319" s="59"/>
      <c r="OOI2319" s="59"/>
      <c r="OOJ2319" s="59"/>
      <c r="OOK2319" s="59"/>
      <c r="OOL2319" s="59"/>
      <c r="OOM2319" s="59"/>
      <c r="OON2319" s="59"/>
      <c r="OOO2319" s="59"/>
      <c r="OOP2319" s="59"/>
      <c r="OOQ2319" s="59"/>
      <c r="OOR2319" s="59"/>
      <c r="OOS2319" s="59"/>
      <c r="OOT2319" s="59"/>
      <c r="OOU2319" s="59"/>
      <c r="OOV2319" s="59"/>
      <c r="OOW2319" s="59"/>
      <c r="OOX2319" s="59"/>
      <c r="OOY2319" s="59"/>
      <c r="OOZ2319" s="59"/>
      <c r="OPA2319" s="59"/>
      <c r="OPB2319" s="59"/>
      <c r="OPC2319" s="59"/>
      <c r="OPD2319" s="59"/>
      <c r="OPE2319" s="59"/>
      <c r="OPF2319" s="59"/>
      <c r="OPG2319" s="59"/>
      <c r="OPH2319" s="59"/>
      <c r="OPI2319" s="59"/>
      <c r="OPJ2319" s="59"/>
      <c r="OPK2319" s="59"/>
      <c r="OPL2319" s="59"/>
      <c r="OPM2319" s="59"/>
      <c r="OPN2319" s="59"/>
      <c r="OPO2319" s="59"/>
      <c r="OPP2319" s="59"/>
      <c r="OPQ2319" s="59"/>
      <c r="OPR2319" s="59"/>
      <c r="OPS2319" s="59"/>
      <c r="OPT2319" s="59"/>
      <c r="OPU2319" s="59"/>
      <c r="OPV2319" s="59"/>
      <c r="OPW2319" s="59"/>
      <c r="OPX2319" s="59"/>
      <c r="OPY2319" s="59"/>
      <c r="OPZ2319" s="59"/>
      <c r="OQA2319" s="59"/>
      <c r="OQB2319" s="59"/>
      <c r="OQC2319" s="59"/>
      <c r="OQD2319" s="59"/>
      <c r="OQE2319" s="59"/>
      <c r="OQF2319" s="59"/>
      <c r="OQG2319" s="59"/>
      <c r="OQH2319" s="59"/>
      <c r="OQI2319" s="59"/>
      <c r="OQJ2319" s="59"/>
      <c r="OQK2319" s="59"/>
      <c r="OQL2319" s="59"/>
      <c r="OQM2319" s="59"/>
      <c r="OQN2319" s="59"/>
      <c r="OQO2319" s="59"/>
      <c r="OQP2319" s="59"/>
      <c r="OQQ2319" s="59"/>
      <c r="OQR2319" s="59"/>
      <c r="OQS2319" s="59"/>
      <c r="OQT2319" s="59"/>
      <c r="OQU2319" s="59"/>
      <c r="OQV2319" s="59"/>
      <c r="OQW2319" s="59"/>
      <c r="OQX2319" s="59"/>
      <c r="OQY2319" s="59"/>
      <c r="OQZ2319" s="59"/>
      <c r="ORA2319" s="59"/>
      <c r="ORB2319" s="59"/>
      <c r="ORC2319" s="59"/>
      <c r="ORD2319" s="59"/>
      <c r="ORE2319" s="59"/>
      <c r="ORF2319" s="59"/>
      <c r="ORG2319" s="59"/>
      <c r="ORH2319" s="59"/>
      <c r="ORI2319" s="59"/>
      <c r="ORJ2319" s="59"/>
      <c r="ORK2319" s="59"/>
      <c r="ORL2319" s="59"/>
      <c r="ORM2319" s="59"/>
      <c r="ORN2319" s="59"/>
      <c r="ORO2319" s="59"/>
      <c r="ORP2319" s="59"/>
      <c r="ORQ2319" s="59"/>
      <c r="ORR2319" s="59"/>
      <c r="ORS2319" s="59"/>
      <c r="ORT2319" s="59"/>
      <c r="ORU2319" s="59"/>
      <c r="ORV2319" s="59"/>
      <c r="ORW2319" s="59"/>
      <c r="ORX2319" s="59"/>
      <c r="ORY2319" s="59"/>
      <c r="ORZ2319" s="59"/>
      <c r="OSA2319" s="59"/>
      <c r="OSB2319" s="59"/>
      <c r="OSC2319" s="59"/>
      <c r="OSD2319" s="59"/>
      <c r="OSE2319" s="59"/>
      <c r="OSF2319" s="59"/>
      <c r="OSG2319" s="59"/>
      <c r="OSH2319" s="59"/>
      <c r="OSI2319" s="59"/>
      <c r="OSJ2319" s="59"/>
      <c r="OSK2319" s="59"/>
      <c r="OSL2319" s="59"/>
      <c r="OSM2319" s="59"/>
      <c r="OSN2319" s="59"/>
      <c r="OSO2319" s="59"/>
      <c r="OSP2319" s="59"/>
      <c r="OSQ2319" s="59"/>
      <c r="OSR2319" s="59"/>
      <c r="OSS2319" s="59"/>
      <c r="OST2319" s="59"/>
      <c r="OSU2319" s="59"/>
      <c r="OSV2319" s="59"/>
      <c r="OSW2319" s="59"/>
      <c r="OSX2319" s="59"/>
      <c r="OSY2319" s="59"/>
      <c r="OSZ2319" s="59"/>
      <c r="OTA2319" s="59"/>
      <c r="OTB2319" s="59"/>
      <c r="OTC2319" s="59"/>
      <c r="OTD2319" s="59"/>
      <c r="OTE2319" s="59"/>
      <c r="OTF2319" s="59"/>
      <c r="OTG2319" s="59"/>
      <c r="OTH2319" s="59"/>
      <c r="OTI2319" s="59"/>
      <c r="OTJ2319" s="59"/>
      <c r="OTK2319" s="59"/>
      <c r="OTL2319" s="59"/>
      <c r="OTM2319" s="59"/>
      <c r="OTN2319" s="59"/>
      <c r="OTO2319" s="59"/>
      <c r="OTP2319" s="59"/>
      <c r="OTQ2319" s="59"/>
      <c r="OTR2319" s="59"/>
      <c r="OTS2319" s="59"/>
      <c r="OTT2319" s="59"/>
      <c r="OTU2319" s="59"/>
      <c r="OTV2319" s="59"/>
      <c r="OTW2319" s="59"/>
      <c r="OTX2319" s="59"/>
      <c r="OTY2319" s="59"/>
      <c r="OTZ2319" s="59"/>
      <c r="OUA2319" s="59"/>
      <c r="OUB2319" s="59"/>
      <c r="OUC2319" s="59"/>
      <c r="OUD2319" s="59"/>
      <c r="OUE2319" s="59"/>
      <c r="OUF2319" s="59"/>
      <c r="OUG2319" s="59"/>
      <c r="OUH2319" s="59"/>
      <c r="OUI2319" s="59"/>
      <c r="OUJ2319" s="59"/>
      <c r="OUK2319" s="59"/>
      <c r="OUL2319" s="59"/>
      <c r="OUM2319" s="59"/>
      <c r="OUN2319" s="59"/>
      <c r="OUO2319" s="59"/>
      <c r="OUP2319" s="59"/>
      <c r="OUQ2319" s="59"/>
      <c r="OUR2319" s="59"/>
      <c r="OUS2319" s="59"/>
      <c r="OUT2319" s="59"/>
      <c r="OUU2319" s="59"/>
      <c r="OUV2319" s="59"/>
      <c r="OUW2319" s="59"/>
      <c r="OUX2319" s="59"/>
      <c r="OUY2319" s="59"/>
      <c r="OUZ2319" s="59"/>
      <c r="OVA2319" s="59"/>
      <c r="OVB2319" s="59"/>
      <c r="OVC2319" s="59"/>
      <c r="OVD2319" s="59"/>
      <c r="OVE2319" s="59"/>
      <c r="OVF2319" s="59"/>
      <c r="OVG2319" s="59"/>
      <c r="OVH2319" s="59"/>
      <c r="OVI2319" s="59"/>
      <c r="OVJ2319" s="59"/>
      <c r="OVK2319" s="59"/>
      <c r="OVL2319" s="59"/>
      <c r="OVM2319" s="59"/>
      <c r="OVN2319" s="59"/>
      <c r="OVO2319" s="59"/>
      <c r="OVP2319" s="59"/>
      <c r="OVQ2319" s="59"/>
      <c r="OVR2319" s="59"/>
      <c r="OVS2319" s="59"/>
      <c r="OVT2319" s="59"/>
      <c r="OVU2319" s="59"/>
      <c r="OVV2319" s="59"/>
      <c r="OVW2319" s="59"/>
      <c r="OVX2319" s="59"/>
      <c r="OVY2319" s="59"/>
      <c r="OVZ2319" s="59"/>
      <c r="OWA2319" s="59"/>
      <c r="OWB2319" s="59"/>
      <c r="OWC2319" s="59"/>
      <c r="OWD2319" s="59"/>
      <c r="OWE2319" s="59"/>
      <c r="OWF2319" s="59"/>
      <c r="OWG2319" s="59"/>
      <c r="OWH2319" s="59"/>
      <c r="OWI2319" s="59"/>
      <c r="OWJ2319" s="59"/>
      <c r="OWK2319" s="59"/>
      <c r="OWL2319" s="59"/>
      <c r="OWM2319" s="59"/>
      <c r="OWN2319" s="59"/>
      <c r="OWO2319" s="59"/>
      <c r="OWP2319" s="59"/>
      <c r="OWQ2319" s="59"/>
      <c r="OWR2319" s="59"/>
      <c r="OWS2319" s="59"/>
      <c r="OWT2319" s="59"/>
      <c r="OWU2319" s="59"/>
      <c r="OWV2319" s="59"/>
      <c r="OWW2319" s="59"/>
      <c r="OWX2319" s="59"/>
      <c r="OWY2319" s="59"/>
      <c r="OWZ2319" s="59"/>
      <c r="OXA2319" s="59"/>
      <c r="OXB2319" s="59"/>
      <c r="OXC2319" s="59"/>
      <c r="OXD2319" s="59"/>
      <c r="OXE2319" s="59"/>
      <c r="OXF2319" s="59"/>
      <c r="OXG2319" s="59"/>
      <c r="OXH2319" s="59"/>
      <c r="OXI2319" s="59"/>
      <c r="OXJ2319" s="59"/>
      <c r="OXK2319" s="59"/>
      <c r="OXL2319" s="59"/>
      <c r="OXM2319" s="59"/>
      <c r="OXN2319" s="59"/>
      <c r="OXO2319" s="59"/>
      <c r="OXP2319" s="59"/>
      <c r="OXQ2319" s="59"/>
      <c r="OXR2319" s="59"/>
      <c r="OXS2319" s="59"/>
      <c r="OXT2319" s="59"/>
      <c r="OXU2319" s="59"/>
      <c r="OXV2319" s="59"/>
      <c r="OXW2319" s="59"/>
      <c r="OXX2319" s="59"/>
      <c r="OXY2319" s="59"/>
      <c r="OXZ2319" s="59"/>
      <c r="OYA2319" s="59"/>
      <c r="OYB2319" s="59"/>
      <c r="OYC2319" s="59"/>
      <c r="OYD2319" s="59"/>
      <c r="OYE2319" s="59"/>
      <c r="OYF2319" s="59"/>
      <c r="OYG2319" s="59"/>
      <c r="OYH2319" s="59"/>
      <c r="OYI2319" s="59"/>
      <c r="OYJ2319" s="59"/>
      <c r="OYK2319" s="59"/>
      <c r="OYL2319" s="59"/>
      <c r="OYM2319" s="59"/>
      <c r="OYN2319" s="59"/>
      <c r="OYO2319" s="59"/>
      <c r="OYP2319" s="59"/>
      <c r="OYQ2319" s="59"/>
      <c r="OYR2319" s="59"/>
      <c r="OYS2319" s="59"/>
      <c r="OYT2319" s="59"/>
      <c r="OYU2319" s="59"/>
      <c r="OYV2319" s="59"/>
      <c r="OYW2319" s="59"/>
      <c r="OYX2319" s="59"/>
      <c r="OYY2319" s="59"/>
      <c r="OYZ2319" s="59"/>
      <c r="OZA2319" s="59"/>
      <c r="OZB2319" s="59"/>
      <c r="OZC2319" s="59"/>
      <c r="OZD2319" s="59"/>
      <c r="OZE2319" s="59"/>
      <c r="OZF2319" s="59"/>
      <c r="OZG2319" s="59"/>
      <c r="OZH2319" s="59"/>
      <c r="OZI2319" s="59"/>
      <c r="OZJ2319" s="59"/>
      <c r="OZK2319" s="59"/>
      <c r="OZL2319" s="59"/>
      <c r="OZM2319" s="59"/>
      <c r="OZN2319" s="59"/>
      <c r="OZO2319" s="59"/>
      <c r="OZP2319" s="59"/>
      <c r="OZQ2319" s="59"/>
      <c r="OZR2319" s="59"/>
      <c r="OZS2319" s="59"/>
      <c r="OZT2319" s="59"/>
      <c r="OZU2319" s="59"/>
      <c r="OZV2319" s="59"/>
      <c r="OZW2319" s="59"/>
      <c r="OZX2319" s="59"/>
      <c r="OZY2319" s="59"/>
      <c r="OZZ2319" s="59"/>
      <c r="PAA2319" s="59"/>
      <c r="PAB2319" s="59"/>
      <c r="PAC2319" s="59"/>
      <c r="PAD2319" s="59"/>
      <c r="PAE2319" s="59"/>
      <c r="PAF2319" s="59"/>
      <c r="PAG2319" s="59"/>
      <c r="PAH2319" s="59"/>
      <c r="PAI2319" s="59"/>
      <c r="PAJ2319" s="59"/>
      <c r="PAK2319" s="59"/>
      <c r="PAL2319" s="59"/>
      <c r="PAM2319" s="59"/>
      <c r="PAN2319" s="59"/>
      <c r="PAO2319" s="59"/>
      <c r="PAP2319" s="59"/>
      <c r="PAQ2319" s="59"/>
      <c r="PAR2319" s="59"/>
      <c r="PAS2319" s="59"/>
      <c r="PAT2319" s="59"/>
      <c r="PAU2319" s="59"/>
      <c r="PAV2319" s="59"/>
      <c r="PAW2319" s="59"/>
      <c r="PAX2319" s="59"/>
      <c r="PAY2319" s="59"/>
      <c r="PAZ2319" s="59"/>
      <c r="PBA2319" s="59"/>
      <c r="PBB2319" s="59"/>
      <c r="PBC2319" s="59"/>
      <c r="PBD2319" s="59"/>
      <c r="PBE2319" s="59"/>
      <c r="PBF2319" s="59"/>
      <c r="PBG2319" s="59"/>
      <c r="PBH2319" s="59"/>
      <c r="PBI2319" s="59"/>
      <c r="PBJ2319" s="59"/>
      <c r="PBK2319" s="59"/>
      <c r="PBL2319" s="59"/>
      <c r="PBM2319" s="59"/>
      <c r="PBN2319" s="59"/>
      <c r="PBO2319" s="59"/>
      <c r="PBP2319" s="59"/>
      <c r="PBQ2319" s="59"/>
      <c r="PBR2319" s="59"/>
      <c r="PBS2319" s="59"/>
      <c r="PBT2319" s="59"/>
      <c r="PBU2319" s="59"/>
      <c r="PBV2319" s="59"/>
      <c r="PBW2319" s="59"/>
      <c r="PBX2319" s="59"/>
      <c r="PBY2319" s="59"/>
      <c r="PBZ2319" s="59"/>
      <c r="PCA2319" s="59"/>
      <c r="PCB2319" s="59"/>
      <c r="PCC2319" s="59"/>
      <c r="PCD2319" s="59"/>
      <c r="PCE2319" s="59"/>
      <c r="PCF2319" s="59"/>
      <c r="PCG2319" s="59"/>
      <c r="PCH2319" s="59"/>
      <c r="PCI2319" s="59"/>
      <c r="PCJ2319" s="59"/>
      <c r="PCK2319" s="59"/>
      <c r="PCL2319" s="59"/>
      <c r="PCM2319" s="59"/>
      <c r="PCN2319" s="59"/>
      <c r="PCO2319" s="59"/>
      <c r="PCP2319" s="59"/>
      <c r="PCQ2319" s="59"/>
      <c r="PCR2319" s="59"/>
      <c r="PCS2319" s="59"/>
      <c r="PCT2319" s="59"/>
      <c r="PCU2319" s="59"/>
      <c r="PCV2319" s="59"/>
      <c r="PCW2319" s="59"/>
      <c r="PCX2319" s="59"/>
      <c r="PCY2319" s="59"/>
      <c r="PCZ2319" s="59"/>
      <c r="PDA2319" s="59"/>
      <c r="PDB2319" s="59"/>
      <c r="PDC2319" s="59"/>
      <c r="PDD2319" s="59"/>
      <c r="PDE2319" s="59"/>
      <c r="PDF2319" s="59"/>
      <c r="PDG2319" s="59"/>
      <c r="PDH2319" s="59"/>
      <c r="PDI2319" s="59"/>
      <c r="PDJ2319" s="59"/>
      <c r="PDK2319" s="59"/>
      <c r="PDL2319" s="59"/>
      <c r="PDM2319" s="59"/>
      <c r="PDN2319" s="59"/>
      <c r="PDO2319" s="59"/>
      <c r="PDP2319" s="59"/>
      <c r="PDQ2319" s="59"/>
      <c r="PDR2319" s="59"/>
      <c r="PDS2319" s="59"/>
      <c r="PDT2319" s="59"/>
      <c r="PDU2319" s="59"/>
      <c r="PDV2319" s="59"/>
      <c r="PDW2319" s="59"/>
      <c r="PDX2319" s="59"/>
      <c r="PDY2319" s="59"/>
      <c r="PDZ2319" s="59"/>
      <c r="PEA2319" s="59"/>
      <c r="PEB2319" s="59"/>
      <c r="PEC2319" s="59"/>
      <c r="PED2319" s="59"/>
      <c r="PEE2319" s="59"/>
      <c r="PEF2319" s="59"/>
      <c r="PEG2319" s="59"/>
      <c r="PEH2319" s="59"/>
      <c r="PEI2319" s="59"/>
      <c r="PEJ2319" s="59"/>
      <c r="PEK2319" s="59"/>
      <c r="PEL2319" s="59"/>
      <c r="PEM2319" s="59"/>
      <c r="PEN2319" s="59"/>
      <c r="PEO2319" s="59"/>
      <c r="PEP2319" s="59"/>
      <c r="PEQ2319" s="59"/>
      <c r="PER2319" s="59"/>
      <c r="PES2319" s="59"/>
      <c r="PET2319" s="59"/>
      <c r="PEU2319" s="59"/>
      <c r="PEV2319" s="59"/>
      <c r="PEW2319" s="59"/>
      <c r="PEX2319" s="59"/>
      <c r="PEY2319" s="59"/>
      <c r="PEZ2319" s="59"/>
      <c r="PFA2319" s="59"/>
      <c r="PFB2319" s="59"/>
      <c r="PFC2319" s="59"/>
      <c r="PFD2319" s="59"/>
      <c r="PFE2319" s="59"/>
      <c r="PFF2319" s="59"/>
      <c r="PFG2319" s="59"/>
      <c r="PFH2319" s="59"/>
      <c r="PFI2319" s="59"/>
      <c r="PFJ2319" s="59"/>
      <c r="PFK2319" s="59"/>
      <c r="PFL2319" s="59"/>
      <c r="PFM2319" s="59"/>
      <c r="PFN2319" s="59"/>
      <c r="PFO2319" s="59"/>
      <c r="PFP2319" s="59"/>
      <c r="PFQ2319" s="59"/>
      <c r="PFR2319" s="59"/>
      <c r="PFS2319" s="59"/>
      <c r="PFT2319" s="59"/>
      <c r="PFU2319" s="59"/>
      <c r="PFV2319" s="59"/>
      <c r="PFW2319" s="59"/>
      <c r="PFX2319" s="59"/>
      <c r="PFY2319" s="59"/>
      <c r="PFZ2319" s="59"/>
      <c r="PGA2319" s="59"/>
      <c r="PGB2319" s="59"/>
      <c r="PGC2319" s="59"/>
      <c r="PGD2319" s="59"/>
      <c r="PGE2319" s="59"/>
      <c r="PGF2319" s="59"/>
      <c r="PGG2319" s="59"/>
      <c r="PGH2319" s="59"/>
      <c r="PGI2319" s="59"/>
      <c r="PGJ2319" s="59"/>
      <c r="PGK2319" s="59"/>
      <c r="PGL2319" s="59"/>
      <c r="PGM2319" s="59"/>
      <c r="PGN2319" s="59"/>
      <c r="PGO2319" s="59"/>
      <c r="PGP2319" s="59"/>
      <c r="PGQ2319" s="59"/>
      <c r="PGR2319" s="59"/>
      <c r="PGS2319" s="59"/>
      <c r="PGT2319" s="59"/>
      <c r="PGU2319" s="59"/>
      <c r="PGV2319" s="59"/>
      <c r="PGW2319" s="59"/>
      <c r="PGX2319" s="59"/>
      <c r="PGY2319" s="59"/>
      <c r="PGZ2319" s="59"/>
      <c r="PHA2319" s="59"/>
      <c r="PHB2319" s="59"/>
      <c r="PHC2319" s="59"/>
      <c r="PHD2319" s="59"/>
      <c r="PHE2319" s="59"/>
      <c r="PHF2319" s="59"/>
      <c r="PHG2319" s="59"/>
      <c r="PHH2319" s="59"/>
      <c r="PHI2319" s="59"/>
      <c r="PHJ2319" s="59"/>
      <c r="PHK2319" s="59"/>
      <c r="PHL2319" s="59"/>
      <c r="PHM2319" s="59"/>
      <c r="PHN2319" s="59"/>
      <c r="PHO2319" s="59"/>
      <c r="PHP2319" s="59"/>
      <c r="PHQ2319" s="59"/>
      <c r="PHR2319" s="59"/>
      <c r="PHS2319" s="59"/>
      <c r="PHT2319" s="59"/>
      <c r="PHU2319" s="59"/>
      <c r="PHV2319" s="59"/>
      <c r="PHW2319" s="59"/>
      <c r="PHX2319" s="59"/>
      <c r="PHY2319" s="59"/>
      <c r="PHZ2319" s="59"/>
      <c r="PIA2319" s="59"/>
      <c r="PIB2319" s="59"/>
      <c r="PIC2319" s="59"/>
      <c r="PID2319" s="59"/>
      <c r="PIE2319" s="59"/>
      <c r="PIF2319" s="59"/>
      <c r="PIG2319" s="59"/>
      <c r="PIH2319" s="59"/>
      <c r="PII2319" s="59"/>
      <c r="PIJ2319" s="59"/>
      <c r="PIK2319" s="59"/>
      <c r="PIL2319" s="59"/>
      <c r="PIM2319" s="59"/>
      <c r="PIN2319" s="59"/>
      <c r="PIO2319" s="59"/>
      <c r="PIP2319" s="59"/>
      <c r="PIQ2319" s="59"/>
      <c r="PIR2319" s="59"/>
      <c r="PIS2319" s="59"/>
      <c r="PIT2319" s="59"/>
      <c r="PIU2319" s="59"/>
      <c r="PIV2319" s="59"/>
      <c r="PIW2319" s="59"/>
      <c r="PIX2319" s="59"/>
      <c r="PIY2319" s="59"/>
      <c r="PIZ2319" s="59"/>
      <c r="PJA2319" s="59"/>
      <c r="PJB2319" s="59"/>
      <c r="PJC2319" s="59"/>
      <c r="PJD2319" s="59"/>
      <c r="PJE2319" s="59"/>
      <c r="PJF2319" s="59"/>
      <c r="PJG2319" s="59"/>
      <c r="PJH2319" s="59"/>
      <c r="PJI2319" s="59"/>
      <c r="PJJ2319" s="59"/>
      <c r="PJK2319" s="59"/>
      <c r="PJL2319" s="59"/>
      <c r="PJM2319" s="59"/>
      <c r="PJN2319" s="59"/>
      <c r="PJO2319" s="59"/>
      <c r="PJP2319" s="59"/>
      <c r="PJQ2319" s="59"/>
      <c r="PJR2319" s="59"/>
      <c r="PJS2319" s="59"/>
      <c r="PJT2319" s="59"/>
      <c r="PJU2319" s="59"/>
      <c r="PJV2319" s="59"/>
      <c r="PJW2319" s="59"/>
      <c r="PJX2319" s="59"/>
      <c r="PJY2319" s="59"/>
      <c r="PJZ2319" s="59"/>
      <c r="PKA2319" s="59"/>
      <c r="PKB2319" s="59"/>
      <c r="PKC2319" s="59"/>
      <c r="PKD2319" s="59"/>
      <c r="PKE2319" s="59"/>
      <c r="PKF2319" s="59"/>
      <c r="PKG2319" s="59"/>
      <c r="PKH2319" s="59"/>
      <c r="PKI2319" s="59"/>
      <c r="PKJ2319" s="59"/>
      <c r="PKK2319" s="59"/>
      <c r="PKL2319" s="59"/>
      <c r="PKM2319" s="59"/>
      <c r="PKN2319" s="59"/>
      <c r="PKO2319" s="59"/>
      <c r="PKP2319" s="59"/>
      <c r="PKQ2319" s="59"/>
      <c r="PKR2319" s="59"/>
      <c r="PKS2319" s="59"/>
      <c r="PKT2319" s="59"/>
      <c r="PKU2319" s="59"/>
      <c r="PKV2319" s="59"/>
      <c r="PKW2319" s="59"/>
      <c r="PKX2319" s="59"/>
      <c r="PKY2319" s="59"/>
      <c r="PKZ2319" s="59"/>
      <c r="PLA2319" s="59"/>
      <c r="PLB2319" s="59"/>
      <c r="PLC2319" s="59"/>
      <c r="PLD2319" s="59"/>
      <c r="PLE2319" s="59"/>
      <c r="PLF2319" s="59"/>
      <c r="PLG2319" s="59"/>
      <c r="PLH2319" s="59"/>
      <c r="PLI2319" s="59"/>
      <c r="PLJ2319" s="59"/>
      <c r="PLK2319" s="59"/>
      <c r="PLL2319" s="59"/>
      <c r="PLM2319" s="59"/>
      <c r="PLN2319" s="59"/>
      <c r="PLO2319" s="59"/>
      <c r="PLP2319" s="59"/>
      <c r="PLQ2319" s="59"/>
      <c r="PLR2319" s="59"/>
      <c r="PLS2319" s="59"/>
      <c r="PLT2319" s="59"/>
      <c r="PLU2319" s="59"/>
      <c r="PLV2319" s="59"/>
      <c r="PLW2319" s="59"/>
      <c r="PLX2319" s="59"/>
      <c r="PLY2319" s="59"/>
      <c r="PLZ2319" s="59"/>
      <c r="PMA2319" s="59"/>
      <c r="PMB2319" s="59"/>
      <c r="PMC2319" s="59"/>
      <c r="PMD2319" s="59"/>
      <c r="PME2319" s="59"/>
      <c r="PMF2319" s="59"/>
      <c r="PMG2319" s="59"/>
      <c r="PMH2319" s="59"/>
      <c r="PMI2319" s="59"/>
      <c r="PMJ2319" s="59"/>
      <c r="PMK2319" s="59"/>
      <c r="PML2319" s="59"/>
      <c r="PMM2319" s="59"/>
      <c r="PMN2319" s="59"/>
      <c r="PMO2319" s="59"/>
      <c r="PMP2319" s="59"/>
      <c r="PMQ2319" s="59"/>
      <c r="PMR2319" s="59"/>
      <c r="PMS2319" s="59"/>
      <c r="PMT2319" s="59"/>
      <c r="PMU2319" s="59"/>
      <c r="PMV2319" s="59"/>
      <c r="PMW2319" s="59"/>
      <c r="PMX2319" s="59"/>
      <c r="PMY2319" s="59"/>
      <c r="PMZ2319" s="59"/>
      <c r="PNA2319" s="59"/>
      <c r="PNB2319" s="59"/>
      <c r="PNC2319" s="59"/>
      <c r="PND2319" s="59"/>
      <c r="PNE2319" s="59"/>
      <c r="PNF2319" s="59"/>
      <c r="PNG2319" s="59"/>
      <c r="PNH2319" s="59"/>
      <c r="PNI2319" s="59"/>
      <c r="PNJ2319" s="59"/>
      <c r="PNK2319" s="59"/>
      <c r="PNL2319" s="59"/>
      <c r="PNM2319" s="59"/>
      <c r="PNN2319" s="59"/>
      <c r="PNO2319" s="59"/>
      <c r="PNP2319" s="59"/>
      <c r="PNQ2319" s="59"/>
      <c r="PNR2319" s="59"/>
      <c r="PNS2319" s="59"/>
      <c r="PNT2319" s="59"/>
      <c r="PNU2319" s="59"/>
      <c r="PNV2319" s="59"/>
      <c r="PNW2319" s="59"/>
      <c r="PNX2319" s="59"/>
      <c r="PNY2319" s="59"/>
      <c r="PNZ2319" s="59"/>
      <c r="POA2319" s="59"/>
      <c r="POB2319" s="59"/>
      <c r="POC2319" s="59"/>
      <c r="POD2319" s="59"/>
      <c r="POE2319" s="59"/>
      <c r="POF2319" s="59"/>
      <c r="POG2319" s="59"/>
      <c r="POH2319" s="59"/>
      <c r="POI2319" s="59"/>
      <c r="POJ2319" s="59"/>
      <c r="POK2319" s="59"/>
      <c r="POL2319" s="59"/>
      <c r="POM2319" s="59"/>
      <c r="PON2319" s="59"/>
      <c r="POO2319" s="59"/>
      <c r="POP2319" s="59"/>
      <c r="POQ2319" s="59"/>
      <c r="POR2319" s="59"/>
      <c r="POS2319" s="59"/>
      <c r="POT2319" s="59"/>
      <c r="POU2319" s="59"/>
      <c r="POV2319" s="59"/>
      <c r="POW2319" s="59"/>
      <c r="POX2319" s="59"/>
      <c r="POY2319" s="59"/>
      <c r="POZ2319" s="59"/>
      <c r="PPA2319" s="59"/>
      <c r="PPB2319" s="59"/>
      <c r="PPC2319" s="59"/>
      <c r="PPD2319" s="59"/>
      <c r="PPE2319" s="59"/>
      <c r="PPF2319" s="59"/>
      <c r="PPG2319" s="59"/>
      <c r="PPH2319" s="59"/>
      <c r="PPI2319" s="59"/>
      <c r="PPJ2319" s="59"/>
      <c r="PPK2319" s="59"/>
      <c r="PPL2319" s="59"/>
      <c r="PPM2319" s="59"/>
      <c r="PPN2319" s="59"/>
      <c r="PPO2319" s="59"/>
      <c r="PPP2319" s="59"/>
      <c r="PPQ2319" s="59"/>
      <c r="PPR2319" s="59"/>
      <c r="PPS2319" s="59"/>
      <c r="PPT2319" s="59"/>
      <c r="PPU2319" s="59"/>
      <c r="PPV2319" s="59"/>
      <c r="PPW2319" s="59"/>
      <c r="PPX2319" s="59"/>
      <c r="PPY2319" s="59"/>
      <c r="PPZ2319" s="59"/>
      <c r="PQA2319" s="59"/>
      <c r="PQB2319" s="59"/>
      <c r="PQC2319" s="59"/>
      <c r="PQD2319" s="59"/>
      <c r="PQE2319" s="59"/>
      <c r="PQF2319" s="59"/>
      <c r="PQG2319" s="59"/>
      <c r="PQH2319" s="59"/>
      <c r="PQI2319" s="59"/>
      <c r="PQJ2319" s="59"/>
      <c r="PQK2319" s="59"/>
      <c r="PQL2319" s="59"/>
      <c r="PQM2319" s="59"/>
      <c r="PQN2319" s="59"/>
      <c r="PQO2319" s="59"/>
      <c r="PQP2319" s="59"/>
      <c r="PQQ2319" s="59"/>
      <c r="PQR2319" s="59"/>
      <c r="PQS2319" s="59"/>
      <c r="PQT2319" s="59"/>
      <c r="PQU2319" s="59"/>
      <c r="PQV2319" s="59"/>
      <c r="PQW2319" s="59"/>
      <c r="PQX2319" s="59"/>
      <c r="PQY2319" s="59"/>
      <c r="PQZ2319" s="59"/>
      <c r="PRA2319" s="59"/>
      <c r="PRB2319" s="59"/>
      <c r="PRC2319" s="59"/>
      <c r="PRD2319" s="59"/>
      <c r="PRE2319" s="59"/>
      <c r="PRF2319" s="59"/>
      <c r="PRG2319" s="59"/>
      <c r="PRH2319" s="59"/>
      <c r="PRI2319" s="59"/>
      <c r="PRJ2319" s="59"/>
      <c r="PRK2319" s="59"/>
      <c r="PRL2319" s="59"/>
      <c r="PRM2319" s="59"/>
      <c r="PRN2319" s="59"/>
      <c r="PRO2319" s="59"/>
      <c r="PRP2319" s="59"/>
      <c r="PRQ2319" s="59"/>
      <c r="PRR2319" s="59"/>
      <c r="PRS2319" s="59"/>
      <c r="PRT2319" s="59"/>
      <c r="PRU2319" s="59"/>
      <c r="PRV2319" s="59"/>
      <c r="PRW2319" s="59"/>
      <c r="PRX2319" s="59"/>
      <c r="PRY2319" s="59"/>
      <c r="PRZ2319" s="59"/>
      <c r="PSA2319" s="59"/>
      <c r="PSB2319" s="59"/>
      <c r="PSC2319" s="59"/>
      <c r="PSD2319" s="59"/>
      <c r="PSE2319" s="59"/>
      <c r="PSF2319" s="59"/>
      <c r="PSG2319" s="59"/>
      <c r="PSH2319" s="59"/>
      <c r="PSI2319" s="59"/>
      <c r="PSJ2319" s="59"/>
      <c r="PSK2319" s="59"/>
      <c r="PSL2319" s="59"/>
      <c r="PSM2319" s="59"/>
      <c r="PSN2319" s="59"/>
      <c r="PSO2319" s="59"/>
      <c r="PSP2319" s="59"/>
      <c r="PSQ2319" s="59"/>
      <c r="PSR2319" s="59"/>
      <c r="PSS2319" s="59"/>
      <c r="PST2319" s="59"/>
      <c r="PSU2319" s="59"/>
      <c r="PSV2319" s="59"/>
      <c r="PSW2319" s="59"/>
      <c r="PSX2319" s="59"/>
      <c r="PSY2319" s="59"/>
      <c r="PSZ2319" s="59"/>
      <c r="PTA2319" s="59"/>
      <c r="PTB2319" s="59"/>
      <c r="PTC2319" s="59"/>
      <c r="PTD2319" s="59"/>
      <c r="PTE2319" s="59"/>
      <c r="PTF2319" s="59"/>
      <c r="PTG2319" s="59"/>
      <c r="PTH2319" s="59"/>
      <c r="PTI2319" s="59"/>
      <c r="PTJ2319" s="59"/>
      <c r="PTK2319" s="59"/>
      <c r="PTL2319" s="59"/>
      <c r="PTM2319" s="59"/>
      <c r="PTN2319" s="59"/>
      <c r="PTO2319" s="59"/>
      <c r="PTP2319" s="59"/>
      <c r="PTQ2319" s="59"/>
      <c r="PTR2319" s="59"/>
      <c r="PTS2319" s="59"/>
      <c r="PTT2319" s="59"/>
      <c r="PTU2319" s="59"/>
      <c r="PTV2319" s="59"/>
      <c r="PTW2319" s="59"/>
      <c r="PTX2319" s="59"/>
      <c r="PTY2319" s="59"/>
      <c r="PTZ2319" s="59"/>
      <c r="PUA2319" s="59"/>
      <c r="PUB2319" s="59"/>
      <c r="PUC2319" s="59"/>
      <c r="PUD2319" s="59"/>
      <c r="PUE2319" s="59"/>
      <c r="PUF2319" s="59"/>
      <c r="PUG2319" s="59"/>
      <c r="PUH2319" s="59"/>
      <c r="PUI2319" s="59"/>
      <c r="PUJ2319" s="59"/>
      <c r="PUK2319" s="59"/>
      <c r="PUL2319" s="59"/>
      <c r="PUM2319" s="59"/>
      <c r="PUN2319" s="59"/>
      <c r="PUO2319" s="59"/>
      <c r="PUP2319" s="59"/>
      <c r="PUQ2319" s="59"/>
      <c r="PUR2319" s="59"/>
      <c r="PUS2319" s="59"/>
      <c r="PUT2319" s="59"/>
      <c r="PUU2319" s="59"/>
      <c r="PUV2319" s="59"/>
      <c r="PUW2319" s="59"/>
      <c r="PUX2319" s="59"/>
      <c r="PUY2319" s="59"/>
      <c r="PUZ2319" s="59"/>
      <c r="PVA2319" s="59"/>
      <c r="PVB2319" s="59"/>
      <c r="PVC2319" s="59"/>
      <c r="PVD2319" s="59"/>
      <c r="PVE2319" s="59"/>
      <c r="PVF2319" s="59"/>
      <c r="PVG2319" s="59"/>
      <c r="PVH2319" s="59"/>
      <c r="PVI2319" s="59"/>
      <c r="PVJ2319" s="59"/>
      <c r="PVK2319" s="59"/>
      <c r="PVL2319" s="59"/>
      <c r="PVM2319" s="59"/>
      <c r="PVN2319" s="59"/>
      <c r="PVO2319" s="59"/>
      <c r="PVP2319" s="59"/>
      <c r="PVQ2319" s="59"/>
      <c r="PVR2319" s="59"/>
      <c r="PVS2319" s="59"/>
      <c r="PVT2319" s="59"/>
      <c r="PVU2319" s="59"/>
      <c r="PVV2319" s="59"/>
      <c r="PVW2319" s="59"/>
      <c r="PVX2319" s="59"/>
      <c r="PVY2319" s="59"/>
      <c r="PVZ2319" s="59"/>
      <c r="PWA2319" s="59"/>
      <c r="PWB2319" s="59"/>
      <c r="PWC2319" s="59"/>
      <c r="PWD2319" s="59"/>
      <c r="PWE2319" s="59"/>
      <c r="PWF2319" s="59"/>
      <c r="PWG2319" s="59"/>
      <c r="PWH2319" s="59"/>
      <c r="PWI2319" s="59"/>
      <c r="PWJ2319" s="59"/>
      <c r="PWK2319" s="59"/>
      <c r="PWL2319" s="59"/>
      <c r="PWM2319" s="59"/>
      <c r="PWN2319" s="59"/>
      <c r="PWO2319" s="59"/>
      <c r="PWP2319" s="59"/>
      <c r="PWQ2319" s="59"/>
      <c r="PWR2319" s="59"/>
      <c r="PWS2319" s="59"/>
      <c r="PWT2319" s="59"/>
      <c r="PWU2319" s="59"/>
      <c r="PWV2319" s="59"/>
      <c r="PWW2319" s="59"/>
      <c r="PWX2319" s="59"/>
      <c r="PWY2319" s="59"/>
      <c r="PWZ2319" s="59"/>
      <c r="PXA2319" s="59"/>
      <c r="PXB2319" s="59"/>
      <c r="PXC2319" s="59"/>
      <c r="PXD2319" s="59"/>
      <c r="PXE2319" s="59"/>
      <c r="PXF2319" s="59"/>
      <c r="PXG2319" s="59"/>
      <c r="PXH2319" s="59"/>
      <c r="PXI2319" s="59"/>
      <c r="PXJ2319" s="59"/>
      <c r="PXK2319" s="59"/>
      <c r="PXL2319" s="59"/>
      <c r="PXM2319" s="59"/>
      <c r="PXN2319" s="59"/>
      <c r="PXO2319" s="59"/>
      <c r="PXP2319" s="59"/>
      <c r="PXQ2319" s="59"/>
      <c r="PXR2319" s="59"/>
      <c r="PXS2319" s="59"/>
      <c r="PXT2319" s="59"/>
      <c r="PXU2319" s="59"/>
      <c r="PXV2319" s="59"/>
      <c r="PXW2319" s="59"/>
      <c r="PXX2319" s="59"/>
      <c r="PXY2319" s="59"/>
      <c r="PXZ2319" s="59"/>
      <c r="PYA2319" s="59"/>
      <c r="PYB2319" s="59"/>
      <c r="PYC2319" s="59"/>
      <c r="PYD2319" s="59"/>
      <c r="PYE2319" s="59"/>
      <c r="PYF2319" s="59"/>
      <c r="PYG2319" s="59"/>
      <c r="PYH2319" s="59"/>
      <c r="PYI2319" s="59"/>
      <c r="PYJ2319" s="59"/>
      <c r="PYK2319" s="59"/>
      <c r="PYL2319" s="59"/>
      <c r="PYM2319" s="59"/>
      <c r="PYN2319" s="59"/>
      <c r="PYO2319" s="59"/>
      <c r="PYP2319" s="59"/>
      <c r="PYQ2319" s="59"/>
      <c r="PYR2319" s="59"/>
      <c r="PYS2319" s="59"/>
      <c r="PYT2319" s="59"/>
      <c r="PYU2319" s="59"/>
      <c r="PYV2319" s="59"/>
      <c r="PYW2319" s="59"/>
      <c r="PYX2319" s="59"/>
      <c r="PYY2319" s="59"/>
      <c r="PYZ2319" s="59"/>
      <c r="PZA2319" s="59"/>
      <c r="PZB2319" s="59"/>
      <c r="PZC2319" s="59"/>
      <c r="PZD2319" s="59"/>
      <c r="PZE2319" s="59"/>
      <c r="PZF2319" s="59"/>
      <c r="PZG2319" s="59"/>
      <c r="PZH2319" s="59"/>
      <c r="PZI2319" s="59"/>
      <c r="PZJ2319" s="59"/>
      <c r="PZK2319" s="59"/>
      <c r="PZL2319" s="59"/>
      <c r="PZM2319" s="59"/>
      <c r="PZN2319" s="59"/>
      <c r="PZO2319" s="59"/>
      <c r="PZP2319" s="59"/>
      <c r="PZQ2319" s="59"/>
      <c r="PZR2319" s="59"/>
      <c r="PZS2319" s="59"/>
      <c r="PZT2319" s="59"/>
      <c r="PZU2319" s="59"/>
      <c r="PZV2319" s="59"/>
      <c r="PZW2319" s="59"/>
      <c r="PZX2319" s="59"/>
      <c r="PZY2319" s="59"/>
      <c r="PZZ2319" s="59"/>
      <c r="QAA2319" s="59"/>
      <c r="QAB2319" s="59"/>
      <c r="QAC2319" s="59"/>
      <c r="QAD2319" s="59"/>
      <c r="QAE2319" s="59"/>
      <c r="QAF2319" s="59"/>
      <c r="QAG2319" s="59"/>
      <c r="QAH2319" s="59"/>
      <c r="QAI2319" s="59"/>
      <c r="QAJ2319" s="59"/>
      <c r="QAK2319" s="59"/>
      <c r="QAL2319" s="59"/>
      <c r="QAM2319" s="59"/>
      <c r="QAN2319" s="59"/>
      <c r="QAO2319" s="59"/>
      <c r="QAP2319" s="59"/>
      <c r="QAQ2319" s="59"/>
      <c r="QAR2319" s="59"/>
      <c r="QAS2319" s="59"/>
      <c r="QAT2319" s="59"/>
      <c r="QAU2319" s="59"/>
      <c r="QAV2319" s="59"/>
      <c r="QAW2319" s="59"/>
      <c r="QAX2319" s="59"/>
      <c r="QAY2319" s="59"/>
      <c r="QAZ2319" s="59"/>
      <c r="QBA2319" s="59"/>
      <c r="QBB2319" s="59"/>
      <c r="QBC2319" s="59"/>
      <c r="QBD2319" s="59"/>
      <c r="QBE2319" s="59"/>
      <c r="QBF2319" s="59"/>
      <c r="QBG2319" s="59"/>
      <c r="QBH2319" s="59"/>
      <c r="QBI2319" s="59"/>
      <c r="QBJ2319" s="59"/>
      <c r="QBK2319" s="59"/>
      <c r="QBL2319" s="59"/>
      <c r="QBM2319" s="59"/>
      <c r="QBN2319" s="59"/>
      <c r="QBO2319" s="59"/>
      <c r="QBP2319" s="59"/>
      <c r="QBQ2319" s="59"/>
      <c r="QBR2319" s="59"/>
      <c r="QBS2319" s="59"/>
      <c r="QBT2319" s="59"/>
      <c r="QBU2319" s="59"/>
      <c r="QBV2319" s="59"/>
      <c r="QBW2319" s="59"/>
      <c r="QBX2319" s="59"/>
      <c r="QBY2319" s="59"/>
      <c r="QBZ2319" s="59"/>
      <c r="QCA2319" s="59"/>
      <c r="QCB2319" s="59"/>
      <c r="QCC2319" s="59"/>
      <c r="QCD2319" s="59"/>
      <c r="QCE2319" s="59"/>
      <c r="QCF2319" s="59"/>
      <c r="QCG2319" s="59"/>
      <c r="QCH2319" s="59"/>
      <c r="QCI2319" s="59"/>
      <c r="QCJ2319" s="59"/>
      <c r="QCK2319" s="59"/>
      <c r="QCL2319" s="59"/>
      <c r="QCM2319" s="59"/>
      <c r="QCN2319" s="59"/>
      <c r="QCO2319" s="59"/>
      <c r="QCP2319" s="59"/>
      <c r="QCQ2319" s="59"/>
      <c r="QCR2319" s="59"/>
      <c r="QCS2319" s="59"/>
      <c r="QCT2319" s="59"/>
      <c r="QCU2319" s="59"/>
      <c r="QCV2319" s="59"/>
      <c r="QCW2319" s="59"/>
      <c r="QCX2319" s="59"/>
      <c r="QCY2319" s="59"/>
      <c r="QCZ2319" s="59"/>
      <c r="QDA2319" s="59"/>
      <c r="QDB2319" s="59"/>
      <c r="QDC2319" s="59"/>
      <c r="QDD2319" s="59"/>
      <c r="QDE2319" s="59"/>
      <c r="QDF2319" s="59"/>
      <c r="QDG2319" s="59"/>
      <c r="QDH2319" s="59"/>
      <c r="QDI2319" s="59"/>
      <c r="QDJ2319" s="59"/>
      <c r="QDK2319" s="59"/>
      <c r="QDL2319" s="59"/>
      <c r="QDM2319" s="59"/>
      <c r="QDN2319" s="59"/>
      <c r="QDO2319" s="59"/>
      <c r="QDP2319" s="59"/>
      <c r="QDQ2319" s="59"/>
      <c r="QDR2319" s="59"/>
      <c r="QDS2319" s="59"/>
      <c r="QDT2319" s="59"/>
      <c r="QDU2319" s="59"/>
      <c r="QDV2319" s="59"/>
      <c r="QDW2319" s="59"/>
      <c r="QDX2319" s="59"/>
      <c r="QDY2319" s="59"/>
      <c r="QDZ2319" s="59"/>
      <c r="QEA2319" s="59"/>
      <c r="QEB2319" s="59"/>
      <c r="QEC2319" s="59"/>
      <c r="QED2319" s="59"/>
      <c r="QEE2319" s="59"/>
      <c r="QEF2319" s="59"/>
      <c r="QEG2319" s="59"/>
      <c r="QEH2319" s="59"/>
      <c r="QEI2319" s="59"/>
      <c r="QEJ2319" s="59"/>
      <c r="QEK2319" s="59"/>
      <c r="QEL2319" s="59"/>
      <c r="QEM2319" s="59"/>
      <c r="QEN2319" s="59"/>
      <c r="QEO2319" s="59"/>
      <c r="QEP2319" s="59"/>
      <c r="QEQ2319" s="59"/>
      <c r="QER2319" s="59"/>
      <c r="QES2319" s="59"/>
      <c r="QET2319" s="59"/>
      <c r="QEU2319" s="59"/>
      <c r="QEV2319" s="59"/>
      <c r="QEW2319" s="59"/>
      <c r="QEX2319" s="59"/>
      <c r="QEY2319" s="59"/>
      <c r="QEZ2319" s="59"/>
      <c r="QFA2319" s="59"/>
      <c r="QFB2319" s="59"/>
      <c r="QFC2319" s="59"/>
      <c r="QFD2319" s="59"/>
      <c r="QFE2319" s="59"/>
      <c r="QFF2319" s="59"/>
      <c r="QFG2319" s="59"/>
      <c r="QFH2319" s="59"/>
      <c r="QFI2319" s="59"/>
      <c r="QFJ2319" s="59"/>
      <c r="QFK2319" s="59"/>
      <c r="QFL2319" s="59"/>
      <c r="QFM2319" s="59"/>
      <c r="QFN2319" s="59"/>
      <c r="QFO2319" s="59"/>
      <c r="QFP2319" s="59"/>
      <c r="QFQ2319" s="59"/>
      <c r="QFR2319" s="59"/>
      <c r="QFS2319" s="59"/>
      <c r="QFT2319" s="59"/>
      <c r="QFU2319" s="59"/>
      <c r="QFV2319" s="59"/>
      <c r="QFW2319" s="59"/>
      <c r="QFX2319" s="59"/>
      <c r="QFY2319" s="59"/>
      <c r="QFZ2319" s="59"/>
      <c r="QGA2319" s="59"/>
      <c r="QGB2319" s="59"/>
      <c r="QGC2319" s="59"/>
      <c r="QGD2319" s="59"/>
      <c r="QGE2319" s="59"/>
      <c r="QGF2319" s="59"/>
      <c r="QGG2319" s="59"/>
      <c r="QGH2319" s="59"/>
      <c r="QGI2319" s="59"/>
      <c r="QGJ2319" s="59"/>
      <c r="QGK2319" s="59"/>
      <c r="QGL2319" s="59"/>
      <c r="QGM2319" s="59"/>
      <c r="QGN2319" s="59"/>
      <c r="QGO2319" s="59"/>
      <c r="QGP2319" s="59"/>
      <c r="QGQ2319" s="59"/>
      <c r="QGR2319" s="59"/>
      <c r="QGS2319" s="59"/>
      <c r="QGT2319" s="59"/>
      <c r="QGU2319" s="59"/>
      <c r="QGV2319" s="59"/>
      <c r="QGW2319" s="59"/>
      <c r="QGX2319" s="59"/>
      <c r="QGY2319" s="59"/>
      <c r="QGZ2319" s="59"/>
      <c r="QHA2319" s="59"/>
      <c r="QHB2319" s="59"/>
      <c r="QHC2319" s="59"/>
      <c r="QHD2319" s="59"/>
      <c r="QHE2319" s="59"/>
      <c r="QHF2319" s="59"/>
      <c r="QHG2319" s="59"/>
      <c r="QHH2319" s="59"/>
      <c r="QHI2319" s="59"/>
      <c r="QHJ2319" s="59"/>
      <c r="QHK2319" s="59"/>
      <c r="QHL2319" s="59"/>
      <c r="QHM2319" s="59"/>
      <c r="QHN2319" s="59"/>
      <c r="QHO2319" s="59"/>
      <c r="QHP2319" s="59"/>
      <c r="QHQ2319" s="59"/>
      <c r="QHR2319" s="59"/>
      <c r="QHS2319" s="59"/>
      <c r="QHT2319" s="59"/>
      <c r="QHU2319" s="59"/>
      <c r="QHV2319" s="59"/>
      <c r="QHW2319" s="59"/>
      <c r="QHX2319" s="59"/>
      <c r="QHY2319" s="59"/>
      <c r="QHZ2319" s="59"/>
      <c r="QIA2319" s="59"/>
      <c r="QIB2319" s="59"/>
      <c r="QIC2319" s="59"/>
      <c r="QID2319" s="59"/>
      <c r="QIE2319" s="59"/>
      <c r="QIF2319" s="59"/>
      <c r="QIG2319" s="59"/>
      <c r="QIH2319" s="59"/>
      <c r="QII2319" s="59"/>
      <c r="QIJ2319" s="59"/>
      <c r="QIK2319" s="59"/>
      <c r="QIL2319" s="59"/>
      <c r="QIM2319" s="59"/>
      <c r="QIN2319" s="59"/>
      <c r="QIO2319" s="59"/>
      <c r="QIP2319" s="59"/>
      <c r="QIQ2319" s="59"/>
      <c r="QIR2319" s="59"/>
      <c r="QIS2319" s="59"/>
      <c r="QIT2319" s="59"/>
      <c r="QIU2319" s="59"/>
      <c r="QIV2319" s="59"/>
      <c r="QIW2319" s="59"/>
      <c r="QIX2319" s="59"/>
      <c r="QIY2319" s="59"/>
      <c r="QIZ2319" s="59"/>
      <c r="QJA2319" s="59"/>
      <c r="QJB2319" s="59"/>
      <c r="QJC2319" s="59"/>
      <c r="QJD2319" s="59"/>
      <c r="QJE2319" s="59"/>
      <c r="QJF2319" s="59"/>
      <c r="QJG2319" s="59"/>
      <c r="QJH2319" s="59"/>
      <c r="QJI2319" s="59"/>
      <c r="QJJ2319" s="59"/>
      <c r="QJK2319" s="59"/>
      <c r="QJL2319" s="59"/>
      <c r="QJM2319" s="59"/>
      <c r="QJN2319" s="59"/>
      <c r="QJO2319" s="59"/>
      <c r="QJP2319" s="59"/>
      <c r="QJQ2319" s="59"/>
      <c r="QJR2319" s="59"/>
      <c r="QJS2319" s="59"/>
      <c r="QJT2319" s="59"/>
      <c r="QJU2319" s="59"/>
      <c r="QJV2319" s="59"/>
      <c r="QJW2319" s="59"/>
      <c r="QJX2319" s="59"/>
      <c r="QJY2319" s="59"/>
      <c r="QJZ2319" s="59"/>
      <c r="QKA2319" s="59"/>
      <c r="QKB2319" s="59"/>
      <c r="QKC2319" s="59"/>
      <c r="QKD2319" s="59"/>
      <c r="QKE2319" s="59"/>
      <c r="QKF2319" s="59"/>
      <c r="QKG2319" s="59"/>
      <c r="QKH2319" s="59"/>
      <c r="QKI2319" s="59"/>
      <c r="QKJ2319" s="59"/>
      <c r="QKK2319" s="59"/>
      <c r="QKL2319" s="59"/>
      <c r="QKM2319" s="59"/>
      <c r="QKN2319" s="59"/>
      <c r="QKO2319" s="59"/>
      <c r="QKP2319" s="59"/>
      <c r="QKQ2319" s="59"/>
      <c r="QKR2319" s="59"/>
      <c r="QKS2319" s="59"/>
      <c r="QKT2319" s="59"/>
      <c r="QKU2319" s="59"/>
      <c r="QKV2319" s="59"/>
      <c r="QKW2319" s="59"/>
      <c r="QKX2319" s="59"/>
      <c r="QKY2319" s="59"/>
      <c r="QKZ2319" s="59"/>
      <c r="QLA2319" s="59"/>
      <c r="QLB2319" s="59"/>
      <c r="QLC2319" s="59"/>
      <c r="QLD2319" s="59"/>
      <c r="QLE2319" s="59"/>
      <c r="QLF2319" s="59"/>
      <c r="QLG2319" s="59"/>
      <c r="QLH2319" s="59"/>
      <c r="QLI2319" s="59"/>
      <c r="QLJ2319" s="59"/>
      <c r="QLK2319" s="59"/>
      <c r="QLL2319" s="59"/>
      <c r="QLM2319" s="59"/>
      <c r="QLN2319" s="59"/>
      <c r="QLO2319" s="59"/>
      <c r="QLP2319" s="59"/>
      <c r="QLQ2319" s="59"/>
      <c r="QLR2319" s="59"/>
      <c r="QLS2319" s="59"/>
      <c r="QLT2319" s="59"/>
      <c r="QLU2319" s="59"/>
      <c r="QLV2319" s="59"/>
      <c r="QLW2319" s="59"/>
      <c r="QLX2319" s="59"/>
      <c r="QLY2319" s="59"/>
      <c r="QLZ2319" s="59"/>
      <c r="QMA2319" s="59"/>
      <c r="QMB2319" s="59"/>
      <c r="QMC2319" s="59"/>
      <c r="QMD2319" s="59"/>
      <c r="QME2319" s="59"/>
      <c r="QMF2319" s="59"/>
      <c r="QMG2319" s="59"/>
      <c r="QMH2319" s="59"/>
      <c r="QMI2319" s="59"/>
      <c r="QMJ2319" s="59"/>
      <c r="QMK2319" s="59"/>
      <c r="QML2319" s="59"/>
      <c r="QMM2319" s="59"/>
      <c r="QMN2319" s="59"/>
      <c r="QMO2319" s="59"/>
      <c r="QMP2319" s="59"/>
      <c r="QMQ2319" s="59"/>
      <c r="QMR2319" s="59"/>
      <c r="QMS2319" s="59"/>
      <c r="QMT2319" s="59"/>
      <c r="QMU2319" s="59"/>
      <c r="QMV2319" s="59"/>
      <c r="QMW2319" s="59"/>
      <c r="QMX2319" s="59"/>
      <c r="QMY2319" s="59"/>
      <c r="QMZ2319" s="59"/>
      <c r="QNA2319" s="59"/>
      <c r="QNB2319" s="59"/>
      <c r="QNC2319" s="59"/>
      <c r="QND2319" s="59"/>
      <c r="QNE2319" s="59"/>
      <c r="QNF2319" s="59"/>
      <c r="QNG2319" s="59"/>
      <c r="QNH2319" s="59"/>
      <c r="QNI2319" s="59"/>
      <c r="QNJ2319" s="59"/>
      <c r="QNK2319" s="59"/>
      <c r="QNL2319" s="59"/>
      <c r="QNM2319" s="59"/>
      <c r="QNN2319" s="59"/>
      <c r="QNO2319" s="59"/>
      <c r="QNP2319" s="59"/>
      <c r="QNQ2319" s="59"/>
      <c r="QNR2319" s="59"/>
      <c r="QNS2319" s="59"/>
      <c r="QNT2319" s="59"/>
      <c r="QNU2319" s="59"/>
      <c r="QNV2319" s="59"/>
      <c r="QNW2319" s="59"/>
      <c r="QNX2319" s="59"/>
      <c r="QNY2319" s="59"/>
      <c r="QNZ2319" s="59"/>
      <c r="QOA2319" s="59"/>
      <c r="QOB2319" s="59"/>
      <c r="QOC2319" s="59"/>
      <c r="QOD2319" s="59"/>
      <c r="QOE2319" s="59"/>
      <c r="QOF2319" s="59"/>
      <c r="QOG2319" s="59"/>
      <c r="QOH2319" s="59"/>
      <c r="QOI2319" s="59"/>
      <c r="QOJ2319" s="59"/>
      <c r="QOK2319" s="59"/>
      <c r="QOL2319" s="59"/>
      <c r="QOM2319" s="59"/>
      <c r="QON2319" s="59"/>
      <c r="QOO2319" s="59"/>
      <c r="QOP2319" s="59"/>
      <c r="QOQ2319" s="59"/>
      <c r="QOR2319" s="59"/>
      <c r="QOS2319" s="59"/>
      <c r="QOT2319" s="59"/>
      <c r="QOU2319" s="59"/>
      <c r="QOV2319" s="59"/>
      <c r="QOW2319" s="59"/>
      <c r="QOX2319" s="59"/>
      <c r="QOY2319" s="59"/>
      <c r="QOZ2319" s="59"/>
      <c r="QPA2319" s="59"/>
      <c r="QPB2319" s="59"/>
      <c r="QPC2319" s="59"/>
      <c r="QPD2319" s="59"/>
      <c r="QPE2319" s="59"/>
      <c r="QPF2319" s="59"/>
      <c r="QPG2319" s="59"/>
      <c r="QPH2319" s="59"/>
      <c r="QPI2319" s="59"/>
      <c r="QPJ2319" s="59"/>
      <c r="QPK2319" s="59"/>
      <c r="QPL2319" s="59"/>
      <c r="QPM2319" s="59"/>
      <c r="QPN2319" s="59"/>
      <c r="QPO2319" s="59"/>
      <c r="QPP2319" s="59"/>
      <c r="QPQ2319" s="59"/>
      <c r="QPR2319" s="59"/>
      <c r="QPS2319" s="59"/>
      <c r="QPT2319" s="59"/>
      <c r="QPU2319" s="59"/>
      <c r="QPV2319" s="59"/>
      <c r="QPW2319" s="59"/>
      <c r="QPX2319" s="59"/>
      <c r="QPY2319" s="59"/>
      <c r="QPZ2319" s="59"/>
      <c r="QQA2319" s="59"/>
      <c r="QQB2319" s="59"/>
      <c r="QQC2319" s="59"/>
      <c r="QQD2319" s="59"/>
      <c r="QQE2319" s="59"/>
      <c r="QQF2319" s="59"/>
      <c r="QQG2319" s="59"/>
      <c r="QQH2319" s="59"/>
      <c r="QQI2319" s="59"/>
      <c r="QQJ2319" s="59"/>
      <c r="QQK2319" s="59"/>
      <c r="QQL2319" s="59"/>
      <c r="QQM2319" s="59"/>
      <c r="QQN2319" s="59"/>
      <c r="QQO2319" s="59"/>
      <c r="QQP2319" s="59"/>
      <c r="QQQ2319" s="59"/>
      <c r="QQR2319" s="59"/>
      <c r="QQS2319" s="59"/>
      <c r="QQT2319" s="59"/>
      <c r="QQU2319" s="59"/>
      <c r="QQV2319" s="59"/>
      <c r="QQW2319" s="59"/>
      <c r="QQX2319" s="59"/>
      <c r="QQY2319" s="59"/>
      <c r="QQZ2319" s="59"/>
      <c r="QRA2319" s="59"/>
      <c r="QRB2319" s="59"/>
      <c r="QRC2319" s="59"/>
      <c r="QRD2319" s="59"/>
      <c r="QRE2319" s="59"/>
      <c r="QRF2319" s="59"/>
      <c r="QRG2319" s="59"/>
      <c r="QRH2319" s="59"/>
      <c r="QRI2319" s="59"/>
      <c r="QRJ2319" s="59"/>
      <c r="QRK2319" s="59"/>
      <c r="QRL2319" s="59"/>
      <c r="QRM2319" s="59"/>
      <c r="QRN2319" s="59"/>
      <c r="QRO2319" s="59"/>
      <c r="QRP2319" s="59"/>
      <c r="QRQ2319" s="59"/>
      <c r="QRR2319" s="59"/>
      <c r="QRS2319" s="59"/>
      <c r="QRT2319" s="59"/>
      <c r="QRU2319" s="59"/>
      <c r="QRV2319" s="59"/>
      <c r="QRW2319" s="59"/>
      <c r="QRX2319" s="59"/>
      <c r="QRY2319" s="59"/>
      <c r="QRZ2319" s="59"/>
      <c r="QSA2319" s="59"/>
      <c r="QSB2319" s="59"/>
      <c r="QSC2319" s="59"/>
      <c r="QSD2319" s="59"/>
      <c r="QSE2319" s="59"/>
      <c r="QSF2319" s="59"/>
      <c r="QSG2319" s="59"/>
      <c r="QSH2319" s="59"/>
      <c r="QSI2319" s="59"/>
      <c r="QSJ2319" s="59"/>
      <c r="QSK2319" s="59"/>
      <c r="QSL2319" s="59"/>
      <c r="QSM2319" s="59"/>
      <c r="QSN2319" s="59"/>
      <c r="QSO2319" s="59"/>
      <c r="QSP2319" s="59"/>
      <c r="QSQ2319" s="59"/>
      <c r="QSR2319" s="59"/>
      <c r="QSS2319" s="59"/>
      <c r="QST2319" s="59"/>
      <c r="QSU2319" s="59"/>
      <c r="QSV2319" s="59"/>
      <c r="QSW2319" s="59"/>
      <c r="QSX2319" s="59"/>
      <c r="QSY2319" s="59"/>
      <c r="QSZ2319" s="59"/>
      <c r="QTA2319" s="59"/>
      <c r="QTB2319" s="59"/>
      <c r="QTC2319" s="59"/>
      <c r="QTD2319" s="59"/>
      <c r="QTE2319" s="59"/>
      <c r="QTF2319" s="59"/>
      <c r="QTG2319" s="59"/>
      <c r="QTH2319" s="59"/>
      <c r="QTI2319" s="59"/>
      <c r="QTJ2319" s="59"/>
      <c r="QTK2319" s="59"/>
      <c r="QTL2319" s="59"/>
      <c r="QTM2319" s="59"/>
      <c r="QTN2319" s="59"/>
      <c r="QTO2319" s="59"/>
      <c r="QTP2319" s="59"/>
      <c r="QTQ2319" s="59"/>
      <c r="QTR2319" s="59"/>
      <c r="QTS2319" s="59"/>
      <c r="QTT2319" s="59"/>
      <c r="QTU2319" s="59"/>
      <c r="QTV2319" s="59"/>
      <c r="QTW2319" s="59"/>
      <c r="QTX2319" s="59"/>
      <c r="QTY2319" s="59"/>
      <c r="QTZ2319" s="59"/>
      <c r="QUA2319" s="59"/>
      <c r="QUB2319" s="59"/>
      <c r="QUC2319" s="59"/>
      <c r="QUD2319" s="59"/>
      <c r="QUE2319" s="59"/>
      <c r="QUF2319" s="59"/>
      <c r="QUG2319" s="59"/>
      <c r="QUH2319" s="59"/>
      <c r="QUI2319" s="59"/>
      <c r="QUJ2319" s="59"/>
      <c r="QUK2319" s="59"/>
      <c r="QUL2319" s="59"/>
      <c r="QUM2319" s="59"/>
      <c r="QUN2319" s="59"/>
      <c r="QUO2319" s="59"/>
      <c r="QUP2319" s="59"/>
      <c r="QUQ2319" s="59"/>
      <c r="QUR2319" s="59"/>
      <c r="QUS2319" s="59"/>
      <c r="QUT2319" s="59"/>
      <c r="QUU2319" s="59"/>
      <c r="QUV2319" s="59"/>
      <c r="QUW2319" s="59"/>
      <c r="QUX2319" s="59"/>
      <c r="QUY2319" s="59"/>
      <c r="QUZ2319" s="59"/>
      <c r="QVA2319" s="59"/>
      <c r="QVB2319" s="59"/>
      <c r="QVC2319" s="59"/>
      <c r="QVD2319" s="59"/>
      <c r="QVE2319" s="59"/>
      <c r="QVF2319" s="59"/>
      <c r="QVG2319" s="59"/>
      <c r="QVH2319" s="59"/>
      <c r="QVI2319" s="59"/>
      <c r="QVJ2319" s="59"/>
      <c r="QVK2319" s="59"/>
      <c r="QVL2319" s="59"/>
      <c r="QVM2319" s="59"/>
      <c r="QVN2319" s="59"/>
      <c r="QVO2319" s="59"/>
      <c r="QVP2319" s="59"/>
      <c r="QVQ2319" s="59"/>
      <c r="QVR2319" s="59"/>
      <c r="QVS2319" s="59"/>
      <c r="QVT2319" s="59"/>
      <c r="QVU2319" s="59"/>
      <c r="QVV2319" s="59"/>
      <c r="QVW2319" s="59"/>
      <c r="QVX2319" s="59"/>
      <c r="QVY2319" s="59"/>
      <c r="QVZ2319" s="59"/>
      <c r="QWA2319" s="59"/>
      <c r="QWB2319" s="59"/>
      <c r="QWC2319" s="59"/>
      <c r="QWD2319" s="59"/>
      <c r="QWE2319" s="59"/>
      <c r="QWF2319" s="59"/>
      <c r="QWG2319" s="59"/>
      <c r="QWH2319" s="59"/>
      <c r="QWI2319" s="59"/>
      <c r="QWJ2319" s="59"/>
      <c r="QWK2319" s="59"/>
      <c r="QWL2319" s="59"/>
      <c r="QWM2319" s="59"/>
      <c r="QWN2319" s="59"/>
      <c r="QWO2319" s="59"/>
      <c r="QWP2319" s="59"/>
      <c r="QWQ2319" s="59"/>
      <c r="QWR2319" s="59"/>
      <c r="QWS2319" s="59"/>
      <c r="QWT2319" s="59"/>
      <c r="QWU2319" s="59"/>
      <c r="QWV2319" s="59"/>
      <c r="QWW2319" s="59"/>
      <c r="QWX2319" s="59"/>
      <c r="QWY2319" s="59"/>
      <c r="QWZ2319" s="59"/>
      <c r="QXA2319" s="59"/>
      <c r="QXB2319" s="59"/>
      <c r="QXC2319" s="59"/>
      <c r="QXD2319" s="59"/>
      <c r="QXE2319" s="59"/>
      <c r="QXF2319" s="59"/>
      <c r="QXG2319" s="59"/>
      <c r="QXH2319" s="59"/>
      <c r="QXI2319" s="59"/>
      <c r="QXJ2319" s="59"/>
      <c r="QXK2319" s="59"/>
      <c r="QXL2319" s="59"/>
      <c r="QXM2319" s="59"/>
      <c r="QXN2319" s="59"/>
      <c r="QXO2319" s="59"/>
      <c r="QXP2319" s="59"/>
      <c r="QXQ2319" s="59"/>
      <c r="QXR2319" s="59"/>
      <c r="QXS2319" s="59"/>
      <c r="QXT2319" s="59"/>
      <c r="QXU2319" s="59"/>
      <c r="QXV2319" s="59"/>
      <c r="QXW2319" s="59"/>
      <c r="QXX2319" s="59"/>
      <c r="QXY2319" s="59"/>
      <c r="QXZ2319" s="59"/>
      <c r="QYA2319" s="59"/>
      <c r="QYB2319" s="59"/>
      <c r="QYC2319" s="59"/>
      <c r="QYD2319" s="59"/>
      <c r="QYE2319" s="59"/>
      <c r="QYF2319" s="59"/>
      <c r="QYG2319" s="59"/>
      <c r="QYH2319" s="59"/>
      <c r="QYI2319" s="59"/>
      <c r="QYJ2319" s="59"/>
      <c r="QYK2319" s="59"/>
      <c r="QYL2319" s="59"/>
      <c r="QYM2319" s="59"/>
      <c r="QYN2319" s="59"/>
      <c r="QYO2319" s="59"/>
      <c r="QYP2319" s="59"/>
      <c r="QYQ2319" s="59"/>
      <c r="QYR2319" s="59"/>
      <c r="QYS2319" s="59"/>
      <c r="QYT2319" s="59"/>
      <c r="QYU2319" s="59"/>
      <c r="QYV2319" s="59"/>
      <c r="QYW2319" s="59"/>
      <c r="QYX2319" s="59"/>
      <c r="QYY2319" s="59"/>
      <c r="QYZ2319" s="59"/>
      <c r="QZA2319" s="59"/>
      <c r="QZB2319" s="59"/>
      <c r="QZC2319" s="59"/>
      <c r="QZD2319" s="59"/>
      <c r="QZE2319" s="59"/>
      <c r="QZF2319" s="59"/>
      <c r="QZG2319" s="59"/>
      <c r="QZH2319" s="59"/>
      <c r="QZI2319" s="59"/>
      <c r="QZJ2319" s="59"/>
      <c r="QZK2319" s="59"/>
      <c r="QZL2319" s="59"/>
      <c r="QZM2319" s="59"/>
      <c r="QZN2319" s="59"/>
      <c r="QZO2319" s="59"/>
      <c r="QZP2319" s="59"/>
      <c r="QZQ2319" s="59"/>
      <c r="QZR2319" s="59"/>
      <c r="QZS2319" s="59"/>
      <c r="QZT2319" s="59"/>
      <c r="QZU2319" s="59"/>
      <c r="QZV2319" s="59"/>
      <c r="QZW2319" s="59"/>
      <c r="QZX2319" s="59"/>
      <c r="QZY2319" s="59"/>
      <c r="QZZ2319" s="59"/>
      <c r="RAA2319" s="59"/>
      <c r="RAB2319" s="59"/>
      <c r="RAC2319" s="59"/>
      <c r="RAD2319" s="59"/>
      <c r="RAE2319" s="59"/>
      <c r="RAF2319" s="59"/>
      <c r="RAG2319" s="59"/>
      <c r="RAH2319" s="59"/>
      <c r="RAI2319" s="59"/>
      <c r="RAJ2319" s="59"/>
      <c r="RAK2319" s="59"/>
      <c r="RAL2319" s="59"/>
      <c r="RAM2319" s="59"/>
      <c r="RAN2319" s="59"/>
      <c r="RAO2319" s="59"/>
      <c r="RAP2319" s="59"/>
      <c r="RAQ2319" s="59"/>
      <c r="RAR2319" s="59"/>
      <c r="RAS2319" s="59"/>
      <c r="RAT2319" s="59"/>
      <c r="RAU2319" s="59"/>
      <c r="RAV2319" s="59"/>
      <c r="RAW2319" s="59"/>
      <c r="RAX2319" s="59"/>
      <c r="RAY2319" s="59"/>
      <c r="RAZ2319" s="59"/>
      <c r="RBA2319" s="59"/>
      <c r="RBB2319" s="59"/>
      <c r="RBC2319" s="59"/>
      <c r="RBD2319" s="59"/>
      <c r="RBE2319" s="59"/>
      <c r="RBF2319" s="59"/>
      <c r="RBG2319" s="59"/>
      <c r="RBH2319" s="59"/>
      <c r="RBI2319" s="59"/>
      <c r="RBJ2319" s="59"/>
      <c r="RBK2319" s="59"/>
      <c r="RBL2319" s="59"/>
      <c r="RBM2319" s="59"/>
      <c r="RBN2319" s="59"/>
      <c r="RBO2319" s="59"/>
      <c r="RBP2319" s="59"/>
      <c r="RBQ2319" s="59"/>
      <c r="RBR2319" s="59"/>
      <c r="RBS2319" s="59"/>
      <c r="RBT2319" s="59"/>
      <c r="RBU2319" s="59"/>
      <c r="RBV2319" s="59"/>
      <c r="RBW2319" s="59"/>
      <c r="RBX2319" s="59"/>
      <c r="RBY2319" s="59"/>
      <c r="RBZ2319" s="59"/>
      <c r="RCA2319" s="59"/>
      <c r="RCB2319" s="59"/>
      <c r="RCC2319" s="59"/>
      <c r="RCD2319" s="59"/>
      <c r="RCE2319" s="59"/>
      <c r="RCF2319" s="59"/>
      <c r="RCG2319" s="59"/>
      <c r="RCH2319" s="59"/>
      <c r="RCI2319" s="59"/>
      <c r="RCJ2319" s="59"/>
      <c r="RCK2319" s="59"/>
      <c r="RCL2319" s="59"/>
      <c r="RCM2319" s="59"/>
      <c r="RCN2319" s="59"/>
      <c r="RCO2319" s="59"/>
      <c r="RCP2319" s="59"/>
      <c r="RCQ2319" s="59"/>
      <c r="RCR2319" s="59"/>
      <c r="RCS2319" s="59"/>
      <c r="RCT2319" s="59"/>
      <c r="RCU2319" s="59"/>
      <c r="RCV2319" s="59"/>
      <c r="RCW2319" s="59"/>
      <c r="RCX2319" s="59"/>
      <c r="RCY2319" s="59"/>
      <c r="RCZ2319" s="59"/>
      <c r="RDA2319" s="59"/>
      <c r="RDB2319" s="59"/>
      <c r="RDC2319" s="59"/>
      <c r="RDD2319" s="59"/>
      <c r="RDE2319" s="59"/>
      <c r="RDF2319" s="59"/>
      <c r="RDG2319" s="59"/>
      <c r="RDH2319" s="59"/>
      <c r="RDI2319" s="59"/>
      <c r="RDJ2319" s="59"/>
      <c r="RDK2319" s="59"/>
      <c r="RDL2319" s="59"/>
      <c r="RDM2319" s="59"/>
      <c r="RDN2319" s="59"/>
      <c r="RDO2319" s="59"/>
      <c r="RDP2319" s="59"/>
      <c r="RDQ2319" s="59"/>
      <c r="RDR2319" s="59"/>
      <c r="RDS2319" s="59"/>
      <c r="RDT2319" s="59"/>
      <c r="RDU2319" s="59"/>
      <c r="RDV2319" s="59"/>
      <c r="RDW2319" s="59"/>
      <c r="RDX2319" s="59"/>
      <c r="RDY2319" s="59"/>
      <c r="RDZ2319" s="59"/>
      <c r="REA2319" s="59"/>
      <c r="REB2319" s="59"/>
      <c r="REC2319" s="59"/>
      <c r="RED2319" s="59"/>
      <c r="REE2319" s="59"/>
      <c r="REF2319" s="59"/>
      <c r="REG2319" s="59"/>
      <c r="REH2319" s="59"/>
      <c r="REI2319" s="59"/>
      <c r="REJ2319" s="59"/>
      <c r="REK2319" s="59"/>
      <c r="REL2319" s="59"/>
      <c r="REM2319" s="59"/>
      <c r="REN2319" s="59"/>
      <c r="REO2319" s="59"/>
      <c r="REP2319" s="59"/>
      <c r="REQ2319" s="59"/>
      <c r="RER2319" s="59"/>
      <c r="RES2319" s="59"/>
      <c r="RET2319" s="59"/>
      <c r="REU2319" s="59"/>
      <c r="REV2319" s="59"/>
      <c r="REW2319" s="59"/>
      <c r="REX2319" s="59"/>
      <c r="REY2319" s="59"/>
      <c r="REZ2319" s="59"/>
      <c r="RFA2319" s="59"/>
      <c r="RFB2319" s="59"/>
      <c r="RFC2319" s="59"/>
      <c r="RFD2319" s="59"/>
      <c r="RFE2319" s="59"/>
      <c r="RFF2319" s="59"/>
      <c r="RFG2319" s="59"/>
      <c r="RFH2319" s="59"/>
      <c r="RFI2319" s="59"/>
      <c r="RFJ2319" s="59"/>
      <c r="RFK2319" s="59"/>
      <c r="RFL2319" s="59"/>
      <c r="RFM2319" s="59"/>
      <c r="RFN2319" s="59"/>
      <c r="RFO2319" s="59"/>
      <c r="RFP2319" s="59"/>
      <c r="RFQ2319" s="59"/>
      <c r="RFR2319" s="59"/>
      <c r="RFS2319" s="59"/>
      <c r="RFT2319" s="59"/>
      <c r="RFU2319" s="59"/>
      <c r="RFV2319" s="59"/>
      <c r="RFW2319" s="59"/>
      <c r="RFX2319" s="59"/>
      <c r="RFY2319" s="59"/>
      <c r="RFZ2319" s="59"/>
      <c r="RGA2319" s="59"/>
      <c r="RGB2319" s="59"/>
      <c r="RGC2319" s="59"/>
      <c r="RGD2319" s="59"/>
      <c r="RGE2319" s="59"/>
      <c r="RGF2319" s="59"/>
      <c r="RGG2319" s="59"/>
      <c r="RGH2319" s="59"/>
      <c r="RGI2319" s="59"/>
      <c r="RGJ2319" s="59"/>
      <c r="RGK2319" s="59"/>
      <c r="RGL2319" s="59"/>
      <c r="RGM2319" s="59"/>
      <c r="RGN2319" s="59"/>
      <c r="RGO2319" s="59"/>
      <c r="RGP2319" s="59"/>
      <c r="RGQ2319" s="59"/>
      <c r="RGR2319" s="59"/>
      <c r="RGS2319" s="59"/>
      <c r="RGT2319" s="59"/>
      <c r="RGU2319" s="59"/>
      <c r="RGV2319" s="59"/>
      <c r="RGW2319" s="59"/>
      <c r="RGX2319" s="59"/>
      <c r="RGY2319" s="59"/>
      <c r="RGZ2319" s="59"/>
      <c r="RHA2319" s="59"/>
      <c r="RHB2319" s="59"/>
      <c r="RHC2319" s="59"/>
      <c r="RHD2319" s="59"/>
      <c r="RHE2319" s="59"/>
      <c r="RHF2319" s="59"/>
      <c r="RHG2319" s="59"/>
      <c r="RHH2319" s="59"/>
      <c r="RHI2319" s="59"/>
      <c r="RHJ2319" s="59"/>
      <c r="RHK2319" s="59"/>
      <c r="RHL2319" s="59"/>
      <c r="RHM2319" s="59"/>
      <c r="RHN2319" s="59"/>
      <c r="RHO2319" s="59"/>
      <c r="RHP2319" s="59"/>
      <c r="RHQ2319" s="59"/>
      <c r="RHR2319" s="59"/>
      <c r="RHS2319" s="59"/>
      <c r="RHT2319" s="59"/>
      <c r="RHU2319" s="59"/>
      <c r="RHV2319" s="59"/>
      <c r="RHW2319" s="59"/>
      <c r="RHX2319" s="59"/>
      <c r="RHY2319" s="59"/>
      <c r="RHZ2319" s="59"/>
      <c r="RIA2319" s="59"/>
      <c r="RIB2319" s="59"/>
      <c r="RIC2319" s="59"/>
      <c r="RID2319" s="59"/>
      <c r="RIE2319" s="59"/>
      <c r="RIF2319" s="59"/>
      <c r="RIG2319" s="59"/>
      <c r="RIH2319" s="59"/>
      <c r="RII2319" s="59"/>
      <c r="RIJ2319" s="59"/>
      <c r="RIK2319" s="59"/>
      <c r="RIL2319" s="59"/>
      <c r="RIM2319" s="59"/>
      <c r="RIN2319" s="59"/>
      <c r="RIO2319" s="59"/>
      <c r="RIP2319" s="59"/>
      <c r="RIQ2319" s="59"/>
      <c r="RIR2319" s="59"/>
      <c r="RIS2319" s="59"/>
      <c r="RIT2319" s="59"/>
      <c r="RIU2319" s="59"/>
      <c r="RIV2319" s="59"/>
      <c r="RIW2319" s="59"/>
      <c r="RIX2319" s="59"/>
      <c r="RIY2319" s="59"/>
      <c r="RIZ2319" s="59"/>
      <c r="RJA2319" s="59"/>
      <c r="RJB2319" s="59"/>
      <c r="RJC2319" s="59"/>
      <c r="RJD2319" s="59"/>
      <c r="RJE2319" s="59"/>
      <c r="RJF2319" s="59"/>
      <c r="RJG2319" s="59"/>
      <c r="RJH2319" s="59"/>
      <c r="RJI2319" s="59"/>
      <c r="RJJ2319" s="59"/>
      <c r="RJK2319" s="59"/>
      <c r="RJL2319" s="59"/>
      <c r="RJM2319" s="59"/>
      <c r="RJN2319" s="59"/>
      <c r="RJO2319" s="59"/>
      <c r="RJP2319" s="59"/>
      <c r="RJQ2319" s="59"/>
      <c r="RJR2319" s="59"/>
      <c r="RJS2319" s="59"/>
      <c r="RJT2319" s="59"/>
      <c r="RJU2319" s="59"/>
      <c r="RJV2319" s="59"/>
      <c r="RJW2319" s="59"/>
      <c r="RJX2319" s="59"/>
      <c r="RJY2319" s="59"/>
      <c r="RJZ2319" s="59"/>
      <c r="RKA2319" s="59"/>
      <c r="RKB2319" s="59"/>
      <c r="RKC2319" s="59"/>
      <c r="RKD2319" s="59"/>
      <c r="RKE2319" s="59"/>
      <c r="RKF2319" s="59"/>
      <c r="RKG2319" s="59"/>
      <c r="RKH2319" s="59"/>
      <c r="RKI2319" s="59"/>
      <c r="RKJ2319" s="59"/>
      <c r="RKK2319" s="59"/>
      <c r="RKL2319" s="59"/>
      <c r="RKM2319" s="59"/>
      <c r="RKN2319" s="59"/>
      <c r="RKO2319" s="59"/>
      <c r="RKP2319" s="59"/>
      <c r="RKQ2319" s="59"/>
      <c r="RKR2319" s="59"/>
      <c r="RKS2319" s="59"/>
      <c r="RKT2319" s="59"/>
      <c r="RKU2319" s="59"/>
      <c r="RKV2319" s="59"/>
      <c r="RKW2319" s="59"/>
      <c r="RKX2319" s="59"/>
      <c r="RKY2319" s="59"/>
      <c r="RKZ2319" s="59"/>
      <c r="RLA2319" s="59"/>
      <c r="RLB2319" s="59"/>
      <c r="RLC2319" s="59"/>
      <c r="RLD2319" s="59"/>
      <c r="RLE2319" s="59"/>
      <c r="RLF2319" s="59"/>
      <c r="RLG2319" s="59"/>
      <c r="RLH2319" s="59"/>
      <c r="RLI2319" s="59"/>
      <c r="RLJ2319" s="59"/>
      <c r="RLK2319" s="59"/>
      <c r="RLL2319" s="59"/>
      <c r="RLM2319" s="59"/>
      <c r="RLN2319" s="59"/>
      <c r="RLO2319" s="59"/>
      <c r="RLP2319" s="59"/>
      <c r="RLQ2319" s="59"/>
      <c r="RLR2319" s="59"/>
      <c r="RLS2319" s="59"/>
      <c r="RLT2319" s="59"/>
      <c r="RLU2319" s="59"/>
      <c r="RLV2319" s="59"/>
      <c r="RLW2319" s="59"/>
      <c r="RLX2319" s="59"/>
      <c r="RLY2319" s="59"/>
      <c r="RLZ2319" s="59"/>
      <c r="RMA2319" s="59"/>
      <c r="RMB2319" s="59"/>
      <c r="RMC2319" s="59"/>
      <c r="RMD2319" s="59"/>
      <c r="RME2319" s="59"/>
      <c r="RMF2319" s="59"/>
      <c r="RMG2319" s="59"/>
      <c r="RMH2319" s="59"/>
      <c r="RMI2319" s="59"/>
      <c r="RMJ2319" s="59"/>
      <c r="RMK2319" s="59"/>
      <c r="RML2319" s="59"/>
      <c r="RMM2319" s="59"/>
      <c r="RMN2319" s="59"/>
      <c r="RMO2319" s="59"/>
      <c r="RMP2319" s="59"/>
      <c r="RMQ2319" s="59"/>
      <c r="RMR2319" s="59"/>
      <c r="RMS2319" s="59"/>
      <c r="RMT2319" s="59"/>
      <c r="RMU2319" s="59"/>
      <c r="RMV2319" s="59"/>
      <c r="RMW2319" s="59"/>
      <c r="RMX2319" s="59"/>
      <c r="RMY2319" s="59"/>
      <c r="RMZ2319" s="59"/>
      <c r="RNA2319" s="59"/>
      <c r="RNB2319" s="59"/>
      <c r="RNC2319" s="59"/>
      <c r="RND2319" s="59"/>
      <c r="RNE2319" s="59"/>
      <c r="RNF2319" s="59"/>
      <c r="RNG2319" s="59"/>
      <c r="RNH2319" s="59"/>
      <c r="RNI2319" s="59"/>
      <c r="RNJ2319" s="59"/>
      <c r="RNK2319" s="59"/>
      <c r="RNL2319" s="59"/>
      <c r="RNM2319" s="59"/>
      <c r="RNN2319" s="59"/>
      <c r="RNO2319" s="59"/>
      <c r="RNP2319" s="59"/>
      <c r="RNQ2319" s="59"/>
      <c r="RNR2319" s="59"/>
      <c r="RNS2319" s="59"/>
      <c r="RNT2319" s="59"/>
      <c r="RNU2319" s="59"/>
      <c r="RNV2319" s="59"/>
      <c r="RNW2319" s="59"/>
      <c r="RNX2319" s="59"/>
      <c r="RNY2319" s="59"/>
      <c r="RNZ2319" s="59"/>
      <c r="ROA2319" s="59"/>
      <c r="ROB2319" s="59"/>
      <c r="ROC2319" s="59"/>
      <c r="ROD2319" s="59"/>
      <c r="ROE2319" s="59"/>
      <c r="ROF2319" s="59"/>
      <c r="ROG2319" s="59"/>
      <c r="ROH2319" s="59"/>
      <c r="ROI2319" s="59"/>
      <c r="ROJ2319" s="59"/>
      <c r="ROK2319" s="59"/>
      <c r="ROL2319" s="59"/>
      <c r="ROM2319" s="59"/>
      <c r="RON2319" s="59"/>
      <c r="ROO2319" s="59"/>
      <c r="ROP2319" s="59"/>
      <c r="ROQ2319" s="59"/>
      <c r="ROR2319" s="59"/>
      <c r="ROS2319" s="59"/>
      <c r="ROT2319" s="59"/>
      <c r="ROU2319" s="59"/>
      <c r="ROV2319" s="59"/>
      <c r="ROW2319" s="59"/>
      <c r="ROX2319" s="59"/>
      <c r="ROY2319" s="59"/>
      <c r="ROZ2319" s="59"/>
      <c r="RPA2319" s="59"/>
      <c r="RPB2319" s="59"/>
      <c r="RPC2319" s="59"/>
      <c r="RPD2319" s="59"/>
      <c r="RPE2319" s="59"/>
      <c r="RPF2319" s="59"/>
      <c r="RPG2319" s="59"/>
      <c r="RPH2319" s="59"/>
      <c r="RPI2319" s="59"/>
      <c r="RPJ2319" s="59"/>
      <c r="RPK2319" s="59"/>
      <c r="RPL2319" s="59"/>
      <c r="RPM2319" s="59"/>
      <c r="RPN2319" s="59"/>
      <c r="RPO2319" s="59"/>
      <c r="RPP2319" s="59"/>
      <c r="RPQ2319" s="59"/>
      <c r="RPR2319" s="59"/>
      <c r="RPS2319" s="59"/>
      <c r="RPT2319" s="59"/>
      <c r="RPU2319" s="59"/>
      <c r="RPV2319" s="59"/>
      <c r="RPW2319" s="59"/>
      <c r="RPX2319" s="59"/>
      <c r="RPY2319" s="59"/>
      <c r="RPZ2319" s="59"/>
      <c r="RQA2319" s="59"/>
      <c r="RQB2319" s="59"/>
      <c r="RQC2319" s="59"/>
      <c r="RQD2319" s="59"/>
      <c r="RQE2319" s="59"/>
      <c r="RQF2319" s="59"/>
      <c r="RQG2319" s="59"/>
      <c r="RQH2319" s="59"/>
      <c r="RQI2319" s="59"/>
      <c r="RQJ2319" s="59"/>
      <c r="RQK2319" s="59"/>
      <c r="RQL2319" s="59"/>
      <c r="RQM2319" s="59"/>
      <c r="RQN2319" s="59"/>
      <c r="RQO2319" s="59"/>
      <c r="RQP2319" s="59"/>
      <c r="RQQ2319" s="59"/>
      <c r="RQR2319" s="59"/>
      <c r="RQS2319" s="59"/>
      <c r="RQT2319" s="59"/>
      <c r="RQU2319" s="59"/>
      <c r="RQV2319" s="59"/>
      <c r="RQW2319" s="59"/>
      <c r="RQX2319" s="59"/>
      <c r="RQY2319" s="59"/>
      <c r="RQZ2319" s="59"/>
      <c r="RRA2319" s="59"/>
      <c r="RRB2319" s="59"/>
      <c r="RRC2319" s="59"/>
      <c r="RRD2319" s="59"/>
      <c r="RRE2319" s="59"/>
      <c r="RRF2319" s="59"/>
      <c r="RRG2319" s="59"/>
      <c r="RRH2319" s="59"/>
      <c r="RRI2319" s="59"/>
      <c r="RRJ2319" s="59"/>
      <c r="RRK2319" s="59"/>
      <c r="RRL2319" s="59"/>
      <c r="RRM2319" s="59"/>
      <c r="RRN2319" s="59"/>
      <c r="RRO2319" s="59"/>
      <c r="RRP2319" s="59"/>
      <c r="RRQ2319" s="59"/>
      <c r="RRR2319" s="59"/>
      <c r="RRS2319" s="59"/>
      <c r="RRT2319" s="59"/>
      <c r="RRU2319" s="59"/>
      <c r="RRV2319" s="59"/>
      <c r="RRW2319" s="59"/>
      <c r="RRX2319" s="59"/>
      <c r="RRY2319" s="59"/>
      <c r="RRZ2319" s="59"/>
      <c r="RSA2319" s="59"/>
      <c r="RSB2319" s="59"/>
      <c r="RSC2319" s="59"/>
      <c r="RSD2319" s="59"/>
      <c r="RSE2319" s="59"/>
      <c r="RSF2319" s="59"/>
      <c r="RSG2319" s="59"/>
      <c r="RSH2319" s="59"/>
      <c r="RSI2319" s="59"/>
      <c r="RSJ2319" s="59"/>
      <c r="RSK2319" s="59"/>
      <c r="RSL2319" s="59"/>
      <c r="RSM2319" s="59"/>
      <c r="RSN2319" s="59"/>
      <c r="RSO2319" s="59"/>
      <c r="RSP2319" s="59"/>
      <c r="RSQ2319" s="59"/>
      <c r="RSR2319" s="59"/>
      <c r="RSS2319" s="59"/>
      <c r="RST2319" s="59"/>
      <c r="RSU2319" s="59"/>
      <c r="RSV2319" s="59"/>
      <c r="RSW2319" s="59"/>
      <c r="RSX2319" s="59"/>
      <c r="RSY2319" s="59"/>
      <c r="RSZ2319" s="59"/>
      <c r="RTA2319" s="59"/>
      <c r="RTB2319" s="59"/>
      <c r="RTC2319" s="59"/>
      <c r="RTD2319" s="59"/>
      <c r="RTE2319" s="59"/>
      <c r="RTF2319" s="59"/>
      <c r="RTG2319" s="59"/>
      <c r="RTH2319" s="59"/>
      <c r="RTI2319" s="59"/>
      <c r="RTJ2319" s="59"/>
      <c r="RTK2319" s="59"/>
      <c r="RTL2319" s="59"/>
      <c r="RTM2319" s="59"/>
      <c r="RTN2319" s="59"/>
      <c r="RTO2319" s="59"/>
      <c r="RTP2319" s="59"/>
      <c r="RTQ2319" s="59"/>
      <c r="RTR2319" s="59"/>
      <c r="RTS2319" s="59"/>
      <c r="RTT2319" s="59"/>
      <c r="RTU2319" s="59"/>
      <c r="RTV2319" s="59"/>
      <c r="RTW2319" s="59"/>
      <c r="RTX2319" s="59"/>
      <c r="RTY2319" s="59"/>
      <c r="RTZ2319" s="59"/>
      <c r="RUA2319" s="59"/>
      <c r="RUB2319" s="59"/>
      <c r="RUC2319" s="59"/>
      <c r="RUD2319" s="59"/>
      <c r="RUE2319" s="59"/>
      <c r="RUF2319" s="59"/>
      <c r="RUG2319" s="59"/>
      <c r="RUH2319" s="59"/>
      <c r="RUI2319" s="59"/>
      <c r="RUJ2319" s="59"/>
      <c r="RUK2319" s="59"/>
      <c r="RUL2319" s="59"/>
      <c r="RUM2319" s="59"/>
      <c r="RUN2319" s="59"/>
      <c r="RUO2319" s="59"/>
      <c r="RUP2319" s="59"/>
      <c r="RUQ2319" s="59"/>
      <c r="RUR2319" s="59"/>
      <c r="RUS2319" s="59"/>
      <c r="RUT2319" s="59"/>
      <c r="RUU2319" s="59"/>
      <c r="RUV2319" s="59"/>
      <c r="RUW2319" s="59"/>
      <c r="RUX2319" s="59"/>
      <c r="RUY2319" s="59"/>
      <c r="RUZ2319" s="59"/>
      <c r="RVA2319" s="59"/>
      <c r="RVB2319" s="59"/>
      <c r="RVC2319" s="59"/>
      <c r="RVD2319" s="59"/>
      <c r="RVE2319" s="59"/>
      <c r="RVF2319" s="59"/>
      <c r="RVG2319" s="59"/>
      <c r="RVH2319" s="59"/>
      <c r="RVI2319" s="59"/>
      <c r="RVJ2319" s="59"/>
      <c r="RVK2319" s="59"/>
      <c r="RVL2319" s="59"/>
      <c r="RVM2319" s="59"/>
      <c r="RVN2319" s="59"/>
      <c r="RVO2319" s="59"/>
      <c r="RVP2319" s="59"/>
      <c r="RVQ2319" s="59"/>
      <c r="RVR2319" s="59"/>
      <c r="RVS2319" s="59"/>
      <c r="RVT2319" s="59"/>
      <c r="RVU2319" s="59"/>
      <c r="RVV2319" s="59"/>
      <c r="RVW2319" s="59"/>
      <c r="RVX2319" s="59"/>
      <c r="RVY2319" s="59"/>
      <c r="RVZ2319" s="59"/>
      <c r="RWA2319" s="59"/>
      <c r="RWB2319" s="59"/>
      <c r="RWC2319" s="59"/>
      <c r="RWD2319" s="59"/>
      <c r="RWE2319" s="59"/>
      <c r="RWF2319" s="59"/>
      <c r="RWG2319" s="59"/>
      <c r="RWH2319" s="59"/>
      <c r="RWI2319" s="59"/>
      <c r="RWJ2319" s="59"/>
      <c r="RWK2319" s="59"/>
      <c r="RWL2319" s="59"/>
      <c r="RWM2319" s="59"/>
      <c r="RWN2319" s="59"/>
      <c r="RWO2319" s="59"/>
      <c r="RWP2319" s="59"/>
      <c r="RWQ2319" s="59"/>
      <c r="RWR2319" s="59"/>
      <c r="RWS2319" s="59"/>
      <c r="RWT2319" s="59"/>
      <c r="RWU2319" s="59"/>
      <c r="RWV2319" s="59"/>
      <c r="RWW2319" s="59"/>
      <c r="RWX2319" s="59"/>
      <c r="RWY2319" s="59"/>
      <c r="RWZ2319" s="59"/>
      <c r="RXA2319" s="59"/>
      <c r="RXB2319" s="59"/>
      <c r="RXC2319" s="59"/>
      <c r="RXD2319" s="59"/>
      <c r="RXE2319" s="59"/>
      <c r="RXF2319" s="59"/>
      <c r="RXG2319" s="59"/>
      <c r="RXH2319" s="59"/>
      <c r="RXI2319" s="59"/>
      <c r="RXJ2319" s="59"/>
      <c r="RXK2319" s="59"/>
      <c r="RXL2319" s="59"/>
      <c r="RXM2319" s="59"/>
      <c r="RXN2319" s="59"/>
      <c r="RXO2319" s="59"/>
      <c r="RXP2319" s="59"/>
      <c r="RXQ2319" s="59"/>
      <c r="RXR2319" s="59"/>
      <c r="RXS2319" s="59"/>
      <c r="RXT2319" s="59"/>
      <c r="RXU2319" s="59"/>
      <c r="RXV2319" s="59"/>
      <c r="RXW2319" s="59"/>
      <c r="RXX2319" s="59"/>
      <c r="RXY2319" s="59"/>
      <c r="RXZ2319" s="59"/>
      <c r="RYA2319" s="59"/>
      <c r="RYB2319" s="59"/>
      <c r="RYC2319" s="59"/>
      <c r="RYD2319" s="59"/>
      <c r="RYE2319" s="59"/>
      <c r="RYF2319" s="59"/>
      <c r="RYG2319" s="59"/>
      <c r="RYH2319" s="59"/>
      <c r="RYI2319" s="59"/>
      <c r="RYJ2319" s="59"/>
      <c r="RYK2319" s="59"/>
      <c r="RYL2319" s="59"/>
      <c r="RYM2319" s="59"/>
      <c r="RYN2319" s="59"/>
      <c r="RYO2319" s="59"/>
      <c r="RYP2319" s="59"/>
      <c r="RYQ2319" s="59"/>
      <c r="RYR2319" s="59"/>
      <c r="RYS2319" s="59"/>
      <c r="RYT2319" s="59"/>
      <c r="RYU2319" s="59"/>
      <c r="RYV2319" s="59"/>
      <c r="RYW2319" s="59"/>
      <c r="RYX2319" s="59"/>
      <c r="RYY2319" s="59"/>
      <c r="RYZ2319" s="59"/>
      <c r="RZA2319" s="59"/>
      <c r="RZB2319" s="59"/>
      <c r="RZC2319" s="59"/>
      <c r="RZD2319" s="59"/>
      <c r="RZE2319" s="59"/>
      <c r="RZF2319" s="59"/>
      <c r="RZG2319" s="59"/>
      <c r="RZH2319" s="59"/>
      <c r="RZI2319" s="59"/>
      <c r="RZJ2319" s="59"/>
      <c r="RZK2319" s="59"/>
      <c r="RZL2319" s="59"/>
      <c r="RZM2319" s="59"/>
      <c r="RZN2319" s="59"/>
      <c r="RZO2319" s="59"/>
      <c r="RZP2319" s="59"/>
      <c r="RZQ2319" s="59"/>
      <c r="RZR2319" s="59"/>
      <c r="RZS2319" s="59"/>
      <c r="RZT2319" s="59"/>
      <c r="RZU2319" s="59"/>
      <c r="RZV2319" s="59"/>
      <c r="RZW2319" s="59"/>
      <c r="RZX2319" s="59"/>
      <c r="RZY2319" s="59"/>
      <c r="RZZ2319" s="59"/>
      <c r="SAA2319" s="59"/>
      <c r="SAB2319" s="59"/>
      <c r="SAC2319" s="59"/>
      <c r="SAD2319" s="59"/>
      <c r="SAE2319" s="59"/>
      <c r="SAF2319" s="59"/>
      <c r="SAG2319" s="59"/>
      <c r="SAH2319" s="59"/>
      <c r="SAI2319" s="59"/>
      <c r="SAJ2319" s="59"/>
      <c r="SAK2319" s="59"/>
      <c r="SAL2319" s="59"/>
      <c r="SAM2319" s="59"/>
      <c r="SAN2319" s="59"/>
      <c r="SAO2319" s="59"/>
      <c r="SAP2319" s="59"/>
      <c r="SAQ2319" s="59"/>
      <c r="SAR2319" s="59"/>
      <c r="SAS2319" s="59"/>
      <c r="SAT2319" s="59"/>
      <c r="SAU2319" s="59"/>
      <c r="SAV2319" s="59"/>
      <c r="SAW2319" s="59"/>
      <c r="SAX2319" s="59"/>
      <c r="SAY2319" s="59"/>
      <c r="SAZ2319" s="59"/>
      <c r="SBA2319" s="59"/>
      <c r="SBB2319" s="59"/>
      <c r="SBC2319" s="59"/>
      <c r="SBD2319" s="59"/>
      <c r="SBE2319" s="59"/>
      <c r="SBF2319" s="59"/>
      <c r="SBG2319" s="59"/>
      <c r="SBH2319" s="59"/>
      <c r="SBI2319" s="59"/>
      <c r="SBJ2319" s="59"/>
      <c r="SBK2319" s="59"/>
      <c r="SBL2319" s="59"/>
      <c r="SBM2319" s="59"/>
      <c r="SBN2319" s="59"/>
      <c r="SBO2319" s="59"/>
      <c r="SBP2319" s="59"/>
      <c r="SBQ2319" s="59"/>
      <c r="SBR2319" s="59"/>
      <c r="SBS2319" s="59"/>
      <c r="SBT2319" s="59"/>
      <c r="SBU2319" s="59"/>
      <c r="SBV2319" s="59"/>
      <c r="SBW2319" s="59"/>
      <c r="SBX2319" s="59"/>
      <c r="SBY2319" s="59"/>
      <c r="SBZ2319" s="59"/>
      <c r="SCA2319" s="59"/>
      <c r="SCB2319" s="59"/>
      <c r="SCC2319" s="59"/>
      <c r="SCD2319" s="59"/>
      <c r="SCE2319" s="59"/>
      <c r="SCF2319" s="59"/>
      <c r="SCG2319" s="59"/>
      <c r="SCH2319" s="59"/>
      <c r="SCI2319" s="59"/>
      <c r="SCJ2319" s="59"/>
      <c r="SCK2319" s="59"/>
      <c r="SCL2319" s="59"/>
      <c r="SCM2319" s="59"/>
      <c r="SCN2319" s="59"/>
      <c r="SCO2319" s="59"/>
      <c r="SCP2319" s="59"/>
      <c r="SCQ2319" s="59"/>
      <c r="SCR2319" s="59"/>
      <c r="SCS2319" s="59"/>
      <c r="SCT2319" s="59"/>
      <c r="SCU2319" s="59"/>
      <c r="SCV2319" s="59"/>
      <c r="SCW2319" s="59"/>
      <c r="SCX2319" s="59"/>
      <c r="SCY2319" s="59"/>
      <c r="SCZ2319" s="59"/>
      <c r="SDA2319" s="59"/>
      <c r="SDB2319" s="59"/>
      <c r="SDC2319" s="59"/>
      <c r="SDD2319" s="59"/>
      <c r="SDE2319" s="59"/>
      <c r="SDF2319" s="59"/>
      <c r="SDG2319" s="59"/>
      <c r="SDH2319" s="59"/>
      <c r="SDI2319" s="59"/>
      <c r="SDJ2319" s="59"/>
      <c r="SDK2319" s="59"/>
      <c r="SDL2319" s="59"/>
      <c r="SDM2319" s="59"/>
      <c r="SDN2319" s="59"/>
      <c r="SDO2319" s="59"/>
      <c r="SDP2319" s="59"/>
      <c r="SDQ2319" s="59"/>
      <c r="SDR2319" s="59"/>
      <c r="SDS2319" s="59"/>
      <c r="SDT2319" s="59"/>
      <c r="SDU2319" s="59"/>
      <c r="SDV2319" s="59"/>
      <c r="SDW2319" s="59"/>
      <c r="SDX2319" s="59"/>
      <c r="SDY2319" s="59"/>
      <c r="SDZ2319" s="59"/>
      <c r="SEA2319" s="59"/>
      <c r="SEB2319" s="59"/>
      <c r="SEC2319" s="59"/>
      <c r="SED2319" s="59"/>
      <c r="SEE2319" s="59"/>
      <c r="SEF2319" s="59"/>
      <c r="SEG2319" s="59"/>
      <c r="SEH2319" s="59"/>
      <c r="SEI2319" s="59"/>
      <c r="SEJ2319" s="59"/>
      <c r="SEK2319" s="59"/>
      <c r="SEL2319" s="59"/>
      <c r="SEM2319" s="59"/>
      <c r="SEN2319" s="59"/>
      <c r="SEO2319" s="59"/>
      <c r="SEP2319" s="59"/>
      <c r="SEQ2319" s="59"/>
      <c r="SER2319" s="59"/>
      <c r="SES2319" s="59"/>
      <c r="SET2319" s="59"/>
      <c r="SEU2319" s="59"/>
      <c r="SEV2319" s="59"/>
      <c r="SEW2319" s="59"/>
      <c r="SEX2319" s="59"/>
      <c r="SEY2319" s="59"/>
      <c r="SEZ2319" s="59"/>
      <c r="SFA2319" s="59"/>
      <c r="SFB2319" s="59"/>
      <c r="SFC2319" s="59"/>
      <c r="SFD2319" s="59"/>
      <c r="SFE2319" s="59"/>
      <c r="SFF2319" s="59"/>
      <c r="SFG2319" s="59"/>
      <c r="SFH2319" s="59"/>
      <c r="SFI2319" s="59"/>
      <c r="SFJ2319" s="59"/>
      <c r="SFK2319" s="59"/>
      <c r="SFL2319" s="59"/>
      <c r="SFM2319" s="59"/>
      <c r="SFN2319" s="59"/>
      <c r="SFO2319" s="59"/>
      <c r="SFP2319" s="59"/>
      <c r="SFQ2319" s="59"/>
      <c r="SFR2319" s="59"/>
      <c r="SFS2319" s="59"/>
      <c r="SFT2319" s="59"/>
      <c r="SFU2319" s="59"/>
      <c r="SFV2319" s="59"/>
      <c r="SFW2319" s="59"/>
      <c r="SFX2319" s="59"/>
      <c r="SFY2319" s="59"/>
      <c r="SFZ2319" s="59"/>
      <c r="SGA2319" s="59"/>
      <c r="SGB2319" s="59"/>
      <c r="SGC2319" s="59"/>
      <c r="SGD2319" s="59"/>
      <c r="SGE2319" s="59"/>
      <c r="SGF2319" s="59"/>
      <c r="SGG2319" s="59"/>
      <c r="SGH2319" s="59"/>
      <c r="SGI2319" s="59"/>
      <c r="SGJ2319" s="59"/>
      <c r="SGK2319" s="59"/>
      <c r="SGL2319" s="59"/>
      <c r="SGM2319" s="59"/>
      <c r="SGN2319" s="59"/>
      <c r="SGO2319" s="59"/>
      <c r="SGP2319" s="59"/>
      <c r="SGQ2319" s="59"/>
      <c r="SGR2319" s="59"/>
      <c r="SGS2319" s="59"/>
      <c r="SGT2319" s="59"/>
      <c r="SGU2319" s="59"/>
      <c r="SGV2319" s="59"/>
      <c r="SGW2319" s="59"/>
      <c r="SGX2319" s="59"/>
      <c r="SGY2319" s="59"/>
      <c r="SGZ2319" s="59"/>
      <c r="SHA2319" s="59"/>
      <c r="SHB2319" s="59"/>
      <c r="SHC2319" s="59"/>
      <c r="SHD2319" s="59"/>
      <c r="SHE2319" s="59"/>
      <c r="SHF2319" s="59"/>
      <c r="SHG2319" s="59"/>
      <c r="SHH2319" s="59"/>
      <c r="SHI2319" s="59"/>
      <c r="SHJ2319" s="59"/>
      <c r="SHK2319" s="59"/>
      <c r="SHL2319" s="59"/>
      <c r="SHM2319" s="59"/>
      <c r="SHN2319" s="59"/>
      <c r="SHO2319" s="59"/>
      <c r="SHP2319" s="59"/>
      <c r="SHQ2319" s="59"/>
      <c r="SHR2319" s="59"/>
      <c r="SHS2319" s="59"/>
      <c r="SHT2319" s="59"/>
      <c r="SHU2319" s="59"/>
      <c r="SHV2319" s="59"/>
      <c r="SHW2319" s="59"/>
      <c r="SHX2319" s="59"/>
      <c r="SHY2319" s="59"/>
      <c r="SHZ2319" s="59"/>
      <c r="SIA2319" s="59"/>
      <c r="SIB2319" s="59"/>
      <c r="SIC2319" s="59"/>
      <c r="SID2319" s="59"/>
      <c r="SIE2319" s="59"/>
      <c r="SIF2319" s="59"/>
      <c r="SIG2319" s="59"/>
      <c r="SIH2319" s="59"/>
      <c r="SII2319" s="59"/>
      <c r="SIJ2319" s="59"/>
      <c r="SIK2319" s="59"/>
      <c r="SIL2319" s="59"/>
      <c r="SIM2319" s="59"/>
      <c r="SIN2319" s="59"/>
      <c r="SIO2319" s="59"/>
      <c r="SIP2319" s="59"/>
      <c r="SIQ2319" s="59"/>
      <c r="SIR2319" s="59"/>
      <c r="SIS2319" s="59"/>
      <c r="SIT2319" s="59"/>
      <c r="SIU2319" s="59"/>
      <c r="SIV2319" s="59"/>
      <c r="SIW2319" s="59"/>
      <c r="SIX2319" s="59"/>
      <c r="SIY2319" s="59"/>
      <c r="SIZ2319" s="59"/>
      <c r="SJA2319" s="59"/>
      <c r="SJB2319" s="59"/>
      <c r="SJC2319" s="59"/>
      <c r="SJD2319" s="59"/>
      <c r="SJE2319" s="59"/>
      <c r="SJF2319" s="59"/>
      <c r="SJG2319" s="59"/>
      <c r="SJH2319" s="59"/>
      <c r="SJI2319" s="59"/>
      <c r="SJJ2319" s="59"/>
      <c r="SJK2319" s="59"/>
      <c r="SJL2319" s="59"/>
      <c r="SJM2319" s="59"/>
      <c r="SJN2319" s="59"/>
      <c r="SJO2319" s="59"/>
      <c r="SJP2319" s="59"/>
      <c r="SJQ2319" s="59"/>
      <c r="SJR2319" s="59"/>
      <c r="SJS2319" s="59"/>
      <c r="SJT2319" s="59"/>
      <c r="SJU2319" s="59"/>
      <c r="SJV2319" s="59"/>
      <c r="SJW2319" s="59"/>
      <c r="SJX2319" s="59"/>
      <c r="SJY2319" s="59"/>
      <c r="SJZ2319" s="59"/>
      <c r="SKA2319" s="59"/>
      <c r="SKB2319" s="59"/>
      <c r="SKC2319" s="59"/>
      <c r="SKD2319" s="59"/>
      <c r="SKE2319" s="59"/>
      <c r="SKF2319" s="59"/>
      <c r="SKG2319" s="59"/>
      <c r="SKH2319" s="59"/>
      <c r="SKI2319" s="59"/>
      <c r="SKJ2319" s="59"/>
      <c r="SKK2319" s="59"/>
      <c r="SKL2319" s="59"/>
      <c r="SKM2319" s="59"/>
      <c r="SKN2319" s="59"/>
      <c r="SKO2319" s="59"/>
      <c r="SKP2319" s="59"/>
      <c r="SKQ2319" s="59"/>
      <c r="SKR2319" s="59"/>
      <c r="SKS2319" s="59"/>
      <c r="SKT2319" s="59"/>
      <c r="SKU2319" s="59"/>
      <c r="SKV2319" s="59"/>
      <c r="SKW2319" s="59"/>
      <c r="SKX2319" s="59"/>
      <c r="SKY2319" s="59"/>
      <c r="SKZ2319" s="59"/>
      <c r="SLA2319" s="59"/>
      <c r="SLB2319" s="59"/>
      <c r="SLC2319" s="59"/>
      <c r="SLD2319" s="59"/>
      <c r="SLE2319" s="59"/>
      <c r="SLF2319" s="59"/>
      <c r="SLG2319" s="59"/>
      <c r="SLH2319" s="59"/>
      <c r="SLI2319" s="59"/>
      <c r="SLJ2319" s="59"/>
      <c r="SLK2319" s="59"/>
      <c r="SLL2319" s="59"/>
      <c r="SLM2319" s="59"/>
      <c r="SLN2319" s="59"/>
      <c r="SLO2319" s="59"/>
      <c r="SLP2319" s="59"/>
      <c r="SLQ2319" s="59"/>
      <c r="SLR2319" s="59"/>
      <c r="SLS2319" s="59"/>
      <c r="SLT2319" s="59"/>
      <c r="SLU2319" s="59"/>
      <c r="SLV2319" s="59"/>
      <c r="SLW2319" s="59"/>
      <c r="SLX2319" s="59"/>
      <c r="SLY2319" s="59"/>
      <c r="SLZ2319" s="59"/>
      <c r="SMA2319" s="59"/>
      <c r="SMB2319" s="59"/>
      <c r="SMC2319" s="59"/>
      <c r="SMD2319" s="59"/>
      <c r="SME2319" s="59"/>
      <c r="SMF2319" s="59"/>
      <c r="SMG2319" s="59"/>
      <c r="SMH2319" s="59"/>
      <c r="SMI2319" s="59"/>
      <c r="SMJ2319" s="59"/>
      <c r="SMK2319" s="59"/>
      <c r="SML2319" s="59"/>
      <c r="SMM2319" s="59"/>
      <c r="SMN2319" s="59"/>
      <c r="SMO2319" s="59"/>
      <c r="SMP2319" s="59"/>
      <c r="SMQ2319" s="59"/>
      <c r="SMR2319" s="59"/>
      <c r="SMS2319" s="59"/>
      <c r="SMT2319" s="59"/>
      <c r="SMU2319" s="59"/>
      <c r="SMV2319" s="59"/>
      <c r="SMW2319" s="59"/>
      <c r="SMX2319" s="59"/>
      <c r="SMY2319" s="59"/>
      <c r="SMZ2319" s="59"/>
      <c r="SNA2319" s="59"/>
      <c r="SNB2319" s="59"/>
      <c r="SNC2319" s="59"/>
      <c r="SND2319" s="59"/>
      <c r="SNE2319" s="59"/>
      <c r="SNF2319" s="59"/>
      <c r="SNG2319" s="59"/>
      <c r="SNH2319" s="59"/>
      <c r="SNI2319" s="59"/>
      <c r="SNJ2319" s="59"/>
      <c r="SNK2319" s="59"/>
      <c r="SNL2319" s="59"/>
      <c r="SNM2319" s="59"/>
      <c r="SNN2319" s="59"/>
      <c r="SNO2319" s="59"/>
      <c r="SNP2319" s="59"/>
      <c r="SNQ2319" s="59"/>
      <c r="SNR2319" s="59"/>
      <c r="SNS2319" s="59"/>
      <c r="SNT2319" s="59"/>
      <c r="SNU2319" s="59"/>
      <c r="SNV2319" s="59"/>
      <c r="SNW2319" s="59"/>
      <c r="SNX2319" s="59"/>
      <c r="SNY2319" s="59"/>
      <c r="SNZ2319" s="59"/>
      <c r="SOA2319" s="59"/>
      <c r="SOB2319" s="59"/>
      <c r="SOC2319" s="59"/>
      <c r="SOD2319" s="59"/>
      <c r="SOE2319" s="59"/>
      <c r="SOF2319" s="59"/>
      <c r="SOG2319" s="59"/>
      <c r="SOH2319" s="59"/>
      <c r="SOI2319" s="59"/>
      <c r="SOJ2319" s="59"/>
      <c r="SOK2319" s="59"/>
      <c r="SOL2319" s="59"/>
      <c r="SOM2319" s="59"/>
      <c r="SON2319" s="59"/>
      <c r="SOO2319" s="59"/>
      <c r="SOP2319" s="59"/>
      <c r="SOQ2319" s="59"/>
      <c r="SOR2319" s="59"/>
      <c r="SOS2319" s="59"/>
      <c r="SOT2319" s="59"/>
      <c r="SOU2319" s="59"/>
      <c r="SOV2319" s="59"/>
      <c r="SOW2319" s="59"/>
      <c r="SOX2319" s="59"/>
      <c r="SOY2319" s="59"/>
      <c r="SOZ2319" s="59"/>
      <c r="SPA2319" s="59"/>
      <c r="SPB2319" s="59"/>
      <c r="SPC2319" s="59"/>
      <c r="SPD2319" s="59"/>
      <c r="SPE2319" s="59"/>
      <c r="SPF2319" s="59"/>
      <c r="SPG2319" s="59"/>
      <c r="SPH2319" s="59"/>
      <c r="SPI2319" s="59"/>
      <c r="SPJ2319" s="59"/>
      <c r="SPK2319" s="59"/>
      <c r="SPL2319" s="59"/>
      <c r="SPM2319" s="59"/>
      <c r="SPN2319" s="59"/>
      <c r="SPO2319" s="59"/>
      <c r="SPP2319" s="59"/>
      <c r="SPQ2319" s="59"/>
      <c r="SPR2319" s="59"/>
      <c r="SPS2319" s="59"/>
      <c r="SPT2319" s="59"/>
      <c r="SPU2319" s="59"/>
      <c r="SPV2319" s="59"/>
      <c r="SPW2319" s="59"/>
      <c r="SPX2319" s="59"/>
      <c r="SPY2319" s="59"/>
      <c r="SPZ2319" s="59"/>
      <c r="SQA2319" s="59"/>
      <c r="SQB2319" s="59"/>
      <c r="SQC2319" s="59"/>
      <c r="SQD2319" s="59"/>
      <c r="SQE2319" s="59"/>
      <c r="SQF2319" s="59"/>
      <c r="SQG2319" s="59"/>
      <c r="SQH2319" s="59"/>
      <c r="SQI2319" s="59"/>
      <c r="SQJ2319" s="59"/>
      <c r="SQK2319" s="59"/>
      <c r="SQL2319" s="59"/>
      <c r="SQM2319" s="59"/>
      <c r="SQN2319" s="59"/>
      <c r="SQO2319" s="59"/>
      <c r="SQP2319" s="59"/>
      <c r="SQQ2319" s="59"/>
      <c r="SQR2319" s="59"/>
      <c r="SQS2319" s="59"/>
      <c r="SQT2319" s="59"/>
      <c r="SQU2319" s="59"/>
      <c r="SQV2319" s="59"/>
      <c r="SQW2319" s="59"/>
      <c r="SQX2319" s="59"/>
      <c r="SQY2319" s="59"/>
      <c r="SQZ2319" s="59"/>
      <c r="SRA2319" s="59"/>
      <c r="SRB2319" s="59"/>
      <c r="SRC2319" s="59"/>
      <c r="SRD2319" s="59"/>
      <c r="SRE2319" s="59"/>
      <c r="SRF2319" s="59"/>
      <c r="SRG2319" s="59"/>
      <c r="SRH2319" s="59"/>
      <c r="SRI2319" s="59"/>
      <c r="SRJ2319" s="59"/>
      <c r="SRK2319" s="59"/>
      <c r="SRL2319" s="59"/>
      <c r="SRM2319" s="59"/>
      <c r="SRN2319" s="59"/>
      <c r="SRO2319" s="59"/>
      <c r="SRP2319" s="59"/>
      <c r="SRQ2319" s="59"/>
      <c r="SRR2319" s="59"/>
      <c r="SRS2319" s="59"/>
      <c r="SRT2319" s="59"/>
      <c r="SRU2319" s="59"/>
      <c r="SRV2319" s="59"/>
      <c r="SRW2319" s="59"/>
      <c r="SRX2319" s="59"/>
      <c r="SRY2319" s="59"/>
      <c r="SRZ2319" s="59"/>
      <c r="SSA2319" s="59"/>
      <c r="SSB2319" s="59"/>
      <c r="SSC2319" s="59"/>
      <c r="SSD2319" s="59"/>
      <c r="SSE2319" s="59"/>
      <c r="SSF2319" s="59"/>
      <c r="SSG2319" s="59"/>
      <c r="SSH2319" s="59"/>
      <c r="SSI2319" s="59"/>
      <c r="SSJ2319" s="59"/>
      <c r="SSK2319" s="59"/>
      <c r="SSL2319" s="59"/>
      <c r="SSM2319" s="59"/>
      <c r="SSN2319" s="59"/>
      <c r="SSO2319" s="59"/>
      <c r="SSP2319" s="59"/>
      <c r="SSQ2319" s="59"/>
      <c r="SSR2319" s="59"/>
      <c r="SSS2319" s="59"/>
      <c r="SST2319" s="59"/>
      <c r="SSU2319" s="59"/>
      <c r="SSV2319" s="59"/>
      <c r="SSW2319" s="59"/>
      <c r="SSX2319" s="59"/>
      <c r="SSY2319" s="59"/>
      <c r="SSZ2319" s="59"/>
      <c r="STA2319" s="59"/>
      <c r="STB2319" s="59"/>
      <c r="STC2319" s="59"/>
      <c r="STD2319" s="59"/>
      <c r="STE2319" s="59"/>
      <c r="STF2319" s="59"/>
      <c r="STG2319" s="59"/>
      <c r="STH2319" s="59"/>
      <c r="STI2319" s="59"/>
      <c r="STJ2319" s="59"/>
      <c r="STK2319" s="59"/>
      <c r="STL2319" s="59"/>
      <c r="STM2319" s="59"/>
      <c r="STN2319" s="59"/>
      <c r="STO2319" s="59"/>
      <c r="STP2319" s="59"/>
      <c r="STQ2319" s="59"/>
      <c r="STR2319" s="59"/>
      <c r="STS2319" s="59"/>
      <c r="STT2319" s="59"/>
      <c r="STU2319" s="59"/>
      <c r="STV2319" s="59"/>
      <c r="STW2319" s="59"/>
      <c r="STX2319" s="59"/>
      <c r="STY2319" s="59"/>
      <c r="STZ2319" s="59"/>
      <c r="SUA2319" s="59"/>
      <c r="SUB2319" s="59"/>
      <c r="SUC2319" s="59"/>
      <c r="SUD2319" s="59"/>
      <c r="SUE2319" s="59"/>
      <c r="SUF2319" s="59"/>
      <c r="SUG2319" s="59"/>
      <c r="SUH2319" s="59"/>
      <c r="SUI2319" s="59"/>
      <c r="SUJ2319" s="59"/>
      <c r="SUK2319" s="59"/>
      <c r="SUL2319" s="59"/>
      <c r="SUM2319" s="59"/>
      <c r="SUN2319" s="59"/>
      <c r="SUO2319" s="59"/>
      <c r="SUP2319" s="59"/>
      <c r="SUQ2319" s="59"/>
      <c r="SUR2319" s="59"/>
      <c r="SUS2319" s="59"/>
      <c r="SUT2319" s="59"/>
      <c r="SUU2319" s="59"/>
      <c r="SUV2319" s="59"/>
      <c r="SUW2319" s="59"/>
      <c r="SUX2319" s="59"/>
      <c r="SUY2319" s="59"/>
      <c r="SUZ2319" s="59"/>
      <c r="SVA2319" s="59"/>
      <c r="SVB2319" s="59"/>
      <c r="SVC2319" s="59"/>
      <c r="SVD2319" s="59"/>
      <c r="SVE2319" s="59"/>
      <c r="SVF2319" s="59"/>
      <c r="SVG2319" s="59"/>
      <c r="SVH2319" s="59"/>
      <c r="SVI2319" s="59"/>
      <c r="SVJ2319" s="59"/>
      <c r="SVK2319" s="59"/>
      <c r="SVL2319" s="59"/>
      <c r="SVM2319" s="59"/>
      <c r="SVN2319" s="59"/>
      <c r="SVO2319" s="59"/>
      <c r="SVP2319" s="59"/>
      <c r="SVQ2319" s="59"/>
      <c r="SVR2319" s="59"/>
      <c r="SVS2319" s="59"/>
      <c r="SVT2319" s="59"/>
      <c r="SVU2319" s="59"/>
      <c r="SVV2319" s="59"/>
      <c r="SVW2319" s="59"/>
      <c r="SVX2319" s="59"/>
      <c r="SVY2319" s="59"/>
      <c r="SVZ2319" s="59"/>
      <c r="SWA2319" s="59"/>
      <c r="SWB2319" s="59"/>
      <c r="SWC2319" s="59"/>
      <c r="SWD2319" s="59"/>
      <c r="SWE2319" s="59"/>
      <c r="SWF2319" s="59"/>
      <c r="SWG2319" s="59"/>
      <c r="SWH2319" s="59"/>
      <c r="SWI2319" s="59"/>
      <c r="SWJ2319" s="59"/>
      <c r="SWK2319" s="59"/>
      <c r="SWL2319" s="59"/>
      <c r="SWM2319" s="59"/>
      <c r="SWN2319" s="59"/>
      <c r="SWO2319" s="59"/>
      <c r="SWP2319" s="59"/>
      <c r="SWQ2319" s="59"/>
      <c r="SWR2319" s="59"/>
      <c r="SWS2319" s="59"/>
      <c r="SWT2319" s="59"/>
      <c r="SWU2319" s="59"/>
      <c r="SWV2319" s="59"/>
      <c r="SWW2319" s="59"/>
      <c r="SWX2319" s="59"/>
      <c r="SWY2319" s="59"/>
      <c r="SWZ2319" s="59"/>
      <c r="SXA2319" s="59"/>
      <c r="SXB2319" s="59"/>
      <c r="SXC2319" s="59"/>
      <c r="SXD2319" s="59"/>
      <c r="SXE2319" s="59"/>
      <c r="SXF2319" s="59"/>
      <c r="SXG2319" s="59"/>
      <c r="SXH2319" s="59"/>
      <c r="SXI2319" s="59"/>
      <c r="SXJ2319" s="59"/>
      <c r="SXK2319" s="59"/>
      <c r="SXL2319" s="59"/>
      <c r="SXM2319" s="59"/>
      <c r="SXN2319" s="59"/>
      <c r="SXO2319" s="59"/>
      <c r="SXP2319" s="59"/>
      <c r="SXQ2319" s="59"/>
      <c r="SXR2319" s="59"/>
      <c r="SXS2319" s="59"/>
      <c r="SXT2319" s="59"/>
      <c r="SXU2319" s="59"/>
      <c r="SXV2319" s="59"/>
      <c r="SXW2319" s="59"/>
      <c r="SXX2319" s="59"/>
      <c r="SXY2319" s="59"/>
      <c r="SXZ2319" s="59"/>
      <c r="SYA2319" s="59"/>
      <c r="SYB2319" s="59"/>
      <c r="SYC2319" s="59"/>
      <c r="SYD2319" s="59"/>
      <c r="SYE2319" s="59"/>
      <c r="SYF2319" s="59"/>
      <c r="SYG2319" s="59"/>
      <c r="SYH2319" s="59"/>
      <c r="SYI2319" s="59"/>
      <c r="SYJ2319" s="59"/>
      <c r="SYK2319" s="59"/>
      <c r="SYL2319" s="59"/>
      <c r="SYM2319" s="59"/>
      <c r="SYN2319" s="59"/>
      <c r="SYO2319" s="59"/>
      <c r="SYP2319" s="59"/>
      <c r="SYQ2319" s="59"/>
      <c r="SYR2319" s="59"/>
      <c r="SYS2319" s="59"/>
      <c r="SYT2319" s="59"/>
      <c r="SYU2319" s="59"/>
      <c r="SYV2319" s="59"/>
      <c r="SYW2319" s="59"/>
      <c r="SYX2319" s="59"/>
      <c r="SYY2319" s="59"/>
      <c r="SYZ2319" s="59"/>
      <c r="SZA2319" s="59"/>
      <c r="SZB2319" s="59"/>
      <c r="SZC2319" s="59"/>
      <c r="SZD2319" s="59"/>
      <c r="SZE2319" s="59"/>
      <c r="SZF2319" s="59"/>
      <c r="SZG2319" s="59"/>
      <c r="SZH2319" s="59"/>
      <c r="SZI2319" s="59"/>
      <c r="SZJ2319" s="59"/>
      <c r="SZK2319" s="59"/>
      <c r="SZL2319" s="59"/>
      <c r="SZM2319" s="59"/>
      <c r="SZN2319" s="59"/>
      <c r="SZO2319" s="59"/>
      <c r="SZP2319" s="59"/>
      <c r="SZQ2319" s="59"/>
      <c r="SZR2319" s="59"/>
      <c r="SZS2319" s="59"/>
      <c r="SZT2319" s="59"/>
      <c r="SZU2319" s="59"/>
      <c r="SZV2319" s="59"/>
      <c r="SZW2319" s="59"/>
      <c r="SZX2319" s="59"/>
      <c r="SZY2319" s="59"/>
      <c r="SZZ2319" s="59"/>
      <c r="TAA2319" s="59"/>
      <c r="TAB2319" s="59"/>
      <c r="TAC2319" s="59"/>
      <c r="TAD2319" s="59"/>
      <c r="TAE2319" s="59"/>
      <c r="TAF2319" s="59"/>
      <c r="TAG2319" s="59"/>
      <c r="TAH2319" s="59"/>
      <c r="TAI2319" s="59"/>
      <c r="TAJ2319" s="59"/>
      <c r="TAK2319" s="59"/>
      <c r="TAL2319" s="59"/>
      <c r="TAM2319" s="59"/>
      <c r="TAN2319" s="59"/>
      <c r="TAO2319" s="59"/>
      <c r="TAP2319" s="59"/>
      <c r="TAQ2319" s="59"/>
      <c r="TAR2319" s="59"/>
      <c r="TAS2319" s="59"/>
      <c r="TAT2319" s="59"/>
      <c r="TAU2319" s="59"/>
      <c r="TAV2319" s="59"/>
      <c r="TAW2319" s="59"/>
      <c r="TAX2319" s="59"/>
      <c r="TAY2319" s="59"/>
      <c r="TAZ2319" s="59"/>
      <c r="TBA2319" s="59"/>
      <c r="TBB2319" s="59"/>
      <c r="TBC2319" s="59"/>
      <c r="TBD2319" s="59"/>
      <c r="TBE2319" s="59"/>
      <c r="TBF2319" s="59"/>
      <c r="TBG2319" s="59"/>
      <c r="TBH2319" s="59"/>
      <c r="TBI2319" s="59"/>
      <c r="TBJ2319" s="59"/>
      <c r="TBK2319" s="59"/>
      <c r="TBL2319" s="59"/>
      <c r="TBM2319" s="59"/>
      <c r="TBN2319" s="59"/>
      <c r="TBO2319" s="59"/>
      <c r="TBP2319" s="59"/>
      <c r="TBQ2319" s="59"/>
      <c r="TBR2319" s="59"/>
      <c r="TBS2319" s="59"/>
      <c r="TBT2319" s="59"/>
      <c r="TBU2319" s="59"/>
      <c r="TBV2319" s="59"/>
      <c r="TBW2319" s="59"/>
      <c r="TBX2319" s="59"/>
      <c r="TBY2319" s="59"/>
      <c r="TBZ2319" s="59"/>
      <c r="TCA2319" s="59"/>
      <c r="TCB2319" s="59"/>
      <c r="TCC2319" s="59"/>
      <c r="TCD2319" s="59"/>
      <c r="TCE2319" s="59"/>
      <c r="TCF2319" s="59"/>
      <c r="TCG2319" s="59"/>
      <c r="TCH2319" s="59"/>
      <c r="TCI2319" s="59"/>
      <c r="TCJ2319" s="59"/>
      <c r="TCK2319" s="59"/>
      <c r="TCL2319" s="59"/>
      <c r="TCM2319" s="59"/>
      <c r="TCN2319" s="59"/>
      <c r="TCO2319" s="59"/>
      <c r="TCP2319" s="59"/>
      <c r="TCQ2319" s="59"/>
      <c r="TCR2319" s="59"/>
      <c r="TCS2319" s="59"/>
      <c r="TCT2319" s="59"/>
      <c r="TCU2319" s="59"/>
      <c r="TCV2319" s="59"/>
      <c r="TCW2319" s="59"/>
      <c r="TCX2319" s="59"/>
      <c r="TCY2319" s="59"/>
      <c r="TCZ2319" s="59"/>
      <c r="TDA2319" s="59"/>
      <c r="TDB2319" s="59"/>
      <c r="TDC2319" s="59"/>
      <c r="TDD2319" s="59"/>
      <c r="TDE2319" s="59"/>
      <c r="TDF2319" s="59"/>
      <c r="TDG2319" s="59"/>
      <c r="TDH2319" s="59"/>
      <c r="TDI2319" s="59"/>
      <c r="TDJ2319" s="59"/>
      <c r="TDK2319" s="59"/>
      <c r="TDL2319" s="59"/>
      <c r="TDM2319" s="59"/>
      <c r="TDN2319" s="59"/>
      <c r="TDO2319" s="59"/>
      <c r="TDP2319" s="59"/>
      <c r="TDQ2319" s="59"/>
      <c r="TDR2319" s="59"/>
      <c r="TDS2319" s="59"/>
      <c r="TDT2319" s="59"/>
      <c r="TDU2319" s="59"/>
      <c r="TDV2319" s="59"/>
      <c r="TDW2319" s="59"/>
      <c r="TDX2319" s="59"/>
      <c r="TDY2319" s="59"/>
      <c r="TDZ2319" s="59"/>
      <c r="TEA2319" s="59"/>
      <c r="TEB2319" s="59"/>
      <c r="TEC2319" s="59"/>
      <c r="TED2319" s="59"/>
      <c r="TEE2319" s="59"/>
      <c r="TEF2319" s="59"/>
      <c r="TEG2319" s="59"/>
      <c r="TEH2319" s="59"/>
      <c r="TEI2319" s="59"/>
      <c r="TEJ2319" s="59"/>
      <c r="TEK2319" s="59"/>
      <c r="TEL2319" s="59"/>
      <c r="TEM2319" s="59"/>
      <c r="TEN2319" s="59"/>
      <c r="TEO2319" s="59"/>
      <c r="TEP2319" s="59"/>
      <c r="TEQ2319" s="59"/>
      <c r="TER2319" s="59"/>
      <c r="TES2319" s="59"/>
      <c r="TET2319" s="59"/>
      <c r="TEU2319" s="59"/>
      <c r="TEV2319" s="59"/>
      <c r="TEW2319" s="59"/>
      <c r="TEX2319" s="59"/>
      <c r="TEY2319" s="59"/>
      <c r="TEZ2319" s="59"/>
      <c r="TFA2319" s="59"/>
      <c r="TFB2319" s="59"/>
      <c r="TFC2319" s="59"/>
      <c r="TFD2319" s="59"/>
      <c r="TFE2319" s="59"/>
      <c r="TFF2319" s="59"/>
      <c r="TFG2319" s="59"/>
      <c r="TFH2319" s="59"/>
      <c r="TFI2319" s="59"/>
      <c r="TFJ2319" s="59"/>
      <c r="TFK2319" s="59"/>
      <c r="TFL2319" s="59"/>
      <c r="TFM2319" s="59"/>
      <c r="TFN2319" s="59"/>
      <c r="TFO2319" s="59"/>
      <c r="TFP2319" s="59"/>
      <c r="TFQ2319" s="59"/>
      <c r="TFR2319" s="59"/>
      <c r="TFS2319" s="59"/>
      <c r="TFT2319" s="59"/>
      <c r="TFU2319" s="59"/>
      <c r="TFV2319" s="59"/>
      <c r="TFW2319" s="59"/>
      <c r="TFX2319" s="59"/>
      <c r="TFY2319" s="59"/>
      <c r="TFZ2319" s="59"/>
      <c r="TGA2319" s="59"/>
      <c r="TGB2319" s="59"/>
      <c r="TGC2319" s="59"/>
      <c r="TGD2319" s="59"/>
      <c r="TGE2319" s="59"/>
      <c r="TGF2319" s="59"/>
      <c r="TGG2319" s="59"/>
      <c r="TGH2319" s="59"/>
      <c r="TGI2319" s="59"/>
      <c r="TGJ2319" s="59"/>
      <c r="TGK2319" s="59"/>
      <c r="TGL2319" s="59"/>
      <c r="TGM2319" s="59"/>
      <c r="TGN2319" s="59"/>
      <c r="TGO2319" s="59"/>
      <c r="TGP2319" s="59"/>
      <c r="TGQ2319" s="59"/>
      <c r="TGR2319" s="59"/>
      <c r="TGS2319" s="59"/>
      <c r="TGT2319" s="59"/>
      <c r="TGU2319" s="59"/>
      <c r="TGV2319" s="59"/>
      <c r="TGW2319" s="59"/>
      <c r="TGX2319" s="59"/>
      <c r="TGY2319" s="59"/>
      <c r="TGZ2319" s="59"/>
      <c r="THA2319" s="59"/>
      <c r="THB2319" s="59"/>
      <c r="THC2319" s="59"/>
      <c r="THD2319" s="59"/>
      <c r="THE2319" s="59"/>
      <c r="THF2319" s="59"/>
      <c r="THG2319" s="59"/>
      <c r="THH2319" s="59"/>
      <c r="THI2319" s="59"/>
      <c r="THJ2319" s="59"/>
      <c r="THK2319" s="59"/>
      <c r="THL2319" s="59"/>
      <c r="THM2319" s="59"/>
      <c r="THN2319" s="59"/>
      <c r="THO2319" s="59"/>
      <c r="THP2319" s="59"/>
      <c r="THQ2319" s="59"/>
      <c r="THR2319" s="59"/>
      <c r="THS2319" s="59"/>
      <c r="THT2319" s="59"/>
      <c r="THU2319" s="59"/>
      <c r="THV2319" s="59"/>
      <c r="THW2319" s="59"/>
      <c r="THX2319" s="59"/>
      <c r="THY2319" s="59"/>
      <c r="THZ2319" s="59"/>
      <c r="TIA2319" s="59"/>
      <c r="TIB2319" s="59"/>
      <c r="TIC2319" s="59"/>
      <c r="TID2319" s="59"/>
      <c r="TIE2319" s="59"/>
      <c r="TIF2319" s="59"/>
      <c r="TIG2319" s="59"/>
      <c r="TIH2319" s="59"/>
      <c r="TII2319" s="59"/>
      <c r="TIJ2319" s="59"/>
      <c r="TIK2319" s="59"/>
      <c r="TIL2319" s="59"/>
      <c r="TIM2319" s="59"/>
      <c r="TIN2319" s="59"/>
      <c r="TIO2319" s="59"/>
      <c r="TIP2319" s="59"/>
      <c r="TIQ2319" s="59"/>
      <c r="TIR2319" s="59"/>
      <c r="TIS2319" s="59"/>
      <c r="TIT2319" s="59"/>
      <c r="TIU2319" s="59"/>
      <c r="TIV2319" s="59"/>
      <c r="TIW2319" s="59"/>
      <c r="TIX2319" s="59"/>
      <c r="TIY2319" s="59"/>
      <c r="TIZ2319" s="59"/>
      <c r="TJA2319" s="59"/>
      <c r="TJB2319" s="59"/>
      <c r="TJC2319" s="59"/>
      <c r="TJD2319" s="59"/>
      <c r="TJE2319" s="59"/>
      <c r="TJF2319" s="59"/>
      <c r="TJG2319" s="59"/>
      <c r="TJH2319" s="59"/>
      <c r="TJI2319" s="59"/>
      <c r="TJJ2319" s="59"/>
      <c r="TJK2319" s="59"/>
      <c r="TJL2319" s="59"/>
      <c r="TJM2319" s="59"/>
      <c r="TJN2319" s="59"/>
      <c r="TJO2319" s="59"/>
      <c r="TJP2319" s="59"/>
      <c r="TJQ2319" s="59"/>
      <c r="TJR2319" s="59"/>
      <c r="TJS2319" s="59"/>
      <c r="TJT2319" s="59"/>
      <c r="TJU2319" s="59"/>
      <c r="TJV2319" s="59"/>
      <c r="TJW2319" s="59"/>
      <c r="TJX2319" s="59"/>
      <c r="TJY2319" s="59"/>
      <c r="TJZ2319" s="59"/>
      <c r="TKA2319" s="59"/>
      <c r="TKB2319" s="59"/>
      <c r="TKC2319" s="59"/>
      <c r="TKD2319" s="59"/>
      <c r="TKE2319" s="59"/>
      <c r="TKF2319" s="59"/>
      <c r="TKG2319" s="59"/>
      <c r="TKH2319" s="59"/>
      <c r="TKI2319" s="59"/>
      <c r="TKJ2319" s="59"/>
      <c r="TKK2319" s="59"/>
      <c r="TKL2319" s="59"/>
      <c r="TKM2319" s="59"/>
      <c r="TKN2319" s="59"/>
      <c r="TKO2319" s="59"/>
      <c r="TKP2319" s="59"/>
      <c r="TKQ2319" s="59"/>
      <c r="TKR2319" s="59"/>
      <c r="TKS2319" s="59"/>
      <c r="TKT2319" s="59"/>
      <c r="TKU2319" s="59"/>
      <c r="TKV2319" s="59"/>
      <c r="TKW2319" s="59"/>
      <c r="TKX2319" s="59"/>
      <c r="TKY2319" s="59"/>
      <c r="TKZ2319" s="59"/>
      <c r="TLA2319" s="59"/>
      <c r="TLB2319" s="59"/>
      <c r="TLC2319" s="59"/>
      <c r="TLD2319" s="59"/>
      <c r="TLE2319" s="59"/>
      <c r="TLF2319" s="59"/>
      <c r="TLG2319" s="59"/>
      <c r="TLH2319" s="59"/>
      <c r="TLI2319" s="59"/>
      <c r="TLJ2319" s="59"/>
      <c r="TLK2319" s="59"/>
      <c r="TLL2319" s="59"/>
      <c r="TLM2319" s="59"/>
      <c r="TLN2319" s="59"/>
      <c r="TLO2319" s="59"/>
      <c r="TLP2319" s="59"/>
      <c r="TLQ2319" s="59"/>
      <c r="TLR2319" s="59"/>
      <c r="TLS2319" s="59"/>
      <c r="TLT2319" s="59"/>
      <c r="TLU2319" s="59"/>
      <c r="TLV2319" s="59"/>
      <c r="TLW2319" s="59"/>
      <c r="TLX2319" s="59"/>
      <c r="TLY2319" s="59"/>
      <c r="TLZ2319" s="59"/>
      <c r="TMA2319" s="59"/>
      <c r="TMB2319" s="59"/>
      <c r="TMC2319" s="59"/>
      <c r="TMD2319" s="59"/>
      <c r="TME2319" s="59"/>
      <c r="TMF2319" s="59"/>
      <c r="TMG2319" s="59"/>
      <c r="TMH2319" s="59"/>
      <c r="TMI2319" s="59"/>
      <c r="TMJ2319" s="59"/>
      <c r="TMK2319" s="59"/>
      <c r="TML2319" s="59"/>
      <c r="TMM2319" s="59"/>
      <c r="TMN2319" s="59"/>
      <c r="TMO2319" s="59"/>
      <c r="TMP2319" s="59"/>
      <c r="TMQ2319" s="59"/>
      <c r="TMR2319" s="59"/>
      <c r="TMS2319" s="59"/>
      <c r="TMT2319" s="59"/>
      <c r="TMU2319" s="59"/>
      <c r="TMV2319" s="59"/>
      <c r="TMW2319" s="59"/>
      <c r="TMX2319" s="59"/>
      <c r="TMY2319" s="59"/>
      <c r="TMZ2319" s="59"/>
      <c r="TNA2319" s="59"/>
      <c r="TNB2319" s="59"/>
      <c r="TNC2319" s="59"/>
      <c r="TND2319" s="59"/>
      <c r="TNE2319" s="59"/>
      <c r="TNF2319" s="59"/>
      <c r="TNG2319" s="59"/>
      <c r="TNH2319" s="59"/>
      <c r="TNI2319" s="59"/>
      <c r="TNJ2319" s="59"/>
      <c r="TNK2319" s="59"/>
      <c r="TNL2319" s="59"/>
      <c r="TNM2319" s="59"/>
      <c r="TNN2319" s="59"/>
      <c r="TNO2319" s="59"/>
      <c r="TNP2319" s="59"/>
      <c r="TNQ2319" s="59"/>
      <c r="TNR2319" s="59"/>
      <c r="TNS2319" s="59"/>
      <c r="TNT2319" s="59"/>
      <c r="TNU2319" s="59"/>
      <c r="TNV2319" s="59"/>
      <c r="TNW2319" s="59"/>
      <c r="TNX2319" s="59"/>
      <c r="TNY2319" s="59"/>
      <c r="TNZ2319" s="59"/>
      <c r="TOA2319" s="59"/>
      <c r="TOB2319" s="59"/>
      <c r="TOC2319" s="59"/>
      <c r="TOD2319" s="59"/>
      <c r="TOE2319" s="59"/>
      <c r="TOF2319" s="59"/>
      <c r="TOG2319" s="59"/>
      <c r="TOH2319" s="59"/>
      <c r="TOI2319" s="59"/>
      <c r="TOJ2319" s="59"/>
      <c r="TOK2319" s="59"/>
      <c r="TOL2319" s="59"/>
      <c r="TOM2319" s="59"/>
      <c r="TON2319" s="59"/>
      <c r="TOO2319" s="59"/>
      <c r="TOP2319" s="59"/>
      <c r="TOQ2319" s="59"/>
      <c r="TOR2319" s="59"/>
      <c r="TOS2319" s="59"/>
      <c r="TOT2319" s="59"/>
      <c r="TOU2319" s="59"/>
      <c r="TOV2319" s="59"/>
      <c r="TOW2319" s="59"/>
      <c r="TOX2319" s="59"/>
      <c r="TOY2319" s="59"/>
      <c r="TOZ2319" s="59"/>
      <c r="TPA2319" s="59"/>
      <c r="TPB2319" s="59"/>
      <c r="TPC2319" s="59"/>
      <c r="TPD2319" s="59"/>
      <c r="TPE2319" s="59"/>
      <c r="TPF2319" s="59"/>
      <c r="TPG2319" s="59"/>
      <c r="TPH2319" s="59"/>
      <c r="TPI2319" s="59"/>
      <c r="TPJ2319" s="59"/>
      <c r="TPK2319" s="59"/>
      <c r="TPL2319" s="59"/>
      <c r="TPM2319" s="59"/>
      <c r="TPN2319" s="59"/>
      <c r="TPO2319" s="59"/>
      <c r="TPP2319" s="59"/>
      <c r="TPQ2319" s="59"/>
      <c r="TPR2319" s="59"/>
      <c r="TPS2319" s="59"/>
      <c r="TPT2319" s="59"/>
      <c r="TPU2319" s="59"/>
      <c r="TPV2319" s="59"/>
      <c r="TPW2319" s="59"/>
      <c r="TPX2319" s="59"/>
      <c r="TPY2319" s="59"/>
      <c r="TPZ2319" s="59"/>
      <c r="TQA2319" s="59"/>
      <c r="TQB2319" s="59"/>
      <c r="TQC2319" s="59"/>
      <c r="TQD2319" s="59"/>
      <c r="TQE2319" s="59"/>
      <c r="TQF2319" s="59"/>
      <c r="TQG2319" s="59"/>
      <c r="TQH2319" s="59"/>
      <c r="TQI2319" s="59"/>
      <c r="TQJ2319" s="59"/>
      <c r="TQK2319" s="59"/>
      <c r="TQL2319" s="59"/>
      <c r="TQM2319" s="59"/>
      <c r="TQN2319" s="59"/>
      <c r="TQO2319" s="59"/>
      <c r="TQP2319" s="59"/>
      <c r="TQQ2319" s="59"/>
      <c r="TQR2319" s="59"/>
      <c r="TQS2319" s="59"/>
      <c r="TQT2319" s="59"/>
      <c r="TQU2319" s="59"/>
      <c r="TQV2319" s="59"/>
      <c r="TQW2319" s="59"/>
      <c r="TQX2319" s="59"/>
      <c r="TQY2319" s="59"/>
      <c r="TQZ2319" s="59"/>
      <c r="TRA2319" s="59"/>
      <c r="TRB2319" s="59"/>
      <c r="TRC2319" s="59"/>
      <c r="TRD2319" s="59"/>
      <c r="TRE2319" s="59"/>
      <c r="TRF2319" s="59"/>
      <c r="TRG2319" s="59"/>
      <c r="TRH2319" s="59"/>
      <c r="TRI2319" s="59"/>
      <c r="TRJ2319" s="59"/>
      <c r="TRK2319" s="59"/>
      <c r="TRL2319" s="59"/>
      <c r="TRM2319" s="59"/>
      <c r="TRN2319" s="59"/>
      <c r="TRO2319" s="59"/>
      <c r="TRP2319" s="59"/>
      <c r="TRQ2319" s="59"/>
      <c r="TRR2319" s="59"/>
      <c r="TRS2319" s="59"/>
      <c r="TRT2319" s="59"/>
      <c r="TRU2319" s="59"/>
      <c r="TRV2319" s="59"/>
      <c r="TRW2319" s="59"/>
      <c r="TRX2319" s="59"/>
      <c r="TRY2319" s="59"/>
      <c r="TRZ2319" s="59"/>
      <c r="TSA2319" s="59"/>
      <c r="TSB2319" s="59"/>
      <c r="TSC2319" s="59"/>
      <c r="TSD2319" s="59"/>
      <c r="TSE2319" s="59"/>
      <c r="TSF2319" s="59"/>
      <c r="TSG2319" s="59"/>
      <c r="TSH2319" s="59"/>
      <c r="TSI2319" s="59"/>
      <c r="TSJ2319" s="59"/>
      <c r="TSK2319" s="59"/>
      <c r="TSL2319" s="59"/>
      <c r="TSM2319" s="59"/>
      <c r="TSN2319" s="59"/>
      <c r="TSO2319" s="59"/>
      <c r="TSP2319" s="59"/>
      <c r="TSQ2319" s="59"/>
      <c r="TSR2319" s="59"/>
      <c r="TSS2319" s="59"/>
      <c r="TST2319" s="59"/>
      <c r="TSU2319" s="59"/>
      <c r="TSV2319" s="59"/>
      <c r="TSW2319" s="59"/>
      <c r="TSX2319" s="59"/>
      <c r="TSY2319" s="59"/>
      <c r="TSZ2319" s="59"/>
      <c r="TTA2319" s="59"/>
      <c r="TTB2319" s="59"/>
      <c r="TTC2319" s="59"/>
      <c r="TTD2319" s="59"/>
      <c r="TTE2319" s="59"/>
      <c r="TTF2319" s="59"/>
      <c r="TTG2319" s="59"/>
      <c r="TTH2319" s="59"/>
      <c r="TTI2319" s="59"/>
      <c r="TTJ2319" s="59"/>
      <c r="TTK2319" s="59"/>
      <c r="TTL2319" s="59"/>
      <c r="TTM2319" s="59"/>
      <c r="TTN2319" s="59"/>
      <c r="TTO2319" s="59"/>
      <c r="TTP2319" s="59"/>
      <c r="TTQ2319" s="59"/>
      <c r="TTR2319" s="59"/>
      <c r="TTS2319" s="59"/>
      <c r="TTT2319" s="59"/>
      <c r="TTU2319" s="59"/>
      <c r="TTV2319" s="59"/>
      <c r="TTW2319" s="59"/>
      <c r="TTX2319" s="59"/>
      <c r="TTY2319" s="59"/>
      <c r="TTZ2319" s="59"/>
      <c r="TUA2319" s="59"/>
      <c r="TUB2319" s="59"/>
      <c r="TUC2319" s="59"/>
      <c r="TUD2319" s="59"/>
      <c r="TUE2319" s="59"/>
      <c r="TUF2319" s="59"/>
      <c r="TUG2319" s="59"/>
      <c r="TUH2319" s="59"/>
      <c r="TUI2319" s="59"/>
      <c r="TUJ2319" s="59"/>
      <c r="TUK2319" s="59"/>
      <c r="TUL2319" s="59"/>
      <c r="TUM2319" s="59"/>
      <c r="TUN2319" s="59"/>
      <c r="TUO2319" s="59"/>
      <c r="TUP2319" s="59"/>
      <c r="TUQ2319" s="59"/>
      <c r="TUR2319" s="59"/>
      <c r="TUS2319" s="59"/>
      <c r="TUT2319" s="59"/>
      <c r="TUU2319" s="59"/>
      <c r="TUV2319" s="59"/>
      <c r="TUW2319" s="59"/>
      <c r="TUX2319" s="59"/>
      <c r="TUY2319" s="59"/>
      <c r="TUZ2319" s="59"/>
      <c r="TVA2319" s="59"/>
      <c r="TVB2319" s="59"/>
      <c r="TVC2319" s="59"/>
      <c r="TVD2319" s="59"/>
      <c r="TVE2319" s="59"/>
      <c r="TVF2319" s="59"/>
      <c r="TVG2319" s="59"/>
      <c r="TVH2319" s="59"/>
      <c r="TVI2319" s="59"/>
      <c r="TVJ2319" s="59"/>
      <c r="TVK2319" s="59"/>
      <c r="TVL2319" s="59"/>
      <c r="TVM2319" s="59"/>
      <c r="TVN2319" s="59"/>
      <c r="TVO2319" s="59"/>
      <c r="TVP2319" s="59"/>
      <c r="TVQ2319" s="59"/>
      <c r="TVR2319" s="59"/>
      <c r="TVS2319" s="59"/>
      <c r="TVT2319" s="59"/>
      <c r="TVU2319" s="59"/>
      <c r="TVV2319" s="59"/>
      <c r="TVW2319" s="59"/>
      <c r="TVX2319" s="59"/>
      <c r="TVY2319" s="59"/>
      <c r="TVZ2319" s="59"/>
      <c r="TWA2319" s="59"/>
      <c r="TWB2319" s="59"/>
      <c r="TWC2319" s="59"/>
      <c r="TWD2319" s="59"/>
      <c r="TWE2319" s="59"/>
      <c r="TWF2319" s="59"/>
      <c r="TWG2319" s="59"/>
      <c r="TWH2319" s="59"/>
      <c r="TWI2319" s="59"/>
      <c r="TWJ2319" s="59"/>
      <c r="TWK2319" s="59"/>
      <c r="TWL2319" s="59"/>
      <c r="TWM2319" s="59"/>
      <c r="TWN2319" s="59"/>
      <c r="TWO2319" s="59"/>
      <c r="TWP2319" s="59"/>
      <c r="TWQ2319" s="59"/>
      <c r="TWR2319" s="59"/>
      <c r="TWS2319" s="59"/>
      <c r="TWT2319" s="59"/>
      <c r="TWU2319" s="59"/>
      <c r="TWV2319" s="59"/>
      <c r="TWW2319" s="59"/>
      <c r="TWX2319" s="59"/>
      <c r="TWY2319" s="59"/>
      <c r="TWZ2319" s="59"/>
      <c r="TXA2319" s="59"/>
      <c r="TXB2319" s="59"/>
      <c r="TXC2319" s="59"/>
      <c r="TXD2319" s="59"/>
      <c r="TXE2319" s="59"/>
      <c r="TXF2319" s="59"/>
      <c r="TXG2319" s="59"/>
      <c r="TXH2319" s="59"/>
      <c r="TXI2319" s="59"/>
      <c r="TXJ2319" s="59"/>
      <c r="TXK2319" s="59"/>
      <c r="TXL2319" s="59"/>
      <c r="TXM2319" s="59"/>
      <c r="TXN2319" s="59"/>
      <c r="TXO2319" s="59"/>
      <c r="TXP2319" s="59"/>
      <c r="TXQ2319" s="59"/>
      <c r="TXR2319" s="59"/>
      <c r="TXS2319" s="59"/>
      <c r="TXT2319" s="59"/>
      <c r="TXU2319" s="59"/>
      <c r="TXV2319" s="59"/>
      <c r="TXW2319" s="59"/>
      <c r="TXX2319" s="59"/>
      <c r="TXY2319" s="59"/>
      <c r="TXZ2319" s="59"/>
      <c r="TYA2319" s="59"/>
      <c r="TYB2319" s="59"/>
      <c r="TYC2319" s="59"/>
      <c r="TYD2319" s="59"/>
      <c r="TYE2319" s="59"/>
      <c r="TYF2319" s="59"/>
      <c r="TYG2319" s="59"/>
      <c r="TYH2319" s="59"/>
      <c r="TYI2319" s="59"/>
      <c r="TYJ2319" s="59"/>
      <c r="TYK2319" s="59"/>
      <c r="TYL2319" s="59"/>
      <c r="TYM2319" s="59"/>
      <c r="TYN2319" s="59"/>
      <c r="TYO2319" s="59"/>
      <c r="TYP2319" s="59"/>
      <c r="TYQ2319" s="59"/>
      <c r="TYR2319" s="59"/>
      <c r="TYS2319" s="59"/>
      <c r="TYT2319" s="59"/>
      <c r="TYU2319" s="59"/>
      <c r="TYV2319" s="59"/>
      <c r="TYW2319" s="59"/>
      <c r="TYX2319" s="59"/>
      <c r="TYY2319" s="59"/>
      <c r="TYZ2319" s="59"/>
      <c r="TZA2319" s="59"/>
      <c r="TZB2319" s="59"/>
      <c r="TZC2319" s="59"/>
      <c r="TZD2319" s="59"/>
      <c r="TZE2319" s="59"/>
      <c r="TZF2319" s="59"/>
      <c r="TZG2319" s="59"/>
      <c r="TZH2319" s="59"/>
      <c r="TZI2319" s="59"/>
      <c r="TZJ2319" s="59"/>
      <c r="TZK2319" s="59"/>
      <c r="TZL2319" s="59"/>
      <c r="TZM2319" s="59"/>
      <c r="TZN2319" s="59"/>
      <c r="TZO2319" s="59"/>
      <c r="TZP2319" s="59"/>
      <c r="TZQ2319" s="59"/>
      <c r="TZR2319" s="59"/>
      <c r="TZS2319" s="59"/>
      <c r="TZT2319" s="59"/>
      <c r="TZU2319" s="59"/>
      <c r="TZV2319" s="59"/>
      <c r="TZW2319" s="59"/>
      <c r="TZX2319" s="59"/>
      <c r="TZY2319" s="59"/>
      <c r="TZZ2319" s="59"/>
      <c r="UAA2319" s="59"/>
      <c r="UAB2319" s="59"/>
      <c r="UAC2319" s="59"/>
      <c r="UAD2319" s="59"/>
      <c r="UAE2319" s="59"/>
      <c r="UAF2319" s="59"/>
      <c r="UAG2319" s="59"/>
      <c r="UAH2319" s="59"/>
      <c r="UAI2319" s="59"/>
      <c r="UAJ2319" s="59"/>
      <c r="UAK2319" s="59"/>
      <c r="UAL2319" s="59"/>
      <c r="UAM2319" s="59"/>
      <c r="UAN2319" s="59"/>
      <c r="UAO2319" s="59"/>
      <c r="UAP2319" s="59"/>
      <c r="UAQ2319" s="59"/>
      <c r="UAR2319" s="59"/>
      <c r="UAS2319" s="59"/>
      <c r="UAT2319" s="59"/>
      <c r="UAU2319" s="59"/>
      <c r="UAV2319" s="59"/>
      <c r="UAW2319" s="59"/>
      <c r="UAX2319" s="59"/>
      <c r="UAY2319" s="59"/>
      <c r="UAZ2319" s="59"/>
      <c r="UBA2319" s="59"/>
      <c r="UBB2319" s="59"/>
      <c r="UBC2319" s="59"/>
      <c r="UBD2319" s="59"/>
      <c r="UBE2319" s="59"/>
      <c r="UBF2319" s="59"/>
      <c r="UBG2319" s="59"/>
      <c r="UBH2319" s="59"/>
      <c r="UBI2319" s="59"/>
      <c r="UBJ2319" s="59"/>
      <c r="UBK2319" s="59"/>
      <c r="UBL2319" s="59"/>
      <c r="UBM2319" s="59"/>
      <c r="UBN2319" s="59"/>
      <c r="UBO2319" s="59"/>
      <c r="UBP2319" s="59"/>
      <c r="UBQ2319" s="59"/>
      <c r="UBR2319" s="59"/>
      <c r="UBS2319" s="59"/>
      <c r="UBT2319" s="59"/>
      <c r="UBU2319" s="59"/>
      <c r="UBV2319" s="59"/>
      <c r="UBW2319" s="59"/>
      <c r="UBX2319" s="59"/>
      <c r="UBY2319" s="59"/>
      <c r="UBZ2319" s="59"/>
      <c r="UCA2319" s="59"/>
      <c r="UCB2319" s="59"/>
      <c r="UCC2319" s="59"/>
      <c r="UCD2319" s="59"/>
      <c r="UCE2319" s="59"/>
      <c r="UCF2319" s="59"/>
      <c r="UCG2319" s="59"/>
      <c r="UCH2319" s="59"/>
      <c r="UCI2319" s="59"/>
      <c r="UCJ2319" s="59"/>
      <c r="UCK2319" s="59"/>
      <c r="UCL2319" s="59"/>
      <c r="UCM2319" s="59"/>
      <c r="UCN2319" s="59"/>
      <c r="UCO2319" s="59"/>
      <c r="UCP2319" s="59"/>
      <c r="UCQ2319" s="59"/>
      <c r="UCR2319" s="59"/>
      <c r="UCS2319" s="59"/>
      <c r="UCT2319" s="59"/>
      <c r="UCU2319" s="59"/>
      <c r="UCV2319" s="59"/>
      <c r="UCW2319" s="59"/>
      <c r="UCX2319" s="59"/>
      <c r="UCY2319" s="59"/>
      <c r="UCZ2319" s="59"/>
      <c r="UDA2319" s="59"/>
      <c r="UDB2319" s="59"/>
      <c r="UDC2319" s="59"/>
      <c r="UDD2319" s="59"/>
      <c r="UDE2319" s="59"/>
      <c r="UDF2319" s="59"/>
      <c r="UDG2319" s="59"/>
      <c r="UDH2319" s="59"/>
      <c r="UDI2319" s="59"/>
      <c r="UDJ2319" s="59"/>
      <c r="UDK2319" s="59"/>
      <c r="UDL2319" s="59"/>
      <c r="UDM2319" s="59"/>
      <c r="UDN2319" s="59"/>
      <c r="UDO2319" s="59"/>
      <c r="UDP2319" s="59"/>
      <c r="UDQ2319" s="59"/>
      <c r="UDR2319" s="59"/>
      <c r="UDS2319" s="59"/>
      <c r="UDT2319" s="59"/>
      <c r="UDU2319" s="59"/>
      <c r="UDV2319" s="59"/>
      <c r="UDW2319" s="59"/>
      <c r="UDX2319" s="59"/>
      <c r="UDY2319" s="59"/>
      <c r="UDZ2319" s="59"/>
      <c r="UEA2319" s="59"/>
      <c r="UEB2319" s="59"/>
      <c r="UEC2319" s="59"/>
      <c r="UED2319" s="59"/>
      <c r="UEE2319" s="59"/>
      <c r="UEF2319" s="59"/>
      <c r="UEG2319" s="59"/>
      <c r="UEH2319" s="59"/>
      <c r="UEI2319" s="59"/>
      <c r="UEJ2319" s="59"/>
      <c r="UEK2319" s="59"/>
      <c r="UEL2319" s="59"/>
      <c r="UEM2319" s="59"/>
      <c r="UEN2319" s="59"/>
      <c r="UEO2319" s="59"/>
      <c r="UEP2319" s="59"/>
      <c r="UEQ2319" s="59"/>
      <c r="UER2319" s="59"/>
      <c r="UES2319" s="59"/>
      <c r="UET2319" s="59"/>
      <c r="UEU2319" s="59"/>
      <c r="UEV2319" s="59"/>
      <c r="UEW2319" s="59"/>
      <c r="UEX2319" s="59"/>
      <c r="UEY2319" s="59"/>
      <c r="UEZ2319" s="59"/>
      <c r="UFA2319" s="59"/>
      <c r="UFB2319" s="59"/>
      <c r="UFC2319" s="59"/>
      <c r="UFD2319" s="59"/>
      <c r="UFE2319" s="59"/>
      <c r="UFF2319" s="59"/>
      <c r="UFG2319" s="59"/>
      <c r="UFH2319" s="59"/>
      <c r="UFI2319" s="59"/>
      <c r="UFJ2319" s="59"/>
      <c r="UFK2319" s="59"/>
      <c r="UFL2319" s="59"/>
      <c r="UFM2319" s="59"/>
      <c r="UFN2319" s="59"/>
      <c r="UFO2319" s="59"/>
      <c r="UFP2319" s="59"/>
      <c r="UFQ2319" s="59"/>
      <c r="UFR2319" s="59"/>
      <c r="UFS2319" s="59"/>
      <c r="UFT2319" s="59"/>
      <c r="UFU2319" s="59"/>
      <c r="UFV2319" s="59"/>
      <c r="UFW2319" s="59"/>
      <c r="UFX2319" s="59"/>
      <c r="UFY2319" s="59"/>
      <c r="UFZ2319" s="59"/>
      <c r="UGA2319" s="59"/>
      <c r="UGB2319" s="59"/>
      <c r="UGC2319" s="59"/>
      <c r="UGD2319" s="59"/>
      <c r="UGE2319" s="59"/>
      <c r="UGF2319" s="59"/>
      <c r="UGG2319" s="59"/>
      <c r="UGH2319" s="59"/>
      <c r="UGI2319" s="59"/>
      <c r="UGJ2319" s="59"/>
      <c r="UGK2319" s="59"/>
      <c r="UGL2319" s="59"/>
      <c r="UGM2319" s="59"/>
      <c r="UGN2319" s="59"/>
      <c r="UGO2319" s="59"/>
      <c r="UGP2319" s="59"/>
      <c r="UGQ2319" s="59"/>
      <c r="UGR2319" s="59"/>
      <c r="UGS2319" s="59"/>
      <c r="UGT2319" s="59"/>
      <c r="UGU2319" s="59"/>
      <c r="UGV2319" s="59"/>
      <c r="UGW2319" s="59"/>
      <c r="UGX2319" s="59"/>
      <c r="UGY2319" s="59"/>
      <c r="UGZ2319" s="59"/>
      <c r="UHA2319" s="59"/>
      <c r="UHB2319" s="59"/>
      <c r="UHC2319" s="59"/>
      <c r="UHD2319" s="59"/>
      <c r="UHE2319" s="59"/>
      <c r="UHF2319" s="59"/>
      <c r="UHG2319" s="59"/>
      <c r="UHH2319" s="59"/>
      <c r="UHI2319" s="59"/>
      <c r="UHJ2319" s="59"/>
      <c r="UHK2319" s="59"/>
      <c r="UHL2319" s="59"/>
      <c r="UHM2319" s="59"/>
      <c r="UHN2319" s="59"/>
      <c r="UHO2319" s="59"/>
      <c r="UHP2319" s="59"/>
      <c r="UHQ2319" s="59"/>
      <c r="UHR2319" s="59"/>
      <c r="UHS2319" s="59"/>
      <c r="UHT2319" s="59"/>
      <c r="UHU2319" s="59"/>
      <c r="UHV2319" s="59"/>
      <c r="UHW2319" s="59"/>
      <c r="UHX2319" s="59"/>
      <c r="UHY2319" s="59"/>
      <c r="UHZ2319" s="59"/>
      <c r="UIA2319" s="59"/>
      <c r="UIB2319" s="59"/>
      <c r="UIC2319" s="59"/>
      <c r="UID2319" s="59"/>
      <c r="UIE2319" s="59"/>
      <c r="UIF2319" s="59"/>
      <c r="UIG2319" s="59"/>
      <c r="UIH2319" s="59"/>
      <c r="UII2319" s="59"/>
      <c r="UIJ2319" s="59"/>
      <c r="UIK2319" s="59"/>
      <c r="UIL2319" s="59"/>
      <c r="UIM2319" s="59"/>
      <c r="UIN2319" s="59"/>
      <c r="UIO2319" s="59"/>
      <c r="UIP2319" s="59"/>
      <c r="UIQ2319" s="59"/>
      <c r="UIR2319" s="59"/>
      <c r="UIS2319" s="59"/>
      <c r="UIT2319" s="59"/>
      <c r="UIU2319" s="59"/>
      <c r="UIV2319" s="59"/>
      <c r="UIW2319" s="59"/>
      <c r="UIX2319" s="59"/>
      <c r="UIY2319" s="59"/>
      <c r="UIZ2319" s="59"/>
      <c r="UJA2319" s="59"/>
      <c r="UJB2319" s="59"/>
      <c r="UJC2319" s="59"/>
      <c r="UJD2319" s="59"/>
      <c r="UJE2319" s="59"/>
      <c r="UJF2319" s="59"/>
      <c r="UJG2319" s="59"/>
      <c r="UJH2319" s="59"/>
      <c r="UJI2319" s="59"/>
      <c r="UJJ2319" s="59"/>
      <c r="UJK2319" s="59"/>
      <c r="UJL2319" s="59"/>
      <c r="UJM2319" s="59"/>
      <c r="UJN2319" s="59"/>
      <c r="UJO2319" s="59"/>
      <c r="UJP2319" s="59"/>
      <c r="UJQ2319" s="59"/>
      <c r="UJR2319" s="59"/>
      <c r="UJS2319" s="59"/>
      <c r="UJT2319" s="59"/>
      <c r="UJU2319" s="59"/>
      <c r="UJV2319" s="59"/>
      <c r="UJW2319" s="59"/>
      <c r="UJX2319" s="59"/>
      <c r="UJY2319" s="59"/>
      <c r="UJZ2319" s="59"/>
      <c r="UKA2319" s="59"/>
      <c r="UKB2319" s="59"/>
      <c r="UKC2319" s="59"/>
      <c r="UKD2319" s="59"/>
      <c r="UKE2319" s="59"/>
      <c r="UKF2319" s="59"/>
      <c r="UKG2319" s="59"/>
      <c r="UKH2319" s="59"/>
      <c r="UKI2319" s="59"/>
      <c r="UKJ2319" s="59"/>
      <c r="UKK2319" s="59"/>
      <c r="UKL2319" s="59"/>
      <c r="UKM2319" s="59"/>
      <c r="UKN2319" s="59"/>
      <c r="UKO2319" s="59"/>
      <c r="UKP2319" s="59"/>
      <c r="UKQ2319" s="59"/>
      <c r="UKR2319" s="59"/>
      <c r="UKS2319" s="59"/>
      <c r="UKT2319" s="59"/>
      <c r="UKU2319" s="59"/>
      <c r="UKV2319" s="59"/>
      <c r="UKW2319" s="59"/>
      <c r="UKX2319" s="59"/>
      <c r="UKY2319" s="59"/>
      <c r="UKZ2319" s="59"/>
      <c r="ULA2319" s="59"/>
      <c r="ULB2319" s="59"/>
      <c r="ULC2319" s="59"/>
      <c r="ULD2319" s="59"/>
      <c r="ULE2319" s="59"/>
      <c r="ULF2319" s="59"/>
      <c r="ULG2319" s="59"/>
      <c r="ULH2319" s="59"/>
      <c r="ULI2319" s="59"/>
      <c r="ULJ2319" s="59"/>
      <c r="ULK2319" s="59"/>
      <c r="ULL2319" s="59"/>
      <c r="ULM2319" s="59"/>
      <c r="ULN2319" s="59"/>
      <c r="ULO2319" s="59"/>
      <c r="ULP2319" s="59"/>
      <c r="ULQ2319" s="59"/>
      <c r="ULR2319" s="59"/>
      <c r="ULS2319" s="59"/>
      <c r="ULT2319" s="59"/>
      <c r="ULU2319" s="59"/>
      <c r="ULV2319" s="59"/>
      <c r="ULW2319" s="59"/>
      <c r="ULX2319" s="59"/>
      <c r="ULY2319" s="59"/>
      <c r="ULZ2319" s="59"/>
      <c r="UMA2319" s="59"/>
      <c r="UMB2319" s="59"/>
      <c r="UMC2319" s="59"/>
      <c r="UMD2319" s="59"/>
      <c r="UME2319" s="59"/>
      <c r="UMF2319" s="59"/>
      <c r="UMG2319" s="59"/>
      <c r="UMH2319" s="59"/>
      <c r="UMI2319" s="59"/>
      <c r="UMJ2319" s="59"/>
      <c r="UMK2319" s="59"/>
      <c r="UML2319" s="59"/>
      <c r="UMM2319" s="59"/>
      <c r="UMN2319" s="59"/>
      <c r="UMO2319" s="59"/>
      <c r="UMP2319" s="59"/>
      <c r="UMQ2319" s="59"/>
      <c r="UMR2319" s="59"/>
      <c r="UMS2319" s="59"/>
      <c r="UMT2319" s="59"/>
      <c r="UMU2319" s="59"/>
      <c r="UMV2319" s="59"/>
      <c r="UMW2319" s="59"/>
      <c r="UMX2319" s="59"/>
      <c r="UMY2319" s="59"/>
      <c r="UMZ2319" s="59"/>
      <c r="UNA2319" s="59"/>
      <c r="UNB2319" s="59"/>
      <c r="UNC2319" s="59"/>
      <c r="UND2319" s="59"/>
      <c r="UNE2319" s="59"/>
      <c r="UNF2319" s="59"/>
      <c r="UNG2319" s="59"/>
      <c r="UNH2319" s="59"/>
      <c r="UNI2319" s="59"/>
      <c r="UNJ2319" s="59"/>
      <c r="UNK2319" s="59"/>
      <c r="UNL2319" s="59"/>
      <c r="UNM2319" s="59"/>
      <c r="UNN2319" s="59"/>
      <c r="UNO2319" s="59"/>
      <c r="UNP2319" s="59"/>
      <c r="UNQ2319" s="59"/>
      <c r="UNR2319" s="59"/>
      <c r="UNS2319" s="59"/>
      <c r="UNT2319" s="59"/>
      <c r="UNU2319" s="59"/>
      <c r="UNV2319" s="59"/>
      <c r="UNW2319" s="59"/>
      <c r="UNX2319" s="59"/>
      <c r="UNY2319" s="59"/>
      <c r="UNZ2319" s="59"/>
      <c r="UOA2319" s="59"/>
      <c r="UOB2319" s="59"/>
      <c r="UOC2319" s="59"/>
      <c r="UOD2319" s="59"/>
      <c r="UOE2319" s="59"/>
      <c r="UOF2319" s="59"/>
      <c r="UOG2319" s="59"/>
      <c r="UOH2319" s="59"/>
      <c r="UOI2319" s="59"/>
      <c r="UOJ2319" s="59"/>
      <c r="UOK2319" s="59"/>
      <c r="UOL2319" s="59"/>
      <c r="UOM2319" s="59"/>
      <c r="UON2319" s="59"/>
      <c r="UOO2319" s="59"/>
      <c r="UOP2319" s="59"/>
      <c r="UOQ2319" s="59"/>
      <c r="UOR2319" s="59"/>
      <c r="UOS2319" s="59"/>
      <c r="UOT2319" s="59"/>
      <c r="UOU2319" s="59"/>
      <c r="UOV2319" s="59"/>
      <c r="UOW2319" s="59"/>
      <c r="UOX2319" s="59"/>
      <c r="UOY2319" s="59"/>
      <c r="UOZ2319" s="59"/>
      <c r="UPA2319" s="59"/>
      <c r="UPB2319" s="59"/>
      <c r="UPC2319" s="59"/>
      <c r="UPD2319" s="59"/>
      <c r="UPE2319" s="59"/>
      <c r="UPF2319" s="59"/>
      <c r="UPG2319" s="59"/>
      <c r="UPH2319" s="59"/>
      <c r="UPI2319" s="59"/>
      <c r="UPJ2319" s="59"/>
      <c r="UPK2319" s="59"/>
      <c r="UPL2319" s="59"/>
      <c r="UPM2319" s="59"/>
      <c r="UPN2319" s="59"/>
      <c r="UPO2319" s="59"/>
      <c r="UPP2319" s="59"/>
      <c r="UPQ2319" s="59"/>
      <c r="UPR2319" s="59"/>
      <c r="UPS2319" s="59"/>
      <c r="UPT2319" s="59"/>
      <c r="UPU2319" s="59"/>
      <c r="UPV2319" s="59"/>
      <c r="UPW2319" s="59"/>
      <c r="UPX2319" s="59"/>
      <c r="UPY2319" s="59"/>
      <c r="UPZ2319" s="59"/>
      <c r="UQA2319" s="59"/>
      <c r="UQB2319" s="59"/>
      <c r="UQC2319" s="59"/>
      <c r="UQD2319" s="59"/>
      <c r="UQE2319" s="59"/>
      <c r="UQF2319" s="59"/>
      <c r="UQG2319" s="59"/>
      <c r="UQH2319" s="59"/>
      <c r="UQI2319" s="59"/>
      <c r="UQJ2319" s="59"/>
      <c r="UQK2319" s="59"/>
      <c r="UQL2319" s="59"/>
      <c r="UQM2319" s="59"/>
      <c r="UQN2319" s="59"/>
      <c r="UQO2319" s="59"/>
      <c r="UQP2319" s="59"/>
      <c r="UQQ2319" s="59"/>
      <c r="UQR2319" s="59"/>
      <c r="UQS2319" s="59"/>
      <c r="UQT2319" s="59"/>
      <c r="UQU2319" s="59"/>
      <c r="UQV2319" s="59"/>
      <c r="UQW2319" s="59"/>
      <c r="UQX2319" s="59"/>
      <c r="UQY2319" s="59"/>
      <c r="UQZ2319" s="59"/>
      <c r="URA2319" s="59"/>
      <c r="URB2319" s="59"/>
      <c r="URC2319" s="59"/>
      <c r="URD2319" s="59"/>
      <c r="URE2319" s="59"/>
      <c r="URF2319" s="59"/>
      <c r="URG2319" s="59"/>
      <c r="URH2319" s="59"/>
      <c r="URI2319" s="59"/>
      <c r="URJ2319" s="59"/>
      <c r="URK2319" s="59"/>
      <c r="URL2319" s="59"/>
      <c r="URM2319" s="59"/>
      <c r="URN2319" s="59"/>
      <c r="URO2319" s="59"/>
      <c r="URP2319" s="59"/>
      <c r="URQ2319" s="59"/>
      <c r="URR2319" s="59"/>
      <c r="URS2319" s="59"/>
      <c r="URT2319" s="59"/>
      <c r="URU2319" s="59"/>
      <c r="URV2319" s="59"/>
      <c r="URW2319" s="59"/>
      <c r="URX2319" s="59"/>
      <c r="URY2319" s="59"/>
      <c r="URZ2319" s="59"/>
      <c r="USA2319" s="59"/>
      <c r="USB2319" s="59"/>
      <c r="USC2319" s="59"/>
      <c r="USD2319" s="59"/>
      <c r="USE2319" s="59"/>
      <c r="USF2319" s="59"/>
      <c r="USG2319" s="59"/>
      <c r="USH2319" s="59"/>
      <c r="USI2319" s="59"/>
      <c r="USJ2319" s="59"/>
      <c r="USK2319" s="59"/>
      <c r="USL2319" s="59"/>
      <c r="USM2319" s="59"/>
      <c r="USN2319" s="59"/>
      <c r="USO2319" s="59"/>
      <c r="USP2319" s="59"/>
      <c r="USQ2319" s="59"/>
      <c r="USR2319" s="59"/>
      <c r="USS2319" s="59"/>
      <c r="UST2319" s="59"/>
      <c r="USU2319" s="59"/>
      <c r="USV2319" s="59"/>
      <c r="USW2319" s="59"/>
      <c r="USX2319" s="59"/>
      <c r="USY2319" s="59"/>
      <c r="USZ2319" s="59"/>
      <c r="UTA2319" s="59"/>
      <c r="UTB2319" s="59"/>
      <c r="UTC2319" s="59"/>
      <c r="UTD2319" s="59"/>
      <c r="UTE2319" s="59"/>
      <c r="UTF2319" s="59"/>
      <c r="UTG2319" s="59"/>
      <c r="UTH2319" s="59"/>
      <c r="UTI2319" s="59"/>
      <c r="UTJ2319" s="59"/>
      <c r="UTK2319" s="59"/>
      <c r="UTL2319" s="59"/>
      <c r="UTM2319" s="59"/>
      <c r="UTN2319" s="59"/>
      <c r="UTO2319" s="59"/>
      <c r="UTP2319" s="59"/>
      <c r="UTQ2319" s="59"/>
      <c r="UTR2319" s="59"/>
      <c r="UTS2319" s="59"/>
      <c r="UTT2319" s="59"/>
      <c r="UTU2319" s="59"/>
      <c r="UTV2319" s="59"/>
      <c r="UTW2319" s="59"/>
      <c r="UTX2319" s="59"/>
      <c r="UTY2319" s="59"/>
      <c r="UTZ2319" s="59"/>
      <c r="UUA2319" s="59"/>
      <c r="UUB2319" s="59"/>
      <c r="UUC2319" s="59"/>
      <c r="UUD2319" s="59"/>
      <c r="UUE2319" s="59"/>
      <c r="UUF2319" s="59"/>
      <c r="UUG2319" s="59"/>
      <c r="UUH2319" s="59"/>
      <c r="UUI2319" s="59"/>
      <c r="UUJ2319" s="59"/>
      <c r="UUK2319" s="59"/>
      <c r="UUL2319" s="59"/>
      <c r="UUM2319" s="59"/>
      <c r="UUN2319" s="59"/>
      <c r="UUO2319" s="59"/>
      <c r="UUP2319" s="59"/>
      <c r="UUQ2319" s="59"/>
      <c r="UUR2319" s="59"/>
      <c r="UUS2319" s="59"/>
      <c r="UUT2319" s="59"/>
      <c r="UUU2319" s="59"/>
      <c r="UUV2319" s="59"/>
      <c r="UUW2319" s="59"/>
      <c r="UUX2319" s="59"/>
      <c r="UUY2319" s="59"/>
      <c r="UUZ2319" s="59"/>
      <c r="UVA2319" s="59"/>
      <c r="UVB2319" s="59"/>
      <c r="UVC2319" s="59"/>
      <c r="UVD2319" s="59"/>
      <c r="UVE2319" s="59"/>
      <c r="UVF2319" s="59"/>
      <c r="UVG2319" s="59"/>
      <c r="UVH2319" s="59"/>
      <c r="UVI2319" s="59"/>
      <c r="UVJ2319" s="59"/>
      <c r="UVK2319" s="59"/>
      <c r="UVL2319" s="59"/>
      <c r="UVM2319" s="59"/>
      <c r="UVN2319" s="59"/>
      <c r="UVO2319" s="59"/>
      <c r="UVP2319" s="59"/>
      <c r="UVQ2319" s="59"/>
      <c r="UVR2319" s="59"/>
      <c r="UVS2319" s="59"/>
      <c r="UVT2319" s="59"/>
      <c r="UVU2319" s="59"/>
      <c r="UVV2319" s="59"/>
      <c r="UVW2319" s="59"/>
      <c r="UVX2319" s="59"/>
      <c r="UVY2319" s="59"/>
      <c r="UVZ2319" s="59"/>
      <c r="UWA2319" s="59"/>
      <c r="UWB2319" s="59"/>
      <c r="UWC2319" s="59"/>
      <c r="UWD2319" s="59"/>
      <c r="UWE2319" s="59"/>
      <c r="UWF2319" s="59"/>
      <c r="UWG2319" s="59"/>
      <c r="UWH2319" s="59"/>
      <c r="UWI2319" s="59"/>
      <c r="UWJ2319" s="59"/>
      <c r="UWK2319" s="59"/>
      <c r="UWL2319" s="59"/>
      <c r="UWM2319" s="59"/>
      <c r="UWN2319" s="59"/>
      <c r="UWO2319" s="59"/>
      <c r="UWP2319" s="59"/>
      <c r="UWQ2319" s="59"/>
      <c r="UWR2319" s="59"/>
      <c r="UWS2319" s="59"/>
      <c r="UWT2319" s="59"/>
      <c r="UWU2319" s="59"/>
      <c r="UWV2319" s="59"/>
      <c r="UWW2319" s="59"/>
      <c r="UWX2319" s="59"/>
      <c r="UWY2319" s="59"/>
      <c r="UWZ2319" s="59"/>
      <c r="UXA2319" s="59"/>
      <c r="UXB2319" s="59"/>
      <c r="UXC2319" s="59"/>
      <c r="UXD2319" s="59"/>
      <c r="UXE2319" s="59"/>
      <c r="UXF2319" s="59"/>
      <c r="UXG2319" s="59"/>
      <c r="UXH2319" s="59"/>
      <c r="UXI2319" s="59"/>
      <c r="UXJ2319" s="59"/>
      <c r="UXK2319" s="59"/>
      <c r="UXL2319" s="59"/>
      <c r="UXM2319" s="59"/>
      <c r="UXN2319" s="59"/>
      <c r="UXO2319" s="59"/>
      <c r="UXP2319" s="59"/>
      <c r="UXQ2319" s="59"/>
      <c r="UXR2319" s="59"/>
      <c r="UXS2319" s="59"/>
      <c r="UXT2319" s="59"/>
      <c r="UXU2319" s="59"/>
      <c r="UXV2319" s="59"/>
      <c r="UXW2319" s="59"/>
      <c r="UXX2319" s="59"/>
      <c r="UXY2319" s="59"/>
      <c r="UXZ2319" s="59"/>
      <c r="UYA2319" s="59"/>
      <c r="UYB2319" s="59"/>
      <c r="UYC2319" s="59"/>
      <c r="UYD2319" s="59"/>
      <c r="UYE2319" s="59"/>
      <c r="UYF2319" s="59"/>
      <c r="UYG2319" s="59"/>
      <c r="UYH2319" s="59"/>
      <c r="UYI2319" s="59"/>
      <c r="UYJ2319" s="59"/>
      <c r="UYK2319" s="59"/>
      <c r="UYL2319" s="59"/>
      <c r="UYM2319" s="59"/>
      <c r="UYN2319" s="59"/>
      <c r="UYO2319" s="59"/>
      <c r="UYP2319" s="59"/>
      <c r="UYQ2319" s="59"/>
      <c r="UYR2319" s="59"/>
      <c r="UYS2319" s="59"/>
      <c r="UYT2319" s="59"/>
      <c r="UYU2319" s="59"/>
      <c r="UYV2319" s="59"/>
      <c r="UYW2319" s="59"/>
      <c r="UYX2319" s="59"/>
      <c r="UYY2319" s="59"/>
      <c r="UYZ2319" s="59"/>
      <c r="UZA2319" s="59"/>
      <c r="UZB2319" s="59"/>
      <c r="UZC2319" s="59"/>
      <c r="UZD2319" s="59"/>
      <c r="UZE2319" s="59"/>
      <c r="UZF2319" s="59"/>
      <c r="UZG2319" s="59"/>
      <c r="UZH2319" s="59"/>
      <c r="UZI2319" s="59"/>
      <c r="UZJ2319" s="59"/>
      <c r="UZK2319" s="59"/>
      <c r="UZL2319" s="59"/>
      <c r="UZM2319" s="59"/>
      <c r="UZN2319" s="59"/>
      <c r="UZO2319" s="59"/>
      <c r="UZP2319" s="59"/>
      <c r="UZQ2319" s="59"/>
      <c r="UZR2319" s="59"/>
      <c r="UZS2319" s="59"/>
      <c r="UZT2319" s="59"/>
      <c r="UZU2319" s="59"/>
      <c r="UZV2319" s="59"/>
      <c r="UZW2319" s="59"/>
      <c r="UZX2319" s="59"/>
      <c r="UZY2319" s="59"/>
      <c r="UZZ2319" s="59"/>
      <c r="VAA2319" s="59"/>
      <c r="VAB2319" s="59"/>
      <c r="VAC2319" s="59"/>
      <c r="VAD2319" s="59"/>
      <c r="VAE2319" s="59"/>
      <c r="VAF2319" s="59"/>
      <c r="VAG2319" s="59"/>
      <c r="VAH2319" s="59"/>
      <c r="VAI2319" s="59"/>
      <c r="VAJ2319" s="59"/>
      <c r="VAK2319" s="59"/>
      <c r="VAL2319" s="59"/>
      <c r="VAM2319" s="59"/>
      <c r="VAN2319" s="59"/>
      <c r="VAO2319" s="59"/>
      <c r="VAP2319" s="59"/>
      <c r="VAQ2319" s="59"/>
      <c r="VAR2319" s="59"/>
      <c r="VAS2319" s="59"/>
      <c r="VAT2319" s="59"/>
      <c r="VAU2319" s="59"/>
      <c r="VAV2319" s="59"/>
      <c r="VAW2319" s="59"/>
      <c r="VAX2319" s="59"/>
      <c r="VAY2319" s="59"/>
      <c r="VAZ2319" s="59"/>
      <c r="VBA2319" s="59"/>
      <c r="VBB2319" s="59"/>
      <c r="VBC2319" s="59"/>
      <c r="VBD2319" s="59"/>
      <c r="VBE2319" s="59"/>
      <c r="VBF2319" s="59"/>
      <c r="VBG2319" s="59"/>
      <c r="VBH2319" s="59"/>
      <c r="VBI2319" s="59"/>
      <c r="VBJ2319" s="59"/>
      <c r="VBK2319" s="59"/>
      <c r="VBL2319" s="59"/>
      <c r="VBM2319" s="59"/>
      <c r="VBN2319" s="59"/>
      <c r="VBO2319" s="59"/>
      <c r="VBP2319" s="59"/>
      <c r="VBQ2319" s="59"/>
      <c r="VBR2319" s="59"/>
      <c r="VBS2319" s="59"/>
      <c r="VBT2319" s="59"/>
      <c r="VBU2319" s="59"/>
      <c r="VBV2319" s="59"/>
      <c r="VBW2319" s="59"/>
      <c r="VBX2319" s="59"/>
      <c r="VBY2319" s="59"/>
      <c r="VBZ2319" s="59"/>
      <c r="VCA2319" s="59"/>
      <c r="VCB2319" s="59"/>
      <c r="VCC2319" s="59"/>
      <c r="VCD2319" s="59"/>
      <c r="VCE2319" s="59"/>
      <c r="VCF2319" s="59"/>
      <c r="VCG2319" s="59"/>
      <c r="VCH2319" s="59"/>
      <c r="VCI2319" s="59"/>
      <c r="VCJ2319" s="59"/>
      <c r="VCK2319" s="59"/>
      <c r="VCL2319" s="59"/>
      <c r="VCM2319" s="59"/>
      <c r="VCN2319" s="59"/>
      <c r="VCO2319" s="59"/>
      <c r="VCP2319" s="59"/>
      <c r="VCQ2319" s="59"/>
      <c r="VCR2319" s="59"/>
      <c r="VCS2319" s="59"/>
      <c r="VCT2319" s="59"/>
      <c r="VCU2319" s="59"/>
      <c r="VCV2319" s="59"/>
      <c r="VCW2319" s="59"/>
      <c r="VCX2319" s="59"/>
      <c r="VCY2319" s="59"/>
      <c r="VCZ2319" s="59"/>
      <c r="VDA2319" s="59"/>
      <c r="VDB2319" s="59"/>
      <c r="VDC2319" s="59"/>
      <c r="VDD2319" s="59"/>
      <c r="VDE2319" s="59"/>
      <c r="VDF2319" s="59"/>
      <c r="VDG2319" s="59"/>
      <c r="VDH2319" s="59"/>
      <c r="VDI2319" s="59"/>
      <c r="VDJ2319" s="59"/>
      <c r="VDK2319" s="59"/>
      <c r="VDL2319" s="59"/>
      <c r="VDM2319" s="59"/>
      <c r="VDN2319" s="59"/>
      <c r="VDO2319" s="59"/>
      <c r="VDP2319" s="59"/>
      <c r="VDQ2319" s="59"/>
      <c r="VDR2319" s="59"/>
      <c r="VDS2319" s="59"/>
      <c r="VDT2319" s="59"/>
      <c r="VDU2319" s="59"/>
      <c r="VDV2319" s="59"/>
      <c r="VDW2319" s="59"/>
      <c r="VDX2319" s="59"/>
      <c r="VDY2319" s="59"/>
      <c r="VDZ2319" s="59"/>
      <c r="VEA2319" s="59"/>
      <c r="VEB2319" s="59"/>
      <c r="VEC2319" s="59"/>
      <c r="VED2319" s="59"/>
      <c r="VEE2319" s="59"/>
      <c r="VEF2319" s="59"/>
      <c r="VEG2319" s="59"/>
      <c r="VEH2319" s="59"/>
      <c r="VEI2319" s="59"/>
      <c r="VEJ2319" s="59"/>
      <c r="VEK2319" s="59"/>
      <c r="VEL2319" s="59"/>
      <c r="VEM2319" s="59"/>
      <c r="VEN2319" s="59"/>
      <c r="VEO2319" s="59"/>
      <c r="VEP2319" s="59"/>
      <c r="VEQ2319" s="59"/>
      <c r="VER2319" s="59"/>
      <c r="VES2319" s="59"/>
      <c r="VET2319" s="59"/>
      <c r="VEU2319" s="59"/>
      <c r="VEV2319" s="59"/>
      <c r="VEW2319" s="59"/>
      <c r="VEX2319" s="59"/>
      <c r="VEY2319" s="59"/>
      <c r="VEZ2319" s="59"/>
      <c r="VFA2319" s="59"/>
      <c r="VFB2319" s="59"/>
      <c r="VFC2319" s="59"/>
      <c r="VFD2319" s="59"/>
      <c r="VFE2319" s="59"/>
      <c r="VFF2319" s="59"/>
      <c r="VFG2319" s="59"/>
      <c r="VFH2319" s="59"/>
      <c r="VFI2319" s="59"/>
      <c r="VFJ2319" s="59"/>
      <c r="VFK2319" s="59"/>
      <c r="VFL2319" s="59"/>
      <c r="VFM2319" s="59"/>
      <c r="VFN2319" s="59"/>
      <c r="VFO2319" s="59"/>
      <c r="VFP2319" s="59"/>
      <c r="VFQ2319" s="59"/>
      <c r="VFR2319" s="59"/>
      <c r="VFS2319" s="59"/>
      <c r="VFT2319" s="59"/>
      <c r="VFU2319" s="59"/>
      <c r="VFV2319" s="59"/>
      <c r="VFW2319" s="59"/>
      <c r="VFX2319" s="59"/>
      <c r="VFY2319" s="59"/>
      <c r="VFZ2319" s="59"/>
      <c r="VGA2319" s="59"/>
      <c r="VGB2319" s="59"/>
      <c r="VGC2319" s="59"/>
      <c r="VGD2319" s="59"/>
      <c r="VGE2319" s="59"/>
      <c r="VGF2319" s="59"/>
      <c r="VGG2319" s="59"/>
      <c r="VGH2319" s="59"/>
      <c r="VGI2319" s="59"/>
      <c r="VGJ2319" s="59"/>
      <c r="VGK2319" s="59"/>
      <c r="VGL2319" s="59"/>
      <c r="VGM2319" s="59"/>
      <c r="VGN2319" s="59"/>
      <c r="VGO2319" s="59"/>
      <c r="VGP2319" s="59"/>
      <c r="VGQ2319" s="59"/>
      <c r="VGR2319" s="59"/>
      <c r="VGS2319" s="59"/>
      <c r="VGT2319" s="59"/>
      <c r="VGU2319" s="59"/>
      <c r="VGV2319" s="59"/>
      <c r="VGW2319" s="59"/>
      <c r="VGX2319" s="59"/>
      <c r="VGY2319" s="59"/>
      <c r="VGZ2319" s="59"/>
      <c r="VHA2319" s="59"/>
      <c r="VHB2319" s="59"/>
      <c r="VHC2319" s="59"/>
      <c r="VHD2319" s="59"/>
      <c r="VHE2319" s="59"/>
      <c r="VHF2319" s="59"/>
      <c r="VHG2319" s="59"/>
      <c r="VHH2319" s="59"/>
      <c r="VHI2319" s="59"/>
      <c r="VHJ2319" s="59"/>
      <c r="VHK2319" s="59"/>
      <c r="VHL2319" s="59"/>
      <c r="VHM2319" s="59"/>
      <c r="VHN2319" s="59"/>
      <c r="VHO2319" s="59"/>
      <c r="VHP2319" s="59"/>
      <c r="VHQ2319" s="59"/>
      <c r="VHR2319" s="59"/>
      <c r="VHS2319" s="59"/>
      <c r="VHT2319" s="59"/>
      <c r="VHU2319" s="59"/>
      <c r="VHV2319" s="59"/>
      <c r="VHW2319" s="59"/>
      <c r="VHX2319" s="59"/>
      <c r="VHY2319" s="59"/>
      <c r="VHZ2319" s="59"/>
      <c r="VIA2319" s="59"/>
      <c r="VIB2319" s="59"/>
      <c r="VIC2319" s="59"/>
      <c r="VID2319" s="59"/>
      <c r="VIE2319" s="59"/>
      <c r="VIF2319" s="59"/>
      <c r="VIG2319" s="59"/>
      <c r="VIH2319" s="59"/>
      <c r="VII2319" s="59"/>
      <c r="VIJ2319" s="59"/>
      <c r="VIK2319" s="59"/>
      <c r="VIL2319" s="59"/>
      <c r="VIM2319" s="59"/>
      <c r="VIN2319" s="59"/>
      <c r="VIO2319" s="59"/>
      <c r="VIP2319" s="59"/>
      <c r="VIQ2319" s="59"/>
      <c r="VIR2319" s="59"/>
      <c r="VIS2319" s="59"/>
      <c r="VIT2319" s="59"/>
      <c r="VIU2319" s="59"/>
      <c r="VIV2319" s="59"/>
      <c r="VIW2319" s="59"/>
      <c r="VIX2319" s="59"/>
      <c r="VIY2319" s="59"/>
      <c r="VIZ2319" s="59"/>
      <c r="VJA2319" s="59"/>
      <c r="VJB2319" s="59"/>
      <c r="VJC2319" s="59"/>
      <c r="VJD2319" s="59"/>
      <c r="VJE2319" s="59"/>
      <c r="VJF2319" s="59"/>
      <c r="VJG2319" s="59"/>
      <c r="VJH2319" s="59"/>
      <c r="VJI2319" s="59"/>
      <c r="VJJ2319" s="59"/>
      <c r="VJK2319" s="59"/>
      <c r="VJL2319" s="59"/>
      <c r="VJM2319" s="59"/>
      <c r="VJN2319" s="59"/>
      <c r="VJO2319" s="59"/>
      <c r="VJP2319" s="59"/>
      <c r="VJQ2319" s="59"/>
      <c r="VJR2319" s="59"/>
      <c r="VJS2319" s="59"/>
      <c r="VJT2319" s="59"/>
      <c r="VJU2319" s="59"/>
      <c r="VJV2319" s="59"/>
      <c r="VJW2319" s="59"/>
      <c r="VJX2319" s="59"/>
      <c r="VJY2319" s="59"/>
      <c r="VJZ2319" s="59"/>
      <c r="VKA2319" s="59"/>
      <c r="VKB2319" s="59"/>
      <c r="VKC2319" s="59"/>
      <c r="VKD2319" s="59"/>
      <c r="VKE2319" s="59"/>
      <c r="VKF2319" s="59"/>
      <c r="VKG2319" s="59"/>
      <c r="VKH2319" s="59"/>
      <c r="VKI2319" s="59"/>
      <c r="VKJ2319" s="59"/>
      <c r="VKK2319" s="59"/>
      <c r="VKL2319" s="59"/>
      <c r="VKM2319" s="59"/>
      <c r="VKN2319" s="59"/>
      <c r="VKO2319" s="59"/>
      <c r="VKP2319" s="59"/>
      <c r="VKQ2319" s="59"/>
      <c r="VKR2319" s="59"/>
      <c r="VKS2319" s="59"/>
      <c r="VKT2319" s="59"/>
      <c r="VKU2319" s="59"/>
      <c r="VKV2319" s="59"/>
      <c r="VKW2319" s="59"/>
      <c r="VKX2319" s="59"/>
      <c r="VKY2319" s="59"/>
      <c r="VKZ2319" s="59"/>
      <c r="VLA2319" s="59"/>
      <c r="VLB2319" s="59"/>
      <c r="VLC2319" s="59"/>
      <c r="VLD2319" s="59"/>
      <c r="VLE2319" s="59"/>
      <c r="VLF2319" s="59"/>
      <c r="VLG2319" s="59"/>
      <c r="VLH2319" s="59"/>
      <c r="VLI2319" s="59"/>
      <c r="VLJ2319" s="59"/>
      <c r="VLK2319" s="59"/>
      <c r="VLL2319" s="59"/>
      <c r="VLM2319" s="59"/>
      <c r="VLN2319" s="59"/>
      <c r="VLO2319" s="59"/>
      <c r="VLP2319" s="59"/>
      <c r="VLQ2319" s="59"/>
      <c r="VLR2319" s="59"/>
      <c r="VLS2319" s="59"/>
      <c r="VLT2319" s="59"/>
      <c r="VLU2319" s="59"/>
      <c r="VLV2319" s="59"/>
      <c r="VLW2319" s="59"/>
      <c r="VLX2319" s="59"/>
      <c r="VLY2319" s="59"/>
      <c r="VLZ2319" s="59"/>
      <c r="VMA2319" s="59"/>
      <c r="VMB2319" s="59"/>
      <c r="VMC2319" s="59"/>
      <c r="VMD2319" s="59"/>
      <c r="VME2319" s="59"/>
      <c r="VMF2319" s="59"/>
      <c r="VMG2319" s="59"/>
      <c r="VMH2319" s="59"/>
      <c r="VMI2319" s="59"/>
      <c r="VMJ2319" s="59"/>
      <c r="VMK2319" s="59"/>
      <c r="VML2319" s="59"/>
      <c r="VMM2319" s="59"/>
      <c r="VMN2319" s="59"/>
      <c r="VMO2319" s="59"/>
      <c r="VMP2319" s="59"/>
      <c r="VMQ2319" s="59"/>
      <c r="VMR2319" s="59"/>
      <c r="VMS2319" s="59"/>
      <c r="VMT2319" s="59"/>
      <c r="VMU2319" s="59"/>
      <c r="VMV2319" s="59"/>
      <c r="VMW2319" s="59"/>
      <c r="VMX2319" s="59"/>
      <c r="VMY2319" s="59"/>
      <c r="VMZ2319" s="59"/>
      <c r="VNA2319" s="59"/>
      <c r="VNB2319" s="59"/>
      <c r="VNC2319" s="59"/>
      <c r="VND2319" s="59"/>
      <c r="VNE2319" s="59"/>
      <c r="VNF2319" s="59"/>
      <c r="VNG2319" s="59"/>
      <c r="VNH2319" s="59"/>
      <c r="VNI2319" s="59"/>
      <c r="VNJ2319" s="59"/>
      <c r="VNK2319" s="59"/>
      <c r="VNL2319" s="59"/>
      <c r="VNM2319" s="59"/>
      <c r="VNN2319" s="59"/>
      <c r="VNO2319" s="59"/>
      <c r="VNP2319" s="59"/>
      <c r="VNQ2319" s="59"/>
      <c r="VNR2319" s="59"/>
      <c r="VNS2319" s="59"/>
      <c r="VNT2319" s="59"/>
      <c r="VNU2319" s="59"/>
      <c r="VNV2319" s="59"/>
      <c r="VNW2319" s="59"/>
      <c r="VNX2319" s="59"/>
      <c r="VNY2319" s="59"/>
      <c r="VNZ2319" s="59"/>
      <c r="VOA2319" s="59"/>
      <c r="VOB2319" s="59"/>
      <c r="VOC2319" s="59"/>
      <c r="VOD2319" s="59"/>
      <c r="VOE2319" s="59"/>
      <c r="VOF2319" s="59"/>
      <c r="VOG2319" s="59"/>
      <c r="VOH2319" s="59"/>
      <c r="VOI2319" s="59"/>
      <c r="VOJ2319" s="59"/>
      <c r="VOK2319" s="59"/>
      <c r="VOL2319" s="59"/>
      <c r="VOM2319" s="59"/>
      <c r="VON2319" s="59"/>
      <c r="VOO2319" s="59"/>
      <c r="VOP2319" s="59"/>
      <c r="VOQ2319" s="59"/>
      <c r="VOR2319" s="59"/>
      <c r="VOS2319" s="59"/>
      <c r="VOT2319" s="59"/>
      <c r="VOU2319" s="59"/>
      <c r="VOV2319" s="59"/>
      <c r="VOW2319" s="59"/>
      <c r="VOX2319" s="59"/>
      <c r="VOY2319" s="59"/>
      <c r="VOZ2319" s="59"/>
      <c r="VPA2319" s="59"/>
      <c r="VPB2319" s="59"/>
      <c r="VPC2319" s="59"/>
      <c r="VPD2319" s="59"/>
      <c r="VPE2319" s="59"/>
      <c r="VPF2319" s="59"/>
      <c r="VPG2319" s="59"/>
      <c r="VPH2319" s="59"/>
      <c r="VPI2319" s="59"/>
      <c r="VPJ2319" s="59"/>
      <c r="VPK2319" s="59"/>
      <c r="VPL2319" s="59"/>
      <c r="VPM2319" s="59"/>
      <c r="VPN2319" s="59"/>
      <c r="VPO2319" s="59"/>
      <c r="VPP2319" s="59"/>
      <c r="VPQ2319" s="59"/>
      <c r="VPR2319" s="59"/>
      <c r="VPS2319" s="59"/>
      <c r="VPT2319" s="59"/>
      <c r="VPU2319" s="59"/>
      <c r="VPV2319" s="59"/>
      <c r="VPW2319" s="59"/>
      <c r="VPX2319" s="59"/>
      <c r="VPY2319" s="59"/>
      <c r="VPZ2319" s="59"/>
      <c r="VQA2319" s="59"/>
      <c r="VQB2319" s="59"/>
      <c r="VQC2319" s="59"/>
      <c r="VQD2319" s="59"/>
      <c r="VQE2319" s="59"/>
      <c r="VQF2319" s="59"/>
      <c r="VQG2319" s="59"/>
      <c r="VQH2319" s="59"/>
      <c r="VQI2319" s="59"/>
      <c r="VQJ2319" s="59"/>
      <c r="VQK2319" s="59"/>
      <c r="VQL2319" s="59"/>
      <c r="VQM2319" s="59"/>
      <c r="VQN2319" s="59"/>
      <c r="VQO2319" s="59"/>
      <c r="VQP2319" s="59"/>
      <c r="VQQ2319" s="59"/>
      <c r="VQR2319" s="59"/>
      <c r="VQS2319" s="59"/>
      <c r="VQT2319" s="59"/>
      <c r="VQU2319" s="59"/>
      <c r="VQV2319" s="59"/>
      <c r="VQW2319" s="59"/>
      <c r="VQX2319" s="59"/>
      <c r="VQY2319" s="59"/>
      <c r="VQZ2319" s="59"/>
      <c r="VRA2319" s="59"/>
      <c r="VRB2319" s="59"/>
      <c r="VRC2319" s="59"/>
      <c r="VRD2319" s="59"/>
      <c r="VRE2319" s="59"/>
      <c r="VRF2319" s="59"/>
      <c r="VRG2319" s="59"/>
      <c r="VRH2319" s="59"/>
      <c r="VRI2319" s="59"/>
      <c r="VRJ2319" s="59"/>
      <c r="VRK2319" s="59"/>
      <c r="VRL2319" s="59"/>
      <c r="VRM2319" s="59"/>
      <c r="VRN2319" s="59"/>
      <c r="VRO2319" s="59"/>
      <c r="VRP2319" s="59"/>
      <c r="VRQ2319" s="59"/>
      <c r="VRR2319" s="59"/>
      <c r="VRS2319" s="59"/>
      <c r="VRT2319" s="59"/>
      <c r="VRU2319" s="59"/>
      <c r="VRV2319" s="59"/>
      <c r="VRW2319" s="59"/>
      <c r="VRX2319" s="59"/>
      <c r="VRY2319" s="59"/>
      <c r="VRZ2319" s="59"/>
      <c r="VSA2319" s="59"/>
      <c r="VSB2319" s="59"/>
      <c r="VSC2319" s="59"/>
      <c r="VSD2319" s="59"/>
      <c r="VSE2319" s="59"/>
      <c r="VSF2319" s="59"/>
      <c r="VSG2319" s="59"/>
      <c r="VSH2319" s="59"/>
      <c r="VSI2319" s="59"/>
      <c r="VSJ2319" s="59"/>
      <c r="VSK2319" s="59"/>
      <c r="VSL2319" s="59"/>
      <c r="VSM2319" s="59"/>
      <c r="VSN2319" s="59"/>
      <c r="VSO2319" s="59"/>
      <c r="VSP2319" s="59"/>
      <c r="VSQ2319" s="59"/>
      <c r="VSR2319" s="59"/>
      <c r="VSS2319" s="59"/>
      <c r="VST2319" s="59"/>
      <c r="VSU2319" s="59"/>
      <c r="VSV2319" s="59"/>
      <c r="VSW2319" s="59"/>
      <c r="VSX2319" s="59"/>
      <c r="VSY2319" s="59"/>
      <c r="VSZ2319" s="59"/>
      <c r="VTA2319" s="59"/>
      <c r="VTB2319" s="59"/>
      <c r="VTC2319" s="59"/>
      <c r="VTD2319" s="59"/>
      <c r="VTE2319" s="59"/>
      <c r="VTF2319" s="59"/>
      <c r="VTG2319" s="59"/>
      <c r="VTH2319" s="59"/>
      <c r="VTI2319" s="59"/>
      <c r="VTJ2319" s="59"/>
      <c r="VTK2319" s="59"/>
      <c r="VTL2319" s="59"/>
      <c r="VTM2319" s="59"/>
      <c r="VTN2319" s="59"/>
      <c r="VTO2319" s="59"/>
      <c r="VTP2319" s="59"/>
      <c r="VTQ2319" s="59"/>
      <c r="VTR2319" s="59"/>
      <c r="VTS2319" s="59"/>
      <c r="VTT2319" s="59"/>
      <c r="VTU2319" s="59"/>
      <c r="VTV2319" s="59"/>
      <c r="VTW2319" s="59"/>
      <c r="VTX2319" s="59"/>
      <c r="VTY2319" s="59"/>
      <c r="VTZ2319" s="59"/>
      <c r="VUA2319" s="59"/>
      <c r="VUB2319" s="59"/>
      <c r="VUC2319" s="59"/>
      <c r="VUD2319" s="59"/>
      <c r="VUE2319" s="59"/>
      <c r="VUF2319" s="59"/>
      <c r="VUG2319" s="59"/>
      <c r="VUH2319" s="59"/>
      <c r="VUI2319" s="59"/>
      <c r="VUJ2319" s="59"/>
      <c r="VUK2319" s="59"/>
      <c r="VUL2319" s="59"/>
      <c r="VUM2319" s="59"/>
      <c r="VUN2319" s="59"/>
      <c r="VUO2319" s="59"/>
      <c r="VUP2319" s="59"/>
      <c r="VUQ2319" s="59"/>
      <c r="VUR2319" s="59"/>
      <c r="VUS2319" s="59"/>
      <c r="VUT2319" s="59"/>
      <c r="VUU2319" s="59"/>
      <c r="VUV2319" s="59"/>
      <c r="VUW2319" s="59"/>
      <c r="VUX2319" s="59"/>
      <c r="VUY2319" s="59"/>
      <c r="VUZ2319" s="59"/>
      <c r="VVA2319" s="59"/>
      <c r="VVB2319" s="59"/>
      <c r="VVC2319" s="59"/>
      <c r="VVD2319" s="59"/>
      <c r="VVE2319" s="59"/>
      <c r="VVF2319" s="59"/>
      <c r="VVG2319" s="59"/>
      <c r="VVH2319" s="59"/>
      <c r="VVI2319" s="59"/>
      <c r="VVJ2319" s="59"/>
      <c r="VVK2319" s="59"/>
      <c r="VVL2319" s="59"/>
      <c r="VVM2319" s="59"/>
      <c r="VVN2319" s="59"/>
      <c r="VVO2319" s="59"/>
      <c r="VVP2319" s="59"/>
      <c r="VVQ2319" s="59"/>
      <c r="VVR2319" s="59"/>
      <c r="VVS2319" s="59"/>
      <c r="VVT2319" s="59"/>
      <c r="VVU2319" s="59"/>
      <c r="VVV2319" s="59"/>
      <c r="VVW2319" s="59"/>
      <c r="VVX2319" s="59"/>
      <c r="VVY2319" s="59"/>
      <c r="VVZ2319" s="59"/>
      <c r="VWA2319" s="59"/>
      <c r="VWB2319" s="59"/>
      <c r="VWC2319" s="59"/>
      <c r="VWD2319" s="59"/>
      <c r="VWE2319" s="59"/>
      <c r="VWF2319" s="59"/>
      <c r="VWG2319" s="59"/>
      <c r="VWH2319" s="59"/>
      <c r="VWI2319" s="59"/>
      <c r="VWJ2319" s="59"/>
      <c r="VWK2319" s="59"/>
      <c r="VWL2319" s="59"/>
      <c r="VWM2319" s="59"/>
      <c r="VWN2319" s="59"/>
      <c r="VWO2319" s="59"/>
      <c r="VWP2319" s="59"/>
      <c r="VWQ2319" s="59"/>
      <c r="VWR2319" s="59"/>
      <c r="VWS2319" s="59"/>
      <c r="VWT2319" s="59"/>
      <c r="VWU2319" s="59"/>
      <c r="VWV2319" s="59"/>
      <c r="VWW2319" s="59"/>
      <c r="VWX2319" s="59"/>
      <c r="VWY2319" s="59"/>
      <c r="VWZ2319" s="59"/>
      <c r="VXA2319" s="59"/>
      <c r="VXB2319" s="59"/>
      <c r="VXC2319" s="59"/>
      <c r="VXD2319" s="59"/>
      <c r="VXE2319" s="59"/>
      <c r="VXF2319" s="59"/>
      <c r="VXG2319" s="59"/>
      <c r="VXH2319" s="59"/>
      <c r="VXI2319" s="59"/>
      <c r="VXJ2319" s="59"/>
      <c r="VXK2319" s="59"/>
      <c r="VXL2319" s="59"/>
      <c r="VXM2319" s="59"/>
      <c r="VXN2319" s="59"/>
      <c r="VXO2319" s="59"/>
      <c r="VXP2319" s="59"/>
      <c r="VXQ2319" s="59"/>
      <c r="VXR2319" s="59"/>
      <c r="VXS2319" s="59"/>
      <c r="VXT2319" s="59"/>
      <c r="VXU2319" s="59"/>
      <c r="VXV2319" s="59"/>
      <c r="VXW2319" s="59"/>
      <c r="VXX2319" s="59"/>
      <c r="VXY2319" s="59"/>
      <c r="VXZ2319" s="59"/>
      <c r="VYA2319" s="59"/>
      <c r="VYB2319" s="59"/>
      <c r="VYC2319" s="59"/>
      <c r="VYD2319" s="59"/>
      <c r="VYE2319" s="59"/>
      <c r="VYF2319" s="59"/>
      <c r="VYG2319" s="59"/>
      <c r="VYH2319" s="59"/>
      <c r="VYI2319" s="59"/>
      <c r="VYJ2319" s="59"/>
      <c r="VYK2319" s="59"/>
      <c r="VYL2319" s="59"/>
      <c r="VYM2319" s="59"/>
      <c r="VYN2319" s="59"/>
      <c r="VYO2319" s="59"/>
      <c r="VYP2319" s="59"/>
      <c r="VYQ2319" s="59"/>
      <c r="VYR2319" s="59"/>
      <c r="VYS2319" s="59"/>
      <c r="VYT2319" s="59"/>
      <c r="VYU2319" s="59"/>
      <c r="VYV2319" s="59"/>
      <c r="VYW2319" s="59"/>
      <c r="VYX2319" s="59"/>
      <c r="VYY2319" s="59"/>
      <c r="VYZ2319" s="59"/>
      <c r="VZA2319" s="59"/>
      <c r="VZB2319" s="59"/>
      <c r="VZC2319" s="59"/>
      <c r="VZD2319" s="59"/>
      <c r="VZE2319" s="59"/>
      <c r="VZF2319" s="59"/>
      <c r="VZG2319" s="59"/>
      <c r="VZH2319" s="59"/>
      <c r="VZI2319" s="59"/>
      <c r="VZJ2319" s="59"/>
      <c r="VZK2319" s="59"/>
      <c r="VZL2319" s="59"/>
      <c r="VZM2319" s="59"/>
      <c r="VZN2319" s="59"/>
      <c r="VZO2319" s="59"/>
      <c r="VZP2319" s="59"/>
      <c r="VZQ2319" s="59"/>
      <c r="VZR2319" s="59"/>
      <c r="VZS2319" s="59"/>
      <c r="VZT2319" s="59"/>
      <c r="VZU2319" s="59"/>
      <c r="VZV2319" s="59"/>
      <c r="VZW2319" s="59"/>
      <c r="VZX2319" s="59"/>
      <c r="VZY2319" s="59"/>
      <c r="VZZ2319" s="59"/>
      <c r="WAA2319" s="59"/>
      <c r="WAB2319" s="59"/>
      <c r="WAC2319" s="59"/>
      <c r="WAD2319" s="59"/>
      <c r="WAE2319" s="59"/>
      <c r="WAF2319" s="59"/>
      <c r="WAG2319" s="59"/>
      <c r="WAH2319" s="59"/>
      <c r="WAI2319" s="59"/>
      <c r="WAJ2319" s="59"/>
      <c r="WAK2319" s="59"/>
      <c r="WAL2319" s="59"/>
      <c r="WAM2319" s="59"/>
      <c r="WAN2319" s="59"/>
      <c r="WAO2319" s="59"/>
      <c r="WAP2319" s="59"/>
      <c r="WAQ2319" s="59"/>
      <c r="WAR2319" s="59"/>
      <c r="WAS2319" s="59"/>
      <c r="WAT2319" s="59"/>
      <c r="WAU2319" s="59"/>
      <c r="WAV2319" s="59"/>
      <c r="WAW2319" s="59"/>
      <c r="WAX2319" s="59"/>
      <c r="WAY2319" s="59"/>
      <c r="WAZ2319" s="59"/>
      <c r="WBA2319" s="59"/>
      <c r="WBB2319" s="59"/>
      <c r="WBC2319" s="59"/>
      <c r="WBD2319" s="59"/>
      <c r="WBE2319" s="59"/>
      <c r="WBF2319" s="59"/>
      <c r="WBG2319" s="59"/>
      <c r="WBH2319" s="59"/>
      <c r="WBI2319" s="59"/>
      <c r="WBJ2319" s="59"/>
      <c r="WBK2319" s="59"/>
      <c r="WBL2319" s="59"/>
      <c r="WBM2319" s="59"/>
      <c r="WBN2319" s="59"/>
      <c r="WBO2319" s="59"/>
      <c r="WBP2319" s="59"/>
      <c r="WBQ2319" s="59"/>
      <c r="WBR2319" s="59"/>
      <c r="WBS2319" s="59"/>
      <c r="WBT2319" s="59"/>
      <c r="WBU2319" s="59"/>
      <c r="WBV2319" s="59"/>
      <c r="WBW2319" s="59"/>
      <c r="WBX2319" s="59"/>
      <c r="WBY2319" s="59"/>
      <c r="WBZ2319" s="59"/>
      <c r="WCA2319" s="59"/>
      <c r="WCB2319" s="59"/>
      <c r="WCC2319" s="59"/>
      <c r="WCD2319" s="59"/>
      <c r="WCE2319" s="59"/>
      <c r="WCF2319" s="59"/>
      <c r="WCG2319" s="59"/>
      <c r="WCH2319" s="59"/>
      <c r="WCI2319" s="59"/>
      <c r="WCJ2319" s="59"/>
      <c r="WCK2319" s="59"/>
      <c r="WCL2319" s="59"/>
      <c r="WCM2319" s="59"/>
      <c r="WCN2319" s="59"/>
      <c r="WCO2319" s="59"/>
      <c r="WCP2319" s="59"/>
      <c r="WCQ2319" s="59"/>
      <c r="WCR2319" s="59"/>
      <c r="WCS2319" s="59"/>
      <c r="WCT2319" s="59"/>
      <c r="WCU2319" s="59"/>
      <c r="WCV2319" s="59"/>
      <c r="WCW2319" s="59"/>
      <c r="WCX2319" s="59"/>
      <c r="WCY2319" s="59"/>
      <c r="WCZ2319" s="59"/>
      <c r="WDA2319" s="59"/>
      <c r="WDB2319" s="59"/>
      <c r="WDC2319" s="59"/>
      <c r="WDD2319" s="59"/>
      <c r="WDE2319" s="59"/>
      <c r="WDF2319" s="59"/>
      <c r="WDG2319" s="59"/>
      <c r="WDH2319" s="59"/>
      <c r="WDI2319" s="59"/>
      <c r="WDJ2319" s="59"/>
      <c r="WDK2319" s="59"/>
      <c r="WDL2319" s="59"/>
      <c r="WDM2319" s="59"/>
      <c r="WDN2319" s="59"/>
      <c r="WDO2319" s="59"/>
      <c r="WDP2319" s="59"/>
      <c r="WDQ2319" s="59"/>
      <c r="WDR2319" s="59"/>
      <c r="WDS2319" s="59"/>
      <c r="WDT2319" s="59"/>
      <c r="WDU2319" s="59"/>
      <c r="WDV2319" s="59"/>
      <c r="WDW2319" s="59"/>
      <c r="WDX2319" s="59"/>
      <c r="WDY2319" s="59"/>
      <c r="WDZ2319" s="59"/>
      <c r="WEA2319" s="59"/>
      <c r="WEB2319" s="59"/>
      <c r="WEC2319" s="59"/>
      <c r="WED2319" s="59"/>
      <c r="WEE2319" s="59"/>
      <c r="WEF2319" s="59"/>
      <c r="WEG2319" s="59"/>
      <c r="WEH2319" s="59"/>
      <c r="WEI2319" s="59"/>
      <c r="WEJ2319" s="59"/>
      <c r="WEK2319" s="59"/>
      <c r="WEL2319" s="59"/>
      <c r="WEM2319" s="59"/>
      <c r="WEN2319" s="59"/>
      <c r="WEO2319" s="59"/>
      <c r="WEP2319" s="59"/>
      <c r="WEQ2319" s="59"/>
      <c r="WER2319" s="59"/>
      <c r="WES2319" s="59"/>
      <c r="WET2319" s="59"/>
      <c r="WEU2319" s="59"/>
      <c r="WEV2319" s="59"/>
      <c r="WEW2319" s="59"/>
      <c r="WEX2319" s="59"/>
      <c r="WEY2319" s="59"/>
      <c r="WEZ2319" s="59"/>
      <c r="WFA2319" s="59"/>
      <c r="WFB2319" s="59"/>
      <c r="WFC2319" s="59"/>
      <c r="WFD2319" s="59"/>
      <c r="WFE2319" s="59"/>
      <c r="WFF2319" s="59"/>
      <c r="WFG2319" s="59"/>
      <c r="WFH2319" s="59"/>
      <c r="WFI2319" s="59"/>
      <c r="WFJ2319" s="59"/>
      <c r="WFK2319" s="59"/>
      <c r="WFL2319" s="59"/>
      <c r="WFM2319" s="59"/>
      <c r="WFN2319" s="59"/>
      <c r="WFO2319" s="59"/>
      <c r="WFP2319" s="59"/>
      <c r="WFQ2319" s="59"/>
      <c r="WFR2319" s="59"/>
      <c r="WFS2319" s="59"/>
      <c r="WFT2319" s="59"/>
      <c r="WFU2319" s="59"/>
      <c r="WFV2319" s="59"/>
      <c r="WFW2319" s="59"/>
      <c r="WFX2319" s="59"/>
      <c r="WFY2319" s="59"/>
      <c r="WFZ2319" s="59"/>
      <c r="WGA2319" s="59"/>
      <c r="WGB2319" s="59"/>
      <c r="WGC2319" s="59"/>
      <c r="WGD2319" s="59"/>
      <c r="WGE2319" s="59"/>
      <c r="WGF2319" s="59"/>
      <c r="WGG2319" s="59"/>
      <c r="WGH2319" s="59"/>
      <c r="WGI2319" s="59"/>
      <c r="WGJ2319" s="59"/>
      <c r="WGK2319" s="59"/>
      <c r="WGL2319" s="59"/>
      <c r="WGM2319" s="59"/>
      <c r="WGN2319" s="59"/>
      <c r="WGO2319" s="59"/>
      <c r="WGP2319" s="59"/>
      <c r="WGQ2319" s="59"/>
      <c r="WGR2319" s="59"/>
      <c r="WGS2319" s="59"/>
      <c r="WGT2319" s="59"/>
      <c r="WGU2319" s="59"/>
      <c r="WGV2319" s="59"/>
      <c r="WGW2319" s="59"/>
      <c r="WGX2319" s="59"/>
      <c r="WGY2319" s="59"/>
      <c r="WGZ2319" s="59"/>
      <c r="WHA2319" s="59"/>
      <c r="WHB2319" s="59"/>
      <c r="WHC2319" s="59"/>
      <c r="WHD2319" s="59"/>
      <c r="WHE2319" s="59"/>
      <c r="WHF2319" s="59"/>
      <c r="WHG2319" s="59"/>
      <c r="WHH2319" s="59"/>
      <c r="WHI2319" s="59"/>
      <c r="WHJ2319" s="59"/>
      <c r="WHK2319" s="59"/>
      <c r="WHL2319" s="59"/>
      <c r="WHM2319" s="59"/>
      <c r="WHN2319" s="59"/>
      <c r="WHO2319" s="59"/>
      <c r="WHP2319" s="59"/>
      <c r="WHQ2319" s="59"/>
      <c r="WHR2319" s="59"/>
      <c r="WHS2319" s="59"/>
      <c r="WHT2319" s="59"/>
      <c r="WHU2319" s="59"/>
      <c r="WHV2319" s="59"/>
      <c r="WHW2319" s="59"/>
      <c r="WHX2319" s="59"/>
      <c r="WHY2319" s="59"/>
      <c r="WHZ2319" s="59"/>
      <c r="WIA2319" s="59"/>
      <c r="WIB2319" s="59"/>
      <c r="WIC2319" s="59"/>
      <c r="WID2319" s="59"/>
      <c r="WIE2319" s="59"/>
      <c r="WIF2319" s="59"/>
      <c r="WIG2319" s="59"/>
      <c r="WIH2319" s="59"/>
      <c r="WII2319" s="59"/>
      <c r="WIJ2319" s="59"/>
      <c r="WIK2319" s="59"/>
      <c r="WIL2319" s="59"/>
      <c r="WIM2319" s="59"/>
      <c r="WIN2319" s="59"/>
      <c r="WIO2319" s="59"/>
      <c r="WIP2319" s="59"/>
      <c r="WIQ2319" s="59"/>
      <c r="WIR2319" s="59"/>
      <c r="WIS2319" s="59"/>
      <c r="WIT2319" s="59"/>
      <c r="WIU2319" s="59"/>
      <c r="WIV2319" s="59"/>
      <c r="WIW2319" s="59"/>
      <c r="WIX2319" s="59"/>
      <c r="WIY2319" s="59"/>
      <c r="WIZ2319" s="59"/>
      <c r="WJA2319" s="59"/>
      <c r="WJB2319" s="59"/>
      <c r="WJC2319" s="59"/>
      <c r="WJD2319" s="59"/>
      <c r="WJE2319" s="59"/>
      <c r="WJF2319" s="59"/>
      <c r="WJG2319" s="59"/>
      <c r="WJH2319" s="59"/>
      <c r="WJI2319" s="59"/>
      <c r="WJJ2319" s="59"/>
      <c r="WJK2319" s="59"/>
      <c r="WJL2319" s="59"/>
      <c r="WJM2319" s="59"/>
      <c r="WJN2319" s="59"/>
      <c r="WJO2319" s="59"/>
      <c r="WJP2319" s="59"/>
      <c r="WJQ2319" s="59"/>
      <c r="WJR2319" s="59"/>
      <c r="WJS2319" s="59"/>
      <c r="WJT2319" s="59"/>
      <c r="WJU2319" s="59"/>
      <c r="WJV2319" s="59"/>
      <c r="WJW2319" s="59"/>
      <c r="WJX2319" s="59"/>
      <c r="WJY2319" s="59"/>
      <c r="WJZ2319" s="59"/>
      <c r="WKA2319" s="59"/>
      <c r="WKB2319" s="59"/>
      <c r="WKC2319" s="59"/>
      <c r="WKD2319" s="59"/>
      <c r="WKE2319" s="59"/>
      <c r="WKF2319" s="59"/>
      <c r="WKG2319" s="59"/>
      <c r="WKH2319" s="59"/>
      <c r="WKI2319" s="59"/>
      <c r="WKJ2319" s="59"/>
      <c r="WKK2319" s="59"/>
      <c r="WKL2319" s="59"/>
      <c r="WKM2319" s="59"/>
      <c r="WKN2319" s="59"/>
      <c r="WKO2319" s="59"/>
      <c r="WKP2319" s="59"/>
      <c r="WKQ2319" s="59"/>
      <c r="WKR2319" s="59"/>
      <c r="WKS2319" s="59"/>
      <c r="WKT2319" s="59"/>
      <c r="WKU2319" s="59"/>
      <c r="WKV2319" s="59"/>
      <c r="WKW2319" s="59"/>
      <c r="WKX2319" s="59"/>
      <c r="WKY2319" s="59"/>
      <c r="WKZ2319" s="59"/>
      <c r="WLA2319" s="59"/>
      <c r="WLB2319" s="59"/>
      <c r="WLC2319" s="59"/>
      <c r="WLD2319" s="59"/>
      <c r="WLE2319" s="59"/>
      <c r="WLF2319" s="59"/>
      <c r="WLG2319" s="59"/>
      <c r="WLH2319" s="59"/>
      <c r="WLI2319" s="59"/>
      <c r="WLJ2319" s="59"/>
      <c r="WLK2319" s="59"/>
      <c r="WLL2319" s="59"/>
      <c r="WLM2319" s="59"/>
      <c r="WLN2319" s="59"/>
      <c r="WLO2319" s="59"/>
      <c r="WLP2319" s="59"/>
      <c r="WLQ2319" s="59"/>
      <c r="WLR2319" s="59"/>
      <c r="WLS2319" s="59"/>
      <c r="WLT2319" s="59"/>
      <c r="WLU2319" s="59"/>
      <c r="WLV2319" s="59"/>
      <c r="WLW2319" s="59"/>
      <c r="WLX2319" s="59"/>
      <c r="WLY2319" s="59"/>
      <c r="WLZ2319" s="59"/>
      <c r="WMA2319" s="59"/>
      <c r="WMB2319" s="59"/>
      <c r="WMC2319" s="59"/>
      <c r="WMD2319" s="59"/>
      <c r="WME2319" s="59"/>
      <c r="WMF2319" s="59"/>
      <c r="WMG2319" s="59"/>
      <c r="WMH2319" s="59"/>
      <c r="WMI2319" s="59"/>
      <c r="WMJ2319" s="59"/>
      <c r="WMK2319" s="59"/>
      <c r="WML2319" s="59"/>
      <c r="WMM2319" s="59"/>
      <c r="WMN2319" s="59"/>
      <c r="WMO2319" s="59"/>
      <c r="WMP2319" s="59"/>
      <c r="WMQ2319" s="59"/>
      <c r="WMR2319" s="59"/>
      <c r="WMS2319" s="59"/>
      <c r="WMT2319" s="59"/>
      <c r="WMU2319" s="59"/>
      <c r="WMV2319" s="59"/>
      <c r="WMW2319" s="59"/>
      <c r="WMX2319" s="59"/>
      <c r="WMY2319" s="59"/>
      <c r="WMZ2319" s="59"/>
      <c r="WNA2319" s="59"/>
      <c r="WNB2319" s="59"/>
      <c r="WNC2319" s="59"/>
      <c r="WND2319" s="59"/>
      <c r="WNE2319" s="59"/>
      <c r="WNF2319" s="59"/>
      <c r="WNG2319" s="59"/>
      <c r="WNH2319" s="59"/>
      <c r="WNI2319" s="59"/>
      <c r="WNJ2319" s="59"/>
      <c r="WNK2319" s="59"/>
      <c r="WNL2319" s="59"/>
      <c r="WNM2319" s="59"/>
      <c r="WNN2319" s="59"/>
      <c r="WNO2319" s="59"/>
      <c r="WNP2319" s="59"/>
      <c r="WNQ2319" s="59"/>
      <c r="WNR2319" s="59"/>
      <c r="WNS2319" s="59"/>
      <c r="WNT2319" s="59"/>
      <c r="WNU2319" s="59"/>
      <c r="WNV2319" s="59"/>
      <c r="WNW2319" s="59"/>
      <c r="WNX2319" s="59"/>
      <c r="WNY2319" s="59"/>
      <c r="WNZ2319" s="59"/>
      <c r="WOA2319" s="59"/>
      <c r="WOB2319" s="59"/>
      <c r="WOC2319" s="59"/>
      <c r="WOD2319" s="59"/>
      <c r="WOE2319" s="59"/>
      <c r="WOF2319" s="59"/>
      <c r="WOG2319" s="59"/>
      <c r="WOH2319" s="59"/>
      <c r="WOI2319" s="59"/>
      <c r="WOJ2319" s="59"/>
      <c r="WOK2319" s="59"/>
      <c r="WOL2319" s="59"/>
      <c r="WOM2319" s="59"/>
      <c r="WON2319" s="59"/>
      <c r="WOO2319" s="59"/>
      <c r="WOP2319" s="59"/>
      <c r="WOQ2319" s="59"/>
      <c r="WOR2319" s="59"/>
      <c r="WOS2319" s="59"/>
      <c r="WOT2319" s="59"/>
      <c r="WOU2319" s="59"/>
      <c r="WOV2319" s="59"/>
      <c r="WOW2319" s="59"/>
      <c r="WOX2319" s="59"/>
      <c r="WOY2319" s="59"/>
      <c r="WOZ2319" s="59"/>
      <c r="WPA2319" s="59"/>
      <c r="WPB2319" s="59"/>
      <c r="WPC2319" s="59"/>
      <c r="WPD2319" s="59"/>
      <c r="WPE2319" s="59"/>
      <c r="WPF2319" s="59"/>
      <c r="WPG2319" s="59"/>
      <c r="WPH2319" s="59"/>
      <c r="WPI2319" s="59"/>
      <c r="WPJ2319" s="59"/>
      <c r="WPK2319" s="59"/>
      <c r="WPL2319" s="59"/>
      <c r="WPM2319" s="59"/>
      <c r="WPN2319" s="59"/>
      <c r="WPO2319" s="59"/>
      <c r="WPP2319" s="59"/>
      <c r="WPQ2319" s="59"/>
      <c r="WPR2319" s="59"/>
      <c r="WPS2319" s="59"/>
      <c r="WPT2319" s="59"/>
      <c r="WPU2319" s="59"/>
      <c r="WPV2319" s="59"/>
      <c r="WPW2319" s="59"/>
      <c r="WPX2319" s="59"/>
      <c r="WPY2319" s="59"/>
      <c r="WPZ2319" s="59"/>
      <c r="WQA2319" s="59"/>
      <c r="WQB2319" s="59"/>
      <c r="WQC2319" s="59"/>
      <c r="WQD2319" s="59"/>
      <c r="WQE2319" s="59"/>
      <c r="WQF2319" s="59"/>
      <c r="WQG2319" s="59"/>
      <c r="WQH2319" s="59"/>
      <c r="WQI2319" s="59"/>
      <c r="WQJ2319" s="59"/>
      <c r="WQK2319" s="59"/>
      <c r="WQL2319" s="59"/>
      <c r="WQM2319" s="59"/>
      <c r="WQN2319" s="59"/>
      <c r="WQO2319" s="59"/>
      <c r="WQP2319" s="59"/>
      <c r="WQQ2319" s="59"/>
      <c r="WQR2319" s="59"/>
      <c r="WQS2319" s="59"/>
      <c r="WQT2319" s="59"/>
      <c r="WQU2319" s="59"/>
      <c r="WQV2319" s="59"/>
      <c r="WQW2319" s="59"/>
      <c r="WQX2319" s="59"/>
      <c r="WQY2319" s="59"/>
      <c r="WQZ2319" s="59"/>
      <c r="WRA2319" s="59"/>
      <c r="WRB2319" s="59"/>
      <c r="WRC2319" s="59"/>
      <c r="WRD2319" s="59"/>
      <c r="WRE2319" s="59"/>
      <c r="WRF2319" s="59"/>
      <c r="WRG2319" s="59"/>
      <c r="WRH2319" s="59"/>
      <c r="WRI2319" s="59"/>
      <c r="WRJ2319" s="59"/>
      <c r="WRK2319" s="59"/>
      <c r="WRL2319" s="59"/>
      <c r="WRM2319" s="59"/>
      <c r="WRN2319" s="59"/>
      <c r="WRO2319" s="59"/>
      <c r="WRP2319" s="59"/>
      <c r="WRQ2319" s="59"/>
      <c r="WRR2319" s="59"/>
      <c r="WRS2319" s="59"/>
      <c r="WRT2319" s="59"/>
      <c r="WRU2319" s="59"/>
      <c r="WRV2319" s="59"/>
      <c r="WRW2319" s="59"/>
      <c r="WRX2319" s="59"/>
      <c r="WRY2319" s="59"/>
      <c r="WRZ2319" s="59"/>
      <c r="WSA2319" s="59"/>
      <c r="WSB2319" s="59"/>
      <c r="WSC2319" s="59"/>
      <c r="WSD2319" s="59"/>
      <c r="WSE2319" s="59"/>
      <c r="WSF2319" s="59"/>
      <c r="WSG2319" s="59"/>
      <c r="WSH2319" s="59"/>
      <c r="WSI2319" s="59"/>
      <c r="WSJ2319" s="59"/>
      <c r="WSK2319" s="59"/>
      <c r="WSL2319" s="59"/>
      <c r="WSM2319" s="59"/>
      <c r="WSN2319" s="59"/>
      <c r="WSO2319" s="59"/>
      <c r="WSP2319" s="59"/>
      <c r="WSQ2319" s="59"/>
      <c r="WSR2319" s="59"/>
      <c r="WSS2319" s="59"/>
      <c r="WST2319" s="59"/>
      <c r="WSU2319" s="59"/>
      <c r="WSV2319" s="59"/>
      <c r="WSW2319" s="59"/>
      <c r="WSX2319" s="59"/>
      <c r="WSY2319" s="59"/>
      <c r="WSZ2319" s="59"/>
      <c r="WTA2319" s="59"/>
      <c r="WTB2319" s="59"/>
      <c r="WTC2319" s="59"/>
      <c r="WTD2319" s="59"/>
      <c r="WTE2319" s="59"/>
      <c r="WTF2319" s="59"/>
      <c r="WTG2319" s="59"/>
      <c r="WTH2319" s="59"/>
      <c r="WTI2319" s="59"/>
      <c r="WTJ2319" s="59"/>
      <c r="WTK2319" s="59"/>
      <c r="WTL2319" s="59"/>
      <c r="WTM2319" s="59"/>
      <c r="WTN2319" s="59"/>
      <c r="WTO2319" s="59"/>
      <c r="WTP2319" s="59"/>
      <c r="WTQ2319" s="59"/>
      <c r="WTR2319" s="59"/>
      <c r="WTS2319" s="59"/>
      <c r="WTT2319" s="59"/>
      <c r="WTU2319" s="59"/>
      <c r="WTV2319" s="59"/>
      <c r="WTW2319" s="59"/>
      <c r="WTX2319" s="59"/>
      <c r="WTY2319" s="59"/>
      <c r="WTZ2319" s="59"/>
      <c r="WUA2319" s="59"/>
      <c r="WUB2319" s="59"/>
      <c r="WUC2319" s="59"/>
      <c r="WUD2319" s="59"/>
      <c r="WUE2319" s="59"/>
      <c r="WUF2319" s="59"/>
      <c r="WUG2319" s="59"/>
      <c r="WUH2319" s="59"/>
      <c r="WUI2319" s="59"/>
      <c r="WUJ2319" s="59"/>
      <c r="WUK2319" s="59"/>
      <c r="WUL2319" s="59"/>
      <c r="WUM2319" s="59"/>
      <c r="WUN2319" s="59"/>
      <c r="WUO2319" s="59"/>
      <c r="WUP2319" s="59"/>
      <c r="WUQ2319" s="59"/>
      <c r="WUR2319" s="59"/>
      <c r="WUS2319" s="59"/>
      <c r="WUT2319" s="59"/>
      <c r="WUU2319" s="59"/>
      <c r="WUV2319" s="59"/>
      <c r="WUW2319" s="59"/>
      <c r="WUX2319" s="59"/>
      <c r="WUY2319" s="59"/>
      <c r="WUZ2319" s="59"/>
      <c r="WVA2319" s="59"/>
      <c r="WVB2319" s="59"/>
      <c r="WVC2319" s="59"/>
      <c r="WVD2319" s="59"/>
      <c r="WVE2319" s="59"/>
      <c r="WVF2319" s="59"/>
      <c r="WVG2319" s="59"/>
      <c r="WVH2319" s="59"/>
      <c r="WVI2319" s="59"/>
      <c r="WVJ2319" s="59"/>
      <c r="WVK2319" s="59"/>
      <c r="WVL2319" s="59"/>
      <c r="WVM2319" s="59"/>
      <c r="WVN2319" s="59"/>
      <c r="WVO2319" s="59"/>
      <c r="WVP2319" s="59"/>
      <c r="WVQ2319" s="59"/>
      <c r="WVR2319" s="59"/>
      <c r="WVS2319" s="59"/>
      <c r="WVT2319" s="59"/>
      <c r="WVU2319" s="59"/>
      <c r="WVV2319" s="59"/>
      <c r="WVW2319" s="59"/>
      <c r="WVX2319" s="59"/>
      <c r="WVY2319" s="59"/>
      <c r="WVZ2319" s="59"/>
      <c r="WWA2319" s="59"/>
      <c r="WWB2319" s="59"/>
      <c r="WWC2319" s="59"/>
      <c r="WWD2319" s="59"/>
      <c r="WWE2319" s="59"/>
      <c r="WWF2319" s="59"/>
      <c r="WWG2319" s="59"/>
      <c r="WWH2319" s="59"/>
      <c r="WWI2319" s="59"/>
      <c r="WWJ2319" s="59"/>
      <c r="WWK2319" s="59"/>
      <c r="WWL2319" s="59"/>
      <c r="WWM2319" s="59"/>
      <c r="WWN2319" s="59"/>
      <c r="WWO2319" s="59"/>
      <c r="WWP2319" s="59"/>
      <c r="WWQ2319" s="59"/>
      <c r="WWR2319" s="59"/>
      <c r="WWS2319" s="59"/>
      <c r="WWT2319" s="59"/>
      <c r="WWU2319" s="59"/>
      <c r="WWV2319" s="59"/>
      <c r="WWW2319" s="59"/>
      <c r="WWX2319" s="59"/>
      <c r="WWY2319" s="59"/>
      <c r="WWZ2319" s="59"/>
      <c r="WXA2319" s="59"/>
      <c r="WXB2319" s="59"/>
      <c r="WXC2319" s="59"/>
      <c r="WXD2319" s="59"/>
      <c r="WXE2319" s="59"/>
      <c r="WXF2319" s="59"/>
      <c r="WXG2319" s="59"/>
      <c r="WXH2319" s="59"/>
      <c r="WXI2319" s="59"/>
      <c r="WXJ2319" s="59"/>
      <c r="WXK2319" s="59"/>
      <c r="WXL2319" s="59"/>
      <c r="WXM2319" s="59"/>
      <c r="WXN2319" s="59"/>
      <c r="WXO2319" s="59"/>
      <c r="WXP2319" s="59"/>
      <c r="WXQ2319" s="59"/>
      <c r="WXR2319" s="59"/>
      <c r="WXS2319" s="59"/>
      <c r="WXT2319" s="59"/>
      <c r="WXU2319" s="59"/>
      <c r="WXV2319" s="59"/>
      <c r="WXW2319" s="59"/>
      <c r="WXX2319" s="59"/>
      <c r="WXY2319" s="59"/>
      <c r="WXZ2319" s="59"/>
      <c r="WYA2319" s="59"/>
      <c r="WYB2319" s="59"/>
      <c r="WYC2319" s="59"/>
      <c r="WYD2319" s="59"/>
      <c r="WYE2319" s="59"/>
      <c r="WYF2319" s="59"/>
      <c r="WYG2319" s="59"/>
      <c r="WYH2319" s="59"/>
      <c r="WYI2319" s="59"/>
      <c r="WYJ2319" s="59"/>
      <c r="WYK2319" s="59"/>
      <c r="WYL2319" s="59"/>
      <c r="WYM2319" s="59"/>
      <c r="WYN2319" s="59"/>
      <c r="WYO2319" s="59"/>
      <c r="WYP2319" s="59"/>
      <c r="WYQ2319" s="59"/>
      <c r="WYR2319" s="59"/>
      <c r="WYS2319" s="59"/>
      <c r="WYT2319" s="59"/>
      <c r="WYU2319" s="59"/>
      <c r="WYV2319" s="59"/>
      <c r="WYW2319" s="59"/>
      <c r="WYX2319" s="59"/>
      <c r="WYY2319" s="59"/>
      <c r="WYZ2319" s="59"/>
      <c r="WZA2319" s="59"/>
      <c r="WZB2319" s="59"/>
      <c r="WZC2319" s="59"/>
      <c r="WZD2319" s="59"/>
      <c r="WZE2319" s="59"/>
      <c r="WZF2319" s="59"/>
      <c r="WZG2319" s="59"/>
      <c r="WZH2319" s="59"/>
      <c r="WZI2319" s="59"/>
      <c r="WZJ2319" s="59"/>
      <c r="WZK2319" s="59"/>
      <c r="WZL2319" s="59"/>
      <c r="WZM2319" s="59"/>
      <c r="WZN2319" s="59"/>
      <c r="WZO2319" s="59"/>
      <c r="WZP2319" s="59"/>
      <c r="WZQ2319" s="59"/>
      <c r="WZR2319" s="59"/>
      <c r="WZS2319" s="59"/>
      <c r="WZT2319" s="59"/>
      <c r="WZU2319" s="59"/>
      <c r="WZV2319" s="59"/>
      <c r="WZW2319" s="59"/>
      <c r="WZX2319" s="59"/>
      <c r="WZY2319" s="59"/>
      <c r="WZZ2319" s="59"/>
      <c r="XAA2319" s="59"/>
      <c r="XAB2319" s="59"/>
      <c r="XAC2319" s="59"/>
      <c r="XAD2319" s="59"/>
      <c r="XAE2319" s="59"/>
      <c r="XAF2319" s="59"/>
      <c r="XAG2319" s="59"/>
      <c r="XAH2319" s="59"/>
      <c r="XAI2319" s="59"/>
      <c r="XAJ2319" s="59"/>
      <c r="XAK2319" s="59"/>
      <c r="XAL2319" s="59"/>
      <c r="XAM2319" s="59"/>
      <c r="XAN2319" s="59"/>
      <c r="XAO2319" s="59"/>
      <c r="XAP2319" s="59"/>
      <c r="XAQ2319" s="59"/>
      <c r="XAR2319" s="59"/>
      <c r="XAS2319" s="59"/>
      <c r="XAT2319" s="59"/>
      <c r="XAU2319" s="59"/>
      <c r="XAV2319" s="59"/>
      <c r="XAW2319" s="59"/>
      <c r="XAX2319" s="59"/>
      <c r="XAY2319" s="59"/>
      <c r="XAZ2319" s="59"/>
      <c r="XBA2319" s="59"/>
      <c r="XBB2319" s="59"/>
      <c r="XBC2319" s="59"/>
      <c r="XBD2319" s="59"/>
      <c r="XBE2319" s="59"/>
      <c r="XBF2319" s="59"/>
      <c r="XBG2319" s="59"/>
      <c r="XBH2319" s="59"/>
      <c r="XBI2319" s="59"/>
      <c r="XBJ2319" s="59"/>
      <c r="XBK2319" s="59"/>
      <c r="XBL2319" s="59"/>
      <c r="XBM2319" s="59"/>
      <c r="XBN2319" s="59"/>
      <c r="XBO2319" s="59"/>
      <c r="XBP2319" s="59"/>
      <c r="XBQ2319" s="59"/>
      <c r="XBR2319" s="59"/>
      <c r="XBS2319" s="59"/>
      <c r="XBT2319" s="59"/>
      <c r="XBU2319" s="59"/>
      <c r="XBV2319" s="59"/>
      <c r="XBW2319" s="59"/>
      <c r="XBX2319" s="59"/>
      <c r="XBY2319" s="59"/>
      <c r="XBZ2319" s="59"/>
      <c r="XCA2319" s="59"/>
      <c r="XCB2319" s="59"/>
      <c r="XCC2319" s="59"/>
      <c r="XCD2319" s="59"/>
      <c r="XCE2319" s="59"/>
      <c r="XCF2319" s="59"/>
      <c r="XCG2319" s="59"/>
      <c r="XCH2319" s="59"/>
      <c r="XCI2319" s="59"/>
      <c r="XCJ2319" s="59"/>
      <c r="XCK2319" s="59"/>
      <c r="XCL2319" s="59"/>
      <c r="XCM2319" s="59"/>
      <c r="XCN2319" s="59"/>
      <c r="XCO2319" s="59"/>
      <c r="XCP2319" s="59"/>
      <c r="XCQ2319" s="59"/>
      <c r="XCR2319" s="59"/>
      <c r="XCS2319" s="59"/>
      <c r="XCT2319" s="59"/>
      <c r="XCU2319" s="59"/>
      <c r="XCV2319" s="59"/>
      <c r="XCW2319" s="59"/>
      <c r="XCX2319" s="59"/>
      <c r="XCY2319" s="59"/>
      <c r="XCZ2319" s="59"/>
      <c r="XDA2319" s="59"/>
      <c r="XDB2319" s="59"/>
      <c r="XDC2319" s="59"/>
      <c r="XDD2319" s="59"/>
      <c r="XDE2319" s="59"/>
      <c r="XDF2319" s="59"/>
      <c r="XDG2319" s="59"/>
      <c r="XDH2319" s="59"/>
      <c r="XDI2319" s="59"/>
      <c r="XDJ2319" s="59"/>
      <c r="XDK2319" s="59"/>
      <c r="XDL2319" s="59"/>
      <c r="XDM2319" s="59"/>
      <c r="XDN2319" s="59"/>
      <c r="XDO2319" s="59"/>
      <c r="XDP2319" s="59"/>
      <c r="XDQ2319" s="59"/>
      <c r="XDR2319" s="59"/>
      <c r="XDS2319" s="59"/>
      <c r="XDT2319" s="59"/>
      <c r="XDU2319" s="59"/>
      <c r="XDV2319" s="59"/>
      <c r="XDW2319" s="59"/>
      <c r="XDX2319" s="59"/>
      <c r="XDY2319" s="59"/>
      <c r="XDZ2319" s="59"/>
      <c r="XEA2319" s="59"/>
      <c r="XEB2319" s="59"/>
      <c r="XEC2319" s="59"/>
      <c r="XED2319" s="59"/>
      <c r="XEE2319" s="59"/>
      <c r="XEF2319" s="59"/>
      <c r="XEG2319" s="59"/>
      <c r="XEH2319" s="59"/>
      <c r="XEI2319" s="59"/>
      <c r="XEJ2319" s="59"/>
      <c r="XEK2319" s="59"/>
      <c r="XEL2319" s="59"/>
      <c r="XEM2319" s="59"/>
      <c r="XEN2319" s="59"/>
      <c r="XEO2319" s="59"/>
      <c r="XEP2319" s="59"/>
    </row>
    <row r="2320" spans="1:16370" ht="31.5" x14ac:dyDescent="0.2">
      <c r="A2320" s="72" t="s">
        <v>214</v>
      </c>
      <c r="B2320" s="93">
        <v>919</v>
      </c>
      <c r="C2320" s="73" t="s">
        <v>62</v>
      </c>
      <c r="D2320" s="73" t="s">
        <v>59</v>
      </c>
      <c r="E2320" s="93" t="s">
        <v>562</v>
      </c>
      <c r="F2320" s="73"/>
      <c r="G2320" s="12">
        <f t="shared" si="265"/>
        <v>3300</v>
      </c>
    </row>
    <row r="2321" spans="1:7" ht="31.5" x14ac:dyDescent="0.2">
      <c r="A2321" s="76" t="s">
        <v>200</v>
      </c>
      <c r="B2321" s="94">
        <v>919</v>
      </c>
      <c r="C2321" s="78" t="s">
        <v>62</v>
      </c>
      <c r="D2321" s="78" t="s">
        <v>59</v>
      </c>
      <c r="E2321" s="78" t="s">
        <v>563</v>
      </c>
      <c r="F2321" s="80"/>
      <c r="G2321" s="10">
        <f t="shared" si="265"/>
        <v>3300</v>
      </c>
    </row>
    <row r="2322" spans="1:7" ht="31.5" x14ac:dyDescent="0.2">
      <c r="A2322" s="108" t="s">
        <v>22</v>
      </c>
      <c r="B2322" s="96">
        <v>919</v>
      </c>
      <c r="C2322" s="201" t="s">
        <v>62</v>
      </c>
      <c r="D2322" s="201" t="s">
        <v>59</v>
      </c>
      <c r="E2322" s="201" t="s">
        <v>563</v>
      </c>
      <c r="F2322" s="201" t="s">
        <v>15</v>
      </c>
      <c r="G2322" s="9">
        <f t="shared" si="265"/>
        <v>3300</v>
      </c>
    </row>
    <row r="2323" spans="1:7" ht="31.5" x14ac:dyDescent="0.2">
      <c r="A2323" s="108" t="s">
        <v>17</v>
      </c>
      <c r="B2323" s="96">
        <v>919</v>
      </c>
      <c r="C2323" s="201" t="s">
        <v>62</v>
      </c>
      <c r="D2323" s="201" t="s">
        <v>59</v>
      </c>
      <c r="E2323" s="201" t="s">
        <v>563</v>
      </c>
      <c r="F2323" s="201" t="s">
        <v>16</v>
      </c>
      <c r="G2323" s="9">
        <f t="shared" si="265"/>
        <v>3300</v>
      </c>
    </row>
    <row r="2324" spans="1:7" ht="31.5" x14ac:dyDescent="0.2">
      <c r="A2324" s="109" t="s">
        <v>556</v>
      </c>
      <c r="B2324" s="96">
        <v>919</v>
      </c>
      <c r="C2324" s="60" t="s">
        <v>51</v>
      </c>
      <c r="D2324" s="201" t="s">
        <v>59</v>
      </c>
      <c r="E2324" s="201" t="s">
        <v>563</v>
      </c>
      <c r="F2324" s="95" t="s">
        <v>482</v>
      </c>
      <c r="G2324" s="9">
        <v>3300</v>
      </c>
    </row>
    <row r="2325" spans="1:7" s="126" customFormat="1" x14ac:dyDescent="0.2">
      <c r="A2325" s="74" t="s">
        <v>70</v>
      </c>
      <c r="B2325" s="44">
        <v>919</v>
      </c>
      <c r="C2325" s="73" t="s">
        <v>62</v>
      </c>
      <c r="D2325" s="73" t="s">
        <v>69</v>
      </c>
      <c r="E2325" s="73"/>
      <c r="F2325" s="73"/>
      <c r="G2325" s="1">
        <f>G2326+G2332</f>
        <v>8000</v>
      </c>
    </row>
    <row r="2326" spans="1:7" s="59" customFormat="1" ht="56.25" x14ac:dyDescent="0.2">
      <c r="A2326" s="105" t="s">
        <v>680</v>
      </c>
      <c r="B2326" s="47">
        <v>919</v>
      </c>
      <c r="C2326" s="73" t="s">
        <v>62</v>
      </c>
      <c r="D2326" s="73" t="s">
        <v>69</v>
      </c>
      <c r="E2326" s="48" t="s">
        <v>289</v>
      </c>
      <c r="F2326" s="48"/>
      <c r="G2326" s="14">
        <f>G2327</f>
        <v>5000</v>
      </c>
    </row>
    <row r="2327" spans="1:7" s="114" customFormat="1" ht="38.25" customHeight="1" x14ac:dyDescent="0.2">
      <c r="A2327" s="199" t="s">
        <v>566</v>
      </c>
      <c r="B2327" s="102">
        <v>919</v>
      </c>
      <c r="C2327" s="200" t="s">
        <v>62</v>
      </c>
      <c r="D2327" s="200" t="s">
        <v>69</v>
      </c>
      <c r="E2327" s="102" t="s">
        <v>290</v>
      </c>
      <c r="F2327" s="103"/>
      <c r="G2327" s="13">
        <f>G2328</f>
        <v>5000</v>
      </c>
    </row>
    <row r="2328" spans="1:7" s="59" customFormat="1" ht="47.25" x14ac:dyDescent="0.2">
      <c r="A2328" s="87" t="s">
        <v>567</v>
      </c>
      <c r="B2328" s="73">
        <v>919</v>
      </c>
      <c r="C2328" s="73" t="s">
        <v>62</v>
      </c>
      <c r="D2328" s="73" t="s">
        <v>69</v>
      </c>
      <c r="E2328" s="73" t="s">
        <v>291</v>
      </c>
      <c r="F2328" s="73"/>
      <c r="G2328" s="12">
        <f>G2329</f>
        <v>5000</v>
      </c>
    </row>
    <row r="2329" spans="1:7" s="59" customFormat="1" ht="47.25" x14ac:dyDescent="0.2">
      <c r="A2329" s="99" t="s">
        <v>1007</v>
      </c>
      <c r="B2329" s="115">
        <v>919</v>
      </c>
      <c r="C2329" s="73" t="s">
        <v>62</v>
      </c>
      <c r="D2329" s="73" t="s">
        <v>69</v>
      </c>
      <c r="E2329" s="78" t="s">
        <v>293</v>
      </c>
      <c r="F2329" s="78"/>
      <c r="G2329" s="10">
        <f>G2330</f>
        <v>5000</v>
      </c>
    </row>
    <row r="2330" spans="1:7" s="59" customFormat="1" x14ac:dyDescent="0.2">
      <c r="A2330" s="82" t="s">
        <v>13</v>
      </c>
      <c r="B2330" s="201">
        <v>919</v>
      </c>
      <c r="C2330" s="73" t="s">
        <v>62</v>
      </c>
      <c r="D2330" s="73" t="s">
        <v>69</v>
      </c>
      <c r="E2330" s="201" t="s">
        <v>293</v>
      </c>
      <c r="F2330" s="201" t="s">
        <v>14</v>
      </c>
      <c r="G2330" s="9">
        <f>G2331</f>
        <v>5000</v>
      </c>
    </row>
    <row r="2331" spans="1:7" s="59" customFormat="1" x14ac:dyDescent="0.2">
      <c r="A2331" s="82" t="s">
        <v>2</v>
      </c>
      <c r="B2331" s="201">
        <v>919</v>
      </c>
      <c r="C2331" s="73" t="s">
        <v>62</v>
      </c>
      <c r="D2331" s="73" t="s">
        <v>69</v>
      </c>
      <c r="E2331" s="201" t="s">
        <v>293</v>
      </c>
      <c r="F2331" s="201" t="s">
        <v>45</v>
      </c>
      <c r="G2331" s="9">
        <v>5000</v>
      </c>
    </row>
    <row r="2332" spans="1:7" s="59" customFormat="1" x14ac:dyDescent="0.2">
      <c r="A2332" s="74" t="s">
        <v>86</v>
      </c>
      <c r="B2332" s="44">
        <v>919</v>
      </c>
      <c r="C2332" s="73" t="s">
        <v>62</v>
      </c>
      <c r="D2332" s="73" t="s">
        <v>69</v>
      </c>
      <c r="E2332" s="73" t="s">
        <v>215</v>
      </c>
      <c r="F2332" s="73"/>
      <c r="G2332" s="1">
        <f t="shared" ref="G2332:G2335" si="266">G2333</f>
        <v>3000</v>
      </c>
    </row>
    <row r="2333" spans="1:7" s="59" customFormat="1" ht="31.5" x14ac:dyDescent="0.2">
      <c r="A2333" s="79" t="s">
        <v>84</v>
      </c>
      <c r="B2333" s="202">
        <v>919</v>
      </c>
      <c r="C2333" s="201" t="s">
        <v>62</v>
      </c>
      <c r="D2333" s="201" t="s">
        <v>69</v>
      </c>
      <c r="E2333" s="201" t="s">
        <v>216</v>
      </c>
      <c r="F2333" s="116"/>
      <c r="G2333" s="3">
        <f t="shared" si="266"/>
        <v>3000</v>
      </c>
    </row>
    <row r="2334" spans="1:7" s="59" customFormat="1" x14ac:dyDescent="0.2">
      <c r="A2334" s="79" t="s">
        <v>1008</v>
      </c>
      <c r="B2334" s="202">
        <v>919</v>
      </c>
      <c r="C2334" s="201" t="s">
        <v>62</v>
      </c>
      <c r="D2334" s="201" t="s">
        <v>69</v>
      </c>
      <c r="E2334" s="201" t="s">
        <v>217</v>
      </c>
      <c r="F2334" s="116"/>
      <c r="G2334" s="3">
        <f t="shared" si="266"/>
        <v>3000</v>
      </c>
    </row>
    <row r="2335" spans="1:7" s="59" customFormat="1" x14ac:dyDescent="0.2">
      <c r="A2335" s="81" t="s">
        <v>13</v>
      </c>
      <c r="B2335" s="202">
        <v>919</v>
      </c>
      <c r="C2335" s="201" t="s">
        <v>62</v>
      </c>
      <c r="D2335" s="201" t="s">
        <v>69</v>
      </c>
      <c r="E2335" s="201" t="s">
        <v>217</v>
      </c>
      <c r="F2335" s="201">
        <v>800</v>
      </c>
      <c r="G2335" s="3">
        <f t="shared" si="266"/>
        <v>3000</v>
      </c>
    </row>
    <row r="2336" spans="1:7" s="59" customFormat="1" x14ac:dyDescent="0.2">
      <c r="A2336" s="81" t="s">
        <v>2</v>
      </c>
      <c r="B2336" s="202">
        <v>919</v>
      </c>
      <c r="C2336" s="201" t="s">
        <v>62</v>
      </c>
      <c r="D2336" s="201" t="s">
        <v>69</v>
      </c>
      <c r="E2336" s="201" t="s">
        <v>217</v>
      </c>
      <c r="F2336" s="201">
        <v>870</v>
      </c>
      <c r="G2336" s="3">
        <v>3000</v>
      </c>
    </row>
    <row r="2337" spans="1:16368" s="194" customFormat="1" x14ac:dyDescent="0.2">
      <c r="A2337" s="74" t="s">
        <v>841</v>
      </c>
      <c r="B2337" s="44">
        <v>919</v>
      </c>
      <c r="C2337" s="73" t="s">
        <v>62</v>
      </c>
      <c r="D2337" s="73" t="s">
        <v>71</v>
      </c>
      <c r="E2337" s="104"/>
      <c r="F2337" s="101"/>
      <c r="G2337" s="1">
        <f>G2338+G2348</f>
        <v>93564</v>
      </c>
    </row>
    <row r="2338" spans="1:16368" ht="31.5" x14ac:dyDescent="0.2">
      <c r="A2338" s="87" t="s">
        <v>673</v>
      </c>
      <c r="B2338" s="93">
        <v>919</v>
      </c>
      <c r="C2338" s="73" t="s">
        <v>62</v>
      </c>
      <c r="D2338" s="73" t="s">
        <v>71</v>
      </c>
      <c r="E2338" s="73" t="s">
        <v>275</v>
      </c>
      <c r="F2338" s="73"/>
      <c r="G2338" s="1">
        <f>G2340</f>
        <v>3857</v>
      </c>
    </row>
    <row r="2339" spans="1:16368" x14ac:dyDescent="0.2">
      <c r="A2339" s="98" t="s">
        <v>6</v>
      </c>
      <c r="B2339" s="102">
        <v>919</v>
      </c>
      <c r="C2339" s="200" t="s">
        <v>62</v>
      </c>
      <c r="D2339" s="200" t="s">
        <v>71</v>
      </c>
      <c r="E2339" s="200" t="s">
        <v>276</v>
      </c>
      <c r="F2339" s="200"/>
      <c r="G2339" s="8">
        <f t="shared" ref="G2339:G2342" si="267">G2340</f>
        <v>3857</v>
      </c>
    </row>
    <row r="2340" spans="1:16368" ht="63" x14ac:dyDescent="0.2">
      <c r="A2340" s="72" t="s">
        <v>220</v>
      </c>
      <c r="B2340" s="93">
        <v>919</v>
      </c>
      <c r="C2340" s="73" t="s">
        <v>62</v>
      </c>
      <c r="D2340" s="73" t="s">
        <v>71</v>
      </c>
      <c r="E2340" s="93" t="s">
        <v>227</v>
      </c>
      <c r="F2340" s="157"/>
      <c r="G2340" s="42">
        <f t="shared" si="267"/>
        <v>3857</v>
      </c>
    </row>
    <row r="2341" spans="1:16368" ht="63" x14ac:dyDescent="0.2">
      <c r="A2341" s="76" t="s">
        <v>191</v>
      </c>
      <c r="B2341" s="96">
        <v>919</v>
      </c>
      <c r="C2341" s="201" t="s">
        <v>62</v>
      </c>
      <c r="D2341" s="201" t="s">
        <v>71</v>
      </c>
      <c r="E2341" s="94" t="s">
        <v>232</v>
      </c>
      <c r="F2341" s="129"/>
      <c r="G2341" s="33">
        <f t="shared" si="267"/>
        <v>3857</v>
      </c>
    </row>
    <row r="2342" spans="1:16368" ht="63" x14ac:dyDescent="0.2">
      <c r="A2342" s="108" t="s">
        <v>29</v>
      </c>
      <c r="B2342" s="96">
        <v>919</v>
      </c>
      <c r="C2342" s="201" t="s">
        <v>62</v>
      </c>
      <c r="D2342" s="201" t="s">
        <v>71</v>
      </c>
      <c r="E2342" s="96" t="s">
        <v>232</v>
      </c>
      <c r="F2342" s="201" t="s">
        <v>30</v>
      </c>
      <c r="G2342" s="3">
        <f t="shared" si="267"/>
        <v>3857</v>
      </c>
    </row>
    <row r="2343" spans="1:16368" x14ac:dyDescent="0.2">
      <c r="A2343" s="108" t="s">
        <v>32</v>
      </c>
      <c r="B2343" s="96">
        <v>919</v>
      </c>
      <c r="C2343" s="201" t="s">
        <v>62</v>
      </c>
      <c r="D2343" s="201" t="s">
        <v>71</v>
      </c>
      <c r="E2343" s="96" t="s">
        <v>232</v>
      </c>
      <c r="F2343" s="201" t="s">
        <v>31</v>
      </c>
      <c r="G2343" s="3">
        <f>G2344+G2345</f>
        <v>3857</v>
      </c>
    </row>
    <row r="2344" spans="1:16368" x14ac:dyDescent="0.2">
      <c r="A2344" s="108" t="s">
        <v>218</v>
      </c>
      <c r="B2344" s="96">
        <v>919</v>
      </c>
      <c r="C2344" s="201" t="s">
        <v>62</v>
      </c>
      <c r="D2344" s="201" t="s">
        <v>71</v>
      </c>
      <c r="E2344" s="96" t="s">
        <v>232</v>
      </c>
      <c r="F2344" s="201" t="s">
        <v>132</v>
      </c>
      <c r="G2344" s="3">
        <f>2565+397</f>
        <v>2962</v>
      </c>
    </row>
    <row r="2345" spans="1:16368" ht="47.25" x14ac:dyDescent="0.2">
      <c r="A2345" s="79" t="s">
        <v>222</v>
      </c>
      <c r="B2345" s="96">
        <v>919</v>
      </c>
      <c r="C2345" s="201" t="s">
        <v>62</v>
      </c>
      <c r="D2345" s="201" t="s">
        <v>71</v>
      </c>
      <c r="E2345" s="96" t="s">
        <v>232</v>
      </c>
      <c r="F2345" s="201" t="s">
        <v>233</v>
      </c>
      <c r="G2345" s="3">
        <f>774+121</f>
        <v>895</v>
      </c>
    </row>
    <row r="2346" spans="1:16368" s="51" customFormat="1" ht="31.5" x14ac:dyDescent="0.2">
      <c r="A2346" s="72" t="s">
        <v>760</v>
      </c>
      <c r="B2346" s="44">
        <v>919</v>
      </c>
      <c r="C2346" s="73" t="s">
        <v>51</v>
      </c>
      <c r="D2346" s="73" t="s">
        <v>71</v>
      </c>
      <c r="E2346" s="104" t="s">
        <v>211</v>
      </c>
      <c r="F2346" s="101"/>
      <c r="G2346" s="54">
        <f>G2348</f>
        <v>89707</v>
      </c>
      <c r="H2346" s="59"/>
      <c r="I2346" s="59"/>
      <c r="J2346" s="59"/>
      <c r="K2346" s="59"/>
      <c r="L2346" s="59"/>
      <c r="M2346" s="59"/>
      <c r="N2346" s="59"/>
      <c r="O2346" s="59"/>
      <c r="P2346" s="59"/>
      <c r="Q2346" s="59"/>
      <c r="R2346" s="59"/>
      <c r="S2346" s="59"/>
      <c r="T2346" s="59"/>
      <c r="U2346" s="59"/>
      <c r="V2346" s="59"/>
      <c r="W2346" s="59"/>
      <c r="X2346" s="59"/>
      <c r="Y2346" s="59"/>
      <c r="Z2346" s="59"/>
      <c r="AA2346" s="59"/>
      <c r="AB2346" s="59"/>
      <c r="AC2346" s="59"/>
      <c r="AD2346" s="59"/>
      <c r="AE2346" s="59"/>
      <c r="AF2346" s="59"/>
      <c r="AG2346" s="59"/>
      <c r="AH2346" s="59"/>
      <c r="AI2346" s="59"/>
      <c r="AJ2346" s="59"/>
      <c r="AK2346" s="59"/>
      <c r="AL2346" s="59"/>
      <c r="AM2346" s="59"/>
      <c r="AN2346" s="59"/>
      <c r="AO2346" s="59"/>
      <c r="AP2346" s="59"/>
      <c r="AQ2346" s="59"/>
      <c r="AR2346" s="59"/>
      <c r="AS2346" s="59"/>
      <c r="AT2346" s="59"/>
      <c r="AU2346" s="59"/>
      <c r="AV2346" s="59"/>
      <c r="AW2346" s="59"/>
      <c r="AX2346" s="59"/>
      <c r="AY2346" s="59"/>
      <c r="AZ2346" s="59"/>
      <c r="BA2346" s="59"/>
      <c r="BB2346" s="59"/>
      <c r="BC2346" s="59"/>
      <c r="BD2346" s="59"/>
      <c r="BE2346" s="59"/>
      <c r="BF2346" s="59"/>
      <c r="BG2346" s="59"/>
      <c r="BH2346" s="59"/>
      <c r="BI2346" s="59"/>
      <c r="BJ2346" s="59"/>
      <c r="BK2346" s="59"/>
      <c r="BL2346" s="59"/>
      <c r="BM2346" s="59"/>
      <c r="BN2346" s="59"/>
      <c r="BO2346" s="59"/>
      <c r="BP2346" s="59"/>
      <c r="BQ2346" s="59"/>
      <c r="BR2346" s="59"/>
      <c r="BS2346" s="59"/>
      <c r="BT2346" s="59"/>
      <c r="BU2346" s="59"/>
      <c r="BV2346" s="59"/>
      <c r="BW2346" s="59"/>
      <c r="BX2346" s="59"/>
      <c r="BY2346" s="59"/>
      <c r="BZ2346" s="59"/>
      <c r="CA2346" s="59"/>
      <c r="CB2346" s="59"/>
      <c r="CC2346" s="59"/>
      <c r="CD2346" s="59"/>
      <c r="CE2346" s="59"/>
      <c r="CF2346" s="59"/>
      <c r="CG2346" s="59"/>
      <c r="CH2346" s="59"/>
      <c r="CI2346" s="59"/>
      <c r="CJ2346" s="59"/>
      <c r="CK2346" s="59"/>
      <c r="CL2346" s="59"/>
      <c r="CM2346" s="59"/>
      <c r="CN2346" s="59"/>
      <c r="CO2346" s="59"/>
      <c r="CP2346" s="59"/>
      <c r="CQ2346" s="59"/>
      <c r="CR2346" s="59"/>
      <c r="CS2346" s="59"/>
      <c r="CT2346" s="59"/>
      <c r="CU2346" s="59"/>
      <c r="CV2346" s="59"/>
      <c r="CW2346" s="59"/>
      <c r="CX2346" s="59"/>
      <c r="CY2346" s="59"/>
      <c r="CZ2346" s="59"/>
      <c r="DA2346" s="59"/>
      <c r="DB2346" s="59"/>
      <c r="DC2346" s="59"/>
      <c r="DD2346" s="59"/>
      <c r="DE2346" s="59"/>
      <c r="DF2346" s="59"/>
      <c r="DG2346" s="59"/>
      <c r="DH2346" s="59"/>
      <c r="DI2346" s="59"/>
      <c r="DJ2346" s="59"/>
      <c r="DK2346" s="59"/>
      <c r="DL2346" s="59"/>
      <c r="DM2346" s="59"/>
      <c r="DN2346" s="59"/>
      <c r="DO2346" s="59"/>
      <c r="DP2346" s="59"/>
      <c r="DQ2346" s="59"/>
      <c r="DR2346" s="59"/>
      <c r="DS2346" s="59"/>
      <c r="DT2346" s="59"/>
      <c r="DU2346" s="59"/>
      <c r="DV2346" s="59"/>
      <c r="DW2346" s="59"/>
      <c r="DX2346" s="59"/>
      <c r="DY2346" s="59"/>
      <c r="DZ2346" s="59"/>
      <c r="EA2346" s="59"/>
      <c r="EB2346" s="59"/>
      <c r="EC2346" s="59"/>
      <c r="ED2346" s="59"/>
      <c r="EE2346" s="59"/>
      <c r="EF2346" s="59"/>
      <c r="EG2346" s="59"/>
      <c r="EH2346" s="59"/>
      <c r="EI2346" s="59"/>
      <c r="EJ2346" s="59"/>
      <c r="EK2346" s="59"/>
      <c r="EL2346" s="59"/>
      <c r="EM2346" s="59"/>
      <c r="EN2346" s="59"/>
      <c r="EO2346" s="59"/>
      <c r="EP2346" s="59"/>
      <c r="EQ2346" s="59"/>
      <c r="ER2346" s="59"/>
      <c r="ES2346" s="59"/>
      <c r="ET2346" s="59"/>
      <c r="EU2346" s="59"/>
      <c r="EV2346" s="59"/>
      <c r="EW2346" s="59"/>
      <c r="EX2346" s="59"/>
      <c r="EY2346" s="59"/>
      <c r="EZ2346" s="59"/>
      <c r="FA2346" s="59"/>
      <c r="FB2346" s="59"/>
      <c r="FC2346" s="59"/>
      <c r="FD2346" s="59"/>
      <c r="FE2346" s="59"/>
      <c r="FF2346" s="59"/>
      <c r="FG2346" s="59"/>
      <c r="FH2346" s="59"/>
      <c r="FI2346" s="59"/>
      <c r="FJ2346" s="59"/>
      <c r="FK2346" s="59"/>
      <c r="FL2346" s="59"/>
      <c r="FM2346" s="59"/>
      <c r="FN2346" s="59"/>
      <c r="FO2346" s="59"/>
      <c r="FP2346" s="59"/>
      <c r="FQ2346" s="59"/>
      <c r="FR2346" s="59"/>
      <c r="FS2346" s="59"/>
      <c r="FT2346" s="59"/>
      <c r="FU2346" s="59"/>
      <c r="FV2346" s="59"/>
      <c r="FW2346" s="59"/>
      <c r="FX2346" s="59"/>
      <c r="FY2346" s="59"/>
      <c r="FZ2346" s="59"/>
      <c r="GA2346" s="59"/>
      <c r="GB2346" s="59"/>
      <c r="GC2346" s="59"/>
      <c r="GD2346" s="59"/>
      <c r="GE2346" s="59"/>
      <c r="GF2346" s="59"/>
      <c r="GG2346" s="59"/>
      <c r="GH2346" s="59"/>
      <c r="GI2346" s="59"/>
      <c r="GJ2346" s="59"/>
      <c r="GK2346" s="59"/>
      <c r="GL2346" s="59"/>
      <c r="GM2346" s="59"/>
      <c r="GN2346" s="59"/>
      <c r="GO2346" s="59"/>
      <c r="GP2346" s="59"/>
      <c r="GQ2346" s="59"/>
      <c r="GR2346" s="59"/>
      <c r="GS2346" s="59"/>
      <c r="GT2346" s="59"/>
      <c r="GU2346" s="59"/>
      <c r="GV2346" s="59"/>
      <c r="GW2346" s="59"/>
      <c r="GX2346" s="59"/>
      <c r="GY2346" s="59"/>
      <c r="GZ2346" s="59"/>
      <c r="HA2346" s="59"/>
      <c r="HB2346" s="59"/>
      <c r="HC2346" s="59"/>
      <c r="HD2346" s="59"/>
      <c r="HE2346" s="59"/>
      <c r="HF2346" s="59"/>
      <c r="HG2346" s="59"/>
      <c r="HH2346" s="59"/>
      <c r="HI2346" s="59"/>
      <c r="HJ2346" s="59"/>
      <c r="HK2346" s="59"/>
      <c r="HL2346" s="59"/>
      <c r="HM2346" s="59"/>
      <c r="HN2346" s="59"/>
      <c r="HO2346" s="59"/>
      <c r="HP2346" s="59"/>
      <c r="HQ2346" s="59"/>
      <c r="HR2346" s="59"/>
      <c r="HS2346" s="59"/>
      <c r="HT2346" s="59"/>
      <c r="HU2346" s="59"/>
      <c r="HV2346" s="59"/>
      <c r="HW2346" s="59"/>
      <c r="HX2346" s="59"/>
      <c r="HY2346" s="59"/>
      <c r="HZ2346" s="59"/>
      <c r="IA2346" s="59"/>
      <c r="IB2346" s="59"/>
      <c r="IC2346" s="59"/>
      <c r="ID2346" s="59"/>
      <c r="IE2346" s="59"/>
      <c r="IF2346" s="59"/>
      <c r="IG2346" s="59"/>
      <c r="IH2346" s="59"/>
      <c r="II2346" s="59"/>
      <c r="IJ2346" s="59"/>
      <c r="IK2346" s="59"/>
      <c r="IL2346" s="59"/>
      <c r="IM2346" s="59"/>
      <c r="IN2346" s="59"/>
      <c r="IO2346" s="59"/>
      <c r="IP2346" s="59"/>
      <c r="IQ2346" s="59"/>
      <c r="IR2346" s="59"/>
      <c r="IS2346" s="59"/>
      <c r="IT2346" s="59"/>
      <c r="IU2346" s="59"/>
      <c r="IV2346" s="59"/>
      <c r="IW2346" s="59"/>
      <c r="IX2346" s="59"/>
      <c r="IY2346" s="59"/>
      <c r="IZ2346" s="59"/>
      <c r="JA2346" s="59"/>
      <c r="JB2346" s="59"/>
      <c r="JC2346" s="59"/>
      <c r="JD2346" s="59"/>
      <c r="JE2346" s="59"/>
      <c r="JF2346" s="59"/>
      <c r="JG2346" s="59"/>
      <c r="JH2346" s="59"/>
      <c r="JI2346" s="59"/>
      <c r="JJ2346" s="59"/>
      <c r="JK2346" s="59"/>
      <c r="JL2346" s="59"/>
      <c r="JM2346" s="59"/>
      <c r="JN2346" s="59"/>
      <c r="JO2346" s="59"/>
      <c r="JP2346" s="59"/>
      <c r="JQ2346" s="59"/>
      <c r="JR2346" s="59"/>
      <c r="JS2346" s="59"/>
      <c r="JT2346" s="59"/>
      <c r="JU2346" s="59"/>
      <c r="JV2346" s="59"/>
      <c r="JW2346" s="59"/>
      <c r="JX2346" s="59"/>
      <c r="JY2346" s="59"/>
      <c r="JZ2346" s="59"/>
      <c r="KA2346" s="59"/>
      <c r="KB2346" s="59"/>
      <c r="KC2346" s="59"/>
      <c r="KD2346" s="59"/>
      <c r="KE2346" s="59"/>
      <c r="KF2346" s="59"/>
      <c r="KG2346" s="59"/>
      <c r="KH2346" s="59"/>
      <c r="KI2346" s="59"/>
      <c r="KJ2346" s="59"/>
      <c r="KK2346" s="59"/>
      <c r="KL2346" s="59"/>
      <c r="KM2346" s="59"/>
      <c r="KN2346" s="59"/>
      <c r="KO2346" s="59"/>
      <c r="KP2346" s="59"/>
      <c r="KQ2346" s="59"/>
      <c r="KR2346" s="59"/>
      <c r="KS2346" s="59"/>
      <c r="KT2346" s="59"/>
      <c r="KU2346" s="59"/>
      <c r="KV2346" s="59"/>
      <c r="KW2346" s="59"/>
      <c r="KX2346" s="59"/>
      <c r="KY2346" s="59"/>
      <c r="KZ2346" s="59"/>
      <c r="LA2346" s="59"/>
      <c r="LB2346" s="59"/>
      <c r="LC2346" s="59"/>
      <c r="LD2346" s="59"/>
      <c r="LE2346" s="59"/>
      <c r="LF2346" s="59"/>
      <c r="LG2346" s="59"/>
      <c r="LH2346" s="59"/>
      <c r="LI2346" s="59"/>
      <c r="LJ2346" s="59"/>
      <c r="LK2346" s="59"/>
      <c r="LL2346" s="59"/>
      <c r="LM2346" s="59"/>
      <c r="LN2346" s="59"/>
      <c r="LO2346" s="59"/>
      <c r="LP2346" s="59"/>
      <c r="LQ2346" s="59"/>
      <c r="LR2346" s="59"/>
      <c r="LS2346" s="59"/>
      <c r="LT2346" s="59"/>
      <c r="LU2346" s="59"/>
      <c r="LV2346" s="59"/>
      <c r="LW2346" s="59"/>
      <c r="LX2346" s="59"/>
      <c r="LY2346" s="59"/>
      <c r="LZ2346" s="59"/>
      <c r="MA2346" s="59"/>
      <c r="MB2346" s="59"/>
      <c r="MC2346" s="59"/>
      <c r="MD2346" s="59"/>
      <c r="ME2346" s="59"/>
      <c r="MF2346" s="59"/>
      <c r="MG2346" s="59"/>
      <c r="MH2346" s="59"/>
      <c r="MI2346" s="59"/>
      <c r="MJ2346" s="59"/>
      <c r="MK2346" s="59"/>
      <c r="ML2346" s="59"/>
      <c r="MM2346" s="59"/>
      <c r="MN2346" s="59"/>
      <c r="MO2346" s="59"/>
      <c r="MP2346" s="59"/>
      <c r="MQ2346" s="59"/>
      <c r="MR2346" s="59"/>
      <c r="MS2346" s="59"/>
      <c r="MT2346" s="59"/>
      <c r="MU2346" s="59"/>
      <c r="MV2346" s="59"/>
      <c r="MW2346" s="59"/>
      <c r="MX2346" s="59"/>
      <c r="MY2346" s="59"/>
      <c r="MZ2346" s="59"/>
      <c r="NA2346" s="59"/>
      <c r="NB2346" s="59"/>
      <c r="NC2346" s="59"/>
      <c r="ND2346" s="59"/>
      <c r="NE2346" s="59"/>
      <c r="NF2346" s="59"/>
      <c r="NG2346" s="59"/>
      <c r="NH2346" s="59"/>
      <c r="NI2346" s="59"/>
      <c r="NJ2346" s="59"/>
      <c r="NK2346" s="59"/>
      <c r="NL2346" s="59"/>
      <c r="NM2346" s="59"/>
      <c r="NN2346" s="59"/>
      <c r="NO2346" s="59"/>
      <c r="NP2346" s="59"/>
      <c r="NQ2346" s="59"/>
      <c r="NR2346" s="59"/>
      <c r="NS2346" s="59"/>
      <c r="NT2346" s="59"/>
      <c r="NU2346" s="59"/>
      <c r="NV2346" s="59"/>
      <c r="NW2346" s="59"/>
      <c r="NX2346" s="59"/>
      <c r="NY2346" s="59"/>
      <c r="NZ2346" s="59"/>
      <c r="OA2346" s="59"/>
      <c r="OB2346" s="59"/>
      <c r="OC2346" s="59"/>
      <c r="OD2346" s="59"/>
      <c r="OE2346" s="59"/>
      <c r="OF2346" s="59"/>
      <c r="OG2346" s="59"/>
      <c r="OH2346" s="59"/>
      <c r="OI2346" s="59"/>
      <c r="OJ2346" s="59"/>
      <c r="OK2346" s="59"/>
      <c r="OL2346" s="59"/>
      <c r="OM2346" s="59"/>
      <c r="ON2346" s="59"/>
      <c r="OO2346" s="59"/>
      <c r="OP2346" s="59"/>
      <c r="OQ2346" s="59"/>
      <c r="OR2346" s="59"/>
      <c r="OS2346" s="59"/>
      <c r="OT2346" s="59"/>
      <c r="OU2346" s="59"/>
      <c r="OV2346" s="59"/>
      <c r="OW2346" s="59"/>
      <c r="OX2346" s="59"/>
      <c r="OY2346" s="59"/>
      <c r="OZ2346" s="59"/>
      <c r="PA2346" s="59"/>
      <c r="PB2346" s="59"/>
      <c r="PC2346" s="59"/>
      <c r="PD2346" s="59"/>
      <c r="PE2346" s="59"/>
      <c r="PF2346" s="59"/>
      <c r="PG2346" s="59"/>
      <c r="PH2346" s="59"/>
      <c r="PI2346" s="59"/>
      <c r="PJ2346" s="59"/>
      <c r="PK2346" s="59"/>
      <c r="PL2346" s="59"/>
      <c r="PM2346" s="59"/>
      <c r="PN2346" s="59"/>
      <c r="PO2346" s="59"/>
      <c r="PP2346" s="59"/>
      <c r="PQ2346" s="59"/>
      <c r="PR2346" s="59"/>
      <c r="PS2346" s="59"/>
      <c r="PT2346" s="59"/>
      <c r="PU2346" s="59"/>
      <c r="PV2346" s="59"/>
      <c r="PW2346" s="59"/>
      <c r="PX2346" s="59"/>
      <c r="PY2346" s="59"/>
      <c r="PZ2346" s="59"/>
      <c r="QA2346" s="59"/>
      <c r="QB2346" s="59"/>
      <c r="QC2346" s="59"/>
      <c r="QD2346" s="59"/>
      <c r="QE2346" s="59"/>
      <c r="QF2346" s="59"/>
      <c r="QG2346" s="59"/>
      <c r="QH2346" s="59"/>
      <c r="QI2346" s="59"/>
      <c r="QJ2346" s="59"/>
      <c r="QK2346" s="59"/>
      <c r="QL2346" s="59"/>
      <c r="QM2346" s="59"/>
      <c r="QN2346" s="59"/>
      <c r="QO2346" s="59"/>
      <c r="QP2346" s="59"/>
      <c r="QQ2346" s="59"/>
      <c r="QR2346" s="59"/>
      <c r="QS2346" s="59"/>
      <c r="QT2346" s="59"/>
      <c r="QU2346" s="59"/>
      <c r="QV2346" s="59"/>
      <c r="QW2346" s="59"/>
      <c r="QX2346" s="59"/>
      <c r="QY2346" s="59"/>
      <c r="QZ2346" s="59"/>
      <c r="RA2346" s="59"/>
      <c r="RB2346" s="59"/>
      <c r="RC2346" s="59"/>
      <c r="RD2346" s="59"/>
      <c r="RE2346" s="59"/>
      <c r="RF2346" s="59"/>
      <c r="RG2346" s="59"/>
      <c r="RH2346" s="59"/>
      <c r="RI2346" s="59"/>
      <c r="RJ2346" s="59"/>
      <c r="RK2346" s="59"/>
      <c r="RL2346" s="59"/>
      <c r="RM2346" s="59"/>
      <c r="RN2346" s="59"/>
      <c r="RO2346" s="59"/>
      <c r="RP2346" s="59"/>
      <c r="RQ2346" s="59"/>
      <c r="RR2346" s="59"/>
      <c r="RS2346" s="59"/>
      <c r="RT2346" s="59"/>
      <c r="RU2346" s="59"/>
      <c r="RV2346" s="59"/>
      <c r="RW2346" s="59"/>
      <c r="RX2346" s="59"/>
      <c r="RY2346" s="59"/>
      <c r="RZ2346" s="59"/>
      <c r="SA2346" s="59"/>
      <c r="SB2346" s="59"/>
      <c r="SC2346" s="59"/>
      <c r="SD2346" s="59"/>
      <c r="SE2346" s="59"/>
      <c r="SF2346" s="59"/>
      <c r="SG2346" s="59"/>
      <c r="SH2346" s="59"/>
      <c r="SI2346" s="59"/>
      <c r="SJ2346" s="59"/>
      <c r="SK2346" s="59"/>
      <c r="SL2346" s="59"/>
      <c r="SM2346" s="59"/>
      <c r="SN2346" s="59"/>
      <c r="SO2346" s="59"/>
      <c r="SP2346" s="59"/>
      <c r="SQ2346" s="59"/>
      <c r="SR2346" s="59"/>
      <c r="SS2346" s="59"/>
      <c r="ST2346" s="59"/>
      <c r="SU2346" s="59"/>
      <c r="SV2346" s="59"/>
      <c r="SW2346" s="59"/>
      <c r="SX2346" s="59"/>
      <c r="SY2346" s="59"/>
      <c r="SZ2346" s="59"/>
      <c r="TA2346" s="59"/>
      <c r="TB2346" s="59"/>
      <c r="TC2346" s="59"/>
      <c r="TD2346" s="59"/>
      <c r="TE2346" s="59"/>
      <c r="TF2346" s="59"/>
      <c r="TG2346" s="59"/>
      <c r="TH2346" s="59"/>
      <c r="TI2346" s="59"/>
      <c r="TJ2346" s="59"/>
      <c r="TK2346" s="59"/>
      <c r="TL2346" s="59"/>
      <c r="TM2346" s="59"/>
      <c r="TN2346" s="59"/>
      <c r="TO2346" s="59"/>
      <c r="TP2346" s="59"/>
      <c r="TQ2346" s="59"/>
      <c r="TR2346" s="59"/>
      <c r="TS2346" s="59"/>
      <c r="TT2346" s="59"/>
      <c r="TU2346" s="59"/>
      <c r="TV2346" s="59"/>
      <c r="TW2346" s="59"/>
      <c r="TX2346" s="59"/>
      <c r="TY2346" s="59"/>
      <c r="TZ2346" s="59"/>
      <c r="UA2346" s="59"/>
      <c r="UB2346" s="59"/>
      <c r="UC2346" s="59"/>
      <c r="UD2346" s="59"/>
      <c r="UE2346" s="59"/>
      <c r="UF2346" s="59"/>
      <c r="UG2346" s="59"/>
      <c r="UH2346" s="59"/>
      <c r="UI2346" s="59"/>
      <c r="UJ2346" s="59"/>
      <c r="UK2346" s="59"/>
      <c r="UL2346" s="59"/>
      <c r="UM2346" s="59"/>
      <c r="UN2346" s="59"/>
      <c r="UO2346" s="59"/>
      <c r="UP2346" s="59"/>
      <c r="UQ2346" s="59"/>
      <c r="UR2346" s="59"/>
      <c r="US2346" s="59"/>
      <c r="UT2346" s="59"/>
      <c r="UU2346" s="59"/>
      <c r="UV2346" s="59"/>
      <c r="UW2346" s="59"/>
      <c r="UX2346" s="59"/>
      <c r="UY2346" s="59"/>
      <c r="UZ2346" s="59"/>
      <c r="VA2346" s="59"/>
      <c r="VB2346" s="59"/>
      <c r="VC2346" s="59"/>
      <c r="VD2346" s="59"/>
      <c r="VE2346" s="59"/>
      <c r="VF2346" s="59"/>
      <c r="VG2346" s="59"/>
      <c r="VH2346" s="59"/>
      <c r="VI2346" s="59"/>
      <c r="VJ2346" s="59"/>
      <c r="VK2346" s="59"/>
      <c r="VL2346" s="59"/>
      <c r="VM2346" s="59"/>
      <c r="VN2346" s="59"/>
      <c r="VO2346" s="59"/>
      <c r="VP2346" s="59"/>
      <c r="VQ2346" s="59"/>
      <c r="VR2346" s="59"/>
      <c r="VS2346" s="59"/>
      <c r="VT2346" s="59"/>
      <c r="VU2346" s="59"/>
      <c r="VV2346" s="59"/>
      <c r="VW2346" s="59"/>
      <c r="VX2346" s="59"/>
      <c r="VY2346" s="59"/>
      <c r="VZ2346" s="59"/>
      <c r="WA2346" s="59"/>
      <c r="WB2346" s="59"/>
      <c r="WC2346" s="59"/>
      <c r="WD2346" s="59"/>
      <c r="WE2346" s="59"/>
      <c r="WF2346" s="59"/>
      <c r="WG2346" s="59"/>
      <c r="WH2346" s="59"/>
      <c r="WI2346" s="59"/>
      <c r="WJ2346" s="59"/>
      <c r="WK2346" s="59"/>
      <c r="WL2346" s="59"/>
      <c r="WM2346" s="59"/>
      <c r="WN2346" s="59"/>
      <c r="WO2346" s="59"/>
      <c r="WP2346" s="59"/>
      <c r="WQ2346" s="59"/>
      <c r="WR2346" s="59"/>
      <c r="WS2346" s="59"/>
      <c r="WT2346" s="59"/>
      <c r="WU2346" s="59"/>
      <c r="WV2346" s="59"/>
      <c r="WW2346" s="59"/>
      <c r="WX2346" s="59"/>
      <c r="WY2346" s="59"/>
      <c r="WZ2346" s="59"/>
      <c r="XA2346" s="59"/>
      <c r="XB2346" s="59"/>
      <c r="XC2346" s="59"/>
      <c r="XD2346" s="59"/>
      <c r="XE2346" s="59"/>
      <c r="XF2346" s="59"/>
      <c r="XG2346" s="59"/>
      <c r="XH2346" s="59"/>
      <c r="XI2346" s="59"/>
      <c r="XJ2346" s="59"/>
      <c r="XK2346" s="59"/>
      <c r="XL2346" s="59"/>
      <c r="XM2346" s="59"/>
      <c r="XN2346" s="59"/>
      <c r="XO2346" s="59"/>
      <c r="XP2346" s="59"/>
      <c r="XQ2346" s="59"/>
      <c r="XR2346" s="59"/>
      <c r="XS2346" s="59"/>
      <c r="XT2346" s="59"/>
      <c r="XU2346" s="59"/>
      <c r="XV2346" s="59"/>
      <c r="XW2346" s="59"/>
      <c r="XX2346" s="59"/>
      <c r="XY2346" s="59"/>
      <c r="XZ2346" s="59"/>
      <c r="YA2346" s="59"/>
      <c r="YB2346" s="59"/>
      <c r="YC2346" s="59"/>
      <c r="YD2346" s="59"/>
      <c r="YE2346" s="59"/>
      <c r="YF2346" s="59"/>
      <c r="YG2346" s="59"/>
      <c r="YH2346" s="59"/>
      <c r="YI2346" s="59"/>
      <c r="YJ2346" s="59"/>
      <c r="YK2346" s="59"/>
      <c r="YL2346" s="59"/>
      <c r="YM2346" s="59"/>
      <c r="YN2346" s="59"/>
      <c r="YO2346" s="59"/>
      <c r="YP2346" s="59"/>
      <c r="YQ2346" s="59"/>
      <c r="YR2346" s="59"/>
      <c r="YS2346" s="59"/>
      <c r="YT2346" s="59"/>
      <c r="YU2346" s="59"/>
      <c r="YV2346" s="59"/>
      <c r="YW2346" s="59"/>
      <c r="YX2346" s="59"/>
      <c r="YY2346" s="59"/>
      <c r="YZ2346" s="59"/>
      <c r="ZA2346" s="59"/>
      <c r="ZB2346" s="59"/>
      <c r="ZC2346" s="59"/>
      <c r="ZD2346" s="59"/>
      <c r="ZE2346" s="59"/>
      <c r="ZF2346" s="59"/>
      <c r="ZG2346" s="59"/>
      <c r="ZH2346" s="59"/>
      <c r="ZI2346" s="59"/>
      <c r="ZJ2346" s="59"/>
      <c r="ZK2346" s="59"/>
      <c r="ZL2346" s="59"/>
      <c r="ZM2346" s="59"/>
      <c r="ZN2346" s="59"/>
      <c r="ZO2346" s="59"/>
      <c r="ZP2346" s="59"/>
      <c r="ZQ2346" s="59"/>
      <c r="ZR2346" s="59"/>
      <c r="ZS2346" s="59"/>
      <c r="ZT2346" s="59"/>
      <c r="ZU2346" s="59"/>
      <c r="ZV2346" s="59"/>
      <c r="ZW2346" s="59"/>
      <c r="ZX2346" s="59"/>
      <c r="ZY2346" s="59"/>
      <c r="ZZ2346" s="59"/>
      <c r="AAA2346" s="59"/>
      <c r="AAB2346" s="59"/>
      <c r="AAC2346" s="59"/>
      <c r="AAD2346" s="59"/>
      <c r="AAE2346" s="59"/>
      <c r="AAF2346" s="59"/>
      <c r="AAG2346" s="59"/>
      <c r="AAH2346" s="59"/>
      <c r="AAI2346" s="59"/>
      <c r="AAJ2346" s="59"/>
      <c r="AAK2346" s="59"/>
      <c r="AAL2346" s="59"/>
      <c r="AAM2346" s="59"/>
      <c r="AAN2346" s="59"/>
      <c r="AAO2346" s="59"/>
      <c r="AAP2346" s="59"/>
      <c r="AAQ2346" s="59"/>
      <c r="AAR2346" s="59"/>
      <c r="AAS2346" s="59"/>
      <c r="AAT2346" s="59"/>
      <c r="AAU2346" s="59"/>
      <c r="AAV2346" s="59"/>
      <c r="AAW2346" s="59"/>
      <c r="AAX2346" s="59"/>
      <c r="AAY2346" s="59"/>
      <c r="AAZ2346" s="59"/>
      <c r="ABA2346" s="59"/>
      <c r="ABB2346" s="59"/>
      <c r="ABC2346" s="59"/>
      <c r="ABD2346" s="59"/>
      <c r="ABE2346" s="59"/>
      <c r="ABF2346" s="59"/>
      <c r="ABG2346" s="59"/>
      <c r="ABH2346" s="59"/>
      <c r="ABI2346" s="59"/>
      <c r="ABJ2346" s="59"/>
      <c r="ABK2346" s="59"/>
      <c r="ABL2346" s="59"/>
      <c r="ABM2346" s="59"/>
      <c r="ABN2346" s="59"/>
      <c r="ABO2346" s="59"/>
      <c r="ABP2346" s="59"/>
      <c r="ABQ2346" s="59"/>
      <c r="ABR2346" s="59"/>
      <c r="ABS2346" s="59"/>
      <c r="ABT2346" s="59"/>
      <c r="ABU2346" s="59"/>
      <c r="ABV2346" s="59"/>
      <c r="ABW2346" s="59"/>
      <c r="ABX2346" s="59"/>
      <c r="ABY2346" s="59"/>
      <c r="ABZ2346" s="59"/>
      <c r="ACA2346" s="59"/>
      <c r="ACB2346" s="59"/>
      <c r="ACC2346" s="59"/>
      <c r="ACD2346" s="59"/>
      <c r="ACE2346" s="59"/>
      <c r="ACF2346" s="59"/>
      <c r="ACG2346" s="59"/>
      <c r="ACH2346" s="59"/>
      <c r="ACI2346" s="59"/>
      <c r="ACJ2346" s="59"/>
      <c r="ACK2346" s="59"/>
      <c r="ACL2346" s="59"/>
      <c r="ACM2346" s="59"/>
      <c r="ACN2346" s="59"/>
      <c r="ACO2346" s="59"/>
      <c r="ACP2346" s="59"/>
      <c r="ACQ2346" s="59"/>
      <c r="ACR2346" s="59"/>
      <c r="ACS2346" s="59"/>
      <c r="ACT2346" s="59"/>
      <c r="ACU2346" s="59"/>
      <c r="ACV2346" s="59"/>
      <c r="ACW2346" s="59"/>
      <c r="ACX2346" s="59"/>
      <c r="ACY2346" s="59"/>
      <c r="ACZ2346" s="59"/>
      <c r="ADA2346" s="59"/>
      <c r="ADB2346" s="59"/>
      <c r="ADC2346" s="59"/>
      <c r="ADD2346" s="59"/>
      <c r="ADE2346" s="59"/>
      <c r="ADF2346" s="59"/>
      <c r="ADG2346" s="59"/>
      <c r="ADH2346" s="59"/>
      <c r="ADI2346" s="59"/>
      <c r="ADJ2346" s="59"/>
      <c r="ADK2346" s="59"/>
      <c r="ADL2346" s="59"/>
      <c r="ADM2346" s="59"/>
      <c r="ADN2346" s="59"/>
      <c r="ADO2346" s="59"/>
      <c r="ADP2346" s="59"/>
      <c r="ADQ2346" s="59"/>
      <c r="ADR2346" s="59"/>
      <c r="ADS2346" s="59"/>
      <c r="ADT2346" s="59"/>
      <c r="ADU2346" s="59"/>
      <c r="ADV2346" s="59"/>
      <c r="ADW2346" s="59"/>
      <c r="ADX2346" s="59"/>
      <c r="ADY2346" s="59"/>
      <c r="ADZ2346" s="59"/>
      <c r="AEA2346" s="59"/>
      <c r="AEB2346" s="59"/>
      <c r="AEC2346" s="59"/>
      <c r="AED2346" s="59"/>
      <c r="AEE2346" s="59"/>
      <c r="AEF2346" s="59"/>
      <c r="AEG2346" s="59"/>
      <c r="AEH2346" s="59"/>
      <c r="AEI2346" s="59"/>
      <c r="AEJ2346" s="59"/>
      <c r="AEK2346" s="59"/>
      <c r="AEL2346" s="59"/>
      <c r="AEM2346" s="59"/>
      <c r="AEN2346" s="59"/>
      <c r="AEO2346" s="59"/>
      <c r="AEP2346" s="59"/>
      <c r="AEQ2346" s="59"/>
      <c r="AER2346" s="59"/>
      <c r="AES2346" s="59"/>
      <c r="AET2346" s="59"/>
      <c r="AEU2346" s="59"/>
      <c r="AEV2346" s="59"/>
      <c r="AEW2346" s="59"/>
      <c r="AEX2346" s="59"/>
      <c r="AEY2346" s="59"/>
      <c r="AEZ2346" s="59"/>
      <c r="AFA2346" s="59"/>
      <c r="AFB2346" s="59"/>
      <c r="AFC2346" s="59"/>
      <c r="AFD2346" s="59"/>
      <c r="AFE2346" s="59"/>
      <c r="AFF2346" s="59"/>
      <c r="AFG2346" s="59"/>
      <c r="AFH2346" s="59"/>
      <c r="AFI2346" s="59"/>
      <c r="AFJ2346" s="59"/>
      <c r="AFK2346" s="59"/>
      <c r="AFL2346" s="59"/>
      <c r="AFM2346" s="59"/>
      <c r="AFN2346" s="59"/>
      <c r="AFO2346" s="59"/>
      <c r="AFP2346" s="59"/>
      <c r="AFQ2346" s="59"/>
      <c r="AFR2346" s="59"/>
      <c r="AFS2346" s="59"/>
      <c r="AFT2346" s="59"/>
      <c r="AFU2346" s="59"/>
      <c r="AFV2346" s="59"/>
      <c r="AFW2346" s="59"/>
      <c r="AFX2346" s="59"/>
      <c r="AFY2346" s="59"/>
      <c r="AFZ2346" s="59"/>
      <c r="AGA2346" s="59"/>
      <c r="AGB2346" s="59"/>
      <c r="AGC2346" s="59"/>
      <c r="AGD2346" s="59"/>
      <c r="AGE2346" s="59"/>
      <c r="AGF2346" s="59"/>
      <c r="AGG2346" s="59"/>
      <c r="AGH2346" s="59"/>
      <c r="AGI2346" s="59"/>
      <c r="AGJ2346" s="59"/>
      <c r="AGK2346" s="59"/>
      <c r="AGL2346" s="59"/>
      <c r="AGM2346" s="59"/>
      <c r="AGN2346" s="59"/>
      <c r="AGO2346" s="59"/>
      <c r="AGP2346" s="59"/>
      <c r="AGQ2346" s="59"/>
      <c r="AGR2346" s="59"/>
      <c r="AGS2346" s="59"/>
      <c r="AGT2346" s="59"/>
      <c r="AGU2346" s="59"/>
      <c r="AGV2346" s="59"/>
      <c r="AGW2346" s="59"/>
      <c r="AGX2346" s="59"/>
      <c r="AGY2346" s="59"/>
      <c r="AGZ2346" s="59"/>
      <c r="AHA2346" s="59"/>
      <c r="AHB2346" s="59"/>
      <c r="AHC2346" s="59"/>
      <c r="AHD2346" s="59"/>
      <c r="AHE2346" s="59"/>
      <c r="AHF2346" s="59"/>
      <c r="AHG2346" s="59"/>
      <c r="AHH2346" s="59"/>
      <c r="AHI2346" s="59"/>
      <c r="AHJ2346" s="59"/>
      <c r="AHK2346" s="59"/>
      <c r="AHL2346" s="59"/>
      <c r="AHM2346" s="59"/>
      <c r="AHN2346" s="59"/>
      <c r="AHO2346" s="59"/>
      <c r="AHP2346" s="59"/>
      <c r="AHQ2346" s="59"/>
      <c r="AHR2346" s="59"/>
      <c r="AHS2346" s="59"/>
      <c r="AHT2346" s="59"/>
      <c r="AHU2346" s="59"/>
      <c r="AHV2346" s="59"/>
      <c r="AHW2346" s="59"/>
      <c r="AHX2346" s="59"/>
      <c r="AHY2346" s="59"/>
      <c r="AHZ2346" s="59"/>
      <c r="AIA2346" s="59"/>
      <c r="AIB2346" s="59"/>
      <c r="AIC2346" s="59"/>
      <c r="AID2346" s="59"/>
      <c r="AIE2346" s="59"/>
      <c r="AIF2346" s="59"/>
      <c r="AIG2346" s="59"/>
      <c r="AIH2346" s="59"/>
      <c r="AII2346" s="59"/>
      <c r="AIJ2346" s="59"/>
      <c r="AIK2346" s="59"/>
      <c r="AIL2346" s="59"/>
      <c r="AIM2346" s="59"/>
      <c r="AIN2346" s="59"/>
      <c r="AIO2346" s="59"/>
      <c r="AIP2346" s="59"/>
      <c r="AIQ2346" s="59"/>
      <c r="AIR2346" s="59"/>
      <c r="AIS2346" s="59"/>
      <c r="AIT2346" s="59"/>
      <c r="AIU2346" s="59"/>
      <c r="AIV2346" s="59"/>
      <c r="AIW2346" s="59"/>
      <c r="AIX2346" s="59"/>
      <c r="AIY2346" s="59"/>
      <c r="AIZ2346" s="59"/>
      <c r="AJA2346" s="59"/>
      <c r="AJB2346" s="59"/>
      <c r="AJC2346" s="59"/>
      <c r="AJD2346" s="59"/>
      <c r="AJE2346" s="59"/>
      <c r="AJF2346" s="59"/>
      <c r="AJG2346" s="59"/>
      <c r="AJH2346" s="59"/>
      <c r="AJI2346" s="59"/>
      <c r="AJJ2346" s="59"/>
      <c r="AJK2346" s="59"/>
      <c r="AJL2346" s="59"/>
      <c r="AJM2346" s="59"/>
      <c r="AJN2346" s="59"/>
      <c r="AJO2346" s="59"/>
      <c r="AJP2346" s="59"/>
      <c r="AJQ2346" s="59"/>
      <c r="AJR2346" s="59"/>
      <c r="AJS2346" s="59"/>
      <c r="AJT2346" s="59"/>
      <c r="AJU2346" s="59"/>
      <c r="AJV2346" s="59"/>
      <c r="AJW2346" s="59"/>
      <c r="AJX2346" s="59"/>
      <c r="AJY2346" s="59"/>
      <c r="AJZ2346" s="59"/>
      <c r="AKA2346" s="59"/>
      <c r="AKB2346" s="59"/>
      <c r="AKC2346" s="59"/>
      <c r="AKD2346" s="59"/>
      <c r="AKE2346" s="59"/>
      <c r="AKF2346" s="59"/>
      <c r="AKG2346" s="59"/>
      <c r="AKH2346" s="59"/>
      <c r="AKI2346" s="59"/>
      <c r="AKJ2346" s="59"/>
      <c r="AKK2346" s="59"/>
      <c r="AKL2346" s="59"/>
      <c r="AKM2346" s="59"/>
      <c r="AKN2346" s="59"/>
      <c r="AKO2346" s="59"/>
      <c r="AKP2346" s="59"/>
      <c r="AKQ2346" s="59"/>
      <c r="AKR2346" s="59"/>
      <c r="AKS2346" s="59"/>
      <c r="AKT2346" s="59"/>
      <c r="AKU2346" s="59"/>
      <c r="AKV2346" s="59"/>
      <c r="AKW2346" s="59"/>
      <c r="AKX2346" s="59"/>
      <c r="AKY2346" s="59"/>
      <c r="AKZ2346" s="59"/>
      <c r="ALA2346" s="59"/>
      <c r="ALB2346" s="59"/>
      <c r="ALC2346" s="59"/>
      <c r="ALD2346" s="59"/>
      <c r="ALE2346" s="59"/>
      <c r="ALF2346" s="59"/>
      <c r="ALG2346" s="59"/>
      <c r="ALH2346" s="59"/>
      <c r="ALI2346" s="59"/>
      <c r="ALJ2346" s="59"/>
      <c r="ALK2346" s="59"/>
      <c r="ALL2346" s="59"/>
      <c r="ALM2346" s="59"/>
      <c r="ALN2346" s="59"/>
      <c r="ALO2346" s="59"/>
      <c r="ALP2346" s="59"/>
      <c r="ALQ2346" s="59"/>
      <c r="ALR2346" s="59"/>
      <c r="ALS2346" s="59"/>
      <c r="ALT2346" s="59"/>
      <c r="ALU2346" s="59"/>
      <c r="ALV2346" s="59"/>
      <c r="ALW2346" s="59"/>
      <c r="ALX2346" s="59"/>
      <c r="ALY2346" s="59"/>
      <c r="ALZ2346" s="59"/>
      <c r="AMA2346" s="59"/>
      <c r="AMB2346" s="59"/>
      <c r="AMC2346" s="59"/>
      <c r="AMD2346" s="59"/>
      <c r="AME2346" s="59"/>
      <c r="AMF2346" s="59"/>
      <c r="AMG2346" s="59"/>
      <c r="AMH2346" s="59"/>
      <c r="AMI2346" s="59"/>
      <c r="AMJ2346" s="59"/>
      <c r="AMK2346" s="59"/>
      <c r="AML2346" s="59"/>
      <c r="AMM2346" s="59"/>
      <c r="AMN2346" s="59"/>
      <c r="AMO2346" s="59"/>
      <c r="AMP2346" s="59"/>
      <c r="AMQ2346" s="59"/>
      <c r="AMR2346" s="59"/>
      <c r="AMS2346" s="59"/>
      <c r="AMT2346" s="59"/>
      <c r="AMU2346" s="59"/>
      <c r="AMV2346" s="59"/>
      <c r="AMW2346" s="59"/>
      <c r="AMX2346" s="59"/>
      <c r="AMY2346" s="59"/>
      <c r="AMZ2346" s="59"/>
      <c r="ANA2346" s="59"/>
      <c r="ANB2346" s="59"/>
      <c r="ANC2346" s="59"/>
      <c r="AND2346" s="59"/>
      <c r="ANE2346" s="59"/>
      <c r="ANF2346" s="59"/>
      <c r="ANG2346" s="59"/>
      <c r="ANH2346" s="59"/>
      <c r="ANI2346" s="59"/>
      <c r="ANJ2346" s="59"/>
      <c r="ANK2346" s="59"/>
      <c r="ANL2346" s="59"/>
      <c r="ANM2346" s="59"/>
      <c r="ANN2346" s="59"/>
      <c r="ANO2346" s="59"/>
      <c r="ANP2346" s="59"/>
      <c r="ANQ2346" s="59"/>
      <c r="ANR2346" s="59"/>
      <c r="ANS2346" s="59"/>
      <c r="ANT2346" s="59"/>
      <c r="ANU2346" s="59"/>
      <c r="ANV2346" s="59"/>
      <c r="ANW2346" s="59"/>
      <c r="ANX2346" s="59"/>
      <c r="ANY2346" s="59"/>
      <c r="ANZ2346" s="59"/>
      <c r="AOA2346" s="59"/>
      <c r="AOB2346" s="59"/>
      <c r="AOC2346" s="59"/>
      <c r="AOD2346" s="59"/>
      <c r="AOE2346" s="59"/>
      <c r="AOF2346" s="59"/>
      <c r="AOG2346" s="59"/>
      <c r="AOH2346" s="59"/>
      <c r="AOI2346" s="59"/>
      <c r="AOJ2346" s="59"/>
      <c r="AOK2346" s="59"/>
      <c r="AOL2346" s="59"/>
      <c r="AOM2346" s="59"/>
      <c r="AON2346" s="59"/>
      <c r="AOO2346" s="59"/>
      <c r="AOP2346" s="59"/>
      <c r="AOQ2346" s="59"/>
      <c r="AOR2346" s="59"/>
      <c r="AOS2346" s="59"/>
      <c r="AOT2346" s="59"/>
      <c r="AOU2346" s="59"/>
      <c r="AOV2346" s="59"/>
      <c r="AOW2346" s="59"/>
      <c r="AOX2346" s="59"/>
      <c r="AOY2346" s="59"/>
      <c r="AOZ2346" s="59"/>
      <c r="APA2346" s="59"/>
      <c r="APB2346" s="59"/>
      <c r="APC2346" s="59"/>
      <c r="APD2346" s="59"/>
      <c r="APE2346" s="59"/>
      <c r="APF2346" s="59"/>
      <c r="APG2346" s="59"/>
      <c r="APH2346" s="59"/>
      <c r="API2346" s="59"/>
      <c r="APJ2346" s="59"/>
      <c r="APK2346" s="59"/>
      <c r="APL2346" s="59"/>
      <c r="APM2346" s="59"/>
      <c r="APN2346" s="59"/>
      <c r="APO2346" s="59"/>
      <c r="APP2346" s="59"/>
      <c r="APQ2346" s="59"/>
      <c r="APR2346" s="59"/>
      <c r="APS2346" s="59"/>
      <c r="APT2346" s="59"/>
      <c r="APU2346" s="59"/>
      <c r="APV2346" s="59"/>
      <c r="APW2346" s="59"/>
      <c r="APX2346" s="59"/>
      <c r="APY2346" s="59"/>
      <c r="APZ2346" s="59"/>
      <c r="AQA2346" s="59"/>
      <c r="AQB2346" s="59"/>
      <c r="AQC2346" s="59"/>
      <c r="AQD2346" s="59"/>
      <c r="AQE2346" s="59"/>
      <c r="AQF2346" s="59"/>
      <c r="AQG2346" s="59"/>
      <c r="AQH2346" s="59"/>
      <c r="AQI2346" s="59"/>
      <c r="AQJ2346" s="59"/>
      <c r="AQK2346" s="59"/>
      <c r="AQL2346" s="59"/>
      <c r="AQM2346" s="59"/>
      <c r="AQN2346" s="59"/>
      <c r="AQO2346" s="59"/>
      <c r="AQP2346" s="59"/>
      <c r="AQQ2346" s="59"/>
      <c r="AQR2346" s="59"/>
      <c r="AQS2346" s="59"/>
      <c r="AQT2346" s="59"/>
      <c r="AQU2346" s="59"/>
      <c r="AQV2346" s="59"/>
      <c r="AQW2346" s="59"/>
      <c r="AQX2346" s="59"/>
      <c r="AQY2346" s="59"/>
      <c r="AQZ2346" s="59"/>
      <c r="ARA2346" s="59"/>
      <c r="ARB2346" s="59"/>
      <c r="ARC2346" s="59"/>
      <c r="ARD2346" s="59"/>
      <c r="ARE2346" s="59"/>
      <c r="ARF2346" s="59"/>
      <c r="ARG2346" s="59"/>
      <c r="ARH2346" s="59"/>
      <c r="ARI2346" s="59"/>
      <c r="ARJ2346" s="59"/>
      <c r="ARK2346" s="59"/>
      <c r="ARL2346" s="59"/>
      <c r="ARM2346" s="59"/>
      <c r="ARN2346" s="59"/>
      <c r="ARO2346" s="59"/>
      <c r="ARP2346" s="59"/>
      <c r="ARQ2346" s="59"/>
      <c r="ARR2346" s="59"/>
      <c r="ARS2346" s="59"/>
      <c r="ART2346" s="59"/>
      <c r="ARU2346" s="59"/>
      <c r="ARV2346" s="59"/>
      <c r="ARW2346" s="59"/>
      <c r="ARX2346" s="59"/>
      <c r="ARY2346" s="59"/>
      <c r="ARZ2346" s="59"/>
      <c r="ASA2346" s="59"/>
      <c r="ASB2346" s="59"/>
      <c r="ASC2346" s="59"/>
      <c r="ASD2346" s="59"/>
      <c r="ASE2346" s="59"/>
      <c r="ASF2346" s="59"/>
      <c r="ASG2346" s="59"/>
      <c r="ASH2346" s="59"/>
      <c r="ASI2346" s="59"/>
      <c r="ASJ2346" s="59"/>
      <c r="ASK2346" s="59"/>
      <c r="ASL2346" s="59"/>
      <c r="ASM2346" s="59"/>
      <c r="ASN2346" s="59"/>
      <c r="ASO2346" s="59"/>
      <c r="ASP2346" s="59"/>
      <c r="ASQ2346" s="59"/>
      <c r="ASR2346" s="59"/>
      <c r="ASS2346" s="59"/>
      <c r="AST2346" s="59"/>
      <c r="ASU2346" s="59"/>
      <c r="ASV2346" s="59"/>
      <c r="ASW2346" s="59"/>
      <c r="ASX2346" s="59"/>
      <c r="ASY2346" s="59"/>
      <c r="ASZ2346" s="59"/>
      <c r="ATA2346" s="59"/>
      <c r="ATB2346" s="59"/>
      <c r="ATC2346" s="59"/>
      <c r="ATD2346" s="59"/>
      <c r="ATE2346" s="59"/>
      <c r="ATF2346" s="59"/>
      <c r="ATG2346" s="59"/>
      <c r="ATH2346" s="59"/>
      <c r="ATI2346" s="59"/>
      <c r="ATJ2346" s="59"/>
      <c r="ATK2346" s="59"/>
      <c r="ATL2346" s="59"/>
      <c r="ATM2346" s="59"/>
      <c r="ATN2346" s="59"/>
      <c r="ATO2346" s="59"/>
      <c r="ATP2346" s="59"/>
      <c r="ATQ2346" s="59"/>
      <c r="ATR2346" s="59"/>
      <c r="ATS2346" s="59"/>
      <c r="ATT2346" s="59"/>
      <c r="ATU2346" s="59"/>
      <c r="ATV2346" s="59"/>
      <c r="ATW2346" s="59"/>
      <c r="ATX2346" s="59"/>
      <c r="ATY2346" s="59"/>
      <c r="ATZ2346" s="59"/>
      <c r="AUA2346" s="59"/>
      <c r="AUB2346" s="59"/>
      <c r="AUC2346" s="59"/>
      <c r="AUD2346" s="59"/>
      <c r="AUE2346" s="59"/>
      <c r="AUF2346" s="59"/>
      <c r="AUG2346" s="59"/>
      <c r="AUH2346" s="59"/>
      <c r="AUI2346" s="59"/>
      <c r="AUJ2346" s="59"/>
      <c r="AUK2346" s="59"/>
      <c r="AUL2346" s="59"/>
      <c r="AUM2346" s="59"/>
      <c r="AUN2346" s="59"/>
      <c r="AUO2346" s="59"/>
      <c r="AUP2346" s="59"/>
      <c r="AUQ2346" s="59"/>
      <c r="AUR2346" s="59"/>
      <c r="AUS2346" s="59"/>
      <c r="AUT2346" s="59"/>
      <c r="AUU2346" s="59"/>
      <c r="AUV2346" s="59"/>
      <c r="AUW2346" s="59"/>
      <c r="AUX2346" s="59"/>
      <c r="AUY2346" s="59"/>
      <c r="AUZ2346" s="59"/>
      <c r="AVA2346" s="59"/>
      <c r="AVB2346" s="59"/>
      <c r="AVC2346" s="59"/>
      <c r="AVD2346" s="59"/>
      <c r="AVE2346" s="59"/>
      <c r="AVF2346" s="59"/>
      <c r="AVG2346" s="59"/>
      <c r="AVH2346" s="59"/>
      <c r="AVI2346" s="59"/>
      <c r="AVJ2346" s="59"/>
      <c r="AVK2346" s="59"/>
      <c r="AVL2346" s="59"/>
      <c r="AVM2346" s="59"/>
      <c r="AVN2346" s="59"/>
      <c r="AVO2346" s="59"/>
      <c r="AVP2346" s="59"/>
      <c r="AVQ2346" s="59"/>
      <c r="AVR2346" s="59"/>
      <c r="AVS2346" s="59"/>
      <c r="AVT2346" s="59"/>
      <c r="AVU2346" s="59"/>
      <c r="AVV2346" s="59"/>
      <c r="AVW2346" s="59"/>
      <c r="AVX2346" s="59"/>
      <c r="AVY2346" s="59"/>
      <c r="AVZ2346" s="59"/>
      <c r="AWA2346" s="59"/>
      <c r="AWB2346" s="59"/>
      <c r="AWC2346" s="59"/>
      <c r="AWD2346" s="59"/>
      <c r="AWE2346" s="59"/>
      <c r="AWF2346" s="59"/>
      <c r="AWG2346" s="59"/>
      <c r="AWH2346" s="59"/>
      <c r="AWI2346" s="59"/>
      <c r="AWJ2346" s="59"/>
      <c r="AWK2346" s="59"/>
      <c r="AWL2346" s="59"/>
      <c r="AWM2346" s="59"/>
      <c r="AWN2346" s="59"/>
      <c r="AWO2346" s="59"/>
      <c r="AWP2346" s="59"/>
      <c r="AWQ2346" s="59"/>
      <c r="AWR2346" s="59"/>
      <c r="AWS2346" s="59"/>
      <c r="AWT2346" s="59"/>
      <c r="AWU2346" s="59"/>
      <c r="AWV2346" s="59"/>
      <c r="AWW2346" s="59"/>
      <c r="AWX2346" s="59"/>
      <c r="AWY2346" s="59"/>
      <c r="AWZ2346" s="59"/>
      <c r="AXA2346" s="59"/>
      <c r="AXB2346" s="59"/>
      <c r="AXC2346" s="59"/>
      <c r="AXD2346" s="59"/>
      <c r="AXE2346" s="59"/>
      <c r="AXF2346" s="59"/>
      <c r="AXG2346" s="59"/>
      <c r="AXH2346" s="59"/>
      <c r="AXI2346" s="59"/>
      <c r="AXJ2346" s="59"/>
      <c r="AXK2346" s="59"/>
      <c r="AXL2346" s="59"/>
      <c r="AXM2346" s="59"/>
      <c r="AXN2346" s="59"/>
      <c r="AXO2346" s="59"/>
      <c r="AXP2346" s="59"/>
      <c r="AXQ2346" s="59"/>
      <c r="AXR2346" s="59"/>
      <c r="AXS2346" s="59"/>
      <c r="AXT2346" s="59"/>
      <c r="AXU2346" s="59"/>
      <c r="AXV2346" s="59"/>
      <c r="AXW2346" s="59"/>
      <c r="AXX2346" s="59"/>
      <c r="AXY2346" s="59"/>
      <c r="AXZ2346" s="59"/>
      <c r="AYA2346" s="59"/>
      <c r="AYB2346" s="59"/>
      <c r="AYC2346" s="59"/>
      <c r="AYD2346" s="59"/>
      <c r="AYE2346" s="59"/>
      <c r="AYF2346" s="59"/>
      <c r="AYG2346" s="59"/>
      <c r="AYH2346" s="59"/>
      <c r="AYI2346" s="59"/>
      <c r="AYJ2346" s="59"/>
      <c r="AYK2346" s="59"/>
      <c r="AYL2346" s="59"/>
      <c r="AYM2346" s="59"/>
      <c r="AYN2346" s="59"/>
      <c r="AYO2346" s="59"/>
      <c r="AYP2346" s="59"/>
      <c r="AYQ2346" s="59"/>
      <c r="AYR2346" s="59"/>
      <c r="AYS2346" s="59"/>
      <c r="AYT2346" s="59"/>
      <c r="AYU2346" s="59"/>
      <c r="AYV2346" s="59"/>
      <c r="AYW2346" s="59"/>
      <c r="AYX2346" s="59"/>
      <c r="AYY2346" s="59"/>
      <c r="AYZ2346" s="59"/>
      <c r="AZA2346" s="59"/>
      <c r="AZB2346" s="59"/>
      <c r="AZC2346" s="59"/>
      <c r="AZD2346" s="59"/>
      <c r="AZE2346" s="59"/>
      <c r="AZF2346" s="59"/>
      <c r="AZG2346" s="59"/>
      <c r="AZH2346" s="59"/>
      <c r="AZI2346" s="59"/>
      <c r="AZJ2346" s="59"/>
      <c r="AZK2346" s="59"/>
      <c r="AZL2346" s="59"/>
      <c r="AZM2346" s="59"/>
      <c r="AZN2346" s="59"/>
      <c r="AZO2346" s="59"/>
      <c r="AZP2346" s="59"/>
      <c r="AZQ2346" s="59"/>
      <c r="AZR2346" s="59"/>
      <c r="AZS2346" s="59"/>
      <c r="AZT2346" s="59"/>
      <c r="AZU2346" s="59"/>
      <c r="AZV2346" s="59"/>
      <c r="AZW2346" s="59"/>
      <c r="AZX2346" s="59"/>
      <c r="AZY2346" s="59"/>
      <c r="AZZ2346" s="59"/>
      <c r="BAA2346" s="59"/>
      <c r="BAB2346" s="59"/>
      <c r="BAC2346" s="59"/>
      <c r="BAD2346" s="59"/>
      <c r="BAE2346" s="59"/>
      <c r="BAF2346" s="59"/>
      <c r="BAG2346" s="59"/>
      <c r="BAH2346" s="59"/>
      <c r="BAI2346" s="59"/>
      <c r="BAJ2346" s="59"/>
      <c r="BAK2346" s="59"/>
      <c r="BAL2346" s="59"/>
      <c r="BAM2346" s="59"/>
      <c r="BAN2346" s="59"/>
      <c r="BAO2346" s="59"/>
      <c r="BAP2346" s="59"/>
      <c r="BAQ2346" s="59"/>
      <c r="BAR2346" s="59"/>
      <c r="BAS2346" s="59"/>
      <c r="BAT2346" s="59"/>
      <c r="BAU2346" s="59"/>
      <c r="BAV2346" s="59"/>
      <c r="BAW2346" s="59"/>
      <c r="BAX2346" s="59"/>
      <c r="BAY2346" s="59"/>
      <c r="BAZ2346" s="59"/>
      <c r="BBA2346" s="59"/>
      <c r="BBB2346" s="59"/>
      <c r="BBC2346" s="59"/>
      <c r="BBD2346" s="59"/>
      <c r="BBE2346" s="59"/>
      <c r="BBF2346" s="59"/>
      <c r="BBG2346" s="59"/>
      <c r="BBH2346" s="59"/>
      <c r="BBI2346" s="59"/>
      <c r="BBJ2346" s="59"/>
      <c r="BBK2346" s="59"/>
      <c r="BBL2346" s="59"/>
      <c r="BBM2346" s="59"/>
      <c r="BBN2346" s="59"/>
      <c r="BBO2346" s="59"/>
      <c r="BBP2346" s="59"/>
      <c r="BBQ2346" s="59"/>
      <c r="BBR2346" s="59"/>
      <c r="BBS2346" s="59"/>
      <c r="BBT2346" s="59"/>
      <c r="BBU2346" s="59"/>
      <c r="BBV2346" s="59"/>
      <c r="BBW2346" s="59"/>
      <c r="BBX2346" s="59"/>
      <c r="BBY2346" s="59"/>
      <c r="BBZ2346" s="59"/>
      <c r="BCA2346" s="59"/>
      <c r="BCB2346" s="59"/>
      <c r="BCC2346" s="59"/>
      <c r="BCD2346" s="59"/>
      <c r="BCE2346" s="59"/>
      <c r="BCF2346" s="59"/>
      <c r="BCG2346" s="59"/>
      <c r="BCH2346" s="59"/>
      <c r="BCI2346" s="59"/>
      <c r="BCJ2346" s="59"/>
      <c r="BCK2346" s="59"/>
      <c r="BCL2346" s="59"/>
      <c r="BCM2346" s="59"/>
      <c r="BCN2346" s="59"/>
      <c r="BCO2346" s="59"/>
      <c r="BCP2346" s="59"/>
      <c r="BCQ2346" s="59"/>
      <c r="BCR2346" s="59"/>
      <c r="BCS2346" s="59"/>
      <c r="BCT2346" s="59"/>
      <c r="BCU2346" s="59"/>
      <c r="BCV2346" s="59"/>
      <c r="BCW2346" s="59"/>
      <c r="BCX2346" s="59"/>
      <c r="BCY2346" s="59"/>
      <c r="BCZ2346" s="59"/>
      <c r="BDA2346" s="59"/>
      <c r="BDB2346" s="59"/>
      <c r="BDC2346" s="59"/>
      <c r="BDD2346" s="59"/>
      <c r="BDE2346" s="59"/>
      <c r="BDF2346" s="59"/>
      <c r="BDG2346" s="59"/>
      <c r="BDH2346" s="59"/>
      <c r="BDI2346" s="59"/>
      <c r="BDJ2346" s="59"/>
      <c r="BDK2346" s="59"/>
      <c r="BDL2346" s="59"/>
      <c r="BDM2346" s="59"/>
      <c r="BDN2346" s="59"/>
      <c r="BDO2346" s="59"/>
      <c r="BDP2346" s="59"/>
      <c r="BDQ2346" s="59"/>
      <c r="BDR2346" s="59"/>
      <c r="BDS2346" s="59"/>
      <c r="BDT2346" s="59"/>
      <c r="BDU2346" s="59"/>
      <c r="BDV2346" s="59"/>
      <c r="BDW2346" s="59"/>
      <c r="BDX2346" s="59"/>
      <c r="BDY2346" s="59"/>
      <c r="BDZ2346" s="59"/>
      <c r="BEA2346" s="59"/>
      <c r="BEB2346" s="59"/>
      <c r="BEC2346" s="59"/>
      <c r="BED2346" s="59"/>
      <c r="BEE2346" s="59"/>
      <c r="BEF2346" s="59"/>
      <c r="BEG2346" s="59"/>
      <c r="BEH2346" s="59"/>
      <c r="BEI2346" s="59"/>
      <c r="BEJ2346" s="59"/>
      <c r="BEK2346" s="59"/>
      <c r="BEL2346" s="59"/>
      <c r="BEM2346" s="59"/>
      <c r="BEN2346" s="59"/>
      <c r="BEO2346" s="59"/>
      <c r="BEP2346" s="59"/>
      <c r="BEQ2346" s="59"/>
      <c r="BER2346" s="59"/>
      <c r="BES2346" s="59"/>
      <c r="BET2346" s="59"/>
      <c r="BEU2346" s="59"/>
      <c r="BEV2346" s="59"/>
      <c r="BEW2346" s="59"/>
      <c r="BEX2346" s="59"/>
      <c r="BEY2346" s="59"/>
      <c r="BEZ2346" s="59"/>
      <c r="BFA2346" s="59"/>
      <c r="BFB2346" s="59"/>
      <c r="BFC2346" s="59"/>
      <c r="BFD2346" s="59"/>
      <c r="BFE2346" s="59"/>
      <c r="BFF2346" s="59"/>
      <c r="BFG2346" s="59"/>
      <c r="BFH2346" s="59"/>
      <c r="BFI2346" s="59"/>
      <c r="BFJ2346" s="59"/>
      <c r="BFK2346" s="59"/>
      <c r="BFL2346" s="59"/>
      <c r="BFM2346" s="59"/>
      <c r="BFN2346" s="59"/>
      <c r="BFO2346" s="59"/>
      <c r="BFP2346" s="59"/>
      <c r="BFQ2346" s="59"/>
      <c r="BFR2346" s="59"/>
      <c r="BFS2346" s="59"/>
      <c r="BFT2346" s="59"/>
      <c r="BFU2346" s="59"/>
      <c r="BFV2346" s="59"/>
      <c r="BFW2346" s="59"/>
      <c r="BFX2346" s="59"/>
      <c r="BFY2346" s="59"/>
      <c r="BFZ2346" s="59"/>
      <c r="BGA2346" s="59"/>
      <c r="BGB2346" s="59"/>
      <c r="BGC2346" s="59"/>
      <c r="BGD2346" s="59"/>
      <c r="BGE2346" s="59"/>
      <c r="BGF2346" s="59"/>
      <c r="BGG2346" s="59"/>
      <c r="BGH2346" s="59"/>
      <c r="BGI2346" s="59"/>
      <c r="BGJ2346" s="59"/>
      <c r="BGK2346" s="59"/>
      <c r="BGL2346" s="59"/>
      <c r="BGM2346" s="59"/>
      <c r="BGN2346" s="59"/>
      <c r="BGO2346" s="59"/>
      <c r="BGP2346" s="59"/>
      <c r="BGQ2346" s="59"/>
      <c r="BGR2346" s="59"/>
      <c r="BGS2346" s="59"/>
      <c r="BGT2346" s="59"/>
      <c r="BGU2346" s="59"/>
      <c r="BGV2346" s="59"/>
      <c r="BGW2346" s="59"/>
      <c r="BGX2346" s="59"/>
      <c r="BGY2346" s="59"/>
      <c r="BGZ2346" s="59"/>
      <c r="BHA2346" s="59"/>
      <c r="BHB2346" s="59"/>
      <c r="BHC2346" s="59"/>
      <c r="BHD2346" s="59"/>
      <c r="BHE2346" s="59"/>
      <c r="BHF2346" s="59"/>
      <c r="BHG2346" s="59"/>
      <c r="BHH2346" s="59"/>
      <c r="BHI2346" s="59"/>
      <c r="BHJ2346" s="59"/>
      <c r="BHK2346" s="59"/>
      <c r="BHL2346" s="59"/>
      <c r="BHM2346" s="59"/>
      <c r="BHN2346" s="59"/>
      <c r="BHO2346" s="59"/>
      <c r="BHP2346" s="59"/>
      <c r="BHQ2346" s="59"/>
      <c r="BHR2346" s="59"/>
      <c r="BHS2346" s="59"/>
      <c r="BHT2346" s="59"/>
      <c r="BHU2346" s="59"/>
      <c r="BHV2346" s="59"/>
      <c r="BHW2346" s="59"/>
      <c r="BHX2346" s="59"/>
      <c r="BHY2346" s="59"/>
      <c r="BHZ2346" s="59"/>
      <c r="BIA2346" s="59"/>
      <c r="BIB2346" s="59"/>
      <c r="BIC2346" s="59"/>
      <c r="BID2346" s="59"/>
      <c r="BIE2346" s="59"/>
      <c r="BIF2346" s="59"/>
      <c r="BIG2346" s="59"/>
      <c r="BIH2346" s="59"/>
      <c r="BII2346" s="59"/>
      <c r="BIJ2346" s="59"/>
      <c r="BIK2346" s="59"/>
      <c r="BIL2346" s="59"/>
      <c r="BIM2346" s="59"/>
      <c r="BIN2346" s="59"/>
      <c r="BIO2346" s="59"/>
      <c r="BIP2346" s="59"/>
      <c r="BIQ2346" s="59"/>
      <c r="BIR2346" s="59"/>
      <c r="BIS2346" s="59"/>
      <c r="BIT2346" s="59"/>
      <c r="BIU2346" s="59"/>
      <c r="BIV2346" s="59"/>
      <c r="BIW2346" s="59"/>
      <c r="BIX2346" s="59"/>
      <c r="BIY2346" s="59"/>
      <c r="BIZ2346" s="59"/>
      <c r="BJA2346" s="59"/>
      <c r="BJB2346" s="59"/>
      <c r="BJC2346" s="59"/>
      <c r="BJD2346" s="59"/>
      <c r="BJE2346" s="59"/>
      <c r="BJF2346" s="59"/>
      <c r="BJG2346" s="59"/>
      <c r="BJH2346" s="59"/>
      <c r="BJI2346" s="59"/>
      <c r="BJJ2346" s="59"/>
      <c r="BJK2346" s="59"/>
      <c r="BJL2346" s="59"/>
      <c r="BJM2346" s="59"/>
      <c r="BJN2346" s="59"/>
      <c r="BJO2346" s="59"/>
      <c r="BJP2346" s="59"/>
      <c r="BJQ2346" s="59"/>
      <c r="BJR2346" s="59"/>
      <c r="BJS2346" s="59"/>
      <c r="BJT2346" s="59"/>
      <c r="BJU2346" s="59"/>
      <c r="BJV2346" s="59"/>
      <c r="BJW2346" s="59"/>
      <c r="BJX2346" s="59"/>
      <c r="BJY2346" s="59"/>
      <c r="BJZ2346" s="59"/>
      <c r="BKA2346" s="59"/>
      <c r="BKB2346" s="59"/>
      <c r="BKC2346" s="59"/>
      <c r="BKD2346" s="59"/>
      <c r="BKE2346" s="59"/>
      <c r="BKF2346" s="59"/>
      <c r="BKG2346" s="59"/>
      <c r="BKH2346" s="59"/>
      <c r="BKI2346" s="59"/>
      <c r="BKJ2346" s="59"/>
      <c r="BKK2346" s="59"/>
      <c r="BKL2346" s="59"/>
      <c r="BKM2346" s="59"/>
      <c r="BKN2346" s="59"/>
      <c r="BKO2346" s="59"/>
      <c r="BKP2346" s="59"/>
      <c r="BKQ2346" s="59"/>
      <c r="BKR2346" s="59"/>
      <c r="BKS2346" s="59"/>
      <c r="BKT2346" s="59"/>
      <c r="BKU2346" s="59"/>
      <c r="BKV2346" s="59"/>
      <c r="BKW2346" s="59"/>
      <c r="BKX2346" s="59"/>
      <c r="BKY2346" s="59"/>
      <c r="BKZ2346" s="59"/>
      <c r="BLA2346" s="59"/>
      <c r="BLB2346" s="59"/>
      <c r="BLC2346" s="59"/>
      <c r="BLD2346" s="59"/>
      <c r="BLE2346" s="59"/>
      <c r="BLF2346" s="59"/>
      <c r="BLG2346" s="59"/>
      <c r="BLH2346" s="59"/>
      <c r="BLI2346" s="59"/>
      <c r="BLJ2346" s="59"/>
      <c r="BLK2346" s="59"/>
      <c r="BLL2346" s="59"/>
      <c r="BLM2346" s="59"/>
      <c r="BLN2346" s="59"/>
      <c r="BLO2346" s="59"/>
      <c r="BLP2346" s="59"/>
      <c r="BLQ2346" s="59"/>
      <c r="BLR2346" s="59"/>
      <c r="BLS2346" s="59"/>
      <c r="BLT2346" s="59"/>
      <c r="BLU2346" s="59"/>
      <c r="BLV2346" s="59"/>
      <c r="BLW2346" s="59"/>
      <c r="BLX2346" s="59"/>
      <c r="BLY2346" s="59"/>
      <c r="BLZ2346" s="59"/>
      <c r="BMA2346" s="59"/>
      <c r="BMB2346" s="59"/>
      <c r="BMC2346" s="59"/>
      <c r="BMD2346" s="59"/>
      <c r="BME2346" s="59"/>
      <c r="BMF2346" s="59"/>
      <c r="BMG2346" s="59"/>
      <c r="BMH2346" s="59"/>
      <c r="BMI2346" s="59"/>
      <c r="BMJ2346" s="59"/>
      <c r="BMK2346" s="59"/>
      <c r="BML2346" s="59"/>
      <c r="BMM2346" s="59"/>
      <c r="BMN2346" s="59"/>
      <c r="BMO2346" s="59"/>
      <c r="BMP2346" s="59"/>
      <c r="BMQ2346" s="59"/>
      <c r="BMR2346" s="59"/>
      <c r="BMS2346" s="59"/>
      <c r="BMT2346" s="59"/>
      <c r="BMU2346" s="59"/>
      <c r="BMV2346" s="59"/>
      <c r="BMW2346" s="59"/>
      <c r="BMX2346" s="59"/>
      <c r="BMY2346" s="59"/>
      <c r="BMZ2346" s="59"/>
      <c r="BNA2346" s="59"/>
      <c r="BNB2346" s="59"/>
      <c r="BNC2346" s="59"/>
      <c r="BND2346" s="59"/>
      <c r="BNE2346" s="59"/>
      <c r="BNF2346" s="59"/>
      <c r="BNG2346" s="59"/>
      <c r="BNH2346" s="59"/>
      <c r="BNI2346" s="59"/>
      <c r="BNJ2346" s="59"/>
      <c r="BNK2346" s="59"/>
      <c r="BNL2346" s="59"/>
      <c r="BNM2346" s="59"/>
      <c r="BNN2346" s="59"/>
      <c r="BNO2346" s="59"/>
      <c r="BNP2346" s="59"/>
      <c r="BNQ2346" s="59"/>
      <c r="BNR2346" s="59"/>
      <c r="BNS2346" s="59"/>
      <c r="BNT2346" s="59"/>
      <c r="BNU2346" s="59"/>
      <c r="BNV2346" s="59"/>
      <c r="BNW2346" s="59"/>
      <c r="BNX2346" s="59"/>
      <c r="BNY2346" s="59"/>
      <c r="BNZ2346" s="59"/>
      <c r="BOA2346" s="59"/>
      <c r="BOB2346" s="59"/>
      <c r="BOC2346" s="59"/>
      <c r="BOD2346" s="59"/>
      <c r="BOE2346" s="59"/>
      <c r="BOF2346" s="59"/>
      <c r="BOG2346" s="59"/>
      <c r="BOH2346" s="59"/>
      <c r="BOI2346" s="59"/>
      <c r="BOJ2346" s="59"/>
      <c r="BOK2346" s="59"/>
      <c r="BOL2346" s="59"/>
      <c r="BOM2346" s="59"/>
      <c r="BON2346" s="59"/>
      <c r="BOO2346" s="59"/>
      <c r="BOP2346" s="59"/>
      <c r="BOQ2346" s="59"/>
      <c r="BOR2346" s="59"/>
      <c r="BOS2346" s="59"/>
      <c r="BOT2346" s="59"/>
      <c r="BOU2346" s="59"/>
      <c r="BOV2346" s="59"/>
      <c r="BOW2346" s="59"/>
      <c r="BOX2346" s="59"/>
      <c r="BOY2346" s="59"/>
      <c r="BOZ2346" s="59"/>
      <c r="BPA2346" s="59"/>
      <c r="BPB2346" s="59"/>
      <c r="BPC2346" s="59"/>
      <c r="BPD2346" s="59"/>
      <c r="BPE2346" s="59"/>
      <c r="BPF2346" s="59"/>
      <c r="BPG2346" s="59"/>
      <c r="BPH2346" s="59"/>
      <c r="BPI2346" s="59"/>
      <c r="BPJ2346" s="59"/>
      <c r="BPK2346" s="59"/>
      <c r="BPL2346" s="59"/>
      <c r="BPM2346" s="59"/>
      <c r="BPN2346" s="59"/>
      <c r="BPO2346" s="59"/>
      <c r="BPP2346" s="59"/>
      <c r="BPQ2346" s="59"/>
      <c r="BPR2346" s="59"/>
      <c r="BPS2346" s="59"/>
      <c r="BPT2346" s="59"/>
      <c r="BPU2346" s="59"/>
      <c r="BPV2346" s="59"/>
      <c r="BPW2346" s="59"/>
      <c r="BPX2346" s="59"/>
      <c r="BPY2346" s="59"/>
      <c r="BPZ2346" s="59"/>
      <c r="BQA2346" s="59"/>
      <c r="BQB2346" s="59"/>
      <c r="BQC2346" s="59"/>
      <c r="BQD2346" s="59"/>
      <c r="BQE2346" s="59"/>
      <c r="BQF2346" s="59"/>
      <c r="BQG2346" s="59"/>
      <c r="BQH2346" s="59"/>
      <c r="BQI2346" s="59"/>
      <c r="BQJ2346" s="59"/>
      <c r="BQK2346" s="59"/>
      <c r="BQL2346" s="59"/>
      <c r="BQM2346" s="59"/>
      <c r="BQN2346" s="59"/>
      <c r="BQO2346" s="59"/>
      <c r="BQP2346" s="59"/>
      <c r="BQQ2346" s="59"/>
      <c r="BQR2346" s="59"/>
      <c r="BQS2346" s="59"/>
      <c r="BQT2346" s="59"/>
      <c r="BQU2346" s="59"/>
      <c r="BQV2346" s="59"/>
      <c r="BQW2346" s="59"/>
      <c r="BQX2346" s="59"/>
      <c r="BQY2346" s="59"/>
      <c r="BQZ2346" s="59"/>
      <c r="BRA2346" s="59"/>
      <c r="BRB2346" s="59"/>
      <c r="BRC2346" s="59"/>
      <c r="BRD2346" s="59"/>
      <c r="BRE2346" s="59"/>
      <c r="BRF2346" s="59"/>
      <c r="BRG2346" s="59"/>
      <c r="BRH2346" s="59"/>
      <c r="BRI2346" s="59"/>
      <c r="BRJ2346" s="59"/>
      <c r="BRK2346" s="59"/>
      <c r="BRL2346" s="59"/>
      <c r="BRM2346" s="59"/>
      <c r="BRN2346" s="59"/>
      <c r="BRO2346" s="59"/>
      <c r="BRP2346" s="59"/>
      <c r="BRQ2346" s="59"/>
      <c r="BRR2346" s="59"/>
      <c r="BRS2346" s="59"/>
      <c r="BRT2346" s="59"/>
      <c r="BRU2346" s="59"/>
      <c r="BRV2346" s="59"/>
      <c r="BRW2346" s="59"/>
      <c r="BRX2346" s="59"/>
      <c r="BRY2346" s="59"/>
      <c r="BRZ2346" s="59"/>
      <c r="BSA2346" s="59"/>
      <c r="BSB2346" s="59"/>
      <c r="BSC2346" s="59"/>
      <c r="BSD2346" s="59"/>
      <c r="BSE2346" s="59"/>
      <c r="BSF2346" s="59"/>
      <c r="BSG2346" s="59"/>
      <c r="BSH2346" s="59"/>
      <c r="BSI2346" s="59"/>
      <c r="BSJ2346" s="59"/>
      <c r="BSK2346" s="59"/>
      <c r="BSL2346" s="59"/>
      <c r="BSM2346" s="59"/>
      <c r="BSN2346" s="59"/>
      <c r="BSO2346" s="59"/>
      <c r="BSP2346" s="59"/>
      <c r="BSQ2346" s="59"/>
      <c r="BSR2346" s="59"/>
      <c r="BSS2346" s="59"/>
      <c r="BST2346" s="59"/>
      <c r="BSU2346" s="59"/>
      <c r="BSV2346" s="59"/>
      <c r="BSW2346" s="59"/>
      <c r="BSX2346" s="59"/>
      <c r="BSY2346" s="59"/>
      <c r="BSZ2346" s="59"/>
      <c r="BTA2346" s="59"/>
      <c r="BTB2346" s="59"/>
      <c r="BTC2346" s="59"/>
      <c r="BTD2346" s="59"/>
      <c r="BTE2346" s="59"/>
      <c r="BTF2346" s="59"/>
      <c r="BTG2346" s="59"/>
      <c r="BTH2346" s="59"/>
      <c r="BTI2346" s="59"/>
      <c r="BTJ2346" s="59"/>
      <c r="BTK2346" s="59"/>
      <c r="BTL2346" s="59"/>
      <c r="BTM2346" s="59"/>
      <c r="BTN2346" s="59"/>
      <c r="BTO2346" s="59"/>
      <c r="BTP2346" s="59"/>
      <c r="BTQ2346" s="59"/>
      <c r="BTR2346" s="59"/>
      <c r="BTS2346" s="59"/>
      <c r="BTT2346" s="59"/>
      <c r="BTU2346" s="59"/>
      <c r="BTV2346" s="59"/>
      <c r="BTW2346" s="59"/>
      <c r="BTX2346" s="59"/>
      <c r="BTY2346" s="59"/>
      <c r="BTZ2346" s="59"/>
      <c r="BUA2346" s="59"/>
      <c r="BUB2346" s="59"/>
      <c r="BUC2346" s="59"/>
      <c r="BUD2346" s="59"/>
      <c r="BUE2346" s="59"/>
      <c r="BUF2346" s="59"/>
      <c r="BUG2346" s="59"/>
      <c r="BUH2346" s="59"/>
      <c r="BUI2346" s="59"/>
      <c r="BUJ2346" s="59"/>
      <c r="BUK2346" s="59"/>
      <c r="BUL2346" s="59"/>
      <c r="BUM2346" s="59"/>
      <c r="BUN2346" s="59"/>
      <c r="BUO2346" s="59"/>
      <c r="BUP2346" s="59"/>
      <c r="BUQ2346" s="59"/>
      <c r="BUR2346" s="59"/>
      <c r="BUS2346" s="59"/>
      <c r="BUT2346" s="59"/>
      <c r="BUU2346" s="59"/>
      <c r="BUV2346" s="59"/>
      <c r="BUW2346" s="59"/>
      <c r="BUX2346" s="59"/>
      <c r="BUY2346" s="59"/>
      <c r="BUZ2346" s="59"/>
      <c r="BVA2346" s="59"/>
      <c r="BVB2346" s="59"/>
      <c r="BVC2346" s="59"/>
      <c r="BVD2346" s="59"/>
      <c r="BVE2346" s="59"/>
      <c r="BVF2346" s="59"/>
      <c r="BVG2346" s="59"/>
      <c r="BVH2346" s="59"/>
      <c r="BVI2346" s="59"/>
      <c r="BVJ2346" s="59"/>
      <c r="BVK2346" s="59"/>
      <c r="BVL2346" s="59"/>
      <c r="BVM2346" s="59"/>
      <c r="BVN2346" s="59"/>
      <c r="BVO2346" s="59"/>
      <c r="BVP2346" s="59"/>
      <c r="BVQ2346" s="59"/>
      <c r="BVR2346" s="59"/>
      <c r="BVS2346" s="59"/>
      <c r="BVT2346" s="59"/>
      <c r="BVU2346" s="59"/>
      <c r="BVV2346" s="59"/>
      <c r="BVW2346" s="59"/>
      <c r="BVX2346" s="59"/>
      <c r="BVY2346" s="59"/>
      <c r="BVZ2346" s="59"/>
      <c r="BWA2346" s="59"/>
      <c r="BWB2346" s="59"/>
      <c r="BWC2346" s="59"/>
      <c r="BWD2346" s="59"/>
      <c r="BWE2346" s="59"/>
      <c r="BWF2346" s="59"/>
      <c r="BWG2346" s="59"/>
      <c r="BWH2346" s="59"/>
      <c r="BWI2346" s="59"/>
      <c r="BWJ2346" s="59"/>
      <c r="BWK2346" s="59"/>
      <c r="BWL2346" s="59"/>
      <c r="BWM2346" s="59"/>
      <c r="BWN2346" s="59"/>
      <c r="BWO2346" s="59"/>
      <c r="BWP2346" s="59"/>
      <c r="BWQ2346" s="59"/>
      <c r="BWR2346" s="59"/>
      <c r="BWS2346" s="59"/>
      <c r="BWT2346" s="59"/>
      <c r="BWU2346" s="59"/>
      <c r="BWV2346" s="59"/>
      <c r="BWW2346" s="59"/>
      <c r="BWX2346" s="59"/>
      <c r="BWY2346" s="59"/>
      <c r="BWZ2346" s="59"/>
      <c r="BXA2346" s="59"/>
      <c r="BXB2346" s="59"/>
      <c r="BXC2346" s="59"/>
      <c r="BXD2346" s="59"/>
      <c r="BXE2346" s="59"/>
      <c r="BXF2346" s="59"/>
      <c r="BXG2346" s="59"/>
      <c r="BXH2346" s="59"/>
      <c r="BXI2346" s="59"/>
      <c r="BXJ2346" s="59"/>
      <c r="BXK2346" s="59"/>
      <c r="BXL2346" s="59"/>
      <c r="BXM2346" s="59"/>
      <c r="BXN2346" s="59"/>
      <c r="BXO2346" s="59"/>
      <c r="BXP2346" s="59"/>
      <c r="BXQ2346" s="59"/>
      <c r="BXR2346" s="59"/>
      <c r="BXS2346" s="59"/>
      <c r="BXT2346" s="59"/>
      <c r="BXU2346" s="59"/>
      <c r="BXV2346" s="59"/>
      <c r="BXW2346" s="59"/>
      <c r="BXX2346" s="59"/>
      <c r="BXY2346" s="59"/>
      <c r="BXZ2346" s="59"/>
      <c r="BYA2346" s="59"/>
      <c r="BYB2346" s="59"/>
      <c r="BYC2346" s="59"/>
      <c r="BYD2346" s="59"/>
      <c r="BYE2346" s="59"/>
      <c r="BYF2346" s="59"/>
      <c r="BYG2346" s="59"/>
      <c r="BYH2346" s="59"/>
      <c r="BYI2346" s="59"/>
      <c r="BYJ2346" s="59"/>
      <c r="BYK2346" s="59"/>
      <c r="BYL2346" s="59"/>
      <c r="BYM2346" s="59"/>
      <c r="BYN2346" s="59"/>
      <c r="BYO2346" s="59"/>
      <c r="BYP2346" s="59"/>
      <c r="BYQ2346" s="59"/>
      <c r="BYR2346" s="59"/>
      <c r="BYS2346" s="59"/>
      <c r="BYT2346" s="59"/>
      <c r="BYU2346" s="59"/>
      <c r="BYV2346" s="59"/>
      <c r="BYW2346" s="59"/>
      <c r="BYX2346" s="59"/>
      <c r="BYY2346" s="59"/>
      <c r="BYZ2346" s="59"/>
      <c r="BZA2346" s="59"/>
      <c r="BZB2346" s="59"/>
      <c r="BZC2346" s="59"/>
      <c r="BZD2346" s="59"/>
      <c r="BZE2346" s="59"/>
      <c r="BZF2346" s="59"/>
      <c r="BZG2346" s="59"/>
      <c r="BZH2346" s="59"/>
      <c r="BZI2346" s="59"/>
      <c r="BZJ2346" s="59"/>
      <c r="BZK2346" s="59"/>
      <c r="BZL2346" s="59"/>
      <c r="BZM2346" s="59"/>
      <c r="BZN2346" s="59"/>
      <c r="BZO2346" s="59"/>
      <c r="BZP2346" s="59"/>
      <c r="BZQ2346" s="59"/>
      <c r="BZR2346" s="59"/>
      <c r="BZS2346" s="59"/>
      <c r="BZT2346" s="59"/>
      <c r="BZU2346" s="59"/>
      <c r="BZV2346" s="59"/>
      <c r="BZW2346" s="59"/>
      <c r="BZX2346" s="59"/>
      <c r="BZY2346" s="59"/>
      <c r="BZZ2346" s="59"/>
      <c r="CAA2346" s="59"/>
      <c r="CAB2346" s="59"/>
      <c r="CAC2346" s="59"/>
      <c r="CAD2346" s="59"/>
      <c r="CAE2346" s="59"/>
      <c r="CAF2346" s="59"/>
      <c r="CAG2346" s="59"/>
      <c r="CAH2346" s="59"/>
      <c r="CAI2346" s="59"/>
      <c r="CAJ2346" s="59"/>
      <c r="CAK2346" s="59"/>
      <c r="CAL2346" s="59"/>
      <c r="CAM2346" s="59"/>
      <c r="CAN2346" s="59"/>
      <c r="CAO2346" s="59"/>
      <c r="CAP2346" s="59"/>
      <c r="CAQ2346" s="59"/>
      <c r="CAR2346" s="59"/>
      <c r="CAS2346" s="59"/>
      <c r="CAT2346" s="59"/>
      <c r="CAU2346" s="59"/>
      <c r="CAV2346" s="59"/>
      <c r="CAW2346" s="59"/>
      <c r="CAX2346" s="59"/>
      <c r="CAY2346" s="59"/>
      <c r="CAZ2346" s="59"/>
      <c r="CBA2346" s="59"/>
      <c r="CBB2346" s="59"/>
      <c r="CBC2346" s="59"/>
      <c r="CBD2346" s="59"/>
      <c r="CBE2346" s="59"/>
      <c r="CBF2346" s="59"/>
      <c r="CBG2346" s="59"/>
      <c r="CBH2346" s="59"/>
      <c r="CBI2346" s="59"/>
      <c r="CBJ2346" s="59"/>
      <c r="CBK2346" s="59"/>
      <c r="CBL2346" s="59"/>
      <c r="CBM2346" s="59"/>
      <c r="CBN2346" s="59"/>
      <c r="CBO2346" s="59"/>
      <c r="CBP2346" s="59"/>
      <c r="CBQ2346" s="59"/>
      <c r="CBR2346" s="59"/>
      <c r="CBS2346" s="59"/>
      <c r="CBT2346" s="59"/>
      <c r="CBU2346" s="59"/>
      <c r="CBV2346" s="59"/>
      <c r="CBW2346" s="59"/>
      <c r="CBX2346" s="59"/>
      <c r="CBY2346" s="59"/>
      <c r="CBZ2346" s="59"/>
      <c r="CCA2346" s="59"/>
      <c r="CCB2346" s="59"/>
      <c r="CCC2346" s="59"/>
      <c r="CCD2346" s="59"/>
      <c r="CCE2346" s="59"/>
      <c r="CCF2346" s="59"/>
      <c r="CCG2346" s="59"/>
      <c r="CCH2346" s="59"/>
      <c r="CCI2346" s="59"/>
      <c r="CCJ2346" s="59"/>
      <c r="CCK2346" s="59"/>
      <c r="CCL2346" s="59"/>
      <c r="CCM2346" s="59"/>
      <c r="CCN2346" s="59"/>
      <c r="CCO2346" s="59"/>
      <c r="CCP2346" s="59"/>
      <c r="CCQ2346" s="59"/>
      <c r="CCR2346" s="59"/>
      <c r="CCS2346" s="59"/>
      <c r="CCT2346" s="59"/>
      <c r="CCU2346" s="59"/>
      <c r="CCV2346" s="59"/>
      <c r="CCW2346" s="59"/>
      <c r="CCX2346" s="59"/>
      <c r="CCY2346" s="59"/>
      <c r="CCZ2346" s="59"/>
      <c r="CDA2346" s="59"/>
      <c r="CDB2346" s="59"/>
      <c r="CDC2346" s="59"/>
      <c r="CDD2346" s="59"/>
      <c r="CDE2346" s="59"/>
      <c r="CDF2346" s="59"/>
      <c r="CDG2346" s="59"/>
      <c r="CDH2346" s="59"/>
      <c r="CDI2346" s="59"/>
      <c r="CDJ2346" s="59"/>
      <c r="CDK2346" s="59"/>
      <c r="CDL2346" s="59"/>
      <c r="CDM2346" s="59"/>
      <c r="CDN2346" s="59"/>
      <c r="CDO2346" s="59"/>
      <c r="CDP2346" s="59"/>
      <c r="CDQ2346" s="59"/>
      <c r="CDR2346" s="59"/>
      <c r="CDS2346" s="59"/>
      <c r="CDT2346" s="59"/>
      <c r="CDU2346" s="59"/>
      <c r="CDV2346" s="59"/>
      <c r="CDW2346" s="59"/>
      <c r="CDX2346" s="59"/>
      <c r="CDY2346" s="59"/>
      <c r="CDZ2346" s="59"/>
      <c r="CEA2346" s="59"/>
      <c r="CEB2346" s="59"/>
      <c r="CEC2346" s="59"/>
      <c r="CED2346" s="59"/>
      <c r="CEE2346" s="59"/>
      <c r="CEF2346" s="59"/>
      <c r="CEG2346" s="59"/>
      <c r="CEH2346" s="59"/>
      <c r="CEI2346" s="59"/>
      <c r="CEJ2346" s="59"/>
      <c r="CEK2346" s="59"/>
      <c r="CEL2346" s="59"/>
      <c r="CEM2346" s="59"/>
      <c r="CEN2346" s="59"/>
      <c r="CEO2346" s="59"/>
      <c r="CEP2346" s="59"/>
      <c r="CEQ2346" s="59"/>
      <c r="CER2346" s="59"/>
      <c r="CES2346" s="59"/>
      <c r="CET2346" s="59"/>
      <c r="CEU2346" s="59"/>
      <c r="CEV2346" s="59"/>
      <c r="CEW2346" s="59"/>
      <c r="CEX2346" s="59"/>
      <c r="CEY2346" s="59"/>
      <c r="CEZ2346" s="59"/>
      <c r="CFA2346" s="59"/>
      <c r="CFB2346" s="59"/>
      <c r="CFC2346" s="59"/>
      <c r="CFD2346" s="59"/>
      <c r="CFE2346" s="59"/>
      <c r="CFF2346" s="59"/>
      <c r="CFG2346" s="59"/>
      <c r="CFH2346" s="59"/>
      <c r="CFI2346" s="59"/>
      <c r="CFJ2346" s="59"/>
      <c r="CFK2346" s="59"/>
      <c r="CFL2346" s="59"/>
      <c r="CFM2346" s="59"/>
      <c r="CFN2346" s="59"/>
      <c r="CFO2346" s="59"/>
      <c r="CFP2346" s="59"/>
      <c r="CFQ2346" s="59"/>
      <c r="CFR2346" s="59"/>
      <c r="CFS2346" s="59"/>
      <c r="CFT2346" s="59"/>
      <c r="CFU2346" s="59"/>
      <c r="CFV2346" s="59"/>
      <c r="CFW2346" s="59"/>
      <c r="CFX2346" s="59"/>
      <c r="CFY2346" s="59"/>
      <c r="CFZ2346" s="59"/>
      <c r="CGA2346" s="59"/>
      <c r="CGB2346" s="59"/>
      <c r="CGC2346" s="59"/>
      <c r="CGD2346" s="59"/>
      <c r="CGE2346" s="59"/>
      <c r="CGF2346" s="59"/>
      <c r="CGG2346" s="59"/>
      <c r="CGH2346" s="59"/>
      <c r="CGI2346" s="59"/>
      <c r="CGJ2346" s="59"/>
      <c r="CGK2346" s="59"/>
      <c r="CGL2346" s="59"/>
      <c r="CGM2346" s="59"/>
      <c r="CGN2346" s="59"/>
      <c r="CGO2346" s="59"/>
      <c r="CGP2346" s="59"/>
      <c r="CGQ2346" s="59"/>
      <c r="CGR2346" s="59"/>
      <c r="CGS2346" s="59"/>
      <c r="CGT2346" s="59"/>
      <c r="CGU2346" s="59"/>
      <c r="CGV2346" s="59"/>
      <c r="CGW2346" s="59"/>
      <c r="CGX2346" s="59"/>
      <c r="CGY2346" s="59"/>
      <c r="CGZ2346" s="59"/>
      <c r="CHA2346" s="59"/>
      <c r="CHB2346" s="59"/>
      <c r="CHC2346" s="59"/>
      <c r="CHD2346" s="59"/>
      <c r="CHE2346" s="59"/>
      <c r="CHF2346" s="59"/>
      <c r="CHG2346" s="59"/>
      <c r="CHH2346" s="59"/>
      <c r="CHI2346" s="59"/>
      <c r="CHJ2346" s="59"/>
      <c r="CHK2346" s="59"/>
      <c r="CHL2346" s="59"/>
      <c r="CHM2346" s="59"/>
      <c r="CHN2346" s="59"/>
      <c r="CHO2346" s="59"/>
      <c r="CHP2346" s="59"/>
      <c r="CHQ2346" s="59"/>
      <c r="CHR2346" s="59"/>
      <c r="CHS2346" s="59"/>
      <c r="CHT2346" s="59"/>
      <c r="CHU2346" s="59"/>
      <c r="CHV2346" s="59"/>
      <c r="CHW2346" s="59"/>
      <c r="CHX2346" s="59"/>
      <c r="CHY2346" s="59"/>
      <c r="CHZ2346" s="59"/>
      <c r="CIA2346" s="59"/>
      <c r="CIB2346" s="59"/>
      <c r="CIC2346" s="59"/>
      <c r="CID2346" s="59"/>
      <c r="CIE2346" s="59"/>
      <c r="CIF2346" s="59"/>
      <c r="CIG2346" s="59"/>
      <c r="CIH2346" s="59"/>
      <c r="CII2346" s="59"/>
      <c r="CIJ2346" s="59"/>
      <c r="CIK2346" s="59"/>
      <c r="CIL2346" s="59"/>
      <c r="CIM2346" s="59"/>
      <c r="CIN2346" s="59"/>
      <c r="CIO2346" s="59"/>
      <c r="CIP2346" s="59"/>
      <c r="CIQ2346" s="59"/>
      <c r="CIR2346" s="59"/>
      <c r="CIS2346" s="59"/>
      <c r="CIT2346" s="59"/>
      <c r="CIU2346" s="59"/>
      <c r="CIV2346" s="59"/>
      <c r="CIW2346" s="59"/>
      <c r="CIX2346" s="59"/>
      <c r="CIY2346" s="59"/>
      <c r="CIZ2346" s="59"/>
      <c r="CJA2346" s="59"/>
      <c r="CJB2346" s="59"/>
      <c r="CJC2346" s="59"/>
      <c r="CJD2346" s="59"/>
      <c r="CJE2346" s="59"/>
      <c r="CJF2346" s="59"/>
      <c r="CJG2346" s="59"/>
      <c r="CJH2346" s="59"/>
      <c r="CJI2346" s="59"/>
      <c r="CJJ2346" s="59"/>
      <c r="CJK2346" s="59"/>
      <c r="CJL2346" s="59"/>
      <c r="CJM2346" s="59"/>
      <c r="CJN2346" s="59"/>
      <c r="CJO2346" s="59"/>
      <c r="CJP2346" s="59"/>
      <c r="CJQ2346" s="59"/>
      <c r="CJR2346" s="59"/>
      <c r="CJS2346" s="59"/>
      <c r="CJT2346" s="59"/>
      <c r="CJU2346" s="59"/>
      <c r="CJV2346" s="59"/>
      <c r="CJW2346" s="59"/>
      <c r="CJX2346" s="59"/>
      <c r="CJY2346" s="59"/>
      <c r="CJZ2346" s="59"/>
      <c r="CKA2346" s="59"/>
      <c r="CKB2346" s="59"/>
      <c r="CKC2346" s="59"/>
      <c r="CKD2346" s="59"/>
      <c r="CKE2346" s="59"/>
      <c r="CKF2346" s="59"/>
      <c r="CKG2346" s="59"/>
      <c r="CKH2346" s="59"/>
      <c r="CKI2346" s="59"/>
      <c r="CKJ2346" s="59"/>
      <c r="CKK2346" s="59"/>
      <c r="CKL2346" s="59"/>
      <c r="CKM2346" s="59"/>
      <c r="CKN2346" s="59"/>
      <c r="CKO2346" s="59"/>
      <c r="CKP2346" s="59"/>
      <c r="CKQ2346" s="59"/>
      <c r="CKR2346" s="59"/>
      <c r="CKS2346" s="59"/>
      <c r="CKT2346" s="59"/>
      <c r="CKU2346" s="59"/>
      <c r="CKV2346" s="59"/>
      <c r="CKW2346" s="59"/>
      <c r="CKX2346" s="59"/>
      <c r="CKY2346" s="59"/>
      <c r="CKZ2346" s="59"/>
      <c r="CLA2346" s="59"/>
      <c r="CLB2346" s="59"/>
      <c r="CLC2346" s="59"/>
      <c r="CLD2346" s="59"/>
      <c r="CLE2346" s="59"/>
      <c r="CLF2346" s="59"/>
      <c r="CLG2346" s="59"/>
      <c r="CLH2346" s="59"/>
      <c r="CLI2346" s="59"/>
      <c r="CLJ2346" s="59"/>
      <c r="CLK2346" s="59"/>
      <c r="CLL2346" s="59"/>
      <c r="CLM2346" s="59"/>
      <c r="CLN2346" s="59"/>
      <c r="CLO2346" s="59"/>
      <c r="CLP2346" s="59"/>
      <c r="CLQ2346" s="59"/>
      <c r="CLR2346" s="59"/>
      <c r="CLS2346" s="59"/>
      <c r="CLT2346" s="59"/>
      <c r="CLU2346" s="59"/>
      <c r="CLV2346" s="59"/>
      <c r="CLW2346" s="59"/>
      <c r="CLX2346" s="59"/>
      <c r="CLY2346" s="59"/>
      <c r="CLZ2346" s="59"/>
      <c r="CMA2346" s="59"/>
      <c r="CMB2346" s="59"/>
      <c r="CMC2346" s="59"/>
      <c r="CMD2346" s="59"/>
      <c r="CME2346" s="59"/>
      <c r="CMF2346" s="59"/>
      <c r="CMG2346" s="59"/>
      <c r="CMH2346" s="59"/>
      <c r="CMI2346" s="59"/>
      <c r="CMJ2346" s="59"/>
      <c r="CMK2346" s="59"/>
      <c r="CML2346" s="59"/>
      <c r="CMM2346" s="59"/>
      <c r="CMN2346" s="59"/>
      <c r="CMO2346" s="59"/>
      <c r="CMP2346" s="59"/>
      <c r="CMQ2346" s="59"/>
      <c r="CMR2346" s="59"/>
      <c r="CMS2346" s="59"/>
      <c r="CMT2346" s="59"/>
      <c r="CMU2346" s="59"/>
      <c r="CMV2346" s="59"/>
      <c r="CMW2346" s="59"/>
      <c r="CMX2346" s="59"/>
      <c r="CMY2346" s="59"/>
      <c r="CMZ2346" s="59"/>
      <c r="CNA2346" s="59"/>
      <c r="CNB2346" s="59"/>
      <c r="CNC2346" s="59"/>
      <c r="CND2346" s="59"/>
      <c r="CNE2346" s="59"/>
      <c r="CNF2346" s="59"/>
      <c r="CNG2346" s="59"/>
      <c r="CNH2346" s="59"/>
      <c r="CNI2346" s="59"/>
      <c r="CNJ2346" s="59"/>
      <c r="CNK2346" s="59"/>
      <c r="CNL2346" s="59"/>
      <c r="CNM2346" s="59"/>
      <c r="CNN2346" s="59"/>
      <c r="CNO2346" s="59"/>
      <c r="CNP2346" s="59"/>
      <c r="CNQ2346" s="59"/>
      <c r="CNR2346" s="59"/>
      <c r="CNS2346" s="59"/>
      <c r="CNT2346" s="59"/>
      <c r="CNU2346" s="59"/>
      <c r="CNV2346" s="59"/>
      <c r="CNW2346" s="59"/>
      <c r="CNX2346" s="59"/>
      <c r="CNY2346" s="59"/>
      <c r="CNZ2346" s="59"/>
      <c r="COA2346" s="59"/>
      <c r="COB2346" s="59"/>
      <c r="COC2346" s="59"/>
      <c r="COD2346" s="59"/>
      <c r="COE2346" s="59"/>
      <c r="COF2346" s="59"/>
      <c r="COG2346" s="59"/>
      <c r="COH2346" s="59"/>
      <c r="COI2346" s="59"/>
      <c r="COJ2346" s="59"/>
      <c r="COK2346" s="59"/>
      <c r="COL2346" s="59"/>
      <c r="COM2346" s="59"/>
      <c r="CON2346" s="59"/>
      <c r="COO2346" s="59"/>
      <c r="COP2346" s="59"/>
      <c r="COQ2346" s="59"/>
      <c r="COR2346" s="59"/>
      <c r="COS2346" s="59"/>
      <c r="COT2346" s="59"/>
      <c r="COU2346" s="59"/>
      <c r="COV2346" s="59"/>
      <c r="COW2346" s="59"/>
      <c r="COX2346" s="59"/>
      <c r="COY2346" s="59"/>
      <c r="COZ2346" s="59"/>
      <c r="CPA2346" s="59"/>
      <c r="CPB2346" s="59"/>
      <c r="CPC2346" s="59"/>
      <c r="CPD2346" s="59"/>
      <c r="CPE2346" s="59"/>
      <c r="CPF2346" s="59"/>
      <c r="CPG2346" s="59"/>
      <c r="CPH2346" s="59"/>
      <c r="CPI2346" s="59"/>
      <c r="CPJ2346" s="59"/>
      <c r="CPK2346" s="59"/>
      <c r="CPL2346" s="59"/>
      <c r="CPM2346" s="59"/>
      <c r="CPN2346" s="59"/>
      <c r="CPO2346" s="59"/>
      <c r="CPP2346" s="59"/>
      <c r="CPQ2346" s="59"/>
      <c r="CPR2346" s="59"/>
      <c r="CPS2346" s="59"/>
      <c r="CPT2346" s="59"/>
      <c r="CPU2346" s="59"/>
      <c r="CPV2346" s="59"/>
      <c r="CPW2346" s="59"/>
      <c r="CPX2346" s="59"/>
      <c r="CPY2346" s="59"/>
      <c r="CPZ2346" s="59"/>
      <c r="CQA2346" s="59"/>
      <c r="CQB2346" s="59"/>
      <c r="CQC2346" s="59"/>
      <c r="CQD2346" s="59"/>
      <c r="CQE2346" s="59"/>
      <c r="CQF2346" s="59"/>
      <c r="CQG2346" s="59"/>
      <c r="CQH2346" s="59"/>
      <c r="CQI2346" s="59"/>
      <c r="CQJ2346" s="59"/>
      <c r="CQK2346" s="59"/>
      <c r="CQL2346" s="59"/>
      <c r="CQM2346" s="59"/>
      <c r="CQN2346" s="59"/>
      <c r="CQO2346" s="59"/>
      <c r="CQP2346" s="59"/>
      <c r="CQQ2346" s="59"/>
      <c r="CQR2346" s="59"/>
      <c r="CQS2346" s="59"/>
      <c r="CQT2346" s="59"/>
      <c r="CQU2346" s="59"/>
      <c r="CQV2346" s="59"/>
      <c r="CQW2346" s="59"/>
      <c r="CQX2346" s="59"/>
      <c r="CQY2346" s="59"/>
      <c r="CQZ2346" s="59"/>
      <c r="CRA2346" s="59"/>
      <c r="CRB2346" s="59"/>
      <c r="CRC2346" s="59"/>
      <c r="CRD2346" s="59"/>
      <c r="CRE2346" s="59"/>
      <c r="CRF2346" s="59"/>
      <c r="CRG2346" s="59"/>
      <c r="CRH2346" s="59"/>
      <c r="CRI2346" s="59"/>
      <c r="CRJ2346" s="59"/>
      <c r="CRK2346" s="59"/>
      <c r="CRL2346" s="59"/>
      <c r="CRM2346" s="59"/>
      <c r="CRN2346" s="59"/>
      <c r="CRO2346" s="59"/>
      <c r="CRP2346" s="59"/>
      <c r="CRQ2346" s="59"/>
      <c r="CRR2346" s="59"/>
      <c r="CRS2346" s="59"/>
      <c r="CRT2346" s="59"/>
      <c r="CRU2346" s="59"/>
      <c r="CRV2346" s="59"/>
      <c r="CRW2346" s="59"/>
      <c r="CRX2346" s="59"/>
      <c r="CRY2346" s="59"/>
      <c r="CRZ2346" s="59"/>
      <c r="CSA2346" s="59"/>
      <c r="CSB2346" s="59"/>
      <c r="CSC2346" s="59"/>
      <c r="CSD2346" s="59"/>
      <c r="CSE2346" s="59"/>
      <c r="CSF2346" s="59"/>
      <c r="CSG2346" s="59"/>
      <c r="CSH2346" s="59"/>
      <c r="CSI2346" s="59"/>
      <c r="CSJ2346" s="59"/>
      <c r="CSK2346" s="59"/>
      <c r="CSL2346" s="59"/>
      <c r="CSM2346" s="59"/>
      <c r="CSN2346" s="59"/>
      <c r="CSO2346" s="59"/>
      <c r="CSP2346" s="59"/>
      <c r="CSQ2346" s="59"/>
      <c r="CSR2346" s="59"/>
      <c r="CSS2346" s="59"/>
      <c r="CST2346" s="59"/>
      <c r="CSU2346" s="59"/>
      <c r="CSV2346" s="59"/>
      <c r="CSW2346" s="59"/>
      <c r="CSX2346" s="59"/>
      <c r="CSY2346" s="59"/>
      <c r="CSZ2346" s="59"/>
      <c r="CTA2346" s="59"/>
      <c r="CTB2346" s="59"/>
      <c r="CTC2346" s="59"/>
      <c r="CTD2346" s="59"/>
      <c r="CTE2346" s="59"/>
      <c r="CTF2346" s="59"/>
      <c r="CTG2346" s="59"/>
      <c r="CTH2346" s="59"/>
      <c r="CTI2346" s="59"/>
      <c r="CTJ2346" s="59"/>
      <c r="CTK2346" s="59"/>
      <c r="CTL2346" s="59"/>
      <c r="CTM2346" s="59"/>
      <c r="CTN2346" s="59"/>
      <c r="CTO2346" s="59"/>
      <c r="CTP2346" s="59"/>
      <c r="CTQ2346" s="59"/>
      <c r="CTR2346" s="59"/>
      <c r="CTS2346" s="59"/>
      <c r="CTT2346" s="59"/>
      <c r="CTU2346" s="59"/>
      <c r="CTV2346" s="59"/>
      <c r="CTW2346" s="59"/>
      <c r="CTX2346" s="59"/>
      <c r="CTY2346" s="59"/>
      <c r="CTZ2346" s="59"/>
      <c r="CUA2346" s="59"/>
      <c r="CUB2346" s="59"/>
      <c r="CUC2346" s="59"/>
      <c r="CUD2346" s="59"/>
      <c r="CUE2346" s="59"/>
      <c r="CUF2346" s="59"/>
      <c r="CUG2346" s="59"/>
      <c r="CUH2346" s="59"/>
      <c r="CUI2346" s="59"/>
      <c r="CUJ2346" s="59"/>
      <c r="CUK2346" s="59"/>
      <c r="CUL2346" s="59"/>
      <c r="CUM2346" s="59"/>
      <c r="CUN2346" s="59"/>
      <c r="CUO2346" s="59"/>
      <c r="CUP2346" s="59"/>
      <c r="CUQ2346" s="59"/>
      <c r="CUR2346" s="59"/>
      <c r="CUS2346" s="59"/>
      <c r="CUT2346" s="59"/>
      <c r="CUU2346" s="59"/>
      <c r="CUV2346" s="59"/>
      <c r="CUW2346" s="59"/>
      <c r="CUX2346" s="59"/>
      <c r="CUY2346" s="59"/>
      <c r="CUZ2346" s="59"/>
      <c r="CVA2346" s="59"/>
      <c r="CVB2346" s="59"/>
      <c r="CVC2346" s="59"/>
      <c r="CVD2346" s="59"/>
      <c r="CVE2346" s="59"/>
      <c r="CVF2346" s="59"/>
      <c r="CVG2346" s="59"/>
      <c r="CVH2346" s="59"/>
      <c r="CVI2346" s="59"/>
      <c r="CVJ2346" s="59"/>
      <c r="CVK2346" s="59"/>
      <c r="CVL2346" s="59"/>
      <c r="CVM2346" s="59"/>
      <c r="CVN2346" s="59"/>
      <c r="CVO2346" s="59"/>
      <c r="CVP2346" s="59"/>
      <c r="CVQ2346" s="59"/>
      <c r="CVR2346" s="59"/>
      <c r="CVS2346" s="59"/>
      <c r="CVT2346" s="59"/>
      <c r="CVU2346" s="59"/>
      <c r="CVV2346" s="59"/>
      <c r="CVW2346" s="59"/>
      <c r="CVX2346" s="59"/>
      <c r="CVY2346" s="59"/>
      <c r="CVZ2346" s="59"/>
      <c r="CWA2346" s="59"/>
      <c r="CWB2346" s="59"/>
      <c r="CWC2346" s="59"/>
      <c r="CWD2346" s="59"/>
      <c r="CWE2346" s="59"/>
      <c r="CWF2346" s="59"/>
      <c r="CWG2346" s="59"/>
      <c r="CWH2346" s="59"/>
      <c r="CWI2346" s="59"/>
      <c r="CWJ2346" s="59"/>
      <c r="CWK2346" s="59"/>
      <c r="CWL2346" s="59"/>
      <c r="CWM2346" s="59"/>
      <c r="CWN2346" s="59"/>
      <c r="CWO2346" s="59"/>
      <c r="CWP2346" s="59"/>
      <c r="CWQ2346" s="59"/>
      <c r="CWR2346" s="59"/>
      <c r="CWS2346" s="59"/>
      <c r="CWT2346" s="59"/>
      <c r="CWU2346" s="59"/>
      <c r="CWV2346" s="59"/>
      <c r="CWW2346" s="59"/>
      <c r="CWX2346" s="59"/>
      <c r="CWY2346" s="59"/>
      <c r="CWZ2346" s="59"/>
      <c r="CXA2346" s="59"/>
      <c r="CXB2346" s="59"/>
      <c r="CXC2346" s="59"/>
      <c r="CXD2346" s="59"/>
      <c r="CXE2346" s="59"/>
      <c r="CXF2346" s="59"/>
      <c r="CXG2346" s="59"/>
      <c r="CXH2346" s="59"/>
      <c r="CXI2346" s="59"/>
      <c r="CXJ2346" s="59"/>
      <c r="CXK2346" s="59"/>
      <c r="CXL2346" s="59"/>
      <c r="CXM2346" s="59"/>
      <c r="CXN2346" s="59"/>
      <c r="CXO2346" s="59"/>
      <c r="CXP2346" s="59"/>
      <c r="CXQ2346" s="59"/>
      <c r="CXR2346" s="59"/>
      <c r="CXS2346" s="59"/>
      <c r="CXT2346" s="59"/>
      <c r="CXU2346" s="59"/>
      <c r="CXV2346" s="59"/>
      <c r="CXW2346" s="59"/>
      <c r="CXX2346" s="59"/>
      <c r="CXY2346" s="59"/>
      <c r="CXZ2346" s="59"/>
      <c r="CYA2346" s="59"/>
      <c r="CYB2346" s="59"/>
      <c r="CYC2346" s="59"/>
      <c r="CYD2346" s="59"/>
      <c r="CYE2346" s="59"/>
      <c r="CYF2346" s="59"/>
      <c r="CYG2346" s="59"/>
      <c r="CYH2346" s="59"/>
      <c r="CYI2346" s="59"/>
      <c r="CYJ2346" s="59"/>
      <c r="CYK2346" s="59"/>
      <c r="CYL2346" s="59"/>
      <c r="CYM2346" s="59"/>
      <c r="CYN2346" s="59"/>
      <c r="CYO2346" s="59"/>
      <c r="CYP2346" s="59"/>
      <c r="CYQ2346" s="59"/>
      <c r="CYR2346" s="59"/>
      <c r="CYS2346" s="59"/>
      <c r="CYT2346" s="59"/>
      <c r="CYU2346" s="59"/>
      <c r="CYV2346" s="59"/>
      <c r="CYW2346" s="59"/>
      <c r="CYX2346" s="59"/>
      <c r="CYY2346" s="59"/>
      <c r="CYZ2346" s="59"/>
      <c r="CZA2346" s="59"/>
      <c r="CZB2346" s="59"/>
      <c r="CZC2346" s="59"/>
      <c r="CZD2346" s="59"/>
      <c r="CZE2346" s="59"/>
      <c r="CZF2346" s="59"/>
      <c r="CZG2346" s="59"/>
      <c r="CZH2346" s="59"/>
      <c r="CZI2346" s="59"/>
      <c r="CZJ2346" s="59"/>
      <c r="CZK2346" s="59"/>
      <c r="CZL2346" s="59"/>
      <c r="CZM2346" s="59"/>
      <c r="CZN2346" s="59"/>
      <c r="CZO2346" s="59"/>
      <c r="CZP2346" s="59"/>
      <c r="CZQ2346" s="59"/>
      <c r="CZR2346" s="59"/>
      <c r="CZS2346" s="59"/>
      <c r="CZT2346" s="59"/>
      <c r="CZU2346" s="59"/>
      <c r="CZV2346" s="59"/>
      <c r="CZW2346" s="59"/>
      <c r="CZX2346" s="59"/>
      <c r="CZY2346" s="59"/>
      <c r="CZZ2346" s="59"/>
      <c r="DAA2346" s="59"/>
      <c r="DAB2346" s="59"/>
      <c r="DAC2346" s="59"/>
      <c r="DAD2346" s="59"/>
      <c r="DAE2346" s="59"/>
      <c r="DAF2346" s="59"/>
      <c r="DAG2346" s="59"/>
      <c r="DAH2346" s="59"/>
      <c r="DAI2346" s="59"/>
      <c r="DAJ2346" s="59"/>
      <c r="DAK2346" s="59"/>
      <c r="DAL2346" s="59"/>
      <c r="DAM2346" s="59"/>
      <c r="DAN2346" s="59"/>
      <c r="DAO2346" s="59"/>
      <c r="DAP2346" s="59"/>
      <c r="DAQ2346" s="59"/>
      <c r="DAR2346" s="59"/>
      <c r="DAS2346" s="59"/>
      <c r="DAT2346" s="59"/>
      <c r="DAU2346" s="59"/>
      <c r="DAV2346" s="59"/>
      <c r="DAW2346" s="59"/>
      <c r="DAX2346" s="59"/>
      <c r="DAY2346" s="59"/>
      <c r="DAZ2346" s="59"/>
      <c r="DBA2346" s="59"/>
      <c r="DBB2346" s="59"/>
      <c r="DBC2346" s="59"/>
      <c r="DBD2346" s="59"/>
      <c r="DBE2346" s="59"/>
      <c r="DBF2346" s="59"/>
      <c r="DBG2346" s="59"/>
      <c r="DBH2346" s="59"/>
      <c r="DBI2346" s="59"/>
      <c r="DBJ2346" s="59"/>
      <c r="DBK2346" s="59"/>
      <c r="DBL2346" s="59"/>
      <c r="DBM2346" s="59"/>
      <c r="DBN2346" s="59"/>
      <c r="DBO2346" s="59"/>
      <c r="DBP2346" s="59"/>
      <c r="DBQ2346" s="59"/>
      <c r="DBR2346" s="59"/>
      <c r="DBS2346" s="59"/>
      <c r="DBT2346" s="59"/>
      <c r="DBU2346" s="59"/>
      <c r="DBV2346" s="59"/>
      <c r="DBW2346" s="59"/>
      <c r="DBX2346" s="59"/>
      <c r="DBY2346" s="59"/>
      <c r="DBZ2346" s="59"/>
      <c r="DCA2346" s="59"/>
      <c r="DCB2346" s="59"/>
      <c r="DCC2346" s="59"/>
      <c r="DCD2346" s="59"/>
      <c r="DCE2346" s="59"/>
      <c r="DCF2346" s="59"/>
      <c r="DCG2346" s="59"/>
      <c r="DCH2346" s="59"/>
      <c r="DCI2346" s="59"/>
      <c r="DCJ2346" s="59"/>
      <c r="DCK2346" s="59"/>
      <c r="DCL2346" s="59"/>
      <c r="DCM2346" s="59"/>
      <c r="DCN2346" s="59"/>
      <c r="DCO2346" s="59"/>
      <c r="DCP2346" s="59"/>
      <c r="DCQ2346" s="59"/>
      <c r="DCR2346" s="59"/>
      <c r="DCS2346" s="59"/>
      <c r="DCT2346" s="59"/>
      <c r="DCU2346" s="59"/>
      <c r="DCV2346" s="59"/>
      <c r="DCW2346" s="59"/>
      <c r="DCX2346" s="59"/>
      <c r="DCY2346" s="59"/>
      <c r="DCZ2346" s="59"/>
      <c r="DDA2346" s="59"/>
      <c r="DDB2346" s="59"/>
      <c r="DDC2346" s="59"/>
      <c r="DDD2346" s="59"/>
      <c r="DDE2346" s="59"/>
      <c r="DDF2346" s="59"/>
      <c r="DDG2346" s="59"/>
      <c r="DDH2346" s="59"/>
      <c r="DDI2346" s="59"/>
      <c r="DDJ2346" s="59"/>
      <c r="DDK2346" s="59"/>
      <c r="DDL2346" s="59"/>
      <c r="DDM2346" s="59"/>
      <c r="DDN2346" s="59"/>
      <c r="DDO2346" s="59"/>
      <c r="DDP2346" s="59"/>
      <c r="DDQ2346" s="59"/>
      <c r="DDR2346" s="59"/>
      <c r="DDS2346" s="59"/>
      <c r="DDT2346" s="59"/>
      <c r="DDU2346" s="59"/>
      <c r="DDV2346" s="59"/>
      <c r="DDW2346" s="59"/>
      <c r="DDX2346" s="59"/>
      <c r="DDY2346" s="59"/>
      <c r="DDZ2346" s="59"/>
      <c r="DEA2346" s="59"/>
      <c r="DEB2346" s="59"/>
      <c r="DEC2346" s="59"/>
      <c r="DED2346" s="59"/>
      <c r="DEE2346" s="59"/>
      <c r="DEF2346" s="59"/>
      <c r="DEG2346" s="59"/>
      <c r="DEH2346" s="59"/>
      <c r="DEI2346" s="59"/>
      <c r="DEJ2346" s="59"/>
      <c r="DEK2346" s="59"/>
      <c r="DEL2346" s="59"/>
      <c r="DEM2346" s="59"/>
      <c r="DEN2346" s="59"/>
      <c r="DEO2346" s="59"/>
      <c r="DEP2346" s="59"/>
      <c r="DEQ2346" s="59"/>
      <c r="DER2346" s="59"/>
      <c r="DES2346" s="59"/>
      <c r="DET2346" s="59"/>
      <c r="DEU2346" s="59"/>
      <c r="DEV2346" s="59"/>
      <c r="DEW2346" s="59"/>
      <c r="DEX2346" s="59"/>
      <c r="DEY2346" s="59"/>
      <c r="DEZ2346" s="59"/>
      <c r="DFA2346" s="59"/>
      <c r="DFB2346" s="59"/>
      <c r="DFC2346" s="59"/>
      <c r="DFD2346" s="59"/>
      <c r="DFE2346" s="59"/>
      <c r="DFF2346" s="59"/>
      <c r="DFG2346" s="59"/>
      <c r="DFH2346" s="59"/>
      <c r="DFI2346" s="59"/>
      <c r="DFJ2346" s="59"/>
      <c r="DFK2346" s="59"/>
      <c r="DFL2346" s="59"/>
      <c r="DFM2346" s="59"/>
      <c r="DFN2346" s="59"/>
      <c r="DFO2346" s="59"/>
      <c r="DFP2346" s="59"/>
      <c r="DFQ2346" s="59"/>
      <c r="DFR2346" s="59"/>
      <c r="DFS2346" s="59"/>
      <c r="DFT2346" s="59"/>
      <c r="DFU2346" s="59"/>
      <c r="DFV2346" s="59"/>
      <c r="DFW2346" s="59"/>
      <c r="DFX2346" s="59"/>
      <c r="DFY2346" s="59"/>
      <c r="DFZ2346" s="59"/>
      <c r="DGA2346" s="59"/>
      <c r="DGB2346" s="59"/>
      <c r="DGC2346" s="59"/>
      <c r="DGD2346" s="59"/>
      <c r="DGE2346" s="59"/>
      <c r="DGF2346" s="59"/>
      <c r="DGG2346" s="59"/>
      <c r="DGH2346" s="59"/>
      <c r="DGI2346" s="59"/>
      <c r="DGJ2346" s="59"/>
      <c r="DGK2346" s="59"/>
      <c r="DGL2346" s="59"/>
      <c r="DGM2346" s="59"/>
      <c r="DGN2346" s="59"/>
      <c r="DGO2346" s="59"/>
      <c r="DGP2346" s="59"/>
      <c r="DGQ2346" s="59"/>
      <c r="DGR2346" s="59"/>
      <c r="DGS2346" s="59"/>
      <c r="DGT2346" s="59"/>
      <c r="DGU2346" s="59"/>
      <c r="DGV2346" s="59"/>
      <c r="DGW2346" s="59"/>
      <c r="DGX2346" s="59"/>
      <c r="DGY2346" s="59"/>
      <c r="DGZ2346" s="59"/>
      <c r="DHA2346" s="59"/>
      <c r="DHB2346" s="59"/>
      <c r="DHC2346" s="59"/>
      <c r="DHD2346" s="59"/>
      <c r="DHE2346" s="59"/>
      <c r="DHF2346" s="59"/>
      <c r="DHG2346" s="59"/>
      <c r="DHH2346" s="59"/>
      <c r="DHI2346" s="59"/>
      <c r="DHJ2346" s="59"/>
      <c r="DHK2346" s="59"/>
      <c r="DHL2346" s="59"/>
      <c r="DHM2346" s="59"/>
      <c r="DHN2346" s="59"/>
      <c r="DHO2346" s="59"/>
      <c r="DHP2346" s="59"/>
      <c r="DHQ2346" s="59"/>
      <c r="DHR2346" s="59"/>
      <c r="DHS2346" s="59"/>
      <c r="DHT2346" s="59"/>
      <c r="DHU2346" s="59"/>
      <c r="DHV2346" s="59"/>
      <c r="DHW2346" s="59"/>
      <c r="DHX2346" s="59"/>
      <c r="DHY2346" s="59"/>
      <c r="DHZ2346" s="59"/>
      <c r="DIA2346" s="59"/>
      <c r="DIB2346" s="59"/>
      <c r="DIC2346" s="59"/>
      <c r="DID2346" s="59"/>
      <c r="DIE2346" s="59"/>
      <c r="DIF2346" s="59"/>
      <c r="DIG2346" s="59"/>
      <c r="DIH2346" s="59"/>
      <c r="DII2346" s="59"/>
      <c r="DIJ2346" s="59"/>
      <c r="DIK2346" s="59"/>
      <c r="DIL2346" s="59"/>
      <c r="DIM2346" s="59"/>
      <c r="DIN2346" s="59"/>
      <c r="DIO2346" s="59"/>
      <c r="DIP2346" s="59"/>
      <c r="DIQ2346" s="59"/>
      <c r="DIR2346" s="59"/>
      <c r="DIS2346" s="59"/>
      <c r="DIT2346" s="59"/>
      <c r="DIU2346" s="59"/>
      <c r="DIV2346" s="59"/>
      <c r="DIW2346" s="59"/>
      <c r="DIX2346" s="59"/>
      <c r="DIY2346" s="59"/>
      <c r="DIZ2346" s="59"/>
      <c r="DJA2346" s="59"/>
      <c r="DJB2346" s="59"/>
      <c r="DJC2346" s="59"/>
      <c r="DJD2346" s="59"/>
      <c r="DJE2346" s="59"/>
      <c r="DJF2346" s="59"/>
      <c r="DJG2346" s="59"/>
      <c r="DJH2346" s="59"/>
      <c r="DJI2346" s="59"/>
      <c r="DJJ2346" s="59"/>
      <c r="DJK2346" s="59"/>
      <c r="DJL2346" s="59"/>
      <c r="DJM2346" s="59"/>
      <c r="DJN2346" s="59"/>
      <c r="DJO2346" s="59"/>
      <c r="DJP2346" s="59"/>
      <c r="DJQ2346" s="59"/>
      <c r="DJR2346" s="59"/>
      <c r="DJS2346" s="59"/>
      <c r="DJT2346" s="59"/>
      <c r="DJU2346" s="59"/>
      <c r="DJV2346" s="59"/>
      <c r="DJW2346" s="59"/>
      <c r="DJX2346" s="59"/>
      <c r="DJY2346" s="59"/>
      <c r="DJZ2346" s="59"/>
      <c r="DKA2346" s="59"/>
      <c r="DKB2346" s="59"/>
      <c r="DKC2346" s="59"/>
      <c r="DKD2346" s="59"/>
      <c r="DKE2346" s="59"/>
      <c r="DKF2346" s="59"/>
      <c r="DKG2346" s="59"/>
      <c r="DKH2346" s="59"/>
      <c r="DKI2346" s="59"/>
      <c r="DKJ2346" s="59"/>
      <c r="DKK2346" s="59"/>
      <c r="DKL2346" s="59"/>
      <c r="DKM2346" s="59"/>
      <c r="DKN2346" s="59"/>
      <c r="DKO2346" s="59"/>
      <c r="DKP2346" s="59"/>
      <c r="DKQ2346" s="59"/>
      <c r="DKR2346" s="59"/>
      <c r="DKS2346" s="59"/>
      <c r="DKT2346" s="59"/>
      <c r="DKU2346" s="59"/>
      <c r="DKV2346" s="59"/>
      <c r="DKW2346" s="59"/>
      <c r="DKX2346" s="59"/>
      <c r="DKY2346" s="59"/>
      <c r="DKZ2346" s="59"/>
      <c r="DLA2346" s="59"/>
      <c r="DLB2346" s="59"/>
      <c r="DLC2346" s="59"/>
      <c r="DLD2346" s="59"/>
      <c r="DLE2346" s="59"/>
      <c r="DLF2346" s="59"/>
      <c r="DLG2346" s="59"/>
      <c r="DLH2346" s="59"/>
      <c r="DLI2346" s="59"/>
      <c r="DLJ2346" s="59"/>
      <c r="DLK2346" s="59"/>
      <c r="DLL2346" s="59"/>
      <c r="DLM2346" s="59"/>
      <c r="DLN2346" s="59"/>
      <c r="DLO2346" s="59"/>
      <c r="DLP2346" s="59"/>
      <c r="DLQ2346" s="59"/>
      <c r="DLR2346" s="59"/>
      <c r="DLS2346" s="59"/>
      <c r="DLT2346" s="59"/>
      <c r="DLU2346" s="59"/>
      <c r="DLV2346" s="59"/>
      <c r="DLW2346" s="59"/>
      <c r="DLX2346" s="59"/>
      <c r="DLY2346" s="59"/>
      <c r="DLZ2346" s="59"/>
      <c r="DMA2346" s="59"/>
      <c r="DMB2346" s="59"/>
      <c r="DMC2346" s="59"/>
      <c r="DMD2346" s="59"/>
      <c r="DME2346" s="59"/>
      <c r="DMF2346" s="59"/>
      <c r="DMG2346" s="59"/>
      <c r="DMH2346" s="59"/>
      <c r="DMI2346" s="59"/>
      <c r="DMJ2346" s="59"/>
      <c r="DMK2346" s="59"/>
      <c r="DML2346" s="59"/>
      <c r="DMM2346" s="59"/>
      <c r="DMN2346" s="59"/>
      <c r="DMO2346" s="59"/>
      <c r="DMP2346" s="59"/>
      <c r="DMQ2346" s="59"/>
      <c r="DMR2346" s="59"/>
      <c r="DMS2346" s="59"/>
      <c r="DMT2346" s="59"/>
      <c r="DMU2346" s="59"/>
      <c r="DMV2346" s="59"/>
      <c r="DMW2346" s="59"/>
      <c r="DMX2346" s="59"/>
      <c r="DMY2346" s="59"/>
      <c r="DMZ2346" s="59"/>
      <c r="DNA2346" s="59"/>
      <c r="DNB2346" s="59"/>
      <c r="DNC2346" s="59"/>
      <c r="DND2346" s="59"/>
      <c r="DNE2346" s="59"/>
      <c r="DNF2346" s="59"/>
      <c r="DNG2346" s="59"/>
      <c r="DNH2346" s="59"/>
      <c r="DNI2346" s="59"/>
      <c r="DNJ2346" s="59"/>
      <c r="DNK2346" s="59"/>
      <c r="DNL2346" s="59"/>
      <c r="DNM2346" s="59"/>
      <c r="DNN2346" s="59"/>
      <c r="DNO2346" s="59"/>
      <c r="DNP2346" s="59"/>
      <c r="DNQ2346" s="59"/>
      <c r="DNR2346" s="59"/>
      <c r="DNS2346" s="59"/>
      <c r="DNT2346" s="59"/>
      <c r="DNU2346" s="59"/>
      <c r="DNV2346" s="59"/>
      <c r="DNW2346" s="59"/>
      <c r="DNX2346" s="59"/>
      <c r="DNY2346" s="59"/>
      <c r="DNZ2346" s="59"/>
      <c r="DOA2346" s="59"/>
      <c r="DOB2346" s="59"/>
      <c r="DOC2346" s="59"/>
      <c r="DOD2346" s="59"/>
      <c r="DOE2346" s="59"/>
      <c r="DOF2346" s="59"/>
      <c r="DOG2346" s="59"/>
      <c r="DOH2346" s="59"/>
      <c r="DOI2346" s="59"/>
      <c r="DOJ2346" s="59"/>
      <c r="DOK2346" s="59"/>
      <c r="DOL2346" s="59"/>
      <c r="DOM2346" s="59"/>
      <c r="DON2346" s="59"/>
      <c r="DOO2346" s="59"/>
      <c r="DOP2346" s="59"/>
      <c r="DOQ2346" s="59"/>
      <c r="DOR2346" s="59"/>
      <c r="DOS2346" s="59"/>
      <c r="DOT2346" s="59"/>
      <c r="DOU2346" s="59"/>
      <c r="DOV2346" s="59"/>
      <c r="DOW2346" s="59"/>
      <c r="DOX2346" s="59"/>
      <c r="DOY2346" s="59"/>
      <c r="DOZ2346" s="59"/>
      <c r="DPA2346" s="59"/>
      <c r="DPB2346" s="59"/>
      <c r="DPC2346" s="59"/>
      <c r="DPD2346" s="59"/>
      <c r="DPE2346" s="59"/>
      <c r="DPF2346" s="59"/>
      <c r="DPG2346" s="59"/>
      <c r="DPH2346" s="59"/>
      <c r="DPI2346" s="59"/>
      <c r="DPJ2346" s="59"/>
      <c r="DPK2346" s="59"/>
      <c r="DPL2346" s="59"/>
      <c r="DPM2346" s="59"/>
      <c r="DPN2346" s="59"/>
      <c r="DPO2346" s="59"/>
      <c r="DPP2346" s="59"/>
      <c r="DPQ2346" s="59"/>
      <c r="DPR2346" s="59"/>
      <c r="DPS2346" s="59"/>
      <c r="DPT2346" s="59"/>
      <c r="DPU2346" s="59"/>
      <c r="DPV2346" s="59"/>
      <c r="DPW2346" s="59"/>
      <c r="DPX2346" s="59"/>
      <c r="DPY2346" s="59"/>
      <c r="DPZ2346" s="59"/>
      <c r="DQA2346" s="59"/>
      <c r="DQB2346" s="59"/>
      <c r="DQC2346" s="59"/>
      <c r="DQD2346" s="59"/>
      <c r="DQE2346" s="59"/>
      <c r="DQF2346" s="59"/>
      <c r="DQG2346" s="59"/>
      <c r="DQH2346" s="59"/>
      <c r="DQI2346" s="59"/>
      <c r="DQJ2346" s="59"/>
      <c r="DQK2346" s="59"/>
      <c r="DQL2346" s="59"/>
      <c r="DQM2346" s="59"/>
      <c r="DQN2346" s="59"/>
      <c r="DQO2346" s="59"/>
      <c r="DQP2346" s="59"/>
      <c r="DQQ2346" s="59"/>
      <c r="DQR2346" s="59"/>
      <c r="DQS2346" s="59"/>
      <c r="DQT2346" s="59"/>
      <c r="DQU2346" s="59"/>
      <c r="DQV2346" s="59"/>
      <c r="DQW2346" s="59"/>
      <c r="DQX2346" s="59"/>
      <c r="DQY2346" s="59"/>
      <c r="DQZ2346" s="59"/>
      <c r="DRA2346" s="59"/>
      <c r="DRB2346" s="59"/>
      <c r="DRC2346" s="59"/>
      <c r="DRD2346" s="59"/>
      <c r="DRE2346" s="59"/>
      <c r="DRF2346" s="59"/>
      <c r="DRG2346" s="59"/>
      <c r="DRH2346" s="59"/>
      <c r="DRI2346" s="59"/>
      <c r="DRJ2346" s="59"/>
      <c r="DRK2346" s="59"/>
      <c r="DRL2346" s="59"/>
      <c r="DRM2346" s="59"/>
      <c r="DRN2346" s="59"/>
      <c r="DRO2346" s="59"/>
      <c r="DRP2346" s="59"/>
      <c r="DRQ2346" s="59"/>
      <c r="DRR2346" s="59"/>
      <c r="DRS2346" s="59"/>
      <c r="DRT2346" s="59"/>
      <c r="DRU2346" s="59"/>
      <c r="DRV2346" s="59"/>
      <c r="DRW2346" s="59"/>
      <c r="DRX2346" s="59"/>
      <c r="DRY2346" s="59"/>
      <c r="DRZ2346" s="59"/>
      <c r="DSA2346" s="59"/>
      <c r="DSB2346" s="59"/>
      <c r="DSC2346" s="59"/>
      <c r="DSD2346" s="59"/>
      <c r="DSE2346" s="59"/>
      <c r="DSF2346" s="59"/>
      <c r="DSG2346" s="59"/>
      <c r="DSH2346" s="59"/>
      <c r="DSI2346" s="59"/>
      <c r="DSJ2346" s="59"/>
      <c r="DSK2346" s="59"/>
      <c r="DSL2346" s="59"/>
      <c r="DSM2346" s="59"/>
      <c r="DSN2346" s="59"/>
      <c r="DSO2346" s="59"/>
      <c r="DSP2346" s="59"/>
      <c r="DSQ2346" s="59"/>
      <c r="DSR2346" s="59"/>
      <c r="DSS2346" s="59"/>
      <c r="DST2346" s="59"/>
      <c r="DSU2346" s="59"/>
      <c r="DSV2346" s="59"/>
      <c r="DSW2346" s="59"/>
      <c r="DSX2346" s="59"/>
      <c r="DSY2346" s="59"/>
      <c r="DSZ2346" s="59"/>
      <c r="DTA2346" s="59"/>
      <c r="DTB2346" s="59"/>
      <c r="DTC2346" s="59"/>
      <c r="DTD2346" s="59"/>
      <c r="DTE2346" s="59"/>
      <c r="DTF2346" s="59"/>
      <c r="DTG2346" s="59"/>
      <c r="DTH2346" s="59"/>
      <c r="DTI2346" s="59"/>
      <c r="DTJ2346" s="59"/>
      <c r="DTK2346" s="59"/>
      <c r="DTL2346" s="59"/>
      <c r="DTM2346" s="59"/>
      <c r="DTN2346" s="59"/>
      <c r="DTO2346" s="59"/>
      <c r="DTP2346" s="59"/>
      <c r="DTQ2346" s="59"/>
      <c r="DTR2346" s="59"/>
      <c r="DTS2346" s="59"/>
      <c r="DTT2346" s="59"/>
      <c r="DTU2346" s="59"/>
      <c r="DTV2346" s="59"/>
      <c r="DTW2346" s="59"/>
      <c r="DTX2346" s="59"/>
      <c r="DTY2346" s="59"/>
      <c r="DTZ2346" s="59"/>
      <c r="DUA2346" s="59"/>
      <c r="DUB2346" s="59"/>
      <c r="DUC2346" s="59"/>
      <c r="DUD2346" s="59"/>
      <c r="DUE2346" s="59"/>
      <c r="DUF2346" s="59"/>
      <c r="DUG2346" s="59"/>
      <c r="DUH2346" s="59"/>
      <c r="DUI2346" s="59"/>
      <c r="DUJ2346" s="59"/>
      <c r="DUK2346" s="59"/>
      <c r="DUL2346" s="59"/>
      <c r="DUM2346" s="59"/>
      <c r="DUN2346" s="59"/>
      <c r="DUO2346" s="59"/>
      <c r="DUP2346" s="59"/>
      <c r="DUQ2346" s="59"/>
      <c r="DUR2346" s="59"/>
      <c r="DUS2346" s="59"/>
      <c r="DUT2346" s="59"/>
      <c r="DUU2346" s="59"/>
      <c r="DUV2346" s="59"/>
      <c r="DUW2346" s="59"/>
      <c r="DUX2346" s="59"/>
      <c r="DUY2346" s="59"/>
      <c r="DUZ2346" s="59"/>
      <c r="DVA2346" s="59"/>
      <c r="DVB2346" s="59"/>
      <c r="DVC2346" s="59"/>
      <c r="DVD2346" s="59"/>
      <c r="DVE2346" s="59"/>
      <c r="DVF2346" s="59"/>
      <c r="DVG2346" s="59"/>
      <c r="DVH2346" s="59"/>
      <c r="DVI2346" s="59"/>
      <c r="DVJ2346" s="59"/>
      <c r="DVK2346" s="59"/>
      <c r="DVL2346" s="59"/>
      <c r="DVM2346" s="59"/>
      <c r="DVN2346" s="59"/>
      <c r="DVO2346" s="59"/>
      <c r="DVP2346" s="59"/>
      <c r="DVQ2346" s="59"/>
      <c r="DVR2346" s="59"/>
      <c r="DVS2346" s="59"/>
      <c r="DVT2346" s="59"/>
      <c r="DVU2346" s="59"/>
      <c r="DVV2346" s="59"/>
      <c r="DVW2346" s="59"/>
      <c r="DVX2346" s="59"/>
      <c r="DVY2346" s="59"/>
      <c r="DVZ2346" s="59"/>
      <c r="DWA2346" s="59"/>
      <c r="DWB2346" s="59"/>
      <c r="DWC2346" s="59"/>
      <c r="DWD2346" s="59"/>
      <c r="DWE2346" s="59"/>
      <c r="DWF2346" s="59"/>
      <c r="DWG2346" s="59"/>
      <c r="DWH2346" s="59"/>
      <c r="DWI2346" s="59"/>
      <c r="DWJ2346" s="59"/>
      <c r="DWK2346" s="59"/>
      <c r="DWL2346" s="59"/>
      <c r="DWM2346" s="59"/>
      <c r="DWN2346" s="59"/>
      <c r="DWO2346" s="59"/>
      <c r="DWP2346" s="59"/>
      <c r="DWQ2346" s="59"/>
      <c r="DWR2346" s="59"/>
      <c r="DWS2346" s="59"/>
      <c r="DWT2346" s="59"/>
      <c r="DWU2346" s="59"/>
      <c r="DWV2346" s="59"/>
      <c r="DWW2346" s="59"/>
      <c r="DWX2346" s="59"/>
      <c r="DWY2346" s="59"/>
      <c r="DWZ2346" s="59"/>
      <c r="DXA2346" s="59"/>
      <c r="DXB2346" s="59"/>
      <c r="DXC2346" s="59"/>
      <c r="DXD2346" s="59"/>
      <c r="DXE2346" s="59"/>
      <c r="DXF2346" s="59"/>
      <c r="DXG2346" s="59"/>
      <c r="DXH2346" s="59"/>
      <c r="DXI2346" s="59"/>
      <c r="DXJ2346" s="59"/>
      <c r="DXK2346" s="59"/>
      <c r="DXL2346" s="59"/>
      <c r="DXM2346" s="59"/>
      <c r="DXN2346" s="59"/>
      <c r="DXO2346" s="59"/>
      <c r="DXP2346" s="59"/>
      <c r="DXQ2346" s="59"/>
      <c r="DXR2346" s="59"/>
      <c r="DXS2346" s="59"/>
      <c r="DXT2346" s="59"/>
      <c r="DXU2346" s="59"/>
      <c r="DXV2346" s="59"/>
      <c r="DXW2346" s="59"/>
      <c r="DXX2346" s="59"/>
      <c r="DXY2346" s="59"/>
      <c r="DXZ2346" s="59"/>
      <c r="DYA2346" s="59"/>
      <c r="DYB2346" s="59"/>
      <c r="DYC2346" s="59"/>
      <c r="DYD2346" s="59"/>
      <c r="DYE2346" s="59"/>
      <c r="DYF2346" s="59"/>
      <c r="DYG2346" s="59"/>
      <c r="DYH2346" s="59"/>
      <c r="DYI2346" s="59"/>
      <c r="DYJ2346" s="59"/>
      <c r="DYK2346" s="59"/>
      <c r="DYL2346" s="59"/>
      <c r="DYM2346" s="59"/>
      <c r="DYN2346" s="59"/>
      <c r="DYO2346" s="59"/>
      <c r="DYP2346" s="59"/>
      <c r="DYQ2346" s="59"/>
      <c r="DYR2346" s="59"/>
      <c r="DYS2346" s="59"/>
      <c r="DYT2346" s="59"/>
      <c r="DYU2346" s="59"/>
      <c r="DYV2346" s="59"/>
      <c r="DYW2346" s="59"/>
      <c r="DYX2346" s="59"/>
      <c r="DYY2346" s="59"/>
      <c r="DYZ2346" s="59"/>
      <c r="DZA2346" s="59"/>
      <c r="DZB2346" s="59"/>
      <c r="DZC2346" s="59"/>
      <c r="DZD2346" s="59"/>
      <c r="DZE2346" s="59"/>
      <c r="DZF2346" s="59"/>
      <c r="DZG2346" s="59"/>
      <c r="DZH2346" s="59"/>
      <c r="DZI2346" s="59"/>
      <c r="DZJ2346" s="59"/>
      <c r="DZK2346" s="59"/>
      <c r="DZL2346" s="59"/>
      <c r="DZM2346" s="59"/>
      <c r="DZN2346" s="59"/>
      <c r="DZO2346" s="59"/>
      <c r="DZP2346" s="59"/>
      <c r="DZQ2346" s="59"/>
      <c r="DZR2346" s="59"/>
      <c r="DZS2346" s="59"/>
      <c r="DZT2346" s="59"/>
      <c r="DZU2346" s="59"/>
      <c r="DZV2346" s="59"/>
      <c r="DZW2346" s="59"/>
      <c r="DZX2346" s="59"/>
      <c r="DZY2346" s="59"/>
      <c r="DZZ2346" s="59"/>
      <c r="EAA2346" s="59"/>
      <c r="EAB2346" s="59"/>
      <c r="EAC2346" s="59"/>
      <c r="EAD2346" s="59"/>
      <c r="EAE2346" s="59"/>
      <c r="EAF2346" s="59"/>
      <c r="EAG2346" s="59"/>
      <c r="EAH2346" s="59"/>
      <c r="EAI2346" s="59"/>
      <c r="EAJ2346" s="59"/>
      <c r="EAK2346" s="59"/>
      <c r="EAL2346" s="59"/>
      <c r="EAM2346" s="59"/>
      <c r="EAN2346" s="59"/>
      <c r="EAO2346" s="59"/>
      <c r="EAP2346" s="59"/>
      <c r="EAQ2346" s="59"/>
      <c r="EAR2346" s="59"/>
      <c r="EAS2346" s="59"/>
      <c r="EAT2346" s="59"/>
      <c r="EAU2346" s="59"/>
      <c r="EAV2346" s="59"/>
      <c r="EAW2346" s="59"/>
      <c r="EAX2346" s="59"/>
      <c r="EAY2346" s="59"/>
      <c r="EAZ2346" s="59"/>
      <c r="EBA2346" s="59"/>
      <c r="EBB2346" s="59"/>
      <c r="EBC2346" s="59"/>
      <c r="EBD2346" s="59"/>
      <c r="EBE2346" s="59"/>
      <c r="EBF2346" s="59"/>
      <c r="EBG2346" s="59"/>
      <c r="EBH2346" s="59"/>
      <c r="EBI2346" s="59"/>
      <c r="EBJ2346" s="59"/>
      <c r="EBK2346" s="59"/>
      <c r="EBL2346" s="59"/>
      <c r="EBM2346" s="59"/>
      <c r="EBN2346" s="59"/>
      <c r="EBO2346" s="59"/>
      <c r="EBP2346" s="59"/>
      <c r="EBQ2346" s="59"/>
      <c r="EBR2346" s="59"/>
      <c r="EBS2346" s="59"/>
      <c r="EBT2346" s="59"/>
      <c r="EBU2346" s="59"/>
      <c r="EBV2346" s="59"/>
      <c r="EBW2346" s="59"/>
      <c r="EBX2346" s="59"/>
      <c r="EBY2346" s="59"/>
      <c r="EBZ2346" s="59"/>
      <c r="ECA2346" s="59"/>
      <c r="ECB2346" s="59"/>
      <c r="ECC2346" s="59"/>
      <c r="ECD2346" s="59"/>
      <c r="ECE2346" s="59"/>
      <c r="ECF2346" s="59"/>
      <c r="ECG2346" s="59"/>
      <c r="ECH2346" s="59"/>
      <c r="ECI2346" s="59"/>
      <c r="ECJ2346" s="59"/>
      <c r="ECK2346" s="59"/>
      <c r="ECL2346" s="59"/>
      <c r="ECM2346" s="59"/>
      <c r="ECN2346" s="59"/>
      <c r="ECO2346" s="59"/>
      <c r="ECP2346" s="59"/>
      <c r="ECQ2346" s="59"/>
      <c r="ECR2346" s="59"/>
      <c r="ECS2346" s="59"/>
      <c r="ECT2346" s="59"/>
      <c r="ECU2346" s="59"/>
      <c r="ECV2346" s="59"/>
      <c r="ECW2346" s="59"/>
      <c r="ECX2346" s="59"/>
      <c r="ECY2346" s="59"/>
      <c r="ECZ2346" s="59"/>
      <c r="EDA2346" s="59"/>
      <c r="EDB2346" s="59"/>
      <c r="EDC2346" s="59"/>
      <c r="EDD2346" s="59"/>
      <c r="EDE2346" s="59"/>
      <c r="EDF2346" s="59"/>
      <c r="EDG2346" s="59"/>
      <c r="EDH2346" s="59"/>
      <c r="EDI2346" s="59"/>
      <c r="EDJ2346" s="59"/>
      <c r="EDK2346" s="59"/>
      <c r="EDL2346" s="59"/>
      <c r="EDM2346" s="59"/>
      <c r="EDN2346" s="59"/>
      <c r="EDO2346" s="59"/>
      <c r="EDP2346" s="59"/>
      <c r="EDQ2346" s="59"/>
      <c r="EDR2346" s="59"/>
      <c r="EDS2346" s="59"/>
      <c r="EDT2346" s="59"/>
      <c r="EDU2346" s="59"/>
      <c r="EDV2346" s="59"/>
      <c r="EDW2346" s="59"/>
      <c r="EDX2346" s="59"/>
      <c r="EDY2346" s="59"/>
      <c r="EDZ2346" s="59"/>
      <c r="EEA2346" s="59"/>
      <c r="EEB2346" s="59"/>
      <c r="EEC2346" s="59"/>
      <c r="EED2346" s="59"/>
      <c r="EEE2346" s="59"/>
      <c r="EEF2346" s="59"/>
      <c r="EEG2346" s="59"/>
      <c r="EEH2346" s="59"/>
      <c r="EEI2346" s="59"/>
      <c r="EEJ2346" s="59"/>
      <c r="EEK2346" s="59"/>
      <c r="EEL2346" s="59"/>
      <c r="EEM2346" s="59"/>
      <c r="EEN2346" s="59"/>
      <c r="EEO2346" s="59"/>
      <c r="EEP2346" s="59"/>
      <c r="EEQ2346" s="59"/>
      <c r="EER2346" s="59"/>
      <c r="EES2346" s="59"/>
      <c r="EET2346" s="59"/>
      <c r="EEU2346" s="59"/>
      <c r="EEV2346" s="59"/>
      <c r="EEW2346" s="59"/>
      <c r="EEX2346" s="59"/>
      <c r="EEY2346" s="59"/>
      <c r="EEZ2346" s="59"/>
      <c r="EFA2346" s="59"/>
      <c r="EFB2346" s="59"/>
      <c r="EFC2346" s="59"/>
      <c r="EFD2346" s="59"/>
      <c r="EFE2346" s="59"/>
      <c r="EFF2346" s="59"/>
      <c r="EFG2346" s="59"/>
      <c r="EFH2346" s="59"/>
      <c r="EFI2346" s="59"/>
      <c r="EFJ2346" s="59"/>
      <c r="EFK2346" s="59"/>
      <c r="EFL2346" s="59"/>
      <c r="EFM2346" s="59"/>
      <c r="EFN2346" s="59"/>
      <c r="EFO2346" s="59"/>
      <c r="EFP2346" s="59"/>
      <c r="EFQ2346" s="59"/>
      <c r="EFR2346" s="59"/>
      <c r="EFS2346" s="59"/>
      <c r="EFT2346" s="59"/>
      <c r="EFU2346" s="59"/>
      <c r="EFV2346" s="59"/>
      <c r="EFW2346" s="59"/>
      <c r="EFX2346" s="59"/>
      <c r="EFY2346" s="59"/>
      <c r="EFZ2346" s="59"/>
      <c r="EGA2346" s="59"/>
      <c r="EGB2346" s="59"/>
      <c r="EGC2346" s="59"/>
      <c r="EGD2346" s="59"/>
      <c r="EGE2346" s="59"/>
      <c r="EGF2346" s="59"/>
      <c r="EGG2346" s="59"/>
      <c r="EGH2346" s="59"/>
      <c r="EGI2346" s="59"/>
      <c r="EGJ2346" s="59"/>
      <c r="EGK2346" s="59"/>
      <c r="EGL2346" s="59"/>
      <c r="EGM2346" s="59"/>
      <c r="EGN2346" s="59"/>
      <c r="EGO2346" s="59"/>
      <c r="EGP2346" s="59"/>
      <c r="EGQ2346" s="59"/>
      <c r="EGR2346" s="59"/>
      <c r="EGS2346" s="59"/>
      <c r="EGT2346" s="59"/>
      <c r="EGU2346" s="59"/>
      <c r="EGV2346" s="59"/>
      <c r="EGW2346" s="59"/>
      <c r="EGX2346" s="59"/>
      <c r="EGY2346" s="59"/>
      <c r="EGZ2346" s="59"/>
      <c r="EHA2346" s="59"/>
      <c r="EHB2346" s="59"/>
      <c r="EHC2346" s="59"/>
      <c r="EHD2346" s="59"/>
      <c r="EHE2346" s="59"/>
      <c r="EHF2346" s="59"/>
      <c r="EHG2346" s="59"/>
      <c r="EHH2346" s="59"/>
      <c r="EHI2346" s="59"/>
      <c r="EHJ2346" s="59"/>
      <c r="EHK2346" s="59"/>
      <c r="EHL2346" s="59"/>
      <c r="EHM2346" s="59"/>
      <c r="EHN2346" s="59"/>
      <c r="EHO2346" s="59"/>
      <c r="EHP2346" s="59"/>
      <c r="EHQ2346" s="59"/>
      <c r="EHR2346" s="59"/>
      <c r="EHS2346" s="59"/>
      <c r="EHT2346" s="59"/>
      <c r="EHU2346" s="59"/>
      <c r="EHV2346" s="59"/>
      <c r="EHW2346" s="59"/>
      <c r="EHX2346" s="59"/>
      <c r="EHY2346" s="59"/>
      <c r="EHZ2346" s="59"/>
      <c r="EIA2346" s="59"/>
      <c r="EIB2346" s="59"/>
      <c r="EIC2346" s="59"/>
      <c r="EID2346" s="59"/>
      <c r="EIE2346" s="59"/>
      <c r="EIF2346" s="59"/>
      <c r="EIG2346" s="59"/>
      <c r="EIH2346" s="59"/>
      <c r="EII2346" s="59"/>
      <c r="EIJ2346" s="59"/>
      <c r="EIK2346" s="59"/>
      <c r="EIL2346" s="59"/>
      <c r="EIM2346" s="59"/>
      <c r="EIN2346" s="59"/>
      <c r="EIO2346" s="59"/>
      <c r="EIP2346" s="59"/>
      <c r="EIQ2346" s="59"/>
      <c r="EIR2346" s="59"/>
      <c r="EIS2346" s="59"/>
      <c r="EIT2346" s="59"/>
      <c r="EIU2346" s="59"/>
      <c r="EIV2346" s="59"/>
      <c r="EIW2346" s="59"/>
      <c r="EIX2346" s="59"/>
      <c r="EIY2346" s="59"/>
      <c r="EIZ2346" s="59"/>
      <c r="EJA2346" s="59"/>
      <c r="EJB2346" s="59"/>
      <c r="EJC2346" s="59"/>
      <c r="EJD2346" s="59"/>
      <c r="EJE2346" s="59"/>
      <c r="EJF2346" s="59"/>
      <c r="EJG2346" s="59"/>
      <c r="EJH2346" s="59"/>
      <c r="EJI2346" s="59"/>
      <c r="EJJ2346" s="59"/>
      <c r="EJK2346" s="59"/>
      <c r="EJL2346" s="59"/>
      <c r="EJM2346" s="59"/>
      <c r="EJN2346" s="59"/>
      <c r="EJO2346" s="59"/>
      <c r="EJP2346" s="59"/>
      <c r="EJQ2346" s="59"/>
      <c r="EJR2346" s="59"/>
      <c r="EJS2346" s="59"/>
      <c r="EJT2346" s="59"/>
      <c r="EJU2346" s="59"/>
      <c r="EJV2346" s="59"/>
      <c r="EJW2346" s="59"/>
      <c r="EJX2346" s="59"/>
      <c r="EJY2346" s="59"/>
      <c r="EJZ2346" s="59"/>
      <c r="EKA2346" s="59"/>
      <c r="EKB2346" s="59"/>
      <c r="EKC2346" s="59"/>
      <c r="EKD2346" s="59"/>
      <c r="EKE2346" s="59"/>
      <c r="EKF2346" s="59"/>
      <c r="EKG2346" s="59"/>
      <c r="EKH2346" s="59"/>
      <c r="EKI2346" s="59"/>
      <c r="EKJ2346" s="59"/>
      <c r="EKK2346" s="59"/>
      <c r="EKL2346" s="59"/>
      <c r="EKM2346" s="59"/>
      <c r="EKN2346" s="59"/>
      <c r="EKO2346" s="59"/>
      <c r="EKP2346" s="59"/>
      <c r="EKQ2346" s="59"/>
      <c r="EKR2346" s="59"/>
      <c r="EKS2346" s="59"/>
      <c r="EKT2346" s="59"/>
      <c r="EKU2346" s="59"/>
      <c r="EKV2346" s="59"/>
      <c r="EKW2346" s="59"/>
      <c r="EKX2346" s="59"/>
      <c r="EKY2346" s="59"/>
      <c r="EKZ2346" s="59"/>
      <c r="ELA2346" s="59"/>
      <c r="ELB2346" s="59"/>
      <c r="ELC2346" s="59"/>
      <c r="ELD2346" s="59"/>
      <c r="ELE2346" s="59"/>
      <c r="ELF2346" s="59"/>
      <c r="ELG2346" s="59"/>
      <c r="ELH2346" s="59"/>
      <c r="ELI2346" s="59"/>
      <c r="ELJ2346" s="59"/>
      <c r="ELK2346" s="59"/>
      <c r="ELL2346" s="59"/>
      <c r="ELM2346" s="59"/>
      <c r="ELN2346" s="59"/>
      <c r="ELO2346" s="59"/>
      <c r="ELP2346" s="59"/>
      <c r="ELQ2346" s="59"/>
      <c r="ELR2346" s="59"/>
      <c r="ELS2346" s="59"/>
      <c r="ELT2346" s="59"/>
      <c r="ELU2346" s="59"/>
      <c r="ELV2346" s="59"/>
      <c r="ELW2346" s="59"/>
      <c r="ELX2346" s="59"/>
      <c r="ELY2346" s="59"/>
      <c r="ELZ2346" s="59"/>
      <c r="EMA2346" s="59"/>
      <c r="EMB2346" s="59"/>
      <c r="EMC2346" s="59"/>
      <c r="EMD2346" s="59"/>
      <c r="EME2346" s="59"/>
      <c r="EMF2346" s="59"/>
      <c r="EMG2346" s="59"/>
      <c r="EMH2346" s="59"/>
      <c r="EMI2346" s="59"/>
      <c r="EMJ2346" s="59"/>
      <c r="EMK2346" s="59"/>
      <c r="EML2346" s="59"/>
      <c r="EMM2346" s="59"/>
      <c r="EMN2346" s="59"/>
      <c r="EMO2346" s="59"/>
      <c r="EMP2346" s="59"/>
      <c r="EMQ2346" s="59"/>
      <c r="EMR2346" s="59"/>
      <c r="EMS2346" s="59"/>
      <c r="EMT2346" s="59"/>
      <c r="EMU2346" s="59"/>
      <c r="EMV2346" s="59"/>
      <c r="EMW2346" s="59"/>
      <c r="EMX2346" s="59"/>
      <c r="EMY2346" s="59"/>
      <c r="EMZ2346" s="59"/>
      <c r="ENA2346" s="59"/>
      <c r="ENB2346" s="59"/>
      <c r="ENC2346" s="59"/>
      <c r="END2346" s="59"/>
      <c r="ENE2346" s="59"/>
      <c r="ENF2346" s="59"/>
      <c r="ENG2346" s="59"/>
      <c r="ENH2346" s="59"/>
      <c r="ENI2346" s="59"/>
      <c r="ENJ2346" s="59"/>
      <c r="ENK2346" s="59"/>
      <c r="ENL2346" s="59"/>
      <c r="ENM2346" s="59"/>
      <c r="ENN2346" s="59"/>
      <c r="ENO2346" s="59"/>
      <c r="ENP2346" s="59"/>
      <c r="ENQ2346" s="59"/>
      <c r="ENR2346" s="59"/>
      <c r="ENS2346" s="59"/>
      <c r="ENT2346" s="59"/>
      <c r="ENU2346" s="59"/>
      <c r="ENV2346" s="59"/>
      <c r="ENW2346" s="59"/>
      <c r="ENX2346" s="59"/>
      <c r="ENY2346" s="59"/>
      <c r="ENZ2346" s="59"/>
      <c r="EOA2346" s="59"/>
      <c r="EOB2346" s="59"/>
      <c r="EOC2346" s="59"/>
      <c r="EOD2346" s="59"/>
      <c r="EOE2346" s="59"/>
      <c r="EOF2346" s="59"/>
      <c r="EOG2346" s="59"/>
      <c r="EOH2346" s="59"/>
      <c r="EOI2346" s="59"/>
      <c r="EOJ2346" s="59"/>
      <c r="EOK2346" s="59"/>
      <c r="EOL2346" s="59"/>
      <c r="EOM2346" s="59"/>
      <c r="EON2346" s="59"/>
      <c r="EOO2346" s="59"/>
      <c r="EOP2346" s="59"/>
      <c r="EOQ2346" s="59"/>
      <c r="EOR2346" s="59"/>
      <c r="EOS2346" s="59"/>
      <c r="EOT2346" s="59"/>
      <c r="EOU2346" s="59"/>
      <c r="EOV2346" s="59"/>
      <c r="EOW2346" s="59"/>
      <c r="EOX2346" s="59"/>
      <c r="EOY2346" s="59"/>
      <c r="EOZ2346" s="59"/>
      <c r="EPA2346" s="59"/>
      <c r="EPB2346" s="59"/>
      <c r="EPC2346" s="59"/>
      <c r="EPD2346" s="59"/>
      <c r="EPE2346" s="59"/>
      <c r="EPF2346" s="59"/>
      <c r="EPG2346" s="59"/>
      <c r="EPH2346" s="59"/>
      <c r="EPI2346" s="59"/>
      <c r="EPJ2346" s="59"/>
      <c r="EPK2346" s="59"/>
      <c r="EPL2346" s="59"/>
      <c r="EPM2346" s="59"/>
      <c r="EPN2346" s="59"/>
      <c r="EPO2346" s="59"/>
      <c r="EPP2346" s="59"/>
      <c r="EPQ2346" s="59"/>
      <c r="EPR2346" s="59"/>
      <c r="EPS2346" s="59"/>
      <c r="EPT2346" s="59"/>
      <c r="EPU2346" s="59"/>
      <c r="EPV2346" s="59"/>
      <c r="EPW2346" s="59"/>
      <c r="EPX2346" s="59"/>
      <c r="EPY2346" s="59"/>
      <c r="EPZ2346" s="59"/>
      <c r="EQA2346" s="59"/>
      <c r="EQB2346" s="59"/>
      <c r="EQC2346" s="59"/>
      <c r="EQD2346" s="59"/>
      <c r="EQE2346" s="59"/>
      <c r="EQF2346" s="59"/>
      <c r="EQG2346" s="59"/>
      <c r="EQH2346" s="59"/>
      <c r="EQI2346" s="59"/>
      <c r="EQJ2346" s="59"/>
      <c r="EQK2346" s="59"/>
      <c r="EQL2346" s="59"/>
      <c r="EQM2346" s="59"/>
      <c r="EQN2346" s="59"/>
      <c r="EQO2346" s="59"/>
      <c r="EQP2346" s="59"/>
      <c r="EQQ2346" s="59"/>
      <c r="EQR2346" s="59"/>
      <c r="EQS2346" s="59"/>
      <c r="EQT2346" s="59"/>
      <c r="EQU2346" s="59"/>
      <c r="EQV2346" s="59"/>
      <c r="EQW2346" s="59"/>
      <c r="EQX2346" s="59"/>
      <c r="EQY2346" s="59"/>
      <c r="EQZ2346" s="59"/>
      <c r="ERA2346" s="59"/>
      <c r="ERB2346" s="59"/>
      <c r="ERC2346" s="59"/>
      <c r="ERD2346" s="59"/>
      <c r="ERE2346" s="59"/>
      <c r="ERF2346" s="59"/>
      <c r="ERG2346" s="59"/>
      <c r="ERH2346" s="59"/>
      <c r="ERI2346" s="59"/>
      <c r="ERJ2346" s="59"/>
      <c r="ERK2346" s="59"/>
      <c r="ERL2346" s="59"/>
      <c r="ERM2346" s="59"/>
      <c r="ERN2346" s="59"/>
      <c r="ERO2346" s="59"/>
      <c r="ERP2346" s="59"/>
      <c r="ERQ2346" s="59"/>
      <c r="ERR2346" s="59"/>
      <c r="ERS2346" s="59"/>
      <c r="ERT2346" s="59"/>
      <c r="ERU2346" s="59"/>
      <c r="ERV2346" s="59"/>
      <c r="ERW2346" s="59"/>
      <c r="ERX2346" s="59"/>
      <c r="ERY2346" s="59"/>
      <c r="ERZ2346" s="59"/>
      <c r="ESA2346" s="59"/>
      <c r="ESB2346" s="59"/>
      <c r="ESC2346" s="59"/>
      <c r="ESD2346" s="59"/>
      <c r="ESE2346" s="59"/>
      <c r="ESF2346" s="59"/>
      <c r="ESG2346" s="59"/>
      <c r="ESH2346" s="59"/>
      <c r="ESI2346" s="59"/>
      <c r="ESJ2346" s="59"/>
      <c r="ESK2346" s="59"/>
      <c r="ESL2346" s="59"/>
      <c r="ESM2346" s="59"/>
      <c r="ESN2346" s="59"/>
      <c r="ESO2346" s="59"/>
      <c r="ESP2346" s="59"/>
      <c r="ESQ2346" s="59"/>
      <c r="ESR2346" s="59"/>
      <c r="ESS2346" s="59"/>
      <c r="EST2346" s="59"/>
      <c r="ESU2346" s="59"/>
      <c r="ESV2346" s="59"/>
      <c r="ESW2346" s="59"/>
      <c r="ESX2346" s="59"/>
      <c r="ESY2346" s="59"/>
      <c r="ESZ2346" s="59"/>
      <c r="ETA2346" s="59"/>
      <c r="ETB2346" s="59"/>
      <c r="ETC2346" s="59"/>
      <c r="ETD2346" s="59"/>
      <c r="ETE2346" s="59"/>
      <c r="ETF2346" s="59"/>
      <c r="ETG2346" s="59"/>
      <c r="ETH2346" s="59"/>
      <c r="ETI2346" s="59"/>
      <c r="ETJ2346" s="59"/>
      <c r="ETK2346" s="59"/>
      <c r="ETL2346" s="59"/>
      <c r="ETM2346" s="59"/>
      <c r="ETN2346" s="59"/>
      <c r="ETO2346" s="59"/>
      <c r="ETP2346" s="59"/>
      <c r="ETQ2346" s="59"/>
      <c r="ETR2346" s="59"/>
      <c r="ETS2346" s="59"/>
      <c r="ETT2346" s="59"/>
      <c r="ETU2346" s="59"/>
      <c r="ETV2346" s="59"/>
      <c r="ETW2346" s="59"/>
      <c r="ETX2346" s="59"/>
      <c r="ETY2346" s="59"/>
      <c r="ETZ2346" s="59"/>
      <c r="EUA2346" s="59"/>
      <c r="EUB2346" s="59"/>
      <c r="EUC2346" s="59"/>
      <c r="EUD2346" s="59"/>
      <c r="EUE2346" s="59"/>
      <c r="EUF2346" s="59"/>
      <c r="EUG2346" s="59"/>
      <c r="EUH2346" s="59"/>
      <c r="EUI2346" s="59"/>
      <c r="EUJ2346" s="59"/>
      <c r="EUK2346" s="59"/>
      <c r="EUL2346" s="59"/>
      <c r="EUM2346" s="59"/>
      <c r="EUN2346" s="59"/>
      <c r="EUO2346" s="59"/>
      <c r="EUP2346" s="59"/>
      <c r="EUQ2346" s="59"/>
      <c r="EUR2346" s="59"/>
      <c r="EUS2346" s="59"/>
      <c r="EUT2346" s="59"/>
      <c r="EUU2346" s="59"/>
      <c r="EUV2346" s="59"/>
      <c r="EUW2346" s="59"/>
      <c r="EUX2346" s="59"/>
      <c r="EUY2346" s="59"/>
      <c r="EUZ2346" s="59"/>
      <c r="EVA2346" s="59"/>
      <c r="EVB2346" s="59"/>
      <c r="EVC2346" s="59"/>
      <c r="EVD2346" s="59"/>
      <c r="EVE2346" s="59"/>
      <c r="EVF2346" s="59"/>
      <c r="EVG2346" s="59"/>
      <c r="EVH2346" s="59"/>
      <c r="EVI2346" s="59"/>
      <c r="EVJ2346" s="59"/>
      <c r="EVK2346" s="59"/>
      <c r="EVL2346" s="59"/>
      <c r="EVM2346" s="59"/>
      <c r="EVN2346" s="59"/>
      <c r="EVO2346" s="59"/>
      <c r="EVP2346" s="59"/>
      <c r="EVQ2346" s="59"/>
      <c r="EVR2346" s="59"/>
      <c r="EVS2346" s="59"/>
      <c r="EVT2346" s="59"/>
      <c r="EVU2346" s="59"/>
      <c r="EVV2346" s="59"/>
      <c r="EVW2346" s="59"/>
      <c r="EVX2346" s="59"/>
      <c r="EVY2346" s="59"/>
      <c r="EVZ2346" s="59"/>
      <c r="EWA2346" s="59"/>
      <c r="EWB2346" s="59"/>
      <c r="EWC2346" s="59"/>
      <c r="EWD2346" s="59"/>
      <c r="EWE2346" s="59"/>
      <c r="EWF2346" s="59"/>
      <c r="EWG2346" s="59"/>
      <c r="EWH2346" s="59"/>
      <c r="EWI2346" s="59"/>
      <c r="EWJ2346" s="59"/>
      <c r="EWK2346" s="59"/>
      <c r="EWL2346" s="59"/>
      <c r="EWM2346" s="59"/>
      <c r="EWN2346" s="59"/>
      <c r="EWO2346" s="59"/>
      <c r="EWP2346" s="59"/>
      <c r="EWQ2346" s="59"/>
      <c r="EWR2346" s="59"/>
      <c r="EWS2346" s="59"/>
      <c r="EWT2346" s="59"/>
      <c r="EWU2346" s="59"/>
      <c r="EWV2346" s="59"/>
      <c r="EWW2346" s="59"/>
      <c r="EWX2346" s="59"/>
      <c r="EWY2346" s="59"/>
      <c r="EWZ2346" s="59"/>
      <c r="EXA2346" s="59"/>
      <c r="EXB2346" s="59"/>
      <c r="EXC2346" s="59"/>
      <c r="EXD2346" s="59"/>
      <c r="EXE2346" s="59"/>
      <c r="EXF2346" s="59"/>
      <c r="EXG2346" s="59"/>
      <c r="EXH2346" s="59"/>
      <c r="EXI2346" s="59"/>
      <c r="EXJ2346" s="59"/>
      <c r="EXK2346" s="59"/>
      <c r="EXL2346" s="59"/>
      <c r="EXM2346" s="59"/>
      <c r="EXN2346" s="59"/>
      <c r="EXO2346" s="59"/>
      <c r="EXP2346" s="59"/>
      <c r="EXQ2346" s="59"/>
      <c r="EXR2346" s="59"/>
      <c r="EXS2346" s="59"/>
      <c r="EXT2346" s="59"/>
      <c r="EXU2346" s="59"/>
      <c r="EXV2346" s="59"/>
      <c r="EXW2346" s="59"/>
      <c r="EXX2346" s="59"/>
      <c r="EXY2346" s="59"/>
      <c r="EXZ2346" s="59"/>
      <c r="EYA2346" s="59"/>
      <c r="EYB2346" s="59"/>
      <c r="EYC2346" s="59"/>
      <c r="EYD2346" s="59"/>
      <c r="EYE2346" s="59"/>
      <c r="EYF2346" s="59"/>
      <c r="EYG2346" s="59"/>
      <c r="EYH2346" s="59"/>
      <c r="EYI2346" s="59"/>
      <c r="EYJ2346" s="59"/>
      <c r="EYK2346" s="59"/>
      <c r="EYL2346" s="59"/>
      <c r="EYM2346" s="59"/>
      <c r="EYN2346" s="59"/>
      <c r="EYO2346" s="59"/>
      <c r="EYP2346" s="59"/>
      <c r="EYQ2346" s="59"/>
      <c r="EYR2346" s="59"/>
      <c r="EYS2346" s="59"/>
      <c r="EYT2346" s="59"/>
      <c r="EYU2346" s="59"/>
      <c r="EYV2346" s="59"/>
      <c r="EYW2346" s="59"/>
      <c r="EYX2346" s="59"/>
      <c r="EYY2346" s="59"/>
      <c r="EYZ2346" s="59"/>
      <c r="EZA2346" s="59"/>
      <c r="EZB2346" s="59"/>
      <c r="EZC2346" s="59"/>
      <c r="EZD2346" s="59"/>
      <c r="EZE2346" s="59"/>
      <c r="EZF2346" s="59"/>
      <c r="EZG2346" s="59"/>
      <c r="EZH2346" s="59"/>
      <c r="EZI2346" s="59"/>
      <c r="EZJ2346" s="59"/>
      <c r="EZK2346" s="59"/>
      <c r="EZL2346" s="59"/>
      <c r="EZM2346" s="59"/>
      <c r="EZN2346" s="59"/>
      <c r="EZO2346" s="59"/>
      <c r="EZP2346" s="59"/>
      <c r="EZQ2346" s="59"/>
      <c r="EZR2346" s="59"/>
      <c r="EZS2346" s="59"/>
      <c r="EZT2346" s="59"/>
      <c r="EZU2346" s="59"/>
      <c r="EZV2346" s="59"/>
      <c r="EZW2346" s="59"/>
      <c r="EZX2346" s="59"/>
      <c r="EZY2346" s="59"/>
      <c r="EZZ2346" s="59"/>
      <c r="FAA2346" s="59"/>
      <c r="FAB2346" s="59"/>
      <c r="FAC2346" s="59"/>
      <c r="FAD2346" s="59"/>
      <c r="FAE2346" s="59"/>
      <c r="FAF2346" s="59"/>
      <c r="FAG2346" s="59"/>
      <c r="FAH2346" s="59"/>
      <c r="FAI2346" s="59"/>
      <c r="FAJ2346" s="59"/>
      <c r="FAK2346" s="59"/>
      <c r="FAL2346" s="59"/>
      <c r="FAM2346" s="59"/>
      <c r="FAN2346" s="59"/>
      <c r="FAO2346" s="59"/>
      <c r="FAP2346" s="59"/>
      <c r="FAQ2346" s="59"/>
      <c r="FAR2346" s="59"/>
      <c r="FAS2346" s="59"/>
      <c r="FAT2346" s="59"/>
      <c r="FAU2346" s="59"/>
      <c r="FAV2346" s="59"/>
      <c r="FAW2346" s="59"/>
      <c r="FAX2346" s="59"/>
      <c r="FAY2346" s="59"/>
      <c r="FAZ2346" s="59"/>
      <c r="FBA2346" s="59"/>
      <c r="FBB2346" s="59"/>
      <c r="FBC2346" s="59"/>
      <c r="FBD2346" s="59"/>
      <c r="FBE2346" s="59"/>
      <c r="FBF2346" s="59"/>
      <c r="FBG2346" s="59"/>
      <c r="FBH2346" s="59"/>
      <c r="FBI2346" s="59"/>
      <c r="FBJ2346" s="59"/>
      <c r="FBK2346" s="59"/>
      <c r="FBL2346" s="59"/>
      <c r="FBM2346" s="59"/>
      <c r="FBN2346" s="59"/>
      <c r="FBO2346" s="59"/>
      <c r="FBP2346" s="59"/>
      <c r="FBQ2346" s="59"/>
      <c r="FBR2346" s="59"/>
      <c r="FBS2346" s="59"/>
      <c r="FBT2346" s="59"/>
      <c r="FBU2346" s="59"/>
      <c r="FBV2346" s="59"/>
      <c r="FBW2346" s="59"/>
      <c r="FBX2346" s="59"/>
      <c r="FBY2346" s="59"/>
      <c r="FBZ2346" s="59"/>
      <c r="FCA2346" s="59"/>
      <c r="FCB2346" s="59"/>
      <c r="FCC2346" s="59"/>
      <c r="FCD2346" s="59"/>
      <c r="FCE2346" s="59"/>
      <c r="FCF2346" s="59"/>
      <c r="FCG2346" s="59"/>
      <c r="FCH2346" s="59"/>
      <c r="FCI2346" s="59"/>
      <c r="FCJ2346" s="59"/>
      <c r="FCK2346" s="59"/>
      <c r="FCL2346" s="59"/>
      <c r="FCM2346" s="59"/>
      <c r="FCN2346" s="59"/>
      <c r="FCO2346" s="59"/>
      <c r="FCP2346" s="59"/>
      <c r="FCQ2346" s="59"/>
      <c r="FCR2346" s="59"/>
      <c r="FCS2346" s="59"/>
      <c r="FCT2346" s="59"/>
      <c r="FCU2346" s="59"/>
      <c r="FCV2346" s="59"/>
      <c r="FCW2346" s="59"/>
      <c r="FCX2346" s="59"/>
      <c r="FCY2346" s="59"/>
      <c r="FCZ2346" s="59"/>
      <c r="FDA2346" s="59"/>
      <c r="FDB2346" s="59"/>
      <c r="FDC2346" s="59"/>
      <c r="FDD2346" s="59"/>
      <c r="FDE2346" s="59"/>
      <c r="FDF2346" s="59"/>
      <c r="FDG2346" s="59"/>
      <c r="FDH2346" s="59"/>
      <c r="FDI2346" s="59"/>
      <c r="FDJ2346" s="59"/>
      <c r="FDK2346" s="59"/>
      <c r="FDL2346" s="59"/>
      <c r="FDM2346" s="59"/>
      <c r="FDN2346" s="59"/>
      <c r="FDO2346" s="59"/>
      <c r="FDP2346" s="59"/>
      <c r="FDQ2346" s="59"/>
      <c r="FDR2346" s="59"/>
      <c r="FDS2346" s="59"/>
      <c r="FDT2346" s="59"/>
      <c r="FDU2346" s="59"/>
      <c r="FDV2346" s="59"/>
      <c r="FDW2346" s="59"/>
      <c r="FDX2346" s="59"/>
      <c r="FDY2346" s="59"/>
      <c r="FDZ2346" s="59"/>
      <c r="FEA2346" s="59"/>
      <c r="FEB2346" s="59"/>
      <c r="FEC2346" s="59"/>
      <c r="FED2346" s="59"/>
      <c r="FEE2346" s="59"/>
      <c r="FEF2346" s="59"/>
      <c r="FEG2346" s="59"/>
      <c r="FEH2346" s="59"/>
      <c r="FEI2346" s="59"/>
      <c r="FEJ2346" s="59"/>
      <c r="FEK2346" s="59"/>
      <c r="FEL2346" s="59"/>
      <c r="FEM2346" s="59"/>
      <c r="FEN2346" s="59"/>
      <c r="FEO2346" s="59"/>
      <c r="FEP2346" s="59"/>
      <c r="FEQ2346" s="59"/>
      <c r="FER2346" s="59"/>
      <c r="FES2346" s="59"/>
      <c r="FET2346" s="59"/>
      <c r="FEU2346" s="59"/>
      <c r="FEV2346" s="59"/>
      <c r="FEW2346" s="59"/>
      <c r="FEX2346" s="59"/>
      <c r="FEY2346" s="59"/>
      <c r="FEZ2346" s="59"/>
      <c r="FFA2346" s="59"/>
      <c r="FFB2346" s="59"/>
      <c r="FFC2346" s="59"/>
      <c r="FFD2346" s="59"/>
      <c r="FFE2346" s="59"/>
      <c r="FFF2346" s="59"/>
      <c r="FFG2346" s="59"/>
      <c r="FFH2346" s="59"/>
      <c r="FFI2346" s="59"/>
      <c r="FFJ2346" s="59"/>
      <c r="FFK2346" s="59"/>
      <c r="FFL2346" s="59"/>
      <c r="FFM2346" s="59"/>
      <c r="FFN2346" s="59"/>
      <c r="FFO2346" s="59"/>
      <c r="FFP2346" s="59"/>
      <c r="FFQ2346" s="59"/>
      <c r="FFR2346" s="59"/>
      <c r="FFS2346" s="59"/>
      <c r="FFT2346" s="59"/>
      <c r="FFU2346" s="59"/>
      <c r="FFV2346" s="59"/>
      <c r="FFW2346" s="59"/>
      <c r="FFX2346" s="59"/>
      <c r="FFY2346" s="59"/>
      <c r="FFZ2346" s="59"/>
      <c r="FGA2346" s="59"/>
      <c r="FGB2346" s="59"/>
      <c r="FGC2346" s="59"/>
      <c r="FGD2346" s="59"/>
      <c r="FGE2346" s="59"/>
      <c r="FGF2346" s="59"/>
      <c r="FGG2346" s="59"/>
      <c r="FGH2346" s="59"/>
      <c r="FGI2346" s="59"/>
      <c r="FGJ2346" s="59"/>
      <c r="FGK2346" s="59"/>
      <c r="FGL2346" s="59"/>
      <c r="FGM2346" s="59"/>
      <c r="FGN2346" s="59"/>
      <c r="FGO2346" s="59"/>
      <c r="FGP2346" s="59"/>
      <c r="FGQ2346" s="59"/>
      <c r="FGR2346" s="59"/>
      <c r="FGS2346" s="59"/>
      <c r="FGT2346" s="59"/>
      <c r="FGU2346" s="59"/>
      <c r="FGV2346" s="59"/>
      <c r="FGW2346" s="59"/>
      <c r="FGX2346" s="59"/>
      <c r="FGY2346" s="59"/>
      <c r="FGZ2346" s="59"/>
      <c r="FHA2346" s="59"/>
      <c r="FHB2346" s="59"/>
      <c r="FHC2346" s="59"/>
      <c r="FHD2346" s="59"/>
      <c r="FHE2346" s="59"/>
      <c r="FHF2346" s="59"/>
      <c r="FHG2346" s="59"/>
      <c r="FHH2346" s="59"/>
      <c r="FHI2346" s="59"/>
      <c r="FHJ2346" s="59"/>
      <c r="FHK2346" s="59"/>
      <c r="FHL2346" s="59"/>
      <c r="FHM2346" s="59"/>
      <c r="FHN2346" s="59"/>
      <c r="FHO2346" s="59"/>
      <c r="FHP2346" s="59"/>
      <c r="FHQ2346" s="59"/>
      <c r="FHR2346" s="59"/>
      <c r="FHS2346" s="59"/>
      <c r="FHT2346" s="59"/>
      <c r="FHU2346" s="59"/>
      <c r="FHV2346" s="59"/>
      <c r="FHW2346" s="59"/>
      <c r="FHX2346" s="59"/>
      <c r="FHY2346" s="59"/>
      <c r="FHZ2346" s="59"/>
      <c r="FIA2346" s="59"/>
      <c r="FIB2346" s="59"/>
      <c r="FIC2346" s="59"/>
      <c r="FID2346" s="59"/>
      <c r="FIE2346" s="59"/>
      <c r="FIF2346" s="59"/>
      <c r="FIG2346" s="59"/>
      <c r="FIH2346" s="59"/>
      <c r="FII2346" s="59"/>
      <c r="FIJ2346" s="59"/>
      <c r="FIK2346" s="59"/>
      <c r="FIL2346" s="59"/>
      <c r="FIM2346" s="59"/>
      <c r="FIN2346" s="59"/>
      <c r="FIO2346" s="59"/>
      <c r="FIP2346" s="59"/>
      <c r="FIQ2346" s="59"/>
      <c r="FIR2346" s="59"/>
      <c r="FIS2346" s="59"/>
      <c r="FIT2346" s="59"/>
      <c r="FIU2346" s="59"/>
      <c r="FIV2346" s="59"/>
      <c r="FIW2346" s="59"/>
      <c r="FIX2346" s="59"/>
      <c r="FIY2346" s="59"/>
      <c r="FIZ2346" s="59"/>
      <c r="FJA2346" s="59"/>
      <c r="FJB2346" s="59"/>
      <c r="FJC2346" s="59"/>
      <c r="FJD2346" s="59"/>
      <c r="FJE2346" s="59"/>
      <c r="FJF2346" s="59"/>
      <c r="FJG2346" s="59"/>
      <c r="FJH2346" s="59"/>
      <c r="FJI2346" s="59"/>
      <c r="FJJ2346" s="59"/>
      <c r="FJK2346" s="59"/>
      <c r="FJL2346" s="59"/>
      <c r="FJM2346" s="59"/>
      <c r="FJN2346" s="59"/>
      <c r="FJO2346" s="59"/>
      <c r="FJP2346" s="59"/>
      <c r="FJQ2346" s="59"/>
      <c r="FJR2346" s="59"/>
      <c r="FJS2346" s="59"/>
      <c r="FJT2346" s="59"/>
      <c r="FJU2346" s="59"/>
      <c r="FJV2346" s="59"/>
      <c r="FJW2346" s="59"/>
      <c r="FJX2346" s="59"/>
      <c r="FJY2346" s="59"/>
      <c r="FJZ2346" s="59"/>
      <c r="FKA2346" s="59"/>
      <c r="FKB2346" s="59"/>
      <c r="FKC2346" s="59"/>
      <c r="FKD2346" s="59"/>
      <c r="FKE2346" s="59"/>
      <c r="FKF2346" s="59"/>
      <c r="FKG2346" s="59"/>
      <c r="FKH2346" s="59"/>
      <c r="FKI2346" s="59"/>
      <c r="FKJ2346" s="59"/>
      <c r="FKK2346" s="59"/>
      <c r="FKL2346" s="59"/>
      <c r="FKM2346" s="59"/>
      <c r="FKN2346" s="59"/>
      <c r="FKO2346" s="59"/>
      <c r="FKP2346" s="59"/>
      <c r="FKQ2346" s="59"/>
      <c r="FKR2346" s="59"/>
      <c r="FKS2346" s="59"/>
      <c r="FKT2346" s="59"/>
      <c r="FKU2346" s="59"/>
      <c r="FKV2346" s="59"/>
      <c r="FKW2346" s="59"/>
      <c r="FKX2346" s="59"/>
      <c r="FKY2346" s="59"/>
      <c r="FKZ2346" s="59"/>
      <c r="FLA2346" s="59"/>
      <c r="FLB2346" s="59"/>
      <c r="FLC2346" s="59"/>
      <c r="FLD2346" s="59"/>
      <c r="FLE2346" s="59"/>
      <c r="FLF2346" s="59"/>
      <c r="FLG2346" s="59"/>
      <c r="FLH2346" s="59"/>
      <c r="FLI2346" s="59"/>
      <c r="FLJ2346" s="59"/>
      <c r="FLK2346" s="59"/>
      <c r="FLL2346" s="59"/>
      <c r="FLM2346" s="59"/>
      <c r="FLN2346" s="59"/>
      <c r="FLO2346" s="59"/>
      <c r="FLP2346" s="59"/>
      <c r="FLQ2346" s="59"/>
      <c r="FLR2346" s="59"/>
      <c r="FLS2346" s="59"/>
      <c r="FLT2346" s="59"/>
      <c r="FLU2346" s="59"/>
      <c r="FLV2346" s="59"/>
      <c r="FLW2346" s="59"/>
      <c r="FLX2346" s="59"/>
      <c r="FLY2346" s="59"/>
      <c r="FLZ2346" s="59"/>
      <c r="FMA2346" s="59"/>
      <c r="FMB2346" s="59"/>
      <c r="FMC2346" s="59"/>
      <c r="FMD2346" s="59"/>
      <c r="FME2346" s="59"/>
      <c r="FMF2346" s="59"/>
      <c r="FMG2346" s="59"/>
      <c r="FMH2346" s="59"/>
      <c r="FMI2346" s="59"/>
      <c r="FMJ2346" s="59"/>
      <c r="FMK2346" s="59"/>
      <c r="FML2346" s="59"/>
      <c r="FMM2346" s="59"/>
      <c r="FMN2346" s="59"/>
      <c r="FMO2346" s="59"/>
      <c r="FMP2346" s="59"/>
      <c r="FMQ2346" s="59"/>
      <c r="FMR2346" s="59"/>
      <c r="FMS2346" s="59"/>
      <c r="FMT2346" s="59"/>
      <c r="FMU2346" s="59"/>
      <c r="FMV2346" s="59"/>
      <c r="FMW2346" s="59"/>
      <c r="FMX2346" s="59"/>
      <c r="FMY2346" s="59"/>
      <c r="FMZ2346" s="59"/>
      <c r="FNA2346" s="59"/>
      <c r="FNB2346" s="59"/>
      <c r="FNC2346" s="59"/>
      <c r="FND2346" s="59"/>
      <c r="FNE2346" s="59"/>
      <c r="FNF2346" s="59"/>
      <c r="FNG2346" s="59"/>
      <c r="FNH2346" s="59"/>
      <c r="FNI2346" s="59"/>
      <c r="FNJ2346" s="59"/>
      <c r="FNK2346" s="59"/>
      <c r="FNL2346" s="59"/>
      <c r="FNM2346" s="59"/>
      <c r="FNN2346" s="59"/>
      <c r="FNO2346" s="59"/>
      <c r="FNP2346" s="59"/>
      <c r="FNQ2346" s="59"/>
      <c r="FNR2346" s="59"/>
      <c r="FNS2346" s="59"/>
      <c r="FNT2346" s="59"/>
      <c r="FNU2346" s="59"/>
      <c r="FNV2346" s="59"/>
      <c r="FNW2346" s="59"/>
      <c r="FNX2346" s="59"/>
      <c r="FNY2346" s="59"/>
      <c r="FNZ2346" s="59"/>
      <c r="FOA2346" s="59"/>
      <c r="FOB2346" s="59"/>
      <c r="FOC2346" s="59"/>
      <c r="FOD2346" s="59"/>
      <c r="FOE2346" s="59"/>
      <c r="FOF2346" s="59"/>
      <c r="FOG2346" s="59"/>
      <c r="FOH2346" s="59"/>
      <c r="FOI2346" s="59"/>
      <c r="FOJ2346" s="59"/>
      <c r="FOK2346" s="59"/>
      <c r="FOL2346" s="59"/>
      <c r="FOM2346" s="59"/>
      <c r="FON2346" s="59"/>
      <c r="FOO2346" s="59"/>
      <c r="FOP2346" s="59"/>
      <c r="FOQ2346" s="59"/>
      <c r="FOR2346" s="59"/>
      <c r="FOS2346" s="59"/>
      <c r="FOT2346" s="59"/>
      <c r="FOU2346" s="59"/>
      <c r="FOV2346" s="59"/>
      <c r="FOW2346" s="59"/>
      <c r="FOX2346" s="59"/>
      <c r="FOY2346" s="59"/>
      <c r="FOZ2346" s="59"/>
      <c r="FPA2346" s="59"/>
      <c r="FPB2346" s="59"/>
      <c r="FPC2346" s="59"/>
      <c r="FPD2346" s="59"/>
      <c r="FPE2346" s="59"/>
      <c r="FPF2346" s="59"/>
      <c r="FPG2346" s="59"/>
      <c r="FPH2346" s="59"/>
      <c r="FPI2346" s="59"/>
      <c r="FPJ2346" s="59"/>
      <c r="FPK2346" s="59"/>
      <c r="FPL2346" s="59"/>
      <c r="FPM2346" s="59"/>
      <c r="FPN2346" s="59"/>
      <c r="FPO2346" s="59"/>
      <c r="FPP2346" s="59"/>
      <c r="FPQ2346" s="59"/>
      <c r="FPR2346" s="59"/>
      <c r="FPS2346" s="59"/>
      <c r="FPT2346" s="59"/>
      <c r="FPU2346" s="59"/>
      <c r="FPV2346" s="59"/>
      <c r="FPW2346" s="59"/>
      <c r="FPX2346" s="59"/>
      <c r="FPY2346" s="59"/>
      <c r="FPZ2346" s="59"/>
      <c r="FQA2346" s="59"/>
      <c r="FQB2346" s="59"/>
      <c r="FQC2346" s="59"/>
      <c r="FQD2346" s="59"/>
      <c r="FQE2346" s="59"/>
      <c r="FQF2346" s="59"/>
      <c r="FQG2346" s="59"/>
      <c r="FQH2346" s="59"/>
      <c r="FQI2346" s="59"/>
      <c r="FQJ2346" s="59"/>
      <c r="FQK2346" s="59"/>
      <c r="FQL2346" s="59"/>
      <c r="FQM2346" s="59"/>
      <c r="FQN2346" s="59"/>
      <c r="FQO2346" s="59"/>
      <c r="FQP2346" s="59"/>
      <c r="FQQ2346" s="59"/>
      <c r="FQR2346" s="59"/>
      <c r="FQS2346" s="59"/>
      <c r="FQT2346" s="59"/>
      <c r="FQU2346" s="59"/>
      <c r="FQV2346" s="59"/>
      <c r="FQW2346" s="59"/>
      <c r="FQX2346" s="59"/>
      <c r="FQY2346" s="59"/>
      <c r="FQZ2346" s="59"/>
      <c r="FRA2346" s="59"/>
      <c r="FRB2346" s="59"/>
      <c r="FRC2346" s="59"/>
      <c r="FRD2346" s="59"/>
      <c r="FRE2346" s="59"/>
      <c r="FRF2346" s="59"/>
      <c r="FRG2346" s="59"/>
      <c r="FRH2346" s="59"/>
      <c r="FRI2346" s="59"/>
      <c r="FRJ2346" s="59"/>
      <c r="FRK2346" s="59"/>
      <c r="FRL2346" s="59"/>
      <c r="FRM2346" s="59"/>
      <c r="FRN2346" s="59"/>
      <c r="FRO2346" s="59"/>
      <c r="FRP2346" s="59"/>
      <c r="FRQ2346" s="59"/>
      <c r="FRR2346" s="59"/>
      <c r="FRS2346" s="59"/>
      <c r="FRT2346" s="59"/>
      <c r="FRU2346" s="59"/>
      <c r="FRV2346" s="59"/>
      <c r="FRW2346" s="59"/>
      <c r="FRX2346" s="59"/>
      <c r="FRY2346" s="59"/>
      <c r="FRZ2346" s="59"/>
      <c r="FSA2346" s="59"/>
      <c r="FSB2346" s="59"/>
      <c r="FSC2346" s="59"/>
      <c r="FSD2346" s="59"/>
      <c r="FSE2346" s="59"/>
      <c r="FSF2346" s="59"/>
      <c r="FSG2346" s="59"/>
      <c r="FSH2346" s="59"/>
      <c r="FSI2346" s="59"/>
      <c r="FSJ2346" s="59"/>
      <c r="FSK2346" s="59"/>
      <c r="FSL2346" s="59"/>
      <c r="FSM2346" s="59"/>
      <c r="FSN2346" s="59"/>
      <c r="FSO2346" s="59"/>
      <c r="FSP2346" s="59"/>
      <c r="FSQ2346" s="59"/>
      <c r="FSR2346" s="59"/>
      <c r="FSS2346" s="59"/>
      <c r="FST2346" s="59"/>
      <c r="FSU2346" s="59"/>
      <c r="FSV2346" s="59"/>
      <c r="FSW2346" s="59"/>
      <c r="FSX2346" s="59"/>
      <c r="FSY2346" s="59"/>
      <c r="FSZ2346" s="59"/>
      <c r="FTA2346" s="59"/>
      <c r="FTB2346" s="59"/>
      <c r="FTC2346" s="59"/>
      <c r="FTD2346" s="59"/>
      <c r="FTE2346" s="59"/>
      <c r="FTF2346" s="59"/>
      <c r="FTG2346" s="59"/>
      <c r="FTH2346" s="59"/>
      <c r="FTI2346" s="59"/>
      <c r="FTJ2346" s="59"/>
      <c r="FTK2346" s="59"/>
      <c r="FTL2346" s="59"/>
      <c r="FTM2346" s="59"/>
      <c r="FTN2346" s="59"/>
      <c r="FTO2346" s="59"/>
      <c r="FTP2346" s="59"/>
      <c r="FTQ2346" s="59"/>
      <c r="FTR2346" s="59"/>
      <c r="FTS2346" s="59"/>
      <c r="FTT2346" s="59"/>
      <c r="FTU2346" s="59"/>
      <c r="FTV2346" s="59"/>
      <c r="FTW2346" s="59"/>
      <c r="FTX2346" s="59"/>
      <c r="FTY2346" s="59"/>
      <c r="FTZ2346" s="59"/>
      <c r="FUA2346" s="59"/>
      <c r="FUB2346" s="59"/>
      <c r="FUC2346" s="59"/>
      <c r="FUD2346" s="59"/>
      <c r="FUE2346" s="59"/>
      <c r="FUF2346" s="59"/>
      <c r="FUG2346" s="59"/>
      <c r="FUH2346" s="59"/>
      <c r="FUI2346" s="59"/>
      <c r="FUJ2346" s="59"/>
      <c r="FUK2346" s="59"/>
      <c r="FUL2346" s="59"/>
      <c r="FUM2346" s="59"/>
      <c r="FUN2346" s="59"/>
      <c r="FUO2346" s="59"/>
      <c r="FUP2346" s="59"/>
      <c r="FUQ2346" s="59"/>
      <c r="FUR2346" s="59"/>
      <c r="FUS2346" s="59"/>
      <c r="FUT2346" s="59"/>
      <c r="FUU2346" s="59"/>
      <c r="FUV2346" s="59"/>
      <c r="FUW2346" s="59"/>
      <c r="FUX2346" s="59"/>
      <c r="FUY2346" s="59"/>
      <c r="FUZ2346" s="59"/>
      <c r="FVA2346" s="59"/>
      <c r="FVB2346" s="59"/>
      <c r="FVC2346" s="59"/>
      <c r="FVD2346" s="59"/>
      <c r="FVE2346" s="59"/>
      <c r="FVF2346" s="59"/>
      <c r="FVG2346" s="59"/>
      <c r="FVH2346" s="59"/>
      <c r="FVI2346" s="59"/>
      <c r="FVJ2346" s="59"/>
      <c r="FVK2346" s="59"/>
      <c r="FVL2346" s="59"/>
      <c r="FVM2346" s="59"/>
      <c r="FVN2346" s="59"/>
      <c r="FVO2346" s="59"/>
      <c r="FVP2346" s="59"/>
      <c r="FVQ2346" s="59"/>
      <c r="FVR2346" s="59"/>
      <c r="FVS2346" s="59"/>
      <c r="FVT2346" s="59"/>
      <c r="FVU2346" s="59"/>
      <c r="FVV2346" s="59"/>
      <c r="FVW2346" s="59"/>
      <c r="FVX2346" s="59"/>
      <c r="FVY2346" s="59"/>
      <c r="FVZ2346" s="59"/>
      <c r="FWA2346" s="59"/>
      <c r="FWB2346" s="59"/>
      <c r="FWC2346" s="59"/>
      <c r="FWD2346" s="59"/>
      <c r="FWE2346" s="59"/>
      <c r="FWF2346" s="59"/>
      <c r="FWG2346" s="59"/>
      <c r="FWH2346" s="59"/>
      <c r="FWI2346" s="59"/>
      <c r="FWJ2346" s="59"/>
      <c r="FWK2346" s="59"/>
      <c r="FWL2346" s="59"/>
      <c r="FWM2346" s="59"/>
      <c r="FWN2346" s="59"/>
      <c r="FWO2346" s="59"/>
      <c r="FWP2346" s="59"/>
      <c r="FWQ2346" s="59"/>
      <c r="FWR2346" s="59"/>
      <c r="FWS2346" s="59"/>
      <c r="FWT2346" s="59"/>
      <c r="FWU2346" s="59"/>
      <c r="FWV2346" s="59"/>
      <c r="FWW2346" s="59"/>
      <c r="FWX2346" s="59"/>
      <c r="FWY2346" s="59"/>
      <c r="FWZ2346" s="59"/>
      <c r="FXA2346" s="59"/>
      <c r="FXB2346" s="59"/>
      <c r="FXC2346" s="59"/>
      <c r="FXD2346" s="59"/>
      <c r="FXE2346" s="59"/>
      <c r="FXF2346" s="59"/>
      <c r="FXG2346" s="59"/>
      <c r="FXH2346" s="59"/>
      <c r="FXI2346" s="59"/>
      <c r="FXJ2346" s="59"/>
      <c r="FXK2346" s="59"/>
      <c r="FXL2346" s="59"/>
      <c r="FXM2346" s="59"/>
      <c r="FXN2346" s="59"/>
      <c r="FXO2346" s="59"/>
      <c r="FXP2346" s="59"/>
      <c r="FXQ2346" s="59"/>
      <c r="FXR2346" s="59"/>
      <c r="FXS2346" s="59"/>
      <c r="FXT2346" s="59"/>
      <c r="FXU2346" s="59"/>
      <c r="FXV2346" s="59"/>
      <c r="FXW2346" s="59"/>
      <c r="FXX2346" s="59"/>
      <c r="FXY2346" s="59"/>
      <c r="FXZ2346" s="59"/>
      <c r="FYA2346" s="59"/>
      <c r="FYB2346" s="59"/>
      <c r="FYC2346" s="59"/>
      <c r="FYD2346" s="59"/>
      <c r="FYE2346" s="59"/>
      <c r="FYF2346" s="59"/>
      <c r="FYG2346" s="59"/>
      <c r="FYH2346" s="59"/>
      <c r="FYI2346" s="59"/>
      <c r="FYJ2346" s="59"/>
      <c r="FYK2346" s="59"/>
      <c r="FYL2346" s="59"/>
      <c r="FYM2346" s="59"/>
      <c r="FYN2346" s="59"/>
      <c r="FYO2346" s="59"/>
      <c r="FYP2346" s="59"/>
      <c r="FYQ2346" s="59"/>
      <c r="FYR2346" s="59"/>
      <c r="FYS2346" s="59"/>
      <c r="FYT2346" s="59"/>
      <c r="FYU2346" s="59"/>
      <c r="FYV2346" s="59"/>
      <c r="FYW2346" s="59"/>
      <c r="FYX2346" s="59"/>
      <c r="FYY2346" s="59"/>
      <c r="FYZ2346" s="59"/>
      <c r="FZA2346" s="59"/>
      <c r="FZB2346" s="59"/>
      <c r="FZC2346" s="59"/>
      <c r="FZD2346" s="59"/>
      <c r="FZE2346" s="59"/>
      <c r="FZF2346" s="59"/>
      <c r="FZG2346" s="59"/>
      <c r="FZH2346" s="59"/>
      <c r="FZI2346" s="59"/>
      <c r="FZJ2346" s="59"/>
      <c r="FZK2346" s="59"/>
      <c r="FZL2346" s="59"/>
      <c r="FZM2346" s="59"/>
      <c r="FZN2346" s="59"/>
      <c r="FZO2346" s="59"/>
      <c r="FZP2346" s="59"/>
      <c r="FZQ2346" s="59"/>
      <c r="FZR2346" s="59"/>
      <c r="FZS2346" s="59"/>
      <c r="FZT2346" s="59"/>
      <c r="FZU2346" s="59"/>
      <c r="FZV2346" s="59"/>
      <c r="FZW2346" s="59"/>
      <c r="FZX2346" s="59"/>
      <c r="FZY2346" s="59"/>
      <c r="FZZ2346" s="59"/>
      <c r="GAA2346" s="59"/>
      <c r="GAB2346" s="59"/>
      <c r="GAC2346" s="59"/>
      <c r="GAD2346" s="59"/>
      <c r="GAE2346" s="59"/>
      <c r="GAF2346" s="59"/>
      <c r="GAG2346" s="59"/>
      <c r="GAH2346" s="59"/>
      <c r="GAI2346" s="59"/>
      <c r="GAJ2346" s="59"/>
      <c r="GAK2346" s="59"/>
      <c r="GAL2346" s="59"/>
      <c r="GAM2346" s="59"/>
      <c r="GAN2346" s="59"/>
      <c r="GAO2346" s="59"/>
      <c r="GAP2346" s="59"/>
      <c r="GAQ2346" s="59"/>
      <c r="GAR2346" s="59"/>
      <c r="GAS2346" s="59"/>
      <c r="GAT2346" s="59"/>
      <c r="GAU2346" s="59"/>
      <c r="GAV2346" s="59"/>
      <c r="GAW2346" s="59"/>
      <c r="GAX2346" s="59"/>
      <c r="GAY2346" s="59"/>
      <c r="GAZ2346" s="59"/>
      <c r="GBA2346" s="59"/>
      <c r="GBB2346" s="59"/>
      <c r="GBC2346" s="59"/>
      <c r="GBD2346" s="59"/>
      <c r="GBE2346" s="59"/>
      <c r="GBF2346" s="59"/>
      <c r="GBG2346" s="59"/>
      <c r="GBH2346" s="59"/>
      <c r="GBI2346" s="59"/>
      <c r="GBJ2346" s="59"/>
      <c r="GBK2346" s="59"/>
      <c r="GBL2346" s="59"/>
      <c r="GBM2346" s="59"/>
      <c r="GBN2346" s="59"/>
      <c r="GBO2346" s="59"/>
      <c r="GBP2346" s="59"/>
      <c r="GBQ2346" s="59"/>
      <c r="GBR2346" s="59"/>
      <c r="GBS2346" s="59"/>
      <c r="GBT2346" s="59"/>
      <c r="GBU2346" s="59"/>
      <c r="GBV2346" s="59"/>
      <c r="GBW2346" s="59"/>
      <c r="GBX2346" s="59"/>
      <c r="GBY2346" s="59"/>
      <c r="GBZ2346" s="59"/>
      <c r="GCA2346" s="59"/>
      <c r="GCB2346" s="59"/>
      <c r="GCC2346" s="59"/>
      <c r="GCD2346" s="59"/>
      <c r="GCE2346" s="59"/>
      <c r="GCF2346" s="59"/>
      <c r="GCG2346" s="59"/>
      <c r="GCH2346" s="59"/>
      <c r="GCI2346" s="59"/>
      <c r="GCJ2346" s="59"/>
      <c r="GCK2346" s="59"/>
      <c r="GCL2346" s="59"/>
      <c r="GCM2346" s="59"/>
      <c r="GCN2346" s="59"/>
      <c r="GCO2346" s="59"/>
      <c r="GCP2346" s="59"/>
      <c r="GCQ2346" s="59"/>
      <c r="GCR2346" s="59"/>
      <c r="GCS2346" s="59"/>
      <c r="GCT2346" s="59"/>
      <c r="GCU2346" s="59"/>
      <c r="GCV2346" s="59"/>
      <c r="GCW2346" s="59"/>
      <c r="GCX2346" s="59"/>
      <c r="GCY2346" s="59"/>
      <c r="GCZ2346" s="59"/>
      <c r="GDA2346" s="59"/>
      <c r="GDB2346" s="59"/>
      <c r="GDC2346" s="59"/>
      <c r="GDD2346" s="59"/>
      <c r="GDE2346" s="59"/>
      <c r="GDF2346" s="59"/>
      <c r="GDG2346" s="59"/>
      <c r="GDH2346" s="59"/>
      <c r="GDI2346" s="59"/>
      <c r="GDJ2346" s="59"/>
      <c r="GDK2346" s="59"/>
      <c r="GDL2346" s="59"/>
      <c r="GDM2346" s="59"/>
      <c r="GDN2346" s="59"/>
      <c r="GDO2346" s="59"/>
      <c r="GDP2346" s="59"/>
      <c r="GDQ2346" s="59"/>
      <c r="GDR2346" s="59"/>
      <c r="GDS2346" s="59"/>
      <c r="GDT2346" s="59"/>
      <c r="GDU2346" s="59"/>
      <c r="GDV2346" s="59"/>
      <c r="GDW2346" s="59"/>
      <c r="GDX2346" s="59"/>
      <c r="GDY2346" s="59"/>
      <c r="GDZ2346" s="59"/>
      <c r="GEA2346" s="59"/>
      <c r="GEB2346" s="59"/>
      <c r="GEC2346" s="59"/>
      <c r="GED2346" s="59"/>
      <c r="GEE2346" s="59"/>
      <c r="GEF2346" s="59"/>
      <c r="GEG2346" s="59"/>
      <c r="GEH2346" s="59"/>
      <c r="GEI2346" s="59"/>
      <c r="GEJ2346" s="59"/>
      <c r="GEK2346" s="59"/>
      <c r="GEL2346" s="59"/>
      <c r="GEM2346" s="59"/>
      <c r="GEN2346" s="59"/>
      <c r="GEO2346" s="59"/>
      <c r="GEP2346" s="59"/>
      <c r="GEQ2346" s="59"/>
      <c r="GER2346" s="59"/>
      <c r="GES2346" s="59"/>
      <c r="GET2346" s="59"/>
      <c r="GEU2346" s="59"/>
      <c r="GEV2346" s="59"/>
      <c r="GEW2346" s="59"/>
      <c r="GEX2346" s="59"/>
      <c r="GEY2346" s="59"/>
      <c r="GEZ2346" s="59"/>
      <c r="GFA2346" s="59"/>
      <c r="GFB2346" s="59"/>
      <c r="GFC2346" s="59"/>
      <c r="GFD2346" s="59"/>
      <c r="GFE2346" s="59"/>
      <c r="GFF2346" s="59"/>
      <c r="GFG2346" s="59"/>
      <c r="GFH2346" s="59"/>
      <c r="GFI2346" s="59"/>
      <c r="GFJ2346" s="59"/>
      <c r="GFK2346" s="59"/>
      <c r="GFL2346" s="59"/>
      <c r="GFM2346" s="59"/>
      <c r="GFN2346" s="59"/>
      <c r="GFO2346" s="59"/>
      <c r="GFP2346" s="59"/>
      <c r="GFQ2346" s="59"/>
      <c r="GFR2346" s="59"/>
      <c r="GFS2346" s="59"/>
      <c r="GFT2346" s="59"/>
      <c r="GFU2346" s="59"/>
      <c r="GFV2346" s="59"/>
      <c r="GFW2346" s="59"/>
      <c r="GFX2346" s="59"/>
      <c r="GFY2346" s="59"/>
      <c r="GFZ2346" s="59"/>
      <c r="GGA2346" s="59"/>
      <c r="GGB2346" s="59"/>
      <c r="GGC2346" s="59"/>
      <c r="GGD2346" s="59"/>
      <c r="GGE2346" s="59"/>
      <c r="GGF2346" s="59"/>
      <c r="GGG2346" s="59"/>
      <c r="GGH2346" s="59"/>
      <c r="GGI2346" s="59"/>
      <c r="GGJ2346" s="59"/>
      <c r="GGK2346" s="59"/>
      <c r="GGL2346" s="59"/>
      <c r="GGM2346" s="59"/>
      <c r="GGN2346" s="59"/>
      <c r="GGO2346" s="59"/>
      <c r="GGP2346" s="59"/>
      <c r="GGQ2346" s="59"/>
      <c r="GGR2346" s="59"/>
      <c r="GGS2346" s="59"/>
      <c r="GGT2346" s="59"/>
      <c r="GGU2346" s="59"/>
      <c r="GGV2346" s="59"/>
      <c r="GGW2346" s="59"/>
      <c r="GGX2346" s="59"/>
      <c r="GGY2346" s="59"/>
      <c r="GGZ2346" s="59"/>
      <c r="GHA2346" s="59"/>
      <c r="GHB2346" s="59"/>
      <c r="GHC2346" s="59"/>
      <c r="GHD2346" s="59"/>
      <c r="GHE2346" s="59"/>
      <c r="GHF2346" s="59"/>
      <c r="GHG2346" s="59"/>
      <c r="GHH2346" s="59"/>
      <c r="GHI2346" s="59"/>
      <c r="GHJ2346" s="59"/>
      <c r="GHK2346" s="59"/>
      <c r="GHL2346" s="59"/>
      <c r="GHM2346" s="59"/>
      <c r="GHN2346" s="59"/>
      <c r="GHO2346" s="59"/>
      <c r="GHP2346" s="59"/>
      <c r="GHQ2346" s="59"/>
      <c r="GHR2346" s="59"/>
      <c r="GHS2346" s="59"/>
      <c r="GHT2346" s="59"/>
      <c r="GHU2346" s="59"/>
      <c r="GHV2346" s="59"/>
      <c r="GHW2346" s="59"/>
      <c r="GHX2346" s="59"/>
      <c r="GHY2346" s="59"/>
      <c r="GHZ2346" s="59"/>
      <c r="GIA2346" s="59"/>
      <c r="GIB2346" s="59"/>
      <c r="GIC2346" s="59"/>
      <c r="GID2346" s="59"/>
      <c r="GIE2346" s="59"/>
      <c r="GIF2346" s="59"/>
      <c r="GIG2346" s="59"/>
      <c r="GIH2346" s="59"/>
      <c r="GII2346" s="59"/>
      <c r="GIJ2346" s="59"/>
      <c r="GIK2346" s="59"/>
      <c r="GIL2346" s="59"/>
      <c r="GIM2346" s="59"/>
      <c r="GIN2346" s="59"/>
      <c r="GIO2346" s="59"/>
      <c r="GIP2346" s="59"/>
      <c r="GIQ2346" s="59"/>
      <c r="GIR2346" s="59"/>
      <c r="GIS2346" s="59"/>
      <c r="GIT2346" s="59"/>
      <c r="GIU2346" s="59"/>
      <c r="GIV2346" s="59"/>
      <c r="GIW2346" s="59"/>
      <c r="GIX2346" s="59"/>
      <c r="GIY2346" s="59"/>
      <c r="GIZ2346" s="59"/>
      <c r="GJA2346" s="59"/>
      <c r="GJB2346" s="59"/>
      <c r="GJC2346" s="59"/>
      <c r="GJD2346" s="59"/>
      <c r="GJE2346" s="59"/>
      <c r="GJF2346" s="59"/>
      <c r="GJG2346" s="59"/>
      <c r="GJH2346" s="59"/>
      <c r="GJI2346" s="59"/>
      <c r="GJJ2346" s="59"/>
      <c r="GJK2346" s="59"/>
      <c r="GJL2346" s="59"/>
      <c r="GJM2346" s="59"/>
      <c r="GJN2346" s="59"/>
      <c r="GJO2346" s="59"/>
      <c r="GJP2346" s="59"/>
      <c r="GJQ2346" s="59"/>
      <c r="GJR2346" s="59"/>
      <c r="GJS2346" s="59"/>
      <c r="GJT2346" s="59"/>
      <c r="GJU2346" s="59"/>
      <c r="GJV2346" s="59"/>
      <c r="GJW2346" s="59"/>
      <c r="GJX2346" s="59"/>
      <c r="GJY2346" s="59"/>
      <c r="GJZ2346" s="59"/>
      <c r="GKA2346" s="59"/>
      <c r="GKB2346" s="59"/>
      <c r="GKC2346" s="59"/>
      <c r="GKD2346" s="59"/>
      <c r="GKE2346" s="59"/>
      <c r="GKF2346" s="59"/>
      <c r="GKG2346" s="59"/>
      <c r="GKH2346" s="59"/>
      <c r="GKI2346" s="59"/>
      <c r="GKJ2346" s="59"/>
      <c r="GKK2346" s="59"/>
      <c r="GKL2346" s="59"/>
      <c r="GKM2346" s="59"/>
      <c r="GKN2346" s="59"/>
      <c r="GKO2346" s="59"/>
      <c r="GKP2346" s="59"/>
      <c r="GKQ2346" s="59"/>
      <c r="GKR2346" s="59"/>
      <c r="GKS2346" s="59"/>
      <c r="GKT2346" s="59"/>
      <c r="GKU2346" s="59"/>
      <c r="GKV2346" s="59"/>
      <c r="GKW2346" s="59"/>
      <c r="GKX2346" s="59"/>
      <c r="GKY2346" s="59"/>
      <c r="GKZ2346" s="59"/>
      <c r="GLA2346" s="59"/>
      <c r="GLB2346" s="59"/>
      <c r="GLC2346" s="59"/>
      <c r="GLD2346" s="59"/>
      <c r="GLE2346" s="59"/>
      <c r="GLF2346" s="59"/>
      <c r="GLG2346" s="59"/>
      <c r="GLH2346" s="59"/>
      <c r="GLI2346" s="59"/>
      <c r="GLJ2346" s="59"/>
      <c r="GLK2346" s="59"/>
      <c r="GLL2346" s="59"/>
      <c r="GLM2346" s="59"/>
      <c r="GLN2346" s="59"/>
      <c r="GLO2346" s="59"/>
      <c r="GLP2346" s="59"/>
      <c r="GLQ2346" s="59"/>
      <c r="GLR2346" s="59"/>
      <c r="GLS2346" s="59"/>
      <c r="GLT2346" s="59"/>
      <c r="GLU2346" s="59"/>
      <c r="GLV2346" s="59"/>
      <c r="GLW2346" s="59"/>
      <c r="GLX2346" s="59"/>
      <c r="GLY2346" s="59"/>
      <c r="GLZ2346" s="59"/>
      <c r="GMA2346" s="59"/>
      <c r="GMB2346" s="59"/>
      <c r="GMC2346" s="59"/>
      <c r="GMD2346" s="59"/>
      <c r="GME2346" s="59"/>
      <c r="GMF2346" s="59"/>
      <c r="GMG2346" s="59"/>
      <c r="GMH2346" s="59"/>
      <c r="GMI2346" s="59"/>
      <c r="GMJ2346" s="59"/>
      <c r="GMK2346" s="59"/>
      <c r="GML2346" s="59"/>
      <c r="GMM2346" s="59"/>
      <c r="GMN2346" s="59"/>
      <c r="GMO2346" s="59"/>
      <c r="GMP2346" s="59"/>
      <c r="GMQ2346" s="59"/>
      <c r="GMR2346" s="59"/>
      <c r="GMS2346" s="59"/>
      <c r="GMT2346" s="59"/>
      <c r="GMU2346" s="59"/>
      <c r="GMV2346" s="59"/>
      <c r="GMW2346" s="59"/>
      <c r="GMX2346" s="59"/>
      <c r="GMY2346" s="59"/>
      <c r="GMZ2346" s="59"/>
      <c r="GNA2346" s="59"/>
      <c r="GNB2346" s="59"/>
      <c r="GNC2346" s="59"/>
      <c r="GND2346" s="59"/>
      <c r="GNE2346" s="59"/>
      <c r="GNF2346" s="59"/>
      <c r="GNG2346" s="59"/>
      <c r="GNH2346" s="59"/>
      <c r="GNI2346" s="59"/>
      <c r="GNJ2346" s="59"/>
      <c r="GNK2346" s="59"/>
      <c r="GNL2346" s="59"/>
      <c r="GNM2346" s="59"/>
      <c r="GNN2346" s="59"/>
      <c r="GNO2346" s="59"/>
      <c r="GNP2346" s="59"/>
      <c r="GNQ2346" s="59"/>
      <c r="GNR2346" s="59"/>
      <c r="GNS2346" s="59"/>
      <c r="GNT2346" s="59"/>
      <c r="GNU2346" s="59"/>
      <c r="GNV2346" s="59"/>
      <c r="GNW2346" s="59"/>
      <c r="GNX2346" s="59"/>
      <c r="GNY2346" s="59"/>
      <c r="GNZ2346" s="59"/>
      <c r="GOA2346" s="59"/>
      <c r="GOB2346" s="59"/>
      <c r="GOC2346" s="59"/>
      <c r="GOD2346" s="59"/>
      <c r="GOE2346" s="59"/>
      <c r="GOF2346" s="59"/>
      <c r="GOG2346" s="59"/>
      <c r="GOH2346" s="59"/>
      <c r="GOI2346" s="59"/>
      <c r="GOJ2346" s="59"/>
      <c r="GOK2346" s="59"/>
      <c r="GOL2346" s="59"/>
      <c r="GOM2346" s="59"/>
      <c r="GON2346" s="59"/>
      <c r="GOO2346" s="59"/>
      <c r="GOP2346" s="59"/>
      <c r="GOQ2346" s="59"/>
      <c r="GOR2346" s="59"/>
      <c r="GOS2346" s="59"/>
      <c r="GOT2346" s="59"/>
      <c r="GOU2346" s="59"/>
      <c r="GOV2346" s="59"/>
      <c r="GOW2346" s="59"/>
      <c r="GOX2346" s="59"/>
      <c r="GOY2346" s="59"/>
      <c r="GOZ2346" s="59"/>
      <c r="GPA2346" s="59"/>
      <c r="GPB2346" s="59"/>
      <c r="GPC2346" s="59"/>
      <c r="GPD2346" s="59"/>
      <c r="GPE2346" s="59"/>
      <c r="GPF2346" s="59"/>
      <c r="GPG2346" s="59"/>
      <c r="GPH2346" s="59"/>
      <c r="GPI2346" s="59"/>
      <c r="GPJ2346" s="59"/>
      <c r="GPK2346" s="59"/>
      <c r="GPL2346" s="59"/>
      <c r="GPM2346" s="59"/>
      <c r="GPN2346" s="59"/>
      <c r="GPO2346" s="59"/>
      <c r="GPP2346" s="59"/>
      <c r="GPQ2346" s="59"/>
      <c r="GPR2346" s="59"/>
      <c r="GPS2346" s="59"/>
      <c r="GPT2346" s="59"/>
      <c r="GPU2346" s="59"/>
      <c r="GPV2346" s="59"/>
      <c r="GPW2346" s="59"/>
      <c r="GPX2346" s="59"/>
      <c r="GPY2346" s="59"/>
      <c r="GPZ2346" s="59"/>
      <c r="GQA2346" s="59"/>
      <c r="GQB2346" s="59"/>
      <c r="GQC2346" s="59"/>
      <c r="GQD2346" s="59"/>
      <c r="GQE2346" s="59"/>
      <c r="GQF2346" s="59"/>
      <c r="GQG2346" s="59"/>
      <c r="GQH2346" s="59"/>
      <c r="GQI2346" s="59"/>
      <c r="GQJ2346" s="59"/>
      <c r="GQK2346" s="59"/>
      <c r="GQL2346" s="59"/>
      <c r="GQM2346" s="59"/>
      <c r="GQN2346" s="59"/>
      <c r="GQO2346" s="59"/>
      <c r="GQP2346" s="59"/>
      <c r="GQQ2346" s="59"/>
      <c r="GQR2346" s="59"/>
      <c r="GQS2346" s="59"/>
      <c r="GQT2346" s="59"/>
      <c r="GQU2346" s="59"/>
      <c r="GQV2346" s="59"/>
      <c r="GQW2346" s="59"/>
      <c r="GQX2346" s="59"/>
      <c r="GQY2346" s="59"/>
      <c r="GQZ2346" s="59"/>
      <c r="GRA2346" s="59"/>
      <c r="GRB2346" s="59"/>
      <c r="GRC2346" s="59"/>
      <c r="GRD2346" s="59"/>
      <c r="GRE2346" s="59"/>
      <c r="GRF2346" s="59"/>
      <c r="GRG2346" s="59"/>
      <c r="GRH2346" s="59"/>
      <c r="GRI2346" s="59"/>
      <c r="GRJ2346" s="59"/>
      <c r="GRK2346" s="59"/>
      <c r="GRL2346" s="59"/>
      <c r="GRM2346" s="59"/>
      <c r="GRN2346" s="59"/>
      <c r="GRO2346" s="59"/>
      <c r="GRP2346" s="59"/>
      <c r="GRQ2346" s="59"/>
      <c r="GRR2346" s="59"/>
      <c r="GRS2346" s="59"/>
      <c r="GRT2346" s="59"/>
      <c r="GRU2346" s="59"/>
      <c r="GRV2346" s="59"/>
      <c r="GRW2346" s="59"/>
      <c r="GRX2346" s="59"/>
      <c r="GRY2346" s="59"/>
      <c r="GRZ2346" s="59"/>
      <c r="GSA2346" s="59"/>
      <c r="GSB2346" s="59"/>
      <c r="GSC2346" s="59"/>
      <c r="GSD2346" s="59"/>
      <c r="GSE2346" s="59"/>
      <c r="GSF2346" s="59"/>
      <c r="GSG2346" s="59"/>
      <c r="GSH2346" s="59"/>
      <c r="GSI2346" s="59"/>
      <c r="GSJ2346" s="59"/>
      <c r="GSK2346" s="59"/>
      <c r="GSL2346" s="59"/>
      <c r="GSM2346" s="59"/>
      <c r="GSN2346" s="59"/>
      <c r="GSO2346" s="59"/>
      <c r="GSP2346" s="59"/>
      <c r="GSQ2346" s="59"/>
      <c r="GSR2346" s="59"/>
      <c r="GSS2346" s="59"/>
      <c r="GST2346" s="59"/>
      <c r="GSU2346" s="59"/>
      <c r="GSV2346" s="59"/>
      <c r="GSW2346" s="59"/>
      <c r="GSX2346" s="59"/>
      <c r="GSY2346" s="59"/>
      <c r="GSZ2346" s="59"/>
      <c r="GTA2346" s="59"/>
      <c r="GTB2346" s="59"/>
      <c r="GTC2346" s="59"/>
      <c r="GTD2346" s="59"/>
      <c r="GTE2346" s="59"/>
      <c r="GTF2346" s="59"/>
      <c r="GTG2346" s="59"/>
      <c r="GTH2346" s="59"/>
      <c r="GTI2346" s="59"/>
      <c r="GTJ2346" s="59"/>
      <c r="GTK2346" s="59"/>
      <c r="GTL2346" s="59"/>
      <c r="GTM2346" s="59"/>
      <c r="GTN2346" s="59"/>
      <c r="GTO2346" s="59"/>
      <c r="GTP2346" s="59"/>
      <c r="GTQ2346" s="59"/>
      <c r="GTR2346" s="59"/>
      <c r="GTS2346" s="59"/>
      <c r="GTT2346" s="59"/>
      <c r="GTU2346" s="59"/>
      <c r="GTV2346" s="59"/>
      <c r="GTW2346" s="59"/>
      <c r="GTX2346" s="59"/>
      <c r="GTY2346" s="59"/>
      <c r="GTZ2346" s="59"/>
      <c r="GUA2346" s="59"/>
      <c r="GUB2346" s="59"/>
      <c r="GUC2346" s="59"/>
      <c r="GUD2346" s="59"/>
      <c r="GUE2346" s="59"/>
      <c r="GUF2346" s="59"/>
      <c r="GUG2346" s="59"/>
      <c r="GUH2346" s="59"/>
      <c r="GUI2346" s="59"/>
      <c r="GUJ2346" s="59"/>
      <c r="GUK2346" s="59"/>
      <c r="GUL2346" s="59"/>
      <c r="GUM2346" s="59"/>
      <c r="GUN2346" s="59"/>
      <c r="GUO2346" s="59"/>
      <c r="GUP2346" s="59"/>
      <c r="GUQ2346" s="59"/>
      <c r="GUR2346" s="59"/>
      <c r="GUS2346" s="59"/>
      <c r="GUT2346" s="59"/>
      <c r="GUU2346" s="59"/>
      <c r="GUV2346" s="59"/>
      <c r="GUW2346" s="59"/>
      <c r="GUX2346" s="59"/>
      <c r="GUY2346" s="59"/>
      <c r="GUZ2346" s="59"/>
      <c r="GVA2346" s="59"/>
      <c r="GVB2346" s="59"/>
      <c r="GVC2346" s="59"/>
      <c r="GVD2346" s="59"/>
      <c r="GVE2346" s="59"/>
      <c r="GVF2346" s="59"/>
      <c r="GVG2346" s="59"/>
      <c r="GVH2346" s="59"/>
      <c r="GVI2346" s="59"/>
      <c r="GVJ2346" s="59"/>
      <c r="GVK2346" s="59"/>
      <c r="GVL2346" s="59"/>
      <c r="GVM2346" s="59"/>
      <c r="GVN2346" s="59"/>
      <c r="GVO2346" s="59"/>
      <c r="GVP2346" s="59"/>
      <c r="GVQ2346" s="59"/>
      <c r="GVR2346" s="59"/>
      <c r="GVS2346" s="59"/>
      <c r="GVT2346" s="59"/>
      <c r="GVU2346" s="59"/>
      <c r="GVV2346" s="59"/>
      <c r="GVW2346" s="59"/>
      <c r="GVX2346" s="59"/>
      <c r="GVY2346" s="59"/>
      <c r="GVZ2346" s="59"/>
      <c r="GWA2346" s="59"/>
      <c r="GWB2346" s="59"/>
      <c r="GWC2346" s="59"/>
      <c r="GWD2346" s="59"/>
      <c r="GWE2346" s="59"/>
      <c r="GWF2346" s="59"/>
      <c r="GWG2346" s="59"/>
      <c r="GWH2346" s="59"/>
      <c r="GWI2346" s="59"/>
      <c r="GWJ2346" s="59"/>
      <c r="GWK2346" s="59"/>
      <c r="GWL2346" s="59"/>
      <c r="GWM2346" s="59"/>
      <c r="GWN2346" s="59"/>
      <c r="GWO2346" s="59"/>
      <c r="GWP2346" s="59"/>
      <c r="GWQ2346" s="59"/>
      <c r="GWR2346" s="59"/>
      <c r="GWS2346" s="59"/>
      <c r="GWT2346" s="59"/>
      <c r="GWU2346" s="59"/>
      <c r="GWV2346" s="59"/>
      <c r="GWW2346" s="59"/>
      <c r="GWX2346" s="59"/>
      <c r="GWY2346" s="59"/>
      <c r="GWZ2346" s="59"/>
      <c r="GXA2346" s="59"/>
      <c r="GXB2346" s="59"/>
      <c r="GXC2346" s="59"/>
      <c r="GXD2346" s="59"/>
      <c r="GXE2346" s="59"/>
      <c r="GXF2346" s="59"/>
      <c r="GXG2346" s="59"/>
      <c r="GXH2346" s="59"/>
      <c r="GXI2346" s="59"/>
      <c r="GXJ2346" s="59"/>
      <c r="GXK2346" s="59"/>
      <c r="GXL2346" s="59"/>
      <c r="GXM2346" s="59"/>
      <c r="GXN2346" s="59"/>
      <c r="GXO2346" s="59"/>
      <c r="GXP2346" s="59"/>
      <c r="GXQ2346" s="59"/>
      <c r="GXR2346" s="59"/>
      <c r="GXS2346" s="59"/>
      <c r="GXT2346" s="59"/>
      <c r="GXU2346" s="59"/>
      <c r="GXV2346" s="59"/>
      <c r="GXW2346" s="59"/>
      <c r="GXX2346" s="59"/>
      <c r="GXY2346" s="59"/>
      <c r="GXZ2346" s="59"/>
      <c r="GYA2346" s="59"/>
      <c r="GYB2346" s="59"/>
      <c r="GYC2346" s="59"/>
      <c r="GYD2346" s="59"/>
      <c r="GYE2346" s="59"/>
      <c r="GYF2346" s="59"/>
      <c r="GYG2346" s="59"/>
      <c r="GYH2346" s="59"/>
      <c r="GYI2346" s="59"/>
      <c r="GYJ2346" s="59"/>
      <c r="GYK2346" s="59"/>
      <c r="GYL2346" s="59"/>
      <c r="GYM2346" s="59"/>
      <c r="GYN2346" s="59"/>
      <c r="GYO2346" s="59"/>
      <c r="GYP2346" s="59"/>
      <c r="GYQ2346" s="59"/>
      <c r="GYR2346" s="59"/>
      <c r="GYS2346" s="59"/>
      <c r="GYT2346" s="59"/>
      <c r="GYU2346" s="59"/>
      <c r="GYV2346" s="59"/>
      <c r="GYW2346" s="59"/>
      <c r="GYX2346" s="59"/>
      <c r="GYY2346" s="59"/>
      <c r="GYZ2346" s="59"/>
      <c r="GZA2346" s="59"/>
      <c r="GZB2346" s="59"/>
      <c r="GZC2346" s="59"/>
      <c r="GZD2346" s="59"/>
      <c r="GZE2346" s="59"/>
      <c r="GZF2346" s="59"/>
      <c r="GZG2346" s="59"/>
      <c r="GZH2346" s="59"/>
      <c r="GZI2346" s="59"/>
      <c r="GZJ2346" s="59"/>
      <c r="GZK2346" s="59"/>
      <c r="GZL2346" s="59"/>
      <c r="GZM2346" s="59"/>
      <c r="GZN2346" s="59"/>
      <c r="GZO2346" s="59"/>
      <c r="GZP2346" s="59"/>
      <c r="GZQ2346" s="59"/>
      <c r="GZR2346" s="59"/>
      <c r="GZS2346" s="59"/>
      <c r="GZT2346" s="59"/>
      <c r="GZU2346" s="59"/>
      <c r="GZV2346" s="59"/>
      <c r="GZW2346" s="59"/>
      <c r="GZX2346" s="59"/>
      <c r="GZY2346" s="59"/>
      <c r="GZZ2346" s="59"/>
      <c r="HAA2346" s="59"/>
      <c r="HAB2346" s="59"/>
      <c r="HAC2346" s="59"/>
      <c r="HAD2346" s="59"/>
      <c r="HAE2346" s="59"/>
      <c r="HAF2346" s="59"/>
      <c r="HAG2346" s="59"/>
      <c r="HAH2346" s="59"/>
      <c r="HAI2346" s="59"/>
      <c r="HAJ2346" s="59"/>
      <c r="HAK2346" s="59"/>
      <c r="HAL2346" s="59"/>
      <c r="HAM2346" s="59"/>
      <c r="HAN2346" s="59"/>
      <c r="HAO2346" s="59"/>
      <c r="HAP2346" s="59"/>
      <c r="HAQ2346" s="59"/>
      <c r="HAR2346" s="59"/>
      <c r="HAS2346" s="59"/>
      <c r="HAT2346" s="59"/>
      <c r="HAU2346" s="59"/>
      <c r="HAV2346" s="59"/>
      <c r="HAW2346" s="59"/>
      <c r="HAX2346" s="59"/>
      <c r="HAY2346" s="59"/>
      <c r="HAZ2346" s="59"/>
      <c r="HBA2346" s="59"/>
      <c r="HBB2346" s="59"/>
      <c r="HBC2346" s="59"/>
      <c r="HBD2346" s="59"/>
      <c r="HBE2346" s="59"/>
      <c r="HBF2346" s="59"/>
      <c r="HBG2346" s="59"/>
      <c r="HBH2346" s="59"/>
      <c r="HBI2346" s="59"/>
      <c r="HBJ2346" s="59"/>
      <c r="HBK2346" s="59"/>
      <c r="HBL2346" s="59"/>
      <c r="HBM2346" s="59"/>
      <c r="HBN2346" s="59"/>
      <c r="HBO2346" s="59"/>
      <c r="HBP2346" s="59"/>
      <c r="HBQ2346" s="59"/>
      <c r="HBR2346" s="59"/>
      <c r="HBS2346" s="59"/>
      <c r="HBT2346" s="59"/>
      <c r="HBU2346" s="59"/>
      <c r="HBV2346" s="59"/>
      <c r="HBW2346" s="59"/>
      <c r="HBX2346" s="59"/>
      <c r="HBY2346" s="59"/>
      <c r="HBZ2346" s="59"/>
      <c r="HCA2346" s="59"/>
      <c r="HCB2346" s="59"/>
      <c r="HCC2346" s="59"/>
      <c r="HCD2346" s="59"/>
      <c r="HCE2346" s="59"/>
      <c r="HCF2346" s="59"/>
      <c r="HCG2346" s="59"/>
      <c r="HCH2346" s="59"/>
      <c r="HCI2346" s="59"/>
      <c r="HCJ2346" s="59"/>
      <c r="HCK2346" s="59"/>
      <c r="HCL2346" s="59"/>
      <c r="HCM2346" s="59"/>
      <c r="HCN2346" s="59"/>
      <c r="HCO2346" s="59"/>
      <c r="HCP2346" s="59"/>
      <c r="HCQ2346" s="59"/>
      <c r="HCR2346" s="59"/>
      <c r="HCS2346" s="59"/>
      <c r="HCT2346" s="59"/>
      <c r="HCU2346" s="59"/>
      <c r="HCV2346" s="59"/>
      <c r="HCW2346" s="59"/>
      <c r="HCX2346" s="59"/>
      <c r="HCY2346" s="59"/>
      <c r="HCZ2346" s="59"/>
      <c r="HDA2346" s="59"/>
      <c r="HDB2346" s="59"/>
      <c r="HDC2346" s="59"/>
      <c r="HDD2346" s="59"/>
      <c r="HDE2346" s="59"/>
      <c r="HDF2346" s="59"/>
      <c r="HDG2346" s="59"/>
      <c r="HDH2346" s="59"/>
      <c r="HDI2346" s="59"/>
      <c r="HDJ2346" s="59"/>
      <c r="HDK2346" s="59"/>
      <c r="HDL2346" s="59"/>
      <c r="HDM2346" s="59"/>
      <c r="HDN2346" s="59"/>
      <c r="HDO2346" s="59"/>
      <c r="HDP2346" s="59"/>
      <c r="HDQ2346" s="59"/>
      <c r="HDR2346" s="59"/>
      <c r="HDS2346" s="59"/>
      <c r="HDT2346" s="59"/>
      <c r="HDU2346" s="59"/>
      <c r="HDV2346" s="59"/>
      <c r="HDW2346" s="59"/>
      <c r="HDX2346" s="59"/>
      <c r="HDY2346" s="59"/>
      <c r="HDZ2346" s="59"/>
      <c r="HEA2346" s="59"/>
      <c r="HEB2346" s="59"/>
      <c r="HEC2346" s="59"/>
      <c r="HED2346" s="59"/>
      <c r="HEE2346" s="59"/>
      <c r="HEF2346" s="59"/>
      <c r="HEG2346" s="59"/>
      <c r="HEH2346" s="59"/>
      <c r="HEI2346" s="59"/>
      <c r="HEJ2346" s="59"/>
      <c r="HEK2346" s="59"/>
      <c r="HEL2346" s="59"/>
      <c r="HEM2346" s="59"/>
      <c r="HEN2346" s="59"/>
      <c r="HEO2346" s="59"/>
      <c r="HEP2346" s="59"/>
      <c r="HEQ2346" s="59"/>
      <c r="HER2346" s="59"/>
      <c r="HES2346" s="59"/>
      <c r="HET2346" s="59"/>
      <c r="HEU2346" s="59"/>
      <c r="HEV2346" s="59"/>
      <c r="HEW2346" s="59"/>
      <c r="HEX2346" s="59"/>
      <c r="HEY2346" s="59"/>
      <c r="HEZ2346" s="59"/>
      <c r="HFA2346" s="59"/>
      <c r="HFB2346" s="59"/>
      <c r="HFC2346" s="59"/>
      <c r="HFD2346" s="59"/>
      <c r="HFE2346" s="59"/>
      <c r="HFF2346" s="59"/>
      <c r="HFG2346" s="59"/>
      <c r="HFH2346" s="59"/>
      <c r="HFI2346" s="59"/>
      <c r="HFJ2346" s="59"/>
      <c r="HFK2346" s="59"/>
      <c r="HFL2346" s="59"/>
      <c r="HFM2346" s="59"/>
      <c r="HFN2346" s="59"/>
      <c r="HFO2346" s="59"/>
      <c r="HFP2346" s="59"/>
      <c r="HFQ2346" s="59"/>
      <c r="HFR2346" s="59"/>
      <c r="HFS2346" s="59"/>
      <c r="HFT2346" s="59"/>
      <c r="HFU2346" s="59"/>
      <c r="HFV2346" s="59"/>
      <c r="HFW2346" s="59"/>
      <c r="HFX2346" s="59"/>
      <c r="HFY2346" s="59"/>
      <c r="HFZ2346" s="59"/>
      <c r="HGA2346" s="59"/>
      <c r="HGB2346" s="59"/>
      <c r="HGC2346" s="59"/>
      <c r="HGD2346" s="59"/>
      <c r="HGE2346" s="59"/>
      <c r="HGF2346" s="59"/>
      <c r="HGG2346" s="59"/>
      <c r="HGH2346" s="59"/>
      <c r="HGI2346" s="59"/>
      <c r="HGJ2346" s="59"/>
      <c r="HGK2346" s="59"/>
      <c r="HGL2346" s="59"/>
      <c r="HGM2346" s="59"/>
      <c r="HGN2346" s="59"/>
      <c r="HGO2346" s="59"/>
      <c r="HGP2346" s="59"/>
      <c r="HGQ2346" s="59"/>
      <c r="HGR2346" s="59"/>
      <c r="HGS2346" s="59"/>
      <c r="HGT2346" s="59"/>
      <c r="HGU2346" s="59"/>
      <c r="HGV2346" s="59"/>
      <c r="HGW2346" s="59"/>
      <c r="HGX2346" s="59"/>
      <c r="HGY2346" s="59"/>
      <c r="HGZ2346" s="59"/>
      <c r="HHA2346" s="59"/>
      <c r="HHB2346" s="59"/>
      <c r="HHC2346" s="59"/>
      <c r="HHD2346" s="59"/>
      <c r="HHE2346" s="59"/>
      <c r="HHF2346" s="59"/>
      <c r="HHG2346" s="59"/>
      <c r="HHH2346" s="59"/>
      <c r="HHI2346" s="59"/>
      <c r="HHJ2346" s="59"/>
      <c r="HHK2346" s="59"/>
      <c r="HHL2346" s="59"/>
      <c r="HHM2346" s="59"/>
      <c r="HHN2346" s="59"/>
      <c r="HHO2346" s="59"/>
      <c r="HHP2346" s="59"/>
      <c r="HHQ2346" s="59"/>
      <c r="HHR2346" s="59"/>
      <c r="HHS2346" s="59"/>
      <c r="HHT2346" s="59"/>
      <c r="HHU2346" s="59"/>
      <c r="HHV2346" s="59"/>
      <c r="HHW2346" s="59"/>
      <c r="HHX2346" s="59"/>
      <c r="HHY2346" s="59"/>
      <c r="HHZ2346" s="59"/>
      <c r="HIA2346" s="59"/>
      <c r="HIB2346" s="59"/>
      <c r="HIC2346" s="59"/>
      <c r="HID2346" s="59"/>
      <c r="HIE2346" s="59"/>
      <c r="HIF2346" s="59"/>
      <c r="HIG2346" s="59"/>
      <c r="HIH2346" s="59"/>
      <c r="HII2346" s="59"/>
      <c r="HIJ2346" s="59"/>
      <c r="HIK2346" s="59"/>
      <c r="HIL2346" s="59"/>
      <c r="HIM2346" s="59"/>
      <c r="HIN2346" s="59"/>
      <c r="HIO2346" s="59"/>
      <c r="HIP2346" s="59"/>
      <c r="HIQ2346" s="59"/>
      <c r="HIR2346" s="59"/>
      <c r="HIS2346" s="59"/>
      <c r="HIT2346" s="59"/>
      <c r="HIU2346" s="59"/>
      <c r="HIV2346" s="59"/>
      <c r="HIW2346" s="59"/>
      <c r="HIX2346" s="59"/>
      <c r="HIY2346" s="59"/>
      <c r="HIZ2346" s="59"/>
      <c r="HJA2346" s="59"/>
      <c r="HJB2346" s="59"/>
      <c r="HJC2346" s="59"/>
      <c r="HJD2346" s="59"/>
      <c r="HJE2346" s="59"/>
      <c r="HJF2346" s="59"/>
      <c r="HJG2346" s="59"/>
      <c r="HJH2346" s="59"/>
      <c r="HJI2346" s="59"/>
      <c r="HJJ2346" s="59"/>
      <c r="HJK2346" s="59"/>
      <c r="HJL2346" s="59"/>
      <c r="HJM2346" s="59"/>
      <c r="HJN2346" s="59"/>
      <c r="HJO2346" s="59"/>
      <c r="HJP2346" s="59"/>
      <c r="HJQ2346" s="59"/>
      <c r="HJR2346" s="59"/>
      <c r="HJS2346" s="59"/>
      <c r="HJT2346" s="59"/>
      <c r="HJU2346" s="59"/>
      <c r="HJV2346" s="59"/>
      <c r="HJW2346" s="59"/>
      <c r="HJX2346" s="59"/>
      <c r="HJY2346" s="59"/>
      <c r="HJZ2346" s="59"/>
      <c r="HKA2346" s="59"/>
      <c r="HKB2346" s="59"/>
      <c r="HKC2346" s="59"/>
      <c r="HKD2346" s="59"/>
      <c r="HKE2346" s="59"/>
      <c r="HKF2346" s="59"/>
      <c r="HKG2346" s="59"/>
      <c r="HKH2346" s="59"/>
      <c r="HKI2346" s="59"/>
      <c r="HKJ2346" s="59"/>
      <c r="HKK2346" s="59"/>
      <c r="HKL2346" s="59"/>
      <c r="HKM2346" s="59"/>
      <c r="HKN2346" s="59"/>
      <c r="HKO2346" s="59"/>
      <c r="HKP2346" s="59"/>
      <c r="HKQ2346" s="59"/>
      <c r="HKR2346" s="59"/>
      <c r="HKS2346" s="59"/>
      <c r="HKT2346" s="59"/>
      <c r="HKU2346" s="59"/>
      <c r="HKV2346" s="59"/>
      <c r="HKW2346" s="59"/>
      <c r="HKX2346" s="59"/>
      <c r="HKY2346" s="59"/>
      <c r="HKZ2346" s="59"/>
      <c r="HLA2346" s="59"/>
      <c r="HLB2346" s="59"/>
      <c r="HLC2346" s="59"/>
      <c r="HLD2346" s="59"/>
      <c r="HLE2346" s="59"/>
      <c r="HLF2346" s="59"/>
      <c r="HLG2346" s="59"/>
      <c r="HLH2346" s="59"/>
      <c r="HLI2346" s="59"/>
      <c r="HLJ2346" s="59"/>
      <c r="HLK2346" s="59"/>
      <c r="HLL2346" s="59"/>
      <c r="HLM2346" s="59"/>
      <c r="HLN2346" s="59"/>
      <c r="HLO2346" s="59"/>
      <c r="HLP2346" s="59"/>
      <c r="HLQ2346" s="59"/>
      <c r="HLR2346" s="59"/>
      <c r="HLS2346" s="59"/>
      <c r="HLT2346" s="59"/>
      <c r="HLU2346" s="59"/>
      <c r="HLV2346" s="59"/>
      <c r="HLW2346" s="59"/>
      <c r="HLX2346" s="59"/>
      <c r="HLY2346" s="59"/>
      <c r="HLZ2346" s="59"/>
      <c r="HMA2346" s="59"/>
      <c r="HMB2346" s="59"/>
      <c r="HMC2346" s="59"/>
      <c r="HMD2346" s="59"/>
      <c r="HME2346" s="59"/>
      <c r="HMF2346" s="59"/>
      <c r="HMG2346" s="59"/>
      <c r="HMH2346" s="59"/>
      <c r="HMI2346" s="59"/>
      <c r="HMJ2346" s="59"/>
      <c r="HMK2346" s="59"/>
      <c r="HML2346" s="59"/>
      <c r="HMM2346" s="59"/>
      <c r="HMN2346" s="59"/>
      <c r="HMO2346" s="59"/>
      <c r="HMP2346" s="59"/>
      <c r="HMQ2346" s="59"/>
      <c r="HMR2346" s="59"/>
      <c r="HMS2346" s="59"/>
      <c r="HMT2346" s="59"/>
      <c r="HMU2346" s="59"/>
      <c r="HMV2346" s="59"/>
      <c r="HMW2346" s="59"/>
      <c r="HMX2346" s="59"/>
      <c r="HMY2346" s="59"/>
      <c r="HMZ2346" s="59"/>
      <c r="HNA2346" s="59"/>
      <c r="HNB2346" s="59"/>
      <c r="HNC2346" s="59"/>
      <c r="HND2346" s="59"/>
      <c r="HNE2346" s="59"/>
      <c r="HNF2346" s="59"/>
      <c r="HNG2346" s="59"/>
      <c r="HNH2346" s="59"/>
      <c r="HNI2346" s="59"/>
      <c r="HNJ2346" s="59"/>
      <c r="HNK2346" s="59"/>
      <c r="HNL2346" s="59"/>
      <c r="HNM2346" s="59"/>
      <c r="HNN2346" s="59"/>
      <c r="HNO2346" s="59"/>
      <c r="HNP2346" s="59"/>
      <c r="HNQ2346" s="59"/>
      <c r="HNR2346" s="59"/>
      <c r="HNS2346" s="59"/>
      <c r="HNT2346" s="59"/>
      <c r="HNU2346" s="59"/>
      <c r="HNV2346" s="59"/>
      <c r="HNW2346" s="59"/>
      <c r="HNX2346" s="59"/>
      <c r="HNY2346" s="59"/>
      <c r="HNZ2346" s="59"/>
      <c r="HOA2346" s="59"/>
      <c r="HOB2346" s="59"/>
      <c r="HOC2346" s="59"/>
      <c r="HOD2346" s="59"/>
      <c r="HOE2346" s="59"/>
      <c r="HOF2346" s="59"/>
      <c r="HOG2346" s="59"/>
      <c r="HOH2346" s="59"/>
      <c r="HOI2346" s="59"/>
      <c r="HOJ2346" s="59"/>
      <c r="HOK2346" s="59"/>
      <c r="HOL2346" s="59"/>
      <c r="HOM2346" s="59"/>
      <c r="HON2346" s="59"/>
      <c r="HOO2346" s="59"/>
      <c r="HOP2346" s="59"/>
      <c r="HOQ2346" s="59"/>
      <c r="HOR2346" s="59"/>
      <c r="HOS2346" s="59"/>
      <c r="HOT2346" s="59"/>
      <c r="HOU2346" s="59"/>
      <c r="HOV2346" s="59"/>
      <c r="HOW2346" s="59"/>
      <c r="HOX2346" s="59"/>
      <c r="HOY2346" s="59"/>
      <c r="HOZ2346" s="59"/>
      <c r="HPA2346" s="59"/>
      <c r="HPB2346" s="59"/>
      <c r="HPC2346" s="59"/>
      <c r="HPD2346" s="59"/>
      <c r="HPE2346" s="59"/>
      <c r="HPF2346" s="59"/>
      <c r="HPG2346" s="59"/>
      <c r="HPH2346" s="59"/>
      <c r="HPI2346" s="59"/>
      <c r="HPJ2346" s="59"/>
      <c r="HPK2346" s="59"/>
      <c r="HPL2346" s="59"/>
      <c r="HPM2346" s="59"/>
      <c r="HPN2346" s="59"/>
      <c r="HPO2346" s="59"/>
      <c r="HPP2346" s="59"/>
      <c r="HPQ2346" s="59"/>
      <c r="HPR2346" s="59"/>
      <c r="HPS2346" s="59"/>
      <c r="HPT2346" s="59"/>
      <c r="HPU2346" s="59"/>
      <c r="HPV2346" s="59"/>
      <c r="HPW2346" s="59"/>
      <c r="HPX2346" s="59"/>
      <c r="HPY2346" s="59"/>
      <c r="HPZ2346" s="59"/>
      <c r="HQA2346" s="59"/>
      <c r="HQB2346" s="59"/>
      <c r="HQC2346" s="59"/>
      <c r="HQD2346" s="59"/>
      <c r="HQE2346" s="59"/>
      <c r="HQF2346" s="59"/>
      <c r="HQG2346" s="59"/>
      <c r="HQH2346" s="59"/>
      <c r="HQI2346" s="59"/>
      <c r="HQJ2346" s="59"/>
      <c r="HQK2346" s="59"/>
      <c r="HQL2346" s="59"/>
      <c r="HQM2346" s="59"/>
      <c r="HQN2346" s="59"/>
      <c r="HQO2346" s="59"/>
      <c r="HQP2346" s="59"/>
      <c r="HQQ2346" s="59"/>
      <c r="HQR2346" s="59"/>
      <c r="HQS2346" s="59"/>
      <c r="HQT2346" s="59"/>
      <c r="HQU2346" s="59"/>
      <c r="HQV2346" s="59"/>
      <c r="HQW2346" s="59"/>
      <c r="HQX2346" s="59"/>
      <c r="HQY2346" s="59"/>
      <c r="HQZ2346" s="59"/>
      <c r="HRA2346" s="59"/>
      <c r="HRB2346" s="59"/>
      <c r="HRC2346" s="59"/>
      <c r="HRD2346" s="59"/>
      <c r="HRE2346" s="59"/>
      <c r="HRF2346" s="59"/>
      <c r="HRG2346" s="59"/>
      <c r="HRH2346" s="59"/>
      <c r="HRI2346" s="59"/>
      <c r="HRJ2346" s="59"/>
      <c r="HRK2346" s="59"/>
      <c r="HRL2346" s="59"/>
      <c r="HRM2346" s="59"/>
      <c r="HRN2346" s="59"/>
      <c r="HRO2346" s="59"/>
      <c r="HRP2346" s="59"/>
      <c r="HRQ2346" s="59"/>
      <c r="HRR2346" s="59"/>
      <c r="HRS2346" s="59"/>
      <c r="HRT2346" s="59"/>
      <c r="HRU2346" s="59"/>
      <c r="HRV2346" s="59"/>
      <c r="HRW2346" s="59"/>
      <c r="HRX2346" s="59"/>
      <c r="HRY2346" s="59"/>
      <c r="HRZ2346" s="59"/>
      <c r="HSA2346" s="59"/>
      <c r="HSB2346" s="59"/>
      <c r="HSC2346" s="59"/>
      <c r="HSD2346" s="59"/>
      <c r="HSE2346" s="59"/>
      <c r="HSF2346" s="59"/>
      <c r="HSG2346" s="59"/>
      <c r="HSH2346" s="59"/>
      <c r="HSI2346" s="59"/>
      <c r="HSJ2346" s="59"/>
      <c r="HSK2346" s="59"/>
      <c r="HSL2346" s="59"/>
      <c r="HSM2346" s="59"/>
      <c r="HSN2346" s="59"/>
      <c r="HSO2346" s="59"/>
      <c r="HSP2346" s="59"/>
      <c r="HSQ2346" s="59"/>
      <c r="HSR2346" s="59"/>
      <c r="HSS2346" s="59"/>
      <c r="HST2346" s="59"/>
      <c r="HSU2346" s="59"/>
      <c r="HSV2346" s="59"/>
      <c r="HSW2346" s="59"/>
      <c r="HSX2346" s="59"/>
      <c r="HSY2346" s="59"/>
      <c r="HSZ2346" s="59"/>
      <c r="HTA2346" s="59"/>
      <c r="HTB2346" s="59"/>
      <c r="HTC2346" s="59"/>
      <c r="HTD2346" s="59"/>
      <c r="HTE2346" s="59"/>
      <c r="HTF2346" s="59"/>
      <c r="HTG2346" s="59"/>
      <c r="HTH2346" s="59"/>
      <c r="HTI2346" s="59"/>
      <c r="HTJ2346" s="59"/>
      <c r="HTK2346" s="59"/>
      <c r="HTL2346" s="59"/>
      <c r="HTM2346" s="59"/>
      <c r="HTN2346" s="59"/>
      <c r="HTO2346" s="59"/>
      <c r="HTP2346" s="59"/>
      <c r="HTQ2346" s="59"/>
      <c r="HTR2346" s="59"/>
      <c r="HTS2346" s="59"/>
      <c r="HTT2346" s="59"/>
      <c r="HTU2346" s="59"/>
      <c r="HTV2346" s="59"/>
      <c r="HTW2346" s="59"/>
      <c r="HTX2346" s="59"/>
      <c r="HTY2346" s="59"/>
      <c r="HTZ2346" s="59"/>
      <c r="HUA2346" s="59"/>
      <c r="HUB2346" s="59"/>
      <c r="HUC2346" s="59"/>
      <c r="HUD2346" s="59"/>
      <c r="HUE2346" s="59"/>
      <c r="HUF2346" s="59"/>
      <c r="HUG2346" s="59"/>
      <c r="HUH2346" s="59"/>
      <c r="HUI2346" s="59"/>
      <c r="HUJ2346" s="59"/>
      <c r="HUK2346" s="59"/>
      <c r="HUL2346" s="59"/>
      <c r="HUM2346" s="59"/>
      <c r="HUN2346" s="59"/>
      <c r="HUO2346" s="59"/>
      <c r="HUP2346" s="59"/>
      <c r="HUQ2346" s="59"/>
      <c r="HUR2346" s="59"/>
      <c r="HUS2346" s="59"/>
      <c r="HUT2346" s="59"/>
      <c r="HUU2346" s="59"/>
      <c r="HUV2346" s="59"/>
      <c r="HUW2346" s="59"/>
      <c r="HUX2346" s="59"/>
      <c r="HUY2346" s="59"/>
      <c r="HUZ2346" s="59"/>
      <c r="HVA2346" s="59"/>
      <c r="HVB2346" s="59"/>
      <c r="HVC2346" s="59"/>
      <c r="HVD2346" s="59"/>
      <c r="HVE2346" s="59"/>
      <c r="HVF2346" s="59"/>
      <c r="HVG2346" s="59"/>
      <c r="HVH2346" s="59"/>
      <c r="HVI2346" s="59"/>
      <c r="HVJ2346" s="59"/>
      <c r="HVK2346" s="59"/>
      <c r="HVL2346" s="59"/>
      <c r="HVM2346" s="59"/>
      <c r="HVN2346" s="59"/>
      <c r="HVO2346" s="59"/>
      <c r="HVP2346" s="59"/>
      <c r="HVQ2346" s="59"/>
      <c r="HVR2346" s="59"/>
      <c r="HVS2346" s="59"/>
      <c r="HVT2346" s="59"/>
      <c r="HVU2346" s="59"/>
      <c r="HVV2346" s="59"/>
      <c r="HVW2346" s="59"/>
      <c r="HVX2346" s="59"/>
      <c r="HVY2346" s="59"/>
      <c r="HVZ2346" s="59"/>
      <c r="HWA2346" s="59"/>
      <c r="HWB2346" s="59"/>
      <c r="HWC2346" s="59"/>
      <c r="HWD2346" s="59"/>
      <c r="HWE2346" s="59"/>
      <c r="HWF2346" s="59"/>
      <c r="HWG2346" s="59"/>
      <c r="HWH2346" s="59"/>
      <c r="HWI2346" s="59"/>
      <c r="HWJ2346" s="59"/>
      <c r="HWK2346" s="59"/>
      <c r="HWL2346" s="59"/>
      <c r="HWM2346" s="59"/>
      <c r="HWN2346" s="59"/>
      <c r="HWO2346" s="59"/>
      <c r="HWP2346" s="59"/>
      <c r="HWQ2346" s="59"/>
      <c r="HWR2346" s="59"/>
      <c r="HWS2346" s="59"/>
      <c r="HWT2346" s="59"/>
      <c r="HWU2346" s="59"/>
      <c r="HWV2346" s="59"/>
      <c r="HWW2346" s="59"/>
      <c r="HWX2346" s="59"/>
      <c r="HWY2346" s="59"/>
      <c r="HWZ2346" s="59"/>
      <c r="HXA2346" s="59"/>
      <c r="HXB2346" s="59"/>
      <c r="HXC2346" s="59"/>
      <c r="HXD2346" s="59"/>
      <c r="HXE2346" s="59"/>
      <c r="HXF2346" s="59"/>
      <c r="HXG2346" s="59"/>
      <c r="HXH2346" s="59"/>
      <c r="HXI2346" s="59"/>
      <c r="HXJ2346" s="59"/>
      <c r="HXK2346" s="59"/>
      <c r="HXL2346" s="59"/>
      <c r="HXM2346" s="59"/>
      <c r="HXN2346" s="59"/>
      <c r="HXO2346" s="59"/>
      <c r="HXP2346" s="59"/>
      <c r="HXQ2346" s="59"/>
      <c r="HXR2346" s="59"/>
      <c r="HXS2346" s="59"/>
      <c r="HXT2346" s="59"/>
      <c r="HXU2346" s="59"/>
      <c r="HXV2346" s="59"/>
      <c r="HXW2346" s="59"/>
      <c r="HXX2346" s="59"/>
      <c r="HXY2346" s="59"/>
      <c r="HXZ2346" s="59"/>
      <c r="HYA2346" s="59"/>
      <c r="HYB2346" s="59"/>
      <c r="HYC2346" s="59"/>
      <c r="HYD2346" s="59"/>
      <c r="HYE2346" s="59"/>
      <c r="HYF2346" s="59"/>
      <c r="HYG2346" s="59"/>
      <c r="HYH2346" s="59"/>
      <c r="HYI2346" s="59"/>
      <c r="HYJ2346" s="59"/>
      <c r="HYK2346" s="59"/>
      <c r="HYL2346" s="59"/>
      <c r="HYM2346" s="59"/>
      <c r="HYN2346" s="59"/>
      <c r="HYO2346" s="59"/>
      <c r="HYP2346" s="59"/>
      <c r="HYQ2346" s="59"/>
      <c r="HYR2346" s="59"/>
      <c r="HYS2346" s="59"/>
      <c r="HYT2346" s="59"/>
      <c r="HYU2346" s="59"/>
      <c r="HYV2346" s="59"/>
      <c r="HYW2346" s="59"/>
      <c r="HYX2346" s="59"/>
      <c r="HYY2346" s="59"/>
      <c r="HYZ2346" s="59"/>
      <c r="HZA2346" s="59"/>
      <c r="HZB2346" s="59"/>
      <c r="HZC2346" s="59"/>
      <c r="HZD2346" s="59"/>
      <c r="HZE2346" s="59"/>
      <c r="HZF2346" s="59"/>
      <c r="HZG2346" s="59"/>
      <c r="HZH2346" s="59"/>
      <c r="HZI2346" s="59"/>
      <c r="HZJ2346" s="59"/>
      <c r="HZK2346" s="59"/>
      <c r="HZL2346" s="59"/>
      <c r="HZM2346" s="59"/>
      <c r="HZN2346" s="59"/>
      <c r="HZO2346" s="59"/>
      <c r="HZP2346" s="59"/>
      <c r="HZQ2346" s="59"/>
      <c r="HZR2346" s="59"/>
      <c r="HZS2346" s="59"/>
      <c r="HZT2346" s="59"/>
      <c r="HZU2346" s="59"/>
      <c r="HZV2346" s="59"/>
      <c r="HZW2346" s="59"/>
      <c r="HZX2346" s="59"/>
      <c r="HZY2346" s="59"/>
      <c r="HZZ2346" s="59"/>
      <c r="IAA2346" s="59"/>
      <c r="IAB2346" s="59"/>
      <c r="IAC2346" s="59"/>
      <c r="IAD2346" s="59"/>
      <c r="IAE2346" s="59"/>
      <c r="IAF2346" s="59"/>
      <c r="IAG2346" s="59"/>
      <c r="IAH2346" s="59"/>
      <c r="IAI2346" s="59"/>
      <c r="IAJ2346" s="59"/>
      <c r="IAK2346" s="59"/>
      <c r="IAL2346" s="59"/>
      <c r="IAM2346" s="59"/>
      <c r="IAN2346" s="59"/>
      <c r="IAO2346" s="59"/>
      <c r="IAP2346" s="59"/>
      <c r="IAQ2346" s="59"/>
      <c r="IAR2346" s="59"/>
      <c r="IAS2346" s="59"/>
      <c r="IAT2346" s="59"/>
      <c r="IAU2346" s="59"/>
      <c r="IAV2346" s="59"/>
      <c r="IAW2346" s="59"/>
      <c r="IAX2346" s="59"/>
      <c r="IAY2346" s="59"/>
      <c r="IAZ2346" s="59"/>
      <c r="IBA2346" s="59"/>
      <c r="IBB2346" s="59"/>
      <c r="IBC2346" s="59"/>
      <c r="IBD2346" s="59"/>
      <c r="IBE2346" s="59"/>
      <c r="IBF2346" s="59"/>
      <c r="IBG2346" s="59"/>
      <c r="IBH2346" s="59"/>
      <c r="IBI2346" s="59"/>
      <c r="IBJ2346" s="59"/>
      <c r="IBK2346" s="59"/>
      <c r="IBL2346" s="59"/>
      <c r="IBM2346" s="59"/>
      <c r="IBN2346" s="59"/>
      <c r="IBO2346" s="59"/>
      <c r="IBP2346" s="59"/>
      <c r="IBQ2346" s="59"/>
      <c r="IBR2346" s="59"/>
      <c r="IBS2346" s="59"/>
      <c r="IBT2346" s="59"/>
      <c r="IBU2346" s="59"/>
      <c r="IBV2346" s="59"/>
      <c r="IBW2346" s="59"/>
      <c r="IBX2346" s="59"/>
      <c r="IBY2346" s="59"/>
      <c r="IBZ2346" s="59"/>
      <c r="ICA2346" s="59"/>
      <c r="ICB2346" s="59"/>
      <c r="ICC2346" s="59"/>
      <c r="ICD2346" s="59"/>
      <c r="ICE2346" s="59"/>
      <c r="ICF2346" s="59"/>
      <c r="ICG2346" s="59"/>
      <c r="ICH2346" s="59"/>
      <c r="ICI2346" s="59"/>
      <c r="ICJ2346" s="59"/>
      <c r="ICK2346" s="59"/>
      <c r="ICL2346" s="59"/>
      <c r="ICM2346" s="59"/>
      <c r="ICN2346" s="59"/>
      <c r="ICO2346" s="59"/>
      <c r="ICP2346" s="59"/>
      <c r="ICQ2346" s="59"/>
      <c r="ICR2346" s="59"/>
      <c r="ICS2346" s="59"/>
      <c r="ICT2346" s="59"/>
      <c r="ICU2346" s="59"/>
      <c r="ICV2346" s="59"/>
      <c r="ICW2346" s="59"/>
      <c r="ICX2346" s="59"/>
      <c r="ICY2346" s="59"/>
      <c r="ICZ2346" s="59"/>
      <c r="IDA2346" s="59"/>
      <c r="IDB2346" s="59"/>
      <c r="IDC2346" s="59"/>
      <c r="IDD2346" s="59"/>
      <c r="IDE2346" s="59"/>
      <c r="IDF2346" s="59"/>
      <c r="IDG2346" s="59"/>
      <c r="IDH2346" s="59"/>
      <c r="IDI2346" s="59"/>
      <c r="IDJ2346" s="59"/>
      <c r="IDK2346" s="59"/>
      <c r="IDL2346" s="59"/>
      <c r="IDM2346" s="59"/>
      <c r="IDN2346" s="59"/>
      <c r="IDO2346" s="59"/>
      <c r="IDP2346" s="59"/>
      <c r="IDQ2346" s="59"/>
      <c r="IDR2346" s="59"/>
      <c r="IDS2346" s="59"/>
      <c r="IDT2346" s="59"/>
      <c r="IDU2346" s="59"/>
      <c r="IDV2346" s="59"/>
      <c r="IDW2346" s="59"/>
      <c r="IDX2346" s="59"/>
      <c r="IDY2346" s="59"/>
      <c r="IDZ2346" s="59"/>
      <c r="IEA2346" s="59"/>
      <c r="IEB2346" s="59"/>
      <c r="IEC2346" s="59"/>
      <c r="IED2346" s="59"/>
      <c r="IEE2346" s="59"/>
      <c r="IEF2346" s="59"/>
      <c r="IEG2346" s="59"/>
      <c r="IEH2346" s="59"/>
      <c r="IEI2346" s="59"/>
      <c r="IEJ2346" s="59"/>
      <c r="IEK2346" s="59"/>
      <c r="IEL2346" s="59"/>
      <c r="IEM2346" s="59"/>
      <c r="IEN2346" s="59"/>
      <c r="IEO2346" s="59"/>
      <c r="IEP2346" s="59"/>
      <c r="IEQ2346" s="59"/>
      <c r="IER2346" s="59"/>
      <c r="IES2346" s="59"/>
      <c r="IET2346" s="59"/>
      <c r="IEU2346" s="59"/>
      <c r="IEV2346" s="59"/>
      <c r="IEW2346" s="59"/>
      <c r="IEX2346" s="59"/>
      <c r="IEY2346" s="59"/>
      <c r="IEZ2346" s="59"/>
      <c r="IFA2346" s="59"/>
      <c r="IFB2346" s="59"/>
      <c r="IFC2346" s="59"/>
      <c r="IFD2346" s="59"/>
      <c r="IFE2346" s="59"/>
      <c r="IFF2346" s="59"/>
      <c r="IFG2346" s="59"/>
      <c r="IFH2346" s="59"/>
      <c r="IFI2346" s="59"/>
      <c r="IFJ2346" s="59"/>
      <c r="IFK2346" s="59"/>
      <c r="IFL2346" s="59"/>
      <c r="IFM2346" s="59"/>
      <c r="IFN2346" s="59"/>
      <c r="IFO2346" s="59"/>
      <c r="IFP2346" s="59"/>
      <c r="IFQ2346" s="59"/>
      <c r="IFR2346" s="59"/>
      <c r="IFS2346" s="59"/>
      <c r="IFT2346" s="59"/>
      <c r="IFU2346" s="59"/>
      <c r="IFV2346" s="59"/>
      <c r="IFW2346" s="59"/>
      <c r="IFX2346" s="59"/>
      <c r="IFY2346" s="59"/>
      <c r="IFZ2346" s="59"/>
      <c r="IGA2346" s="59"/>
      <c r="IGB2346" s="59"/>
      <c r="IGC2346" s="59"/>
      <c r="IGD2346" s="59"/>
      <c r="IGE2346" s="59"/>
      <c r="IGF2346" s="59"/>
      <c r="IGG2346" s="59"/>
      <c r="IGH2346" s="59"/>
      <c r="IGI2346" s="59"/>
      <c r="IGJ2346" s="59"/>
      <c r="IGK2346" s="59"/>
      <c r="IGL2346" s="59"/>
      <c r="IGM2346" s="59"/>
      <c r="IGN2346" s="59"/>
      <c r="IGO2346" s="59"/>
      <c r="IGP2346" s="59"/>
      <c r="IGQ2346" s="59"/>
      <c r="IGR2346" s="59"/>
      <c r="IGS2346" s="59"/>
      <c r="IGT2346" s="59"/>
      <c r="IGU2346" s="59"/>
      <c r="IGV2346" s="59"/>
      <c r="IGW2346" s="59"/>
      <c r="IGX2346" s="59"/>
      <c r="IGY2346" s="59"/>
      <c r="IGZ2346" s="59"/>
      <c r="IHA2346" s="59"/>
      <c r="IHB2346" s="59"/>
      <c r="IHC2346" s="59"/>
      <c r="IHD2346" s="59"/>
      <c r="IHE2346" s="59"/>
      <c r="IHF2346" s="59"/>
      <c r="IHG2346" s="59"/>
      <c r="IHH2346" s="59"/>
      <c r="IHI2346" s="59"/>
      <c r="IHJ2346" s="59"/>
      <c r="IHK2346" s="59"/>
      <c r="IHL2346" s="59"/>
      <c r="IHM2346" s="59"/>
      <c r="IHN2346" s="59"/>
      <c r="IHO2346" s="59"/>
      <c r="IHP2346" s="59"/>
      <c r="IHQ2346" s="59"/>
      <c r="IHR2346" s="59"/>
      <c r="IHS2346" s="59"/>
      <c r="IHT2346" s="59"/>
      <c r="IHU2346" s="59"/>
      <c r="IHV2346" s="59"/>
      <c r="IHW2346" s="59"/>
      <c r="IHX2346" s="59"/>
      <c r="IHY2346" s="59"/>
      <c r="IHZ2346" s="59"/>
      <c r="IIA2346" s="59"/>
      <c r="IIB2346" s="59"/>
      <c r="IIC2346" s="59"/>
      <c r="IID2346" s="59"/>
      <c r="IIE2346" s="59"/>
      <c r="IIF2346" s="59"/>
      <c r="IIG2346" s="59"/>
      <c r="IIH2346" s="59"/>
      <c r="III2346" s="59"/>
      <c r="IIJ2346" s="59"/>
      <c r="IIK2346" s="59"/>
      <c r="IIL2346" s="59"/>
      <c r="IIM2346" s="59"/>
      <c r="IIN2346" s="59"/>
      <c r="IIO2346" s="59"/>
      <c r="IIP2346" s="59"/>
      <c r="IIQ2346" s="59"/>
      <c r="IIR2346" s="59"/>
      <c r="IIS2346" s="59"/>
      <c r="IIT2346" s="59"/>
      <c r="IIU2346" s="59"/>
      <c r="IIV2346" s="59"/>
      <c r="IIW2346" s="59"/>
      <c r="IIX2346" s="59"/>
      <c r="IIY2346" s="59"/>
      <c r="IIZ2346" s="59"/>
      <c r="IJA2346" s="59"/>
      <c r="IJB2346" s="59"/>
      <c r="IJC2346" s="59"/>
      <c r="IJD2346" s="59"/>
      <c r="IJE2346" s="59"/>
      <c r="IJF2346" s="59"/>
      <c r="IJG2346" s="59"/>
      <c r="IJH2346" s="59"/>
      <c r="IJI2346" s="59"/>
      <c r="IJJ2346" s="59"/>
      <c r="IJK2346" s="59"/>
      <c r="IJL2346" s="59"/>
      <c r="IJM2346" s="59"/>
      <c r="IJN2346" s="59"/>
      <c r="IJO2346" s="59"/>
      <c r="IJP2346" s="59"/>
      <c r="IJQ2346" s="59"/>
      <c r="IJR2346" s="59"/>
      <c r="IJS2346" s="59"/>
      <c r="IJT2346" s="59"/>
      <c r="IJU2346" s="59"/>
      <c r="IJV2346" s="59"/>
      <c r="IJW2346" s="59"/>
      <c r="IJX2346" s="59"/>
      <c r="IJY2346" s="59"/>
      <c r="IJZ2346" s="59"/>
      <c r="IKA2346" s="59"/>
      <c r="IKB2346" s="59"/>
      <c r="IKC2346" s="59"/>
      <c r="IKD2346" s="59"/>
      <c r="IKE2346" s="59"/>
      <c r="IKF2346" s="59"/>
      <c r="IKG2346" s="59"/>
      <c r="IKH2346" s="59"/>
      <c r="IKI2346" s="59"/>
      <c r="IKJ2346" s="59"/>
      <c r="IKK2346" s="59"/>
      <c r="IKL2346" s="59"/>
      <c r="IKM2346" s="59"/>
      <c r="IKN2346" s="59"/>
      <c r="IKO2346" s="59"/>
      <c r="IKP2346" s="59"/>
      <c r="IKQ2346" s="59"/>
      <c r="IKR2346" s="59"/>
      <c r="IKS2346" s="59"/>
      <c r="IKT2346" s="59"/>
      <c r="IKU2346" s="59"/>
      <c r="IKV2346" s="59"/>
      <c r="IKW2346" s="59"/>
      <c r="IKX2346" s="59"/>
      <c r="IKY2346" s="59"/>
      <c r="IKZ2346" s="59"/>
      <c r="ILA2346" s="59"/>
      <c r="ILB2346" s="59"/>
      <c r="ILC2346" s="59"/>
      <c r="ILD2346" s="59"/>
      <c r="ILE2346" s="59"/>
      <c r="ILF2346" s="59"/>
      <c r="ILG2346" s="59"/>
      <c r="ILH2346" s="59"/>
      <c r="ILI2346" s="59"/>
      <c r="ILJ2346" s="59"/>
      <c r="ILK2346" s="59"/>
      <c r="ILL2346" s="59"/>
      <c r="ILM2346" s="59"/>
      <c r="ILN2346" s="59"/>
      <c r="ILO2346" s="59"/>
      <c r="ILP2346" s="59"/>
      <c r="ILQ2346" s="59"/>
      <c r="ILR2346" s="59"/>
      <c r="ILS2346" s="59"/>
      <c r="ILT2346" s="59"/>
      <c r="ILU2346" s="59"/>
      <c r="ILV2346" s="59"/>
      <c r="ILW2346" s="59"/>
      <c r="ILX2346" s="59"/>
      <c r="ILY2346" s="59"/>
      <c r="ILZ2346" s="59"/>
      <c r="IMA2346" s="59"/>
      <c r="IMB2346" s="59"/>
      <c r="IMC2346" s="59"/>
      <c r="IMD2346" s="59"/>
      <c r="IME2346" s="59"/>
      <c r="IMF2346" s="59"/>
      <c r="IMG2346" s="59"/>
      <c r="IMH2346" s="59"/>
      <c r="IMI2346" s="59"/>
      <c r="IMJ2346" s="59"/>
      <c r="IMK2346" s="59"/>
      <c r="IML2346" s="59"/>
      <c r="IMM2346" s="59"/>
      <c r="IMN2346" s="59"/>
      <c r="IMO2346" s="59"/>
      <c r="IMP2346" s="59"/>
      <c r="IMQ2346" s="59"/>
      <c r="IMR2346" s="59"/>
      <c r="IMS2346" s="59"/>
      <c r="IMT2346" s="59"/>
      <c r="IMU2346" s="59"/>
      <c r="IMV2346" s="59"/>
      <c r="IMW2346" s="59"/>
      <c r="IMX2346" s="59"/>
      <c r="IMY2346" s="59"/>
      <c r="IMZ2346" s="59"/>
      <c r="INA2346" s="59"/>
      <c r="INB2346" s="59"/>
      <c r="INC2346" s="59"/>
      <c r="IND2346" s="59"/>
      <c r="INE2346" s="59"/>
      <c r="INF2346" s="59"/>
      <c r="ING2346" s="59"/>
      <c r="INH2346" s="59"/>
      <c r="INI2346" s="59"/>
      <c r="INJ2346" s="59"/>
      <c r="INK2346" s="59"/>
      <c r="INL2346" s="59"/>
      <c r="INM2346" s="59"/>
      <c r="INN2346" s="59"/>
      <c r="INO2346" s="59"/>
      <c r="INP2346" s="59"/>
      <c r="INQ2346" s="59"/>
      <c r="INR2346" s="59"/>
      <c r="INS2346" s="59"/>
      <c r="INT2346" s="59"/>
      <c r="INU2346" s="59"/>
      <c r="INV2346" s="59"/>
      <c r="INW2346" s="59"/>
      <c r="INX2346" s="59"/>
      <c r="INY2346" s="59"/>
      <c r="INZ2346" s="59"/>
      <c r="IOA2346" s="59"/>
      <c r="IOB2346" s="59"/>
      <c r="IOC2346" s="59"/>
      <c r="IOD2346" s="59"/>
      <c r="IOE2346" s="59"/>
      <c r="IOF2346" s="59"/>
      <c r="IOG2346" s="59"/>
      <c r="IOH2346" s="59"/>
      <c r="IOI2346" s="59"/>
      <c r="IOJ2346" s="59"/>
      <c r="IOK2346" s="59"/>
      <c r="IOL2346" s="59"/>
      <c r="IOM2346" s="59"/>
      <c r="ION2346" s="59"/>
      <c r="IOO2346" s="59"/>
      <c r="IOP2346" s="59"/>
      <c r="IOQ2346" s="59"/>
      <c r="IOR2346" s="59"/>
      <c r="IOS2346" s="59"/>
      <c r="IOT2346" s="59"/>
      <c r="IOU2346" s="59"/>
      <c r="IOV2346" s="59"/>
      <c r="IOW2346" s="59"/>
      <c r="IOX2346" s="59"/>
      <c r="IOY2346" s="59"/>
      <c r="IOZ2346" s="59"/>
      <c r="IPA2346" s="59"/>
      <c r="IPB2346" s="59"/>
      <c r="IPC2346" s="59"/>
      <c r="IPD2346" s="59"/>
      <c r="IPE2346" s="59"/>
      <c r="IPF2346" s="59"/>
      <c r="IPG2346" s="59"/>
      <c r="IPH2346" s="59"/>
      <c r="IPI2346" s="59"/>
      <c r="IPJ2346" s="59"/>
      <c r="IPK2346" s="59"/>
      <c r="IPL2346" s="59"/>
      <c r="IPM2346" s="59"/>
      <c r="IPN2346" s="59"/>
      <c r="IPO2346" s="59"/>
      <c r="IPP2346" s="59"/>
      <c r="IPQ2346" s="59"/>
      <c r="IPR2346" s="59"/>
      <c r="IPS2346" s="59"/>
      <c r="IPT2346" s="59"/>
      <c r="IPU2346" s="59"/>
      <c r="IPV2346" s="59"/>
      <c r="IPW2346" s="59"/>
      <c r="IPX2346" s="59"/>
      <c r="IPY2346" s="59"/>
      <c r="IPZ2346" s="59"/>
      <c r="IQA2346" s="59"/>
      <c r="IQB2346" s="59"/>
      <c r="IQC2346" s="59"/>
      <c r="IQD2346" s="59"/>
      <c r="IQE2346" s="59"/>
      <c r="IQF2346" s="59"/>
      <c r="IQG2346" s="59"/>
      <c r="IQH2346" s="59"/>
      <c r="IQI2346" s="59"/>
      <c r="IQJ2346" s="59"/>
      <c r="IQK2346" s="59"/>
      <c r="IQL2346" s="59"/>
      <c r="IQM2346" s="59"/>
      <c r="IQN2346" s="59"/>
      <c r="IQO2346" s="59"/>
      <c r="IQP2346" s="59"/>
      <c r="IQQ2346" s="59"/>
      <c r="IQR2346" s="59"/>
      <c r="IQS2346" s="59"/>
      <c r="IQT2346" s="59"/>
      <c r="IQU2346" s="59"/>
      <c r="IQV2346" s="59"/>
      <c r="IQW2346" s="59"/>
      <c r="IQX2346" s="59"/>
      <c r="IQY2346" s="59"/>
      <c r="IQZ2346" s="59"/>
      <c r="IRA2346" s="59"/>
      <c r="IRB2346" s="59"/>
      <c r="IRC2346" s="59"/>
      <c r="IRD2346" s="59"/>
      <c r="IRE2346" s="59"/>
      <c r="IRF2346" s="59"/>
      <c r="IRG2346" s="59"/>
      <c r="IRH2346" s="59"/>
      <c r="IRI2346" s="59"/>
      <c r="IRJ2346" s="59"/>
      <c r="IRK2346" s="59"/>
      <c r="IRL2346" s="59"/>
      <c r="IRM2346" s="59"/>
      <c r="IRN2346" s="59"/>
      <c r="IRO2346" s="59"/>
      <c r="IRP2346" s="59"/>
      <c r="IRQ2346" s="59"/>
      <c r="IRR2346" s="59"/>
      <c r="IRS2346" s="59"/>
      <c r="IRT2346" s="59"/>
      <c r="IRU2346" s="59"/>
      <c r="IRV2346" s="59"/>
      <c r="IRW2346" s="59"/>
      <c r="IRX2346" s="59"/>
      <c r="IRY2346" s="59"/>
      <c r="IRZ2346" s="59"/>
      <c r="ISA2346" s="59"/>
      <c r="ISB2346" s="59"/>
      <c r="ISC2346" s="59"/>
      <c r="ISD2346" s="59"/>
      <c r="ISE2346" s="59"/>
      <c r="ISF2346" s="59"/>
      <c r="ISG2346" s="59"/>
      <c r="ISH2346" s="59"/>
      <c r="ISI2346" s="59"/>
      <c r="ISJ2346" s="59"/>
      <c r="ISK2346" s="59"/>
      <c r="ISL2346" s="59"/>
      <c r="ISM2346" s="59"/>
      <c r="ISN2346" s="59"/>
      <c r="ISO2346" s="59"/>
      <c r="ISP2346" s="59"/>
      <c r="ISQ2346" s="59"/>
      <c r="ISR2346" s="59"/>
      <c r="ISS2346" s="59"/>
      <c r="IST2346" s="59"/>
      <c r="ISU2346" s="59"/>
      <c r="ISV2346" s="59"/>
      <c r="ISW2346" s="59"/>
      <c r="ISX2346" s="59"/>
      <c r="ISY2346" s="59"/>
      <c r="ISZ2346" s="59"/>
      <c r="ITA2346" s="59"/>
      <c r="ITB2346" s="59"/>
      <c r="ITC2346" s="59"/>
      <c r="ITD2346" s="59"/>
      <c r="ITE2346" s="59"/>
      <c r="ITF2346" s="59"/>
      <c r="ITG2346" s="59"/>
      <c r="ITH2346" s="59"/>
      <c r="ITI2346" s="59"/>
      <c r="ITJ2346" s="59"/>
      <c r="ITK2346" s="59"/>
      <c r="ITL2346" s="59"/>
      <c r="ITM2346" s="59"/>
      <c r="ITN2346" s="59"/>
      <c r="ITO2346" s="59"/>
      <c r="ITP2346" s="59"/>
      <c r="ITQ2346" s="59"/>
      <c r="ITR2346" s="59"/>
      <c r="ITS2346" s="59"/>
      <c r="ITT2346" s="59"/>
      <c r="ITU2346" s="59"/>
      <c r="ITV2346" s="59"/>
      <c r="ITW2346" s="59"/>
      <c r="ITX2346" s="59"/>
      <c r="ITY2346" s="59"/>
      <c r="ITZ2346" s="59"/>
      <c r="IUA2346" s="59"/>
      <c r="IUB2346" s="59"/>
      <c r="IUC2346" s="59"/>
      <c r="IUD2346" s="59"/>
      <c r="IUE2346" s="59"/>
      <c r="IUF2346" s="59"/>
      <c r="IUG2346" s="59"/>
      <c r="IUH2346" s="59"/>
      <c r="IUI2346" s="59"/>
      <c r="IUJ2346" s="59"/>
      <c r="IUK2346" s="59"/>
      <c r="IUL2346" s="59"/>
      <c r="IUM2346" s="59"/>
      <c r="IUN2346" s="59"/>
      <c r="IUO2346" s="59"/>
      <c r="IUP2346" s="59"/>
      <c r="IUQ2346" s="59"/>
      <c r="IUR2346" s="59"/>
      <c r="IUS2346" s="59"/>
      <c r="IUT2346" s="59"/>
      <c r="IUU2346" s="59"/>
      <c r="IUV2346" s="59"/>
      <c r="IUW2346" s="59"/>
      <c r="IUX2346" s="59"/>
      <c r="IUY2346" s="59"/>
      <c r="IUZ2346" s="59"/>
      <c r="IVA2346" s="59"/>
      <c r="IVB2346" s="59"/>
      <c r="IVC2346" s="59"/>
      <c r="IVD2346" s="59"/>
      <c r="IVE2346" s="59"/>
      <c r="IVF2346" s="59"/>
      <c r="IVG2346" s="59"/>
      <c r="IVH2346" s="59"/>
      <c r="IVI2346" s="59"/>
      <c r="IVJ2346" s="59"/>
      <c r="IVK2346" s="59"/>
      <c r="IVL2346" s="59"/>
      <c r="IVM2346" s="59"/>
      <c r="IVN2346" s="59"/>
      <c r="IVO2346" s="59"/>
      <c r="IVP2346" s="59"/>
      <c r="IVQ2346" s="59"/>
      <c r="IVR2346" s="59"/>
      <c r="IVS2346" s="59"/>
      <c r="IVT2346" s="59"/>
      <c r="IVU2346" s="59"/>
      <c r="IVV2346" s="59"/>
      <c r="IVW2346" s="59"/>
      <c r="IVX2346" s="59"/>
      <c r="IVY2346" s="59"/>
      <c r="IVZ2346" s="59"/>
      <c r="IWA2346" s="59"/>
      <c r="IWB2346" s="59"/>
      <c r="IWC2346" s="59"/>
      <c r="IWD2346" s="59"/>
      <c r="IWE2346" s="59"/>
      <c r="IWF2346" s="59"/>
      <c r="IWG2346" s="59"/>
      <c r="IWH2346" s="59"/>
      <c r="IWI2346" s="59"/>
      <c r="IWJ2346" s="59"/>
      <c r="IWK2346" s="59"/>
      <c r="IWL2346" s="59"/>
      <c r="IWM2346" s="59"/>
      <c r="IWN2346" s="59"/>
      <c r="IWO2346" s="59"/>
      <c r="IWP2346" s="59"/>
      <c r="IWQ2346" s="59"/>
      <c r="IWR2346" s="59"/>
      <c r="IWS2346" s="59"/>
      <c r="IWT2346" s="59"/>
      <c r="IWU2346" s="59"/>
      <c r="IWV2346" s="59"/>
      <c r="IWW2346" s="59"/>
      <c r="IWX2346" s="59"/>
      <c r="IWY2346" s="59"/>
      <c r="IWZ2346" s="59"/>
      <c r="IXA2346" s="59"/>
      <c r="IXB2346" s="59"/>
      <c r="IXC2346" s="59"/>
      <c r="IXD2346" s="59"/>
      <c r="IXE2346" s="59"/>
      <c r="IXF2346" s="59"/>
      <c r="IXG2346" s="59"/>
      <c r="IXH2346" s="59"/>
      <c r="IXI2346" s="59"/>
      <c r="IXJ2346" s="59"/>
      <c r="IXK2346" s="59"/>
      <c r="IXL2346" s="59"/>
      <c r="IXM2346" s="59"/>
      <c r="IXN2346" s="59"/>
      <c r="IXO2346" s="59"/>
      <c r="IXP2346" s="59"/>
      <c r="IXQ2346" s="59"/>
      <c r="IXR2346" s="59"/>
      <c r="IXS2346" s="59"/>
      <c r="IXT2346" s="59"/>
      <c r="IXU2346" s="59"/>
      <c r="IXV2346" s="59"/>
      <c r="IXW2346" s="59"/>
      <c r="IXX2346" s="59"/>
      <c r="IXY2346" s="59"/>
      <c r="IXZ2346" s="59"/>
      <c r="IYA2346" s="59"/>
      <c r="IYB2346" s="59"/>
      <c r="IYC2346" s="59"/>
      <c r="IYD2346" s="59"/>
      <c r="IYE2346" s="59"/>
      <c r="IYF2346" s="59"/>
      <c r="IYG2346" s="59"/>
      <c r="IYH2346" s="59"/>
      <c r="IYI2346" s="59"/>
      <c r="IYJ2346" s="59"/>
      <c r="IYK2346" s="59"/>
      <c r="IYL2346" s="59"/>
      <c r="IYM2346" s="59"/>
      <c r="IYN2346" s="59"/>
      <c r="IYO2346" s="59"/>
      <c r="IYP2346" s="59"/>
      <c r="IYQ2346" s="59"/>
      <c r="IYR2346" s="59"/>
      <c r="IYS2346" s="59"/>
      <c r="IYT2346" s="59"/>
      <c r="IYU2346" s="59"/>
      <c r="IYV2346" s="59"/>
      <c r="IYW2346" s="59"/>
      <c r="IYX2346" s="59"/>
      <c r="IYY2346" s="59"/>
      <c r="IYZ2346" s="59"/>
      <c r="IZA2346" s="59"/>
      <c r="IZB2346" s="59"/>
      <c r="IZC2346" s="59"/>
      <c r="IZD2346" s="59"/>
      <c r="IZE2346" s="59"/>
      <c r="IZF2346" s="59"/>
      <c r="IZG2346" s="59"/>
      <c r="IZH2346" s="59"/>
      <c r="IZI2346" s="59"/>
      <c r="IZJ2346" s="59"/>
      <c r="IZK2346" s="59"/>
      <c r="IZL2346" s="59"/>
      <c r="IZM2346" s="59"/>
      <c r="IZN2346" s="59"/>
      <c r="IZO2346" s="59"/>
      <c r="IZP2346" s="59"/>
      <c r="IZQ2346" s="59"/>
      <c r="IZR2346" s="59"/>
      <c r="IZS2346" s="59"/>
      <c r="IZT2346" s="59"/>
      <c r="IZU2346" s="59"/>
      <c r="IZV2346" s="59"/>
      <c r="IZW2346" s="59"/>
      <c r="IZX2346" s="59"/>
      <c r="IZY2346" s="59"/>
      <c r="IZZ2346" s="59"/>
      <c r="JAA2346" s="59"/>
      <c r="JAB2346" s="59"/>
      <c r="JAC2346" s="59"/>
      <c r="JAD2346" s="59"/>
      <c r="JAE2346" s="59"/>
      <c r="JAF2346" s="59"/>
      <c r="JAG2346" s="59"/>
      <c r="JAH2346" s="59"/>
      <c r="JAI2346" s="59"/>
      <c r="JAJ2346" s="59"/>
      <c r="JAK2346" s="59"/>
      <c r="JAL2346" s="59"/>
      <c r="JAM2346" s="59"/>
      <c r="JAN2346" s="59"/>
      <c r="JAO2346" s="59"/>
      <c r="JAP2346" s="59"/>
      <c r="JAQ2346" s="59"/>
      <c r="JAR2346" s="59"/>
      <c r="JAS2346" s="59"/>
      <c r="JAT2346" s="59"/>
      <c r="JAU2346" s="59"/>
      <c r="JAV2346" s="59"/>
      <c r="JAW2346" s="59"/>
      <c r="JAX2346" s="59"/>
      <c r="JAY2346" s="59"/>
      <c r="JAZ2346" s="59"/>
      <c r="JBA2346" s="59"/>
      <c r="JBB2346" s="59"/>
      <c r="JBC2346" s="59"/>
      <c r="JBD2346" s="59"/>
      <c r="JBE2346" s="59"/>
      <c r="JBF2346" s="59"/>
      <c r="JBG2346" s="59"/>
      <c r="JBH2346" s="59"/>
      <c r="JBI2346" s="59"/>
      <c r="JBJ2346" s="59"/>
      <c r="JBK2346" s="59"/>
      <c r="JBL2346" s="59"/>
      <c r="JBM2346" s="59"/>
      <c r="JBN2346" s="59"/>
      <c r="JBO2346" s="59"/>
      <c r="JBP2346" s="59"/>
      <c r="JBQ2346" s="59"/>
      <c r="JBR2346" s="59"/>
      <c r="JBS2346" s="59"/>
      <c r="JBT2346" s="59"/>
      <c r="JBU2346" s="59"/>
      <c r="JBV2346" s="59"/>
      <c r="JBW2346" s="59"/>
      <c r="JBX2346" s="59"/>
      <c r="JBY2346" s="59"/>
      <c r="JBZ2346" s="59"/>
      <c r="JCA2346" s="59"/>
      <c r="JCB2346" s="59"/>
      <c r="JCC2346" s="59"/>
      <c r="JCD2346" s="59"/>
      <c r="JCE2346" s="59"/>
      <c r="JCF2346" s="59"/>
      <c r="JCG2346" s="59"/>
      <c r="JCH2346" s="59"/>
      <c r="JCI2346" s="59"/>
      <c r="JCJ2346" s="59"/>
      <c r="JCK2346" s="59"/>
      <c r="JCL2346" s="59"/>
      <c r="JCM2346" s="59"/>
      <c r="JCN2346" s="59"/>
      <c r="JCO2346" s="59"/>
      <c r="JCP2346" s="59"/>
      <c r="JCQ2346" s="59"/>
      <c r="JCR2346" s="59"/>
      <c r="JCS2346" s="59"/>
      <c r="JCT2346" s="59"/>
      <c r="JCU2346" s="59"/>
      <c r="JCV2346" s="59"/>
      <c r="JCW2346" s="59"/>
      <c r="JCX2346" s="59"/>
      <c r="JCY2346" s="59"/>
      <c r="JCZ2346" s="59"/>
      <c r="JDA2346" s="59"/>
      <c r="JDB2346" s="59"/>
      <c r="JDC2346" s="59"/>
      <c r="JDD2346" s="59"/>
      <c r="JDE2346" s="59"/>
      <c r="JDF2346" s="59"/>
      <c r="JDG2346" s="59"/>
      <c r="JDH2346" s="59"/>
      <c r="JDI2346" s="59"/>
      <c r="JDJ2346" s="59"/>
      <c r="JDK2346" s="59"/>
      <c r="JDL2346" s="59"/>
      <c r="JDM2346" s="59"/>
      <c r="JDN2346" s="59"/>
      <c r="JDO2346" s="59"/>
      <c r="JDP2346" s="59"/>
      <c r="JDQ2346" s="59"/>
      <c r="JDR2346" s="59"/>
      <c r="JDS2346" s="59"/>
      <c r="JDT2346" s="59"/>
      <c r="JDU2346" s="59"/>
      <c r="JDV2346" s="59"/>
      <c r="JDW2346" s="59"/>
      <c r="JDX2346" s="59"/>
      <c r="JDY2346" s="59"/>
      <c r="JDZ2346" s="59"/>
      <c r="JEA2346" s="59"/>
      <c r="JEB2346" s="59"/>
      <c r="JEC2346" s="59"/>
      <c r="JED2346" s="59"/>
      <c r="JEE2346" s="59"/>
      <c r="JEF2346" s="59"/>
      <c r="JEG2346" s="59"/>
      <c r="JEH2346" s="59"/>
      <c r="JEI2346" s="59"/>
      <c r="JEJ2346" s="59"/>
      <c r="JEK2346" s="59"/>
      <c r="JEL2346" s="59"/>
      <c r="JEM2346" s="59"/>
      <c r="JEN2346" s="59"/>
      <c r="JEO2346" s="59"/>
      <c r="JEP2346" s="59"/>
      <c r="JEQ2346" s="59"/>
      <c r="JER2346" s="59"/>
      <c r="JES2346" s="59"/>
      <c r="JET2346" s="59"/>
      <c r="JEU2346" s="59"/>
      <c r="JEV2346" s="59"/>
      <c r="JEW2346" s="59"/>
      <c r="JEX2346" s="59"/>
      <c r="JEY2346" s="59"/>
      <c r="JEZ2346" s="59"/>
      <c r="JFA2346" s="59"/>
      <c r="JFB2346" s="59"/>
      <c r="JFC2346" s="59"/>
      <c r="JFD2346" s="59"/>
      <c r="JFE2346" s="59"/>
      <c r="JFF2346" s="59"/>
      <c r="JFG2346" s="59"/>
      <c r="JFH2346" s="59"/>
      <c r="JFI2346" s="59"/>
      <c r="JFJ2346" s="59"/>
      <c r="JFK2346" s="59"/>
      <c r="JFL2346" s="59"/>
      <c r="JFM2346" s="59"/>
      <c r="JFN2346" s="59"/>
      <c r="JFO2346" s="59"/>
      <c r="JFP2346" s="59"/>
      <c r="JFQ2346" s="59"/>
      <c r="JFR2346" s="59"/>
      <c r="JFS2346" s="59"/>
      <c r="JFT2346" s="59"/>
      <c r="JFU2346" s="59"/>
      <c r="JFV2346" s="59"/>
      <c r="JFW2346" s="59"/>
      <c r="JFX2346" s="59"/>
      <c r="JFY2346" s="59"/>
      <c r="JFZ2346" s="59"/>
      <c r="JGA2346" s="59"/>
      <c r="JGB2346" s="59"/>
      <c r="JGC2346" s="59"/>
      <c r="JGD2346" s="59"/>
      <c r="JGE2346" s="59"/>
      <c r="JGF2346" s="59"/>
      <c r="JGG2346" s="59"/>
      <c r="JGH2346" s="59"/>
      <c r="JGI2346" s="59"/>
      <c r="JGJ2346" s="59"/>
      <c r="JGK2346" s="59"/>
      <c r="JGL2346" s="59"/>
      <c r="JGM2346" s="59"/>
      <c r="JGN2346" s="59"/>
      <c r="JGO2346" s="59"/>
      <c r="JGP2346" s="59"/>
      <c r="JGQ2346" s="59"/>
      <c r="JGR2346" s="59"/>
      <c r="JGS2346" s="59"/>
      <c r="JGT2346" s="59"/>
      <c r="JGU2346" s="59"/>
      <c r="JGV2346" s="59"/>
      <c r="JGW2346" s="59"/>
      <c r="JGX2346" s="59"/>
      <c r="JGY2346" s="59"/>
      <c r="JGZ2346" s="59"/>
      <c r="JHA2346" s="59"/>
      <c r="JHB2346" s="59"/>
      <c r="JHC2346" s="59"/>
      <c r="JHD2346" s="59"/>
      <c r="JHE2346" s="59"/>
      <c r="JHF2346" s="59"/>
      <c r="JHG2346" s="59"/>
      <c r="JHH2346" s="59"/>
      <c r="JHI2346" s="59"/>
      <c r="JHJ2346" s="59"/>
      <c r="JHK2346" s="59"/>
      <c r="JHL2346" s="59"/>
      <c r="JHM2346" s="59"/>
      <c r="JHN2346" s="59"/>
      <c r="JHO2346" s="59"/>
      <c r="JHP2346" s="59"/>
      <c r="JHQ2346" s="59"/>
      <c r="JHR2346" s="59"/>
      <c r="JHS2346" s="59"/>
      <c r="JHT2346" s="59"/>
      <c r="JHU2346" s="59"/>
      <c r="JHV2346" s="59"/>
      <c r="JHW2346" s="59"/>
      <c r="JHX2346" s="59"/>
      <c r="JHY2346" s="59"/>
      <c r="JHZ2346" s="59"/>
      <c r="JIA2346" s="59"/>
      <c r="JIB2346" s="59"/>
      <c r="JIC2346" s="59"/>
      <c r="JID2346" s="59"/>
      <c r="JIE2346" s="59"/>
      <c r="JIF2346" s="59"/>
      <c r="JIG2346" s="59"/>
      <c r="JIH2346" s="59"/>
      <c r="JII2346" s="59"/>
      <c r="JIJ2346" s="59"/>
      <c r="JIK2346" s="59"/>
      <c r="JIL2346" s="59"/>
      <c r="JIM2346" s="59"/>
      <c r="JIN2346" s="59"/>
      <c r="JIO2346" s="59"/>
      <c r="JIP2346" s="59"/>
      <c r="JIQ2346" s="59"/>
      <c r="JIR2346" s="59"/>
      <c r="JIS2346" s="59"/>
      <c r="JIT2346" s="59"/>
      <c r="JIU2346" s="59"/>
      <c r="JIV2346" s="59"/>
      <c r="JIW2346" s="59"/>
      <c r="JIX2346" s="59"/>
      <c r="JIY2346" s="59"/>
      <c r="JIZ2346" s="59"/>
      <c r="JJA2346" s="59"/>
      <c r="JJB2346" s="59"/>
      <c r="JJC2346" s="59"/>
      <c r="JJD2346" s="59"/>
      <c r="JJE2346" s="59"/>
      <c r="JJF2346" s="59"/>
      <c r="JJG2346" s="59"/>
      <c r="JJH2346" s="59"/>
      <c r="JJI2346" s="59"/>
      <c r="JJJ2346" s="59"/>
      <c r="JJK2346" s="59"/>
      <c r="JJL2346" s="59"/>
      <c r="JJM2346" s="59"/>
      <c r="JJN2346" s="59"/>
      <c r="JJO2346" s="59"/>
      <c r="JJP2346" s="59"/>
      <c r="JJQ2346" s="59"/>
      <c r="JJR2346" s="59"/>
      <c r="JJS2346" s="59"/>
      <c r="JJT2346" s="59"/>
      <c r="JJU2346" s="59"/>
      <c r="JJV2346" s="59"/>
      <c r="JJW2346" s="59"/>
      <c r="JJX2346" s="59"/>
      <c r="JJY2346" s="59"/>
      <c r="JJZ2346" s="59"/>
      <c r="JKA2346" s="59"/>
      <c r="JKB2346" s="59"/>
      <c r="JKC2346" s="59"/>
      <c r="JKD2346" s="59"/>
      <c r="JKE2346" s="59"/>
      <c r="JKF2346" s="59"/>
      <c r="JKG2346" s="59"/>
      <c r="JKH2346" s="59"/>
      <c r="JKI2346" s="59"/>
      <c r="JKJ2346" s="59"/>
      <c r="JKK2346" s="59"/>
      <c r="JKL2346" s="59"/>
      <c r="JKM2346" s="59"/>
      <c r="JKN2346" s="59"/>
      <c r="JKO2346" s="59"/>
      <c r="JKP2346" s="59"/>
      <c r="JKQ2346" s="59"/>
      <c r="JKR2346" s="59"/>
      <c r="JKS2346" s="59"/>
      <c r="JKT2346" s="59"/>
      <c r="JKU2346" s="59"/>
      <c r="JKV2346" s="59"/>
      <c r="JKW2346" s="59"/>
      <c r="JKX2346" s="59"/>
      <c r="JKY2346" s="59"/>
      <c r="JKZ2346" s="59"/>
      <c r="JLA2346" s="59"/>
      <c r="JLB2346" s="59"/>
      <c r="JLC2346" s="59"/>
      <c r="JLD2346" s="59"/>
      <c r="JLE2346" s="59"/>
      <c r="JLF2346" s="59"/>
      <c r="JLG2346" s="59"/>
      <c r="JLH2346" s="59"/>
      <c r="JLI2346" s="59"/>
      <c r="JLJ2346" s="59"/>
      <c r="JLK2346" s="59"/>
      <c r="JLL2346" s="59"/>
      <c r="JLM2346" s="59"/>
      <c r="JLN2346" s="59"/>
      <c r="JLO2346" s="59"/>
      <c r="JLP2346" s="59"/>
      <c r="JLQ2346" s="59"/>
      <c r="JLR2346" s="59"/>
      <c r="JLS2346" s="59"/>
      <c r="JLT2346" s="59"/>
      <c r="JLU2346" s="59"/>
      <c r="JLV2346" s="59"/>
      <c r="JLW2346" s="59"/>
      <c r="JLX2346" s="59"/>
      <c r="JLY2346" s="59"/>
      <c r="JLZ2346" s="59"/>
      <c r="JMA2346" s="59"/>
      <c r="JMB2346" s="59"/>
      <c r="JMC2346" s="59"/>
      <c r="JMD2346" s="59"/>
      <c r="JME2346" s="59"/>
      <c r="JMF2346" s="59"/>
      <c r="JMG2346" s="59"/>
      <c r="JMH2346" s="59"/>
      <c r="JMI2346" s="59"/>
      <c r="JMJ2346" s="59"/>
      <c r="JMK2346" s="59"/>
      <c r="JML2346" s="59"/>
      <c r="JMM2346" s="59"/>
      <c r="JMN2346" s="59"/>
      <c r="JMO2346" s="59"/>
      <c r="JMP2346" s="59"/>
      <c r="JMQ2346" s="59"/>
      <c r="JMR2346" s="59"/>
      <c r="JMS2346" s="59"/>
      <c r="JMT2346" s="59"/>
      <c r="JMU2346" s="59"/>
      <c r="JMV2346" s="59"/>
      <c r="JMW2346" s="59"/>
      <c r="JMX2346" s="59"/>
      <c r="JMY2346" s="59"/>
      <c r="JMZ2346" s="59"/>
      <c r="JNA2346" s="59"/>
      <c r="JNB2346" s="59"/>
      <c r="JNC2346" s="59"/>
      <c r="JND2346" s="59"/>
      <c r="JNE2346" s="59"/>
      <c r="JNF2346" s="59"/>
      <c r="JNG2346" s="59"/>
      <c r="JNH2346" s="59"/>
      <c r="JNI2346" s="59"/>
      <c r="JNJ2346" s="59"/>
      <c r="JNK2346" s="59"/>
      <c r="JNL2346" s="59"/>
      <c r="JNM2346" s="59"/>
      <c r="JNN2346" s="59"/>
      <c r="JNO2346" s="59"/>
      <c r="JNP2346" s="59"/>
      <c r="JNQ2346" s="59"/>
      <c r="JNR2346" s="59"/>
      <c r="JNS2346" s="59"/>
      <c r="JNT2346" s="59"/>
      <c r="JNU2346" s="59"/>
      <c r="JNV2346" s="59"/>
      <c r="JNW2346" s="59"/>
      <c r="JNX2346" s="59"/>
      <c r="JNY2346" s="59"/>
      <c r="JNZ2346" s="59"/>
      <c r="JOA2346" s="59"/>
      <c r="JOB2346" s="59"/>
      <c r="JOC2346" s="59"/>
      <c r="JOD2346" s="59"/>
      <c r="JOE2346" s="59"/>
      <c r="JOF2346" s="59"/>
      <c r="JOG2346" s="59"/>
      <c r="JOH2346" s="59"/>
      <c r="JOI2346" s="59"/>
      <c r="JOJ2346" s="59"/>
      <c r="JOK2346" s="59"/>
      <c r="JOL2346" s="59"/>
      <c r="JOM2346" s="59"/>
      <c r="JON2346" s="59"/>
      <c r="JOO2346" s="59"/>
      <c r="JOP2346" s="59"/>
      <c r="JOQ2346" s="59"/>
      <c r="JOR2346" s="59"/>
      <c r="JOS2346" s="59"/>
      <c r="JOT2346" s="59"/>
      <c r="JOU2346" s="59"/>
      <c r="JOV2346" s="59"/>
      <c r="JOW2346" s="59"/>
      <c r="JOX2346" s="59"/>
      <c r="JOY2346" s="59"/>
      <c r="JOZ2346" s="59"/>
      <c r="JPA2346" s="59"/>
      <c r="JPB2346" s="59"/>
      <c r="JPC2346" s="59"/>
      <c r="JPD2346" s="59"/>
      <c r="JPE2346" s="59"/>
      <c r="JPF2346" s="59"/>
      <c r="JPG2346" s="59"/>
      <c r="JPH2346" s="59"/>
      <c r="JPI2346" s="59"/>
      <c r="JPJ2346" s="59"/>
      <c r="JPK2346" s="59"/>
      <c r="JPL2346" s="59"/>
      <c r="JPM2346" s="59"/>
      <c r="JPN2346" s="59"/>
      <c r="JPO2346" s="59"/>
      <c r="JPP2346" s="59"/>
      <c r="JPQ2346" s="59"/>
      <c r="JPR2346" s="59"/>
      <c r="JPS2346" s="59"/>
      <c r="JPT2346" s="59"/>
      <c r="JPU2346" s="59"/>
      <c r="JPV2346" s="59"/>
      <c r="JPW2346" s="59"/>
      <c r="JPX2346" s="59"/>
      <c r="JPY2346" s="59"/>
      <c r="JPZ2346" s="59"/>
      <c r="JQA2346" s="59"/>
      <c r="JQB2346" s="59"/>
      <c r="JQC2346" s="59"/>
      <c r="JQD2346" s="59"/>
      <c r="JQE2346" s="59"/>
      <c r="JQF2346" s="59"/>
      <c r="JQG2346" s="59"/>
      <c r="JQH2346" s="59"/>
      <c r="JQI2346" s="59"/>
      <c r="JQJ2346" s="59"/>
      <c r="JQK2346" s="59"/>
      <c r="JQL2346" s="59"/>
      <c r="JQM2346" s="59"/>
      <c r="JQN2346" s="59"/>
      <c r="JQO2346" s="59"/>
      <c r="JQP2346" s="59"/>
      <c r="JQQ2346" s="59"/>
      <c r="JQR2346" s="59"/>
      <c r="JQS2346" s="59"/>
      <c r="JQT2346" s="59"/>
      <c r="JQU2346" s="59"/>
      <c r="JQV2346" s="59"/>
      <c r="JQW2346" s="59"/>
      <c r="JQX2346" s="59"/>
      <c r="JQY2346" s="59"/>
      <c r="JQZ2346" s="59"/>
      <c r="JRA2346" s="59"/>
      <c r="JRB2346" s="59"/>
      <c r="JRC2346" s="59"/>
      <c r="JRD2346" s="59"/>
      <c r="JRE2346" s="59"/>
      <c r="JRF2346" s="59"/>
      <c r="JRG2346" s="59"/>
      <c r="JRH2346" s="59"/>
      <c r="JRI2346" s="59"/>
      <c r="JRJ2346" s="59"/>
      <c r="JRK2346" s="59"/>
      <c r="JRL2346" s="59"/>
      <c r="JRM2346" s="59"/>
      <c r="JRN2346" s="59"/>
      <c r="JRO2346" s="59"/>
      <c r="JRP2346" s="59"/>
      <c r="JRQ2346" s="59"/>
      <c r="JRR2346" s="59"/>
      <c r="JRS2346" s="59"/>
      <c r="JRT2346" s="59"/>
      <c r="JRU2346" s="59"/>
      <c r="JRV2346" s="59"/>
      <c r="JRW2346" s="59"/>
      <c r="JRX2346" s="59"/>
      <c r="JRY2346" s="59"/>
      <c r="JRZ2346" s="59"/>
      <c r="JSA2346" s="59"/>
      <c r="JSB2346" s="59"/>
      <c r="JSC2346" s="59"/>
      <c r="JSD2346" s="59"/>
      <c r="JSE2346" s="59"/>
      <c r="JSF2346" s="59"/>
      <c r="JSG2346" s="59"/>
      <c r="JSH2346" s="59"/>
      <c r="JSI2346" s="59"/>
      <c r="JSJ2346" s="59"/>
      <c r="JSK2346" s="59"/>
      <c r="JSL2346" s="59"/>
      <c r="JSM2346" s="59"/>
      <c r="JSN2346" s="59"/>
      <c r="JSO2346" s="59"/>
      <c r="JSP2346" s="59"/>
      <c r="JSQ2346" s="59"/>
      <c r="JSR2346" s="59"/>
      <c r="JSS2346" s="59"/>
      <c r="JST2346" s="59"/>
      <c r="JSU2346" s="59"/>
      <c r="JSV2346" s="59"/>
      <c r="JSW2346" s="59"/>
      <c r="JSX2346" s="59"/>
      <c r="JSY2346" s="59"/>
      <c r="JSZ2346" s="59"/>
      <c r="JTA2346" s="59"/>
      <c r="JTB2346" s="59"/>
      <c r="JTC2346" s="59"/>
      <c r="JTD2346" s="59"/>
      <c r="JTE2346" s="59"/>
      <c r="JTF2346" s="59"/>
      <c r="JTG2346" s="59"/>
      <c r="JTH2346" s="59"/>
      <c r="JTI2346" s="59"/>
      <c r="JTJ2346" s="59"/>
      <c r="JTK2346" s="59"/>
      <c r="JTL2346" s="59"/>
      <c r="JTM2346" s="59"/>
      <c r="JTN2346" s="59"/>
      <c r="JTO2346" s="59"/>
      <c r="JTP2346" s="59"/>
      <c r="JTQ2346" s="59"/>
      <c r="JTR2346" s="59"/>
      <c r="JTS2346" s="59"/>
      <c r="JTT2346" s="59"/>
      <c r="JTU2346" s="59"/>
      <c r="JTV2346" s="59"/>
      <c r="JTW2346" s="59"/>
      <c r="JTX2346" s="59"/>
      <c r="JTY2346" s="59"/>
      <c r="JTZ2346" s="59"/>
      <c r="JUA2346" s="59"/>
      <c r="JUB2346" s="59"/>
      <c r="JUC2346" s="59"/>
      <c r="JUD2346" s="59"/>
      <c r="JUE2346" s="59"/>
      <c r="JUF2346" s="59"/>
      <c r="JUG2346" s="59"/>
      <c r="JUH2346" s="59"/>
      <c r="JUI2346" s="59"/>
      <c r="JUJ2346" s="59"/>
      <c r="JUK2346" s="59"/>
      <c r="JUL2346" s="59"/>
      <c r="JUM2346" s="59"/>
      <c r="JUN2346" s="59"/>
      <c r="JUO2346" s="59"/>
      <c r="JUP2346" s="59"/>
      <c r="JUQ2346" s="59"/>
      <c r="JUR2346" s="59"/>
      <c r="JUS2346" s="59"/>
      <c r="JUT2346" s="59"/>
      <c r="JUU2346" s="59"/>
      <c r="JUV2346" s="59"/>
      <c r="JUW2346" s="59"/>
      <c r="JUX2346" s="59"/>
      <c r="JUY2346" s="59"/>
      <c r="JUZ2346" s="59"/>
      <c r="JVA2346" s="59"/>
      <c r="JVB2346" s="59"/>
      <c r="JVC2346" s="59"/>
      <c r="JVD2346" s="59"/>
      <c r="JVE2346" s="59"/>
      <c r="JVF2346" s="59"/>
      <c r="JVG2346" s="59"/>
      <c r="JVH2346" s="59"/>
      <c r="JVI2346" s="59"/>
      <c r="JVJ2346" s="59"/>
      <c r="JVK2346" s="59"/>
      <c r="JVL2346" s="59"/>
      <c r="JVM2346" s="59"/>
      <c r="JVN2346" s="59"/>
      <c r="JVO2346" s="59"/>
      <c r="JVP2346" s="59"/>
      <c r="JVQ2346" s="59"/>
      <c r="JVR2346" s="59"/>
      <c r="JVS2346" s="59"/>
      <c r="JVT2346" s="59"/>
      <c r="JVU2346" s="59"/>
      <c r="JVV2346" s="59"/>
      <c r="JVW2346" s="59"/>
      <c r="JVX2346" s="59"/>
      <c r="JVY2346" s="59"/>
      <c r="JVZ2346" s="59"/>
      <c r="JWA2346" s="59"/>
      <c r="JWB2346" s="59"/>
      <c r="JWC2346" s="59"/>
      <c r="JWD2346" s="59"/>
      <c r="JWE2346" s="59"/>
      <c r="JWF2346" s="59"/>
      <c r="JWG2346" s="59"/>
      <c r="JWH2346" s="59"/>
      <c r="JWI2346" s="59"/>
      <c r="JWJ2346" s="59"/>
      <c r="JWK2346" s="59"/>
      <c r="JWL2346" s="59"/>
      <c r="JWM2346" s="59"/>
      <c r="JWN2346" s="59"/>
      <c r="JWO2346" s="59"/>
      <c r="JWP2346" s="59"/>
      <c r="JWQ2346" s="59"/>
      <c r="JWR2346" s="59"/>
      <c r="JWS2346" s="59"/>
      <c r="JWT2346" s="59"/>
      <c r="JWU2346" s="59"/>
      <c r="JWV2346" s="59"/>
      <c r="JWW2346" s="59"/>
      <c r="JWX2346" s="59"/>
      <c r="JWY2346" s="59"/>
      <c r="JWZ2346" s="59"/>
      <c r="JXA2346" s="59"/>
      <c r="JXB2346" s="59"/>
      <c r="JXC2346" s="59"/>
      <c r="JXD2346" s="59"/>
      <c r="JXE2346" s="59"/>
      <c r="JXF2346" s="59"/>
      <c r="JXG2346" s="59"/>
      <c r="JXH2346" s="59"/>
      <c r="JXI2346" s="59"/>
      <c r="JXJ2346" s="59"/>
      <c r="JXK2346" s="59"/>
      <c r="JXL2346" s="59"/>
      <c r="JXM2346" s="59"/>
      <c r="JXN2346" s="59"/>
      <c r="JXO2346" s="59"/>
      <c r="JXP2346" s="59"/>
      <c r="JXQ2346" s="59"/>
      <c r="JXR2346" s="59"/>
      <c r="JXS2346" s="59"/>
      <c r="JXT2346" s="59"/>
      <c r="JXU2346" s="59"/>
      <c r="JXV2346" s="59"/>
      <c r="JXW2346" s="59"/>
      <c r="JXX2346" s="59"/>
      <c r="JXY2346" s="59"/>
      <c r="JXZ2346" s="59"/>
      <c r="JYA2346" s="59"/>
      <c r="JYB2346" s="59"/>
      <c r="JYC2346" s="59"/>
      <c r="JYD2346" s="59"/>
      <c r="JYE2346" s="59"/>
      <c r="JYF2346" s="59"/>
      <c r="JYG2346" s="59"/>
      <c r="JYH2346" s="59"/>
      <c r="JYI2346" s="59"/>
      <c r="JYJ2346" s="59"/>
      <c r="JYK2346" s="59"/>
      <c r="JYL2346" s="59"/>
      <c r="JYM2346" s="59"/>
      <c r="JYN2346" s="59"/>
      <c r="JYO2346" s="59"/>
      <c r="JYP2346" s="59"/>
      <c r="JYQ2346" s="59"/>
      <c r="JYR2346" s="59"/>
      <c r="JYS2346" s="59"/>
      <c r="JYT2346" s="59"/>
      <c r="JYU2346" s="59"/>
      <c r="JYV2346" s="59"/>
      <c r="JYW2346" s="59"/>
      <c r="JYX2346" s="59"/>
      <c r="JYY2346" s="59"/>
      <c r="JYZ2346" s="59"/>
      <c r="JZA2346" s="59"/>
      <c r="JZB2346" s="59"/>
      <c r="JZC2346" s="59"/>
      <c r="JZD2346" s="59"/>
      <c r="JZE2346" s="59"/>
      <c r="JZF2346" s="59"/>
      <c r="JZG2346" s="59"/>
      <c r="JZH2346" s="59"/>
      <c r="JZI2346" s="59"/>
      <c r="JZJ2346" s="59"/>
      <c r="JZK2346" s="59"/>
      <c r="JZL2346" s="59"/>
      <c r="JZM2346" s="59"/>
      <c r="JZN2346" s="59"/>
      <c r="JZO2346" s="59"/>
      <c r="JZP2346" s="59"/>
      <c r="JZQ2346" s="59"/>
      <c r="JZR2346" s="59"/>
      <c r="JZS2346" s="59"/>
      <c r="JZT2346" s="59"/>
      <c r="JZU2346" s="59"/>
      <c r="JZV2346" s="59"/>
      <c r="JZW2346" s="59"/>
      <c r="JZX2346" s="59"/>
      <c r="JZY2346" s="59"/>
      <c r="JZZ2346" s="59"/>
      <c r="KAA2346" s="59"/>
      <c r="KAB2346" s="59"/>
      <c r="KAC2346" s="59"/>
      <c r="KAD2346" s="59"/>
      <c r="KAE2346" s="59"/>
      <c r="KAF2346" s="59"/>
      <c r="KAG2346" s="59"/>
      <c r="KAH2346" s="59"/>
      <c r="KAI2346" s="59"/>
      <c r="KAJ2346" s="59"/>
      <c r="KAK2346" s="59"/>
      <c r="KAL2346" s="59"/>
      <c r="KAM2346" s="59"/>
      <c r="KAN2346" s="59"/>
      <c r="KAO2346" s="59"/>
      <c r="KAP2346" s="59"/>
      <c r="KAQ2346" s="59"/>
      <c r="KAR2346" s="59"/>
      <c r="KAS2346" s="59"/>
      <c r="KAT2346" s="59"/>
      <c r="KAU2346" s="59"/>
      <c r="KAV2346" s="59"/>
      <c r="KAW2346" s="59"/>
      <c r="KAX2346" s="59"/>
      <c r="KAY2346" s="59"/>
      <c r="KAZ2346" s="59"/>
      <c r="KBA2346" s="59"/>
      <c r="KBB2346" s="59"/>
      <c r="KBC2346" s="59"/>
      <c r="KBD2346" s="59"/>
      <c r="KBE2346" s="59"/>
      <c r="KBF2346" s="59"/>
      <c r="KBG2346" s="59"/>
      <c r="KBH2346" s="59"/>
      <c r="KBI2346" s="59"/>
      <c r="KBJ2346" s="59"/>
      <c r="KBK2346" s="59"/>
      <c r="KBL2346" s="59"/>
      <c r="KBM2346" s="59"/>
      <c r="KBN2346" s="59"/>
      <c r="KBO2346" s="59"/>
      <c r="KBP2346" s="59"/>
      <c r="KBQ2346" s="59"/>
      <c r="KBR2346" s="59"/>
      <c r="KBS2346" s="59"/>
      <c r="KBT2346" s="59"/>
      <c r="KBU2346" s="59"/>
      <c r="KBV2346" s="59"/>
      <c r="KBW2346" s="59"/>
      <c r="KBX2346" s="59"/>
      <c r="KBY2346" s="59"/>
      <c r="KBZ2346" s="59"/>
      <c r="KCA2346" s="59"/>
      <c r="KCB2346" s="59"/>
      <c r="KCC2346" s="59"/>
      <c r="KCD2346" s="59"/>
      <c r="KCE2346" s="59"/>
      <c r="KCF2346" s="59"/>
      <c r="KCG2346" s="59"/>
      <c r="KCH2346" s="59"/>
      <c r="KCI2346" s="59"/>
      <c r="KCJ2346" s="59"/>
      <c r="KCK2346" s="59"/>
      <c r="KCL2346" s="59"/>
      <c r="KCM2346" s="59"/>
      <c r="KCN2346" s="59"/>
      <c r="KCO2346" s="59"/>
      <c r="KCP2346" s="59"/>
      <c r="KCQ2346" s="59"/>
      <c r="KCR2346" s="59"/>
      <c r="KCS2346" s="59"/>
      <c r="KCT2346" s="59"/>
      <c r="KCU2346" s="59"/>
      <c r="KCV2346" s="59"/>
      <c r="KCW2346" s="59"/>
      <c r="KCX2346" s="59"/>
      <c r="KCY2346" s="59"/>
      <c r="KCZ2346" s="59"/>
      <c r="KDA2346" s="59"/>
      <c r="KDB2346" s="59"/>
      <c r="KDC2346" s="59"/>
      <c r="KDD2346" s="59"/>
      <c r="KDE2346" s="59"/>
      <c r="KDF2346" s="59"/>
      <c r="KDG2346" s="59"/>
      <c r="KDH2346" s="59"/>
      <c r="KDI2346" s="59"/>
      <c r="KDJ2346" s="59"/>
      <c r="KDK2346" s="59"/>
      <c r="KDL2346" s="59"/>
      <c r="KDM2346" s="59"/>
      <c r="KDN2346" s="59"/>
      <c r="KDO2346" s="59"/>
      <c r="KDP2346" s="59"/>
      <c r="KDQ2346" s="59"/>
      <c r="KDR2346" s="59"/>
      <c r="KDS2346" s="59"/>
      <c r="KDT2346" s="59"/>
      <c r="KDU2346" s="59"/>
      <c r="KDV2346" s="59"/>
      <c r="KDW2346" s="59"/>
      <c r="KDX2346" s="59"/>
      <c r="KDY2346" s="59"/>
      <c r="KDZ2346" s="59"/>
      <c r="KEA2346" s="59"/>
      <c r="KEB2346" s="59"/>
      <c r="KEC2346" s="59"/>
      <c r="KED2346" s="59"/>
      <c r="KEE2346" s="59"/>
      <c r="KEF2346" s="59"/>
      <c r="KEG2346" s="59"/>
      <c r="KEH2346" s="59"/>
      <c r="KEI2346" s="59"/>
      <c r="KEJ2346" s="59"/>
      <c r="KEK2346" s="59"/>
      <c r="KEL2346" s="59"/>
      <c r="KEM2346" s="59"/>
      <c r="KEN2346" s="59"/>
      <c r="KEO2346" s="59"/>
      <c r="KEP2346" s="59"/>
      <c r="KEQ2346" s="59"/>
      <c r="KER2346" s="59"/>
      <c r="KES2346" s="59"/>
      <c r="KET2346" s="59"/>
      <c r="KEU2346" s="59"/>
      <c r="KEV2346" s="59"/>
      <c r="KEW2346" s="59"/>
      <c r="KEX2346" s="59"/>
      <c r="KEY2346" s="59"/>
      <c r="KEZ2346" s="59"/>
      <c r="KFA2346" s="59"/>
      <c r="KFB2346" s="59"/>
      <c r="KFC2346" s="59"/>
      <c r="KFD2346" s="59"/>
      <c r="KFE2346" s="59"/>
      <c r="KFF2346" s="59"/>
      <c r="KFG2346" s="59"/>
      <c r="KFH2346" s="59"/>
      <c r="KFI2346" s="59"/>
      <c r="KFJ2346" s="59"/>
      <c r="KFK2346" s="59"/>
      <c r="KFL2346" s="59"/>
      <c r="KFM2346" s="59"/>
      <c r="KFN2346" s="59"/>
      <c r="KFO2346" s="59"/>
      <c r="KFP2346" s="59"/>
      <c r="KFQ2346" s="59"/>
      <c r="KFR2346" s="59"/>
      <c r="KFS2346" s="59"/>
      <c r="KFT2346" s="59"/>
      <c r="KFU2346" s="59"/>
      <c r="KFV2346" s="59"/>
      <c r="KFW2346" s="59"/>
      <c r="KFX2346" s="59"/>
      <c r="KFY2346" s="59"/>
      <c r="KFZ2346" s="59"/>
      <c r="KGA2346" s="59"/>
      <c r="KGB2346" s="59"/>
      <c r="KGC2346" s="59"/>
      <c r="KGD2346" s="59"/>
      <c r="KGE2346" s="59"/>
      <c r="KGF2346" s="59"/>
      <c r="KGG2346" s="59"/>
      <c r="KGH2346" s="59"/>
      <c r="KGI2346" s="59"/>
      <c r="KGJ2346" s="59"/>
      <c r="KGK2346" s="59"/>
      <c r="KGL2346" s="59"/>
      <c r="KGM2346" s="59"/>
      <c r="KGN2346" s="59"/>
      <c r="KGO2346" s="59"/>
      <c r="KGP2346" s="59"/>
      <c r="KGQ2346" s="59"/>
      <c r="KGR2346" s="59"/>
      <c r="KGS2346" s="59"/>
      <c r="KGT2346" s="59"/>
      <c r="KGU2346" s="59"/>
      <c r="KGV2346" s="59"/>
      <c r="KGW2346" s="59"/>
      <c r="KGX2346" s="59"/>
      <c r="KGY2346" s="59"/>
      <c r="KGZ2346" s="59"/>
      <c r="KHA2346" s="59"/>
      <c r="KHB2346" s="59"/>
      <c r="KHC2346" s="59"/>
      <c r="KHD2346" s="59"/>
      <c r="KHE2346" s="59"/>
      <c r="KHF2346" s="59"/>
      <c r="KHG2346" s="59"/>
      <c r="KHH2346" s="59"/>
      <c r="KHI2346" s="59"/>
      <c r="KHJ2346" s="59"/>
      <c r="KHK2346" s="59"/>
      <c r="KHL2346" s="59"/>
      <c r="KHM2346" s="59"/>
      <c r="KHN2346" s="59"/>
      <c r="KHO2346" s="59"/>
      <c r="KHP2346" s="59"/>
      <c r="KHQ2346" s="59"/>
      <c r="KHR2346" s="59"/>
      <c r="KHS2346" s="59"/>
      <c r="KHT2346" s="59"/>
      <c r="KHU2346" s="59"/>
      <c r="KHV2346" s="59"/>
      <c r="KHW2346" s="59"/>
      <c r="KHX2346" s="59"/>
      <c r="KHY2346" s="59"/>
      <c r="KHZ2346" s="59"/>
      <c r="KIA2346" s="59"/>
      <c r="KIB2346" s="59"/>
      <c r="KIC2346" s="59"/>
      <c r="KID2346" s="59"/>
      <c r="KIE2346" s="59"/>
      <c r="KIF2346" s="59"/>
      <c r="KIG2346" s="59"/>
      <c r="KIH2346" s="59"/>
      <c r="KII2346" s="59"/>
      <c r="KIJ2346" s="59"/>
      <c r="KIK2346" s="59"/>
      <c r="KIL2346" s="59"/>
      <c r="KIM2346" s="59"/>
      <c r="KIN2346" s="59"/>
      <c r="KIO2346" s="59"/>
      <c r="KIP2346" s="59"/>
      <c r="KIQ2346" s="59"/>
      <c r="KIR2346" s="59"/>
      <c r="KIS2346" s="59"/>
      <c r="KIT2346" s="59"/>
      <c r="KIU2346" s="59"/>
      <c r="KIV2346" s="59"/>
      <c r="KIW2346" s="59"/>
      <c r="KIX2346" s="59"/>
      <c r="KIY2346" s="59"/>
      <c r="KIZ2346" s="59"/>
      <c r="KJA2346" s="59"/>
      <c r="KJB2346" s="59"/>
      <c r="KJC2346" s="59"/>
      <c r="KJD2346" s="59"/>
      <c r="KJE2346" s="59"/>
      <c r="KJF2346" s="59"/>
      <c r="KJG2346" s="59"/>
      <c r="KJH2346" s="59"/>
      <c r="KJI2346" s="59"/>
      <c r="KJJ2346" s="59"/>
      <c r="KJK2346" s="59"/>
      <c r="KJL2346" s="59"/>
      <c r="KJM2346" s="59"/>
      <c r="KJN2346" s="59"/>
      <c r="KJO2346" s="59"/>
      <c r="KJP2346" s="59"/>
      <c r="KJQ2346" s="59"/>
      <c r="KJR2346" s="59"/>
      <c r="KJS2346" s="59"/>
      <c r="KJT2346" s="59"/>
      <c r="KJU2346" s="59"/>
      <c r="KJV2346" s="59"/>
      <c r="KJW2346" s="59"/>
      <c r="KJX2346" s="59"/>
      <c r="KJY2346" s="59"/>
      <c r="KJZ2346" s="59"/>
      <c r="KKA2346" s="59"/>
      <c r="KKB2346" s="59"/>
      <c r="KKC2346" s="59"/>
      <c r="KKD2346" s="59"/>
      <c r="KKE2346" s="59"/>
      <c r="KKF2346" s="59"/>
      <c r="KKG2346" s="59"/>
      <c r="KKH2346" s="59"/>
      <c r="KKI2346" s="59"/>
      <c r="KKJ2346" s="59"/>
      <c r="KKK2346" s="59"/>
      <c r="KKL2346" s="59"/>
      <c r="KKM2346" s="59"/>
      <c r="KKN2346" s="59"/>
      <c r="KKO2346" s="59"/>
      <c r="KKP2346" s="59"/>
      <c r="KKQ2346" s="59"/>
      <c r="KKR2346" s="59"/>
      <c r="KKS2346" s="59"/>
      <c r="KKT2346" s="59"/>
      <c r="KKU2346" s="59"/>
      <c r="KKV2346" s="59"/>
      <c r="KKW2346" s="59"/>
      <c r="KKX2346" s="59"/>
      <c r="KKY2346" s="59"/>
      <c r="KKZ2346" s="59"/>
      <c r="KLA2346" s="59"/>
      <c r="KLB2346" s="59"/>
      <c r="KLC2346" s="59"/>
      <c r="KLD2346" s="59"/>
      <c r="KLE2346" s="59"/>
      <c r="KLF2346" s="59"/>
      <c r="KLG2346" s="59"/>
      <c r="KLH2346" s="59"/>
      <c r="KLI2346" s="59"/>
      <c r="KLJ2346" s="59"/>
      <c r="KLK2346" s="59"/>
      <c r="KLL2346" s="59"/>
      <c r="KLM2346" s="59"/>
      <c r="KLN2346" s="59"/>
      <c r="KLO2346" s="59"/>
      <c r="KLP2346" s="59"/>
      <c r="KLQ2346" s="59"/>
      <c r="KLR2346" s="59"/>
      <c r="KLS2346" s="59"/>
      <c r="KLT2346" s="59"/>
      <c r="KLU2346" s="59"/>
      <c r="KLV2346" s="59"/>
      <c r="KLW2346" s="59"/>
      <c r="KLX2346" s="59"/>
      <c r="KLY2346" s="59"/>
      <c r="KLZ2346" s="59"/>
      <c r="KMA2346" s="59"/>
      <c r="KMB2346" s="59"/>
      <c r="KMC2346" s="59"/>
      <c r="KMD2346" s="59"/>
      <c r="KME2346" s="59"/>
      <c r="KMF2346" s="59"/>
      <c r="KMG2346" s="59"/>
      <c r="KMH2346" s="59"/>
      <c r="KMI2346" s="59"/>
      <c r="KMJ2346" s="59"/>
      <c r="KMK2346" s="59"/>
      <c r="KML2346" s="59"/>
      <c r="KMM2346" s="59"/>
      <c r="KMN2346" s="59"/>
      <c r="KMO2346" s="59"/>
      <c r="KMP2346" s="59"/>
      <c r="KMQ2346" s="59"/>
      <c r="KMR2346" s="59"/>
      <c r="KMS2346" s="59"/>
      <c r="KMT2346" s="59"/>
      <c r="KMU2346" s="59"/>
      <c r="KMV2346" s="59"/>
      <c r="KMW2346" s="59"/>
      <c r="KMX2346" s="59"/>
      <c r="KMY2346" s="59"/>
      <c r="KMZ2346" s="59"/>
      <c r="KNA2346" s="59"/>
      <c r="KNB2346" s="59"/>
      <c r="KNC2346" s="59"/>
      <c r="KND2346" s="59"/>
      <c r="KNE2346" s="59"/>
      <c r="KNF2346" s="59"/>
      <c r="KNG2346" s="59"/>
      <c r="KNH2346" s="59"/>
      <c r="KNI2346" s="59"/>
      <c r="KNJ2346" s="59"/>
      <c r="KNK2346" s="59"/>
      <c r="KNL2346" s="59"/>
      <c r="KNM2346" s="59"/>
      <c r="KNN2346" s="59"/>
      <c r="KNO2346" s="59"/>
      <c r="KNP2346" s="59"/>
      <c r="KNQ2346" s="59"/>
      <c r="KNR2346" s="59"/>
      <c r="KNS2346" s="59"/>
      <c r="KNT2346" s="59"/>
      <c r="KNU2346" s="59"/>
      <c r="KNV2346" s="59"/>
      <c r="KNW2346" s="59"/>
      <c r="KNX2346" s="59"/>
      <c r="KNY2346" s="59"/>
      <c r="KNZ2346" s="59"/>
      <c r="KOA2346" s="59"/>
      <c r="KOB2346" s="59"/>
      <c r="KOC2346" s="59"/>
      <c r="KOD2346" s="59"/>
      <c r="KOE2346" s="59"/>
      <c r="KOF2346" s="59"/>
      <c r="KOG2346" s="59"/>
      <c r="KOH2346" s="59"/>
      <c r="KOI2346" s="59"/>
      <c r="KOJ2346" s="59"/>
      <c r="KOK2346" s="59"/>
      <c r="KOL2346" s="59"/>
      <c r="KOM2346" s="59"/>
      <c r="KON2346" s="59"/>
      <c r="KOO2346" s="59"/>
      <c r="KOP2346" s="59"/>
      <c r="KOQ2346" s="59"/>
      <c r="KOR2346" s="59"/>
      <c r="KOS2346" s="59"/>
      <c r="KOT2346" s="59"/>
      <c r="KOU2346" s="59"/>
      <c r="KOV2346" s="59"/>
      <c r="KOW2346" s="59"/>
      <c r="KOX2346" s="59"/>
      <c r="KOY2346" s="59"/>
      <c r="KOZ2346" s="59"/>
      <c r="KPA2346" s="59"/>
      <c r="KPB2346" s="59"/>
      <c r="KPC2346" s="59"/>
      <c r="KPD2346" s="59"/>
      <c r="KPE2346" s="59"/>
      <c r="KPF2346" s="59"/>
      <c r="KPG2346" s="59"/>
      <c r="KPH2346" s="59"/>
      <c r="KPI2346" s="59"/>
      <c r="KPJ2346" s="59"/>
      <c r="KPK2346" s="59"/>
      <c r="KPL2346" s="59"/>
      <c r="KPM2346" s="59"/>
      <c r="KPN2346" s="59"/>
      <c r="KPO2346" s="59"/>
      <c r="KPP2346" s="59"/>
      <c r="KPQ2346" s="59"/>
      <c r="KPR2346" s="59"/>
      <c r="KPS2346" s="59"/>
      <c r="KPT2346" s="59"/>
      <c r="KPU2346" s="59"/>
      <c r="KPV2346" s="59"/>
      <c r="KPW2346" s="59"/>
      <c r="KPX2346" s="59"/>
      <c r="KPY2346" s="59"/>
      <c r="KPZ2346" s="59"/>
      <c r="KQA2346" s="59"/>
      <c r="KQB2346" s="59"/>
      <c r="KQC2346" s="59"/>
      <c r="KQD2346" s="59"/>
      <c r="KQE2346" s="59"/>
      <c r="KQF2346" s="59"/>
      <c r="KQG2346" s="59"/>
      <c r="KQH2346" s="59"/>
      <c r="KQI2346" s="59"/>
      <c r="KQJ2346" s="59"/>
      <c r="KQK2346" s="59"/>
      <c r="KQL2346" s="59"/>
      <c r="KQM2346" s="59"/>
      <c r="KQN2346" s="59"/>
      <c r="KQO2346" s="59"/>
      <c r="KQP2346" s="59"/>
      <c r="KQQ2346" s="59"/>
      <c r="KQR2346" s="59"/>
      <c r="KQS2346" s="59"/>
      <c r="KQT2346" s="59"/>
      <c r="KQU2346" s="59"/>
      <c r="KQV2346" s="59"/>
      <c r="KQW2346" s="59"/>
      <c r="KQX2346" s="59"/>
      <c r="KQY2346" s="59"/>
      <c r="KQZ2346" s="59"/>
      <c r="KRA2346" s="59"/>
      <c r="KRB2346" s="59"/>
      <c r="KRC2346" s="59"/>
      <c r="KRD2346" s="59"/>
      <c r="KRE2346" s="59"/>
      <c r="KRF2346" s="59"/>
      <c r="KRG2346" s="59"/>
      <c r="KRH2346" s="59"/>
      <c r="KRI2346" s="59"/>
      <c r="KRJ2346" s="59"/>
      <c r="KRK2346" s="59"/>
      <c r="KRL2346" s="59"/>
      <c r="KRM2346" s="59"/>
      <c r="KRN2346" s="59"/>
      <c r="KRO2346" s="59"/>
      <c r="KRP2346" s="59"/>
      <c r="KRQ2346" s="59"/>
      <c r="KRR2346" s="59"/>
      <c r="KRS2346" s="59"/>
      <c r="KRT2346" s="59"/>
      <c r="KRU2346" s="59"/>
      <c r="KRV2346" s="59"/>
      <c r="KRW2346" s="59"/>
      <c r="KRX2346" s="59"/>
      <c r="KRY2346" s="59"/>
      <c r="KRZ2346" s="59"/>
      <c r="KSA2346" s="59"/>
      <c r="KSB2346" s="59"/>
      <c r="KSC2346" s="59"/>
      <c r="KSD2346" s="59"/>
      <c r="KSE2346" s="59"/>
      <c r="KSF2346" s="59"/>
      <c r="KSG2346" s="59"/>
      <c r="KSH2346" s="59"/>
      <c r="KSI2346" s="59"/>
      <c r="KSJ2346" s="59"/>
      <c r="KSK2346" s="59"/>
      <c r="KSL2346" s="59"/>
      <c r="KSM2346" s="59"/>
      <c r="KSN2346" s="59"/>
      <c r="KSO2346" s="59"/>
      <c r="KSP2346" s="59"/>
      <c r="KSQ2346" s="59"/>
      <c r="KSR2346" s="59"/>
      <c r="KSS2346" s="59"/>
      <c r="KST2346" s="59"/>
      <c r="KSU2346" s="59"/>
      <c r="KSV2346" s="59"/>
      <c r="KSW2346" s="59"/>
      <c r="KSX2346" s="59"/>
      <c r="KSY2346" s="59"/>
      <c r="KSZ2346" s="59"/>
      <c r="KTA2346" s="59"/>
      <c r="KTB2346" s="59"/>
      <c r="KTC2346" s="59"/>
      <c r="KTD2346" s="59"/>
      <c r="KTE2346" s="59"/>
      <c r="KTF2346" s="59"/>
      <c r="KTG2346" s="59"/>
      <c r="KTH2346" s="59"/>
      <c r="KTI2346" s="59"/>
      <c r="KTJ2346" s="59"/>
      <c r="KTK2346" s="59"/>
      <c r="KTL2346" s="59"/>
      <c r="KTM2346" s="59"/>
      <c r="KTN2346" s="59"/>
      <c r="KTO2346" s="59"/>
      <c r="KTP2346" s="59"/>
      <c r="KTQ2346" s="59"/>
      <c r="KTR2346" s="59"/>
      <c r="KTS2346" s="59"/>
      <c r="KTT2346" s="59"/>
      <c r="KTU2346" s="59"/>
      <c r="KTV2346" s="59"/>
      <c r="KTW2346" s="59"/>
      <c r="KTX2346" s="59"/>
      <c r="KTY2346" s="59"/>
      <c r="KTZ2346" s="59"/>
      <c r="KUA2346" s="59"/>
      <c r="KUB2346" s="59"/>
      <c r="KUC2346" s="59"/>
      <c r="KUD2346" s="59"/>
      <c r="KUE2346" s="59"/>
      <c r="KUF2346" s="59"/>
      <c r="KUG2346" s="59"/>
      <c r="KUH2346" s="59"/>
      <c r="KUI2346" s="59"/>
      <c r="KUJ2346" s="59"/>
      <c r="KUK2346" s="59"/>
      <c r="KUL2346" s="59"/>
      <c r="KUM2346" s="59"/>
      <c r="KUN2346" s="59"/>
      <c r="KUO2346" s="59"/>
      <c r="KUP2346" s="59"/>
      <c r="KUQ2346" s="59"/>
      <c r="KUR2346" s="59"/>
      <c r="KUS2346" s="59"/>
      <c r="KUT2346" s="59"/>
      <c r="KUU2346" s="59"/>
      <c r="KUV2346" s="59"/>
      <c r="KUW2346" s="59"/>
      <c r="KUX2346" s="59"/>
      <c r="KUY2346" s="59"/>
      <c r="KUZ2346" s="59"/>
      <c r="KVA2346" s="59"/>
      <c r="KVB2346" s="59"/>
      <c r="KVC2346" s="59"/>
      <c r="KVD2346" s="59"/>
      <c r="KVE2346" s="59"/>
      <c r="KVF2346" s="59"/>
      <c r="KVG2346" s="59"/>
      <c r="KVH2346" s="59"/>
      <c r="KVI2346" s="59"/>
      <c r="KVJ2346" s="59"/>
      <c r="KVK2346" s="59"/>
      <c r="KVL2346" s="59"/>
      <c r="KVM2346" s="59"/>
      <c r="KVN2346" s="59"/>
      <c r="KVO2346" s="59"/>
      <c r="KVP2346" s="59"/>
      <c r="KVQ2346" s="59"/>
      <c r="KVR2346" s="59"/>
      <c r="KVS2346" s="59"/>
      <c r="KVT2346" s="59"/>
      <c r="KVU2346" s="59"/>
      <c r="KVV2346" s="59"/>
      <c r="KVW2346" s="59"/>
      <c r="KVX2346" s="59"/>
      <c r="KVY2346" s="59"/>
      <c r="KVZ2346" s="59"/>
      <c r="KWA2346" s="59"/>
      <c r="KWB2346" s="59"/>
      <c r="KWC2346" s="59"/>
      <c r="KWD2346" s="59"/>
      <c r="KWE2346" s="59"/>
      <c r="KWF2346" s="59"/>
      <c r="KWG2346" s="59"/>
      <c r="KWH2346" s="59"/>
      <c r="KWI2346" s="59"/>
      <c r="KWJ2346" s="59"/>
      <c r="KWK2346" s="59"/>
      <c r="KWL2346" s="59"/>
      <c r="KWM2346" s="59"/>
      <c r="KWN2346" s="59"/>
      <c r="KWO2346" s="59"/>
      <c r="KWP2346" s="59"/>
      <c r="KWQ2346" s="59"/>
      <c r="KWR2346" s="59"/>
      <c r="KWS2346" s="59"/>
      <c r="KWT2346" s="59"/>
      <c r="KWU2346" s="59"/>
      <c r="KWV2346" s="59"/>
      <c r="KWW2346" s="59"/>
      <c r="KWX2346" s="59"/>
      <c r="KWY2346" s="59"/>
      <c r="KWZ2346" s="59"/>
      <c r="KXA2346" s="59"/>
      <c r="KXB2346" s="59"/>
      <c r="KXC2346" s="59"/>
      <c r="KXD2346" s="59"/>
      <c r="KXE2346" s="59"/>
      <c r="KXF2346" s="59"/>
      <c r="KXG2346" s="59"/>
      <c r="KXH2346" s="59"/>
      <c r="KXI2346" s="59"/>
      <c r="KXJ2346" s="59"/>
      <c r="KXK2346" s="59"/>
      <c r="KXL2346" s="59"/>
      <c r="KXM2346" s="59"/>
      <c r="KXN2346" s="59"/>
      <c r="KXO2346" s="59"/>
      <c r="KXP2346" s="59"/>
      <c r="KXQ2346" s="59"/>
      <c r="KXR2346" s="59"/>
      <c r="KXS2346" s="59"/>
      <c r="KXT2346" s="59"/>
      <c r="KXU2346" s="59"/>
      <c r="KXV2346" s="59"/>
      <c r="KXW2346" s="59"/>
      <c r="KXX2346" s="59"/>
      <c r="KXY2346" s="59"/>
      <c r="KXZ2346" s="59"/>
      <c r="KYA2346" s="59"/>
      <c r="KYB2346" s="59"/>
      <c r="KYC2346" s="59"/>
      <c r="KYD2346" s="59"/>
      <c r="KYE2346" s="59"/>
      <c r="KYF2346" s="59"/>
      <c r="KYG2346" s="59"/>
      <c r="KYH2346" s="59"/>
      <c r="KYI2346" s="59"/>
      <c r="KYJ2346" s="59"/>
      <c r="KYK2346" s="59"/>
      <c r="KYL2346" s="59"/>
      <c r="KYM2346" s="59"/>
      <c r="KYN2346" s="59"/>
      <c r="KYO2346" s="59"/>
      <c r="KYP2346" s="59"/>
      <c r="KYQ2346" s="59"/>
      <c r="KYR2346" s="59"/>
      <c r="KYS2346" s="59"/>
      <c r="KYT2346" s="59"/>
      <c r="KYU2346" s="59"/>
      <c r="KYV2346" s="59"/>
      <c r="KYW2346" s="59"/>
      <c r="KYX2346" s="59"/>
      <c r="KYY2346" s="59"/>
      <c r="KYZ2346" s="59"/>
      <c r="KZA2346" s="59"/>
      <c r="KZB2346" s="59"/>
      <c r="KZC2346" s="59"/>
      <c r="KZD2346" s="59"/>
      <c r="KZE2346" s="59"/>
      <c r="KZF2346" s="59"/>
      <c r="KZG2346" s="59"/>
      <c r="KZH2346" s="59"/>
      <c r="KZI2346" s="59"/>
      <c r="KZJ2346" s="59"/>
      <c r="KZK2346" s="59"/>
      <c r="KZL2346" s="59"/>
      <c r="KZM2346" s="59"/>
      <c r="KZN2346" s="59"/>
      <c r="KZO2346" s="59"/>
      <c r="KZP2346" s="59"/>
      <c r="KZQ2346" s="59"/>
      <c r="KZR2346" s="59"/>
      <c r="KZS2346" s="59"/>
      <c r="KZT2346" s="59"/>
      <c r="KZU2346" s="59"/>
      <c r="KZV2346" s="59"/>
      <c r="KZW2346" s="59"/>
      <c r="KZX2346" s="59"/>
      <c r="KZY2346" s="59"/>
      <c r="KZZ2346" s="59"/>
      <c r="LAA2346" s="59"/>
      <c r="LAB2346" s="59"/>
      <c r="LAC2346" s="59"/>
      <c r="LAD2346" s="59"/>
      <c r="LAE2346" s="59"/>
      <c r="LAF2346" s="59"/>
      <c r="LAG2346" s="59"/>
      <c r="LAH2346" s="59"/>
      <c r="LAI2346" s="59"/>
      <c r="LAJ2346" s="59"/>
      <c r="LAK2346" s="59"/>
      <c r="LAL2346" s="59"/>
      <c r="LAM2346" s="59"/>
      <c r="LAN2346" s="59"/>
      <c r="LAO2346" s="59"/>
      <c r="LAP2346" s="59"/>
      <c r="LAQ2346" s="59"/>
      <c r="LAR2346" s="59"/>
      <c r="LAS2346" s="59"/>
      <c r="LAT2346" s="59"/>
      <c r="LAU2346" s="59"/>
      <c r="LAV2346" s="59"/>
      <c r="LAW2346" s="59"/>
      <c r="LAX2346" s="59"/>
      <c r="LAY2346" s="59"/>
      <c r="LAZ2346" s="59"/>
      <c r="LBA2346" s="59"/>
      <c r="LBB2346" s="59"/>
      <c r="LBC2346" s="59"/>
      <c r="LBD2346" s="59"/>
      <c r="LBE2346" s="59"/>
      <c r="LBF2346" s="59"/>
      <c r="LBG2346" s="59"/>
      <c r="LBH2346" s="59"/>
      <c r="LBI2346" s="59"/>
      <c r="LBJ2346" s="59"/>
      <c r="LBK2346" s="59"/>
      <c r="LBL2346" s="59"/>
      <c r="LBM2346" s="59"/>
      <c r="LBN2346" s="59"/>
      <c r="LBO2346" s="59"/>
      <c r="LBP2346" s="59"/>
      <c r="LBQ2346" s="59"/>
      <c r="LBR2346" s="59"/>
      <c r="LBS2346" s="59"/>
      <c r="LBT2346" s="59"/>
      <c r="LBU2346" s="59"/>
      <c r="LBV2346" s="59"/>
      <c r="LBW2346" s="59"/>
      <c r="LBX2346" s="59"/>
      <c r="LBY2346" s="59"/>
      <c r="LBZ2346" s="59"/>
      <c r="LCA2346" s="59"/>
      <c r="LCB2346" s="59"/>
      <c r="LCC2346" s="59"/>
      <c r="LCD2346" s="59"/>
      <c r="LCE2346" s="59"/>
      <c r="LCF2346" s="59"/>
      <c r="LCG2346" s="59"/>
      <c r="LCH2346" s="59"/>
      <c r="LCI2346" s="59"/>
      <c r="LCJ2346" s="59"/>
      <c r="LCK2346" s="59"/>
      <c r="LCL2346" s="59"/>
      <c r="LCM2346" s="59"/>
      <c r="LCN2346" s="59"/>
      <c r="LCO2346" s="59"/>
      <c r="LCP2346" s="59"/>
      <c r="LCQ2346" s="59"/>
      <c r="LCR2346" s="59"/>
      <c r="LCS2346" s="59"/>
      <c r="LCT2346" s="59"/>
      <c r="LCU2346" s="59"/>
      <c r="LCV2346" s="59"/>
      <c r="LCW2346" s="59"/>
      <c r="LCX2346" s="59"/>
      <c r="LCY2346" s="59"/>
      <c r="LCZ2346" s="59"/>
      <c r="LDA2346" s="59"/>
      <c r="LDB2346" s="59"/>
      <c r="LDC2346" s="59"/>
      <c r="LDD2346" s="59"/>
      <c r="LDE2346" s="59"/>
      <c r="LDF2346" s="59"/>
      <c r="LDG2346" s="59"/>
      <c r="LDH2346" s="59"/>
      <c r="LDI2346" s="59"/>
      <c r="LDJ2346" s="59"/>
      <c r="LDK2346" s="59"/>
      <c r="LDL2346" s="59"/>
      <c r="LDM2346" s="59"/>
      <c r="LDN2346" s="59"/>
      <c r="LDO2346" s="59"/>
      <c r="LDP2346" s="59"/>
      <c r="LDQ2346" s="59"/>
      <c r="LDR2346" s="59"/>
      <c r="LDS2346" s="59"/>
      <c r="LDT2346" s="59"/>
      <c r="LDU2346" s="59"/>
      <c r="LDV2346" s="59"/>
      <c r="LDW2346" s="59"/>
      <c r="LDX2346" s="59"/>
      <c r="LDY2346" s="59"/>
      <c r="LDZ2346" s="59"/>
      <c r="LEA2346" s="59"/>
      <c r="LEB2346" s="59"/>
      <c r="LEC2346" s="59"/>
      <c r="LED2346" s="59"/>
      <c r="LEE2346" s="59"/>
      <c r="LEF2346" s="59"/>
      <c r="LEG2346" s="59"/>
      <c r="LEH2346" s="59"/>
      <c r="LEI2346" s="59"/>
      <c r="LEJ2346" s="59"/>
      <c r="LEK2346" s="59"/>
      <c r="LEL2346" s="59"/>
      <c r="LEM2346" s="59"/>
      <c r="LEN2346" s="59"/>
      <c r="LEO2346" s="59"/>
      <c r="LEP2346" s="59"/>
      <c r="LEQ2346" s="59"/>
      <c r="LER2346" s="59"/>
      <c r="LES2346" s="59"/>
      <c r="LET2346" s="59"/>
      <c r="LEU2346" s="59"/>
      <c r="LEV2346" s="59"/>
      <c r="LEW2346" s="59"/>
      <c r="LEX2346" s="59"/>
      <c r="LEY2346" s="59"/>
      <c r="LEZ2346" s="59"/>
      <c r="LFA2346" s="59"/>
      <c r="LFB2346" s="59"/>
      <c r="LFC2346" s="59"/>
      <c r="LFD2346" s="59"/>
      <c r="LFE2346" s="59"/>
      <c r="LFF2346" s="59"/>
      <c r="LFG2346" s="59"/>
      <c r="LFH2346" s="59"/>
      <c r="LFI2346" s="59"/>
      <c r="LFJ2346" s="59"/>
      <c r="LFK2346" s="59"/>
      <c r="LFL2346" s="59"/>
      <c r="LFM2346" s="59"/>
      <c r="LFN2346" s="59"/>
      <c r="LFO2346" s="59"/>
      <c r="LFP2346" s="59"/>
      <c r="LFQ2346" s="59"/>
      <c r="LFR2346" s="59"/>
      <c r="LFS2346" s="59"/>
      <c r="LFT2346" s="59"/>
      <c r="LFU2346" s="59"/>
      <c r="LFV2346" s="59"/>
      <c r="LFW2346" s="59"/>
      <c r="LFX2346" s="59"/>
      <c r="LFY2346" s="59"/>
      <c r="LFZ2346" s="59"/>
      <c r="LGA2346" s="59"/>
      <c r="LGB2346" s="59"/>
      <c r="LGC2346" s="59"/>
      <c r="LGD2346" s="59"/>
      <c r="LGE2346" s="59"/>
      <c r="LGF2346" s="59"/>
      <c r="LGG2346" s="59"/>
      <c r="LGH2346" s="59"/>
      <c r="LGI2346" s="59"/>
      <c r="LGJ2346" s="59"/>
      <c r="LGK2346" s="59"/>
      <c r="LGL2346" s="59"/>
      <c r="LGM2346" s="59"/>
      <c r="LGN2346" s="59"/>
      <c r="LGO2346" s="59"/>
      <c r="LGP2346" s="59"/>
      <c r="LGQ2346" s="59"/>
      <c r="LGR2346" s="59"/>
      <c r="LGS2346" s="59"/>
      <c r="LGT2346" s="59"/>
      <c r="LGU2346" s="59"/>
      <c r="LGV2346" s="59"/>
      <c r="LGW2346" s="59"/>
      <c r="LGX2346" s="59"/>
      <c r="LGY2346" s="59"/>
      <c r="LGZ2346" s="59"/>
      <c r="LHA2346" s="59"/>
      <c r="LHB2346" s="59"/>
      <c r="LHC2346" s="59"/>
      <c r="LHD2346" s="59"/>
      <c r="LHE2346" s="59"/>
      <c r="LHF2346" s="59"/>
      <c r="LHG2346" s="59"/>
      <c r="LHH2346" s="59"/>
      <c r="LHI2346" s="59"/>
      <c r="LHJ2346" s="59"/>
      <c r="LHK2346" s="59"/>
      <c r="LHL2346" s="59"/>
      <c r="LHM2346" s="59"/>
      <c r="LHN2346" s="59"/>
      <c r="LHO2346" s="59"/>
      <c r="LHP2346" s="59"/>
      <c r="LHQ2346" s="59"/>
      <c r="LHR2346" s="59"/>
      <c r="LHS2346" s="59"/>
      <c r="LHT2346" s="59"/>
      <c r="LHU2346" s="59"/>
      <c r="LHV2346" s="59"/>
      <c r="LHW2346" s="59"/>
      <c r="LHX2346" s="59"/>
      <c r="LHY2346" s="59"/>
      <c r="LHZ2346" s="59"/>
      <c r="LIA2346" s="59"/>
      <c r="LIB2346" s="59"/>
      <c r="LIC2346" s="59"/>
      <c r="LID2346" s="59"/>
      <c r="LIE2346" s="59"/>
      <c r="LIF2346" s="59"/>
      <c r="LIG2346" s="59"/>
      <c r="LIH2346" s="59"/>
      <c r="LII2346" s="59"/>
      <c r="LIJ2346" s="59"/>
      <c r="LIK2346" s="59"/>
      <c r="LIL2346" s="59"/>
      <c r="LIM2346" s="59"/>
      <c r="LIN2346" s="59"/>
      <c r="LIO2346" s="59"/>
      <c r="LIP2346" s="59"/>
      <c r="LIQ2346" s="59"/>
      <c r="LIR2346" s="59"/>
      <c r="LIS2346" s="59"/>
      <c r="LIT2346" s="59"/>
      <c r="LIU2346" s="59"/>
      <c r="LIV2346" s="59"/>
      <c r="LIW2346" s="59"/>
      <c r="LIX2346" s="59"/>
      <c r="LIY2346" s="59"/>
      <c r="LIZ2346" s="59"/>
      <c r="LJA2346" s="59"/>
      <c r="LJB2346" s="59"/>
      <c r="LJC2346" s="59"/>
      <c r="LJD2346" s="59"/>
      <c r="LJE2346" s="59"/>
      <c r="LJF2346" s="59"/>
      <c r="LJG2346" s="59"/>
      <c r="LJH2346" s="59"/>
      <c r="LJI2346" s="59"/>
      <c r="LJJ2346" s="59"/>
      <c r="LJK2346" s="59"/>
      <c r="LJL2346" s="59"/>
      <c r="LJM2346" s="59"/>
      <c r="LJN2346" s="59"/>
      <c r="LJO2346" s="59"/>
      <c r="LJP2346" s="59"/>
      <c r="LJQ2346" s="59"/>
      <c r="LJR2346" s="59"/>
      <c r="LJS2346" s="59"/>
      <c r="LJT2346" s="59"/>
      <c r="LJU2346" s="59"/>
      <c r="LJV2346" s="59"/>
      <c r="LJW2346" s="59"/>
      <c r="LJX2346" s="59"/>
      <c r="LJY2346" s="59"/>
      <c r="LJZ2346" s="59"/>
      <c r="LKA2346" s="59"/>
      <c r="LKB2346" s="59"/>
      <c r="LKC2346" s="59"/>
      <c r="LKD2346" s="59"/>
      <c r="LKE2346" s="59"/>
      <c r="LKF2346" s="59"/>
      <c r="LKG2346" s="59"/>
      <c r="LKH2346" s="59"/>
      <c r="LKI2346" s="59"/>
      <c r="LKJ2346" s="59"/>
      <c r="LKK2346" s="59"/>
      <c r="LKL2346" s="59"/>
      <c r="LKM2346" s="59"/>
      <c r="LKN2346" s="59"/>
      <c r="LKO2346" s="59"/>
      <c r="LKP2346" s="59"/>
      <c r="LKQ2346" s="59"/>
      <c r="LKR2346" s="59"/>
      <c r="LKS2346" s="59"/>
      <c r="LKT2346" s="59"/>
      <c r="LKU2346" s="59"/>
      <c r="LKV2346" s="59"/>
      <c r="LKW2346" s="59"/>
      <c r="LKX2346" s="59"/>
      <c r="LKY2346" s="59"/>
      <c r="LKZ2346" s="59"/>
      <c r="LLA2346" s="59"/>
      <c r="LLB2346" s="59"/>
      <c r="LLC2346" s="59"/>
      <c r="LLD2346" s="59"/>
      <c r="LLE2346" s="59"/>
      <c r="LLF2346" s="59"/>
      <c r="LLG2346" s="59"/>
      <c r="LLH2346" s="59"/>
      <c r="LLI2346" s="59"/>
      <c r="LLJ2346" s="59"/>
      <c r="LLK2346" s="59"/>
      <c r="LLL2346" s="59"/>
      <c r="LLM2346" s="59"/>
      <c r="LLN2346" s="59"/>
      <c r="LLO2346" s="59"/>
      <c r="LLP2346" s="59"/>
      <c r="LLQ2346" s="59"/>
      <c r="LLR2346" s="59"/>
      <c r="LLS2346" s="59"/>
      <c r="LLT2346" s="59"/>
      <c r="LLU2346" s="59"/>
      <c r="LLV2346" s="59"/>
      <c r="LLW2346" s="59"/>
      <c r="LLX2346" s="59"/>
      <c r="LLY2346" s="59"/>
      <c r="LLZ2346" s="59"/>
      <c r="LMA2346" s="59"/>
      <c r="LMB2346" s="59"/>
      <c r="LMC2346" s="59"/>
      <c r="LMD2346" s="59"/>
      <c r="LME2346" s="59"/>
      <c r="LMF2346" s="59"/>
      <c r="LMG2346" s="59"/>
      <c r="LMH2346" s="59"/>
      <c r="LMI2346" s="59"/>
      <c r="LMJ2346" s="59"/>
      <c r="LMK2346" s="59"/>
      <c r="LML2346" s="59"/>
      <c r="LMM2346" s="59"/>
      <c r="LMN2346" s="59"/>
      <c r="LMO2346" s="59"/>
      <c r="LMP2346" s="59"/>
      <c r="LMQ2346" s="59"/>
      <c r="LMR2346" s="59"/>
      <c r="LMS2346" s="59"/>
      <c r="LMT2346" s="59"/>
      <c r="LMU2346" s="59"/>
      <c r="LMV2346" s="59"/>
      <c r="LMW2346" s="59"/>
      <c r="LMX2346" s="59"/>
      <c r="LMY2346" s="59"/>
      <c r="LMZ2346" s="59"/>
      <c r="LNA2346" s="59"/>
      <c r="LNB2346" s="59"/>
      <c r="LNC2346" s="59"/>
      <c r="LND2346" s="59"/>
      <c r="LNE2346" s="59"/>
      <c r="LNF2346" s="59"/>
      <c r="LNG2346" s="59"/>
      <c r="LNH2346" s="59"/>
      <c r="LNI2346" s="59"/>
      <c r="LNJ2346" s="59"/>
      <c r="LNK2346" s="59"/>
      <c r="LNL2346" s="59"/>
      <c r="LNM2346" s="59"/>
      <c r="LNN2346" s="59"/>
      <c r="LNO2346" s="59"/>
      <c r="LNP2346" s="59"/>
      <c r="LNQ2346" s="59"/>
      <c r="LNR2346" s="59"/>
      <c r="LNS2346" s="59"/>
      <c r="LNT2346" s="59"/>
      <c r="LNU2346" s="59"/>
      <c r="LNV2346" s="59"/>
      <c r="LNW2346" s="59"/>
      <c r="LNX2346" s="59"/>
      <c r="LNY2346" s="59"/>
      <c r="LNZ2346" s="59"/>
      <c r="LOA2346" s="59"/>
      <c r="LOB2346" s="59"/>
      <c r="LOC2346" s="59"/>
      <c r="LOD2346" s="59"/>
      <c r="LOE2346" s="59"/>
      <c r="LOF2346" s="59"/>
      <c r="LOG2346" s="59"/>
      <c r="LOH2346" s="59"/>
      <c r="LOI2346" s="59"/>
      <c r="LOJ2346" s="59"/>
      <c r="LOK2346" s="59"/>
      <c r="LOL2346" s="59"/>
      <c r="LOM2346" s="59"/>
      <c r="LON2346" s="59"/>
      <c r="LOO2346" s="59"/>
      <c r="LOP2346" s="59"/>
      <c r="LOQ2346" s="59"/>
      <c r="LOR2346" s="59"/>
      <c r="LOS2346" s="59"/>
      <c r="LOT2346" s="59"/>
      <c r="LOU2346" s="59"/>
      <c r="LOV2346" s="59"/>
      <c r="LOW2346" s="59"/>
      <c r="LOX2346" s="59"/>
      <c r="LOY2346" s="59"/>
      <c r="LOZ2346" s="59"/>
      <c r="LPA2346" s="59"/>
      <c r="LPB2346" s="59"/>
      <c r="LPC2346" s="59"/>
      <c r="LPD2346" s="59"/>
      <c r="LPE2346" s="59"/>
      <c r="LPF2346" s="59"/>
      <c r="LPG2346" s="59"/>
      <c r="LPH2346" s="59"/>
      <c r="LPI2346" s="59"/>
      <c r="LPJ2346" s="59"/>
      <c r="LPK2346" s="59"/>
      <c r="LPL2346" s="59"/>
      <c r="LPM2346" s="59"/>
      <c r="LPN2346" s="59"/>
      <c r="LPO2346" s="59"/>
      <c r="LPP2346" s="59"/>
      <c r="LPQ2346" s="59"/>
      <c r="LPR2346" s="59"/>
      <c r="LPS2346" s="59"/>
      <c r="LPT2346" s="59"/>
      <c r="LPU2346" s="59"/>
      <c r="LPV2346" s="59"/>
      <c r="LPW2346" s="59"/>
      <c r="LPX2346" s="59"/>
      <c r="LPY2346" s="59"/>
      <c r="LPZ2346" s="59"/>
      <c r="LQA2346" s="59"/>
      <c r="LQB2346" s="59"/>
      <c r="LQC2346" s="59"/>
      <c r="LQD2346" s="59"/>
      <c r="LQE2346" s="59"/>
      <c r="LQF2346" s="59"/>
      <c r="LQG2346" s="59"/>
      <c r="LQH2346" s="59"/>
      <c r="LQI2346" s="59"/>
      <c r="LQJ2346" s="59"/>
      <c r="LQK2346" s="59"/>
      <c r="LQL2346" s="59"/>
      <c r="LQM2346" s="59"/>
      <c r="LQN2346" s="59"/>
      <c r="LQO2346" s="59"/>
      <c r="LQP2346" s="59"/>
      <c r="LQQ2346" s="59"/>
      <c r="LQR2346" s="59"/>
      <c r="LQS2346" s="59"/>
      <c r="LQT2346" s="59"/>
      <c r="LQU2346" s="59"/>
      <c r="LQV2346" s="59"/>
      <c r="LQW2346" s="59"/>
      <c r="LQX2346" s="59"/>
      <c r="LQY2346" s="59"/>
      <c r="LQZ2346" s="59"/>
      <c r="LRA2346" s="59"/>
      <c r="LRB2346" s="59"/>
      <c r="LRC2346" s="59"/>
      <c r="LRD2346" s="59"/>
      <c r="LRE2346" s="59"/>
      <c r="LRF2346" s="59"/>
      <c r="LRG2346" s="59"/>
      <c r="LRH2346" s="59"/>
      <c r="LRI2346" s="59"/>
      <c r="LRJ2346" s="59"/>
      <c r="LRK2346" s="59"/>
      <c r="LRL2346" s="59"/>
      <c r="LRM2346" s="59"/>
      <c r="LRN2346" s="59"/>
      <c r="LRO2346" s="59"/>
      <c r="LRP2346" s="59"/>
      <c r="LRQ2346" s="59"/>
      <c r="LRR2346" s="59"/>
      <c r="LRS2346" s="59"/>
      <c r="LRT2346" s="59"/>
      <c r="LRU2346" s="59"/>
      <c r="LRV2346" s="59"/>
      <c r="LRW2346" s="59"/>
      <c r="LRX2346" s="59"/>
      <c r="LRY2346" s="59"/>
      <c r="LRZ2346" s="59"/>
      <c r="LSA2346" s="59"/>
      <c r="LSB2346" s="59"/>
      <c r="LSC2346" s="59"/>
      <c r="LSD2346" s="59"/>
      <c r="LSE2346" s="59"/>
      <c r="LSF2346" s="59"/>
      <c r="LSG2346" s="59"/>
      <c r="LSH2346" s="59"/>
      <c r="LSI2346" s="59"/>
      <c r="LSJ2346" s="59"/>
      <c r="LSK2346" s="59"/>
      <c r="LSL2346" s="59"/>
      <c r="LSM2346" s="59"/>
      <c r="LSN2346" s="59"/>
      <c r="LSO2346" s="59"/>
      <c r="LSP2346" s="59"/>
      <c r="LSQ2346" s="59"/>
      <c r="LSR2346" s="59"/>
      <c r="LSS2346" s="59"/>
      <c r="LST2346" s="59"/>
      <c r="LSU2346" s="59"/>
      <c r="LSV2346" s="59"/>
      <c r="LSW2346" s="59"/>
      <c r="LSX2346" s="59"/>
      <c r="LSY2346" s="59"/>
      <c r="LSZ2346" s="59"/>
      <c r="LTA2346" s="59"/>
      <c r="LTB2346" s="59"/>
      <c r="LTC2346" s="59"/>
      <c r="LTD2346" s="59"/>
      <c r="LTE2346" s="59"/>
      <c r="LTF2346" s="59"/>
      <c r="LTG2346" s="59"/>
      <c r="LTH2346" s="59"/>
      <c r="LTI2346" s="59"/>
      <c r="LTJ2346" s="59"/>
      <c r="LTK2346" s="59"/>
      <c r="LTL2346" s="59"/>
      <c r="LTM2346" s="59"/>
      <c r="LTN2346" s="59"/>
      <c r="LTO2346" s="59"/>
      <c r="LTP2346" s="59"/>
      <c r="LTQ2346" s="59"/>
      <c r="LTR2346" s="59"/>
      <c r="LTS2346" s="59"/>
      <c r="LTT2346" s="59"/>
      <c r="LTU2346" s="59"/>
      <c r="LTV2346" s="59"/>
      <c r="LTW2346" s="59"/>
      <c r="LTX2346" s="59"/>
      <c r="LTY2346" s="59"/>
      <c r="LTZ2346" s="59"/>
      <c r="LUA2346" s="59"/>
      <c r="LUB2346" s="59"/>
      <c r="LUC2346" s="59"/>
      <c r="LUD2346" s="59"/>
      <c r="LUE2346" s="59"/>
      <c r="LUF2346" s="59"/>
      <c r="LUG2346" s="59"/>
      <c r="LUH2346" s="59"/>
      <c r="LUI2346" s="59"/>
      <c r="LUJ2346" s="59"/>
      <c r="LUK2346" s="59"/>
      <c r="LUL2346" s="59"/>
      <c r="LUM2346" s="59"/>
      <c r="LUN2346" s="59"/>
      <c r="LUO2346" s="59"/>
      <c r="LUP2346" s="59"/>
      <c r="LUQ2346" s="59"/>
      <c r="LUR2346" s="59"/>
      <c r="LUS2346" s="59"/>
      <c r="LUT2346" s="59"/>
      <c r="LUU2346" s="59"/>
      <c r="LUV2346" s="59"/>
      <c r="LUW2346" s="59"/>
      <c r="LUX2346" s="59"/>
      <c r="LUY2346" s="59"/>
      <c r="LUZ2346" s="59"/>
      <c r="LVA2346" s="59"/>
      <c r="LVB2346" s="59"/>
      <c r="LVC2346" s="59"/>
      <c r="LVD2346" s="59"/>
      <c r="LVE2346" s="59"/>
      <c r="LVF2346" s="59"/>
      <c r="LVG2346" s="59"/>
      <c r="LVH2346" s="59"/>
      <c r="LVI2346" s="59"/>
      <c r="LVJ2346" s="59"/>
      <c r="LVK2346" s="59"/>
      <c r="LVL2346" s="59"/>
      <c r="LVM2346" s="59"/>
      <c r="LVN2346" s="59"/>
      <c r="LVO2346" s="59"/>
      <c r="LVP2346" s="59"/>
      <c r="LVQ2346" s="59"/>
      <c r="LVR2346" s="59"/>
      <c r="LVS2346" s="59"/>
      <c r="LVT2346" s="59"/>
      <c r="LVU2346" s="59"/>
      <c r="LVV2346" s="59"/>
      <c r="LVW2346" s="59"/>
      <c r="LVX2346" s="59"/>
      <c r="LVY2346" s="59"/>
      <c r="LVZ2346" s="59"/>
      <c r="LWA2346" s="59"/>
      <c r="LWB2346" s="59"/>
      <c r="LWC2346" s="59"/>
      <c r="LWD2346" s="59"/>
      <c r="LWE2346" s="59"/>
      <c r="LWF2346" s="59"/>
      <c r="LWG2346" s="59"/>
      <c r="LWH2346" s="59"/>
      <c r="LWI2346" s="59"/>
      <c r="LWJ2346" s="59"/>
      <c r="LWK2346" s="59"/>
      <c r="LWL2346" s="59"/>
      <c r="LWM2346" s="59"/>
      <c r="LWN2346" s="59"/>
      <c r="LWO2346" s="59"/>
      <c r="LWP2346" s="59"/>
      <c r="LWQ2346" s="59"/>
      <c r="LWR2346" s="59"/>
      <c r="LWS2346" s="59"/>
      <c r="LWT2346" s="59"/>
      <c r="LWU2346" s="59"/>
      <c r="LWV2346" s="59"/>
      <c r="LWW2346" s="59"/>
      <c r="LWX2346" s="59"/>
      <c r="LWY2346" s="59"/>
      <c r="LWZ2346" s="59"/>
      <c r="LXA2346" s="59"/>
      <c r="LXB2346" s="59"/>
      <c r="LXC2346" s="59"/>
      <c r="LXD2346" s="59"/>
      <c r="LXE2346" s="59"/>
      <c r="LXF2346" s="59"/>
      <c r="LXG2346" s="59"/>
      <c r="LXH2346" s="59"/>
      <c r="LXI2346" s="59"/>
      <c r="LXJ2346" s="59"/>
      <c r="LXK2346" s="59"/>
      <c r="LXL2346" s="59"/>
      <c r="LXM2346" s="59"/>
      <c r="LXN2346" s="59"/>
      <c r="LXO2346" s="59"/>
      <c r="LXP2346" s="59"/>
      <c r="LXQ2346" s="59"/>
      <c r="LXR2346" s="59"/>
      <c r="LXS2346" s="59"/>
      <c r="LXT2346" s="59"/>
      <c r="LXU2346" s="59"/>
      <c r="LXV2346" s="59"/>
      <c r="LXW2346" s="59"/>
      <c r="LXX2346" s="59"/>
      <c r="LXY2346" s="59"/>
      <c r="LXZ2346" s="59"/>
      <c r="LYA2346" s="59"/>
      <c r="LYB2346" s="59"/>
      <c r="LYC2346" s="59"/>
      <c r="LYD2346" s="59"/>
      <c r="LYE2346" s="59"/>
      <c r="LYF2346" s="59"/>
      <c r="LYG2346" s="59"/>
      <c r="LYH2346" s="59"/>
      <c r="LYI2346" s="59"/>
      <c r="LYJ2346" s="59"/>
      <c r="LYK2346" s="59"/>
      <c r="LYL2346" s="59"/>
      <c r="LYM2346" s="59"/>
      <c r="LYN2346" s="59"/>
      <c r="LYO2346" s="59"/>
      <c r="LYP2346" s="59"/>
      <c r="LYQ2346" s="59"/>
      <c r="LYR2346" s="59"/>
      <c r="LYS2346" s="59"/>
      <c r="LYT2346" s="59"/>
      <c r="LYU2346" s="59"/>
      <c r="LYV2346" s="59"/>
      <c r="LYW2346" s="59"/>
      <c r="LYX2346" s="59"/>
      <c r="LYY2346" s="59"/>
      <c r="LYZ2346" s="59"/>
      <c r="LZA2346" s="59"/>
      <c r="LZB2346" s="59"/>
      <c r="LZC2346" s="59"/>
      <c r="LZD2346" s="59"/>
      <c r="LZE2346" s="59"/>
      <c r="LZF2346" s="59"/>
      <c r="LZG2346" s="59"/>
      <c r="LZH2346" s="59"/>
      <c r="LZI2346" s="59"/>
      <c r="LZJ2346" s="59"/>
      <c r="LZK2346" s="59"/>
      <c r="LZL2346" s="59"/>
      <c r="LZM2346" s="59"/>
      <c r="LZN2346" s="59"/>
      <c r="LZO2346" s="59"/>
      <c r="LZP2346" s="59"/>
      <c r="LZQ2346" s="59"/>
      <c r="LZR2346" s="59"/>
      <c r="LZS2346" s="59"/>
      <c r="LZT2346" s="59"/>
      <c r="LZU2346" s="59"/>
      <c r="LZV2346" s="59"/>
      <c r="LZW2346" s="59"/>
      <c r="LZX2346" s="59"/>
      <c r="LZY2346" s="59"/>
      <c r="LZZ2346" s="59"/>
      <c r="MAA2346" s="59"/>
      <c r="MAB2346" s="59"/>
      <c r="MAC2346" s="59"/>
      <c r="MAD2346" s="59"/>
      <c r="MAE2346" s="59"/>
      <c r="MAF2346" s="59"/>
      <c r="MAG2346" s="59"/>
      <c r="MAH2346" s="59"/>
      <c r="MAI2346" s="59"/>
      <c r="MAJ2346" s="59"/>
      <c r="MAK2346" s="59"/>
      <c r="MAL2346" s="59"/>
      <c r="MAM2346" s="59"/>
      <c r="MAN2346" s="59"/>
      <c r="MAO2346" s="59"/>
      <c r="MAP2346" s="59"/>
      <c r="MAQ2346" s="59"/>
      <c r="MAR2346" s="59"/>
      <c r="MAS2346" s="59"/>
      <c r="MAT2346" s="59"/>
      <c r="MAU2346" s="59"/>
      <c r="MAV2346" s="59"/>
      <c r="MAW2346" s="59"/>
      <c r="MAX2346" s="59"/>
      <c r="MAY2346" s="59"/>
      <c r="MAZ2346" s="59"/>
      <c r="MBA2346" s="59"/>
      <c r="MBB2346" s="59"/>
      <c r="MBC2346" s="59"/>
      <c r="MBD2346" s="59"/>
      <c r="MBE2346" s="59"/>
      <c r="MBF2346" s="59"/>
      <c r="MBG2346" s="59"/>
      <c r="MBH2346" s="59"/>
      <c r="MBI2346" s="59"/>
      <c r="MBJ2346" s="59"/>
      <c r="MBK2346" s="59"/>
      <c r="MBL2346" s="59"/>
      <c r="MBM2346" s="59"/>
      <c r="MBN2346" s="59"/>
      <c r="MBO2346" s="59"/>
      <c r="MBP2346" s="59"/>
      <c r="MBQ2346" s="59"/>
      <c r="MBR2346" s="59"/>
      <c r="MBS2346" s="59"/>
      <c r="MBT2346" s="59"/>
      <c r="MBU2346" s="59"/>
      <c r="MBV2346" s="59"/>
      <c r="MBW2346" s="59"/>
      <c r="MBX2346" s="59"/>
      <c r="MBY2346" s="59"/>
      <c r="MBZ2346" s="59"/>
      <c r="MCA2346" s="59"/>
      <c r="MCB2346" s="59"/>
      <c r="MCC2346" s="59"/>
      <c r="MCD2346" s="59"/>
      <c r="MCE2346" s="59"/>
      <c r="MCF2346" s="59"/>
      <c r="MCG2346" s="59"/>
      <c r="MCH2346" s="59"/>
      <c r="MCI2346" s="59"/>
      <c r="MCJ2346" s="59"/>
      <c r="MCK2346" s="59"/>
      <c r="MCL2346" s="59"/>
      <c r="MCM2346" s="59"/>
      <c r="MCN2346" s="59"/>
      <c r="MCO2346" s="59"/>
      <c r="MCP2346" s="59"/>
      <c r="MCQ2346" s="59"/>
      <c r="MCR2346" s="59"/>
      <c r="MCS2346" s="59"/>
      <c r="MCT2346" s="59"/>
      <c r="MCU2346" s="59"/>
      <c r="MCV2346" s="59"/>
      <c r="MCW2346" s="59"/>
      <c r="MCX2346" s="59"/>
      <c r="MCY2346" s="59"/>
      <c r="MCZ2346" s="59"/>
      <c r="MDA2346" s="59"/>
      <c r="MDB2346" s="59"/>
      <c r="MDC2346" s="59"/>
      <c r="MDD2346" s="59"/>
      <c r="MDE2346" s="59"/>
      <c r="MDF2346" s="59"/>
      <c r="MDG2346" s="59"/>
      <c r="MDH2346" s="59"/>
      <c r="MDI2346" s="59"/>
      <c r="MDJ2346" s="59"/>
      <c r="MDK2346" s="59"/>
      <c r="MDL2346" s="59"/>
      <c r="MDM2346" s="59"/>
      <c r="MDN2346" s="59"/>
      <c r="MDO2346" s="59"/>
      <c r="MDP2346" s="59"/>
      <c r="MDQ2346" s="59"/>
      <c r="MDR2346" s="59"/>
      <c r="MDS2346" s="59"/>
      <c r="MDT2346" s="59"/>
      <c r="MDU2346" s="59"/>
      <c r="MDV2346" s="59"/>
      <c r="MDW2346" s="59"/>
      <c r="MDX2346" s="59"/>
      <c r="MDY2346" s="59"/>
      <c r="MDZ2346" s="59"/>
      <c r="MEA2346" s="59"/>
      <c r="MEB2346" s="59"/>
      <c r="MEC2346" s="59"/>
      <c r="MED2346" s="59"/>
      <c r="MEE2346" s="59"/>
      <c r="MEF2346" s="59"/>
      <c r="MEG2346" s="59"/>
      <c r="MEH2346" s="59"/>
      <c r="MEI2346" s="59"/>
      <c r="MEJ2346" s="59"/>
      <c r="MEK2346" s="59"/>
      <c r="MEL2346" s="59"/>
      <c r="MEM2346" s="59"/>
      <c r="MEN2346" s="59"/>
      <c r="MEO2346" s="59"/>
      <c r="MEP2346" s="59"/>
      <c r="MEQ2346" s="59"/>
      <c r="MER2346" s="59"/>
      <c r="MES2346" s="59"/>
      <c r="MET2346" s="59"/>
      <c r="MEU2346" s="59"/>
      <c r="MEV2346" s="59"/>
      <c r="MEW2346" s="59"/>
      <c r="MEX2346" s="59"/>
      <c r="MEY2346" s="59"/>
      <c r="MEZ2346" s="59"/>
      <c r="MFA2346" s="59"/>
      <c r="MFB2346" s="59"/>
      <c r="MFC2346" s="59"/>
      <c r="MFD2346" s="59"/>
      <c r="MFE2346" s="59"/>
      <c r="MFF2346" s="59"/>
      <c r="MFG2346" s="59"/>
      <c r="MFH2346" s="59"/>
      <c r="MFI2346" s="59"/>
      <c r="MFJ2346" s="59"/>
      <c r="MFK2346" s="59"/>
      <c r="MFL2346" s="59"/>
      <c r="MFM2346" s="59"/>
      <c r="MFN2346" s="59"/>
      <c r="MFO2346" s="59"/>
      <c r="MFP2346" s="59"/>
      <c r="MFQ2346" s="59"/>
      <c r="MFR2346" s="59"/>
      <c r="MFS2346" s="59"/>
      <c r="MFT2346" s="59"/>
      <c r="MFU2346" s="59"/>
      <c r="MFV2346" s="59"/>
      <c r="MFW2346" s="59"/>
      <c r="MFX2346" s="59"/>
      <c r="MFY2346" s="59"/>
      <c r="MFZ2346" s="59"/>
      <c r="MGA2346" s="59"/>
      <c r="MGB2346" s="59"/>
      <c r="MGC2346" s="59"/>
      <c r="MGD2346" s="59"/>
      <c r="MGE2346" s="59"/>
      <c r="MGF2346" s="59"/>
      <c r="MGG2346" s="59"/>
      <c r="MGH2346" s="59"/>
      <c r="MGI2346" s="59"/>
      <c r="MGJ2346" s="59"/>
      <c r="MGK2346" s="59"/>
      <c r="MGL2346" s="59"/>
      <c r="MGM2346" s="59"/>
      <c r="MGN2346" s="59"/>
      <c r="MGO2346" s="59"/>
      <c r="MGP2346" s="59"/>
      <c r="MGQ2346" s="59"/>
      <c r="MGR2346" s="59"/>
      <c r="MGS2346" s="59"/>
      <c r="MGT2346" s="59"/>
      <c r="MGU2346" s="59"/>
      <c r="MGV2346" s="59"/>
      <c r="MGW2346" s="59"/>
      <c r="MGX2346" s="59"/>
      <c r="MGY2346" s="59"/>
      <c r="MGZ2346" s="59"/>
      <c r="MHA2346" s="59"/>
      <c r="MHB2346" s="59"/>
      <c r="MHC2346" s="59"/>
      <c r="MHD2346" s="59"/>
      <c r="MHE2346" s="59"/>
      <c r="MHF2346" s="59"/>
      <c r="MHG2346" s="59"/>
      <c r="MHH2346" s="59"/>
      <c r="MHI2346" s="59"/>
      <c r="MHJ2346" s="59"/>
      <c r="MHK2346" s="59"/>
      <c r="MHL2346" s="59"/>
      <c r="MHM2346" s="59"/>
      <c r="MHN2346" s="59"/>
      <c r="MHO2346" s="59"/>
      <c r="MHP2346" s="59"/>
      <c r="MHQ2346" s="59"/>
      <c r="MHR2346" s="59"/>
      <c r="MHS2346" s="59"/>
      <c r="MHT2346" s="59"/>
      <c r="MHU2346" s="59"/>
      <c r="MHV2346" s="59"/>
      <c r="MHW2346" s="59"/>
      <c r="MHX2346" s="59"/>
      <c r="MHY2346" s="59"/>
      <c r="MHZ2346" s="59"/>
      <c r="MIA2346" s="59"/>
      <c r="MIB2346" s="59"/>
      <c r="MIC2346" s="59"/>
      <c r="MID2346" s="59"/>
      <c r="MIE2346" s="59"/>
      <c r="MIF2346" s="59"/>
      <c r="MIG2346" s="59"/>
      <c r="MIH2346" s="59"/>
      <c r="MII2346" s="59"/>
      <c r="MIJ2346" s="59"/>
      <c r="MIK2346" s="59"/>
      <c r="MIL2346" s="59"/>
      <c r="MIM2346" s="59"/>
      <c r="MIN2346" s="59"/>
      <c r="MIO2346" s="59"/>
      <c r="MIP2346" s="59"/>
      <c r="MIQ2346" s="59"/>
      <c r="MIR2346" s="59"/>
      <c r="MIS2346" s="59"/>
      <c r="MIT2346" s="59"/>
      <c r="MIU2346" s="59"/>
      <c r="MIV2346" s="59"/>
      <c r="MIW2346" s="59"/>
      <c r="MIX2346" s="59"/>
      <c r="MIY2346" s="59"/>
      <c r="MIZ2346" s="59"/>
      <c r="MJA2346" s="59"/>
      <c r="MJB2346" s="59"/>
      <c r="MJC2346" s="59"/>
      <c r="MJD2346" s="59"/>
      <c r="MJE2346" s="59"/>
      <c r="MJF2346" s="59"/>
      <c r="MJG2346" s="59"/>
      <c r="MJH2346" s="59"/>
      <c r="MJI2346" s="59"/>
      <c r="MJJ2346" s="59"/>
      <c r="MJK2346" s="59"/>
      <c r="MJL2346" s="59"/>
      <c r="MJM2346" s="59"/>
      <c r="MJN2346" s="59"/>
      <c r="MJO2346" s="59"/>
      <c r="MJP2346" s="59"/>
      <c r="MJQ2346" s="59"/>
      <c r="MJR2346" s="59"/>
      <c r="MJS2346" s="59"/>
      <c r="MJT2346" s="59"/>
      <c r="MJU2346" s="59"/>
      <c r="MJV2346" s="59"/>
      <c r="MJW2346" s="59"/>
      <c r="MJX2346" s="59"/>
      <c r="MJY2346" s="59"/>
      <c r="MJZ2346" s="59"/>
      <c r="MKA2346" s="59"/>
      <c r="MKB2346" s="59"/>
      <c r="MKC2346" s="59"/>
      <c r="MKD2346" s="59"/>
      <c r="MKE2346" s="59"/>
      <c r="MKF2346" s="59"/>
      <c r="MKG2346" s="59"/>
      <c r="MKH2346" s="59"/>
      <c r="MKI2346" s="59"/>
      <c r="MKJ2346" s="59"/>
      <c r="MKK2346" s="59"/>
      <c r="MKL2346" s="59"/>
      <c r="MKM2346" s="59"/>
      <c r="MKN2346" s="59"/>
      <c r="MKO2346" s="59"/>
      <c r="MKP2346" s="59"/>
      <c r="MKQ2346" s="59"/>
      <c r="MKR2346" s="59"/>
      <c r="MKS2346" s="59"/>
      <c r="MKT2346" s="59"/>
      <c r="MKU2346" s="59"/>
      <c r="MKV2346" s="59"/>
      <c r="MKW2346" s="59"/>
      <c r="MKX2346" s="59"/>
      <c r="MKY2346" s="59"/>
      <c r="MKZ2346" s="59"/>
      <c r="MLA2346" s="59"/>
      <c r="MLB2346" s="59"/>
      <c r="MLC2346" s="59"/>
      <c r="MLD2346" s="59"/>
      <c r="MLE2346" s="59"/>
      <c r="MLF2346" s="59"/>
      <c r="MLG2346" s="59"/>
      <c r="MLH2346" s="59"/>
      <c r="MLI2346" s="59"/>
      <c r="MLJ2346" s="59"/>
      <c r="MLK2346" s="59"/>
      <c r="MLL2346" s="59"/>
      <c r="MLM2346" s="59"/>
      <c r="MLN2346" s="59"/>
      <c r="MLO2346" s="59"/>
      <c r="MLP2346" s="59"/>
      <c r="MLQ2346" s="59"/>
      <c r="MLR2346" s="59"/>
      <c r="MLS2346" s="59"/>
      <c r="MLT2346" s="59"/>
      <c r="MLU2346" s="59"/>
      <c r="MLV2346" s="59"/>
      <c r="MLW2346" s="59"/>
      <c r="MLX2346" s="59"/>
      <c r="MLY2346" s="59"/>
      <c r="MLZ2346" s="59"/>
      <c r="MMA2346" s="59"/>
      <c r="MMB2346" s="59"/>
      <c r="MMC2346" s="59"/>
      <c r="MMD2346" s="59"/>
      <c r="MME2346" s="59"/>
      <c r="MMF2346" s="59"/>
      <c r="MMG2346" s="59"/>
      <c r="MMH2346" s="59"/>
      <c r="MMI2346" s="59"/>
      <c r="MMJ2346" s="59"/>
      <c r="MMK2346" s="59"/>
      <c r="MML2346" s="59"/>
      <c r="MMM2346" s="59"/>
      <c r="MMN2346" s="59"/>
      <c r="MMO2346" s="59"/>
      <c r="MMP2346" s="59"/>
      <c r="MMQ2346" s="59"/>
      <c r="MMR2346" s="59"/>
      <c r="MMS2346" s="59"/>
      <c r="MMT2346" s="59"/>
      <c r="MMU2346" s="59"/>
      <c r="MMV2346" s="59"/>
      <c r="MMW2346" s="59"/>
      <c r="MMX2346" s="59"/>
      <c r="MMY2346" s="59"/>
      <c r="MMZ2346" s="59"/>
      <c r="MNA2346" s="59"/>
      <c r="MNB2346" s="59"/>
      <c r="MNC2346" s="59"/>
      <c r="MND2346" s="59"/>
      <c r="MNE2346" s="59"/>
      <c r="MNF2346" s="59"/>
      <c r="MNG2346" s="59"/>
      <c r="MNH2346" s="59"/>
      <c r="MNI2346" s="59"/>
      <c r="MNJ2346" s="59"/>
      <c r="MNK2346" s="59"/>
      <c r="MNL2346" s="59"/>
      <c r="MNM2346" s="59"/>
      <c r="MNN2346" s="59"/>
      <c r="MNO2346" s="59"/>
      <c r="MNP2346" s="59"/>
      <c r="MNQ2346" s="59"/>
      <c r="MNR2346" s="59"/>
      <c r="MNS2346" s="59"/>
      <c r="MNT2346" s="59"/>
      <c r="MNU2346" s="59"/>
      <c r="MNV2346" s="59"/>
      <c r="MNW2346" s="59"/>
      <c r="MNX2346" s="59"/>
      <c r="MNY2346" s="59"/>
      <c r="MNZ2346" s="59"/>
      <c r="MOA2346" s="59"/>
      <c r="MOB2346" s="59"/>
      <c r="MOC2346" s="59"/>
      <c r="MOD2346" s="59"/>
      <c r="MOE2346" s="59"/>
      <c r="MOF2346" s="59"/>
      <c r="MOG2346" s="59"/>
      <c r="MOH2346" s="59"/>
      <c r="MOI2346" s="59"/>
      <c r="MOJ2346" s="59"/>
      <c r="MOK2346" s="59"/>
      <c r="MOL2346" s="59"/>
      <c r="MOM2346" s="59"/>
      <c r="MON2346" s="59"/>
      <c r="MOO2346" s="59"/>
      <c r="MOP2346" s="59"/>
      <c r="MOQ2346" s="59"/>
      <c r="MOR2346" s="59"/>
      <c r="MOS2346" s="59"/>
      <c r="MOT2346" s="59"/>
      <c r="MOU2346" s="59"/>
      <c r="MOV2346" s="59"/>
      <c r="MOW2346" s="59"/>
      <c r="MOX2346" s="59"/>
      <c r="MOY2346" s="59"/>
      <c r="MOZ2346" s="59"/>
      <c r="MPA2346" s="59"/>
      <c r="MPB2346" s="59"/>
      <c r="MPC2346" s="59"/>
      <c r="MPD2346" s="59"/>
      <c r="MPE2346" s="59"/>
      <c r="MPF2346" s="59"/>
      <c r="MPG2346" s="59"/>
      <c r="MPH2346" s="59"/>
      <c r="MPI2346" s="59"/>
      <c r="MPJ2346" s="59"/>
      <c r="MPK2346" s="59"/>
      <c r="MPL2346" s="59"/>
      <c r="MPM2346" s="59"/>
      <c r="MPN2346" s="59"/>
      <c r="MPO2346" s="59"/>
      <c r="MPP2346" s="59"/>
      <c r="MPQ2346" s="59"/>
      <c r="MPR2346" s="59"/>
      <c r="MPS2346" s="59"/>
      <c r="MPT2346" s="59"/>
      <c r="MPU2346" s="59"/>
      <c r="MPV2346" s="59"/>
      <c r="MPW2346" s="59"/>
      <c r="MPX2346" s="59"/>
      <c r="MPY2346" s="59"/>
      <c r="MPZ2346" s="59"/>
      <c r="MQA2346" s="59"/>
      <c r="MQB2346" s="59"/>
      <c r="MQC2346" s="59"/>
      <c r="MQD2346" s="59"/>
      <c r="MQE2346" s="59"/>
      <c r="MQF2346" s="59"/>
      <c r="MQG2346" s="59"/>
      <c r="MQH2346" s="59"/>
      <c r="MQI2346" s="59"/>
      <c r="MQJ2346" s="59"/>
      <c r="MQK2346" s="59"/>
      <c r="MQL2346" s="59"/>
      <c r="MQM2346" s="59"/>
      <c r="MQN2346" s="59"/>
      <c r="MQO2346" s="59"/>
      <c r="MQP2346" s="59"/>
      <c r="MQQ2346" s="59"/>
      <c r="MQR2346" s="59"/>
      <c r="MQS2346" s="59"/>
      <c r="MQT2346" s="59"/>
      <c r="MQU2346" s="59"/>
      <c r="MQV2346" s="59"/>
      <c r="MQW2346" s="59"/>
      <c r="MQX2346" s="59"/>
      <c r="MQY2346" s="59"/>
      <c r="MQZ2346" s="59"/>
      <c r="MRA2346" s="59"/>
      <c r="MRB2346" s="59"/>
      <c r="MRC2346" s="59"/>
      <c r="MRD2346" s="59"/>
      <c r="MRE2346" s="59"/>
      <c r="MRF2346" s="59"/>
      <c r="MRG2346" s="59"/>
      <c r="MRH2346" s="59"/>
      <c r="MRI2346" s="59"/>
      <c r="MRJ2346" s="59"/>
      <c r="MRK2346" s="59"/>
      <c r="MRL2346" s="59"/>
      <c r="MRM2346" s="59"/>
      <c r="MRN2346" s="59"/>
      <c r="MRO2346" s="59"/>
      <c r="MRP2346" s="59"/>
      <c r="MRQ2346" s="59"/>
      <c r="MRR2346" s="59"/>
      <c r="MRS2346" s="59"/>
      <c r="MRT2346" s="59"/>
      <c r="MRU2346" s="59"/>
      <c r="MRV2346" s="59"/>
      <c r="MRW2346" s="59"/>
      <c r="MRX2346" s="59"/>
      <c r="MRY2346" s="59"/>
      <c r="MRZ2346" s="59"/>
      <c r="MSA2346" s="59"/>
      <c r="MSB2346" s="59"/>
      <c r="MSC2346" s="59"/>
      <c r="MSD2346" s="59"/>
      <c r="MSE2346" s="59"/>
      <c r="MSF2346" s="59"/>
      <c r="MSG2346" s="59"/>
      <c r="MSH2346" s="59"/>
      <c r="MSI2346" s="59"/>
      <c r="MSJ2346" s="59"/>
      <c r="MSK2346" s="59"/>
      <c r="MSL2346" s="59"/>
      <c r="MSM2346" s="59"/>
      <c r="MSN2346" s="59"/>
      <c r="MSO2346" s="59"/>
      <c r="MSP2346" s="59"/>
      <c r="MSQ2346" s="59"/>
      <c r="MSR2346" s="59"/>
      <c r="MSS2346" s="59"/>
      <c r="MST2346" s="59"/>
      <c r="MSU2346" s="59"/>
      <c r="MSV2346" s="59"/>
      <c r="MSW2346" s="59"/>
      <c r="MSX2346" s="59"/>
      <c r="MSY2346" s="59"/>
      <c r="MSZ2346" s="59"/>
      <c r="MTA2346" s="59"/>
      <c r="MTB2346" s="59"/>
      <c r="MTC2346" s="59"/>
      <c r="MTD2346" s="59"/>
      <c r="MTE2346" s="59"/>
      <c r="MTF2346" s="59"/>
      <c r="MTG2346" s="59"/>
      <c r="MTH2346" s="59"/>
      <c r="MTI2346" s="59"/>
      <c r="MTJ2346" s="59"/>
      <c r="MTK2346" s="59"/>
      <c r="MTL2346" s="59"/>
      <c r="MTM2346" s="59"/>
      <c r="MTN2346" s="59"/>
      <c r="MTO2346" s="59"/>
      <c r="MTP2346" s="59"/>
      <c r="MTQ2346" s="59"/>
      <c r="MTR2346" s="59"/>
      <c r="MTS2346" s="59"/>
      <c r="MTT2346" s="59"/>
      <c r="MTU2346" s="59"/>
      <c r="MTV2346" s="59"/>
      <c r="MTW2346" s="59"/>
      <c r="MTX2346" s="59"/>
      <c r="MTY2346" s="59"/>
      <c r="MTZ2346" s="59"/>
      <c r="MUA2346" s="59"/>
      <c r="MUB2346" s="59"/>
      <c r="MUC2346" s="59"/>
      <c r="MUD2346" s="59"/>
      <c r="MUE2346" s="59"/>
      <c r="MUF2346" s="59"/>
      <c r="MUG2346" s="59"/>
      <c r="MUH2346" s="59"/>
      <c r="MUI2346" s="59"/>
      <c r="MUJ2346" s="59"/>
      <c r="MUK2346" s="59"/>
      <c r="MUL2346" s="59"/>
      <c r="MUM2346" s="59"/>
      <c r="MUN2346" s="59"/>
      <c r="MUO2346" s="59"/>
      <c r="MUP2346" s="59"/>
      <c r="MUQ2346" s="59"/>
      <c r="MUR2346" s="59"/>
      <c r="MUS2346" s="59"/>
      <c r="MUT2346" s="59"/>
      <c r="MUU2346" s="59"/>
      <c r="MUV2346" s="59"/>
      <c r="MUW2346" s="59"/>
      <c r="MUX2346" s="59"/>
      <c r="MUY2346" s="59"/>
      <c r="MUZ2346" s="59"/>
      <c r="MVA2346" s="59"/>
      <c r="MVB2346" s="59"/>
      <c r="MVC2346" s="59"/>
      <c r="MVD2346" s="59"/>
      <c r="MVE2346" s="59"/>
      <c r="MVF2346" s="59"/>
      <c r="MVG2346" s="59"/>
      <c r="MVH2346" s="59"/>
      <c r="MVI2346" s="59"/>
      <c r="MVJ2346" s="59"/>
      <c r="MVK2346" s="59"/>
      <c r="MVL2346" s="59"/>
      <c r="MVM2346" s="59"/>
      <c r="MVN2346" s="59"/>
      <c r="MVO2346" s="59"/>
      <c r="MVP2346" s="59"/>
      <c r="MVQ2346" s="59"/>
      <c r="MVR2346" s="59"/>
      <c r="MVS2346" s="59"/>
      <c r="MVT2346" s="59"/>
      <c r="MVU2346" s="59"/>
      <c r="MVV2346" s="59"/>
      <c r="MVW2346" s="59"/>
      <c r="MVX2346" s="59"/>
      <c r="MVY2346" s="59"/>
      <c r="MVZ2346" s="59"/>
      <c r="MWA2346" s="59"/>
      <c r="MWB2346" s="59"/>
      <c r="MWC2346" s="59"/>
      <c r="MWD2346" s="59"/>
      <c r="MWE2346" s="59"/>
      <c r="MWF2346" s="59"/>
      <c r="MWG2346" s="59"/>
      <c r="MWH2346" s="59"/>
      <c r="MWI2346" s="59"/>
      <c r="MWJ2346" s="59"/>
      <c r="MWK2346" s="59"/>
      <c r="MWL2346" s="59"/>
      <c r="MWM2346" s="59"/>
      <c r="MWN2346" s="59"/>
      <c r="MWO2346" s="59"/>
      <c r="MWP2346" s="59"/>
      <c r="MWQ2346" s="59"/>
      <c r="MWR2346" s="59"/>
      <c r="MWS2346" s="59"/>
      <c r="MWT2346" s="59"/>
      <c r="MWU2346" s="59"/>
      <c r="MWV2346" s="59"/>
      <c r="MWW2346" s="59"/>
      <c r="MWX2346" s="59"/>
      <c r="MWY2346" s="59"/>
      <c r="MWZ2346" s="59"/>
      <c r="MXA2346" s="59"/>
      <c r="MXB2346" s="59"/>
      <c r="MXC2346" s="59"/>
      <c r="MXD2346" s="59"/>
      <c r="MXE2346" s="59"/>
      <c r="MXF2346" s="59"/>
      <c r="MXG2346" s="59"/>
      <c r="MXH2346" s="59"/>
      <c r="MXI2346" s="59"/>
      <c r="MXJ2346" s="59"/>
      <c r="MXK2346" s="59"/>
      <c r="MXL2346" s="59"/>
      <c r="MXM2346" s="59"/>
      <c r="MXN2346" s="59"/>
      <c r="MXO2346" s="59"/>
      <c r="MXP2346" s="59"/>
      <c r="MXQ2346" s="59"/>
      <c r="MXR2346" s="59"/>
      <c r="MXS2346" s="59"/>
      <c r="MXT2346" s="59"/>
      <c r="MXU2346" s="59"/>
      <c r="MXV2346" s="59"/>
      <c r="MXW2346" s="59"/>
      <c r="MXX2346" s="59"/>
      <c r="MXY2346" s="59"/>
      <c r="MXZ2346" s="59"/>
      <c r="MYA2346" s="59"/>
      <c r="MYB2346" s="59"/>
      <c r="MYC2346" s="59"/>
      <c r="MYD2346" s="59"/>
      <c r="MYE2346" s="59"/>
      <c r="MYF2346" s="59"/>
      <c r="MYG2346" s="59"/>
      <c r="MYH2346" s="59"/>
      <c r="MYI2346" s="59"/>
      <c r="MYJ2346" s="59"/>
      <c r="MYK2346" s="59"/>
      <c r="MYL2346" s="59"/>
      <c r="MYM2346" s="59"/>
      <c r="MYN2346" s="59"/>
      <c r="MYO2346" s="59"/>
      <c r="MYP2346" s="59"/>
      <c r="MYQ2346" s="59"/>
      <c r="MYR2346" s="59"/>
      <c r="MYS2346" s="59"/>
      <c r="MYT2346" s="59"/>
      <c r="MYU2346" s="59"/>
      <c r="MYV2346" s="59"/>
      <c r="MYW2346" s="59"/>
      <c r="MYX2346" s="59"/>
      <c r="MYY2346" s="59"/>
      <c r="MYZ2346" s="59"/>
      <c r="MZA2346" s="59"/>
      <c r="MZB2346" s="59"/>
      <c r="MZC2346" s="59"/>
      <c r="MZD2346" s="59"/>
      <c r="MZE2346" s="59"/>
      <c r="MZF2346" s="59"/>
      <c r="MZG2346" s="59"/>
      <c r="MZH2346" s="59"/>
      <c r="MZI2346" s="59"/>
      <c r="MZJ2346" s="59"/>
      <c r="MZK2346" s="59"/>
      <c r="MZL2346" s="59"/>
      <c r="MZM2346" s="59"/>
      <c r="MZN2346" s="59"/>
      <c r="MZO2346" s="59"/>
      <c r="MZP2346" s="59"/>
      <c r="MZQ2346" s="59"/>
      <c r="MZR2346" s="59"/>
      <c r="MZS2346" s="59"/>
      <c r="MZT2346" s="59"/>
      <c r="MZU2346" s="59"/>
      <c r="MZV2346" s="59"/>
      <c r="MZW2346" s="59"/>
      <c r="MZX2346" s="59"/>
      <c r="MZY2346" s="59"/>
      <c r="MZZ2346" s="59"/>
      <c r="NAA2346" s="59"/>
      <c r="NAB2346" s="59"/>
      <c r="NAC2346" s="59"/>
      <c r="NAD2346" s="59"/>
      <c r="NAE2346" s="59"/>
      <c r="NAF2346" s="59"/>
      <c r="NAG2346" s="59"/>
      <c r="NAH2346" s="59"/>
      <c r="NAI2346" s="59"/>
      <c r="NAJ2346" s="59"/>
      <c r="NAK2346" s="59"/>
      <c r="NAL2346" s="59"/>
      <c r="NAM2346" s="59"/>
      <c r="NAN2346" s="59"/>
      <c r="NAO2346" s="59"/>
      <c r="NAP2346" s="59"/>
      <c r="NAQ2346" s="59"/>
      <c r="NAR2346" s="59"/>
      <c r="NAS2346" s="59"/>
      <c r="NAT2346" s="59"/>
      <c r="NAU2346" s="59"/>
      <c r="NAV2346" s="59"/>
      <c r="NAW2346" s="59"/>
      <c r="NAX2346" s="59"/>
      <c r="NAY2346" s="59"/>
      <c r="NAZ2346" s="59"/>
      <c r="NBA2346" s="59"/>
      <c r="NBB2346" s="59"/>
      <c r="NBC2346" s="59"/>
      <c r="NBD2346" s="59"/>
      <c r="NBE2346" s="59"/>
      <c r="NBF2346" s="59"/>
      <c r="NBG2346" s="59"/>
      <c r="NBH2346" s="59"/>
      <c r="NBI2346" s="59"/>
      <c r="NBJ2346" s="59"/>
      <c r="NBK2346" s="59"/>
      <c r="NBL2346" s="59"/>
      <c r="NBM2346" s="59"/>
      <c r="NBN2346" s="59"/>
      <c r="NBO2346" s="59"/>
      <c r="NBP2346" s="59"/>
      <c r="NBQ2346" s="59"/>
      <c r="NBR2346" s="59"/>
      <c r="NBS2346" s="59"/>
      <c r="NBT2346" s="59"/>
      <c r="NBU2346" s="59"/>
      <c r="NBV2346" s="59"/>
      <c r="NBW2346" s="59"/>
      <c r="NBX2346" s="59"/>
      <c r="NBY2346" s="59"/>
      <c r="NBZ2346" s="59"/>
      <c r="NCA2346" s="59"/>
      <c r="NCB2346" s="59"/>
      <c r="NCC2346" s="59"/>
      <c r="NCD2346" s="59"/>
      <c r="NCE2346" s="59"/>
      <c r="NCF2346" s="59"/>
      <c r="NCG2346" s="59"/>
      <c r="NCH2346" s="59"/>
      <c r="NCI2346" s="59"/>
      <c r="NCJ2346" s="59"/>
      <c r="NCK2346" s="59"/>
      <c r="NCL2346" s="59"/>
      <c r="NCM2346" s="59"/>
      <c r="NCN2346" s="59"/>
      <c r="NCO2346" s="59"/>
      <c r="NCP2346" s="59"/>
      <c r="NCQ2346" s="59"/>
      <c r="NCR2346" s="59"/>
      <c r="NCS2346" s="59"/>
      <c r="NCT2346" s="59"/>
      <c r="NCU2346" s="59"/>
      <c r="NCV2346" s="59"/>
      <c r="NCW2346" s="59"/>
      <c r="NCX2346" s="59"/>
      <c r="NCY2346" s="59"/>
      <c r="NCZ2346" s="59"/>
      <c r="NDA2346" s="59"/>
      <c r="NDB2346" s="59"/>
      <c r="NDC2346" s="59"/>
      <c r="NDD2346" s="59"/>
      <c r="NDE2346" s="59"/>
      <c r="NDF2346" s="59"/>
      <c r="NDG2346" s="59"/>
      <c r="NDH2346" s="59"/>
      <c r="NDI2346" s="59"/>
      <c r="NDJ2346" s="59"/>
      <c r="NDK2346" s="59"/>
      <c r="NDL2346" s="59"/>
      <c r="NDM2346" s="59"/>
      <c r="NDN2346" s="59"/>
      <c r="NDO2346" s="59"/>
      <c r="NDP2346" s="59"/>
      <c r="NDQ2346" s="59"/>
      <c r="NDR2346" s="59"/>
      <c r="NDS2346" s="59"/>
      <c r="NDT2346" s="59"/>
      <c r="NDU2346" s="59"/>
      <c r="NDV2346" s="59"/>
      <c r="NDW2346" s="59"/>
      <c r="NDX2346" s="59"/>
      <c r="NDY2346" s="59"/>
      <c r="NDZ2346" s="59"/>
      <c r="NEA2346" s="59"/>
      <c r="NEB2346" s="59"/>
      <c r="NEC2346" s="59"/>
      <c r="NED2346" s="59"/>
      <c r="NEE2346" s="59"/>
      <c r="NEF2346" s="59"/>
      <c r="NEG2346" s="59"/>
      <c r="NEH2346" s="59"/>
      <c r="NEI2346" s="59"/>
      <c r="NEJ2346" s="59"/>
      <c r="NEK2346" s="59"/>
      <c r="NEL2346" s="59"/>
      <c r="NEM2346" s="59"/>
      <c r="NEN2346" s="59"/>
      <c r="NEO2346" s="59"/>
      <c r="NEP2346" s="59"/>
      <c r="NEQ2346" s="59"/>
      <c r="NER2346" s="59"/>
      <c r="NES2346" s="59"/>
      <c r="NET2346" s="59"/>
      <c r="NEU2346" s="59"/>
      <c r="NEV2346" s="59"/>
      <c r="NEW2346" s="59"/>
      <c r="NEX2346" s="59"/>
      <c r="NEY2346" s="59"/>
      <c r="NEZ2346" s="59"/>
      <c r="NFA2346" s="59"/>
      <c r="NFB2346" s="59"/>
      <c r="NFC2346" s="59"/>
      <c r="NFD2346" s="59"/>
      <c r="NFE2346" s="59"/>
      <c r="NFF2346" s="59"/>
      <c r="NFG2346" s="59"/>
      <c r="NFH2346" s="59"/>
      <c r="NFI2346" s="59"/>
      <c r="NFJ2346" s="59"/>
      <c r="NFK2346" s="59"/>
      <c r="NFL2346" s="59"/>
      <c r="NFM2346" s="59"/>
      <c r="NFN2346" s="59"/>
      <c r="NFO2346" s="59"/>
      <c r="NFP2346" s="59"/>
      <c r="NFQ2346" s="59"/>
      <c r="NFR2346" s="59"/>
      <c r="NFS2346" s="59"/>
      <c r="NFT2346" s="59"/>
      <c r="NFU2346" s="59"/>
      <c r="NFV2346" s="59"/>
      <c r="NFW2346" s="59"/>
      <c r="NFX2346" s="59"/>
      <c r="NFY2346" s="59"/>
      <c r="NFZ2346" s="59"/>
      <c r="NGA2346" s="59"/>
      <c r="NGB2346" s="59"/>
      <c r="NGC2346" s="59"/>
      <c r="NGD2346" s="59"/>
      <c r="NGE2346" s="59"/>
      <c r="NGF2346" s="59"/>
      <c r="NGG2346" s="59"/>
      <c r="NGH2346" s="59"/>
      <c r="NGI2346" s="59"/>
      <c r="NGJ2346" s="59"/>
      <c r="NGK2346" s="59"/>
      <c r="NGL2346" s="59"/>
      <c r="NGM2346" s="59"/>
      <c r="NGN2346" s="59"/>
      <c r="NGO2346" s="59"/>
      <c r="NGP2346" s="59"/>
      <c r="NGQ2346" s="59"/>
      <c r="NGR2346" s="59"/>
      <c r="NGS2346" s="59"/>
      <c r="NGT2346" s="59"/>
      <c r="NGU2346" s="59"/>
      <c r="NGV2346" s="59"/>
      <c r="NGW2346" s="59"/>
      <c r="NGX2346" s="59"/>
      <c r="NGY2346" s="59"/>
      <c r="NGZ2346" s="59"/>
      <c r="NHA2346" s="59"/>
      <c r="NHB2346" s="59"/>
      <c r="NHC2346" s="59"/>
      <c r="NHD2346" s="59"/>
      <c r="NHE2346" s="59"/>
      <c r="NHF2346" s="59"/>
      <c r="NHG2346" s="59"/>
      <c r="NHH2346" s="59"/>
      <c r="NHI2346" s="59"/>
      <c r="NHJ2346" s="59"/>
      <c r="NHK2346" s="59"/>
      <c r="NHL2346" s="59"/>
      <c r="NHM2346" s="59"/>
      <c r="NHN2346" s="59"/>
      <c r="NHO2346" s="59"/>
      <c r="NHP2346" s="59"/>
      <c r="NHQ2346" s="59"/>
      <c r="NHR2346" s="59"/>
      <c r="NHS2346" s="59"/>
      <c r="NHT2346" s="59"/>
      <c r="NHU2346" s="59"/>
      <c r="NHV2346" s="59"/>
      <c r="NHW2346" s="59"/>
      <c r="NHX2346" s="59"/>
      <c r="NHY2346" s="59"/>
      <c r="NHZ2346" s="59"/>
      <c r="NIA2346" s="59"/>
      <c r="NIB2346" s="59"/>
      <c r="NIC2346" s="59"/>
      <c r="NID2346" s="59"/>
      <c r="NIE2346" s="59"/>
      <c r="NIF2346" s="59"/>
      <c r="NIG2346" s="59"/>
      <c r="NIH2346" s="59"/>
      <c r="NII2346" s="59"/>
      <c r="NIJ2346" s="59"/>
      <c r="NIK2346" s="59"/>
      <c r="NIL2346" s="59"/>
      <c r="NIM2346" s="59"/>
      <c r="NIN2346" s="59"/>
      <c r="NIO2346" s="59"/>
      <c r="NIP2346" s="59"/>
      <c r="NIQ2346" s="59"/>
      <c r="NIR2346" s="59"/>
      <c r="NIS2346" s="59"/>
      <c r="NIT2346" s="59"/>
      <c r="NIU2346" s="59"/>
      <c r="NIV2346" s="59"/>
      <c r="NIW2346" s="59"/>
      <c r="NIX2346" s="59"/>
      <c r="NIY2346" s="59"/>
      <c r="NIZ2346" s="59"/>
      <c r="NJA2346" s="59"/>
      <c r="NJB2346" s="59"/>
      <c r="NJC2346" s="59"/>
      <c r="NJD2346" s="59"/>
      <c r="NJE2346" s="59"/>
      <c r="NJF2346" s="59"/>
      <c r="NJG2346" s="59"/>
      <c r="NJH2346" s="59"/>
      <c r="NJI2346" s="59"/>
      <c r="NJJ2346" s="59"/>
      <c r="NJK2346" s="59"/>
      <c r="NJL2346" s="59"/>
      <c r="NJM2346" s="59"/>
      <c r="NJN2346" s="59"/>
      <c r="NJO2346" s="59"/>
      <c r="NJP2346" s="59"/>
      <c r="NJQ2346" s="59"/>
      <c r="NJR2346" s="59"/>
      <c r="NJS2346" s="59"/>
      <c r="NJT2346" s="59"/>
      <c r="NJU2346" s="59"/>
      <c r="NJV2346" s="59"/>
      <c r="NJW2346" s="59"/>
      <c r="NJX2346" s="59"/>
      <c r="NJY2346" s="59"/>
      <c r="NJZ2346" s="59"/>
      <c r="NKA2346" s="59"/>
      <c r="NKB2346" s="59"/>
      <c r="NKC2346" s="59"/>
      <c r="NKD2346" s="59"/>
      <c r="NKE2346" s="59"/>
      <c r="NKF2346" s="59"/>
      <c r="NKG2346" s="59"/>
      <c r="NKH2346" s="59"/>
      <c r="NKI2346" s="59"/>
      <c r="NKJ2346" s="59"/>
      <c r="NKK2346" s="59"/>
      <c r="NKL2346" s="59"/>
      <c r="NKM2346" s="59"/>
      <c r="NKN2346" s="59"/>
      <c r="NKO2346" s="59"/>
      <c r="NKP2346" s="59"/>
      <c r="NKQ2346" s="59"/>
      <c r="NKR2346" s="59"/>
      <c r="NKS2346" s="59"/>
      <c r="NKT2346" s="59"/>
      <c r="NKU2346" s="59"/>
      <c r="NKV2346" s="59"/>
      <c r="NKW2346" s="59"/>
      <c r="NKX2346" s="59"/>
      <c r="NKY2346" s="59"/>
      <c r="NKZ2346" s="59"/>
      <c r="NLA2346" s="59"/>
      <c r="NLB2346" s="59"/>
      <c r="NLC2346" s="59"/>
      <c r="NLD2346" s="59"/>
      <c r="NLE2346" s="59"/>
      <c r="NLF2346" s="59"/>
      <c r="NLG2346" s="59"/>
      <c r="NLH2346" s="59"/>
      <c r="NLI2346" s="59"/>
      <c r="NLJ2346" s="59"/>
      <c r="NLK2346" s="59"/>
      <c r="NLL2346" s="59"/>
      <c r="NLM2346" s="59"/>
      <c r="NLN2346" s="59"/>
      <c r="NLO2346" s="59"/>
      <c r="NLP2346" s="59"/>
      <c r="NLQ2346" s="59"/>
      <c r="NLR2346" s="59"/>
      <c r="NLS2346" s="59"/>
      <c r="NLT2346" s="59"/>
      <c r="NLU2346" s="59"/>
      <c r="NLV2346" s="59"/>
      <c r="NLW2346" s="59"/>
      <c r="NLX2346" s="59"/>
      <c r="NLY2346" s="59"/>
      <c r="NLZ2346" s="59"/>
      <c r="NMA2346" s="59"/>
      <c r="NMB2346" s="59"/>
      <c r="NMC2346" s="59"/>
      <c r="NMD2346" s="59"/>
      <c r="NME2346" s="59"/>
      <c r="NMF2346" s="59"/>
      <c r="NMG2346" s="59"/>
      <c r="NMH2346" s="59"/>
      <c r="NMI2346" s="59"/>
      <c r="NMJ2346" s="59"/>
      <c r="NMK2346" s="59"/>
      <c r="NML2346" s="59"/>
      <c r="NMM2346" s="59"/>
      <c r="NMN2346" s="59"/>
      <c r="NMO2346" s="59"/>
      <c r="NMP2346" s="59"/>
      <c r="NMQ2346" s="59"/>
      <c r="NMR2346" s="59"/>
      <c r="NMS2346" s="59"/>
      <c r="NMT2346" s="59"/>
      <c r="NMU2346" s="59"/>
      <c r="NMV2346" s="59"/>
      <c r="NMW2346" s="59"/>
      <c r="NMX2346" s="59"/>
      <c r="NMY2346" s="59"/>
      <c r="NMZ2346" s="59"/>
      <c r="NNA2346" s="59"/>
      <c r="NNB2346" s="59"/>
      <c r="NNC2346" s="59"/>
      <c r="NND2346" s="59"/>
      <c r="NNE2346" s="59"/>
      <c r="NNF2346" s="59"/>
      <c r="NNG2346" s="59"/>
      <c r="NNH2346" s="59"/>
      <c r="NNI2346" s="59"/>
      <c r="NNJ2346" s="59"/>
      <c r="NNK2346" s="59"/>
      <c r="NNL2346" s="59"/>
      <c r="NNM2346" s="59"/>
      <c r="NNN2346" s="59"/>
      <c r="NNO2346" s="59"/>
      <c r="NNP2346" s="59"/>
      <c r="NNQ2346" s="59"/>
      <c r="NNR2346" s="59"/>
      <c r="NNS2346" s="59"/>
      <c r="NNT2346" s="59"/>
      <c r="NNU2346" s="59"/>
      <c r="NNV2346" s="59"/>
      <c r="NNW2346" s="59"/>
      <c r="NNX2346" s="59"/>
      <c r="NNY2346" s="59"/>
      <c r="NNZ2346" s="59"/>
      <c r="NOA2346" s="59"/>
      <c r="NOB2346" s="59"/>
      <c r="NOC2346" s="59"/>
      <c r="NOD2346" s="59"/>
      <c r="NOE2346" s="59"/>
      <c r="NOF2346" s="59"/>
      <c r="NOG2346" s="59"/>
      <c r="NOH2346" s="59"/>
      <c r="NOI2346" s="59"/>
      <c r="NOJ2346" s="59"/>
      <c r="NOK2346" s="59"/>
      <c r="NOL2346" s="59"/>
      <c r="NOM2346" s="59"/>
      <c r="NON2346" s="59"/>
      <c r="NOO2346" s="59"/>
      <c r="NOP2346" s="59"/>
      <c r="NOQ2346" s="59"/>
      <c r="NOR2346" s="59"/>
      <c r="NOS2346" s="59"/>
      <c r="NOT2346" s="59"/>
      <c r="NOU2346" s="59"/>
      <c r="NOV2346" s="59"/>
      <c r="NOW2346" s="59"/>
      <c r="NOX2346" s="59"/>
      <c r="NOY2346" s="59"/>
      <c r="NOZ2346" s="59"/>
      <c r="NPA2346" s="59"/>
      <c r="NPB2346" s="59"/>
      <c r="NPC2346" s="59"/>
      <c r="NPD2346" s="59"/>
      <c r="NPE2346" s="59"/>
      <c r="NPF2346" s="59"/>
      <c r="NPG2346" s="59"/>
      <c r="NPH2346" s="59"/>
      <c r="NPI2346" s="59"/>
      <c r="NPJ2346" s="59"/>
      <c r="NPK2346" s="59"/>
      <c r="NPL2346" s="59"/>
      <c r="NPM2346" s="59"/>
      <c r="NPN2346" s="59"/>
      <c r="NPO2346" s="59"/>
      <c r="NPP2346" s="59"/>
      <c r="NPQ2346" s="59"/>
      <c r="NPR2346" s="59"/>
      <c r="NPS2346" s="59"/>
      <c r="NPT2346" s="59"/>
      <c r="NPU2346" s="59"/>
      <c r="NPV2346" s="59"/>
      <c r="NPW2346" s="59"/>
      <c r="NPX2346" s="59"/>
      <c r="NPY2346" s="59"/>
      <c r="NPZ2346" s="59"/>
      <c r="NQA2346" s="59"/>
      <c r="NQB2346" s="59"/>
      <c r="NQC2346" s="59"/>
      <c r="NQD2346" s="59"/>
      <c r="NQE2346" s="59"/>
      <c r="NQF2346" s="59"/>
      <c r="NQG2346" s="59"/>
      <c r="NQH2346" s="59"/>
      <c r="NQI2346" s="59"/>
      <c r="NQJ2346" s="59"/>
      <c r="NQK2346" s="59"/>
      <c r="NQL2346" s="59"/>
      <c r="NQM2346" s="59"/>
      <c r="NQN2346" s="59"/>
      <c r="NQO2346" s="59"/>
      <c r="NQP2346" s="59"/>
      <c r="NQQ2346" s="59"/>
      <c r="NQR2346" s="59"/>
      <c r="NQS2346" s="59"/>
      <c r="NQT2346" s="59"/>
      <c r="NQU2346" s="59"/>
      <c r="NQV2346" s="59"/>
      <c r="NQW2346" s="59"/>
      <c r="NQX2346" s="59"/>
      <c r="NQY2346" s="59"/>
      <c r="NQZ2346" s="59"/>
      <c r="NRA2346" s="59"/>
      <c r="NRB2346" s="59"/>
      <c r="NRC2346" s="59"/>
      <c r="NRD2346" s="59"/>
      <c r="NRE2346" s="59"/>
      <c r="NRF2346" s="59"/>
      <c r="NRG2346" s="59"/>
      <c r="NRH2346" s="59"/>
      <c r="NRI2346" s="59"/>
      <c r="NRJ2346" s="59"/>
      <c r="NRK2346" s="59"/>
      <c r="NRL2346" s="59"/>
      <c r="NRM2346" s="59"/>
      <c r="NRN2346" s="59"/>
      <c r="NRO2346" s="59"/>
      <c r="NRP2346" s="59"/>
      <c r="NRQ2346" s="59"/>
      <c r="NRR2346" s="59"/>
      <c r="NRS2346" s="59"/>
      <c r="NRT2346" s="59"/>
      <c r="NRU2346" s="59"/>
      <c r="NRV2346" s="59"/>
      <c r="NRW2346" s="59"/>
      <c r="NRX2346" s="59"/>
      <c r="NRY2346" s="59"/>
      <c r="NRZ2346" s="59"/>
      <c r="NSA2346" s="59"/>
      <c r="NSB2346" s="59"/>
      <c r="NSC2346" s="59"/>
      <c r="NSD2346" s="59"/>
      <c r="NSE2346" s="59"/>
      <c r="NSF2346" s="59"/>
      <c r="NSG2346" s="59"/>
      <c r="NSH2346" s="59"/>
      <c r="NSI2346" s="59"/>
      <c r="NSJ2346" s="59"/>
      <c r="NSK2346" s="59"/>
      <c r="NSL2346" s="59"/>
      <c r="NSM2346" s="59"/>
      <c r="NSN2346" s="59"/>
      <c r="NSO2346" s="59"/>
      <c r="NSP2346" s="59"/>
      <c r="NSQ2346" s="59"/>
      <c r="NSR2346" s="59"/>
      <c r="NSS2346" s="59"/>
      <c r="NST2346" s="59"/>
      <c r="NSU2346" s="59"/>
      <c r="NSV2346" s="59"/>
      <c r="NSW2346" s="59"/>
      <c r="NSX2346" s="59"/>
      <c r="NSY2346" s="59"/>
      <c r="NSZ2346" s="59"/>
      <c r="NTA2346" s="59"/>
      <c r="NTB2346" s="59"/>
      <c r="NTC2346" s="59"/>
      <c r="NTD2346" s="59"/>
      <c r="NTE2346" s="59"/>
      <c r="NTF2346" s="59"/>
      <c r="NTG2346" s="59"/>
      <c r="NTH2346" s="59"/>
      <c r="NTI2346" s="59"/>
      <c r="NTJ2346" s="59"/>
      <c r="NTK2346" s="59"/>
      <c r="NTL2346" s="59"/>
      <c r="NTM2346" s="59"/>
      <c r="NTN2346" s="59"/>
      <c r="NTO2346" s="59"/>
      <c r="NTP2346" s="59"/>
      <c r="NTQ2346" s="59"/>
      <c r="NTR2346" s="59"/>
      <c r="NTS2346" s="59"/>
      <c r="NTT2346" s="59"/>
      <c r="NTU2346" s="59"/>
      <c r="NTV2346" s="59"/>
      <c r="NTW2346" s="59"/>
      <c r="NTX2346" s="59"/>
      <c r="NTY2346" s="59"/>
      <c r="NTZ2346" s="59"/>
      <c r="NUA2346" s="59"/>
      <c r="NUB2346" s="59"/>
      <c r="NUC2346" s="59"/>
      <c r="NUD2346" s="59"/>
      <c r="NUE2346" s="59"/>
      <c r="NUF2346" s="59"/>
      <c r="NUG2346" s="59"/>
      <c r="NUH2346" s="59"/>
      <c r="NUI2346" s="59"/>
      <c r="NUJ2346" s="59"/>
      <c r="NUK2346" s="59"/>
      <c r="NUL2346" s="59"/>
      <c r="NUM2346" s="59"/>
      <c r="NUN2346" s="59"/>
      <c r="NUO2346" s="59"/>
      <c r="NUP2346" s="59"/>
      <c r="NUQ2346" s="59"/>
      <c r="NUR2346" s="59"/>
      <c r="NUS2346" s="59"/>
      <c r="NUT2346" s="59"/>
      <c r="NUU2346" s="59"/>
      <c r="NUV2346" s="59"/>
      <c r="NUW2346" s="59"/>
      <c r="NUX2346" s="59"/>
      <c r="NUY2346" s="59"/>
      <c r="NUZ2346" s="59"/>
      <c r="NVA2346" s="59"/>
      <c r="NVB2346" s="59"/>
      <c r="NVC2346" s="59"/>
      <c r="NVD2346" s="59"/>
      <c r="NVE2346" s="59"/>
      <c r="NVF2346" s="59"/>
      <c r="NVG2346" s="59"/>
      <c r="NVH2346" s="59"/>
      <c r="NVI2346" s="59"/>
      <c r="NVJ2346" s="59"/>
      <c r="NVK2346" s="59"/>
      <c r="NVL2346" s="59"/>
      <c r="NVM2346" s="59"/>
      <c r="NVN2346" s="59"/>
      <c r="NVO2346" s="59"/>
      <c r="NVP2346" s="59"/>
      <c r="NVQ2346" s="59"/>
      <c r="NVR2346" s="59"/>
      <c r="NVS2346" s="59"/>
      <c r="NVT2346" s="59"/>
      <c r="NVU2346" s="59"/>
      <c r="NVV2346" s="59"/>
      <c r="NVW2346" s="59"/>
      <c r="NVX2346" s="59"/>
      <c r="NVY2346" s="59"/>
      <c r="NVZ2346" s="59"/>
      <c r="NWA2346" s="59"/>
      <c r="NWB2346" s="59"/>
      <c r="NWC2346" s="59"/>
      <c r="NWD2346" s="59"/>
      <c r="NWE2346" s="59"/>
      <c r="NWF2346" s="59"/>
      <c r="NWG2346" s="59"/>
      <c r="NWH2346" s="59"/>
      <c r="NWI2346" s="59"/>
      <c r="NWJ2346" s="59"/>
      <c r="NWK2346" s="59"/>
      <c r="NWL2346" s="59"/>
      <c r="NWM2346" s="59"/>
      <c r="NWN2346" s="59"/>
      <c r="NWO2346" s="59"/>
      <c r="NWP2346" s="59"/>
      <c r="NWQ2346" s="59"/>
      <c r="NWR2346" s="59"/>
      <c r="NWS2346" s="59"/>
      <c r="NWT2346" s="59"/>
      <c r="NWU2346" s="59"/>
      <c r="NWV2346" s="59"/>
      <c r="NWW2346" s="59"/>
      <c r="NWX2346" s="59"/>
      <c r="NWY2346" s="59"/>
      <c r="NWZ2346" s="59"/>
      <c r="NXA2346" s="59"/>
      <c r="NXB2346" s="59"/>
      <c r="NXC2346" s="59"/>
      <c r="NXD2346" s="59"/>
      <c r="NXE2346" s="59"/>
      <c r="NXF2346" s="59"/>
      <c r="NXG2346" s="59"/>
      <c r="NXH2346" s="59"/>
      <c r="NXI2346" s="59"/>
      <c r="NXJ2346" s="59"/>
      <c r="NXK2346" s="59"/>
      <c r="NXL2346" s="59"/>
      <c r="NXM2346" s="59"/>
      <c r="NXN2346" s="59"/>
      <c r="NXO2346" s="59"/>
      <c r="NXP2346" s="59"/>
      <c r="NXQ2346" s="59"/>
      <c r="NXR2346" s="59"/>
      <c r="NXS2346" s="59"/>
      <c r="NXT2346" s="59"/>
      <c r="NXU2346" s="59"/>
      <c r="NXV2346" s="59"/>
      <c r="NXW2346" s="59"/>
      <c r="NXX2346" s="59"/>
      <c r="NXY2346" s="59"/>
      <c r="NXZ2346" s="59"/>
      <c r="NYA2346" s="59"/>
      <c r="NYB2346" s="59"/>
      <c r="NYC2346" s="59"/>
      <c r="NYD2346" s="59"/>
      <c r="NYE2346" s="59"/>
      <c r="NYF2346" s="59"/>
      <c r="NYG2346" s="59"/>
      <c r="NYH2346" s="59"/>
      <c r="NYI2346" s="59"/>
      <c r="NYJ2346" s="59"/>
      <c r="NYK2346" s="59"/>
      <c r="NYL2346" s="59"/>
      <c r="NYM2346" s="59"/>
      <c r="NYN2346" s="59"/>
      <c r="NYO2346" s="59"/>
      <c r="NYP2346" s="59"/>
      <c r="NYQ2346" s="59"/>
      <c r="NYR2346" s="59"/>
      <c r="NYS2346" s="59"/>
      <c r="NYT2346" s="59"/>
      <c r="NYU2346" s="59"/>
      <c r="NYV2346" s="59"/>
      <c r="NYW2346" s="59"/>
      <c r="NYX2346" s="59"/>
      <c r="NYY2346" s="59"/>
      <c r="NYZ2346" s="59"/>
      <c r="NZA2346" s="59"/>
      <c r="NZB2346" s="59"/>
      <c r="NZC2346" s="59"/>
      <c r="NZD2346" s="59"/>
      <c r="NZE2346" s="59"/>
      <c r="NZF2346" s="59"/>
      <c r="NZG2346" s="59"/>
      <c r="NZH2346" s="59"/>
      <c r="NZI2346" s="59"/>
      <c r="NZJ2346" s="59"/>
      <c r="NZK2346" s="59"/>
      <c r="NZL2346" s="59"/>
      <c r="NZM2346" s="59"/>
      <c r="NZN2346" s="59"/>
      <c r="NZO2346" s="59"/>
      <c r="NZP2346" s="59"/>
      <c r="NZQ2346" s="59"/>
      <c r="NZR2346" s="59"/>
      <c r="NZS2346" s="59"/>
      <c r="NZT2346" s="59"/>
      <c r="NZU2346" s="59"/>
      <c r="NZV2346" s="59"/>
      <c r="NZW2346" s="59"/>
      <c r="NZX2346" s="59"/>
      <c r="NZY2346" s="59"/>
      <c r="NZZ2346" s="59"/>
      <c r="OAA2346" s="59"/>
      <c r="OAB2346" s="59"/>
      <c r="OAC2346" s="59"/>
      <c r="OAD2346" s="59"/>
      <c r="OAE2346" s="59"/>
      <c r="OAF2346" s="59"/>
      <c r="OAG2346" s="59"/>
      <c r="OAH2346" s="59"/>
      <c r="OAI2346" s="59"/>
      <c r="OAJ2346" s="59"/>
      <c r="OAK2346" s="59"/>
      <c r="OAL2346" s="59"/>
      <c r="OAM2346" s="59"/>
      <c r="OAN2346" s="59"/>
      <c r="OAO2346" s="59"/>
      <c r="OAP2346" s="59"/>
      <c r="OAQ2346" s="59"/>
      <c r="OAR2346" s="59"/>
      <c r="OAS2346" s="59"/>
      <c r="OAT2346" s="59"/>
      <c r="OAU2346" s="59"/>
      <c r="OAV2346" s="59"/>
      <c r="OAW2346" s="59"/>
      <c r="OAX2346" s="59"/>
      <c r="OAY2346" s="59"/>
      <c r="OAZ2346" s="59"/>
      <c r="OBA2346" s="59"/>
      <c r="OBB2346" s="59"/>
      <c r="OBC2346" s="59"/>
      <c r="OBD2346" s="59"/>
      <c r="OBE2346" s="59"/>
      <c r="OBF2346" s="59"/>
      <c r="OBG2346" s="59"/>
      <c r="OBH2346" s="59"/>
      <c r="OBI2346" s="59"/>
      <c r="OBJ2346" s="59"/>
      <c r="OBK2346" s="59"/>
      <c r="OBL2346" s="59"/>
      <c r="OBM2346" s="59"/>
      <c r="OBN2346" s="59"/>
      <c r="OBO2346" s="59"/>
      <c r="OBP2346" s="59"/>
      <c r="OBQ2346" s="59"/>
      <c r="OBR2346" s="59"/>
      <c r="OBS2346" s="59"/>
      <c r="OBT2346" s="59"/>
      <c r="OBU2346" s="59"/>
      <c r="OBV2346" s="59"/>
      <c r="OBW2346" s="59"/>
      <c r="OBX2346" s="59"/>
      <c r="OBY2346" s="59"/>
      <c r="OBZ2346" s="59"/>
      <c r="OCA2346" s="59"/>
      <c r="OCB2346" s="59"/>
      <c r="OCC2346" s="59"/>
      <c r="OCD2346" s="59"/>
      <c r="OCE2346" s="59"/>
      <c r="OCF2346" s="59"/>
      <c r="OCG2346" s="59"/>
      <c r="OCH2346" s="59"/>
      <c r="OCI2346" s="59"/>
      <c r="OCJ2346" s="59"/>
      <c r="OCK2346" s="59"/>
      <c r="OCL2346" s="59"/>
      <c r="OCM2346" s="59"/>
      <c r="OCN2346" s="59"/>
      <c r="OCO2346" s="59"/>
      <c r="OCP2346" s="59"/>
      <c r="OCQ2346" s="59"/>
      <c r="OCR2346" s="59"/>
      <c r="OCS2346" s="59"/>
      <c r="OCT2346" s="59"/>
      <c r="OCU2346" s="59"/>
      <c r="OCV2346" s="59"/>
      <c r="OCW2346" s="59"/>
      <c r="OCX2346" s="59"/>
      <c r="OCY2346" s="59"/>
      <c r="OCZ2346" s="59"/>
      <c r="ODA2346" s="59"/>
      <c r="ODB2346" s="59"/>
      <c r="ODC2346" s="59"/>
      <c r="ODD2346" s="59"/>
      <c r="ODE2346" s="59"/>
      <c r="ODF2346" s="59"/>
      <c r="ODG2346" s="59"/>
      <c r="ODH2346" s="59"/>
      <c r="ODI2346" s="59"/>
      <c r="ODJ2346" s="59"/>
      <c r="ODK2346" s="59"/>
      <c r="ODL2346" s="59"/>
      <c r="ODM2346" s="59"/>
      <c r="ODN2346" s="59"/>
      <c r="ODO2346" s="59"/>
      <c r="ODP2346" s="59"/>
      <c r="ODQ2346" s="59"/>
      <c r="ODR2346" s="59"/>
      <c r="ODS2346" s="59"/>
      <c r="ODT2346" s="59"/>
      <c r="ODU2346" s="59"/>
      <c r="ODV2346" s="59"/>
      <c r="ODW2346" s="59"/>
      <c r="ODX2346" s="59"/>
      <c r="ODY2346" s="59"/>
      <c r="ODZ2346" s="59"/>
      <c r="OEA2346" s="59"/>
      <c r="OEB2346" s="59"/>
      <c r="OEC2346" s="59"/>
      <c r="OED2346" s="59"/>
      <c r="OEE2346" s="59"/>
      <c r="OEF2346" s="59"/>
      <c r="OEG2346" s="59"/>
      <c r="OEH2346" s="59"/>
      <c r="OEI2346" s="59"/>
      <c r="OEJ2346" s="59"/>
      <c r="OEK2346" s="59"/>
      <c r="OEL2346" s="59"/>
      <c r="OEM2346" s="59"/>
      <c r="OEN2346" s="59"/>
      <c r="OEO2346" s="59"/>
      <c r="OEP2346" s="59"/>
      <c r="OEQ2346" s="59"/>
      <c r="OER2346" s="59"/>
      <c r="OES2346" s="59"/>
      <c r="OET2346" s="59"/>
      <c r="OEU2346" s="59"/>
      <c r="OEV2346" s="59"/>
      <c r="OEW2346" s="59"/>
      <c r="OEX2346" s="59"/>
      <c r="OEY2346" s="59"/>
      <c r="OEZ2346" s="59"/>
      <c r="OFA2346" s="59"/>
      <c r="OFB2346" s="59"/>
      <c r="OFC2346" s="59"/>
      <c r="OFD2346" s="59"/>
      <c r="OFE2346" s="59"/>
      <c r="OFF2346" s="59"/>
      <c r="OFG2346" s="59"/>
      <c r="OFH2346" s="59"/>
      <c r="OFI2346" s="59"/>
      <c r="OFJ2346" s="59"/>
      <c r="OFK2346" s="59"/>
      <c r="OFL2346" s="59"/>
      <c r="OFM2346" s="59"/>
      <c r="OFN2346" s="59"/>
      <c r="OFO2346" s="59"/>
      <c r="OFP2346" s="59"/>
      <c r="OFQ2346" s="59"/>
      <c r="OFR2346" s="59"/>
      <c r="OFS2346" s="59"/>
      <c r="OFT2346" s="59"/>
      <c r="OFU2346" s="59"/>
      <c r="OFV2346" s="59"/>
      <c r="OFW2346" s="59"/>
      <c r="OFX2346" s="59"/>
      <c r="OFY2346" s="59"/>
      <c r="OFZ2346" s="59"/>
      <c r="OGA2346" s="59"/>
      <c r="OGB2346" s="59"/>
      <c r="OGC2346" s="59"/>
      <c r="OGD2346" s="59"/>
      <c r="OGE2346" s="59"/>
      <c r="OGF2346" s="59"/>
      <c r="OGG2346" s="59"/>
      <c r="OGH2346" s="59"/>
      <c r="OGI2346" s="59"/>
      <c r="OGJ2346" s="59"/>
      <c r="OGK2346" s="59"/>
      <c r="OGL2346" s="59"/>
      <c r="OGM2346" s="59"/>
      <c r="OGN2346" s="59"/>
      <c r="OGO2346" s="59"/>
      <c r="OGP2346" s="59"/>
      <c r="OGQ2346" s="59"/>
      <c r="OGR2346" s="59"/>
      <c r="OGS2346" s="59"/>
      <c r="OGT2346" s="59"/>
      <c r="OGU2346" s="59"/>
      <c r="OGV2346" s="59"/>
      <c r="OGW2346" s="59"/>
      <c r="OGX2346" s="59"/>
      <c r="OGY2346" s="59"/>
      <c r="OGZ2346" s="59"/>
      <c r="OHA2346" s="59"/>
      <c r="OHB2346" s="59"/>
      <c r="OHC2346" s="59"/>
      <c r="OHD2346" s="59"/>
      <c r="OHE2346" s="59"/>
      <c r="OHF2346" s="59"/>
      <c r="OHG2346" s="59"/>
      <c r="OHH2346" s="59"/>
      <c r="OHI2346" s="59"/>
      <c r="OHJ2346" s="59"/>
      <c r="OHK2346" s="59"/>
      <c r="OHL2346" s="59"/>
      <c r="OHM2346" s="59"/>
      <c r="OHN2346" s="59"/>
      <c r="OHO2346" s="59"/>
      <c r="OHP2346" s="59"/>
      <c r="OHQ2346" s="59"/>
      <c r="OHR2346" s="59"/>
      <c r="OHS2346" s="59"/>
      <c r="OHT2346" s="59"/>
      <c r="OHU2346" s="59"/>
      <c r="OHV2346" s="59"/>
      <c r="OHW2346" s="59"/>
      <c r="OHX2346" s="59"/>
      <c r="OHY2346" s="59"/>
      <c r="OHZ2346" s="59"/>
      <c r="OIA2346" s="59"/>
      <c r="OIB2346" s="59"/>
      <c r="OIC2346" s="59"/>
      <c r="OID2346" s="59"/>
      <c r="OIE2346" s="59"/>
      <c r="OIF2346" s="59"/>
      <c r="OIG2346" s="59"/>
      <c r="OIH2346" s="59"/>
      <c r="OII2346" s="59"/>
      <c r="OIJ2346" s="59"/>
      <c r="OIK2346" s="59"/>
      <c r="OIL2346" s="59"/>
      <c r="OIM2346" s="59"/>
      <c r="OIN2346" s="59"/>
      <c r="OIO2346" s="59"/>
      <c r="OIP2346" s="59"/>
      <c r="OIQ2346" s="59"/>
      <c r="OIR2346" s="59"/>
      <c r="OIS2346" s="59"/>
      <c r="OIT2346" s="59"/>
      <c r="OIU2346" s="59"/>
      <c r="OIV2346" s="59"/>
      <c r="OIW2346" s="59"/>
      <c r="OIX2346" s="59"/>
      <c r="OIY2346" s="59"/>
      <c r="OIZ2346" s="59"/>
      <c r="OJA2346" s="59"/>
      <c r="OJB2346" s="59"/>
      <c r="OJC2346" s="59"/>
      <c r="OJD2346" s="59"/>
      <c r="OJE2346" s="59"/>
      <c r="OJF2346" s="59"/>
      <c r="OJG2346" s="59"/>
      <c r="OJH2346" s="59"/>
      <c r="OJI2346" s="59"/>
      <c r="OJJ2346" s="59"/>
      <c r="OJK2346" s="59"/>
      <c r="OJL2346" s="59"/>
      <c r="OJM2346" s="59"/>
      <c r="OJN2346" s="59"/>
      <c r="OJO2346" s="59"/>
      <c r="OJP2346" s="59"/>
      <c r="OJQ2346" s="59"/>
      <c r="OJR2346" s="59"/>
      <c r="OJS2346" s="59"/>
      <c r="OJT2346" s="59"/>
      <c r="OJU2346" s="59"/>
      <c r="OJV2346" s="59"/>
      <c r="OJW2346" s="59"/>
      <c r="OJX2346" s="59"/>
      <c r="OJY2346" s="59"/>
      <c r="OJZ2346" s="59"/>
      <c r="OKA2346" s="59"/>
      <c r="OKB2346" s="59"/>
      <c r="OKC2346" s="59"/>
      <c r="OKD2346" s="59"/>
      <c r="OKE2346" s="59"/>
      <c r="OKF2346" s="59"/>
      <c r="OKG2346" s="59"/>
      <c r="OKH2346" s="59"/>
      <c r="OKI2346" s="59"/>
      <c r="OKJ2346" s="59"/>
      <c r="OKK2346" s="59"/>
      <c r="OKL2346" s="59"/>
      <c r="OKM2346" s="59"/>
      <c r="OKN2346" s="59"/>
      <c r="OKO2346" s="59"/>
      <c r="OKP2346" s="59"/>
      <c r="OKQ2346" s="59"/>
      <c r="OKR2346" s="59"/>
      <c r="OKS2346" s="59"/>
      <c r="OKT2346" s="59"/>
      <c r="OKU2346" s="59"/>
      <c r="OKV2346" s="59"/>
      <c r="OKW2346" s="59"/>
      <c r="OKX2346" s="59"/>
      <c r="OKY2346" s="59"/>
      <c r="OKZ2346" s="59"/>
      <c r="OLA2346" s="59"/>
      <c r="OLB2346" s="59"/>
      <c r="OLC2346" s="59"/>
      <c r="OLD2346" s="59"/>
      <c r="OLE2346" s="59"/>
      <c r="OLF2346" s="59"/>
      <c r="OLG2346" s="59"/>
      <c r="OLH2346" s="59"/>
      <c r="OLI2346" s="59"/>
      <c r="OLJ2346" s="59"/>
      <c r="OLK2346" s="59"/>
      <c r="OLL2346" s="59"/>
      <c r="OLM2346" s="59"/>
      <c r="OLN2346" s="59"/>
      <c r="OLO2346" s="59"/>
      <c r="OLP2346" s="59"/>
      <c r="OLQ2346" s="59"/>
      <c r="OLR2346" s="59"/>
      <c r="OLS2346" s="59"/>
      <c r="OLT2346" s="59"/>
      <c r="OLU2346" s="59"/>
      <c r="OLV2346" s="59"/>
      <c r="OLW2346" s="59"/>
      <c r="OLX2346" s="59"/>
      <c r="OLY2346" s="59"/>
      <c r="OLZ2346" s="59"/>
      <c r="OMA2346" s="59"/>
      <c r="OMB2346" s="59"/>
      <c r="OMC2346" s="59"/>
      <c r="OMD2346" s="59"/>
      <c r="OME2346" s="59"/>
      <c r="OMF2346" s="59"/>
      <c r="OMG2346" s="59"/>
      <c r="OMH2346" s="59"/>
      <c r="OMI2346" s="59"/>
      <c r="OMJ2346" s="59"/>
      <c r="OMK2346" s="59"/>
      <c r="OML2346" s="59"/>
      <c r="OMM2346" s="59"/>
      <c r="OMN2346" s="59"/>
      <c r="OMO2346" s="59"/>
      <c r="OMP2346" s="59"/>
      <c r="OMQ2346" s="59"/>
      <c r="OMR2346" s="59"/>
      <c r="OMS2346" s="59"/>
      <c r="OMT2346" s="59"/>
      <c r="OMU2346" s="59"/>
      <c r="OMV2346" s="59"/>
      <c r="OMW2346" s="59"/>
      <c r="OMX2346" s="59"/>
      <c r="OMY2346" s="59"/>
      <c r="OMZ2346" s="59"/>
      <c r="ONA2346" s="59"/>
      <c r="ONB2346" s="59"/>
      <c r="ONC2346" s="59"/>
      <c r="OND2346" s="59"/>
      <c r="ONE2346" s="59"/>
      <c r="ONF2346" s="59"/>
      <c r="ONG2346" s="59"/>
      <c r="ONH2346" s="59"/>
      <c r="ONI2346" s="59"/>
      <c r="ONJ2346" s="59"/>
      <c r="ONK2346" s="59"/>
      <c r="ONL2346" s="59"/>
      <c r="ONM2346" s="59"/>
      <c r="ONN2346" s="59"/>
      <c r="ONO2346" s="59"/>
      <c r="ONP2346" s="59"/>
      <c r="ONQ2346" s="59"/>
      <c r="ONR2346" s="59"/>
      <c r="ONS2346" s="59"/>
      <c r="ONT2346" s="59"/>
      <c r="ONU2346" s="59"/>
      <c r="ONV2346" s="59"/>
      <c r="ONW2346" s="59"/>
      <c r="ONX2346" s="59"/>
      <c r="ONY2346" s="59"/>
      <c r="ONZ2346" s="59"/>
      <c r="OOA2346" s="59"/>
      <c r="OOB2346" s="59"/>
      <c r="OOC2346" s="59"/>
      <c r="OOD2346" s="59"/>
      <c r="OOE2346" s="59"/>
      <c r="OOF2346" s="59"/>
      <c r="OOG2346" s="59"/>
      <c r="OOH2346" s="59"/>
      <c r="OOI2346" s="59"/>
      <c r="OOJ2346" s="59"/>
      <c r="OOK2346" s="59"/>
      <c r="OOL2346" s="59"/>
      <c r="OOM2346" s="59"/>
      <c r="OON2346" s="59"/>
      <c r="OOO2346" s="59"/>
      <c r="OOP2346" s="59"/>
      <c r="OOQ2346" s="59"/>
      <c r="OOR2346" s="59"/>
      <c r="OOS2346" s="59"/>
      <c r="OOT2346" s="59"/>
      <c r="OOU2346" s="59"/>
      <c r="OOV2346" s="59"/>
      <c r="OOW2346" s="59"/>
      <c r="OOX2346" s="59"/>
      <c r="OOY2346" s="59"/>
      <c r="OOZ2346" s="59"/>
      <c r="OPA2346" s="59"/>
      <c r="OPB2346" s="59"/>
      <c r="OPC2346" s="59"/>
      <c r="OPD2346" s="59"/>
      <c r="OPE2346" s="59"/>
      <c r="OPF2346" s="59"/>
      <c r="OPG2346" s="59"/>
      <c r="OPH2346" s="59"/>
      <c r="OPI2346" s="59"/>
      <c r="OPJ2346" s="59"/>
      <c r="OPK2346" s="59"/>
      <c r="OPL2346" s="59"/>
      <c r="OPM2346" s="59"/>
      <c r="OPN2346" s="59"/>
      <c r="OPO2346" s="59"/>
      <c r="OPP2346" s="59"/>
      <c r="OPQ2346" s="59"/>
      <c r="OPR2346" s="59"/>
      <c r="OPS2346" s="59"/>
      <c r="OPT2346" s="59"/>
      <c r="OPU2346" s="59"/>
      <c r="OPV2346" s="59"/>
      <c r="OPW2346" s="59"/>
      <c r="OPX2346" s="59"/>
      <c r="OPY2346" s="59"/>
      <c r="OPZ2346" s="59"/>
      <c r="OQA2346" s="59"/>
      <c r="OQB2346" s="59"/>
      <c r="OQC2346" s="59"/>
      <c r="OQD2346" s="59"/>
      <c r="OQE2346" s="59"/>
      <c r="OQF2346" s="59"/>
      <c r="OQG2346" s="59"/>
      <c r="OQH2346" s="59"/>
      <c r="OQI2346" s="59"/>
      <c r="OQJ2346" s="59"/>
      <c r="OQK2346" s="59"/>
      <c r="OQL2346" s="59"/>
      <c r="OQM2346" s="59"/>
      <c r="OQN2346" s="59"/>
      <c r="OQO2346" s="59"/>
      <c r="OQP2346" s="59"/>
      <c r="OQQ2346" s="59"/>
      <c r="OQR2346" s="59"/>
      <c r="OQS2346" s="59"/>
      <c r="OQT2346" s="59"/>
      <c r="OQU2346" s="59"/>
      <c r="OQV2346" s="59"/>
      <c r="OQW2346" s="59"/>
      <c r="OQX2346" s="59"/>
      <c r="OQY2346" s="59"/>
      <c r="OQZ2346" s="59"/>
      <c r="ORA2346" s="59"/>
      <c r="ORB2346" s="59"/>
      <c r="ORC2346" s="59"/>
      <c r="ORD2346" s="59"/>
      <c r="ORE2346" s="59"/>
      <c r="ORF2346" s="59"/>
      <c r="ORG2346" s="59"/>
      <c r="ORH2346" s="59"/>
      <c r="ORI2346" s="59"/>
      <c r="ORJ2346" s="59"/>
      <c r="ORK2346" s="59"/>
      <c r="ORL2346" s="59"/>
      <c r="ORM2346" s="59"/>
      <c r="ORN2346" s="59"/>
      <c r="ORO2346" s="59"/>
      <c r="ORP2346" s="59"/>
      <c r="ORQ2346" s="59"/>
      <c r="ORR2346" s="59"/>
      <c r="ORS2346" s="59"/>
      <c r="ORT2346" s="59"/>
      <c r="ORU2346" s="59"/>
      <c r="ORV2346" s="59"/>
      <c r="ORW2346" s="59"/>
      <c r="ORX2346" s="59"/>
      <c r="ORY2346" s="59"/>
      <c r="ORZ2346" s="59"/>
      <c r="OSA2346" s="59"/>
      <c r="OSB2346" s="59"/>
      <c r="OSC2346" s="59"/>
      <c r="OSD2346" s="59"/>
      <c r="OSE2346" s="59"/>
      <c r="OSF2346" s="59"/>
      <c r="OSG2346" s="59"/>
      <c r="OSH2346" s="59"/>
      <c r="OSI2346" s="59"/>
      <c r="OSJ2346" s="59"/>
      <c r="OSK2346" s="59"/>
      <c r="OSL2346" s="59"/>
      <c r="OSM2346" s="59"/>
      <c r="OSN2346" s="59"/>
      <c r="OSO2346" s="59"/>
      <c r="OSP2346" s="59"/>
      <c r="OSQ2346" s="59"/>
      <c r="OSR2346" s="59"/>
      <c r="OSS2346" s="59"/>
      <c r="OST2346" s="59"/>
      <c r="OSU2346" s="59"/>
      <c r="OSV2346" s="59"/>
      <c r="OSW2346" s="59"/>
      <c r="OSX2346" s="59"/>
      <c r="OSY2346" s="59"/>
      <c r="OSZ2346" s="59"/>
      <c r="OTA2346" s="59"/>
      <c r="OTB2346" s="59"/>
      <c r="OTC2346" s="59"/>
      <c r="OTD2346" s="59"/>
      <c r="OTE2346" s="59"/>
      <c r="OTF2346" s="59"/>
      <c r="OTG2346" s="59"/>
      <c r="OTH2346" s="59"/>
      <c r="OTI2346" s="59"/>
      <c r="OTJ2346" s="59"/>
      <c r="OTK2346" s="59"/>
      <c r="OTL2346" s="59"/>
      <c r="OTM2346" s="59"/>
      <c r="OTN2346" s="59"/>
      <c r="OTO2346" s="59"/>
      <c r="OTP2346" s="59"/>
      <c r="OTQ2346" s="59"/>
      <c r="OTR2346" s="59"/>
      <c r="OTS2346" s="59"/>
      <c r="OTT2346" s="59"/>
      <c r="OTU2346" s="59"/>
      <c r="OTV2346" s="59"/>
      <c r="OTW2346" s="59"/>
      <c r="OTX2346" s="59"/>
      <c r="OTY2346" s="59"/>
      <c r="OTZ2346" s="59"/>
      <c r="OUA2346" s="59"/>
      <c r="OUB2346" s="59"/>
      <c r="OUC2346" s="59"/>
      <c r="OUD2346" s="59"/>
      <c r="OUE2346" s="59"/>
      <c r="OUF2346" s="59"/>
      <c r="OUG2346" s="59"/>
      <c r="OUH2346" s="59"/>
      <c r="OUI2346" s="59"/>
      <c r="OUJ2346" s="59"/>
      <c r="OUK2346" s="59"/>
      <c r="OUL2346" s="59"/>
      <c r="OUM2346" s="59"/>
      <c r="OUN2346" s="59"/>
      <c r="OUO2346" s="59"/>
      <c r="OUP2346" s="59"/>
      <c r="OUQ2346" s="59"/>
      <c r="OUR2346" s="59"/>
      <c r="OUS2346" s="59"/>
      <c r="OUT2346" s="59"/>
      <c r="OUU2346" s="59"/>
      <c r="OUV2346" s="59"/>
      <c r="OUW2346" s="59"/>
      <c r="OUX2346" s="59"/>
      <c r="OUY2346" s="59"/>
      <c r="OUZ2346" s="59"/>
      <c r="OVA2346" s="59"/>
      <c r="OVB2346" s="59"/>
      <c r="OVC2346" s="59"/>
      <c r="OVD2346" s="59"/>
      <c r="OVE2346" s="59"/>
      <c r="OVF2346" s="59"/>
      <c r="OVG2346" s="59"/>
      <c r="OVH2346" s="59"/>
      <c r="OVI2346" s="59"/>
      <c r="OVJ2346" s="59"/>
      <c r="OVK2346" s="59"/>
      <c r="OVL2346" s="59"/>
      <c r="OVM2346" s="59"/>
      <c r="OVN2346" s="59"/>
      <c r="OVO2346" s="59"/>
      <c r="OVP2346" s="59"/>
      <c r="OVQ2346" s="59"/>
      <c r="OVR2346" s="59"/>
      <c r="OVS2346" s="59"/>
      <c r="OVT2346" s="59"/>
      <c r="OVU2346" s="59"/>
      <c r="OVV2346" s="59"/>
      <c r="OVW2346" s="59"/>
      <c r="OVX2346" s="59"/>
      <c r="OVY2346" s="59"/>
      <c r="OVZ2346" s="59"/>
      <c r="OWA2346" s="59"/>
      <c r="OWB2346" s="59"/>
      <c r="OWC2346" s="59"/>
      <c r="OWD2346" s="59"/>
      <c r="OWE2346" s="59"/>
      <c r="OWF2346" s="59"/>
      <c r="OWG2346" s="59"/>
      <c r="OWH2346" s="59"/>
      <c r="OWI2346" s="59"/>
      <c r="OWJ2346" s="59"/>
      <c r="OWK2346" s="59"/>
      <c r="OWL2346" s="59"/>
      <c r="OWM2346" s="59"/>
      <c r="OWN2346" s="59"/>
      <c r="OWO2346" s="59"/>
      <c r="OWP2346" s="59"/>
      <c r="OWQ2346" s="59"/>
      <c r="OWR2346" s="59"/>
      <c r="OWS2346" s="59"/>
      <c r="OWT2346" s="59"/>
      <c r="OWU2346" s="59"/>
      <c r="OWV2346" s="59"/>
      <c r="OWW2346" s="59"/>
      <c r="OWX2346" s="59"/>
      <c r="OWY2346" s="59"/>
      <c r="OWZ2346" s="59"/>
      <c r="OXA2346" s="59"/>
      <c r="OXB2346" s="59"/>
      <c r="OXC2346" s="59"/>
      <c r="OXD2346" s="59"/>
      <c r="OXE2346" s="59"/>
      <c r="OXF2346" s="59"/>
      <c r="OXG2346" s="59"/>
      <c r="OXH2346" s="59"/>
      <c r="OXI2346" s="59"/>
      <c r="OXJ2346" s="59"/>
      <c r="OXK2346" s="59"/>
      <c r="OXL2346" s="59"/>
      <c r="OXM2346" s="59"/>
      <c r="OXN2346" s="59"/>
      <c r="OXO2346" s="59"/>
      <c r="OXP2346" s="59"/>
      <c r="OXQ2346" s="59"/>
      <c r="OXR2346" s="59"/>
      <c r="OXS2346" s="59"/>
      <c r="OXT2346" s="59"/>
      <c r="OXU2346" s="59"/>
      <c r="OXV2346" s="59"/>
      <c r="OXW2346" s="59"/>
      <c r="OXX2346" s="59"/>
      <c r="OXY2346" s="59"/>
      <c r="OXZ2346" s="59"/>
      <c r="OYA2346" s="59"/>
      <c r="OYB2346" s="59"/>
      <c r="OYC2346" s="59"/>
      <c r="OYD2346" s="59"/>
      <c r="OYE2346" s="59"/>
      <c r="OYF2346" s="59"/>
      <c r="OYG2346" s="59"/>
      <c r="OYH2346" s="59"/>
      <c r="OYI2346" s="59"/>
      <c r="OYJ2346" s="59"/>
      <c r="OYK2346" s="59"/>
      <c r="OYL2346" s="59"/>
      <c r="OYM2346" s="59"/>
      <c r="OYN2346" s="59"/>
      <c r="OYO2346" s="59"/>
      <c r="OYP2346" s="59"/>
      <c r="OYQ2346" s="59"/>
      <c r="OYR2346" s="59"/>
      <c r="OYS2346" s="59"/>
      <c r="OYT2346" s="59"/>
      <c r="OYU2346" s="59"/>
      <c r="OYV2346" s="59"/>
      <c r="OYW2346" s="59"/>
      <c r="OYX2346" s="59"/>
      <c r="OYY2346" s="59"/>
      <c r="OYZ2346" s="59"/>
      <c r="OZA2346" s="59"/>
      <c r="OZB2346" s="59"/>
      <c r="OZC2346" s="59"/>
      <c r="OZD2346" s="59"/>
      <c r="OZE2346" s="59"/>
      <c r="OZF2346" s="59"/>
      <c r="OZG2346" s="59"/>
      <c r="OZH2346" s="59"/>
      <c r="OZI2346" s="59"/>
      <c r="OZJ2346" s="59"/>
      <c r="OZK2346" s="59"/>
      <c r="OZL2346" s="59"/>
      <c r="OZM2346" s="59"/>
      <c r="OZN2346" s="59"/>
      <c r="OZO2346" s="59"/>
      <c r="OZP2346" s="59"/>
      <c r="OZQ2346" s="59"/>
      <c r="OZR2346" s="59"/>
      <c r="OZS2346" s="59"/>
      <c r="OZT2346" s="59"/>
      <c r="OZU2346" s="59"/>
      <c r="OZV2346" s="59"/>
      <c r="OZW2346" s="59"/>
      <c r="OZX2346" s="59"/>
      <c r="OZY2346" s="59"/>
      <c r="OZZ2346" s="59"/>
      <c r="PAA2346" s="59"/>
      <c r="PAB2346" s="59"/>
      <c r="PAC2346" s="59"/>
      <c r="PAD2346" s="59"/>
      <c r="PAE2346" s="59"/>
      <c r="PAF2346" s="59"/>
      <c r="PAG2346" s="59"/>
      <c r="PAH2346" s="59"/>
      <c r="PAI2346" s="59"/>
      <c r="PAJ2346" s="59"/>
      <c r="PAK2346" s="59"/>
      <c r="PAL2346" s="59"/>
      <c r="PAM2346" s="59"/>
      <c r="PAN2346" s="59"/>
      <c r="PAO2346" s="59"/>
      <c r="PAP2346" s="59"/>
      <c r="PAQ2346" s="59"/>
      <c r="PAR2346" s="59"/>
      <c r="PAS2346" s="59"/>
      <c r="PAT2346" s="59"/>
      <c r="PAU2346" s="59"/>
      <c r="PAV2346" s="59"/>
      <c r="PAW2346" s="59"/>
      <c r="PAX2346" s="59"/>
      <c r="PAY2346" s="59"/>
      <c r="PAZ2346" s="59"/>
      <c r="PBA2346" s="59"/>
      <c r="PBB2346" s="59"/>
      <c r="PBC2346" s="59"/>
      <c r="PBD2346" s="59"/>
      <c r="PBE2346" s="59"/>
      <c r="PBF2346" s="59"/>
      <c r="PBG2346" s="59"/>
      <c r="PBH2346" s="59"/>
      <c r="PBI2346" s="59"/>
      <c r="PBJ2346" s="59"/>
      <c r="PBK2346" s="59"/>
      <c r="PBL2346" s="59"/>
      <c r="PBM2346" s="59"/>
      <c r="PBN2346" s="59"/>
      <c r="PBO2346" s="59"/>
      <c r="PBP2346" s="59"/>
      <c r="PBQ2346" s="59"/>
      <c r="PBR2346" s="59"/>
      <c r="PBS2346" s="59"/>
      <c r="PBT2346" s="59"/>
      <c r="PBU2346" s="59"/>
      <c r="PBV2346" s="59"/>
      <c r="PBW2346" s="59"/>
      <c r="PBX2346" s="59"/>
      <c r="PBY2346" s="59"/>
      <c r="PBZ2346" s="59"/>
      <c r="PCA2346" s="59"/>
      <c r="PCB2346" s="59"/>
      <c r="PCC2346" s="59"/>
      <c r="PCD2346" s="59"/>
      <c r="PCE2346" s="59"/>
      <c r="PCF2346" s="59"/>
      <c r="PCG2346" s="59"/>
      <c r="PCH2346" s="59"/>
      <c r="PCI2346" s="59"/>
      <c r="PCJ2346" s="59"/>
      <c r="PCK2346" s="59"/>
      <c r="PCL2346" s="59"/>
      <c r="PCM2346" s="59"/>
      <c r="PCN2346" s="59"/>
      <c r="PCO2346" s="59"/>
      <c r="PCP2346" s="59"/>
      <c r="PCQ2346" s="59"/>
      <c r="PCR2346" s="59"/>
      <c r="PCS2346" s="59"/>
      <c r="PCT2346" s="59"/>
      <c r="PCU2346" s="59"/>
      <c r="PCV2346" s="59"/>
      <c r="PCW2346" s="59"/>
      <c r="PCX2346" s="59"/>
      <c r="PCY2346" s="59"/>
      <c r="PCZ2346" s="59"/>
      <c r="PDA2346" s="59"/>
      <c r="PDB2346" s="59"/>
      <c r="PDC2346" s="59"/>
      <c r="PDD2346" s="59"/>
      <c r="PDE2346" s="59"/>
      <c r="PDF2346" s="59"/>
      <c r="PDG2346" s="59"/>
      <c r="PDH2346" s="59"/>
      <c r="PDI2346" s="59"/>
      <c r="PDJ2346" s="59"/>
      <c r="PDK2346" s="59"/>
      <c r="PDL2346" s="59"/>
      <c r="PDM2346" s="59"/>
      <c r="PDN2346" s="59"/>
      <c r="PDO2346" s="59"/>
      <c r="PDP2346" s="59"/>
      <c r="PDQ2346" s="59"/>
      <c r="PDR2346" s="59"/>
      <c r="PDS2346" s="59"/>
      <c r="PDT2346" s="59"/>
      <c r="PDU2346" s="59"/>
      <c r="PDV2346" s="59"/>
      <c r="PDW2346" s="59"/>
      <c r="PDX2346" s="59"/>
      <c r="PDY2346" s="59"/>
      <c r="PDZ2346" s="59"/>
      <c r="PEA2346" s="59"/>
      <c r="PEB2346" s="59"/>
      <c r="PEC2346" s="59"/>
      <c r="PED2346" s="59"/>
      <c r="PEE2346" s="59"/>
      <c r="PEF2346" s="59"/>
      <c r="PEG2346" s="59"/>
      <c r="PEH2346" s="59"/>
      <c r="PEI2346" s="59"/>
      <c r="PEJ2346" s="59"/>
      <c r="PEK2346" s="59"/>
      <c r="PEL2346" s="59"/>
      <c r="PEM2346" s="59"/>
      <c r="PEN2346" s="59"/>
      <c r="PEO2346" s="59"/>
      <c r="PEP2346" s="59"/>
      <c r="PEQ2346" s="59"/>
      <c r="PER2346" s="59"/>
      <c r="PES2346" s="59"/>
      <c r="PET2346" s="59"/>
      <c r="PEU2346" s="59"/>
      <c r="PEV2346" s="59"/>
      <c r="PEW2346" s="59"/>
      <c r="PEX2346" s="59"/>
      <c r="PEY2346" s="59"/>
      <c r="PEZ2346" s="59"/>
      <c r="PFA2346" s="59"/>
      <c r="PFB2346" s="59"/>
      <c r="PFC2346" s="59"/>
      <c r="PFD2346" s="59"/>
      <c r="PFE2346" s="59"/>
      <c r="PFF2346" s="59"/>
      <c r="PFG2346" s="59"/>
      <c r="PFH2346" s="59"/>
      <c r="PFI2346" s="59"/>
      <c r="PFJ2346" s="59"/>
      <c r="PFK2346" s="59"/>
      <c r="PFL2346" s="59"/>
      <c r="PFM2346" s="59"/>
      <c r="PFN2346" s="59"/>
      <c r="PFO2346" s="59"/>
      <c r="PFP2346" s="59"/>
      <c r="PFQ2346" s="59"/>
      <c r="PFR2346" s="59"/>
      <c r="PFS2346" s="59"/>
      <c r="PFT2346" s="59"/>
      <c r="PFU2346" s="59"/>
      <c r="PFV2346" s="59"/>
      <c r="PFW2346" s="59"/>
      <c r="PFX2346" s="59"/>
      <c r="PFY2346" s="59"/>
      <c r="PFZ2346" s="59"/>
      <c r="PGA2346" s="59"/>
      <c r="PGB2346" s="59"/>
      <c r="PGC2346" s="59"/>
      <c r="PGD2346" s="59"/>
      <c r="PGE2346" s="59"/>
      <c r="PGF2346" s="59"/>
      <c r="PGG2346" s="59"/>
      <c r="PGH2346" s="59"/>
      <c r="PGI2346" s="59"/>
      <c r="PGJ2346" s="59"/>
      <c r="PGK2346" s="59"/>
      <c r="PGL2346" s="59"/>
      <c r="PGM2346" s="59"/>
      <c r="PGN2346" s="59"/>
      <c r="PGO2346" s="59"/>
      <c r="PGP2346" s="59"/>
      <c r="PGQ2346" s="59"/>
      <c r="PGR2346" s="59"/>
      <c r="PGS2346" s="59"/>
      <c r="PGT2346" s="59"/>
      <c r="PGU2346" s="59"/>
      <c r="PGV2346" s="59"/>
      <c r="PGW2346" s="59"/>
      <c r="PGX2346" s="59"/>
      <c r="PGY2346" s="59"/>
      <c r="PGZ2346" s="59"/>
      <c r="PHA2346" s="59"/>
      <c r="PHB2346" s="59"/>
      <c r="PHC2346" s="59"/>
      <c r="PHD2346" s="59"/>
      <c r="PHE2346" s="59"/>
      <c r="PHF2346" s="59"/>
      <c r="PHG2346" s="59"/>
      <c r="PHH2346" s="59"/>
      <c r="PHI2346" s="59"/>
      <c r="PHJ2346" s="59"/>
      <c r="PHK2346" s="59"/>
      <c r="PHL2346" s="59"/>
      <c r="PHM2346" s="59"/>
      <c r="PHN2346" s="59"/>
      <c r="PHO2346" s="59"/>
      <c r="PHP2346" s="59"/>
      <c r="PHQ2346" s="59"/>
      <c r="PHR2346" s="59"/>
      <c r="PHS2346" s="59"/>
      <c r="PHT2346" s="59"/>
      <c r="PHU2346" s="59"/>
      <c r="PHV2346" s="59"/>
      <c r="PHW2346" s="59"/>
      <c r="PHX2346" s="59"/>
      <c r="PHY2346" s="59"/>
      <c r="PHZ2346" s="59"/>
      <c r="PIA2346" s="59"/>
      <c r="PIB2346" s="59"/>
      <c r="PIC2346" s="59"/>
      <c r="PID2346" s="59"/>
      <c r="PIE2346" s="59"/>
      <c r="PIF2346" s="59"/>
      <c r="PIG2346" s="59"/>
      <c r="PIH2346" s="59"/>
      <c r="PII2346" s="59"/>
      <c r="PIJ2346" s="59"/>
      <c r="PIK2346" s="59"/>
      <c r="PIL2346" s="59"/>
      <c r="PIM2346" s="59"/>
      <c r="PIN2346" s="59"/>
      <c r="PIO2346" s="59"/>
      <c r="PIP2346" s="59"/>
      <c r="PIQ2346" s="59"/>
      <c r="PIR2346" s="59"/>
      <c r="PIS2346" s="59"/>
      <c r="PIT2346" s="59"/>
      <c r="PIU2346" s="59"/>
      <c r="PIV2346" s="59"/>
      <c r="PIW2346" s="59"/>
      <c r="PIX2346" s="59"/>
      <c r="PIY2346" s="59"/>
      <c r="PIZ2346" s="59"/>
      <c r="PJA2346" s="59"/>
      <c r="PJB2346" s="59"/>
      <c r="PJC2346" s="59"/>
      <c r="PJD2346" s="59"/>
      <c r="PJE2346" s="59"/>
      <c r="PJF2346" s="59"/>
      <c r="PJG2346" s="59"/>
      <c r="PJH2346" s="59"/>
      <c r="PJI2346" s="59"/>
      <c r="PJJ2346" s="59"/>
      <c r="PJK2346" s="59"/>
      <c r="PJL2346" s="59"/>
      <c r="PJM2346" s="59"/>
      <c r="PJN2346" s="59"/>
      <c r="PJO2346" s="59"/>
      <c r="PJP2346" s="59"/>
      <c r="PJQ2346" s="59"/>
      <c r="PJR2346" s="59"/>
      <c r="PJS2346" s="59"/>
      <c r="PJT2346" s="59"/>
      <c r="PJU2346" s="59"/>
      <c r="PJV2346" s="59"/>
      <c r="PJW2346" s="59"/>
      <c r="PJX2346" s="59"/>
      <c r="PJY2346" s="59"/>
      <c r="PJZ2346" s="59"/>
      <c r="PKA2346" s="59"/>
      <c r="PKB2346" s="59"/>
      <c r="PKC2346" s="59"/>
      <c r="PKD2346" s="59"/>
      <c r="PKE2346" s="59"/>
      <c r="PKF2346" s="59"/>
      <c r="PKG2346" s="59"/>
      <c r="PKH2346" s="59"/>
      <c r="PKI2346" s="59"/>
      <c r="PKJ2346" s="59"/>
      <c r="PKK2346" s="59"/>
      <c r="PKL2346" s="59"/>
      <c r="PKM2346" s="59"/>
      <c r="PKN2346" s="59"/>
      <c r="PKO2346" s="59"/>
      <c r="PKP2346" s="59"/>
      <c r="PKQ2346" s="59"/>
      <c r="PKR2346" s="59"/>
      <c r="PKS2346" s="59"/>
      <c r="PKT2346" s="59"/>
      <c r="PKU2346" s="59"/>
      <c r="PKV2346" s="59"/>
      <c r="PKW2346" s="59"/>
      <c r="PKX2346" s="59"/>
      <c r="PKY2346" s="59"/>
      <c r="PKZ2346" s="59"/>
      <c r="PLA2346" s="59"/>
      <c r="PLB2346" s="59"/>
      <c r="PLC2346" s="59"/>
      <c r="PLD2346" s="59"/>
      <c r="PLE2346" s="59"/>
      <c r="PLF2346" s="59"/>
      <c r="PLG2346" s="59"/>
      <c r="PLH2346" s="59"/>
      <c r="PLI2346" s="59"/>
      <c r="PLJ2346" s="59"/>
      <c r="PLK2346" s="59"/>
      <c r="PLL2346" s="59"/>
      <c r="PLM2346" s="59"/>
      <c r="PLN2346" s="59"/>
      <c r="PLO2346" s="59"/>
      <c r="PLP2346" s="59"/>
      <c r="PLQ2346" s="59"/>
      <c r="PLR2346" s="59"/>
      <c r="PLS2346" s="59"/>
      <c r="PLT2346" s="59"/>
      <c r="PLU2346" s="59"/>
      <c r="PLV2346" s="59"/>
      <c r="PLW2346" s="59"/>
      <c r="PLX2346" s="59"/>
      <c r="PLY2346" s="59"/>
      <c r="PLZ2346" s="59"/>
      <c r="PMA2346" s="59"/>
      <c r="PMB2346" s="59"/>
      <c r="PMC2346" s="59"/>
      <c r="PMD2346" s="59"/>
      <c r="PME2346" s="59"/>
      <c r="PMF2346" s="59"/>
      <c r="PMG2346" s="59"/>
      <c r="PMH2346" s="59"/>
      <c r="PMI2346" s="59"/>
      <c r="PMJ2346" s="59"/>
      <c r="PMK2346" s="59"/>
      <c r="PML2346" s="59"/>
      <c r="PMM2346" s="59"/>
      <c r="PMN2346" s="59"/>
      <c r="PMO2346" s="59"/>
      <c r="PMP2346" s="59"/>
      <c r="PMQ2346" s="59"/>
      <c r="PMR2346" s="59"/>
      <c r="PMS2346" s="59"/>
      <c r="PMT2346" s="59"/>
      <c r="PMU2346" s="59"/>
      <c r="PMV2346" s="59"/>
      <c r="PMW2346" s="59"/>
      <c r="PMX2346" s="59"/>
      <c r="PMY2346" s="59"/>
      <c r="PMZ2346" s="59"/>
      <c r="PNA2346" s="59"/>
      <c r="PNB2346" s="59"/>
      <c r="PNC2346" s="59"/>
      <c r="PND2346" s="59"/>
      <c r="PNE2346" s="59"/>
      <c r="PNF2346" s="59"/>
      <c r="PNG2346" s="59"/>
      <c r="PNH2346" s="59"/>
      <c r="PNI2346" s="59"/>
      <c r="PNJ2346" s="59"/>
      <c r="PNK2346" s="59"/>
      <c r="PNL2346" s="59"/>
      <c r="PNM2346" s="59"/>
      <c r="PNN2346" s="59"/>
      <c r="PNO2346" s="59"/>
      <c r="PNP2346" s="59"/>
      <c r="PNQ2346" s="59"/>
      <c r="PNR2346" s="59"/>
      <c r="PNS2346" s="59"/>
      <c r="PNT2346" s="59"/>
      <c r="PNU2346" s="59"/>
      <c r="PNV2346" s="59"/>
      <c r="PNW2346" s="59"/>
      <c r="PNX2346" s="59"/>
      <c r="PNY2346" s="59"/>
      <c r="PNZ2346" s="59"/>
      <c r="POA2346" s="59"/>
      <c r="POB2346" s="59"/>
      <c r="POC2346" s="59"/>
      <c r="POD2346" s="59"/>
      <c r="POE2346" s="59"/>
      <c r="POF2346" s="59"/>
      <c r="POG2346" s="59"/>
      <c r="POH2346" s="59"/>
      <c r="POI2346" s="59"/>
      <c r="POJ2346" s="59"/>
      <c r="POK2346" s="59"/>
      <c r="POL2346" s="59"/>
      <c r="POM2346" s="59"/>
      <c r="PON2346" s="59"/>
      <c r="POO2346" s="59"/>
      <c r="POP2346" s="59"/>
      <c r="POQ2346" s="59"/>
      <c r="POR2346" s="59"/>
      <c r="POS2346" s="59"/>
      <c r="POT2346" s="59"/>
      <c r="POU2346" s="59"/>
      <c r="POV2346" s="59"/>
      <c r="POW2346" s="59"/>
      <c r="POX2346" s="59"/>
      <c r="POY2346" s="59"/>
      <c r="POZ2346" s="59"/>
      <c r="PPA2346" s="59"/>
      <c r="PPB2346" s="59"/>
      <c r="PPC2346" s="59"/>
      <c r="PPD2346" s="59"/>
      <c r="PPE2346" s="59"/>
      <c r="PPF2346" s="59"/>
      <c r="PPG2346" s="59"/>
      <c r="PPH2346" s="59"/>
      <c r="PPI2346" s="59"/>
      <c r="PPJ2346" s="59"/>
      <c r="PPK2346" s="59"/>
      <c r="PPL2346" s="59"/>
      <c r="PPM2346" s="59"/>
      <c r="PPN2346" s="59"/>
      <c r="PPO2346" s="59"/>
      <c r="PPP2346" s="59"/>
      <c r="PPQ2346" s="59"/>
      <c r="PPR2346" s="59"/>
      <c r="PPS2346" s="59"/>
      <c r="PPT2346" s="59"/>
      <c r="PPU2346" s="59"/>
      <c r="PPV2346" s="59"/>
      <c r="PPW2346" s="59"/>
      <c r="PPX2346" s="59"/>
      <c r="PPY2346" s="59"/>
      <c r="PPZ2346" s="59"/>
      <c r="PQA2346" s="59"/>
      <c r="PQB2346" s="59"/>
      <c r="PQC2346" s="59"/>
      <c r="PQD2346" s="59"/>
      <c r="PQE2346" s="59"/>
      <c r="PQF2346" s="59"/>
      <c r="PQG2346" s="59"/>
      <c r="PQH2346" s="59"/>
      <c r="PQI2346" s="59"/>
      <c r="PQJ2346" s="59"/>
      <c r="PQK2346" s="59"/>
      <c r="PQL2346" s="59"/>
      <c r="PQM2346" s="59"/>
      <c r="PQN2346" s="59"/>
      <c r="PQO2346" s="59"/>
      <c r="PQP2346" s="59"/>
      <c r="PQQ2346" s="59"/>
      <c r="PQR2346" s="59"/>
      <c r="PQS2346" s="59"/>
      <c r="PQT2346" s="59"/>
      <c r="PQU2346" s="59"/>
      <c r="PQV2346" s="59"/>
      <c r="PQW2346" s="59"/>
      <c r="PQX2346" s="59"/>
      <c r="PQY2346" s="59"/>
      <c r="PQZ2346" s="59"/>
      <c r="PRA2346" s="59"/>
      <c r="PRB2346" s="59"/>
      <c r="PRC2346" s="59"/>
      <c r="PRD2346" s="59"/>
      <c r="PRE2346" s="59"/>
      <c r="PRF2346" s="59"/>
      <c r="PRG2346" s="59"/>
      <c r="PRH2346" s="59"/>
      <c r="PRI2346" s="59"/>
      <c r="PRJ2346" s="59"/>
      <c r="PRK2346" s="59"/>
      <c r="PRL2346" s="59"/>
      <c r="PRM2346" s="59"/>
      <c r="PRN2346" s="59"/>
      <c r="PRO2346" s="59"/>
      <c r="PRP2346" s="59"/>
      <c r="PRQ2346" s="59"/>
      <c r="PRR2346" s="59"/>
      <c r="PRS2346" s="59"/>
      <c r="PRT2346" s="59"/>
      <c r="PRU2346" s="59"/>
      <c r="PRV2346" s="59"/>
      <c r="PRW2346" s="59"/>
      <c r="PRX2346" s="59"/>
      <c r="PRY2346" s="59"/>
      <c r="PRZ2346" s="59"/>
      <c r="PSA2346" s="59"/>
      <c r="PSB2346" s="59"/>
      <c r="PSC2346" s="59"/>
      <c r="PSD2346" s="59"/>
      <c r="PSE2346" s="59"/>
      <c r="PSF2346" s="59"/>
      <c r="PSG2346" s="59"/>
      <c r="PSH2346" s="59"/>
      <c r="PSI2346" s="59"/>
      <c r="PSJ2346" s="59"/>
      <c r="PSK2346" s="59"/>
      <c r="PSL2346" s="59"/>
      <c r="PSM2346" s="59"/>
      <c r="PSN2346" s="59"/>
      <c r="PSO2346" s="59"/>
      <c r="PSP2346" s="59"/>
      <c r="PSQ2346" s="59"/>
      <c r="PSR2346" s="59"/>
      <c r="PSS2346" s="59"/>
      <c r="PST2346" s="59"/>
      <c r="PSU2346" s="59"/>
      <c r="PSV2346" s="59"/>
      <c r="PSW2346" s="59"/>
      <c r="PSX2346" s="59"/>
      <c r="PSY2346" s="59"/>
      <c r="PSZ2346" s="59"/>
      <c r="PTA2346" s="59"/>
      <c r="PTB2346" s="59"/>
      <c r="PTC2346" s="59"/>
      <c r="PTD2346" s="59"/>
      <c r="PTE2346" s="59"/>
      <c r="PTF2346" s="59"/>
      <c r="PTG2346" s="59"/>
      <c r="PTH2346" s="59"/>
      <c r="PTI2346" s="59"/>
      <c r="PTJ2346" s="59"/>
      <c r="PTK2346" s="59"/>
      <c r="PTL2346" s="59"/>
      <c r="PTM2346" s="59"/>
      <c r="PTN2346" s="59"/>
      <c r="PTO2346" s="59"/>
      <c r="PTP2346" s="59"/>
      <c r="PTQ2346" s="59"/>
      <c r="PTR2346" s="59"/>
      <c r="PTS2346" s="59"/>
      <c r="PTT2346" s="59"/>
      <c r="PTU2346" s="59"/>
      <c r="PTV2346" s="59"/>
      <c r="PTW2346" s="59"/>
      <c r="PTX2346" s="59"/>
      <c r="PTY2346" s="59"/>
      <c r="PTZ2346" s="59"/>
      <c r="PUA2346" s="59"/>
      <c r="PUB2346" s="59"/>
      <c r="PUC2346" s="59"/>
      <c r="PUD2346" s="59"/>
      <c r="PUE2346" s="59"/>
      <c r="PUF2346" s="59"/>
      <c r="PUG2346" s="59"/>
      <c r="PUH2346" s="59"/>
      <c r="PUI2346" s="59"/>
      <c r="PUJ2346" s="59"/>
      <c r="PUK2346" s="59"/>
      <c r="PUL2346" s="59"/>
      <c r="PUM2346" s="59"/>
      <c r="PUN2346" s="59"/>
      <c r="PUO2346" s="59"/>
      <c r="PUP2346" s="59"/>
      <c r="PUQ2346" s="59"/>
      <c r="PUR2346" s="59"/>
      <c r="PUS2346" s="59"/>
      <c r="PUT2346" s="59"/>
      <c r="PUU2346" s="59"/>
      <c r="PUV2346" s="59"/>
      <c r="PUW2346" s="59"/>
      <c r="PUX2346" s="59"/>
      <c r="PUY2346" s="59"/>
      <c r="PUZ2346" s="59"/>
      <c r="PVA2346" s="59"/>
      <c r="PVB2346" s="59"/>
      <c r="PVC2346" s="59"/>
      <c r="PVD2346" s="59"/>
      <c r="PVE2346" s="59"/>
      <c r="PVF2346" s="59"/>
      <c r="PVG2346" s="59"/>
      <c r="PVH2346" s="59"/>
      <c r="PVI2346" s="59"/>
      <c r="PVJ2346" s="59"/>
      <c r="PVK2346" s="59"/>
      <c r="PVL2346" s="59"/>
      <c r="PVM2346" s="59"/>
      <c r="PVN2346" s="59"/>
      <c r="PVO2346" s="59"/>
      <c r="PVP2346" s="59"/>
      <c r="PVQ2346" s="59"/>
      <c r="PVR2346" s="59"/>
      <c r="PVS2346" s="59"/>
      <c r="PVT2346" s="59"/>
      <c r="PVU2346" s="59"/>
      <c r="PVV2346" s="59"/>
      <c r="PVW2346" s="59"/>
      <c r="PVX2346" s="59"/>
      <c r="PVY2346" s="59"/>
      <c r="PVZ2346" s="59"/>
      <c r="PWA2346" s="59"/>
      <c r="PWB2346" s="59"/>
      <c r="PWC2346" s="59"/>
      <c r="PWD2346" s="59"/>
      <c r="PWE2346" s="59"/>
      <c r="PWF2346" s="59"/>
      <c r="PWG2346" s="59"/>
      <c r="PWH2346" s="59"/>
      <c r="PWI2346" s="59"/>
      <c r="PWJ2346" s="59"/>
      <c r="PWK2346" s="59"/>
      <c r="PWL2346" s="59"/>
      <c r="PWM2346" s="59"/>
      <c r="PWN2346" s="59"/>
      <c r="PWO2346" s="59"/>
      <c r="PWP2346" s="59"/>
      <c r="PWQ2346" s="59"/>
      <c r="PWR2346" s="59"/>
      <c r="PWS2346" s="59"/>
      <c r="PWT2346" s="59"/>
      <c r="PWU2346" s="59"/>
      <c r="PWV2346" s="59"/>
      <c r="PWW2346" s="59"/>
      <c r="PWX2346" s="59"/>
      <c r="PWY2346" s="59"/>
      <c r="PWZ2346" s="59"/>
      <c r="PXA2346" s="59"/>
      <c r="PXB2346" s="59"/>
      <c r="PXC2346" s="59"/>
      <c r="PXD2346" s="59"/>
      <c r="PXE2346" s="59"/>
      <c r="PXF2346" s="59"/>
      <c r="PXG2346" s="59"/>
      <c r="PXH2346" s="59"/>
      <c r="PXI2346" s="59"/>
      <c r="PXJ2346" s="59"/>
      <c r="PXK2346" s="59"/>
      <c r="PXL2346" s="59"/>
      <c r="PXM2346" s="59"/>
      <c r="PXN2346" s="59"/>
      <c r="PXO2346" s="59"/>
      <c r="PXP2346" s="59"/>
      <c r="PXQ2346" s="59"/>
      <c r="PXR2346" s="59"/>
      <c r="PXS2346" s="59"/>
      <c r="PXT2346" s="59"/>
      <c r="PXU2346" s="59"/>
      <c r="PXV2346" s="59"/>
      <c r="PXW2346" s="59"/>
      <c r="PXX2346" s="59"/>
      <c r="PXY2346" s="59"/>
      <c r="PXZ2346" s="59"/>
      <c r="PYA2346" s="59"/>
      <c r="PYB2346" s="59"/>
      <c r="PYC2346" s="59"/>
      <c r="PYD2346" s="59"/>
      <c r="PYE2346" s="59"/>
      <c r="PYF2346" s="59"/>
      <c r="PYG2346" s="59"/>
      <c r="PYH2346" s="59"/>
      <c r="PYI2346" s="59"/>
      <c r="PYJ2346" s="59"/>
      <c r="PYK2346" s="59"/>
      <c r="PYL2346" s="59"/>
      <c r="PYM2346" s="59"/>
      <c r="PYN2346" s="59"/>
      <c r="PYO2346" s="59"/>
      <c r="PYP2346" s="59"/>
      <c r="PYQ2346" s="59"/>
      <c r="PYR2346" s="59"/>
      <c r="PYS2346" s="59"/>
      <c r="PYT2346" s="59"/>
      <c r="PYU2346" s="59"/>
      <c r="PYV2346" s="59"/>
      <c r="PYW2346" s="59"/>
      <c r="PYX2346" s="59"/>
      <c r="PYY2346" s="59"/>
      <c r="PYZ2346" s="59"/>
      <c r="PZA2346" s="59"/>
      <c r="PZB2346" s="59"/>
      <c r="PZC2346" s="59"/>
      <c r="PZD2346" s="59"/>
      <c r="PZE2346" s="59"/>
      <c r="PZF2346" s="59"/>
      <c r="PZG2346" s="59"/>
      <c r="PZH2346" s="59"/>
      <c r="PZI2346" s="59"/>
      <c r="PZJ2346" s="59"/>
      <c r="PZK2346" s="59"/>
      <c r="PZL2346" s="59"/>
      <c r="PZM2346" s="59"/>
      <c r="PZN2346" s="59"/>
      <c r="PZO2346" s="59"/>
      <c r="PZP2346" s="59"/>
      <c r="PZQ2346" s="59"/>
      <c r="PZR2346" s="59"/>
      <c r="PZS2346" s="59"/>
      <c r="PZT2346" s="59"/>
      <c r="PZU2346" s="59"/>
      <c r="PZV2346" s="59"/>
      <c r="PZW2346" s="59"/>
      <c r="PZX2346" s="59"/>
      <c r="PZY2346" s="59"/>
      <c r="PZZ2346" s="59"/>
      <c r="QAA2346" s="59"/>
      <c r="QAB2346" s="59"/>
      <c r="QAC2346" s="59"/>
      <c r="QAD2346" s="59"/>
      <c r="QAE2346" s="59"/>
      <c r="QAF2346" s="59"/>
      <c r="QAG2346" s="59"/>
      <c r="QAH2346" s="59"/>
      <c r="QAI2346" s="59"/>
      <c r="QAJ2346" s="59"/>
      <c r="QAK2346" s="59"/>
      <c r="QAL2346" s="59"/>
      <c r="QAM2346" s="59"/>
      <c r="QAN2346" s="59"/>
      <c r="QAO2346" s="59"/>
      <c r="QAP2346" s="59"/>
      <c r="QAQ2346" s="59"/>
      <c r="QAR2346" s="59"/>
      <c r="QAS2346" s="59"/>
      <c r="QAT2346" s="59"/>
      <c r="QAU2346" s="59"/>
      <c r="QAV2346" s="59"/>
      <c r="QAW2346" s="59"/>
      <c r="QAX2346" s="59"/>
      <c r="QAY2346" s="59"/>
      <c r="QAZ2346" s="59"/>
      <c r="QBA2346" s="59"/>
      <c r="QBB2346" s="59"/>
      <c r="QBC2346" s="59"/>
      <c r="QBD2346" s="59"/>
      <c r="QBE2346" s="59"/>
      <c r="QBF2346" s="59"/>
      <c r="QBG2346" s="59"/>
      <c r="QBH2346" s="59"/>
      <c r="QBI2346" s="59"/>
      <c r="QBJ2346" s="59"/>
      <c r="QBK2346" s="59"/>
      <c r="QBL2346" s="59"/>
      <c r="QBM2346" s="59"/>
      <c r="QBN2346" s="59"/>
      <c r="QBO2346" s="59"/>
      <c r="QBP2346" s="59"/>
      <c r="QBQ2346" s="59"/>
      <c r="QBR2346" s="59"/>
      <c r="QBS2346" s="59"/>
      <c r="QBT2346" s="59"/>
      <c r="QBU2346" s="59"/>
      <c r="QBV2346" s="59"/>
      <c r="QBW2346" s="59"/>
      <c r="QBX2346" s="59"/>
      <c r="QBY2346" s="59"/>
      <c r="QBZ2346" s="59"/>
      <c r="QCA2346" s="59"/>
      <c r="QCB2346" s="59"/>
      <c r="QCC2346" s="59"/>
      <c r="QCD2346" s="59"/>
      <c r="QCE2346" s="59"/>
      <c r="QCF2346" s="59"/>
      <c r="QCG2346" s="59"/>
      <c r="QCH2346" s="59"/>
      <c r="QCI2346" s="59"/>
      <c r="QCJ2346" s="59"/>
      <c r="QCK2346" s="59"/>
      <c r="QCL2346" s="59"/>
      <c r="QCM2346" s="59"/>
      <c r="QCN2346" s="59"/>
      <c r="QCO2346" s="59"/>
      <c r="QCP2346" s="59"/>
      <c r="QCQ2346" s="59"/>
      <c r="QCR2346" s="59"/>
      <c r="QCS2346" s="59"/>
      <c r="QCT2346" s="59"/>
      <c r="QCU2346" s="59"/>
      <c r="QCV2346" s="59"/>
      <c r="QCW2346" s="59"/>
      <c r="QCX2346" s="59"/>
      <c r="QCY2346" s="59"/>
      <c r="QCZ2346" s="59"/>
      <c r="QDA2346" s="59"/>
      <c r="QDB2346" s="59"/>
      <c r="QDC2346" s="59"/>
      <c r="QDD2346" s="59"/>
      <c r="QDE2346" s="59"/>
      <c r="QDF2346" s="59"/>
      <c r="QDG2346" s="59"/>
      <c r="QDH2346" s="59"/>
      <c r="QDI2346" s="59"/>
      <c r="QDJ2346" s="59"/>
      <c r="QDK2346" s="59"/>
      <c r="QDL2346" s="59"/>
      <c r="QDM2346" s="59"/>
      <c r="QDN2346" s="59"/>
      <c r="QDO2346" s="59"/>
      <c r="QDP2346" s="59"/>
      <c r="QDQ2346" s="59"/>
      <c r="QDR2346" s="59"/>
      <c r="QDS2346" s="59"/>
      <c r="QDT2346" s="59"/>
      <c r="QDU2346" s="59"/>
      <c r="QDV2346" s="59"/>
      <c r="QDW2346" s="59"/>
      <c r="QDX2346" s="59"/>
      <c r="QDY2346" s="59"/>
      <c r="QDZ2346" s="59"/>
      <c r="QEA2346" s="59"/>
      <c r="QEB2346" s="59"/>
      <c r="QEC2346" s="59"/>
      <c r="QED2346" s="59"/>
      <c r="QEE2346" s="59"/>
      <c r="QEF2346" s="59"/>
      <c r="QEG2346" s="59"/>
      <c r="QEH2346" s="59"/>
      <c r="QEI2346" s="59"/>
      <c r="QEJ2346" s="59"/>
      <c r="QEK2346" s="59"/>
      <c r="QEL2346" s="59"/>
      <c r="QEM2346" s="59"/>
      <c r="QEN2346" s="59"/>
      <c r="QEO2346" s="59"/>
      <c r="QEP2346" s="59"/>
      <c r="QEQ2346" s="59"/>
      <c r="QER2346" s="59"/>
      <c r="QES2346" s="59"/>
      <c r="QET2346" s="59"/>
      <c r="QEU2346" s="59"/>
      <c r="QEV2346" s="59"/>
      <c r="QEW2346" s="59"/>
      <c r="QEX2346" s="59"/>
      <c r="QEY2346" s="59"/>
      <c r="QEZ2346" s="59"/>
      <c r="QFA2346" s="59"/>
      <c r="QFB2346" s="59"/>
      <c r="QFC2346" s="59"/>
      <c r="QFD2346" s="59"/>
      <c r="QFE2346" s="59"/>
      <c r="QFF2346" s="59"/>
      <c r="QFG2346" s="59"/>
      <c r="QFH2346" s="59"/>
      <c r="QFI2346" s="59"/>
      <c r="QFJ2346" s="59"/>
      <c r="QFK2346" s="59"/>
      <c r="QFL2346" s="59"/>
      <c r="QFM2346" s="59"/>
      <c r="QFN2346" s="59"/>
      <c r="QFO2346" s="59"/>
      <c r="QFP2346" s="59"/>
      <c r="QFQ2346" s="59"/>
      <c r="QFR2346" s="59"/>
      <c r="QFS2346" s="59"/>
      <c r="QFT2346" s="59"/>
      <c r="QFU2346" s="59"/>
      <c r="QFV2346" s="59"/>
      <c r="QFW2346" s="59"/>
      <c r="QFX2346" s="59"/>
      <c r="QFY2346" s="59"/>
      <c r="QFZ2346" s="59"/>
      <c r="QGA2346" s="59"/>
      <c r="QGB2346" s="59"/>
      <c r="QGC2346" s="59"/>
      <c r="QGD2346" s="59"/>
      <c r="QGE2346" s="59"/>
      <c r="QGF2346" s="59"/>
      <c r="QGG2346" s="59"/>
      <c r="QGH2346" s="59"/>
      <c r="QGI2346" s="59"/>
      <c r="QGJ2346" s="59"/>
      <c r="QGK2346" s="59"/>
      <c r="QGL2346" s="59"/>
      <c r="QGM2346" s="59"/>
      <c r="QGN2346" s="59"/>
      <c r="QGO2346" s="59"/>
      <c r="QGP2346" s="59"/>
      <c r="QGQ2346" s="59"/>
      <c r="QGR2346" s="59"/>
      <c r="QGS2346" s="59"/>
      <c r="QGT2346" s="59"/>
      <c r="QGU2346" s="59"/>
      <c r="QGV2346" s="59"/>
      <c r="QGW2346" s="59"/>
      <c r="QGX2346" s="59"/>
      <c r="QGY2346" s="59"/>
      <c r="QGZ2346" s="59"/>
      <c r="QHA2346" s="59"/>
      <c r="QHB2346" s="59"/>
      <c r="QHC2346" s="59"/>
      <c r="QHD2346" s="59"/>
      <c r="QHE2346" s="59"/>
      <c r="QHF2346" s="59"/>
      <c r="QHG2346" s="59"/>
      <c r="QHH2346" s="59"/>
      <c r="QHI2346" s="59"/>
      <c r="QHJ2346" s="59"/>
      <c r="QHK2346" s="59"/>
      <c r="QHL2346" s="59"/>
      <c r="QHM2346" s="59"/>
      <c r="QHN2346" s="59"/>
      <c r="QHO2346" s="59"/>
      <c r="QHP2346" s="59"/>
      <c r="QHQ2346" s="59"/>
      <c r="QHR2346" s="59"/>
      <c r="QHS2346" s="59"/>
      <c r="QHT2346" s="59"/>
      <c r="QHU2346" s="59"/>
      <c r="QHV2346" s="59"/>
      <c r="QHW2346" s="59"/>
      <c r="QHX2346" s="59"/>
      <c r="QHY2346" s="59"/>
      <c r="QHZ2346" s="59"/>
      <c r="QIA2346" s="59"/>
      <c r="QIB2346" s="59"/>
      <c r="QIC2346" s="59"/>
      <c r="QID2346" s="59"/>
      <c r="QIE2346" s="59"/>
      <c r="QIF2346" s="59"/>
      <c r="QIG2346" s="59"/>
      <c r="QIH2346" s="59"/>
      <c r="QII2346" s="59"/>
      <c r="QIJ2346" s="59"/>
      <c r="QIK2346" s="59"/>
      <c r="QIL2346" s="59"/>
      <c r="QIM2346" s="59"/>
      <c r="QIN2346" s="59"/>
      <c r="QIO2346" s="59"/>
      <c r="QIP2346" s="59"/>
      <c r="QIQ2346" s="59"/>
      <c r="QIR2346" s="59"/>
      <c r="QIS2346" s="59"/>
      <c r="QIT2346" s="59"/>
      <c r="QIU2346" s="59"/>
      <c r="QIV2346" s="59"/>
      <c r="QIW2346" s="59"/>
      <c r="QIX2346" s="59"/>
      <c r="QIY2346" s="59"/>
      <c r="QIZ2346" s="59"/>
      <c r="QJA2346" s="59"/>
      <c r="QJB2346" s="59"/>
      <c r="QJC2346" s="59"/>
      <c r="QJD2346" s="59"/>
      <c r="QJE2346" s="59"/>
      <c r="QJF2346" s="59"/>
      <c r="QJG2346" s="59"/>
      <c r="QJH2346" s="59"/>
      <c r="QJI2346" s="59"/>
      <c r="QJJ2346" s="59"/>
      <c r="QJK2346" s="59"/>
      <c r="QJL2346" s="59"/>
      <c r="QJM2346" s="59"/>
      <c r="QJN2346" s="59"/>
      <c r="QJO2346" s="59"/>
      <c r="QJP2346" s="59"/>
      <c r="QJQ2346" s="59"/>
      <c r="QJR2346" s="59"/>
      <c r="QJS2346" s="59"/>
      <c r="QJT2346" s="59"/>
      <c r="QJU2346" s="59"/>
      <c r="QJV2346" s="59"/>
      <c r="QJW2346" s="59"/>
      <c r="QJX2346" s="59"/>
      <c r="QJY2346" s="59"/>
      <c r="QJZ2346" s="59"/>
      <c r="QKA2346" s="59"/>
      <c r="QKB2346" s="59"/>
      <c r="QKC2346" s="59"/>
      <c r="QKD2346" s="59"/>
      <c r="QKE2346" s="59"/>
      <c r="QKF2346" s="59"/>
      <c r="QKG2346" s="59"/>
      <c r="QKH2346" s="59"/>
      <c r="QKI2346" s="59"/>
      <c r="QKJ2346" s="59"/>
      <c r="QKK2346" s="59"/>
      <c r="QKL2346" s="59"/>
      <c r="QKM2346" s="59"/>
      <c r="QKN2346" s="59"/>
      <c r="QKO2346" s="59"/>
      <c r="QKP2346" s="59"/>
      <c r="QKQ2346" s="59"/>
      <c r="QKR2346" s="59"/>
      <c r="QKS2346" s="59"/>
      <c r="QKT2346" s="59"/>
      <c r="QKU2346" s="59"/>
      <c r="QKV2346" s="59"/>
      <c r="QKW2346" s="59"/>
      <c r="QKX2346" s="59"/>
      <c r="QKY2346" s="59"/>
      <c r="QKZ2346" s="59"/>
      <c r="QLA2346" s="59"/>
      <c r="QLB2346" s="59"/>
      <c r="QLC2346" s="59"/>
      <c r="QLD2346" s="59"/>
      <c r="QLE2346" s="59"/>
      <c r="QLF2346" s="59"/>
      <c r="QLG2346" s="59"/>
      <c r="QLH2346" s="59"/>
      <c r="QLI2346" s="59"/>
      <c r="QLJ2346" s="59"/>
      <c r="QLK2346" s="59"/>
      <c r="QLL2346" s="59"/>
      <c r="QLM2346" s="59"/>
      <c r="QLN2346" s="59"/>
      <c r="QLO2346" s="59"/>
      <c r="QLP2346" s="59"/>
      <c r="QLQ2346" s="59"/>
      <c r="QLR2346" s="59"/>
      <c r="QLS2346" s="59"/>
      <c r="QLT2346" s="59"/>
      <c r="QLU2346" s="59"/>
      <c r="QLV2346" s="59"/>
      <c r="QLW2346" s="59"/>
      <c r="QLX2346" s="59"/>
      <c r="QLY2346" s="59"/>
      <c r="QLZ2346" s="59"/>
      <c r="QMA2346" s="59"/>
      <c r="QMB2346" s="59"/>
      <c r="QMC2346" s="59"/>
      <c r="QMD2346" s="59"/>
      <c r="QME2346" s="59"/>
      <c r="QMF2346" s="59"/>
      <c r="QMG2346" s="59"/>
      <c r="QMH2346" s="59"/>
      <c r="QMI2346" s="59"/>
      <c r="QMJ2346" s="59"/>
      <c r="QMK2346" s="59"/>
      <c r="QML2346" s="59"/>
      <c r="QMM2346" s="59"/>
      <c r="QMN2346" s="59"/>
      <c r="QMO2346" s="59"/>
      <c r="QMP2346" s="59"/>
      <c r="QMQ2346" s="59"/>
      <c r="QMR2346" s="59"/>
      <c r="QMS2346" s="59"/>
      <c r="QMT2346" s="59"/>
      <c r="QMU2346" s="59"/>
      <c r="QMV2346" s="59"/>
      <c r="QMW2346" s="59"/>
      <c r="QMX2346" s="59"/>
      <c r="QMY2346" s="59"/>
      <c r="QMZ2346" s="59"/>
      <c r="QNA2346" s="59"/>
      <c r="QNB2346" s="59"/>
      <c r="QNC2346" s="59"/>
      <c r="QND2346" s="59"/>
      <c r="QNE2346" s="59"/>
      <c r="QNF2346" s="59"/>
      <c r="QNG2346" s="59"/>
      <c r="QNH2346" s="59"/>
      <c r="QNI2346" s="59"/>
      <c r="QNJ2346" s="59"/>
      <c r="QNK2346" s="59"/>
      <c r="QNL2346" s="59"/>
      <c r="QNM2346" s="59"/>
      <c r="QNN2346" s="59"/>
      <c r="QNO2346" s="59"/>
      <c r="QNP2346" s="59"/>
      <c r="QNQ2346" s="59"/>
      <c r="QNR2346" s="59"/>
      <c r="QNS2346" s="59"/>
      <c r="QNT2346" s="59"/>
      <c r="QNU2346" s="59"/>
      <c r="QNV2346" s="59"/>
      <c r="QNW2346" s="59"/>
      <c r="QNX2346" s="59"/>
      <c r="QNY2346" s="59"/>
      <c r="QNZ2346" s="59"/>
      <c r="QOA2346" s="59"/>
      <c r="QOB2346" s="59"/>
      <c r="QOC2346" s="59"/>
      <c r="QOD2346" s="59"/>
      <c r="QOE2346" s="59"/>
      <c r="QOF2346" s="59"/>
      <c r="QOG2346" s="59"/>
      <c r="QOH2346" s="59"/>
      <c r="QOI2346" s="59"/>
      <c r="QOJ2346" s="59"/>
      <c r="QOK2346" s="59"/>
      <c r="QOL2346" s="59"/>
      <c r="QOM2346" s="59"/>
      <c r="QON2346" s="59"/>
      <c r="QOO2346" s="59"/>
      <c r="QOP2346" s="59"/>
      <c r="QOQ2346" s="59"/>
      <c r="QOR2346" s="59"/>
      <c r="QOS2346" s="59"/>
      <c r="QOT2346" s="59"/>
      <c r="QOU2346" s="59"/>
      <c r="QOV2346" s="59"/>
      <c r="QOW2346" s="59"/>
      <c r="QOX2346" s="59"/>
      <c r="QOY2346" s="59"/>
      <c r="QOZ2346" s="59"/>
      <c r="QPA2346" s="59"/>
      <c r="QPB2346" s="59"/>
      <c r="QPC2346" s="59"/>
      <c r="QPD2346" s="59"/>
      <c r="QPE2346" s="59"/>
      <c r="QPF2346" s="59"/>
      <c r="QPG2346" s="59"/>
      <c r="QPH2346" s="59"/>
      <c r="QPI2346" s="59"/>
      <c r="QPJ2346" s="59"/>
      <c r="QPK2346" s="59"/>
      <c r="QPL2346" s="59"/>
      <c r="QPM2346" s="59"/>
      <c r="QPN2346" s="59"/>
      <c r="QPO2346" s="59"/>
      <c r="QPP2346" s="59"/>
      <c r="QPQ2346" s="59"/>
      <c r="QPR2346" s="59"/>
      <c r="QPS2346" s="59"/>
      <c r="QPT2346" s="59"/>
      <c r="QPU2346" s="59"/>
      <c r="QPV2346" s="59"/>
      <c r="QPW2346" s="59"/>
      <c r="QPX2346" s="59"/>
      <c r="QPY2346" s="59"/>
      <c r="QPZ2346" s="59"/>
      <c r="QQA2346" s="59"/>
      <c r="QQB2346" s="59"/>
      <c r="QQC2346" s="59"/>
      <c r="QQD2346" s="59"/>
      <c r="QQE2346" s="59"/>
      <c r="QQF2346" s="59"/>
      <c r="QQG2346" s="59"/>
      <c r="QQH2346" s="59"/>
      <c r="QQI2346" s="59"/>
      <c r="QQJ2346" s="59"/>
      <c r="QQK2346" s="59"/>
      <c r="QQL2346" s="59"/>
      <c r="QQM2346" s="59"/>
      <c r="QQN2346" s="59"/>
      <c r="QQO2346" s="59"/>
      <c r="QQP2346" s="59"/>
      <c r="QQQ2346" s="59"/>
      <c r="QQR2346" s="59"/>
      <c r="QQS2346" s="59"/>
      <c r="QQT2346" s="59"/>
      <c r="QQU2346" s="59"/>
      <c r="QQV2346" s="59"/>
      <c r="QQW2346" s="59"/>
      <c r="QQX2346" s="59"/>
      <c r="QQY2346" s="59"/>
      <c r="QQZ2346" s="59"/>
      <c r="QRA2346" s="59"/>
      <c r="QRB2346" s="59"/>
      <c r="QRC2346" s="59"/>
      <c r="QRD2346" s="59"/>
      <c r="QRE2346" s="59"/>
      <c r="QRF2346" s="59"/>
      <c r="QRG2346" s="59"/>
      <c r="QRH2346" s="59"/>
      <c r="QRI2346" s="59"/>
      <c r="QRJ2346" s="59"/>
      <c r="QRK2346" s="59"/>
      <c r="QRL2346" s="59"/>
      <c r="QRM2346" s="59"/>
      <c r="QRN2346" s="59"/>
      <c r="QRO2346" s="59"/>
      <c r="QRP2346" s="59"/>
      <c r="QRQ2346" s="59"/>
      <c r="QRR2346" s="59"/>
      <c r="QRS2346" s="59"/>
      <c r="QRT2346" s="59"/>
      <c r="QRU2346" s="59"/>
      <c r="QRV2346" s="59"/>
      <c r="QRW2346" s="59"/>
      <c r="QRX2346" s="59"/>
      <c r="QRY2346" s="59"/>
      <c r="QRZ2346" s="59"/>
      <c r="QSA2346" s="59"/>
      <c r="QSB2346" s="59"/>
      <c r="QSC2346" s="59"/>
      <c r="QSD2346" s="59"/>
      <c r="QSE2346" s="59"/>
      <c r="QSF2346" s="59"/>
      <c r="QSG2346" s="59"/>
      <c r="QSH2346" s="59"/>
      <c r="QSI2346" s="59"/>
      <c r="QSJ2346" s="59"/>
      <c r="QSK2346" s="59"/>
      <c r="QSL2346" s="59"/>
      <c r="QSM2346" s="59"/>
      <c r="QSN2346" s="59"/>
      <c r="QSO2346" s="59"/>
      <c r="QSP2346" s="59"/>
      <c r="QSQ2346" s="59"/>
      <c r="QSR2346" s="59"/>
      <c r="QSS2346" s="59"/>
      <c r="QST2346" s="59"/>
      <c r="QSU2346" s="59"/>
      <c r="QSV2346" s="59"/>
      <c r="QSW2346" s="59"/>
      <c r="QSX2346" s="59"/>
      <c r="QSY2346" s="59"/>
      <c r="QSZ2346" s="59"/>
      <c r="QTA2346" s="59"/>
      <c r="QTB2346" s="59"/>
      <c r="QTC2346" s="59"/>
      <c r="QTD2346" s="59"/>
      <c r="QTE2346" s="59"/>
      <c r="QTF2346" s="59"/>
      <c r="QTG2346" s="59"/>
      <c r="QTH2346" s="59"/>
      <c r="QTI2346" s="59"/>
      <c r="QTJ2346" s="59"/>
      <c r="QTK2346" s="59"/>
      <c r="QTL2346" s="59"/>
      <c r="QTM2346" s="59"/>
      <c r="QTN2346" s="59"/>
      <c r="QTO2346" s="59"/>
      <c r="QTP2346" s="59"/>
      <c r="QTQ2346" s="59"/>
      <c r="QTR2346" s="59"/>
      <c r="QTS2346" s="59"/>
      <c r="QTT2346" s="59"/>
      <c r="QTU2346" s="59"/>
      <c r="QTV2346" s="59"/>
      <c r="QTW2346" s="59"/>
      <c r="QTX2346" s="59"/>
      <c r="QTY2346" s="59"/>
      <c r="QTZ2346" s="59"/>
      <c r="QUA2346" s="59"/>
      <c r="QUB2346" s="59"/>
      <c r="QUC2346" s="59"/>
      <c r="QUD2346" s="59"/>
      <c r="QUE2346" s="59"/>
      <c r="QUF2346" s="59"/>
      <c r="QUG2346" s="59"/>
      <c r="QUH2346" s="59"/>
      <c r="QUI2346" s="59"/>
      <c r="QUJ2346" s="59"/>
      <c r="QUK2346" s="59"/>
      <c r="QUL2346" s="59"/>
      <c r="QUM2346" s="59"/>
      <c r="QUN2346" s="59"/>
      <c r="QUO2346" s="59"/>
      <c r="QUP2346" s="59"/>
      <c r="QUQ2346" s="59"/>
      <c r="QUR2346" s="59"/>
      <c r="QUS2346" s="59"/>
      <c r="QUT2346" s="59"/>
      <c r="QUU2346" s="59"/>
      <c r="QUV2346" s="59"/>
      <c r="QUW2346" s="59"/>
      <c r="QUX2346" s="59"/>
      <c r="QUY2346" s="59"/>
      <c r="QUZ2346" s="59"/>
      <c r="QVA2346" s="59"/>
      <c r="QVB2346" s="59"/>
      <c r="QVC2346" s="59"/>
      <c r="QVD2346" s="59"/>
      <c r="QVE2346" s="59"/>
      <c r="QVF2346" s="59"/>
      <c r="QVG2346" s="59"/>
      <c r="QVH2346" s="59"/>
      <c r="QVI2346" s="59"/>
      <c r="QVJ2346" s="59"/>
      <c r="QVK2346" s="59"/>
      <c r="QVL2346" s="59"/>
      <c r="QVM2346" s="59"/>
      <c r="QVN2346" s="59"/>
      <c r="QVO2346" s="59"/>
      <c r="QVP2346" s="59"/>
      <c r="QVQ2346" s="59"/>
      <c r="QVR2346" s="59"/>
      <c r="QVS2346" s="59"/>
      <c r="QVT2346" s="59"/>
      <c r="QVU2346" s="59"/>
      <c r="QVV2346" s="59"/>
      <c r="QVW2346" s="59"/>
      <c r="QVX2346" s="59"/>
      <c r="QVY2346" s="59"/>
      <c r="QVZ2346" s="59"/>
      <c r="QWA2346" s="59"/>
      <c r="QWB2346" s="59"/>
      <c r="QWC2346" s="59"/>
      <c r="QWD2346" s="59"/>
      <c r="QWE2346" s="59"/>
      <c r="QWF2346" s="59"/>
      <c r="QWG2346" s="59"/>
      <c r="QWH2346" s="59"/>
      <c r="QWI2346" s="59"/>
      <c r="QWJ2346" s="59"/>
      <c r="QWK2346" s="59"/>
      <c r="QWL2346" s="59"/>
      <c r="QWM2346" s="59"/>
      <c r="QWN2346" s="59"/>
      <c r="QWO2346" s="59"/>
      <c r="QWP2346" s="59"/>
      <c r="QWQ2346" s="59"/>
      <c r="QWR2346" s="59"/>
      <c r="QWS2346" s="59"/>
      <c r="QWT2346" s="59"/>
      <c r="QWU2346" s="59"/>
      <c r="QWV2346" s="59"/>
      <c r="QWW2346" s="59"/>
      <c r="QWX2346" s="59"/>
      <c r="QWY2346" s="59"/>
      <c r="QWZ2346" s="59"/>
      <c r="QXA2346" s="59"/>
      <c r="QXB2346" s="59"/>
      <c r="QXC2346" s="59"/>
      <c r="QXD2346" s="59"/>
      <c r="QXE2346" s="59"/>
      <c r="QXF2346" s="59"/>
      <c r="QXG2346" s="59"/>
      <c r="QXH2346" s="59"/>
      <c r="QXI2346" s="59"/>
      <c r="QXJ2346" s="59"/>
      <c r="QXK2346" s="59"/>
      <c r="QXL2346" s="59"/>
      <c r="QXM2346" s="59"/>
      <c r="QXN2346" s="59"/>
      <c r="QXO2346" s="59"/>
      <c r="QXP2346" s="59"/>
      <c r="QXQ2346" s="59"/>
      <c r="QXR2346" s="59"/>
      <c r="QXS2346" s="59"/>
      <c r="QXT2346" s="59"/>
      <c r="QXU2346" s="59"/>
      <c r="QXV2346" s="59"/>
      <c r="QXW2346" s="59"/>
      <c r="QXX2346" s="59"/>
      <c r="QXY2346" s="59"/>
      <c r="QXZ2346" s="59"/>
      <c r="QYA2346" s="59"/>
      <c r="QYB2346" s="59"/>
      <c r="QYC2346" s="59"/>
      <c r="QYD2346" s="59"/>
      <c r="QYE2346" s="59"/>
      <c r="QYF2346" s="59"/>
      <c r="QYG2346" s="59"/>
      <c r="QYH2346" s="59"/>
      <c r="QYI2346" s="59"/>
      <c r="QYJ2346" s="59"/>
      <c r="QYK2346" s="59"/>
      <c r="QYL2346" s="59"/>
      <c r="QYM2346" s="59"/>
      <c r="QYN2346" s="59"/>
      <c r="QYO2346" s="59"/>
      <c r="QYP2346" s="59"/>
      <c r="QYQ2346" s="59"/>
      <c r="QYR2346" s="59"/>
      <c r="QYS2346" s="59"/>
      <c r="QYT2346" s="59"/>
      <c r="QYU2346" s="59"/>
      <c r="QYV2346" s="59"/>
      <c r="QYW2346" s="59"/>
      <c r="QYX2346" s="59"/>
      <c r="QYY2346" s="59"/>
      <c r="QYZ2346" s="59"/>
      <c r="QZA2346" s="59"/>
      <c r="QZB2346" s="59"/>
      <c r="QZC2346" s="59"/>
      <c r="QZD2346" s="59"/>
      <c r="QZE2346" s="59"/>
      <c r="QZF2346" s="59"/>
      <c r="QZG2346" s="59"/>
      <c r="QZH2346" s="59"/>
      <c r="QZI2346" s="59"/>
      <c r="QZJ2346" s="59"/>
      <c r="QZK2346" s="59"/>
      <c r="QZL2346" s="59"/>
      <c r="QZM2346" s="59"/>
      <c r="QZN2346" s="59"/>
      <c r="QZO2346" s="59"/>
      <c r="QZP2346" s="59"/>
      <c r="QZQ2346" s="59"/>
      <c r="QZR2346" s="59"/>
      <c r="QZS2346" s="59"/>
      <c r="QZT2346" s="59"/>
      <c r="QZU2346" s="59"/>
      <c r="QZV2346" s="59"/>
      <c r="QZW2346" s="59"/>
      <c r="QZX2346" s="59"/>
      <c r="QZY2346" s="59"/>
      <c r="QZZ2346" s="59"/>
      <c r="RAA2346" s="59"/>
      <c r="RAB2346" s="59"/>
      <c r="RAC2346" s="59"/>
      <c r="RAD2346" s="59"/>
      <c r="RAE2346" s="59"/>
      <c r="RAF2346" s="59"/>
      <c r="RAG2346" s="59"/>
      <c r="RAH2346" s="59"/>
      <c r="RAI2346" s="59"/>
      <c r="RAJ2346" s="59"/>
      <c r="RAK2346" s="59"/>
      <c r="RAL2346" s="59"/>
      <c r="RAM2346" s="59"/>
      <c r="RAN2346" s="59"/>
      <c r="RAO2346" s="59"/>
      <c r="RAP2346" s="59"/>
      <c r="RAQ2346" s="59"/>
      <c r="RAR2346" s="59"/>
      <c r="RAS2346" s="59"/>
      <c r="RAT2346" s="59"/>
      <c r="RAU2346" s="59"/>
      <c r="RAV2346" s="59"/>
      <c r="RAW2346" s="59"/>
      <c r="RAX2346" s="59"/>
      <c r="RAY2346" s="59"/>
      <c r="RAZ2346" s="59"/>
      <c r="RBA2346" s="59"/>
      <c r="RBB2346" s="59"/>
      <c r="RBC2346" s="59"/>
      <c r="RBD2346" s="59"/>
      <c r="RBE2346" s="59"/>
      <c r="RBF2346" s="59"/>
      <c r="RBG2346" s="59"/>
      <c r="RBH2346" s="59"/>
      <c r="RBI2346" s="59"/>
      <c r="RBJ2346" s="59"/>
      <c r="RBK2346" s="59"/>
      <c r="RBL2346" s="59"/>
      <c r="RBM2346" s="59"/>
      <c r="RBN2346" s="59"/>
      <c r="RBO2346" s="59"/>
      <c r="RBP2346" s="59"/>
      <c r="RBQ2346" s="59"/>
      <c r="RBR2346" s="59"/>
      <c r="RBS2346" s="59"/>
      <c r="RBT2346" s="59"/>
      <c r="RBU2346" s="59"/>
      <c r="RBV2346" s="59"/>
      <c r="RBW2346" s="59"/>
      <c r="RBX2346" s="59"/>
      <c r="RBY2346" s="59"/>
      <c r="RBZ2346" s="59"/>
      <c r="RCA2346" s="59"/>
      <c r="RCB2346" s="59"/>
      <c r="RCC2346" s="59"/>
      <c r="RCD2346" s="59"/>
      <c r="RCE2346" s="59"/>
      <c r="RCF2346" s="59"/>
      <c r="RCG2346" s="59"/>
      <c r="RCH2346" s="59"/>
      <c r="RCI2346" s="59"/>
      <c r="RCJ2346" s="59"/>
      <c r="RCK2346" s="59"/>
      <c r="RCL2346" s="59"/>
      <c r="RCM2346" s="59"/>
      <c r="RCN2346" s="59"/>
      <c r="RCO2346" s="59"/>
      <c r="RCP2346" s="59"/>
      <c r="RCQ2346" s="59"/>
      <c r="RCR2346" s="59"/>
      <c r="RCS2346" s="59"/>
      <c r="RCT2346" s="59"/>
      <c r="RCU2346" s="59"/>
      <c r="RCV2346" s="59"/>
      <c r="RCW2346" s="59"/>
      <c r="RCX2346" s="59"/>
      <c r="RCY2346" s="59"/>
      <c r="RCZ2346" s="59"/>
      <c r="RDA2346" s="59"/>
      <c r="RDB2346" s="59"/>
      <c r="RDC2346" s="59"/>
      <c r="RDD2346" s="59"/>
      <c r="RDE2346" s="59"/>
      <c r="RDF2346" s="59"/>
      <c r="RDG2346" s="59"/>
      <c r="RDH2346" s="59"/>
      <c r="RDI2346" s="59"/>
      <c r="RDJ2346" s="59"/>
      <c r="RDK2346" s="59"/>
      <c r="RDL2346" s="59"/>
      <c r="RDM2346" s="59"/>
      <c r="RDN2346" s="59"/>
      <c r="RDO2346" s="59"/>
      <c r="RDP2346" s="59"/>
      <c r="RDQ2346" s="59"/>
      <c r="RDR2346" s="59"/>
      <c r="RDS2346" s="59"/>
      <c r="RDT2346" s="59"/>
      <c r="RDU2346" s="59"/>
      <c r="RDV2346" s="59"/>
      <c r="RDW2346" s="59"/>
      <c r="RDX2346" s="59"/>
      <c r="RDY2346" s="59"/>
      <c r="RDZ2346" s="59"/>
      <c r="REA2346" s="59"/>
      <c r="REB2346" s="59"/>
      <c r="REC2346" s="59"/>
      <c r="RED2346" s="59"/>
      <c r="REE2346" s="59"/>
      <c r="REF2346" s="59"/>
      <c r="REG2346" s="59"/>
      <c r="REH2346" s="59"/>
      <c r="REI2346" s="59"/>
      <c r="REJ2346" s="59"/>
      <c r="REK2346" s="59"/>
      <c r="REL2346" s="59"/>
      <c r="REM2346" s="59"/>
      <c r="REN2346" s="59"/>
      <c r="REO2346" s="59"/>
      <c r="REP2346" s="59"/>
      <c r="REQ2346" s="59"/>
      <c r="RER2346" s="59"/>
      <c r="RES2346" s="59"/>
      <c r="RET2346" s="59"/>
      <c r="REU2346" s="59"/>
      <c r="REV2346" s="59"/>
      <c r="REW2346" s="59"/>
      <c r="REX2346" s="59"/>
      <c r="REY2346" s="59"/>
      <c r="REZ2346" s="59"/>
      <c r="RFA2346" s="59"/>
      <c r="RFB2346" s="59"/>
      <c r="RFC2346" s="59"/>
      <c r="RFD2346" s="59"/>
      <c r="RFE2346" s="59"/>
      <c r="RFF2346" s="59"/>
      <c r="RFG2346" s="59"/>
      <c r="RFH2346" s="59"/>
      <c r="RFI2346" s="59"/>
      <c r="RFJ2346" s="59"/>
      <c r="RFK2346" s="59"/>
      <c r="RFL2346" s="59"/>
      <c r="RFM2346" s="59"/>
      <c r="RFN2346" s="59"/>
      <c r="RFO2346" s="59"/>
      <c r="RFP2346" s="59"/>
      <c r="RFQ2346" s="59"/>
      <c r="RFR2346" s="59"/>
      <c r="RFS2346" s="59"/>
      <c r="RFT2346" s="59"/>
      <c r="RFU2346" s="59"/>
      <c r="RFV2346" s="59"/>
      <c r="RFW2346" s="59"/>
      <c r="RFX2346" s="59"/>
      <c r="RFY2346" s="59"/>
      <c r="RFZ2346" s="59"/>
      <c r="RGA2346" s="59"/>
      <c r="RGB2346" s="59"/>
      <c r="RGC2346" s="59"/>
      <c r="RGD2346" s="59"/>
      <c r="RGE2346" s="59"/>
      <c r="RGF2346" s="59"/>
      <c r="RGG2346" s="59"/>
      <c r="RGH2346" s="59"/>
      <c r="RGI2346" s="59"/>
      <c r="RGJ2346" s="59"/>
      <c r="RGK2346" s="59"/>
      <c r="RGL2346" s="59"/>
      <c r="RGM2346" s="59"/>
      <c r="RGN2346" s="59"/>
      <c r="RGO2346" s="59"/>
      <c r="RGP2346" s="59"/>
      <c r="RGQ2346" s="59"/>
      <c r="RGR2346" s="59"/>
      <c r="RGS2346" s="59"/>
      <c r="RGT2346" s="59"/>
      <c r="RGU2346" s="59"/>
      <c r="RGV2346" s="59"/>
      <c r="RGW2346" s="59"/>
      <c r="RGX2346" s="59"/>
      <c r="RGY2346" s="59"/>
      <c r="RGZ2346" s="59"/>
      <c r="RHA2346" s="59"/>
      <c r="RHB2346" s="59"/>
      <c r="RHC2346" s="59"/>
      <c r="RHD2346" s="59"/>
      <c r="RHE2346" s="59"/>
      <c r="RHF2346" s="59"/>
      <c r="RHG2346" s="59"/>
      <c r="RHH2346" s="59"/>
      <c r="RHI2346" s="59"/>
      <c r="RHJ2346" s="59"/>
      <c r="RHK2346" s="59"/>
      <c r="RHL2346" s="59"/>
      <c r="RHM2346" s="59"/>
      <c r="RHN2346" s="59"/>
      <c r="RHO2346" s="59"/>
      <c r="RHP2346" s="59"/>
      <c r="RHQ2346" s="59"/>
      <c r="RHR2346" s="59"/>
      <c r="RHS2346" s="59"/>
      <c r="RHT2346" s="59"/>
      <c r="RHU2346" s="59"/>
      <c r="RHV2346" s="59"/>
      <c r="RHW2346" s="59"/>
      <c r="RHX2346" s="59"/>
      <c r="RHY2346" s="59"/>
      <c r="RHZ2346" s="59"/>
      <c r="RIA2346" s="59"/>
      <c r="RIB2346" s="59"/>
      <c r="RIC2346" s="59"/>
      <c r="RID2346" s="59"/>
      <c r="RIE2346" s="59"/>
      <c r="RIF2346" s="59"/>
      <c r="RIG2346" s="59"/>
      <c r="RIH2346" s="59"/>
      <c r="RII2346" s="59"/>
      <c r="RIJ2346" s="59"/>
      <c r="RIK2346" s="59"/>
      <c r="RIL2346" s="59"/>
      <c r="RIM2346" s="59"/>
      <c r="RIN2346" s="59"/>
      <c r="RIO2346" s="59"/>
      <c r="RIP2346" s="59"/>
      <c r="RIQ2346" s="59"/>
      <c r="RIR2346" s="59"/>
      <c r="RIS2346" s="59"/>
      <c r="RIT2346" s="59"/>
      <c r="RIU2346" s="59"/>
      <c r="RIV2346" s="59"/>
      <c r="RIW2346" s="59"/>
      <c r="RIX2346" s="59"/>
      <c r="RIY2346" s="59"/>
      <c r="RIZ2346" s="59"/>
      <c r="RJA2346" s="59"/>
      <c r="RJB2346" s="59"/>
      <c r="RJC2346" s="59"/>
      <c r="RJD2346" s="59"/>
      <c r="RJE2346" s="59"/>
      <c r="RJF2346" s="59"/>
      <c r="RJG2346" s="59"/>
      <c r="RJH2346" s="59"/>
      <c r="RJI2346" s="59"/>
      <c r="RJJ2346" s="59"/>
      <c r="RJK2346" s="59"/>
      <c r="RJL2346" s="59"/>
      <c r="RJM2346" s="59"/>
      <c r="RJN2346" s="59"/>
      <c r="RJO2346" s="59"/>
      <c r="RJP2346" s="59"/>
      <c r="RJQ2346" s="59"/>
      <c r="RJR2346" s="59"/>
      <c r="RJS2346" s="59"/>
      <c r="RJT2346" s="59"/>
      <c r="RJU2346" s="59"/>
      <c r="RJV2346" s="59"/>
      <c r="RJW2346" s="59"/>
      <c r="RJX2346" s="59"/>
      <c r="RJY2346" s="59"/>
      <c r="RJZ2346" s="59"/>
      <c r="RKA2346" s="59"/>
      <c r="RKB2346" s="59"/>
      <c r="RKC2346" s="59"/>
      <c r="RKD2346" s="59"/>
      <c r="RKE2346" s="59"/>
      <c r="RKF2346" s="59"/>
      <c r="RKG2346" s="59"/>
      <c r="RKH2346" s="59"/>
      <c r="RKI2346" s="59"/>
      <c r="RKJ2346" s="59"/>
      <c r="RKK2346" s="59"/>
      <c r="RKL2346" s="59"/>
      <c r="RKM2346" s="59"/>
      <c r="RKN2346" s="59"/>
      <c r="RKO2346" s="59"/>
      <c r="RKP2346" s="59"/>
      <c r="RKQ2346" s="59"/>
      <c r="RKR2346" s="59"/>
      <c r="RKS2346" s="59"/>
      <c r="RKT2346" s="59"/>
      <c r="RKU2346" s="59"/>
      <c r="RKV2346" s="59"/>
      <c r="RKW2346" s="59"/>
      <c r="RKX2346" s="59"/>
      <c r="RKY2346" s="59"/>
      <c r="RKZ2346" s="59"/>
      <c r="RLA2346" s="59"/>
      <c r="RLB2346" s="59"/>
      <c r="RLC2346" s="59"/>
      <c r="RLD2346" s="59"/>
      <c r="RLE2346" s="59"/>
      <c r="RLF2346" s="59"/>
      <c r="RLG2346" s="59"/>
      <c r="RLH2346" s="59"/>
      <c r="RLI2346" s="59"/>
      <c r="RLJ2346" s="59"/>
      <c r="RLK2346" s="59"/>
      <c r="RLL2346" s="59"/>
      <c r="RLM2346" s="59"/>
      <c r="RLN2346" s="59"/>
      <c r="RLO2346" s="59"/>
      <c r="RLP2346" s="59"/>
      <c r="RLQ2346" s="59"/>
      <c r="RLR2346" s="59"/>
      <c r="RLS2346" s="59"/>
      <c r="RLT2346" s="59"/>
      <c r="RLU2346" s="59"/>
      <c r="RLV2346" s="59"/>
      <c r="RLW2346" s="59"/>
      <c r="RLX2346" s="59"/>
      <c r="RLY2346" s="59"/>
      <c r="RLZ2346" s="59"/>
      <c r="RMA2346" s="59"/>
      <c r="RMB2346" s="59"/>
      <c r="RMC2346" s="59"/>
      <c r="RMD2346" s="59"/>
      <c r="RME2346" s="59"/>
      <c r="RMF2346" s="59"/>
      <c r="RMG2346" s="59"/>
      <c r="RMH2346" s="59"/>
      <c r="RMI2346" s="59"/>
      <c r="RMJ2346" s="59"/>
      <c r="RMK2346" s="59"/>
      <c r="RML2346" s="59"/>
      <c r="RMM2346" s="59"/>
      <c r="RMN2346" s="59"/>
      <c r="RMO2346" s="59"/>
      <c r="RMP2346" s="59"/>
      <c r="RMQ2346" s="59"/>
      <c r="RMR2346" s="59"/>
      <c r="RMS2346" s="59"/>
      <c r="RMT2346" s="59"/>
      <c r="RMU2346" s="59"/>
      <c r="RMV2346" s="59"/>
      <c r="RMW2346" s="59"/>
      <c r="RMX2346" s="59"/>
      <c r="RMY2346" s="59"/>
      <c r="RMZ2346" s="59"/>
      <c r="RNA2346" s="59"/>
      <c r="RNB2346" s="59"/>
      <c r="RNC2346" s="59"/>
      <c r="RND2346" s="59"/>
      <c r="RNE2346" s="59"/>
      <c r="RNF2346" s="59"/>
      <c r="RNG2346" s="59"/>
      <c r="RNH2346" s="59"/>
      <c r="RNI2346" s="59"/>
      <c r="RNJ2346" s="59"/>
      <c r="RNK2346" s="59"/>
      <c r="RNL2346" s="59"/>
      <c r="RNM2346" s="59"/>
      <c r="RNN2346" s="59"/>
      <c r="RNO2346" s="59"/>
      <c r="RNP2346" s="59"/>
      <c r="RNQ2346" s="59"/>
      <c r="RNR2346" s="59"/>
      <c r="RNS2346" s="59"/>
      <c r="RNT2346" s="59"/>
      <c r="RNU2346" s="59"/>
      <c r="RNV2346" s="59"/>
      <c r="RNW2346" s="59"/>
      <c r="RNX2346" s="59"/>
      <c r="RNY2346" s="59"/>
      <c r="RNZ2346" s="59"/>
      <c r="ROA2346" s="59"/>
      <c r="ROB2346" s="59"/>
      <c r="ROC2346" s="59"/>
      <c r="ROD2346" s="59"/>
      <c r="ROE2346" s="59"/>
      <c r="ROF2346" s="59"/>
      <c r="ROG2346" s="59"/>
      <c r="ROH2346" s="59"/>
      <c r="ROI2346" s="59"/>
      <c r="ROJ2346" s="59"/>
      <c r="ROK2346" s="59"/>
      <c r="ROL2346" s="59"/>
      <c r="ROM2346" s="59"/>
      <c r="RON2346" s="59"/>
      <c r="ROO2346" s="59"/>
      <c r="ROP2346" s="59"/>
      <c r="ROQ2346" s="59"/>
      <c r="ROR2346" s="59"/>
      <c r="ROS2346" s="59"/>
      <c r="ROT2346" s="59"/>
      <c r="ROU2346" s="59"/>
      <c r="ROV2346" s="59"/>
      <c r="ROW2346" s="59"/>
      <c r="ROX2346" s="59"/>
      <c r="ROY2346" s="59"/>
      <c r="ROZ2346" s="59"/>
      <c r="RPA2346" s="59"/>
      <c r="RPB2346" s="59"/>
      <c r="RPC2346" s="59"/>
      <c r="RPD2346" s="59"/>
      <c r="RPE2346" s="59"/>
      <c r="RPF2346" s="59"/>
      <c r="RPG2346" s="59"/>
      <c r="RPH2346" s="59"/>
      <c r="RPI2346" s="59"/>
      <c r="RPJ2346" s="59"/>
      <c r="RPK2346" s="59"/>
      <c r="RPL2346" s="59"/>
      <c r="RPM2346" s="59"/>
      <c r="RPN2346" s="59"/>
      <c r="RPO2346" s="59"/>
      <c r="RPP2346" s="59"/>
      <c r="RPQ2346" s="59"/>
      <c r="RPR2346" s="59"/>
      <c r="RPS2346" s="59"/>
      <c r="RPT2346" s="59"/>
      <c r="RPU2346" s="59"/>
      <c r="RPV2346" s="59"/>
      <c r="RPW2346" s="59"/>
      <c r="RPX2346" s="59"/>
      <c r="RPY2346" s="59"/>
      <c r="RPZ2346" s="59"/>
      <c r="RQA2346" s="59"/>
      <c r="RQB2346" s="59"/>
      <c r="RQC2346" s="59"/>
      <c r="RQD2346" s="59"/>
      <c r="RQE2346" s="59"/>
      <c r="RQF2346" s="59"/>
      <c r="RQG2346" s="59"/>
      <c r="RQH2346" s="59"/>
      <c r="RQI2346" s="59"/>
      <c r="RQJ2346" s="59"/>
      <c r="RQK2346" s="59"/>
      <c r="RQL2346" s="59"/>
      <c r="RQM2346" s="59"/>
      <c r="RQN2346" s="59"/>
      <c r="RQO2346" s="59"/>
      <c r="RQP2346" s="59"/>
      <c r="RQQ2346" s="59"/>
      <c r="RQR2346" s="59"/>
      <c r="RQS2346" s="59"/>
      <c r="RQT2346" s="59"/>
      <c r="RQU2346" s="59"/>
      <c r="RQV2346" s="59"/>
      <c r="RQW2346" s="59"/>
      <c r="RQX2346" s="59"/>
      <c r="RQY2346" s="59"/>
      <c r="RQZ2346" s="59"/>
      <c r="RRA2346" s="59"/>
      <c r="RRB2346" s="59"/>
      <c r="RRC2346" s="59"/>
      <c r="RRD2346" s="59"/>
      <c r="RRE2346" s="59"/>
      <c r="RRF2346" s="59"/>
      <c r="RRG2346" s="59"/>
      <c r="RRH2346" s="59"/>
      <c r="RRI2346" s="59"/>
      <c r="RRJ2346" s="59"/>
      <c r="RRK2346" s="59"/>
      <c r="RRL2346" s="59"/>
      <c r="RRM2346" s="59"/>
      <c r="RRN2346" s="59"/>
      <c r="RRO2346" s="59"/>
      <c r="RRP2346" s="59"/>
      <c r="RRQ2346" s="59"/>
      <c r="RRR2346" s="59"/>
      <c r="RRS2346" s="59"/>
      <c r="RRT2346" s="59"/>
      <c r="RRU2346" s="59"/>
      <c r="RRV2346" s="59"/>
      <c r="RRW2346" s="59"/>
      <c r="RRX2346" s="59"/>
      <c r="RRY2346" s="59"/>
      <c r="RRZ2346" s="59"/>
      <c r="RSA2346" s="59"/>
      <c r="RSB2346" s="59"/>
      <c r="RSC2346" s="59"/>
      <c r="RSD2346" s="59"/>
      <c r="RSE2346" s="59"/>
      <c r="RSF2346" s="59"/>
      <c r="RSG2346" s="59"/>
      <c r="RSH2346" s="59"/>
      <c r="RSI2346" s="59"/>
      <c r="RSJ2346" s="59"/>
      <c r="RSK2346" s="59"/>
      <c r="RSL2346" s="59"/>
      <c r="RSM2346" s="59"/>
      <c r="RSN2346" s="59"/>
      <c r="RSO2346" s="59"/>
      <c r="RSP2346" s="59"/>
      <c r="RSQ2346" s="59"/>
      <c r="RSR2346" s="59"/>
      <c r="RSS2346" s="59"/>
      <c r="RST2346" s="59"/>
      <c r="RSU2346" s="59"/>
      <c r="RSV2346" s="59"/>
      <c r="RSW2346" s="59"/>
      <c r="RSX2346" s="59"/>
      <c r="RSY2346" s="59"/>
      <c r="RSZ2346" s="59"/>
      <c r="RTA2346" s="59"/>
      <c r="RTB2346" s="59"/>
      <c r="RTC2346" s="59"/>
      <c r="RTD2346" s="59"/>
      <c r="RTE2346" s="59"/>
      <c r="RTF2346" s="59"/>
      <c r="RTG2346" s="59"/>
      <c r="RTH2346" s="59"/>
      <c r="RTI2346" s="59"/>
      <c r="RTJ2346" s="59"/>
      <c r="RTK2346" s="59"/>
      <c r="RTL2346" s="59"/>
      <c r="RTM2346" s="59"/>
      <c r="RTN2346" s="59"/>
      <c r="RTO2346" s="59"/>
      <c r="RTP2346" s="59"/>
      <c r="RTQ2346" s="59"/>
      <c r="RTR2346" s="59"/>
      <c r="RTS2346" s="59"/>
      <c r="RTT2346" s="59"/>
      <c r="RTU2346" s="59"/>
      <c r="RTV2346" s="59"/>
      <c r="RTW2346" s="59"/>
      <c r="RTX2346" s="59"/>
      <c r="RTY2346" s="59"/>
      <c r="RTZ2346" s="59"/>
      <c r="RUA2346" s="59"/>
      <c r="RUB2346" s="59"/>
      <c r="RUC2346" s="59"/>
      <c r="RUD2346" s="59"/>
      <c r="RUE2346" s="59"/>
      <c r="RUF2346" s="59"/>
      <c r="RUG2346" s="59"/>
      <c r="RUH2346" s="59"/>
      <c r="RUI2346" s="59"/>
      <c r="RUJ2346" s="59"/>
      <c r="RUK2346" s="59"/>
      <c r="RUL2346" s="59"/>
      <c r="RUM2346" s="59"/>
      <c r="RUN2346" s="59"/>
      <c r="RUO2346" s="59"/>
      <c r="RUP2346" s="59"/>
      <c r="RUQ2346" s="59"/>
      <c r="RUR2346" s="59"/>
      <c r="RUS2346" s="59"/>
      <c r="RUT2346" s="59"/>
      <c r="RUU2346" s="59"/>
      <c r="RUV2346" s="59"/>
      <c r="RUW2346" s="59"/>
      <c r="RUX2346" s="59"/>
      <c r="RUY2346" s="59"/>
      <c r="RUZ2346" s="59"/>
      <c r="RVA2346" s="59"/>
      <c r="RVB2346" s="59"/>
      <c r="RVC2346" s="59"/>
      <c r="RVD2346" s="59"/>
      <c r="RVE2346" s="59"/>
      <c r="RVF2346" s="59"/>
      <c r="RVG2346" s="59"/>
      <c r="RVH2346" s="59"/>
      <c r="RVI2346" s="59"/>
      <c r="RVJ2346" s="59"/>
      <c r="RVK2346" s="59"/>
      <c r="RVL2346" s="59"/>
      <c r="RVM2346" s="59"/>
      <c r="RVN2346" s="59"/>
      <c r="RVO2346" s="59"/>
      <c r="RVP2346" s="59"/>
      <c r="RVQ2346" s="59"/>
      <c r="RVR2346" s="59"/>
      <c r="RVS2346" s="59"/>
      <c r="RVT2346" s="59"/>
      <c r="RVU2346" s="59"/>
      <c r="RVV2346" s="59"/>
      <c r="RVW2346" s="59"/>
      <c r="RVX2346" s="59"/>
      <c r="RVY2346" s="59"/>
      <c r="RVZ2346" s="59"/>
      <c r="RWA2346" s="59"/>
      <c r="RWB2346" s="59"/>
      <c r="RWC2346" s="59"/>
      <c r="RWD2346" s="59"/>
      <c r="RWE2346" s="59"/>
      <c r="RWF2346" s="59"/>
      <c r="RWG2346" s="59"/>
      <c r="RWH2346" s="59"/>
      <c r="RWI2346" s="59"/>
      <c r="RWJ2346" s="59"/>
      <c r="RWK2346" s="59"/>
      <c r="RWL2346" s="59"/>
      <c r="RWM2346" s="59"/>
      <c r="RWN2346" s="59"/>
      <c r="RWO2346" s="59"/>
      <c r="RWP2346" s="59"/>
      <c r="RWQ2346" s="59"/>
      <c r="RWR2346" s="59"/>
      <c r="RWS2346" s="59"/>
      <c r="RWT2346" s="59"/>
      <c r="RWU2346" s="59"/>
      <c r="RWV2346" s="59"/>
      <c r="RWW2346" s="59"/>
      <c r="RWX2346" s="59"/>
      <c r="RWY2346" s="59"/>
      <c r="RWZ2346" s="59"/>
      <c r="RXA2346" s="59"/>
      <c r="RXB2346" s="59"/>
      <c r="RXC2346" s="59"/>
      <c r="RXD2346" s="59"/>
      <c r="RXE2346" s="59"/>
      <c r="RXF2346" s="59"/>
      <c r="RXG2346" s="59"/>
      <c r="RXH2346" s="59"/>
      <c r="RXI2346" s="59"/>
      <c r="RXJ2346" s="59"/>
      <c r="RXK2346" s="59"/>
      <c r="RXL2346" s="59"/>
      <c r="RXM2346" s="59"/>
      <c r="RXN2346" s="59"/>
      <c r="RXO2346" s="59"/>
      <c r="RXP2346" s="59"/>
      <c r="RXQ2346" s="59"/>
      <c r="RXR2346" s="59"/>
      <c r="RXS2346" s="59"/>
      <c r="RXT2346" s="59"/>
      <c r="RXU2346" s="59"/>
      <c r="RXV2346" s="59"/>
      <c r="RXW2346" s="59"/>
      <c r="RXX2346" s="59"/>
      <c r="RXY2346" s="59"/>
      <c r="RXZ2346" s="59"/>
      <c r="RYA2346" s="59"/>
      <c r="RYB2346" s="59"/>
      <c r="RYC2346" s="59"/>
      <c r="RYD2346" s="59"/>
      <c r="RYE2346" s="59"/>
      <c r="RYF2346" s="59"/>
      <c r="RYG2346" s="59"/>
      <c r="RYH2346" s="59"/>
      <c r="RYI2346" s="59"/>
      <c r="RYJ2346" s="59"/>
      <c r="RYK2346" s="59"/>
      <c r="RYL2346" s="59"/>
      <c r="RYM2346" s="59"/>
      <c r="RYN2346" s="59"/>
      <c r="RYO2346" s="59"/>
      <c r="RYP2346" s="59"/>
      <c r="RYQ2346" s="59"/>
      <c r="RYR2346" s="59"/>
      <c r="RYS2346" s="59"/>
      <c r="RYT2346" s="59"/>
      <c r="RYU2346" s="59"/>
      <c r="RYV2346" s="59"/>
      <c r="RYW2346" s="59"/>
      <c r="RYX2346" s="59"/>
      <c r="RYY2346" s="59"/>
      <c r="RYZ2346" s="59"/>
      <c r="RZA2346" s="59"/>
      <c r="RZB2346" s="59"/>
      <c r="RZC2346" s="59"/>
      <c r="RZD2346" s="59"/>
      <c r="RZE2346" s="59"/>
      <c r="RZF2346" s="59"/>
      <c r="RZG2346" s="59"/>
      <c r="RZH2346" s="59"/>
      <c r="RZI2346" s="59"/>
      <c r="RZJ2346" s="59"/>
      <c r="RZK2346" s="59"/>
      <c r="RZL2346" s="59"/>
      <c r="RZM2346" s="59"/>
      <c r="RZN2346" s="59"/>
      <c r="RZO2346" s="59"/>
      <c r="RZP2346" s="59"/>
      <c r="RZQ2346" s="59"/>
      <c r="RZR2346" s="59"/>
      <c r="RZS2346" s="59"/>
      <c r="RZT2346" s="59"/>
      <c r="RZU2346" s="59"/>
      <c r="RZV2346" s="59"/>
      <c r="RZW2346" s="59"/>
      <c r="RZX2346" s="59"/>
      <c r="RZY2346" s="59"/>
      <c r="RZZ2346" s="59"/>
      <c r="SAA2346" s="59"/>
      <c r="SAB2346" s="59"/>
      <c r="SAC2346" s="59"/>
      <c r="SAD2346" s="59"/>
      <c r="SAE2346" s="59"/>
      <c r="SAF2346" s="59"/>
      <c r="SAG2346" s="59"/>
      <c r="SAH2346" s="59"/>
      <c r="SAI2346" s="59"/>
      <c r="SAJ2346" s="59"/>
      <c r="SAK2346" s="59"/>
      <c r="SAL2346" s="59"/>
      <c r="SAM2346" s="59"/>
      <c r="SAN2346" s="59"/>
      <c r="SAO2346" s="59"/>
      <c r="SAP2346" s="59"/>
      <c r="SAQ2346" s="59"/>
      <c r="SAR2346" s="59"/>
      <c r="SAS2346" s="59"/>
      <c r="SAT2346" s="59"/>
      <c r="SAU2346" s="59"/>
      <c r="SAV2346" s="59"/>
      <c r="SAW2346" s="59"/>
      <c r="SAX2346" s="59"/>
      <c r="SAY2346" s="59"/>
      <c r="SAZ2346" s="59"/>
      <c r="SBA2346" s="59"/>
      <c r="SBB2346" s="59"/>
      <c r="SBC2346" s="59"/>
      <c r="SBD2346" s="59"/>
      <c r="SBE2346" s="59"/>
      <c r="SBF2346" s="59"/>
      <c r="SBG2346" s="59"/>
      <c r="SBH2346" s="59"/>
      <c r="SBI2346" s="59"/>
      <c r="SBJ2346" s="59"/>
      <c r="SBK2346" s="59"/>
      <c r="SBL2346" s="59"/>
      <c r="SBM2346" s="59"/>
      <c r="SBN2346" s="59"/>
      <c r="SBO2346" s="59"/>
      <c r="SBP2346" s="59"/>
      <c r="SBQ2346" s="59"/>
      <c r="SBR2346" s="59"/>
      <c r="SBS2346" s="59"/>
      <c r="SBT2346" s="59"/>
      <c r="SBU2346" s="59"/>
      <c r="SBV2346" s="59"/>
      <c r="SBW2346" s="59"/>
      <c r="SBX2346" s="59"/>
      <c r="SBY2346" s="59"/>
      <c r="SBZ2346" s="59"/>
      <c r="SCA2346" s="59"/>
      <c r="SCB2346" s="59"/>
      <c r="SCC2346" s="59"/>
      <c r="SCD2346" s="59"/>
      <c r="SCE2346" s="59"/>
      <c r="SCF2346" s="59"/>
      <c r="SCG2346" s="59"/>
      <c r="SCH2346" s="59"/>
      <c r="SCI2346" s="59"/>
      <c r="SCJ2346" s="59"/>
      <c r="SCK2346" s="59"/>
      <c r="SCL2346" s="59"/>
      <c r="SCM2346" s="59"/>
      <c r="SCN2346" s="59"/>
      <c r="SCO2346" s="59"/>
      <c r="SCP2346" s="59"/>
      <c r="SCQ2346" s="59"/>
      <c r="SCR2346" s="59"/>
      <c r="SCS2346" s="59"/>
      <c r="SCT2346" s="59"/>
      <c r="SCU2346" s="59"/>
      <c r="SCV2346" s="59"/>
      <c r="SCW2346" s="59"/>
      <c r="SCX2346" s="59"/>
      <c r="SCY2346" s="59"/>
      <c r="SCZ2346" s="59"/>
      <c r="SDA2346" s="59"/>
      <c r="SDB2346" s="59"/>
      <c r="SDC2346" s="59"/>
      <c r="SDD2346" s="59"/>
      <c r="SDE2346" s="59"/>
      <c r="SDF2346" s="59"/>
      <c r="SDG2346" s="59"/>
      <c r="SDH2346" s="59"/>
      <c r="SDI2346" s="59"/>
      <c r="SDJ2346" s="59"/>
      <c r="SDK2346" s="59"/>
      <c r="SDL2346" s="59"/>
      <c r="SDM2346" s="59"/>
      <c r="SDN2346" s="59"/>
      <c r="SDO2346" s="59"/>
      <c r="SDP2346" s="59"/>
      <c r="SDQ2346" s="59"/>
      <c r="SDR2346" s="59"/>
      <c r="SDS2346" s="59"/>
      <c r="SDT2346" s="59"/>
      <c r="SDU2346" s="59"/>
      <c r="SDV2346" s="59"/>
      <c r="SDW2346" s="59"/>
      <c r="SDX2346" s="59"/>
      <c r="SDY2346" s="59"/>
      <c r="SDZ2346" s="59"/>
      <c r="SEA2346" s="59"/>
      <c r="SEB2346" s="59"/>
      <c r="SEC2346" s="59"/>
      <c r="SED2346" s="59"/>
      <c r="SEE2346" s="59"/>
      <c r="SEF2346" s="59"/>
      <c r="SEG2346" s="59"/>
      <c r="SEH2346" s="59"/>
      <c r="SEI2346" s="59"/>
      <c r="SEJ2346" s="59"/>
      <c r="SEK2346" s="59"/>
      <c r="SEL2346" s="59"/>
      <c r="SEM2346" s="59"/>
      <c r="SEN2346" s="59"/>
      <c r="SEO2346" s="59"/>
      <c r="SEP2346" s="59"/>
      <c r="SEQ2346" s="59"/>
      <c r="SER2346" s="59"/>
      <c r="SES2346" s="59"/>
      <c r="SET2346" s="59"/>
      <c r="SEU2346" s="59"/>
      <c r="SEV2346" s="59"/>
      <c r="SEW2346" s="59"/>
      <c r="SEX2346" s="59"/>
      <c r="SEY2346" s="59"/>
      <c r="SEZ2346" s="59"/>
      <c r="SFA2346" s="59"/>
      <c r="SFB2346" s="59"/>
      <c r="SFC2346" s="59"/>
      <c r="SFD2346" s="59"/>
      <c r="SFE2346" s="59"/>
      <c r="SFF2346" s="59"/>
      <c r="SFG2346" s="59"/>
      <c r="SFH2346" s="59"/>
      <c r="SFI2346" s="59"/>
      <c r="SFJ2346" s="59"/>
      <c r="SFK2346" s="59"/>
      <c r="SFL2346" s="59"/>
      <c r="SFM2346" s="59"/>
      <c r="SFN2346" s="59"/>
      <c r="SFO2346" s="59"/>
      <c r="SFP2346" s="59"/>
      <c r="SFQ2346" s="59"/>
      <c r="SFR2346" s="59"/>
      <c r="SFS2346" s="59"/>
      <c r="SFT2346" s="59"/>
      <c r="SFU2346" s="59"/>
      <c r="SFV2346" s="59"/>
      <c r="SFW2346" s="59"/>
      <c r="SFX2346" s="59"/>
      <c r="SFY2346" s="59"/>
      <c r="SFZ2346" s="59"/>
      <c r="SGA2346" s="59"/>
      <c r="SGB2346" s="59"/>
      <c r="SGC2346" s="59"/>
      <c r="SGD2346" s="59"/>
      <c r="SGE2346" s="59"/>
      <c r="SGF2346" s="59"/>
      <c r="SGG2346" s="59"/>
      <c r="SGH2346" s="59"/>
      <c r="SGI2346" s="59"/>
      <c r="SGJ2346" s="59"/>
      <c r="SGK2346" s="59"/>
      <c r="SGL2346" s="59"/>
      <c r="SGM2346" s="59"/>
      <c r="SGN2346" s="59"/>
      <c r="SGO2346" s="59"/>
      <c r="SGP2346" s="59"/>
      <c r="SGQ2346" s="59"/>
      <c r="SGR2346" s="59"/>
      <c r="SGS2346" s="59"/>
      <c r="SGT2346" s="59"/>
      <c r="SGU2346" s="59"/>
      <c r="SGV2346" s="59"/>
      <c r="SGW2346" s="59"/>
      <c r="SGX2346" s="59"/>
      <c r="SGY2346" s="59"/>
      <c r="SGZ2346" s="59"/>
      <c r="SHA2346" s="59"/>
      <c r="SHB2346" s="59"/>
      <c r="SHC2346" s="59"/>
      <c r="SHD2346" s="59"/>
      <c r="SHE2346" s="59"/>
      <c r="SHF2346" s="59"/>
      <c r="SHG2346" s="59"/>
      <c r="SHH2346" s="59"/>
      <c r="SHI2346" s="59"/>
      <c r="SHJ2346" s="59"/>
      <c r="SHK2346" s="59"/>
      <c r="SHL2346" s="59"/>
      <c r="SHM2346" s="59"/>
      <c r="SHN2346" s="59"/>
      <c r="SHO2346" s="59"/>
      <c r="SHP2346" s="59"/>
      <c r="SHQ2346" s="59"/>
      <c r="SHR2346" s="59"/>
      <c r="SHS2346" s="59"/>
      <c r="SHT2346" s="59"/>
      <c r="SHU2346" s="59"/>
      <c r="SHV2346" s="59"/>
      <c r="SHW2346" s="59"/>
      <c r="SHX2346" s="59"/>
      <c r="SHY2346" s="59"/>
      <c r="SHZ2346" s="59"/>
      <c r="SIA2346" s="59"/>
      <c r="SIB2346" s="59"/>
      <c r="SIC2346" s="59"/>
      <c r="SID2346" s="59"/>
      <c r="SIE2346" s="59"/>
      <c r="SIF2346" s="59"/>
      <c r="SIG2346" s="59"/>
      <c r="SIH2346" s="59"/>
      <c r="SII2346" s="59"/>
      <c r="SIJ2346" s="59"/>
      <c r="SIK2346" s="59"/>
      <c r="SIL2346" s="59"/>
      <c r="SIM2346" s="59"/>
      <c r="SIN2346" s="59"/>
      <c r="SIO2346" s="59"/>
      <c r="SIP2346" s="59"/>
      <c r="SIQ2346" s="59"/>
      <c r="SIR2346" s="59"/>
      <c r="SIS2346" s="59"/>
      <c r="SIT2346" s="59"/>
      <c r="SIU2346" s="59"/>
      <c r="SIV2346" s="59"/>
      <c r="SIW2346" s="59"/>
      <c r="SIX2346" s="59"/>
      <c r="SIY2346" s="59"/>
      <c r="SIZ2346" s="59"/>
      <c r="SJA2346" s="59"/>
      <c r="SJB2346" s="59"/>
      <c r="SJC2346" s="59"/>
      <c r="SJD2346" s="59"/>
      <c r="SJE2346" s="59"/>
      <c r="SJF2346" s="59"/>
      <c r="SJG2346" s="59"/>
      <c r="SJH2346" s="59"/>
      <c r="SJI2346" s="59"/>
      <c r="SJJ2346" s="59"/>
      <c r="SJK2346" s="59"/>
      <c r="SJL2346" s="59"/>
      <c r="SJM2346" s="59"/>
      <c r="SJN2346" s="59"/>
      <c r="SJO2346" s="59"/>
      <c r="SJP2346" s="59"/>
      <c r="SJQ2346" s="59"/>
      <c r="SJR2346" s="59"/>
      <c r="SJS2346" s="59"/>
      <c r="SJT2346" s="59"/>
      <c r="SJU2346" s="59"/>
      <c r="SJV2346" s="59"/>
      <c r="SJW2346" s="59"/>
      <c r="SJX2346" s="59"/>
      <c r="SJY2346" s="59"/>
      <c r="SJZ2346" s="59"/>
      <c r="SKA2346" s="59"/>
      <c r="SKB2346" s="59"/>
      <c r="SKC2346" s="59"/>
      <c r="SKD2346" s="59"/>
      <c r="SKE2346" s="59"/>
      <c r="SKF2346" s="59"/>
      <c r="SKG2346" s="59"/>
      <c r="SKH2346" s="59"/>
      <c r="SKI2346" s="59"/>
      <c r="SKJ2346" s="59"/>
      <c r="SKK2346" s="59"/>
      <c r="SKL2346" s="59"/>
      <c r="SKM2346" s="59"/>
      <c r="SKN2346" s="59"/>
      <c r="SKO2346" s="59"/>
      <c r="SKP2346" s="59"/>
      <c r="SKQ2346" s="59"/>
      <c r="SKR2346" s="59"/>
      <c r="SKS2346" s="59"/>
      <c r="SKT2346" s="59"/>
      <c r="SKU2346" s="59"/>
      <c r="SKV2346" s="59"/>
      <c r="SKW2346" s="59"/>
      <c r="SKX2346" s="59"/>
      <c r="SKY2346" s="59"/>
      <c r="SKZ2346" s="59"/>
      <c r="SLA2346" s="59"/>
      <c r="SLB2346" s="59"/>
      <c r="SLC2346" s="59"/>
      <c r="SLD2346" s="59"/>
      <c r="SLE2346" s="59"/>
      <c r="SLF2346" s="59"/>
      <c r="SLG2346" s="59"/>
      <c r="SLH2346" s="59"/>
      <c r="SLI2346" s="59"/>
      <c r="SLJ2346" s="59"/>
      <c r="SLK2346" s="59"/>
      <c r="SLL2346" s="59"/>
      <c r="SLM2346" s="59"/>
      <c r="SLN2346" s="59"/>
      <c r="SLO2346" s="59"/>
      <c r="SLP2346" s="59"/>
      <c r="SLQ2346" s="59"/>
      <c r="SLR2346" s="59"/>
      <c r="SLS2346" s="59"/>
      <c r="SLT2346" s="59"/>
      <c r="SLU2346" s="59"/>
      <c r="SLV2346" s="59"/>
      <c r="SLW2346" s="59"/>
      <c r="SLX2346" s="59"/>
      <c r="SLY2346" s="59"/>
      <c r="SLZ2346" s="59"/>
      <c r="SMA2346" s="59"/>
      <c r="SMB2346" s="59"/>
      <c r="SMC2346" s="59"/>
      <c r="SMD2346" s="59"/>
      <c r="SME2346" s="59"/>
      <c r="SMF2346" s="59"/>
      <c r="SMG2346" s="59"/>
      <c r="SMH2346" s="59"/>
      <c r="SMI2346" s="59"/>
      <c r="SMJ2346" s="59"/>
      <c r="SMK2346" s="59"/>
      <c r="SML2346" s="59"/>
      <c r="SMM2346" s="59"/>
      <c r="SMN2346" s="59"/>
      <c r="SMO2346" s="59"/>
      <c r="SMP2346" s="59"/>
      <c r="SMQ2346" s="59"/>
      <c r="SMR2346" s="59"/>
      <c r="SMS2346" s="59"/>
      <c r="SMT2346" s="59"/>
      <c r="SMU2346" s="59"/>
      <c r="SMV2346" s="59"/>
      <c r="SMW2346" s="59"/>
      <c r="SMX2346" s="59"/>
      <c r="SMY2346" s="59"/>
      <c r="SMZ2346" s="59"/>
      <c r="SNA2346" s="59"/>
      <c r="SNB2346" s="59"/>
      <c r="SNC2346" s="59"/>
      <c r="SND2346" s="59"/>
      <c r="SNE2346" s="59"/>
      <c r="SNF2346" s="59"/>
      <c r="SNG2346" s="59"/>
      <c r="SNH2346" s="59"/>
      <c r="SNI2346" s="59"/>
      <c r="SNJ2346" s="59"/>
      <c r="SNK2346" s="59"/>
      <c r="SNL2346" s="59"/>
      <c r="SNM2346" s="59"/>
      <c r="SNN2346" s="59"/>
      <c r="SNO2346" s="59"/>
      <c r="SNP2346" s="59"/>
      <c r="SNQ2346" s="59"/>
      <c r="SNR2346" s="59"/>
      <c r="SNS2346" s="59"/>
      <c r="SNT2346" s="59"/>
      <c r="SNU2346" s="59"/>
      <c r="SNV2346" s="59"/>
      <c r="SNW2346" s="59"/>
      <c r="SNX2346" s="59"/>
      <c r="SNY2346" s="59"/>
      <c r="SNZ2346" s="59"/>
      <c r="SOA2346" s="59"/>
      <c r="SOB2346" s="59"/>
      <c r="SOC2346" s="59"/>
      <c r="SOD2346" s="59"/>
      <c r="SOE2346" s="59"/>
      <c r="SOF2346" s="59"/>
      <c r="SOG2346" s="59"/>
      <c r="SOH2346" s="59"/>
      <c r="SOI2346" s="59"/>
      <c r="SOJ2346" s="59"/>
      <c r="SOK2346" s="59"/>
      <c r="SOL2346" s="59"/>
      <c r="SOM2346" s="59"/>
      <c r="SON2346" s="59"/>
      <c r="SOO2346" s="59"/>
      <c r="SOP2346" s="59"/>
      <c r="SOQ2346" s="59"/>
      <c r="SOR2346" s="59"/>
      <c r="SOS2346" s="59"/>
      <c r="SOT2346" s="59"/>
      <c r="SOU2346" s="59"/>
      <c r="SOV2346" s="59"/>
      <c r="SOW2346" s="59"/>
      <c r="SOX2346" s="59"/>
      <c r="SOY2346" s="59"/>
      <c r="SOZ2346" s="59"/>
      <c r="SPA2346" s="59"/>
      <c r="SPB2346" s="59"/>
      <c r="SPC2346" s="59"/>
      <c r="SPD2346" s="59"/>
      <c r="SPE2346" s="59"/>
      <c r="SPF2346" s="59"/>
      <c r="SPG2346" s="59"/>
      <c r="SPH2346" s="59"/>
      <c r="SPI2346" s="59"/>
      <c r="SPJ2346" s="59"/>
      <c r="SPK2346" s="59"/>
      <c r="SPL2346" s="59"/>
      <c r="SPM2346" s="59"/>
      <c r="SPN2346" s="59"/>
      <c r="SPO2346" s="59"/>
      <c r="SPP2346" s="59"/>
      <c r="SPQ2346" s="59"/>
      <c r="SPR2346" s="59"/>
      <c r="SPS2346" s="59"/>
      <c r="SPT2346" s="59"/>
      <c r="SPU2346" s="59"/>
      <c r="SPV2346" s="59"/>
      <c r="SPW2346" s="59"/>
      <c r="SPX2346" s="59"/>
      <c r="SPY2346" s="59"/>
      <c r="SPZ2346" s="59"/>
      <c r="SQA2346" s="59"/>
      <c r="SQB2346" s="59"/>
      <c r="SQC2346" s="59"/>
      <c r="SQD2346" s="59"/>
      <c r="SQE2346" s="59"/>
      <c r="SQF2346" s="59"/>
      <c r="SQG2346" s="59"/>
      <c r="SQH2346" s="59"/>
      <c r="SQI2346" s="59"/>
      <c r="SQJ2346" s="59"/>
      <c r="SQK2346" s="59"/>
      <c r="SQL2346" s="59"/>
      <c r="SQM2346" s="59"/>
      <c r="SQN2346" s="59"/>
      <c r="SQO2346" s="59"/>
      <c r="SQP2346" s="59"/>
      <c r="SQQ2346" s="59"/>
      <c r="SQR2346" s="59"/>
      <c r="SQS2346" s="59"/>
      <c r="SQT2346" s="59"/>
      <c r="SQU2346" s="59"/>
      <c r="SQV2346" s="59"/>
      <c r="SQW2346" s="59"/>
      <c r="SQX2346" s="59"/>
      <c r="SQY2346" s="59"/>
      <c r="SQZ2346" s="59"/>
      <c r="SRA2346" s="59"/>
      <c r="SRB2346" s="59"/>
      <c r="SRC2346" s="59"/>
      <c r="SRD2346" s="59"/>
      <c r="SRE2346" s="59"/>
      <c r="SRF2346" s="59"/>
      <c r="SRG2346" s="59"/>
      <c r="SRH2346" s="59"/>
      <c r="SRI2346" s="59"/>
      <c r="SRJ2346" s="59"/>
      <c r="SRK2346" s="59"/>
      <c r="SRL2346" s="59"/>
      <c r="SRM2346" s="59"/>
      <c r="SRN2346" s="59"/>
      <c r="SRO2346" s="59"/>
      <c r="SRP2346" s="59"/>
      <c r="SRQ2346" s="59"/>
      <c r="SRR2346" s="59"/>
      <c r="SRS2346" s="59"/>
      <c r="SRT2346" s="59"/>
      <c r="SRU2346" s="59"/>
      <c r="SRV2346" s="59"/>
      <c r="SRW2346" s="59"/>
      <c r="SRX2346" s="59"/>
      <c r="SRY2346" s="59"/>
      <c r="SRZ2346" s="59"/>
      <c r="SSA2346" s="59"/>
      <c r="SSB2346" s="59"/>
      <c r="SSC2346" s="59"/>
      <c r="SSD2346" s="59"/>
      <c r="SSE2346" s="59"/>
      <c r="SSF2346" s="59"/>
      <c r="SSG2346" s="59"/>
      <c r="SSH2346" s="59"/>
      <c r="SSI2346" s="59"/>
      <c r="SSJ2346" s="59"/>
      <c r="SSK2346" s="59"/>
      <c r="SSL2346" s="59"/>
      <c r="SSM2346" s="59"/>
      <c r="SSN2346" s="59"/>
      <c r="SSO2346" s="59"/>
      <c r="SSP2346" s="59"/>
      <c r="SSQ2346" s="59"/>
      <c r="SSR2346" s="59"/>
      <c r="SSS2346" s="59"/>
      <c r="SST2346" s="59"/>
      <c r="SSU2346" s="59"/>
      <c r="SSV2346" s="59"/>
      <c r="SSW2346" s="59"/>
      <c r="SSX2346" s="59"/>
      <c r="SSY2346" s="59"/>
      <c r="SSZ2346" s="59"/>
      <c r="STA2346" s="59"/>
      <c r="STB2346" s="59"/>
      <c r="STC2346" s="59"/>
      <c r="STD2346" s="59"/>
      <c r="STE2346" s="59"/>
      <c r="STF2346" s="59"/>
      <c r="STG2346" s="59"/>
      <c r="STH2346" s="59"/>
      <c r="STI2346" s="59"/>
      <c r="STJ2346" s="59"/>
      <c r="STK2346" s="59"/>
      <c r="STL2346" s="59"/>
      <c r="STM2346" s="59"/>
      <c r="STN2346" s="59"/>
      <c r="STO2346" s="59"/>
      <c r="STP2346" s="59"/>
      <c r="STQ2346" s="59"/>
      <c r="STR2346" s="59"/>
      <c r="STS2346" s="59"/>
      <c r="STT2346" s="59"/>
      <c r="STU2346" s="59"/>
      <c r="STV2346" s="59"/>
      <c r="STW2346" s="59"/>
      <c r="STX2346" s="59"/>
      <c r="STY2346" s="59"/>
      <c r="STZ2346" s="59"/>
      <c r="SUA2346" s="59"/>
      <c r="SUB2346" s="59"/>
      <c r="SUC2346" s="59"/>
      <c r="SUD2346" s="59"/>
      <c r="SUE2346" s="59"/>
      <c r="SUF2346" s="59"/>
      <c r="SUG2346" s="59"/>
      <c r="SUH2346" s="59"/>
      <c r="SUI2346" s="59"/>
      <c r="SUJ2346" s="59"/>
      <c r="SUK2346" s="59"/>
      <c r="SUL2346" s="59"/>
      <c r="SUM2346" s="59"/>
      <c r="SUN2346" s="59"/>
      <c r="SUO2346" s="59"/>
      <c r="SUP2346" s="59"/>
      <c r="SUQ2346" s="59"/>
      <c r="SUR2346" s="59"/>
      <c r="SUS2346" s="59"/>
      <c r="SUT2346" s="59"/>
      <c r="SUU2346" s="59"/>
      <c r="SUV2346" s="59"/>
      <c r="SUW2346" s="59"/>
      <c r="SUX2346" s="59"/>
      <c r="SUY2346" s="59"/>
      <c r="SUZ2346" s="59"/>
      <c r="SVA2346" s="59"/>
      <c r="SVB2346" s="59"/>
      <c r="SVC2346" s="59"/>
      <c r="SVD2346" s="59"/>
      <c r="SVE2346" s="59"/>
      <c r="SVF2346" s="59"/>
      <c r="SVG2346" s="59"/>
      <c r="SVH2346" s="59"/>
      <c r="SVI2346" s="59"/>
      <c r="SVJ2346" s="59"/>
      <c r="SVK2346" s="59"/>
      <c r="SVL2346" s="59"/>
      <c r="SVM2346" s="59"/>
      <c r="SVN2346" s="59"/>
      <c r="SVO2346" s="59"/>
      <c r="SVP2346" s="59"/>
      <c r="SVQ2346" s="59"/>
      <c r="SVR2346" s="59"/>
      <c r="SVS2346" s="59"/>
      <c r="SVT2346" s="59"/>
      <c r="SVU2346" s="59"/>
      <c r="SVV2346" s="59"/>
      <c r="SVW2346" s="59"/>
      <c r="SVX2346" s="59"/>
      <c r="SVY2346" s="59"/>
      <c r="SVZ2346" s="59"/>
      <c r="SWA2346" s="59"/>
      <c r="SWB2346" s="59"/>
      <c r="SWC2346" s="59"/>
      <c r="SWD2346" s="59"/>
      <c r="SWE2346" s="59"/>
      <c r="SWF2346" s="59"/>
      <c r="SWG2346" s="59"/>
      <c r="SWH2346" s="59"/>
      <c r="SWI2346" s="59"/>
      <c r="SWJ2346" s="59"/>
      <c r="SWK2346" s="59"/>
      <c r="SWL2346" s="59"/>
      <c r="SWM2346" s="59"/>
      <c r="SWN2346" s="59"/>
      <c r="SWO2346" s="59"/>
      <c r="SWP2346" s="59"/>
      <c r="SWQ2346" s="59"/>
      <c r="SWR2346" s="59"/>
      <c r="SWS2346" s="59"/>
      <c r="SWT2346" s="59"/>
      <c r="SWU2346" s="59"/>
      <c r="SWV2346" s="59"/>
      <c r="SWW2346" s="59"/>
      <c r="SWX2346" s="59"/>
      <c r="SWY2346" s="59"/>
      <c r="SWZ2346" s="59"/>
      <c r="SXA2346" s="59"/>
      <c r="SXB2346" s="59"/>
      <c r="SXC2346" s="59"/>
      <c r="SXD2346" s="59"/>
      <c r="SXE2346" s="59"/>
      <c r="SXF2346" s="59"/>
      <c r="SXG2346" s="59"/>
      <c r="SXH2346" s="59"/>
      <c r="SXI2346" s="59"/>
      <c r="SXJ2346" s="59"/>
      <c r="SXK2346" s="59"/>
      <c r="SXL2346" s="59"/>
      <c r="SXM2346" s="59"/>
      <c r="SXN2346" s="59"/>
      <c r="SXO2346" s="59"/>
      <c r="SXP2346" s="59"/>
      <c r="SXQ2346" s="59"/>
      <c r="SXR2346" s="59"/>
      <c r="SXS2346" s="59"/>
      <c r="SXT2346" s="59"/>
      <c r="SXU2346" s="59"/>
      <c r="SXV2346" s="59"/>
      <c r="SXW2346" s="59"/>
      <c r="SXX2346" s="59"/>
      <c r="SXY2346" s="59"/>
      <c r="SXZ2346" s="59"/>
      <c r="SYA2346" s="59"/>
      <c r="SYB2346" s="59"/>
      <c r="SYC2346" s="59"/>
      <c r="SYD2346" s="59"/>
      <c r="SYE2346" s="59"/>
      <c r="SYF2346" s="59"/>
      <c r="SYG2346" s="59"/>
      <c r="SYH2346" s="59"/>
      <c r="SYI2346" s="59"/>
      <c r="SYJ2346" s="59"/>
      <c r="SYK2346" s="59"/>
      <c r="SYL2346" s="59"/>
      <c r="SYM2346" s="59"/>
      <c r="SYN2346" s="59"/>
      <c r="SYO2346" s="59"/>
      <c r="SYP2346" s="59"/>
      <c r="SYQ2346" s="59"/>
      <c r="SYR2346" s="59"/>
      <c r="SYS2346" s="59"/>
      <c r="SYT2346" s="59"/>
      <c r="SYU2346" s="59"/>
      <c r="SYV2346" s="59"/>
      <c r="SYW2346" s="59"/>
      <c r="SYX2346" s="59"/>
      <c r="SYY2346" s="59"/>
      <c r="SYZ2346" s="59"/>
      <c r="SZA2346" s="59"/>
      <c r="SZB2346" s="59"/>
      <c r="SZC2346" s="59"/>
      <c r="SZD2346" s="59"/>
      <c r="SZE2346" s="59"/>
      <c r="SZF2346" s="59"/>
      <c r="SZG2346" s="59"/>
      <c r="SZH2346" s="59"/>
      <c r="SZI2346" s="59"/>
      <c r="SZJ2346" s="59"/>
      <c r="SZK2346" s="59"/>
      <c r="SZL2346" s="59"/>
      <c r="SZM2346" s="59"/>
      <c r="SZN2346" s="59"/>
      <c r="SZO2346" s="59"/>
      <c r="SZP2346" s="59"/>
      <c r="SZQ2346" s="59"/>
      <c r="SZR2346" s="59"/>
      <c r="SZS2346" s="59"/>
      <c r="SZT2346" s="59"/>
      <c r="SZU2346" s="59"/>
      <c r="SZV2346" s="59"/>
      <c r="SZW2346" s="59"/>
      <c r="SZX2346" s="59"/>
      <c r="SZY2346" s="59"/>
      <c r="SZZ2346" s="59"/>
      <c r="TAA2346" s="59"/>
      <c r="TAB2346" s="59"/>
      <c r="TAC2346" s="59"/>
      <c r="TAD2346" s="59"/>
      <c r="TAE2346" s="59"/>
      <c r="TAF2346" s="59"/>
      <c r="TAG2346" s="59"/>
      <c r="TAH2346" s="59"/>
      <c r="TAI2346" s="59"/>
      <c r="TAJ2346" s="59"/>
      <c r="TAK2346" s="59"/>
      <c r="TAL2346" s="59"/>
      <c r="TAM2346" s="59"/>
      <c r="TAN2346" s="59"/>
      <c r="TAO2346" s="59"/>
      <c r="TAP2346" s="59"/>
      <c r="TAQ2346" s="59"/>
      <c r="TAR2346" s="59"/>
      <c r="TAS2346" s="59"/>
      <c r="TAT2346" s="59"/>
      <c r="TAU2346" s="59"/>
      <c r="TAV2346" s="59"/>
      <c r="TAW2346" s="59"/>
      <c r="TAX2346" s="59"/>
      <c r="TAY2346" s="59"/>
      <c r="TAZ2346" s="59"/>
      <c r="TBA2346" s="59"/>
      <c r="TBB2346" s="59"/>
      <c r="TBC2346" s="59"/>
      <c r="TBD2346" s="59"/>
      <c r="TBE2346" s="59"/>
      <c r="TBF2346" s="59"/>
      <c r="TBG2346" s="59"/>
      <c r="TBH2346" s="59"/>
      <c r="TBI2346" s="59"/>
      <c r="TBJ2346" s="59"/>
      <c r="TBK2346" s="59"/>
      <c r="TBL2346" s="59"/>
      <c r="TBM2346" s="59"/>
      <c r="TBN2346" s="59"/>
      <c r="TBO2346" s="59"/>
      <c r="TBP2346" s="59"/>
      <c r="TBQ2346" s="59"/>
      <c r="TBR2346" s="59"/>
      <c r="TBS2346" s="59"/>
      <c r="TBT2346" s="59"/>
      <c r="TBU2346" s="59"/>
      <c r="TBV2346" s="59"/>
      <c r="TBW2346" s="59"/>
      <c r="TBX2346" s="59"/>
      <c r="TBY2346" s="59"/>
      <c r="TBZ2346" s="59"/>
      <c r="TCA2346" s="59"/>
      <c r="TCB2346" s="59"/>
      <c r="TCC2346" s="59"/>
      <c r="TCD2346" s="59"/>
      <c r="TCE2346" s="59"/>
      <c r="TCF2346" s="59"/>
      <c r="TCG2346" s="59"/>
      <c r="TCH2346" s="59"/>
      <c r="TCI2346" s="59"/>
      <c r="TCJ2346" s="59"/>
      <c r="TCK2346" s="59"/>
      <c r="TCL2346" s="59"/>
      <c r="TCM2346" s="59"/>
      <c r="TCN2346" s="59"/>
      <c r="TCO2346" s="59"/>
      <c r="TCP2346" s="59"/>
      <c r="TCQ2346" s="59"/>
      <c r="TCR2346" s="59"/>
      <c r="TCS2346" s="59"/>
      <c r="TCT2346" s="59"/>
      <c r="TCU2346" s="59"/>
      <c r="TCV2346" s="59"/>
      <c r="TCW2346" s="59"/>
      <c r="TCX2346" s="59"/>
      <c r="TCY2346" s="59"/>
      <c r="TCZ2346" s="59"/>
      <c r="TDA2346" s="59"/>
      <c r="TDB2346" s="59"/>
      <c r="TDC2346" s="59"/>
      <c r="TDD2346" s="59"/>
      <c r="TDE2346" s="59"/>
      <c r="TDF2346" s="59"/>
      <c r="TDG2346" s="59"/>
      <c r="TDH2346" s="59"/>
      <c r="TDI2346" s="59"/>
      <c r="TDJ2346" s="59"/>
      <c r="TDK2346" s="59"/>
      <c r="TDL2346" s="59"/>
      <c r="TDM2346" s="59"/>
      <c r="TDN2346" s="59"/>
      <c r="TDO2346" s="59"/>
      <c r="TDP2346" s="59"/>
      <c r="TDQ2346" s="59"/>
      <c r="TDR2346" s="59"/>
      <c r="TDS2346" s="59"/>
      <c r="TDT2346" s="59"/>
      <c r="TDU2346" s="59"/>
      <c r="TDV2346" s="59"/>
      <c r="TDW2346" s="59"/>
      <c r="TDX2346" s="59"/>
      <c r="TDY2346" s="59"/>
      <c r="TDZ2346" s="59"/>
      <c r="TEA2346" s="59"/>
      <c r="TEB2346" s="59"/>
      <c r="TEC2346" s="59"/>
      <c r="TED2346" s="59"/>
      <c r="TEE2346" s="59"/>
      <c r="TEF2346" s="59"/>
      <c r="TEG2346" s="59"/>
      <c r="TEH2346" s="59"/>
      <c r="TEI2346" s="59"/>
      <c r="TEJ2346" s="59"/>
      <c r="TEK2346" s="59"/>
      <c r="TEL2346" s="59"/>
      <c r="TEM2346" s="59"/>
      <c r="TEN2346" s="59"/>
      <c r="TEO2346" s="59"/>
      <c r="TEP2346" s="59"/>
      <c r="TEQ2346" s="59"/>
      <c r="TER2346" s="59"/>
      <c r="TES2346" s="59"/>
      <c r="TET2346" s="59"/>
      <c r="TEU2346" s="59"/>
      <c r="TEV2346" s="59"/>
      <c r="TEW2346" s="59"/>
      <c r="TEX2346" s="59"/>
      <c r="TEY2346" s="59"/>
      <c r="TEZ2346" s="59"/>
      <c r="TFA2346" s="59"/>
      <c r="TFB2346" s="59"/>
      <c r="TFC2346" s="59"/>
      <c r="TFD2346" s="59"/>
      <c r="TFE2346" s="59"/>
      <c r="TFF2346" s="59"/>
      <c r="TFG2346" s="59"/>
      <c r="TFH2346" s="59"/>
      <c r="TFI2346" s="59"/>
      <c r="TFJ2346" s="59"/>
      <c r="TFK2346" s="59"/>
      <c r="TFL2346" s="59"/>
      <c r="TFM2346" s="59"/>
      <c r="TFN2346" s="59"/>
      <c r="TFO2346" s="59"/>
      <c r="TFP2346" s="59"/>
      <c r="TFQ2346" s="59"/>
      <c r="TFR2346" s="59"/>
      <c r="TFS2346" s="59"/>
      <c r="TFT2346" s="59"/>
      <c r="TFU2346" s="59"/>
      <c r="TFV2346" s="59"/>
      <c r="TFW2346" s="59"/>
      <c r="TFX2346" s="59"/>
      <c r="TFY2346" s="59"/>
      <c r="TFZ2346" s="59"/>
      <c r="TGA2346" s="59"/>
      <c r="TGB2346" s="59"/>
      <c r="TGC2346" s="59"/>
      <c r="TGD2346" s="59"/>
      <c r="TGE2346" s="59"/>
      <c r="TGF2346" s="59"/>
      <c r="TGG2346" s="59"/>
      <c r="TGH2346" s="59"/>
      <c r="TGI2346" s="59"/>
      <c r="TGJ2346" s="59"/>
      <c r="TGK2346" s="59"/>
      <c r="TGL2346" s="59"/>
      <c r="TGM2346" s="59"/>
      <c r="TGN2346" s="59"/>
      <c r="TGO2346" s="59"/>
      <c r="TGP2346" s="59"/>
      <c r="TGQ2346" s="59"/>
      <c r="TGR2346" s="59"/>
      <c r="TGS2346" s="59"/>
      <c r="TGT2346" s="59"/>
      <c r="TGU2346" s="59"/>
      <c r="TGV2346" s="59"/>
      <c r="TGW2346" s="59"/>
      <c r="TGX2346" s="59"/>
      <c r="TGY2346" s="59"/>
      <c r="TGZ2346" s="59"/>
      <c r="THA2346" s="59"/>
      <c r="THB2346" s="59"/>
      <c r="THC2346" s="59"/>
      <c r="THD2346" s="59"/>
      <c r="THE2346" s="59"/>
      <c r="THF2346" s="59"/>
      <c r="THG2346" s="59"/>
      <c r="THH2346" s="59"/>
      <c r="THI2346" s="59"/>
      <c r="THJ2346" s="59"/>
      <c r="THK2346" s="59"/>
      <c r="THL2346" s="59"/>
      <c r="THM2346" s="59"/>
      <c r="THN2346" s="59"/>
      <c r="THO2346" s="59"/>
      <c r="THP2346" s="59"/>
      <c r="THQ2346" s="59"/>
      <c r="THR2346" s="59"/>
      <c r="THS2346" s="59"/>
      <c r="THT2346" s="59"/>
      <c r="THU2346" s="59"/>
      <c r="THV2346" s="59"/>
      <c r="THW2346" s="59"/>
      <c r="THX2346" s="59"/>
      <c r="THY2346" s="59"/>
      <c r="THZ2346" s="59"/>
      <c r="TIA2346" s="59"/>
      <c r="TIB2346" s="59"/>
      <c r="TIC2346" s="59"/>
      <c r="TID2346" s="59"/>
      <c r="TIE2346" s="59"/>
      <c r="TIF2346" s="59"/>
      <c r="TIG2346" s="59"/>
      <c r="TIH2346" s="59"/>
      <c r="TII2346" s="59"/>
      <c r="TIJ2346" s="59"/>
      <c r="TIK2346" s="59"/>
      <c r="TIL2346" s="59"/>
      <c r="TIM2346" s="59"/>
      <c r="TIN2346" s="59"/>
      <c r="TIO2346" s="59"/>
      <c r="TIP2346" s="59"/>
      <c r="TIQ2346" s="59"/>
      <c r="TIR2346" s="59"/>
      <c r="TIS2346" s="59"/>
      <c r="TIT2346" s="59"/>
      <c r="TIU2346" s="59"/>
      <c r="TIV2346" s="59"/>
      <c r="TIW2346" s="59"/>
      <c r="TIX2346" s="59"/>
      <c r="TIY2346" s="59"/>
      <c r="TIZ2346" s="59"/>
      <c r="TJA2346" s="59"/>
      <c r="TJB2346" s="59"/>
      <c r="TJC2346" s="59"/>
      <c r="TJD2346" s="59"/>
      <c r="TJE2346" s="59"/>
      <c r="TJF2346" s="59"/>
      <c r="TJG2346" s="59"/>
      <c r="TJH2346" s="59"/>
      <c r="TJI2346" s="59"/>
      <c r="TJJ2346" s="59"/>
      <c r="TJK2346" s="59"/>
      <c r="TJL2346" s="59"/>
      <c r="TJM2346" s="59"/>
      <c r="TJN2346" s="59"/>
      <c r="TJO2346" s="59"/>
      <c r="TJP2346" s="59"/>
      <c r="TJQ2346" s="59"/>
      <c r="TJR2346" s="59"/>
      <c r="TJS2346" s="59"/>
      <c r="TJT2346" s="59"/>
      <c r="TJU2346" s="59"/>
      <c r="TJV2346" s="59"/>
      <c r="TJW2346" s="59"/>
      <c r="TJX2346" s="59"/>
      <c r="TJY2346" s="59"/>
      <c r="TJZ2346" s="59"/>
      <c r="TKA2346" s="59"/>
      <c r="TKB2346" s="59"/>
      <c r="TKC2346" s="59"/>
      <c r="TKD2346" s="59"/>
      <c r="TKE2346" s="59"/>
      <c r="TKF2346" s="59"/>
      <c r="TKG2346" s="59"/>
      <c r="TKH2346" s="59"/>
      <c r="TKI2346" s="59"/>
      <c r="TKJ2346" s="59"/>
      <c r="TKK2346" s="59"/>
      <c r="TKL2346" s="59"/>
      <c r="TKM2346" s="59"/>
      <c r="TKN2346" s="59"/>
      <c r="TKO2346" s="59"/>
      <c r="TKP2346" s="59"/>
      <c r="TKQ2346" s="59"/>
      <c r="TKR2346" s="59"/>
      <c r="TKS2346" s="59"/>
      <c r="TKT2346" s="59"/>
      <c r="TKU2346" s="59"/>
      <c r="TKV2346" s="59"/>
      <c r="TKW2346" s="59"/>
      <c r="TKX2346" s="59"/>
      <c r="TKY2346" s="59"/>
      <c r="TKZ2346" s="59"/>
      <c r="TLA2346" s="59"/>
      <c r="TLB2346" s="59"/>
      <c r="TLC2346" s="59"/>
      <c r="TLD2346" s="59"/>
      <c r="TLE2346" s="59"/>
      <c r="TLF2346" s="59"/>
      <c r="TLG2346" s="59"/>
      <c r="TLH2346" s="59"/>
      <c r="TLI2346" s="59"/>
      <c r="TLJ2346" s="59"/>
      <c r="TLK2346" s="59"/>
      <c r="TLL2346" s="59"/>
      <c r="TLM2346" s="59"/>
      <c r="TLN2346" s="59"/>
      <c r="TLO2346" s="59"/>
      <c r="TLP2346" s="59"/>
      <c r="TLQ2346" s="59"/>
      <c r="TLR2346" s="59"/>
      <c r="TLS2346" s="59"/>
      <c r="TLT2346" s="59"/>
      <c r="TLU2346" s="59"/>
      <c r="TLV2346" s="59"/>
      <c r="TLW2346" s="59"/>
      <c r="TLX2346" s="59"/>
      <c r="TLY2346" s="59"/>
      <c r="TLZ2346" s="59"/>
      <c r="TMA2346" s="59"/>
      <c r="TMB2346" s="59"/>
      <c r="TMC2346" s="59"/>
      <c r="TMD2346" s="59"/>
      <c r="TME2346" s="59"/>
      <c r="TMF2346" s="59"/>
      <c r="TMG2346" s="59"/>
      <c r="TMH2346" s="59"/>
      <c r="TMI2346" s="59"/>
      <c r="TMJ2346" s="59"/>
      <c r="TMK2346" s="59"/>
      <c r="TML2346" s="59"/>
      <c r="TMM2346" s="59"/>
      <c r="TMN2346" s="59"/>
      <c r="TMO2346" s="59"/>
      <c r="TMP2346" s="59"/>
      <c r="TMQ2346" s="59"/>
      <c r="TMR2346" s="59"/>
      <c r="TMS2346" s="59"/>
      <c r="TMT2346" s="59"/>
      <c r="TMU2346" s="59"/>
      <c r="TMV2346" s="59"/>
      <c r="TMW2346" s="59"/>
      <c r="TMX2346" s="59"/>
      <c r="TMY2346" s="59"/>
      <c r="TMZ2346" s="59"/>
      <c r="TNA2346" s="59"/>
      <c r="TNB2346" s="59"/>
      <c r="TNC2346" s="59"/>
      <c r="TND2346" s="59"/>
      <c r="TNE2346" s="59"/>
      <c r="TNF2346" s="59"/>
      <c r="TNG2346" s="59"/>
      <c r="TNH2346" s="59"/>
      <c r="TNI2346" s="59"/>
      <c r="TNJ2346" s="59"/>
      <c r="TNK2346" s="59"/>
      <c r="TNL2346" s="59"/>
      <c r="TNM2346" s="59"/>
      <c r="TNN2346" s="59"/>
      <c r="TNO2346" s="59"/>
      <c r="TNP2346" s="59"/>
      <c r="TNQ2346" s="59"/>
      <c r="TNR2346" s="59"/>
      <c r="TNS2346" s="59"/>
      <c r="TNT2346" s="59"/>
      <c r="TNU2346" s="59"/>
      <c r="TNV2346" s="59"/>
      <c r="TNW2346" s="59"/>
      <c r="TNX2346" s="59"/>
      <c r="TNY2346" s="59"/>
      <c r="TNZ2346" s="59"/>
      <c r="TOA2346" s="59"/>
      <c r="TOB2346" s="59"/>
      <c r="TOC2346" s="59"/>
      <c r="TOD2346" s="59"/>
      <c r="TOE2346" s="59"/>
      <c r="TOF2346" s="59"/>
      <c r="TOG2346" s="59"/>
      <c r="TOH2346" s="59"/>
      <c r="TOI2346" s="59"/>
      <c r="TOJ2346" s="59"/>
      <c r="TOK2346" s="59"/>
      <c r="TOL2346" s="59"/>
      <c r="TOM2346" s="59"/>
      <c r="TON2346" s="59"/>
      <c r="TOO2346" s="59"/>
      <c r="TOP2346" s="59"/>
      <c r="TOQ2346" s="59"/>
      <c r="TOR2346" s="59"/>
      <c r="TOS2346" s="59"/>
      <c r="TOT2346" s="59"/>
      <c r="TOU2346" s="59"/>
      <c r="TOV2346" s="59"/>
      <c r="TOW2346" s="59"/>
      <c r="TOX2346" s="59"/>
      <c r="TOY2346" s="59"/>
      <c r="TOZ2346" s="59"/>
      <c r="TPA2346" s="59"/>
      <c r="TPB2346" s="59"/>
      <c r="TPC2346" s="59"/>
      <c r="TPD2346" s="59"/>
      <c r="TPE2346" s="59"/>
      <c r="TPF2346" s="59"/>
      <c r="TPG2346" s="59"/>
      <c r="TPH2346" s="59"/>
      <c r="TPI2346" s="59"/>
      <c r="TPJ2346" s="59"/>
      <c r="TPK2346" s="59"/>
      <c r="TPL2346" s="59"/>
      <c r="TPM2346" s="59"/>
      <c r="TPN2346" s="59"/>
      <c r="TPO2346" s="59"/>
      <c r="TPP2346" s="59"/>
      <c r="TPQ2346" s="59"/>
      <c r="TPR2346" s="59"/>
      <c r="TPS2346" s="59"/>
      <c r="TPT2346" s="59"/>
      <c r="TPU2346" s="59"/>
      <c r="TPV2346" s="59"/>
      <c r="TPW2346" s="59"/>
      <c r="TPX2346" s="59"/>
      <c r="TPY2346" s="59"/>
      <c r="TPZ2346" s="59"/>
      <c r="TQA2346" s="59"/>
      <c r="TQB2346" s="59"/>
      <c r="TQC2346" s="59"/>
      <c r="TQD2346" s="59"/>
      <c r="TQE2346" s="59"/>
      <c r="TQF2346" s="59"/>
      <c r="TQG2346" s="59"/>
      <c r="TQH2346" s="59"/>
      <c r="TQI2346" s="59"/>
      <c r="TQJ2346" s="59"/>
      <c r="TQK2346" s="59"/>
      <c r="TQL2346" s="59"/>
      <c r="TQM2346" s="59"/>
      <c r="TQN2346" s="59"/>
      <c r="TQO2346" s="59"/>
      <c r="TQP2346" s="59"/>
      <c r="TQQ2346" s="59"/>
      <c r="TQR2346" s="59"/>
      <c r="TQS2346" s="59"/>
      <c r="TQT2346" s="59"/>
      <c r="TQU2346" s="59"/>
      <c r="TQV2346" s="59"/>
      <c r="TQW2346" s="59"/>
      <c r="TQX2346" s="59"/>
      <c r="TQY2346" s="59"/>
      <c r="TQZ2346" s="59"/>
      <c r="TRA2346" s="59"/>
      <c r="TRB2346" s="59"/>
      <c r="TRC2346" s="59"/>
      <c r="TRD2346" s="59"/>
      <c r="TRE2346" s="59"/>
      <c r="TRF2346" s="59"/>
      <c r="TRG2346" s="59"/>
      <c r="TRH2346" s="59"/>
      <c r="TRI2346" s="59"/>
      <c r="TRJ2346" s="59"/>
      <c r="TRK2346" s="59"/>
      <c r="TRL2346" s="59"/>
      <c r="TRM2346" s="59"/>
      <c r="TRN2346" s="59"/>
      <c r="TRO2346" s="59"/>
      <c r="TRP2346" s="59"/>
      <c r="TRQ2346" s="59"/>
      <c r="TRR2346" s="59"/>
      <c r="TRS2346" s="59"/>
      <c r="TRT2346" s="59"/>
      <c r="TRU2346" s="59"/>
      <c r="TRV2346" s="59"/>
      <c r="TRW2346" s="59"/>
      <c r="TRX2346" s="59"/>
      <c r="TRY2346" s="59"/>
      <c r="TRZ2346" s="59"/>
      <c r="TSA2346" s="59"/>
      <c r="TSB2346" s="59"/>
      <c r="TSC2346" s="59"/>
      <c r="TSD2346" s="59"/>
      <c r="TSE2346" s="59"/>
      <c r="TSF2346" s="59"/>
      <c r="TSG2346" s="59"/>
      <c r="TSH2346" s="59"/>
      <c r="TSI2346" s="59"/>
      <c r="TSJ2346" s="59"/>
      <c r="TSK2346" s="59"/>
      <c r="TSL2346" s="59"/>
      <c r="TSM2346" s="59"/>
      <c r="TSN2346" s="59"/>
      <c r="TSO2346" s="59"/>
      <c r="TSP2346" s="59"/>
      <c r="TSQ2346" s="59"/>
      <c r="TSR2346" s="59"/>
      <c r="TSS2346" s="59"/>
      <c r="TST2346" s="59"/>
      <c r="TSU2346" s="59"/>
      <c r="TSV2346" s="59"/>
      <c r="TSW2346" s="59"/>
      <c r="TSX2346" s="59"/>
      <c r="TSY2346" s="59"/>
      <c r="TSZ2346" s="59"/>
      <c r="TTA2346" s="59"/>
      <c r="TTB2346" s="59"/>
      <c r="TTC2346" s="59"/>
      <c r="TTD2346" s="59"/>
      <c r="TTE2346" s="59"/>
      <c r="TTF2346" s="59"/>
      <c r="TTG2346" s="59"/>
      <c r="TTH2346" s="59"/>
      <c r="TTI2346" s="59"/>
      <c r="TTJ2346" s="59"/>
      <c r="TTK2346" s="59"/>
      <c r="TTL2346" s="59"/>
      <c r="TTM2346" s="59"/>
      <c r="TTN2346" s="59"/>
      <c r="TTO2346" s="59"/>
      <c r="TTP2346" s="59"/>
      <c r="TTQ2346" s="59"/>
      <c r="TTR2346" s="59"/>
      <c r="TTS2346" s="59"/>
      <c r="TTT2346" s="59"/>
      <c r="TTU2346" s="59"/>
      <c r="TTV2346" s="59"/>
      <c r="TTW2346" s="59"/>
      <c r="TTX2346" s="59"/>
      <c r="TTY2346" s="59"/>
      <c r="TTZ2346" s="59"/>
      <c r="TUA2346" s="59"/>
      <c r="TUB2346" s="59"/>
      <c r="TUC2346" s="59"/>
      <c r="TUD2346" s="59"/>
      <c r="TUE2346" s="59"/>
      <c r="TUF2346" s="59"/>
      <c r="TUG2346" s="59"/>
      <c r="TUH2346" s="59"/>
      <c r="TUI2346" s="59"/>
      <c r="TUJ2346" s="59"/>
      <c r="TUK2346" s="59"/>
      <c r="TUL2346" s="59"/>
      <c r="TUM2346" s="59"/>
      <c r="TUN2346" s="59"/>
      <c r="TUO2346" s="59"/>
      <c r="TUP2346" s="59"/>
      <c r="TUQ2346" s="59"/>
      <c r="TUR2346" s="59"/>
      <c r="TUS2346" s="59"/>
      <c r="TUT2346" s="59"/>
      <c r="TUU2346" s="59"/>
      <c r="TUV2346" s="59"/>
      <c r="TUW2346" s="59"/>
      <c r="TUX2346" s="59"/>
      <c r="TUY2346" s="59"/>
      <c r="TUZ2346" s="59"/>
      <c r="TVA2346" s="59"/>
      <c r="TVB2346" s="59"/>
      <c r="TVC2346" s="59"/>
      <c r="TVD2346" s="59"/>
      <c r="TVE2346" s="59"/>
      <c r="TVF2346" s="59"/>
      <c r="TVG2346" s="59"/>
      <c r="TVH2346" s="59"/>
      <c r="TVI2346" s="59"/>
      <c r="TVJ2346" s="59"/>
      <c r="TVK2346" s="59"/>
      <c r="TVL2346" s="59"/>
      <c r="TVM2346" s="59"/>
      <c r="TVN2346" s="59"/>
      <c r="TVO2346" s="59"/>
      <c r="TVP2346" s="59"/>
      <c r="TVQ2346" s="59"/>
      <c r="TVR2346" s="59"/>
      <c r="TVS2346" s="59"/>
      <c r="TVT2346" s="59"/>
      <c r="TVU2346" s="59"/>
      <c r="TVV2346" s="59"/>
      <c r="TVW2346" s="59"/>
      <c r="TVX2346" s="59"/>
      <c r="TVY2346" s="59"/>
      <c r="TVZ2346" s="59"/>
      <c r="TWA2346" s="59"/>
      <c r="TWB2346" s="59"/>
      <c r="TWC2346" s="59"/>
      <c r="TWD2346" s="59"/>
      <c r="TWE2346" s="59"/>
      <c r="TWF2346" s="59"/>
      <c r="TWG2346" s="59"/>
      <c r="TWH2346" s="59"/>
      <c r="TWI2346" s="59"/>
      <c r="TWJ2346" s="59"/>
      <c r="TWK2346" s="59"/>
      <c r="TWL2346" s="59"/>
      <c r="TWM2346" s="59"/>
      <c r="TWN2346" s="59"/>
      <c r="TWO2346" s="59"/>
      <c r="TWP2346" s="59"/>
      <c r="TWQ2346" s="59"/>
      <c r="TWR2346" s="59"/>
      <c r="TWS2346" s="59"/>
      <c r="TWT2346" s="59"/>
      <c r="TWU2346" s="59"/>
      <c r="TWV2346" s="59"/>
      <c r="TWW2346" s="59"/>
      <c r="TWX2346" s="59"/>
      <c r="TWY2346" s="59"/>
      <c r="TWZ2346" s="59"/>
      <c r="TXA2346" s="59"/>
      <c r="TXB2346" s="59"/>
      <c r="TXC2346" s="59"/>
      <c r="TXD2346" s="59"/>
      <c r="TXE2346" s="59"/>
      <c r="TXF2346" s="59"/>
      <c r="TXG2346" s="59"/>
      <c r="TXH2346" s="59"/>
      <c r="TXI2346" s="59"/>
      <c r="TXJ2346" s="59"/>
      <c r="TXK2346" s="59"/>
      <c r="TXL2346" s="59"/>
      <c r="TXM2346" s="59"/>
      <c r="TXN2346" s="59"/>
      <c r="TXO2346" s="59"/>
      <c r="TXP2346" s="59"/>
      <c r="TXQ2346" s="59"/>
      <c r="TXR2346" s="59"/>
      <c r="TXS2346" s="59"/>
      <c r="TXT2346" s="59"/>
      <c r="TXU2346" s="59"/>
      <c r="TXV2346" s="59"/>
      <c r="TXW2346" s="59"/>
      <c r="TXX2346" s="59"/>
      <c r="TXY2346" s="59"/>
      <c r="TXZ2346" s="59"/>
      <c r="TYA2346" s="59"/>
      <c r="TYB2346" s="59"/>
      <c r="TYC2346" s="59"/>
      <c r="TYD2346" s="59"/>
      <c r="TYE2346" s="59"/>
      <c r="TYF2346" s="59"/>
      <c r="TYG2346" s="59"/>
      <c r="TYH2346" s="59"/>
      <c r="TYI2346" s="59"/>
      <c r="TYJ2346" s="59"/>
      <c r="TYK2346" s="59"/>
      <c r="TYL2346" s="59"/>
      <c r="TYM2346" s="59"/>
      <c r="TYN2346" s="59"/>
      <c r="TYO2346" s="59"/>
      <c r="TYP2346" s="59"/>
      <c r="TYQ2346" s="59"/>
      <c r="TYR2346" s="59"/>
      <c r="TYS2346" s="59"/>
      <c r="TYT2346" s="59"/>
      <c r="TYU2346" s="59"/>
      <c r="TYV2346" s="59"/>
      <c r="TYW2346" s="59"/>
      <c r="TYX2346" s="59"/>
      <c r="TYY2346" s="59"/>
      <c r="TYZ2346" s="59"/>
      <c r="TZA2346" s="59"/>
      <c r="TZB2346" s="59"/>
      <c r="TZC2346" s="59"/>
      <c r="TZD2346" s="59"/>
      <c r="TZE2346" s="59"/>
      <c r="TZF2346" s="59"/>
      <c r="TZG2346" s="59"/>
      <c r="TZH2346" s="59"/>
      <c r="TZI2346" s="59"/>
      <c r="TZJ2346" s="59"/>
      <c r="TZK2346" s="59"/>
      <c r="TZL2346" s="59"/>
      <c r="TZM2346" s="59"/>
      <c r="TZN2346" s="59"/>
      <c r="TZO2346" s="59"/>
      <c r="TZP2346" s="59"/>
      <c r="TZQ2346" s="59"/>
      <c r="TZR2346" s="59"/>
      <c r="TZS2346" s="59"/>
      <c r="TZT2346" s="59"/>
      <c r="TZU2346" s="59"/>
      <c r="TZV2346" s="59"/>
      <c r="TZW2346" s="59"/>
      <c r="TZX2346" s="59"/>
      <c r="TZY2346" s="59"/>
      <c r="TZZ2346" s="59"/>
      <c r="UAA2346" s="59"/>
      <c r="UAB2346" s="59"/>
      <c r="UAC2346" s="59"/>
      <c r="UAD2346" s="59"/>
      <c r="UAE2346" s="59"/>
      <c r="UAF2346" s="59"/>
      <c r="UAG2346" s="59"/>
      <c r="UAH2346" s="59"/>
      <c r="UAI2346" s="59"/>
      <c r="UAJ2346" s="59"/>
      <c r="UAK2346" s="59"/>
      <c r="UAL2346" s="59"/>
      <c r="UAM2346" s="59"/>
      <c r="UAN2346" s="59"/>
      <c r="UAO2346" s="59"/>
      <c r="UAP2346" s="59"/>
      <c r="UAQ2346" s="59"/>
      <c r="UAR2346" s="59"/>
      <c r="UAS2346" s="59"/>
      <c r="UAT2346" s="59"/>
      <c r="UAU2346" s="59"/>
      <c r="UAV2346" s="59"/>
      <c r="UAW2346" s="59"/>
      <c r="UAX2346" s="59"/>
      <c r="UAY2346" s="59"/>
      <c r="UAZ2346" s="59"/>
      <c r="UBA2346" s="59"/>
      <c r="UBB2346" s="59"/>
      <c r="UBC2346" s="59"/>
      <c r="UBD2346" s="59"/>
      <c r="UBE2346" s="59"/>
      <c r="UBF2346" s="59"/>
      <c r="UBG2346" s="59"/>
      <c r="UBH2346" s="59"/>
      <c r="UBI2346" s="59"/>
      <c r="UBJ2346" s="59"/>
      <c r="UBK2346" s="59"/>
      <c r="UBL2346" s="59"/>
      <c r="UBM2346" s="59"/>
      <c r="UBN2346" s="59"/>
      <c r="UBO2346" s="59"/>
      <c r="UBP2346" s="59"/>
      <c r="UBQ2346" s="59"/>
      <c r="UBR2346" s="59"/>
      <c r="UBS2346" s="59"/>
      <c r="UBT2346" s="59"/>
      <c r="UBU2346" s="59"/>
      <c r="UBV2346" s="59"/>
      <c r="UBW2346" s="59"/>
      <c r="UBX2346" s="59"/>
      <c r="UBY2346" s="59"/>
      <c r="UBZ2346" s="59"/>
      <c r="UCA2346" s="59"/>
      <c r="UCB2346" s="59"/>
      <c r="UCC2346" s="59"/>
      <c r="UCD2346" s="59"/>
      <c r="UCE2346" s="59"/>
      <c r="UCF2346" s="59"/>
      <c r="UCG2346" s="59"/>
      <c r="UCH2346" s="59"/>
      <c r="UCI2346" s="59"/>
      <c r="UCJ2346" s="59"/>
      <c r="UCK2346" s="59"/>
      <c r="UCL2346" s="59"/>
      <c r="UCM2346" s="59"/>
      <c r="UCN2346" s="59"/>
      <c r="UCO2346" s="59"/>
      <c r="UCP2346" s="59"/>
      <c r="UCQ2346" s="59"/>
      <c r="UCR2346" s="59"/>
      <c r="UCS2346" s="59"/>
      <c r="UCT2346" s="59"/>
      <c r="UCU2346" s="59"/>
      <c r="UCV2346" s="59"/>
      <c r="UCW2346" s="59"/>
      <c r="UCX2346" s="59"/>
      <c r="UCY2346" s="59"/>
      <c r="UCZ2346" s="59"/>
      <c r="UDA2346" s="59"/>
      <c r="UDB2346" s="59"/>
      <c r="UDC2346" s="59"/>
      <c r="UDD2346" s="59"/>
      <c r="UDE2346" s="59"/>
      <c r="UDF2346" s="59"/>
      <c r="UDG2346" s="59"/>
      <c r="UDH2346" s="59"/>
      <c r="UDI2346" s="59"/>
      <c r="UDJ2346" s="59"/>
      <c r="UDK2346" s="59"/>
      <c r="UDL2346" s="59"/>
      <c r="UDM2346" s="59"/>
      <c r="UDN2346" s="59"/>
      <c r="UDO2346" s="59"/>
      <c r="UDP2346" s="59"/>
      <c r="UDQ2346" s="59"/>
      <c r="UDR2346" s="59"/>
      <c r="UDS2346" s="59"/>
      <c r="UDT2346" s="59"/>
      <c r="UDU2346" s="59"/>
      <c r="UDV2346" s="59"/>
      <c r="UDW2346" s="59"/>
      <c r="UDX2346" s="59"/>
      <c r="UDY2346" s="59"/>
      <c r="UDZ2346" s="59"/>
      <c r="UEA2346" s="59"/>
      <c r="UEB2346" s="59"/>
      <c r="UEC2346" s="59"/>
      <c r="UED2346" s="59"/>
      <c r="UEE2346" s="59"/>
      <c r="UEF2346" s="59"/>
      <c r="UEG2346" s="59"/>
      <c r="UEH2346" s="59"/>
      <c r="UEI2346" s="59"/>
      <c r="UEJ2346" s="59"/>
      <c r="UEK2346" s="59"/>
      <c r="UEL2346" s="59"/>
      <c r="UEM2346" s="59"/>
      <c r="UEN2346" s="59"/>
      <c r="UEO2346" s="59"/>
      <c r="UEP2346" s="59"/>
      <c r="UEQ2346" s="59"/>
      <c r="UER2346" s="59"/>
      <c r="UES2346" s="59"/>
      <c r="UET2346" s="59"/>
      <c r="UEU2346" s="59"/>
      <c r="UEV2346" s="59"/>
      <c r="UEW2346" s="59"/>
      <c r="UEX2346" s="59"/>
      <c r="UEY2346" s="59"/>
      <c r="UEZ2346" s="59"/>
      <c r="UFA2346" s="59"/>
      <c r="UFB2346" s="59"/>
      <c r="UFC2346" s="59"/>
      <c r="UFD2346" s="59"/>
      <c r="UFE2346" s="59"/>
      <c r="UFF2346" s="59"/>
      <c r="UFG2346" s="59"/>
      <c r="UFH2346" s="59"/>
      <c r="UFI2346" s="59"/>
      <c r="UFJ2346" s="59"/>
      <c r="UFK2346" s="59"/>
      <c r="UFL2346" s="59"/>
      <c r="UFM2346" s="59"/>
      <c r="UFN2346" s="59"/>
      <c r="UFO2346" s="59"/>
      <c r="UFP2346" s="59"/>
      <c r="UFQ2346" s="59"/>
      <c r="UFR2346" s="59"/>
      <c r="UFS2346" s="59"/>
      <c r="UFT2346" s="59"/>
      <c r="UFU2346" s="59"/>
      <c r="UFV2346" s="59"/>
      <c r="UFW2346" s="59"/>
      <c r="UFX2346" s="59"/>
      <c r="UFY2346" s="59"/>
      <c r="UFZ2346" s="59"/>
      <c r="UGA2346" s="59"/>
      <c r="UGB2346" s="59"/>
      <c r="UGC2346" s="59"/>
      <c r="UGD2346" s="59"/>
      <c r="UGE2346" s="59"/>
      <c r="UGF2346" s="59"/>
      <c r="UGG2346" s="59"/>
      <c r="UGH2346" s="59"/>
      <c r="UGI2346" s="59"/>
      <c r="UGJ2346" s="59"/>
      <c r="UGK2346" s="59"/>
      <c r="UGL2346" s="59"/>
      <c r="UGM2346" s="59"/>
      <c r="UGN2346" s="59"/>
      <c r="UGO2346" s="59"/>
      <c r="UGP2346" s="59"/>
      <c r="UGQ2346" s="59"/>
      <c r="UGR2346" s="59"/>
      <c r="UGS2346" s="59"/>
      <c r="UGT2346" s="59"/>
      <c r="UGU2346" s="59"/>
      <c r="UGV2346" s="59"/>
      <c r="UGW2346" s="59"/>
      <c r="UGX2346" s="59"/>
      <c r="UGY2346" s="59"/>
      <c r="UGZ2346" s="59"/>
      <c r="UHA2346" s="59"/>
      <c r="UHB2346" s="59"/>
      <c r="UHC2346" s="59"/>
      <c r="UHD2346" s="59"/>
      <c r="UHE2346" s="59"/>
      <c r="UHF2346" s="59"/>
      <c r="UHG2346" s="59"/>
      <c r="UHH2346" s="59"/>
      <c r="UHI2346" s="59"/>
      <c r="UHJ2346" s="59"/>
      <c r="UHK2346" s="59"/>
      <c r="UHL2346" s="59"/>
      <c r="UHM2346" s="59"/>
      <c r="UHN2346" s="59"/>
      <c r="UHO2346" s="59"/>
      <c r="UHP2346" s="59"/>
      <c r="UHQ2346" s="59"/>
      <c r="UHR2346" s="59"/>
      <c r="UHS2346" s="59"/>
      <c r="UHT2346" s="59"/>
      <c r="UHU2346" s="59"/>
      <c r="UHV2346" s="59"/>
      <c r="UHW2346" s="59"/>
      <c r="UHX2346" s="59"/>
      <c r="UHY2346" s="59"/>
      <c r="UHZ2346" s="59"/>
      <c r="UIA2346" s="59"/>
      <c r="UIB2346" s="59"/>
      <c r="UIC2346" s="59"/>
      <c r="UID2346" s="59"/>
      <c r="UIE2346" s="59"/>
      <c r="UIF2346" s="59"/>
      <c r="UIG2346" s="59"/>
      <c r="UIH2346" s="59"/>
      <c r="UII2346" s="59"/>
      <c r="UIJ2346" s="59"/>
      <c r="UIK2346" s="59"/>
      <c r="UIL2346" s="59"/>
      <c r="UIM2346" s="59"/>
      <c r="UIN2346" s="59"/>
      <c r="UIO2346" s="59"/>
      <c r="UIP2346" s="59"/>
      <c r="UIQ2346" s="59"/>
      <c r="UIR2346" s="59"/>
      <c r="UIS2346" s="59"/>
      <c r="UIT2346" s="59"/>
      <c r="UIU2346" s="59"/>
      <c r="UIV2346" s="59"/>
      <c r="UIW2346" s="59"/>
      <c r="UIX2346" s="59"/>
      <c r="UIY2346" s="59"/>
      <c r="UIZ2346" s="59"/>
      <c r="UJA2346" s="59"/>
      <c r="UJB2346" s="59"/>
      <c r="UJC2346" s="59"/>
      <c r="UJD2346" s="59"/>
      <c r="UJE2346" s="59"/>
      <c r="UJF2346" s="59"/>
      <c r="UJG2346" s="59"/>
      <c r="UJH2346" s="59"/>
      <c r="UJI2346" s="59"/>
      <c r="UJJ2346" s="59"/>
      <c r="UJK2346" s="59"/>
      <c r="UJL2346" s="59"/>
      <c r="UJM2346" s="59"/>
      <c r="UJN2346" s="59"/>
      <c r="UJO2346" s="59"/>
      <c r="UJP2346" s="59"/>
      <c r="UJQ2346" s="59"/>
      <c r="UJR2346" s="59"/>
      <c r="UJS2346" s="59"/>
      <c r="UJT2346" s="59"/>
      <c r="UJU2346" s="59"/>
      <c r="UJV2346" s="59"/>
      <c r="UJW2346" s="59"/>
      <c r="UJX2346" s="59"/>
      <c r="UJY2346" s="59"/>
      <c r="UJZ2346" s="59"/>
      <c r="UKA2346" s="59"/>
      <c r="UKB2346" s="59"/>
      <c r="UKC2346" s="59"/>
      <c r="UKD2346" s="59"/>
      <c r="UKE2346" s="59"/>
      <c r="UKF2346" s="59"/>
      <c r="UKG2346" s="59"/>
      <c r="UKH2346" s="59"/>
      <c r="UKI2346" s="59"/>
      <c r="UKJ2346" s="59"/>
      <c r="UKK2346" s="59"/>
      <c r="UKL2346" s="59"/>
      <c r="UKM2346" s="59"/>
      <c r="UKN2346" s="59"/>
      <c r="UKO2346" s="59"/>
      <c r="UKP2346" s="59"/>
      <c r="UKQ2346" s="59"/>
      <c r="UKR2346" s="59"/>
      <c r="UKS2346" s="59"/>
      <c r="UKT2346" s="59"/>
      <c r="UKU2346" s="59"/>
      <c r="UKV2346" s="59"/>
      <c r="UKW2346" s="59"/>
      <c r="UKX2346" s="59"/>
      <c r="UKY2346" s="59"/>
      <c r="UKZ2346" s="59"/>
      <c r="ULA2346" s="59"/>
      <c r="ULB2346" s="59"/>
      <c r="ULC2346" s="59"/>
      <c r="ULD2346" s="59"/>
      <c r="ULE2346" s="59"/>
      <c r="ULF2346" s="59"/>
      <c r="ULG2346" s="59"/>
      <c r="ULH2346" s="59"/>
      <c r="ULI2346" s="59"/>
      <c r="ULJ2346" s="59"/>
      <c r="ULK2346" s="59"/>
      <c r="ULL2346" s="59"/>
      <c r="ULM2346" s="59"/>
      <c r="ULN2346" s="59"/>
      <c r="ULO2346" s="59"/>
      <c r="ULP2346" s="59"/>
      <c r="ULQ2346" s="59"/>
      <c r="ULR2346" s="59"/>
      <c r="ULS2346" s="59"/>
      <c r="ULT2346" s="59"/>
      <c r="ULU2346" s="59"/>
      <c r="ULV2346" s="59"/>
      <c r="ULW2346" s="59"/>
      <c r="ULX2346" s="59"/>
      <c r="ULY2346" s="59"/>
      <c r="ULZ2346" s="59"/>
      <c r="UMA2346" s="59"/>
      <c r="UMB2346" s="59"/>
      <c r="UMC2346" s="59"/>
      <c r="UMD2346" s="59"/>
      <c r="UME2346" s="59"/>
      <c r="UMF2346" s="59"/>
      <c r="UMG2346" s="59"/>
      <c r="UMH2346" s="59"/>
      <c r="UMI2346" s="59"/>
      <c r="UMJ2346" s="59"/>
      <c r="UMK2346" s="59"/>
      <c r="UML2346" s="59"/>
      <c r="UMM2346" s="59"/>
      <c r="UMN2346" s="59"/>
      <c r="UMO2346" s="59"/>
      <c r="UMP2346" s="59"/>
      <c r="UMQ2346" s="59"/>
      <c r="UMR2346" s="59"/>
      <c r="UMS2346" s="59"/>
      <c r="UMT2346" s="59"/>
      <c r="UMU2346" s="59"/>
      <c r="UMV2346" s="59"/>
      <c r="UMW2346" s="59"/>
      <c r="UMX2346" s="59"/>
      <c r="UMY2346" s="59"/>
      <c r="UMZ2346" s="59"/>
      <c r="UNA2346" s="59"/>
      <c r="UNB2346" s="59"/>
      <c r="UNC2346" s="59"/>
      <c r="UND2346" s="59"/>
      <c r="UNE2346" s="59"/>
      <c r="UNF2346" s="59"/>
      <c r="UNG2346" s="59"/>
      <c r="UNH2346" s="59"/>
      <c r="UNI2346" s="59"/>
      <c r="UNJ2346" s="59"/>
      <c r="UNK2346" s="59"/>
      <c r="UNL2346" s="59"/>
      <c r="UNM2346" s="59"/>
      <c r="UNN2346" s="59"/>
      <c r="UNO2346" s="59"/>
      <c r="UNP2346" s="59"/>
      <c r="UNQ2346" s="59"/>
      <c r="UNR2346" s="59"/>
      <c r="UNS2346" s="59"/>
      <c r="UNT2346" s="59"/>
      <c r="UNU2346" s="59"/>
      <c r="UNV2346" s="59"/>
      <c r="UNW2346" s="59"/>
      <c r="UNX2346" s="59"/>
      <c r="UNY2346" s="59"/>
      <c r="UNZ2346" s="59"/>
      <c r="UOA2346" s="59"/>
      <c r="UOB2346" s="59"/>
      <c r="UOC2346" s="59"/>
      <c r="UOD2346" s="59"/>
      <c r="UOE2346" s="59"/>
      <c r="UOF2346" s="59"/>
      <c r="UOG2346" s="59"/>
      <c r="UOH2346" s="59"/>
      <c r="UOI2346" s="59"/>
      <c r="UOJ2346" s="59"/>
      <c r="UOK2346" s="59"/>
      <c r="UOL2346" s="59"/>
      <c r="UOM2346" s="59"/>
      <c r="UON2346" s="59"/>
      <c r="UOO2346" s="59"/>
      <c r="UOP2346" s="59"/>
      <c r="UOQ2346" s="59"/>
      <c r="UOR2346" s="59"/>
      <c r="UOS2346" s="59"/>
      <c r="UOT2346" s="59"/>
      <c r="UOU2346" s="59"/>
      <c r="UOV2346" s="59"/>
      <c r="UOW2346" s="59"/>
      <c r="UOX2346" s="59"/>
      <c r="UOY2346" s="59"/>
      <c r="UOZ2346" s="59"/>
      <c r="UPA2346" s="59"/>
      <c r="UPB2346" s="59"/>
      <c r="UPC2346" s="59"/>
      <c r="UPD2346" s="59"/>
      <c r="UPE2346" s="59"/>
      <c r="UPF2346" s="59"/>
      <c r="UPG2346" s="59"/>
      <c r="UPH2346" s="59"/>
      <c r="UPI2346" s="59"/>
      <c r="UPJ2346" s="59"/>
      <c r="UPK2346" s="59"/>
      <c r="UPL2346" s="59"/>
      <c r="UPM2346" s="59"/>
      <c r="UPN2346" s="59"/>
      <c r="UPO2346" s="59"/>
      <c r="UPP2346" s="59"/>
      <c r="UPQ2346" s="59"/>
      <c r="UPR2346" s="59"/>
      <c r="UPS2346" s="59"/>
      <c r="UPT2346" s="59"/>
      <c r="UPU2346" s="59"/>
      <c r="UPV2346" s="59"/>
      <c r="UPW2346" s="59"/>
      <c r="UPX2346" s="59"/>
      <c r="UPY2346" s="59"/>
      <c r="UPZ2346" s="59"/>
      <c r="UQA2346" s="59"/>
      <c r="UQB2346" s="59"/>
      <c r="UQC2346" s="59"/>
      <c r="UQD2346" s="59"/>
      <c r="UQE2346" s="59"/>
      <c r="UQF2346" s="59"/>
      <c r="UQG2346" s="59"/>
      <c r="UQH2346" s="59"/>
      <c r="UQI2346" s="59"/>
      <c r="UQJ2346" s="59"/>
      <c r="UQK2346" s="59"/>
      <c r="UQL2346" s="59"/>
      <c r="UQM2346" s="59"/>
      <c r="UQN2346" s="59"/>
      <c r="UQO2346" s="59"/>
      <c r="UQP2346" s="59"/>
      <c r="UQQ2346" s="59"/>
      <c r="UQR2346" s="59"/>
      <c r="UQS2346" s="59"/>
      <c r="UQT2346" s="59"/>
      <c r="UQU2346" s="59"/>
      <c r="UQV2346" s="59"/>
      <c r="UQW2346" s="59"/>
      <c r="UQX2346" s="59"/>
      <c r="UQY2346" s="59"/>
      <c r="UQZ2346" s="59"/>
      <c r="URA2346" s="59"/>
      <c r="URB2346" s="59"/>
      <c r="URC2346" s="59"/>
      <c r="URD2346" s="59"/>
      <c r="URE2346" s="59"/>
      <c r="URF2346" s="59"/>
      <c r="URG2346" s="59"/>
      <c r="URH2346" s="59"/>
      <c r="URI2346" s="59"/>
      <c r="URJ2346" s="59"/>
      <c r="URK2346" s="59"/>
      <c r="URL2346" s="59"/>
      <c r="URM2346" s="59"/>
      <c r="URN2346" s="59"/>
      <c r="URO2346" s="59"/>
      <c r="URP2346" s="59"/>
      <c r="URQ2346" s="59"/>
      <c r="URR2346" s="59"/>
      <c r="URS2346" s="59"/>
      <c r="URT2346" s="59"/>
      <c r="URU2346" s="59"/>
      <c r="URV2346" s="59"/>
      <c r="URW2346" s="59"/>
      <c r="URX2346" s="59"/>
      <c r="URY2346" s="59"/>
      <c r="URZ2346" s="59"/>
      <c r="USA2346" s="59"/>
      <c r="USB2346" s="59"/>
      <c r="USC2346" s="59"/>
      <c r="USD2346" s="59"/>
      <c r="USE2346" s="59"/>
      <c r="USF2346" s="59"/>
      <c r="USG2346" s="59"/>
      <c r="USH2346" s="59"/>
      <c r="USI2346" s="59"/>
      <c r="USJ2346" s="59"/>
      <c r="USK2346" s="59"/>
      <c r="USL2346" s="59"/>
      <c r="USM2346" s="59"/>
      <c r="USN2346" s="59"/>
      <c r="USO2346" s="59"/>
      <c r="USP2346" s="59"/>
      <c r="USQ2346" s="59"/>
      <c r="USR2346" s="59"/>
      <c r="USS2346" s="59"/>
      <c r="UST2346" s="59"/>
      <c r="USU2346" s="59"/>
      <c r="USV2346" s="59"/>
      <c r="USW2346" s="59"/>
      <c r="USX2346" s="59"/>
      <c r="USY2346" s="59"/>
      <c r="USZ2346" s="59"/>
      <c r="UTA2346" s="59"/>
      <c r="UTB2346" s="59"/>
      <c r="UTC2346" s="59"/>
      <c r="UTD2346" s="59"/>
      <c r="UTE2346" s="59"/>
      <c r="UTF2346" s="59"/>
      <c r="UTG2346" s="59"/>
      <c r="UTH2346" s="59"/>
      <c r="UTI2346" s="59"/>
      <c r="UTJ2346" s="59"/>
      <c r="UTK2346" s="59"/>
      <c r="UTL2346" s="59"/>
      <c r="UTM2346" s="59"/>
      <c r="UTN2346" s="59"/>
      <c r="UTO2346" s="59"/>
      <c r="UTP2346" s="59"/>
      <c r="UTQ2346" s="59"/>
      <c r="UTR2346" s="59"/>
      <c r="UTS2346" s="59"/>
      <c r="UTT2346" s="59"/>
      <c r="UTU2346" s="59"/>
      <c r="UTV2346" s="59"/>
      <c r="UTW2346" s="59"/>
      <c r="UTX2346" s="59"/>
      <c r="UTY2346" s="59"/>
      <c r="UTZ2346" s="59"/>
      <c r="UUA2346" s="59"/>
      <c r="UUB2346" s="59"/>
      <c r="UUC2346" s="59"/>
      <c r="UUD2346" s="59"/>
      <c r="UUE2346" s="59"/>
      <c r="UUF2346" s="59"/>
      <c r="UUG2346" s="59"/>
      <c r="UUH2346" s="59"/>
      <c r="UUI2346" s="59"/>
      <c r="UUJ2346" s="59"/>
      <c r="UUK2346" s="59"/>
      <c r="UUL2346" s="59"/>
      <c r="UUM2346" s="59"/>
      <c r="UUN2346" s="59"/>
      <c r="UUO2346" s="59"/>
      <c r="UUP2346" s="59"/>
      <c r="UUQ2346" s="59"/>
      <c r="UUR2346" s="59"/>
      <c r="UUS2346" s="59"/>
      <c r="UUT2346" s="59"/>
      <c r="UUU2346" s="59"/>
      <c r="UUV2346" s="59"/>
      <c r="UUW2346" s="59"/>
      <c r="UUX2346" s="59"/>
      <c r="UUY2346" s="59"/>
      <c r="UUZ2346" s="59"/>
      <c r="UVA2346" s="59"/>
      <c r="UVB2346" s="59"/>
      <c r="UVC2346" s="59"/>
      <c r="UVD2346" s="59"/>
      <c r="UVE2346" s="59"/>
      <c r="UVF2346" s="59"/>
      <c r="UVG2346" s="59"/>
      <c r="UVH2346" s="59"/>
      <c r="UVI2346" s="59"/>
      <c r="UVJ2346" s="59"/>
      <c r="UVK2346" s="59"/>
      <c r="UVL2346" s="59"/>
      <c r="UVM2346" s="59"/>
      <c r="UVN2346" s="59"/>
      <c r="UVO2346" s="59"/>
      <c r="UVP2346" s="59"/>
      <c r="UVQ2346" s="59"/>
      <c r="UVR2346" s="59"/>
      <c r="UVS2346" s="59"/>
      <c r="UVT2346" s="59"/>
      <c r="UVU2346" s="59"/>
      <c r="UVV2346" s="59"/>
      <c r="UVW2346" s="59"/>
      <c r="UVX2346" s="59"/>
      <c r="UVY2346" s="59"/>
      <c r="UVZ2346" s="59"/>
      <c r="UWA2346" s="59"/>
      <c r="UWB2346" s="59"/>
      <c r="UWC2346" s="59"/>
      <c r="UWD2346" s="59"/>
      <c r="UWE2346" s="59"/>
      <c r="UWF2346" s="59"/>
      <c r="UWG2346" s="59"/>
      <c r="UWH2346" s="59"/>
      <c r="UWI2346" s="59"/>
      <c r="UWJ2346" s="59"/>
      <c r="UWK2346" s="59"/>
      <c r="UWL2346" s="59"/>
      <c r="UWM2346" s="59"/>
      <c r="UWN2346" s="59"/>
      <c r="UWO2346" s="59"/>
      <c r="UWP2346" s="59"/>
      <c r="UWQ2346" s="59"/>
      <c r="UWR2346" s="59"/>
      <c r="UWS2346" s="59"/>
      <c r="UWT2346" s="59"/>
      <c r="UWU2346" s="59"/>
      <c r="UWV2346" s="59"/>
      <c r="UWW2346" s="59"/>
      <c r="UWX2346" s="59"/>
      <c r="UWY2346" s="59"/>
      <c r="UWZ2346" s="59"/>
      <c r="UXA2346" s="59"/>
      <c r="UXB2346" s="59"/>
      <c r="UXC2346" s="59"/>
      <c r="UXD2346" s="59"/>
      <c r="UXE2346" s="59"/>
      <c r="UXF2346" s="59"/>
      <c r="UXG2346" s="59"/>
      <c r="UXH2346" s="59"/>
      <c r="UXI2346" s="59"/>
      <c r="UXJ2346" s="59"/>
      <c r="UXK2346" s="59"/>
      <c r="UXL2346" s="59"/>
      <c r="UXM2346" s="59"/>
      <c r="UXN2346" s="59"/>
      <c r="UXO2346" s="59"/>
      <c r="UXP2346" s="59"/>
      <c r="UXQ2346" s="59"/>
      <c r="UXR2346" s="59"/>
      <c r="UXS2346" s="59"/>
      <c r="UXT2346" s="59"/>
      <c r="UXU2346" s="59"/>
      <c r="UXV2346" s="59"/>
      <c r="UXW2346" s="59"/>
      <c r="UXX2346" s="59"/>
      <c r="UXY2346" s="59"/>
      <c r="UXZ2346" s="59"/>
      <c r="UYA2346" s="59"/>
      <c r="UYB2346" s="59"/>
      <c r="UYC2346" s="59"/>
      <c r="UYD2346" s="59"/>
      <c r="UYE2346" s="59"/>
      <c r="UYF2346" s="59"/>
      <c r="UYG2346" s="59"/>
      <c r="UYH2346" s="59"/>
      <c r="UYI2346" s="59"/>
      <c r="UYJ2346" s="59"/>
      <c r="UYK2346" s="59"/>
      <c r="UYL2346" s="59"/>
      <c r="UYM2346" s="59"/>
      <c r="UYN2346" s="59"/>
      <c r="UYO2346" s="59"/>
      <c r="UYP2346" s="59"/>
      <c r="UYQ2346" s="59"/>
      <c r="UYR2346" s="59"/>
      <c r="UYS2346" s="59"/>
      <c r="UYT2346" s="59"/>
      <c r="UYU2346" s="59"/>
      <c r="UYV2346" s="59"/>
      <c r="UYW2346" s="59"/>
      <c r="UYX2346" s="59"/>
      <c r="UYY2346" s="59"/>
      <c r="UYZ2346" s="59"/>
      <c r="UZA2346" s="59"/>
      <c r="UZB2346" s="59"/>
      <c r="UZC2346" s="59"/>
      <c r="UZD2346" s="59"/>
      <c r="UZE2346" s="59"/>
      <c r="UZF2346" s="59"/>
      <c r="UZG2346" s="59"/>
      <c r="UZH2346" s="59"/>
      <c r="UZI2346" s="59"/>
      <c r="UZJ2346" s="59"/>
      <c r="UZK2346" s="59"/>
      <c r="UZL2346" s="59"/>
      <c r="UZM2346" s="59"/>
      <c r="UZN2346" s="59"/>
      <c r="UZO2346" s="59"/>
      <c r="UZP2346" s="59"/>
      <c r="UZQ2346" s="59"/>
      <c r="UZR2346" s="59"/>
      <c r="UZS2346" s="59"/>
      <c r="UZT2346" s="59"/>
      <c r="UZU2346" s="59"/>
      <c r="UZV2346" s="59"/>
      <c r="UZW2346" s="59"/>
      <c r="UZX2346" s="59"/>
      <c r="UZY2346" s="59"/>
      <c r="UZZ2346" s="59"/>
      <c r="VAA2346" s="59"/>
      <c r="VAB2346" s="59"/>
      <c r="VAC2346" s="59"/>
      <c r="VAD2346" s="59"/>
      <c r="VAE2346" s="59"/>
      <c r="VAF2346" s="59"/>
      <c r="VAG2346" s="59"/>
      <c r="VAH2346" s="59"/>
      <c r="VAI2346" s="59"/>
      <c r="VAJ2346" s="59"/>
      <c r="VAK2346" s="59"/>
      <c r="VAL2346" s="59"/>
      <c r="VAM2346" s="59"/>
      <c r="VAN2346" s="59"/>
      <c r="VAO2346" s="59"/>
      <c r="VAP2346" s="59"/>
      <c r="VAQ2346" s="59"/>
      <c r="VAR2346" s="59"/>
      <c r="VAS2346" s="59"/>
      <c r="VAT2346" s="59"/>
      <c r="VAU2346" s="59"/>
      <c r="VAV2346" s="59"/>
      <c r="VAW2346" s="59"/>
      <c r="VAX2346" s="59"/>
      <c r="VAY2346" s="59"/>
      <c r="VAZ2346" s="59"/>
      <c r="VBA2346" s="59"/>
      <c r="VBB2346" s="59"/>
      <c r="VBC2346" s="59"/>
      <c r="VBD2346" s="59"/>
      <c r="VBE2346" s="59"/>
      <c r="VBF2346" s="59"/>
      <c r="VBG2346" s="59"/>
      <c r="VBH2346" s="59"/>
      <c r="VBI2346" s="59"/>
      <c r="VBJ2346" s="59"/>
      <c r="VBK2346" s="59"/>
      <c r="VBL2346" s="59"/>
      <c r="VBM2346" s="59"/>
      <c r="VBN2346" s="59"/>
      <c r="VBO2346" s="59"/>
      <c r="VBP2346" s="59"/>
      <c r="VBQ2346" s="59"/>
      <c r="VBR2346" s="59"/>
      <c r="VBS2346" s="59"/>
      <c r="VBT2346" s="59"/>
      <c r="VBU2346" s="59"/>
      <c r="VBV2346" s="59"/>
      <c r="VBW2346" s="59"/>
      <c r="VBX2346" s="59"/>
      <c r="VBY2346" s="59"/>
      <c r="VBZ2346" s="59"/>
      <c r="VCA2346" s="59"/>
      <c r="VCB2346" s="59"/>
      <c r="VCC2346" s="59"/>
      <c r="VCD2346" s="59"/>
      <c r="VCE2346" s="59"/>
      <c r="VCF2346" s="59"/>
      <c r="VCG2346" s="59"/>
      <c r="VCH2346" s="59"/>
      <c r="VCI2346" s="59"/>
      <c r="VCJ2346" s="59"/>
      <c r="VCK2346" s="59"/>
      <c r="VCL2346" s="59"/>
      <c r="VCM2346" s="59"/>
      <c r="VCN2346" s="59"/>
      <c r="VCO2346" s="59"/>
      <c r="VCP2346" s="59"/>
      <c r="VCQ2346" s="59"/>
      <c r="VCR2346" s="59"/>
      <c r="VCS2346" s="59"/>
      <c r="VCT2346" s="59"/>
      <c r="VCU2346" s="59"/>
      <c r="VCV2346" s="59"/>
      <c r="VCW2346" s="59"/>
      <c r="VCX2346" s="59"/>
      <c r="VCY2346" s="59"/>
      <c r="VCZ2346" s="59"/>
      <c r="VDA2346" s="59"/>
      <c r="VDB2346" s="59"/>
      <c r="VDC2346" s="59"/>
      <c r="VDD2346" s="59"/>
      <c r="VDE2346" s="59"/>
      <c r="VDF2346" s="59"/>
      <c r="VDG2346" s="59"/>
      <c r="VDH2346" s="59"/>
      <c r="VDI2346" s="59"/>
      <c r="VDJ2346" s="59"/>
      <c r="VDK2346" s="59"/>
      <c r="VDL2346" s="59"/>
      <c r="VDM2346" s="59"/>
      <c r="VDN2346" s="59"/>
      <c r="VDO2346" s="59"/>
      <c r="VDP2346" s="59"/>
      <c r="VDQ2346" s="59"/>
      <c r="VDR2346" s="59"/>
      <c r="VDS2346" s="59"/>
      <c r="VDT2346" s="59"/>
      <c r="VDU2346" s="59"/>
      <c r="VDV2346" s="59"/>
      <c r="VDW2346" s="59"/>
      <c r="VDX2346" s="59"/>
      <c r="VDY2346" s="59"/>
      <c r="VDZ2346" s="59"/>
      <c r="VEA2346" s="59"/>
      <c r="VEB2346" s="59"/>
      <c r="VEC2346" s="59"/>
      <c r="VED2346" s="59"/>
      <c r="VEE2346" s="59"/>
      <c r="VEF2346" s="59"/>
      <c r="VEG2346" s="59"/>
      <c r="VEH2346" s="59"/>
      <c r="VEI2346" s="59"/>
      <c r="VEJ2346" s="59"/>
      <c r="VEK2346" s="59"/>
      <c r="VEL2346" s="59"/>
      <c r="VEM2346" s="59"/>
      <c r="VEN2346" s="59"/>
      <c r="VEO2346" s="59"/>
      <c r="VEP2346" s="59"/>
      <c r="VEQ2346" s="59"/>
      <c r="VER2346" s="59"/>
      <c r="VES2346" s="59"/>
      <c r="VET2346" s="59"/>
      <c r="VEU2346" s="59"/>
      <c r="VEV2346" s="59"/>
      <c r="VEW2346" s="59"/>
      <c r="VEX2346" s="59"/>
      <c r="VEY2346" s="59"/>
      <c r="VEZ2346" s="59"/>
      <c r="VFA2346" s="59"/>
      <c r="VFB2346" s="59"/>
      <c r="VFC2346" s="59"/>
      <c r="VFD2346" s="59"/>
      <c r="VFE2346" s="59"/>
      <c r="VFF2346" s="59"/>
      <c r="VFG2346" s="59"/>
      <c r="VFH2346" s="59"/>
      <c r="VFI2346" s="59"/>
      <c r="VFJ2346" s="59"/>
      <c r="VFK2346" s="59"/>
      <c r="VFL2346" s="59"/>
      <c r="VFM2346" s="59"/>
      <c r="VFN2346" s="59"/>
      <c r="VFO2346" s="59"/>
      <c r="VFP2346" s="59"/>
      <c r="VFQ2346" s="59"/>
      <c r="VFR2346" s="59"/>
      <c r="VFS2346" s="59"/>
      <c r="VFT2346" s="59"/>
      <c r="VFU2346" s="59"/>
      <c r="VFV2346" s="59"/>
      <c r="VFW2346" s="59"/>
      <c r="VFX2346" s="59"/>
      <c r="VFY2346" s="59"/>
      <c r="VFZ2346" s="59"/>
      <c r="VGA2346" s="59"/>
      <c r="VGB2346" s="59"/>
      <c r="VGC2346" s="59"/>
      <c r="VGD2346" s="59"/>
      <c r="VGE2346" s="59"/>
      <c r="VGF2346" s="59"/>
      <c r="VGG2346" s="59"/>
      <c r="VGH2346" s="59"/>
      <c r="VGI2346" s="59"/>
      <c r="VGJ2346" s="59"/>
      <c r="VGK2346" s="59"/>
      <c r="VGL2346" s="59"/>
      <c r="VGM2346" s="59"/>
      <c r="VGN2346" s="59"/>
      <c r="VGO2346" s="59"/>
      <c r="VGP2346" s="59"/>
      <c r="VGQ2346" s="59"/>
      <c r="VGR2346" s="59"/>
      <c r="VGS2346" s="59"/>
      <c r="VGT2346" s="59"/>
      <c r="VGU2346" s="59"/>
      <c r="VGV2346" s="59"/>
      <c r="VGW2346" s="59"/>
      <c r="VGX2346" s="59"/>
      <c r="VGY2346" s="59"/>
      <c r="VGZ2346" s="59"/>
      <c r="VHA2346" s="59"/>
      <c r="VHB2346" s="59"/>
      <c r="VHC2346" s="59"/>
      <c r="VHD2346" s="59"/>
      <c r="VHE2346" s="59"/>
      <c r="VHF2346" s="59"/>
      <c r="VHG2346" s="59"/>
      <c r="VHH2346" s="59"/>
      <c r="VHI2346" s="59"/>
      <c r="VHJ2346" s="59"/>
      <c r="VHK2346" s="59"/>
      <c r="VHL2346" s="59"/>
      <c r="VHM2346" s="59"/>
      <c r="VHN2346" s="59"/>
      <c r="VHO2346" s="59"/>
      <c r="VHP2346" s="59"/>
      <c r="VHQ2346" s="59"/>
      <c r="VHR2346" s="59"/>
      <c r="VHS2346" s="59"/>
      <c r="VHT2346" s="59"/>
      <c r="VHU2346" s="59"/>
      <c r="VHV2346" s="59"/>
      <c r="VHW2346" s="59"/>
      <c r="VHX2346" s="59"/>
      <c r="VHY2346" s="59"/>
      <c r="VHZ2346" s="59"/>
      <c r="VIA2346" s="59"/>
      <c r="VIB2346" s="59"/>
      <c r="VIC2346" s="59"/>
      <c r="VID2346" s="59"/>
      <c r="VIE2346" s="59"/>
      <c r="VIF2346" s="59"/>
      <c r="VIG2346" s="59"/>
      <c r="VIH2346" s="59"/>
      <c r="VII2346" s="59"/>
      <c r="VIJ2346" s="59"/>
      <c r="VIK2346" s="59"/>
      <c r="VIL2346" s="59"/>
      <c r="VIM2346" s="59"/>
      <c r="VIN2346" s="59"/>
      <c r="VIO2346" s="59"/>
      <c r="VIP2346" s="59"/>
      <c r="VIQ2346" s="59"/>
      <c r="VIR2346" s="59"/>
      <c r="VIS2346" s="59"/>
      <c r="VIT2346" s="59"/>
      <c r="VIU2346" s="59"/>
      <c r="VIV2346" s="59"/>
      <c r="VIW2346" s="59"/>
      <c r="VIX2346" s="59"/>
      <c r="VIY2346" s="59"/>
      <c r="VIZ2346" s="59"/>
      <c r="VJA2346" s="59"/>
      <c r="VJB2346" s="59"/>
      <c r="VJC2346" s="59"/>
      <c r="VJD2346" s="59"/>
      <c r="VJE2346" s="59"/>
      <c r="VJF2346" s="59"/>
      <c r="VJG2346" s="59"/>
      <c r="VJH2346" s="59"/>
      <c r="VJI2346" s="59"/>
      <c r="VJJ2346" s="59"/>
      <c r="VJK2346" s="59"/>
      <c r="VJL2346" s="59"/>
      <c r="VJM2346" s="59"/>
      <c r="VJN2346" s="59"/>
      <c r="VJO2346" s="59"/>
      <c r="VJP2346" s="59"/>
      <c r="VJQ2346" s="59"/>
      <c r="VJR2346" s="59"/>
      <c r="VJS2346" s="59"/>
      <c r="VJT2346" s="59"/>
      <c r="VJU2346" s="59"/>
      <c r="VJV2346" s="59"/>
      <c r="VJW2346" s="59"/>
      <c r="VJX2346" s="59"/>
      <c r="VJY2346" s="59"/>
      <c r="VJZ2346" s="59"/>
      <c r="VKA2346" s="59"/>
      <c r="VKB2346" s="59"/>
      <c r="VKC2346" s="59"/>
      <c r="VKD2346" s="59"/>
      <c r="VKE2346" s="59"/>
      <c r="VKF2346" s="59"/>
      <c r="VKG2346" s="59"/>
      <c r="VKH2346" s="59"/>
      <c r="VKI2346" s="59"/>
      <c r="VKJ2346" s="59"/>
      <c r="VKK2346" s="59"/>
      <c r="VKL2346" s="59"/>
      <c r="VKM2346" s="59"/>
      <c r="VKN2346" s="59"/>
      <c r="VKO2346" s="59"/>
      <c r="VKP2346" s="59"/>
      <c r="VKQ2346" s="59"/>
      <c r="VKR2346" s="59"/>
      <c r="VKS2346" s="59"/>
      <c r="VKT2346" s="59"/>
      <c r="VKU2346" s="59"/>
      <c r="VKV2346" s="59"/>
      <c r="VKW2346" s="59"/>
      <c r="VKX2346" s="59"/>
      <c r="VKY2346" s="59"/>
      <c r="VKZ2346" s="59"/>
      <c r="VLA2346" s="59"/>
      <c r="VLB2346" s="59"/>
      <c r="VLC2346" s="59"/>
      <c r="VLD2346" s="59"/>
      <c r="VLE2346" s="59"/>
      <c r="VLF2346" s="59"/>
      <c r="VLG2346" s="59"/>
      <c r="VLH2346" s="59"/>
      <c r="VLI2346" s="59"/>
      <c r="VLJ2346" s="59"/>
      <c r="VLK2346" s="59"/>
      <c r="VLL2346" s="59"/>
      <c r="VLM2346" s="59"/>
      <c r="VLN2346" s="59"/>
      <c r="VLO2346" s="59"/>
      <c r="VLP2346" s="59"/>
      <c r="VLQ2346" s="59"/>
      <c r="VLR2346" s="59"/>
      <c r="VLS2346" s="59"/>
      <c r="VLT2346" s="59"/>
      <c r="VLU2346" s="59"/>
      <c r="VLV2346" s="59"/>
      <c r="VLW2346" s="59"/>
      <c r="VLX2346" s="59"/>
      <c r="VLY2346" s="59"/>
      <c r="VLZ2346" s="59"/>
      <c r="VMA2346" s="59"/>
      <c r="VMB2346" s="59"/>
      <c r="VMC2346" s="59"/>
      <c r="VMD2346" s="59"/>
      <c r="VME2346" s="59"/>
      <c r="VMF2346" s="59"/>
      <c r="VMG2346" s="59"/>
      <c r="VMH2346" s="59"/>
      <c r="VMI2346" s="59"/>
      <c r="VMJ2346" s="59"/>
      <c r="VMK2346" s="59"/>
      <c r="VML2346" s="59"/>
      <c r="VMM2346" s="59"/>
      <c r="VMN2346" s="59"/>
      <c r="VMO2346" s="59"/>
      <c r="VMP2346" s="59"/>
      <c r="VMQ2346" s="59"/>
      <c r="VMR2346" s="59"/>
      <c r="VMS2346" s="59"/>
      <c r="VMT2346" s="59"/>
      <c r="VMU2346" s="59"/>
      <c r="VMV2346" s="59"/>
      <c r="VMW2346" s="59"/>
      <c r="VMX2346" s="59"/>
      <c r="VMY2346" s="59"/>
      <c r="VMZ2346" s="59"/>
      <c r="VNA2346" s="59"/>
      <c r="VNB2346" s="59"/>
      <c r="VNC2346" s="59"/>
      <c r="VND2346" s="59"/>
      <c r="VNE2346" s="59"/>
      <c r="VNF2346" s="59"/>
      <c r="VNG2346" s="59"/>
      <c r="VNH2346" s="59"/>
      <c r="VNI2346" s="59"/>
      <c r="VNJ2346" s="59"/>
      <c r="VNK2346" s="59"/>
      <c r="VNL2346" s="59"/>
      <c r="VNM2346" s="59"/>
      <c r="VNN2346" s="59"/>
      <c r="VNO2346" s="59"/>
      <c r="VNP2346" s="59"/>
      <c r="VNQ2346" s="59"/>
      <c r="VNR2346" s="59"/>
      <c r="VNS2346" s="59"/>
      <c r="VNT2346" s="59"/>
      <c r="VNU2346" s="59"/>
      <c r="VNV2346" s="59"/>
      <c r="VNW2346" s="59"/>
      <c r="VNX2346" s="59"/>
      <c r="VNY2346" s="59"/>
      <c r="VNZ2346" s="59"/>
      <c r="VOA2346" s="59"/>
      <c r="VOB2346" s="59"/>
      <c r="VOC2346" s="59"/>
      <c r="VOD2346" s="59"/>
      <c r="VOE2346" s="59"/>
      <c r="VOF2346" s="59"/>
      <c r="VOG2346" s="59"/>
      <c r="VOH2346" s="59"/>
      <c r="VOI2346" s="59"/>
      <c r="VOJ2346" s="59"/>
      <c r="VOK2346" s="59"/>
      <c r="VOL2346" s="59"/>
      <c r="VOM2346" s="59"/>
      <c r="VON2346" s="59"/>
      <c r="VOO2346" s="59"/>
      <c r="VOP2346" s="59"/>
      <c r="VOQ2346" s="59"/>
      <c r="VOR2346" s="59"/>
      <c r="VOS2346" s="59"/>
      <c r="VOT2346" s="59"/>
      <c r="VOU2346" s="59"/>
      <c r="VOV2346" s="59"/>
      <c r="VOW2346" s="59"/>
      <c r="VOX2346" s="59"/>
      <c r="VOY2346" s="59"/>
      <c r="VOZ2346" s="59"/>
      <c r="VPA2346" s="59"/>
      <c r="VPB2346" s="59"/>
      <c r="VPC2346" s="59"/>
      <c r="VPD2346" s="59"/>
      <c r="VPE2346" s="59"/>
      <c r="VPF2346" s="59"/>
      <c r="VPG2346" s="59"/>
      <c r="VPH2346" s="59"/>
      <c r="VPI2346" s="59"/>
      <c r="VPJ2346" s="59"/>
      <c r="VPK2346" s="59"/>
      <c r="VPL2346" s="59"/>
      <c r="VPM2346" s="59"/>
      <c r="VPN2346" s="59"/>
      <c r="VPO2346" s="59"/>
      <c r="VPP2346" s="59"/>
      <c r="VPQ2346" s="59"/>
      <c r="VPR2346" s="59"/>
      <c r="VPS2346" s="59"/>
      <c r="VPT2346" s="59"/>
      <c r="VPU2346" s="59"/>
      <c r="VPV2346" s="59"/>
      <c r="VPW2346" s="59"/>
      <c r="VPX2346" s="59"/>
      <c r="VPY2346" s="59"/>
      <c r="VPZ2346" s="59"/>
      <c r="VQA2346" s="59"/>
      <c r="VQB2346" s="59"/>
      <c r="VQC2346" s="59"/>
      <c r="VQD2346" s="59"/>
      <c r="VQE2346" s="59"/>
      <c r="VQF2346" s="59"/>
      <c r="VQG2346" s="59"/>
      <c r="VQH2346" s="59"/>
      <c r="VQI2346" s="59"/>
      <c r="VQJ2346" s="59"/>
      <c r="VQK2346" s="59"/>
      <c r="VQL2346" s="59"/>
      <c r="VQM2346" s="59"/>
      <c r="VQN2346" s="59"/>
      <c r="VQO2346" s="59"/>
      <c r="VQP2346" s="59"/>
      <c r="VQQ2346" s="59"/>
      <c r="VQR2346" s="59"/>
      <c r="VQS2346" s="59"/>
      <c r="VQT2346" s="59"/>
      <c r="VQU2346" s="59"/>
      <c r="VQV2346" s="59"/>
      <c r="VQW2346" s="59"/>
      <c r="VQX2346" s="59"/>
      <c r="VQY2346" s="59"/>
      <c r="VQZ2346" s="59"/>
      <c r="VRA2346" s="59"/>
      <c r="VRB2346" s="59"/>
      <c r="VRC2346" s="59"/>
      <c r="VRD2346" s="59"/>
      <c r="VRE2346" s="59"/>
      <c r="VRF2346" s="59"/>
      <c r="VRG2346" s="59"/>
      <c r="VRH2346" s="59"/>
      <c r="VRI2346" s="59"/>
      <c r="VRJ2346" s="59"/>
      <c r="VRK2346" s="59"/>
      <c r="VRL2346" s="59"/>
      <c r="VRM2346" s="59"/>
      <c r="VRN2346" s="59"/>
      <c r="VRO2346" s="59"/>
      <c r="VRP2346" s="59"/>
      <c r="VRQ2346" s="59"/>
      <c r="VRR2346" s="59"/>
      <c r="VRS2346" s="59"/>
      <c r="VRT2346" s="59"/>
      <c r="VRU2346" s="59"/>
      <c r="VRV2346" s="59"/>
      <c r="VRW2346" s="59"/>
      <c r="VRX2346" s="59"/>
      <c r="VRY2346" s="59"/>
      <c r="VRZ2346" s="59"/>
      <c r="VSA2346" s="59"/>
      <c r="VSB2346" s="59"/>
      <c r="VSC2346" s="59"/>
      <c r="VSD2346" s="59"/>
      <c r="VSE2346" s="59"/>
      <c r="VSF2346" s="59"/>
      <c r="VSG2346" s="59"/>
      <c r="VSH2346" s="59"/>
      <c r="VSI2346" s="59"/>
      <c r="VSJ2346" s="59"/>
      <c r="VSK2346" s="59"/>
      <c r="VSL2346" s="59"/>
      <c r="VSM2346" s="59"/>
      <c r="VSN2346" s="59"/>
      <c r="VSO2346" s="59"/>
      <c r="VSP2346" s="59"/>
      <c r="VSQ2346" s="59"/>
      <c r="VSR2346" s="59"/>
      <c r="VSS2346" s="59"/>
      <c r="VST2346" s="59"/>
      <c r="VSU2346" s="59"/>
      <c r="VSV2346" s="59"/>
      <c r="VSW2346" s="59"/>
      <c r="VSX2346" s="59"/>
      <c r="VSY2346" s="59"/>
      <c r="VSZ2346" s="59"/>
      <c r="VTA2346" s="59"/>
      <c r="VTB2346" s="59"/>
      <c r="VTC2346" s="59"/>
      <c r="VTD2346" s="59"/>
      <c r="VTE2346" s="59"/>
      <c r="VTF2346" s="59"/>
      <c r="VTG2346" s="59"/>
      <c r="VTH2346" s="59"/>
      <c r="VTI2346" s="59"/>
      <c r="VTJ2346" s="59"/>
      <c r="VTK2346" s="59"/>
      <c r="VTL2346" s="59"/>
      <c r="VTM2346" s="59"/>
      <c r="VTN2346" s="59"/>
      <c r="VTO2346" s="59"/>
      <c r="VTP2346" s="59"/>
      <c r="VTQ2346" s="59"/>
      <c r="VTR2346" s="59"/>
      <c r="VTS2346" s="59"/>
      <c r="VTT2346" s="59"/>
      <c r="VTU2346" s="59"/>
      <c r="VTV2346" s="59"/>
      <c r="VTW2346" s="59"/>
      <c r="VTX2346" s="59"/>
      <c r="VTY2346" s="59"/>
      <c r="VTZ2346" s="59"/>
      <c r="VUA2346" s="59"/>
      <c r="VUB2346" s="59"/>
      <c r="VUC2346" s="59"/>
      <c r="VUD2346" s="59"/>
      <c r="VUE2346" s="59"/>
      <c r="VUF2346" s="59"/>
      <c r="VUG2346" s="59"/>
      <c r="VUH2346" s="59"/>
      <c r="VUI2346" s="59"/>
      <c r="VUJ2346" s="59"/>
      <c r="VUK2346" s="59"/>
      <c r="VUL2346" s="59"/>
      <c r="VUM2346" s="59"/>
      <c r="VUN2346" s="59"/>
      <c r="VUO2346" s="59"/>
      <c r="VUP2346" s="59"/>
      <c r="VUQ2346" s="59"/>
      <c r="VUR2346" s="59"/>
      <c r="VUS2346" s="59"/>
      <c r="VUT2346" s="59"/>
      <c r="VUU2346" s="59"/>
      <c r="VUV2346" s="59"/>
      <c r="VUW2346" s="59"/>
      <c r="VUX2346" s="59"/>
      <c r="VUY2346" s="59"/>
      <c r="VUZ2346" s="59"/>
      <c r="VVA2346" s="59"/>
      <c r="VVB2346" s="59"/>
      <c r="VVC2346" s="59"/>
      <c r="VVD2346" s="59"/>
      <c r="VVE2346" s="59"/>
      <c r="VVF2346" s="59"/>
      <c r="VVG2346" s="59"/>
      <c r="VVH2346" s="59"/>
      <c r="VVI2346" s="59"/>
      <c r="VVJ2346" s="59"/>
      <c r="VVK2346" s="59"/>
      <c r="VVL2346" s="59"/>
      <c r="VVM2346" s="59"/>
      <c r="VVN2346" s="59"/>
      <c r="VVO2346" s="59"/>
      <c r="VVP2346" s="59"/>
      <c r="VVQ2346" s="59"/>
      <c r="VVR2346" s="59"/>
      <c r="VVS2346" s="59"/>
      <c r="VVT2346" s="59"/>
      <c r="VVU2346" s="59"/>
      <c r="VVV2346" s="59"/>
      <c r="VVW2346" s="59"/>
      <c r="VVX2346" s="59"/>
      <c r="VVY2346" s="59"/>
      <c r="VVZ2346" s="59"/>
      <c r="VWA2346" s="59"/>
      <c r="VWB2346" s="59"/>
      <c r="VWC2346" s="59"/>
      <c r="VWD2346" s="59"/>
      <c r="VWE2346" s="59"/>
      <c r="VWF2346" s="59"/>
      <c r="VWG2346" s="59"/>
      <c r="VWH2346" s="59"/>
      <c r="VWI2346" s="59"/>
      <c r="VWJ2346" s="59"/>
      <c r="VWK2346" s="59"/>
      <c r="VWL2346" s="59"/>
      <c r="VWM2346" s="59"/>
      <c r="VWN2346" s="59"/>
      <c r="VWO2346" s="59"/>
      <c r="VWP2346" s="59"/>
      <c r="VWQ2346" s="59"/>
      <c r="VWR2346" s="59"/>
      <c r="VWS2346" s="59"/>
      <c r="VWT2346" s="59"/>
      <c r="VWU2346" s="59"/>
      <c r="VWV2346" s="59"/>
      <c r="VWW2346" s="59"/>
      <c r="VWX2346" s="59"/>
      <c r="VWY2346" s="59"/>
      <c r="VWZ2346" s="59"/>
      <c r="VXA2346" s="59"/>
      <c r="VXB2346" s="59"/>
      <c r="VXC2346" s="59"/>
      <c r="VXD2346" s="59"/>
      <c r="VXE2346" s="59"/>
      <c r="VXF2346" s="59"/>
      <c r="VXG2346" s="59"/>
      <c r="VXH2346" s="59"/>
      <c r="VXI2346" s="59"/>
      <c r="VXJ2346" s="59"/>
      <c r="VXK2346" s="59"/>
      <c r="VXL2346" s="59"/>
      <c r="VXM2346" s="59"/>
      <c r="VXN2346" s="59"/>
      <c r="VXO2346" s="59"/>
      <c r="VXP2346" s="59"/>
      <c r="VXQ2346" s="59"/>
      <c r="VXR2346" s="59"/>
      <c r="VXS2346" s="59"/>
      <c r="VXT2346" s="59"/>
      <c r="VXU2346" s="59"/>
      <c r="VXV2346" s="59"/>
      <c r="VXW2346" s="59"/>
      <c r="VXX2346" s="59"/>
      <c r="VXY2346" s="59"/>
      <c r="VXZ2346" s="59"/>
      <c r="VYA2346" s="59"/>
      <c r="VYB2346" s="59"/>
      <c r="VYC2346" s="59"/>
      <c r="VYD2346" s="59"/>
      <c r="VYE2346" s="59"/>
      <c r="VYF2346" s="59"/>
      <c r="VYG2346" s="59"/>
      <c r="VYH2346" s="59"/>
      <c r="VYI2346" s="59"/>
      <c r="VYJ2346" s="59"/>
      <c r="VYK2346" s="59"/>
      <c r="VYL2346" s="59"/>
      <c r="VYM2346" s="59"/>
      <c r="VYN2346" s="59"/>
      <c r="VYO2346" s="59"/>
      <c r="VYP2346" s="59"/>
      <c r="VYQ2346" s="59"/>
      <c r="VYR2346" s="59"/>
      <c r="VYS2346" s="59"/>
      <c r="VYT2346" s="59"/>
      <c r="VYU2346" s="59"/>
      <c r="VYV2346" s="59"/>
      <c r="VYW2346" s="59"/>
      <c r="VYX2346" s="59"/>
      <c r="VYY2346" s="59"/>
      <c r="VYZ2346" s="59"/>
      <c r="VZA2346" s="59"/>
      <c r="VZB2346" s="59"/>
      <c r="VZC2346" s="59"/>
      <c r="VZD2346" s="59"/>
      <c r="VZE2346" s="59"/>
      <c r="VZF2346" s="59"/>
      <c r="VZG2346" s="59"/>
      <c r="VZH2346" s="59"/>
      <c r="VZI2346" s="59"/>
      <c r="VZJ2346" s="59"/>
      <c r="VZK2346" s="59"/>
      <c r="VZL2346" s="59"/>
      <c r="VZM2346" s="59"/>
      <c r="VZN2346" s="59"/>
      <c r="VZO2346" s="59"/>
      <c r="VZP2346" s="59"/>
      <c r="VZQ2346" s="59"/>
      <c r="VZR2346" s="59"/>
      <c r="VZS2346" s="59"/>
      <c r="VZT2346" s="59"/>
      <c r="VZU2346" s="59"/>
      <c r="VZV2346" s="59"/>
      <c r="VZW2346" s="59"/>
      <c r="VZX2346" s="59"/>
      <c r="VZY2346" s="59"/>
      <c r="VZZ2346" s="59"/>
      <c r="WAA2346" s="59"/>
      <c r="WAB2346" s="59"/>
      <c r="WAC2346" s="59"/>
      <c r="WAD2346" s="59"/>
      <c r="WAE2346" s="59"/>
      <c r="WAF2346" s="59"/>
      <c r="WAG2346" s="59"/>
      <c r="WAH2346" s="59"/>
      <c r="WAI2346" s="59"/>
      <c r="WAJ2346" s="59"/>
      <c r="WAK2346" s="59"/>
      <c r="WAL2346" s="59"/>
      <c r="WAM2346" s="59"/>
      <c r="WAN2346" s="59"/>
      <c r="WAO2346" s="59"/>
      <c r="WAP2346" s="59"/>
      <c r="WAQ2346" s="59"/>
      <c r="WAR2346" s="59"/>
      <c r="WAS2346" s="59"/>
      <c r="WAT2346" s="59"/>
      <c r="WAU2346" s="59"/>
      <c r="WAV2346" s="59"/>
      <c r="WAW2346" s="59"/>
      <c r="WAX2346" s="59"/>
      <c r="WAY2346" s="59"/>
      <c r="WAZ2346" s="59"/>
      <c r="WBA2346" s="59"/>
      <c r="WBB2346" s="59"/>
      <c r="WBC2346" s="59"/>
      <c r="WBD2346" s="59"/>
      <c r="WBE2346" s="59"/>
      <c r="WBF2346" s="59"/>
      <c r="WBG2346" s="59"/>
      <c r="WBH2346" s="59"/>
      <c r="WBI2346" s="59"/>
      <c r="WBJ2346" s="59"/>
      <c r="WBK2346" s="59"/>
      <c r="WBL2346" s="59"/>
      <c r="WBM2346" s="59"/>
      <c r="WBN2346" s="59"/>
      <c r="WBO2346" s="59"/>
      <c r="WBP2346" s="59"/>
      <c r="WBQ2346" s="59"/>
      <c r="WBR2346" s="59"/>
      <c r="WBS2346" s="59"/>
      <c r="WBT2346" s="59"/>
      <c r="WBU2346" s="59"/>
      <c r="WBV2346" s="59"/>
      <c r="WBW2346" s="59"/>
      <c r="WBX2346" s="59"/>
      <c r="WBY2346" s="59"/>
      <c r="WBZ2346" s="59"/>
      <c r="WCA2346" s="59"/>
      <c r="WCB2346" s="59"/>
      <c r="WCC2346" s="59"/>
      <c r="WCD2346" s="59"/>
      <c r="WCE2346" s="59"/>
      <c r="WCF2346" s="59"/>
      <c r="WCG2346" s="59"/>
      <c r="WCH2346" s="59"/>
      <c r="WCI2346" s="59"/>
      <c r="WCJ2346" s="59"/>
      <c r="WCK2346" s="59"/>
      <c r="WCL2346" s="59"/>
      <c r="WCM2346" s="59"/>
      <c r="WCN2346" s="59"/>
      <c r="WCO2346" s="59"/>
      <c r="WCP2346" s="59"/>
      <c r="WCQ2346" s="59"/>
      <c r="WCR2346" s="59"/>
      <c r="WCS2346" s="59"/>
      <c r="WCT2346" s="59"/>
      <c r="WCU2346" s="59"/>
      <c r="WCV2346" s="59"/>
      <c r="WCW2346" s="59"/>
      <c r="WCX2346" s="59"/>
      <c r="WCY2346" s="59"/>
      <c r="WCZ2346" s="59"/>
      <c r="WDA2346" s="59"/>
      <c r="WDB2346" s="59"/>
      <c r="WDC2346" s="59"/>
      <c r="WDD2346" s="59"/>
      <c r="WDE2346" s="59"/>
      <c r="WDF2346" s="59"/>
      <c r="WDG2346" s="59"/>
      <c r="WDH2346" s="59"/>
      <c r="WDI2346" s="59"/>
      <c r="WDJ2346" s="59"/>
      <c r="WDK2346" s="59"/>
      <c r="WDL2346" s="59"/>
      <c r="WDM2346" s="59"/>
      <c r="WDN2346" s="59"/>
      <c r="WDO2346" s="59"/>
      <c r="WDP2346" s="59"/>
      <c r="WDQ2346" s="59"/>
      <c r="WDR2346" s="59"/>
      <c r="WDS2346" s="59"/>
      <c r="WDT2346" s="59"/>
      <c r="WDU2346" s="59"/>
      <c r="WDV2346" s="59"/>
      <c r="WDW2346" s="59"/>
      <c r="WDX2346" s="59"/>
      <c r="WDY2346" s="59"/>
      <c r="WDZ2346" s="59"/>
      <c r="WEA2346" s="59"/>
      <c r="WEB2346" s="59"/>
      <c r="WEC2346" s="59"/>
      <c r="WED2346" s="59"/>
      <c r="WEE2346" s="59"/>
      <c r="WEF2346" s="59"/>
      <c r="WEG2346" s="59"/>
      <c r="WEH2346" s="59"/>
      <c r="WEI2346" s="59"/>
      <c r="WEJ2346" s="59"/>
      <c r="WEK2346" s="59"/>
      <c r="WEL2346" s="59"/>
      <c r="WEM2346" s="59"/>
      <c r="WEN2346" s="59"/>
      <c r="WEO2346" s="59"/>
      <c r="WEP2346" s="59"/>
      <c r="WEQ2346" s="59"/>
      <c r="WER2346" s="59"/>
      <c r="WES2346" s="59"/>
      <c r="WET2346" s="59"/>
      <c r="WEU2346" s="59"/>
      <c r="WEV2346" s="59"/>
      <c r="WEW2346" s="59"/>
      <c r="WEX2346" s="59"/>
      <c r="WEY2346" s="59"/>
      <c r="WEZ2346" s="59"/>
      <c r="WFA2346" s="59"/>
      <c r="WFB2346" s="59"/>
      <c r="WFC2346" s="59"/>
      <c r="WFD2346" s="59"/>
      <c r="WFE2346" s="59"/>
      <c r="WFF2346" s="59"/>
      <c r="WFG2346" s="59"/>
      <c r="WFH2346" s="59"/>
      <c r="WFI2346" s="59"/>
      <c r="WFJ2346" s="59"/>
      <c r="WFK2346" s="59"/>
      <c r="WFL2346" s="59"/>
      <c r="WFM2346" s="59"/>
      <c r="WFN2346" s="59"/>
      <c r="WFO2346" s="59"/>
      <c r="WFP2346" s="59"/>
      <c r="WFQ2346" s="59"/>
      <c r="WFR2346" s="59"/>
      <c r="WFS2346" s="59"/>
      <c r="WFT2346" s="59"/>
      <c r="WFU2346" s="59"/>
      <c r="WFV2346" s="59"/>
      <c r="WFW2346" s="59"/>
      <c r="WFX2346" s="59"/>
      <c r="WFY2346" s="59"/>
      <c r="WFZ2346" s="59"/>
      <c r="WGA2346" s="59"/>
      <c r="WGB2346" s="59"/>
      <c r="WGC2346" s="59"/>
      <c r="WGD2346" s="59"/>
      <c r="WGE2346" s="59"/>
      <c r="WGF2346" s="59"/>
      <c r="WGG2346" s="59"/>
      <c r="WGH2346" s="59"/>
      <c r="WGI2346" s="59"/>
      <c r="WGJ2346" s="59"/>
      <c r="WGK2346" s="59"/>
      <c r="WGL2346" s="59"/>
      <c r="WGM2346" s="59"/>
      <c r="WGN2346" s="59"/>
      <c r="WGO2346" s="59"/>
      <c r="WGP2346" s="59"/>
      <c r="WGQ2346" s="59"/>
      <c r="WGR2346" s="59"/>
      <c r="WGS2346" s="59"/>
      <c r="WGT2346" s="59"/>
      <c r="WGU2346" s="59"/>
      <c r="WGV2346" s="59"/>
      <c r="WGW2346" s="59"/>
      <c r="WGX2346" s="59"/>
      <c r="WGY2346" s="59"/>
      <c r="WGZ2346" s="59"/>
      <c r="WHA2346" s="59"/>
      <c r="WHB2346" s="59"/>
      <c r="WHC2346" s="59"/>
      <c r="WHD2346" s="59"/>
      <c r="WHE2346" s="59"/>
      <c r="WHF2346" s="59"/>
      <c r="WHG2346" s="59"/>
      <c r="WHH2346" s="59"/>
      <c r="WHI2346" s="59"/>
      <c r="WHJ2346" s="59"/>
      <c r="WHK2346" s="59"/>
      <c r="WHL2346" s="59"/>
      <c r="WHM2346" s="59"/>
      <c r="WHN2346" s="59"/>
      <c r="WHO2346" s="59"/>
      <c r="WHP2346" s="59"/>
      <c r="WHQ2346" s="59"/>
      <c r="WHR2346" s="59"/>
      <c r="WHS2346" s="59"/>
      <c r="WHT2346" s="59"/>
      <c r="WHU2346" s="59"/>
      <c r="WHV2346" s="59"/>
      <c r="WHW2346" s="59"/>
      <c r="WHX2346" s="59"/>
      <c r="WHY2346" s="59"/>
      <c r="WHZ2346" s="59"/>
      <c r="WIA2346" s="59"/>
      <c r="WIB2346" s="59"/>
      <c r="WIC2346" s="59"/>
      <c r="WID2346" s="59"/>
      <c r="WIE2346" s="59"/>
      <c r="WIF2346" s="59"/>
      <c r="WIG2346" s="59"/>
      <c r="WIH2346" s="59"/>
      <c r="WII2346" s="59"/>
      <c r="WIJ2346" s="59"/>
      <c r="WIK2346" s="59"/>
      <c r="WIL2346" s="59"/>
      <c r="WIM2346" s="59"/>
      <c r="WIN2346" s="59"/>
      <c r="WIO2346" s="59"/>
      <c r="WIP2346" s="59"/>
      <c r="WIQ2346" s="59"/>
      <c r="WIR2346" s="59"/>
      <c r="WIS2346" s="59"/>
      <c r="WIT2346" s="59"/>
      <c r="WIU2346" s="59"/>
      <c r="WIV2346" s="59"/>
      <c r="WIW2346" s="59"/>
      <c r="WIX2346" s="59"/>
      <c r="WIY2346" s="59"/>
      <c r="WIZ2346" s="59"/>
      <c r="WJA2346" s="59"/>
      <c r="WJB2346" s="59"/>
      <c r="WJC2346" s="59"/>
      <c r="WJD2346" s="59"/>
      <c r="WJE2346" s="59"/>
      <c r="WJF2346" s="59"/>
      <c r="WJG2346" s="59"/>
      <c r="WJH2346" s="59"/>
      <c r="WJI2346" s="59"/>
      <c r="WJJ2346" s="59"/>
      <c r="WJK2346" s="59"/>
      <c r="WJL2346" s="59"/>
      <c r="WJM2346" s="59"/>
      <c r="WJN2346" s="59"/>
      <c r="WJO2346" s="59"/>
      <c r="WJP2346" s="59"/>
      <c r="WJQ2346" s="59"/>
      <c r="WJR2346" s="59"/>
      <c r="WJS2346" s="59"/>
      <c r="WJT2346" s="59"/>
      <c r="WJU2346" s="59"/>
      <c r="WJV2346" s="59"/>
      <c r="WJW2346" s="59"/>
      <c r="WJX2346" s="59"/>
      <c r="WJY2346" s="59"/>
      <c r="WJZ2346" s="59"/>
      <c r="WKA2346" s="59"/>
      <c r="WKB2346" s="59"/>
      <c r="WKC2346" s="59"/>
      <c r="WKD2346" s="59"/>
      <c r="WKE2346" s="59"/>
      <c r="WKF2346" s="59"/>
      <c r="WKG2346" s="59"/>
      <c r="WKH2346" s="59"/>
      <c r="WKI2346" s="59"/>
      <c r="WKJ2346" s="59"/>
      <c r="WKK2346" s="59"/>
      <c r="WKL2346" s="59"/>
      <c r="WKM2346" s="59"/>
      <c r="WKN2346" s="59"/>
      <c r="WKO2346" s="59"/>
      <c r="WKP2346" s="59"/>
      <c r="WKQ2346" s="59"/>
      <c r="WKR2346" s="59"/>
      <c r="WKS2346" s="59"/>
      <c r="WKT2346" s="59"/>
      <c r="WKU2346" s="59"/>
      <c r="WKV2346" s="59"/>
      <c r="WKW2346" s="59"/>
      <c r="WKX2346" s="59"/>
      <c r="WKY2346" s="59"/>
      <c r="WKZ2346" s="59"/>
      <c r="WLA2346" s="59"/>
      <c r="WLB2346" s="59"/>
      <c r="WLC2346" s="59"/>
      <c r="WLD2346" s="59"/>
      <c r="WLE2346" s="59"/>
      <c r="WLF2346" s="59"/>
      <c r="WLG2346" s="59"/>
      <c r="WLH2346" s="59"/>
      <c r="WLI2346" s="59"/>
      <c r="WLJ2346" s="59"/>
      <c r="WLK2346" s="59"/>
      <c r="WLL2346" s="59"/>
      <c r="WLM2346" s="59"/>
      <c r="WLN2346" s="59"/>
      <c r="WLO2346" s="59"/>
      <c r="WLP2346" s="59"/>
      <c r="WLQ2346" s="59"/>
      <c r="WLR2346" s="59"/>
      <c r="WLS2346" s="59"/>
      <c r="WLT2346" s="59"/>
      <c r="WLU2346" s="59"/>
      <c r="WLV2346" s="59"/>
      <c r="WLW2346" s="59"/>
      <c r="WLX2346" s="59"/>
      <c r="WLY2346" s="59"/>
      <c r="WLZ2346" s="59"/>
      <c r="WMA2346" s="59"/>
      <c r="WMB2346" s="59"/>
      <c r="WMC2346" s="59"/>
      <c r="WMD2346" s="59"/>
      <c r="WME2346" s="59"/>
      <c r="WMF2346" s="59"/>
      <c r="WMG2346" s="59"/>
      <c r="WMH2346" s="59"/>
      <c r="WMI2346" s="59"/>
      <c r="WMJ2346" s="59"/>
      <c r="WMK2346" s="59"/>
      <c r="WML2346" s="59"/>
      <c r="WMM2346" s="59"/>
      <c r="WMN2346" s="59"/>
      <c r="WMO2346" s="59"/>
      <c r="WMP2346" s="59"/>
      <c r="WMQ2346" s="59"/>
      <c r="WMR2346" s="59"/>
      <c r="WMS2346" s="59"/>
      <c r="WMT2346" s="59"/>
      <c r="WMU2346" s="59"/>
      <c r="WMV2346" s="59"/>
      <c r="WMW2346" s="59"/>
      <c r="WMX2346" s="59"/>
      <c r="WMY2346" s="59"/>
      <c r="WMZ2346" s="59"/>
      <c r="WNA2346" s="59"/>
      <c r="WNB2346" s="59"/>
      <c r="WNC2346" s="59"/>
      <c r="WND2346" s="59"/>
      <c r="WNE2346" s="59"/>
      <c r="WNF2346" s="59"/>
      <c r="WNG2346" s="59"/>
      <c r="WNH2346" s="59"/>
      <c r="WNI2346" s="59"/>
      <c r="WNJ2346" s="59"/>
      <c r="WNK2346" s="59"/>
      <c r="WNL2346" s="59"/>
      <c r="WNM2346" s="59"/>
      <c r="WNN2346" s="59"/>
      <c r="WNO2346" s="59"/>
      <c r="WNP2346" s="59"/>
      <c r="WNQ2346" s="59"/>
      <c r="WNR2346" s="59"/>
      <c r="WNS2346" s="59"/>
      <c r="WNT2346" s="59"/>
      <c r="WNU2346" s="59"/>
      <c r="WNV2346" s="59"/>
      <c r="WNW2346" s="59"/>
      <c r="WNX2346" s="59"/>
      <c r="WNY2346" s="59"/>
      <c r="WNZ2346" s="59"/>
      <c r="WOA2346" s="59"/>
      <c r="WOB2346" s="59"/>
      <c r="WOC2346" s="59"/>
      <c r="WOD2346" s="59"/>
      <c r="WOE2346" s="59"/>
      <c r="WOF2346" s="59"/>
      <c r="WOG2346" s="59"/>
      <c r="WOH2346" s="59"/>
      <c r="WOI2346" s="59"/>
      <c r="WOJ2346" s="59"/>
      <c r="WOK2346" s="59"/>
      <c r="WOL2346" s="59"/>
      <c r="WOM2346" s="59"/>
      <c r="WON2346" s="59"/>
      <c r="WOO2346" s="59"/>
      <c r="WOP2346" s="59"/>
      <c r="WOQ2346" s="59"/>
      <c r="WOR2346" s="59"/>
      <c r="WOS2346" s="59"/>
      <c r="WOT2346" s="59"/>
      <c r="WOU2346" s="59"/>
      <c r="WOV2346" s="59"/>
      <c r="WOW2346" s="59"/>
      <c r="WOX2346" s="59"/>
      <c r="WOY2346" s="59"/>
      <c r="WOZ2346" s="59"/>
      <c r="WPA2346" s="59"/>
      <c r="WPB2346" s="59"/>
      <c r="WPC2346" s="59"/>
      <c r="WPD2346" s="59"/>
      <c r="WPE2346" s="59"/>
      <c r="WPF2346" s="59"/>
      <c r="WPG2346" s="59"/>
      <c r="WPH2346" s="59"/>
      <c r="WPI2346" s="59"/>
      <c r="WPJ2346" s="59"/>
      <c r="WPK2346" s="59"/>
      <c r="WPL2346" s="59"/>
      <c r="WPM2346" s="59"/>
      <c r="WPN2346" s="59"/>
      <c r="WPO2346" s="59"/>
      <c r="WPP2346" s="59"/>
      <c r="WPQ2346" s="59"/>
      <c r="WPR2346" s="59"/>
      <c r="WPS2346" s="59"/>
      <c r="WPT2346" s="59"/>
      <c r="WPU2346" s="59"/>
      <c r="WPV2346" s="59"/>
      <c r="WPW2346" s="59"/>
      <c r="WPX2346" s="59"/>
      <c r="WPY2346" s="59"/>
      <c r="WPZ2346" s="59"/>
      <c r="WQA2346" s="59"/>
      <c r="WQB2346" s="59"/>
      <c r="WQC2346" s="59"/>
      <c r="WQD2346" s="59"/>
      <c r="WQE2346" s="59"/>
      <c r="WQF2346" s="59"/>
      <c r="WQG2346" s="59"/>
      <c r="WQH2346" s="59"/>
      <c r="WQI2346" s="59"/>
      <c r="WQJ2346" s="59"/>
      <c r="WQK2346" s="59"/>
      <c r="WQL2346" s="59"/>
      <c r="WQM2346" s="59"/>
      <c r="WQN2346" s="59"/>
      <c r="WQO2346" s="59"/>
      <c r="WQP2346" s="59"/>
      <c r="WQQ2346" s="59"/>
      <c r="WQR2346" s="59"/>
      <c r="WQS2346" s="59"/>
      <c r="WQT2346" s="59"/>
      <c r="WQU2346" s="59"/>
      <c r="WQV2346" s="59"/>
      <c r="WQW2346" s="59"/>
      <c r="WQX2346" s="59"/>
      <c r="WQY2346" s="59"/>
      <c r="WQZ2346" s="59"/>
      <c r="WRA2346" s="59"/>
      <c r="WRB2346" s="59"/>
      <c r="WRC2346" s="59"/>
      <c r="WRD2346" s="59"/>
      <c r="WRE2346" s="59"/>
      <c r="WRF2346" s="59"/>
      <c r="WRG2346" s="59"/>
      <c r="WRH2346" s="59"/>
      <c r="WRI2346" s="59"/>
      <c r="WRJ2346" s="59"/>
      <c r="WRK2346" s="59"/>
      <c r="WRL2346" s="59"/>
      <c r="WRM2346" s="59"/>
      <c r="WRN2346" s="59"/>
      <c r="WRO2346" s="59"/>
      <c r="WRP2346" s="59"/>
      <c r="WRQ2346" s="59"/>
      <c r="WRR2346" s="59"/>
      <c r="WRS2346" s="59"/>
      <c r="WRT2346" s="59"/>
      <c r="WRU2346" s="59"/>
      <c r="WRV2346" s="59"/>
      <c r="WRW2346" s="59"/>
      <c r="WRX2346" s="59"/>
      <c r="WRY2346" s="59"/>
      <c r="WRZ2346" s="59"/>
      <c r="WSA2346" s="59"/>
      <c r="WSB2346" s="59"/>
      <c r="WSC2346" s="59"/>
      <c r="WSD2346" s="59"/>
      <c r="WSE2346" s="59"/>
      <c r="WSF2346" s="59"/>
      <c r="WSG2346" s="59"/>
      <c r="WSH2346" s="59"/>
      <c r="WSI2346" s="59"/>
      <c r="WSJ2346" s="59"/>
      <c r="WSK2346" s="59"/>
      <c r="WSL2346" s="59"/>
      <c r="WSM2346" s="59"/>
      <c r="WSN2346" s="59"/>
      <c r="WSO2346" s="59"/>
      <c r="WSP2346" s="59"/>
      <c r="WSQ2346" s="59"/>
      <c r="WSR2346" s="59"/>
      <c r="WSS2346" s="59"/>
      <c r="WST2346" s="59"/>
      <c r="WSU2346" s="59"/>
      <c r="WSV2346" s="59"/>
      <c r="WSW2346" s="59"/>
      <c r="WSX2346" s="59"/>
      <c r="WSY2346" s="59"/>
      <c r="WSZ2346" s="59"/>
      <c r="WTA2346" s="59"/>
      <c r="WTB2346" s="59"/>
      <c r="WTC2346" s="59"/>
      <c r="WTD2346" s="59"/>
      <c r="WTE2346" s="59"/>
      <c r="WTF2346" s="59"/>
      <c r="WTG2346" s="59"/>
      <c r="WTH2346" s="59"/>
      <c r="WTI2346" s="59"/>
      <c r="WTJ2346" s="59"/>
      <c r="WTK2346" s="59"/>
      <c r="WTL2346" s="59"/>
      <c r="WTM2346" s="59"/>
      <c r="WTN2346" s="59"/>
      <c r="WTO2346" s="59"/>
      <c r="WTP2346" s="59"/>
      <c r="WTQ2346" s="59"/>
      <c r="WTR2346" s="59"/>
      <c r="WTS2346" s="59"/>
      <c r="WTT2346" s="59"/>
      <c r="WTU2346" s="59"/>
      <c r="WTV2346" s="59"/>
      <c r="WTW2346" s="59"/>
      <c r="WTX2346" s="59"/>
      <c r="WTY2346" s="59"/>
      <c r="WTZ2346" s="59"/>
      <c r="WUA2346" s="59"/>
      <c r="WUB2346" s="59"/>
      <c r="WUC2346" s="59"/>
      <c r="WUD2346" s="59"/>
      <c r="WUE2346" s="59"/>
      <c r="WUF2346" s="59"/>
      <c r="WUG2346" s="59"/>
      <c r="WUH2346" s="59"/>
      <c r="WUI2346" s="59"/>
      <c r="WUJ2346" s="59"/>
      <c r="WUK2346" s="59"/>
      <c r="WUL2346" s="59"/>
      <c r="WUM2346" s="59"/>
      <c r="WUN2346" s="59"/>
      <c r="WUO2346" s="59"/>
      <c r="WUP2346" s="59"/>
      <c r="WUQ2346" s="59"/>
      <c r="WUR2346" s="59"/>
      <c r="WUS2346" s="59"/>
      <c r="WUT2346" s="59"/>
      <c r="WUU2346" s="59"/>
      <c r="WUV2346" s="59"/>
      <c r="WUW2346" s="59"/>
      <c r="WUX2346" s="59"/>
      <c r="WUY2346" s="59"/>
      <c r="WUZ2346" s="59"/>
      <c r="WVA2346" s="59"/>
      <c r="WVB2346" s="59"/>
      <c r="WVC2346" s="59"/>
      <c r="WVD2346" s="59"/>
      <c r="WVE2346" s="59"/>
      <c r="WVF2346" s="59"/>
      <c r="WVG2346" s="59"/>
      <c r="WVH2346" s="59"/>
      <c r="WVI2346" s="59"/>
      <c r="WVJ2346" s="59"/>
      <c r="WVK2346" s="59"/>
      <c r="WVL2346" s="59"/>
      <c r="WVM2346" s="59"/>
      <c r="WVN2346" s="59"/>
      <c r="WVO2346" s="59"/>
      <c r="WVP2346" s="59"/>
      <c r="WVQ2346" s="59"/>
      <c r="WVR2346" s="59"/>
      <c r="WVS2346" s="59"/>
      <c r="WVT2346" s="59"/>
      <c r="WVU2346" s="59"/>
      <c r="WVV2346" s="59"/>
      <c r="WVW2346" s="59"/>
      <c r="WVX2346" s="59"/>
      <c r="WVY2346" s="59"/>
      <c r="WVZ2346" s="59"/>
      <c r="WWA2346" s="59"/>
      <c r="WWB2346" s="59"/>
      <c r="WWC2346" s="59"/>
      <c r="WWD2346" s="59"/>
      <c r="WWE2346" s="59"/>
      <c r="WWF2346" s="59"/>
      <c r="WWG2346" s="59"/>
      <c r="WWH2346" s="59"/>
      <c r="WWI2346" s="59"/>
      <c r="WWJ2346" s="59"/>
      <c r="WWK2346" s="59"/>
      <c r="WWL2346" s="59"/>
      <c r="WWM2346" s="59"/>
      <c r="WWN2346" s="59"/>
      <c r="WWO2346" s="59"/>
      <c r="WWP2346" s="59"/>
      <c r="WWQ2346" s="59"/>
      <c r="WWR2346" s="59"/>
      <c r="WWS2346" s="59"/>
      <c r="WWT2346" s="59"/>
      <c r="WWU2346" s="59"/>
      <c r="WWV2346" s="59"/>
      <c r="WWW2346" s="59"/>
      <c r="WWX2346" s="59"/>
      <c r="WWY2346" s="59"/>
      <c r="WWZ2346" s="59"/>
      <c r="WXA2346" s="59"/>
      <c r="WXB2346" s="59"/>
      <c r="WXC2346" s="59"/>
      <c r="WXD2346" s="59"/>
      <c r="WXE2346" s="59"/>
      <c r="WXF2346" s="59"/>
      <c r="WXG2346" s="59"/>
      <c r="WXH2346" s="59"/>
      <c r="WXI2346" s="59"/>
      <c r="WXJ2346" s="59"/>
      <c r="WXK2346" s="59"/>
      <c r="WXL2346" s="59"/>
      <c r="WXM2346" s="59"/>
      <c r="WXN2346" s="59"/>
      <c r="WXO2346" s="59"/>
      <c r="WXP2346" s="59"/>
      <c r="WXQ2346" s="59"/>
      <c r="WXR2346" s="59"/>
      <c r="WXS2346" s="59"/>
      <c r="WXT2346" s="59"/>
      <c r="WXU2346" s="59"/>
      <c r="WXV2346" s="59"/>
      <c r="WXW2346" s="59"/>
      <c r="WXX2346" s="59"/>
      <c r="WXY2346" s="59"/>
      <c r="WXZ2346" s="59"/>
      <c r="WYA2346" s="59"/>
      <c r="WYB2346" s="59"/>
      <c r="WYC2346" s="59"/>
      <c r="WYD2346" s="59"/>
      <c r="WYE2346" s="59"/>
      <c r="WYF2346" s="59"/>
      <c r="WYG2346" s="59"/>
      <c r="WYH2346" s="59"/>
      <c r="WYI2346" s="59"/>
      <c r="WYJ2346" s="59"/>
      <c r="WYK2346" s="59"/>
      <c r="WYL2346" s="59"/>
      <c r="WYM2346" s="59"/>
      <c r="WYN2346" s="59"/>
      <c r="WYO2346" s="59"/>
      <c r="WYP2346" s="59"/>
      <c r="WYQ2346" s="59"/>
      <c r="WYR2346" s="59"/>
      <c r="WYS2346" s="59"/>
      <c r="WYT2346" s="59"/>
      <c r="WYU2346" s="59"/>
      <c r="WYV2346" s="59"/>
      <c r="WYW2346" s="59"/>
      <c r="WYX2346" s="59"/>
      <c r="WYY2346" s="59"/>
      <c r="WYZ2346" s="59"/>
      <c r="WZA2346" s="59"/>
      <c r="WZB2346" s="59"/>
      <c r="WZC2346" s="59"/>
      <c r="WZD2346" s="59"/>
      <c r="WZE2346" s="59"/>
      <c r="WZF2346" s="59"/>
      <c r="WZG2346" s="59"/>
      <c r="WZH2346" s="59"/>
      <c r="WZI2346" s="59"/>
      <c r="WZJ2346" s="59"/>
      <c r="WZK2346" s="59"/>
      <c r="WZL2346" s="59"/>
      <c r="WZM2346" s="59"/>
      <c r="WZN2346" s="59"/>
      <c r="WZO2346" s="59"/>
      <c r="WZP2346" s="59"/>
      <c r="WZQ2346" s="59"/>
      <c r="WZR2346" s="59"/>
      <c r="WZS2346" s="59"/>
      <c r="WZT2346" s="59"/>
      <c r="WZU2346" s="59"/>
      <c r="WZV2346" s="59"/>
      <c r="WZW2346" s="59"/>
      <c r="WZX2346" s="59"/>
      <c r="WZY2346" s="59"/>
      <c r="WZZ2346" s="59"/>
      <c r="XAA2346" s="59"/>
      <c r="XAB2346" s="59"/>
      <c r="XAC2346" s="59"/>
      <c r="XAD2346" s="59"/>
      <c r="XAE2346" s="59"/>
      <c r="XAF2346" s="59"/>
      <c r="XAG2346" s="59"/>
      <c r="XAH2346" s="59"/>
      <c r="XAI2346" s="59"/>
      <c r="XAJ2346" s="59"/>
      <c r="XAK2346" s="59"/>
      <c r="XAL2346" s="59"/>
      <c r="XAM2346" s="59"/>
      <c r="XAN2346" s="59"/>
      <c r="XAO2346" s="59"/>
      <c r="XAP2346" s="59"/>
      <c r="XAQ2346" s="59"/>
      <c r="XAR2346" s="59"/>
      <c r="XAS2346" s="59"/>
      <c r="XAT2346" s="59"/>
      <c r="XAU2346" s="59"/>
      <c r="XAV2346" s="59"/>
      <c r="XAW2346" s="59"/>
      <c r="XAX2346" s="59"/>
      <c r="XAY2346" s="59"/>
      <c r="XAZ2346" s="59"/>
      <c r="XBA2346" s="59"/>
      <c r="XBB2346" s="59"/>
      <c r="XBC2346" s="59"/>
      <c r="XBD2346" s="59"/>
      <c r="XBE2346" s="59"/>
      <c r="XBF2346" s="59"/>
      <c r="XBG2346" s="59"/>
      <c r="XBH2346" s="59"/>
      <c r="XBI2346" s="59"/>
      <c r="XBJ2346" s="59"/>
      <c r="XBK2346" s="59"/>
      <c r="XBL2346" s="59"/>
      <c r="XBM2346" s="59"/>
      <c r="XBN2346" s="59"/>
      <c r="XBO2346" s="59"/>
      <c r="XBP2346" s="59"/>
      <c r="XBQ2346" s="59"/>
      <c r="XBR2346" s="59"/>
      <c r="XBS2346" s="59"/>
      <c r="XBT2346" s="59"/>
      <c r="XBU2346" s="59"/>
      <c r="XBV2346" s="59"/>
      <c r="XBW2346" s="59"/>
      <c r="XBX2346" s="59"/>
      <c r="XBY2346" s="59"/>
      <c r="XBZ2346" s="59"/>
      <c r="XCA2346" s="59"/>
      <c r="XCB2346" s="59"/>
      <c r="XCC2346" s="59"/>
      <c r="XCD2346" s="59"/>
      <c r="XCE2346" s="59"/>
      <c r="XCF2346" s="59"/>
      <c r="XCG2346" s="59"/>
      <c r="XCH2346" s="59"/>
      <c r="XCI2346" s="59"/>
      <c r="XCJ2346" s="59"/>
      <c r="XCK2346" s="59"/>
      <c r="XCL2346" s="59"/>
      <c r="XCM2346" s="59"/>
      <c r="XCN2346" s="59"/>
      <c r="XCO2346" s="59"/>
      <c r="XCP2346" s="59"/>
      <c r="XCQ2346" s="59"/>
      <c r="XCR2346" s="59"/>
      <c r="XCS2346" s="59"/>
      <c r="XCT2346" s="59"/>
      <c r="XCU2346" s="59"/>
      <c r="XCV2346" s="59"/>
      <c r="XCW2346" s="59"/>
      <c r="XCX2346" s="59"/>
      <c r="XCY2346" s="59"/>
      <c r="XCZ2346" s="59"/>
      <c r="XDA2346" s="59"/>
      <c r="XDB2346" s="59"/>
      <c r="XDC2346" s="59"/>
      <c r="XDD2346" s="59"/>
      <c r="XDE2346" s="59"/>
      <c r="XDF2346" s="59"/>
      <c r="XDG2346" s="59"/>
      <c r="XDH2346" s="59"/>
      <c r="XDI2346" s="59"/>
      <c r="XDJ2346" s="59"/>
      <c r="XDK2346" s="59"/>
      <c r="XDL2346" s="59"/>
      <c r="XDM2346" s="59"/>
      <c r="XDN2346" s="59"/>
      <c r="XDO2346" s="59"/>
      <c r="XDP2346" s="59"/>
      <c r="XDQ2346" s="59"/>
      <c r="XDR2346" s="59"/>
      <c r="XDS2346" s="59"/>
      <c r="XDT2346" s="59"/>
      <c r="XDU2346" s="59"/>
      <c r="XDV2346" s="59"/>
      <c r="XDW2346" s="59"/>
      <c r="XDX2346" s="59"/>
      <c r="XDY2346" s="59"/>
      <c r="XDZ2346" s="59"/>
      <c r="XEA2346" s="59"/>
      <c r="XEB2346" s="59"/>
      <c r="XEC2346" s="59"/>
      <c r="XED2346" s="59"/>
      <c r="XEE2346" s="59"/>
      <c r="XEF2346" s="59"/>
      <c r="XEG2346" s="59"/>
      <c r="XEH2346" s="59"/>
      <c r="XEI2346" s="59"/>
      <c r="XEJ2346" s="59"/>
      <c r="XEK2346" s="59"/>
      <c r="XEL2346" s="59"/>
      <c r="XEM2346" s="59"/>
      <c r="XEN2346" s="59"/>
    </row>
    <row r="2347" spans="1:16368" s="51" customFormat="1" ht="18.75" x14ac:dyDescent="0.2">
      <c r="A2347" s="199" t="s">
        <v>497</v>
      </c>
      <c r="B2347" s="43">
        <v>919</v>
      </c>
      <c r="C2347" s="200" t="s">
        <v>51</v>
      </c>
      <c r="D2347" s="200" t="s">
        <v>71</v>
      </c>
      <c r="E2347" s="102" t="s">
        <v>501</v>
      </c>
      <c r="F2347" s="78"/>
      <c r="G2347" s="8">
        <f>G2348</f>
        <v>89707</v>
      </c>
      <c r="H2347" s="59"/>
      <c r="I2347" s="59"/>
      <c r="J2347" s="59"/>
      <c r="K2347" s="59"/>
      <c r="L2347" s="59"/>
      <c r="M2347" s="59"/>
      <c r="N2347" s="59"/>
      <c r="O2347" s="59"/>
      <c r="P2347" s="59"/>
      <c r="Q2347" s="59"/>
      <c r="R2347" s="59"/>
      <c r="S2347" s="59"/>
      <c r="T2347" s="59"/>
      <c r="U2347" s="59"/>
      <c r="V2347" s="59"/>
      <c r="W2347" s="59"/>
      <c r="X2347" s="59"/>
      <c r="Y2347" s="59"/>
      <c r="Z2347" s="59"/>
      <c r="AA2347" s="59"/>
      <c r="AB2347" s="59"/>
      <c r="AC2347" s="59"/>
      <c r="AD2347" s="59"/>
      <c r="AE2347" s="59"/>
      <c r="AF2347" s="59"/>
      <c r="AG2347" s="59"/>
      <c r="AH2347" s="59"/>
      <c r="AI2347" s="59"/>
      <c r="AJ2347" s="59"/>
      <c r="AK2347" s="59"/>
      <c r="AL2347" s="59"/>
      <c r="AM2347" s="59"/>
      <c r="AN2347" s="59"/>
      <c r="AO2347" s="59"/>
      <c r="AP2347" s="59"/>
      <c r="AQ2347" s="59"/>
      <c r="AR2347" s="59"/>
      <c r="AS2347" s="59"/>
      <c r="AT2347" s="59"/>
      <c r="AU2347" s="59"/>
      <c r="AV2347" s="59"/>
      <c r="AW2347" s="59"/>
      <c r="AX2347" s="59"/>
      <c r="AY2347" s="59"/>
      <c r="AZ2347" s="59"/>
      <c r="BA2347" s="59"/>
      <c r="BB2347" s="59"/>
      <c r="BC2347" s="59"/>
      <c r="BD2347" s="59"/>
      <c r="BE2347" s="59"/>
      <c r="BF2347" s="59"/>
      <c r="BG2347" s="59"/>
      <c r="BH2347" s="59"/>
      <c r="BI2347" s="59"/>
      <c r="BJ2347" s="59"/>
      <c r="BK2347" s="59"/>
      <c r="BL2347" s="59"/>
      <c r="BM2347" s="59"/>
      <c r="BN2347" s="59"/>
      <c r="BO2347" s="59"/>
      <c r="BP2347" s="59"/>
      <c r="BQ2347" s="59"/>
      <c r="BR2347" s="59"/>
      <c r="BS2347" s="59"/>
      <c r="BT2347" s="59"/>
      <c r="BU2347" s="59"/>
      <c r="BV2347" s="59"/>
      <c r="BW2347" s="59"/>
      <c r="BX2347" s="59"/>
      <c r="BY2347" s="59"/>
      <c r="BZ2347" s="59"/>
      <c r="CA2347" s="59"/>
      <c r="CB2347" s="59"/>
      <c r="CC2347" s="59"/>
      <c r="CD2347" s="59"/>
      <c r="CE2347" s="59"/>
      <c r="CF2347" s="59"/>
      <c r="CG2347" s="59"/>
      <c r="CH2347" s="59"/>
      <c r="CI2347" s="59"/>
      <c r="CJ2347" s="59"/>
      <c r="CK2347" s="59"/>
      <c r="CL2347" s="59"/>
      <c r="CM2347" s="59"/>
      <c r="CN2347" s="59"/>
      <c r="CO2347" s="59"/>
      <c r="CP2347" s="59"/>
      <c r="CQ2347" s="59"/>
      <c r="CR2347" s="59"/>
      <c r="CS2347" s="59"/>
      <c r="CT2347" s="59"/>
      <c r="CU2347" s="59"/>
      <c r="CV2347" s="59"/>
      <c r="CW2347" s="59"/>
      <c r="CX2347" s="59"/>
      <c r="CY2347" s="59"/>
      <c r="CZ2347" s="59"/>
      <c r="DA2347" s="59"/>
      <c r="DB2347" s="59"/>
      <c r="DC2347" s="59"/>
      <c r="DD2347" s="59"/>
      <c r="DE2347" s="59"/>
      <c r="DF2347" s="59"/>
      <c r="DG2347" s="59"/>
      <c r="DH2347" s="59"/>
      <c r="DI2347" s="59"/>
      <c r="DJ2347" s="59"/>
      <c r="DK2347" s="59"/>
      <c r="DL2347" s="59"/>
      <c r="DM2347" s="59"/>
      <c r="DN2347" s="59"/>
      <c r="DO2347" s="59"/>
      <c r="DP2347" s="59"/>
      <c r="DQ2347" s="59"/>
      <c r="DR2347" s="59"/>
      <c r="DS2347" s="59"/>
      <c r="DT2347" s="59"/>
      <c r="DU2347" s="59"/>
      <c r="DV2347" s="59"/>
      <c r="DW2347" s="59"/>
      <c r="DX2347" s="59"/>
      <c r="DY2347" s="59"/>
      <c r="DZ2347" s="59"/>
      <c r="EA2347" s="59"/>
      <c r="EB2347" s="59"/>
      <c r="EC2347" s="59"/>
      <c r="ED2347" s="59"/>
      <c r="EE2347" s="59"/>
      <c r="EF2347" s="59"/>
      <c r="EG2347" s="59"/>
      <c r="EH2347" s="59"/>
      <c r="EI2347" s="59"/>
      <c r="EJ2347" s="59"/>
      <c r="EK2347" s="59"/>
      <c r="EL2347" s="59"/>
      <c r="EM2347" s="59"/>
      <c r="EN2347" s="59"/>
      <c r="EO2347" s="59"/>
      <c r="EP2347" s="59"/>
      <c r="EQ2347" s="59"/>
      <c r="ER2347" s="59"/>
      <c r="ES2347" s="59"/>
      <c r="ET2347" s="59"/>
      <c r="EU2347" s="59"/>
      <c r="EV2347" s="59"/>
      <c r="EW2347" s="59"/>
      <c r="EX2347" s="59"/>
      <c r="EY2347" s="59"/>
      <c r="EZ2347" s="59"/>
      <c r="FA2347" s="59"/>
      <c r="FB2347" s="59"/>
      <c r="FC2347" s="59"/>
      <c r="FD2347" s="59"/>
      <c r="FE2347" s="59"/>
      <c r="FF2347" s="59"/>
      <c r="FG2347" s="59"/>
      <c r="FH2347" s="59"/>
      <c r="FI2347" s="59"/>
      <c r="FJ2347" s="59"/>
      <c r="FK2347" s="59"/>
      <c r="FL2347" s="59"/>
      <c r="FM2347" s="59"/>
      <c r="FN2347" s="59"/>
      <c r="FO2347" s="59"/>
      <c r="FP2347" s="59"/>
      <c r="FQ2347" s="59"/>
      <c r="FR2347" s="59"/>
      <c r="FS2347" s="59"/>
      <c r="FT2347" s="59"/>
      <c r="FU2347" s="59"/>
      <c r="FV2347" s="59"/>
      <c r="FW2347" s="59"/>
      <c r="FX2347" s="59"/>
      <c r="FY2347" s="59"/>
      <c r="FZ2347" s="59"/>
      <c r="GA2347" s="59"/>
      <c r="GB2347" s="59"/>
      <c r="GC2347" s="59"/>
      <c r="GD2347" s="59"/>
      <c r="GE2347" s="59"/>
      <c r="GF2347" s="59"/>
      <c r="GG2347" s="59"/>
      <c r="GH2347" s="59"/>
      <c r="GI2347" s="59"/>
      <c r="GJ2347" s="59"/>
      <c r="GK2347" s="59"/>
      <c r="GL2347" s="59"/>
      <c r="GM2347" s="59"/>
      <c r="GN2347" s="59"/>
      <c r="GO2347" s="59"/>
      <c r="GP2347" s="59"/>
      <c r="GQ2347" s="59"/>
      <c r="GR2347" s="59"/>
      <c r="GS2347" s="59"/>
      <c r="GT2347" s="59"/>
      <c r="GU2347" s="59"/>
      <c r="GV2347" s="59"/>
      <c r="GW2347" s="59"/>
      <c r="GX2347" s="59"/>
      <c r="GY2347" s="59"/>
      <c r="GZ2347" s="59"/>
      <c r="HA2347" s="59"/>
      <c r="HB2347" s="59"/>
      <c r="HC2347" s="59"/>
      <c r="HD2347" s="59"/>
      <c r="HE2347" s="59"/>
      <c r="HF2347" s="59"/>
      <c r="HG2347" s="59"/>
      <c r="HH2347" s="59"/>
      <c r="HI2347" s="59"/>
      <c r="HJ2347" s="59"/>
      <c r="HK2347" s="59"/>
      <c r="HL2347" s="59"/>
      <c r="HM2347" s="59"/>
      <c r="HN2347" s="59"/>
      <c r="HO2347" s="59"/>
      <c r="HP2347" s="59"/>
      <c r="HQ2347" s="59"/>
      <c r="HR2347" s="59"/>
      <c r="HS2347" s="59"/>
      <c r="HT2347" s="59"/>
      <c r="HU2347" s="59"/>
      <c r="HV2347" s="59"/>
      <c r="HW2347" s="59"/>
      <c r="HX2347" s="59"/>
      <c r="HY2347" s="59"/>
      <c r="HZ2347" s="59"/>
      <c r="IA2347" s="59"/>
      <c r="IB2347" s="59"/>
      <c r="IC2347" s="59"/>
      <c r="ID2347" s="59"/>
      <c r="IE2347" s="59"/>
      <c r="IF2347" s="59"/>
      <c r="IG2347" s="59"/>
      <c r="IH2347" s="59"/>
      <c r="II2347" s="59"/>
      <c r="IJ2347" s="59"/>
      <c r="IK2347" s="59"/>
      <c r="IL2347" s="59"/>
      <c r="IM2347" s="59"/>
      <c r="IN2347" s="59"/>
      <c r="IO2347" s="59"/>
      <c r="IP2347" s="59"/>
      <c r="IQ2347" s="59"/>
      <c r="IR2347" s="59"/>
      <c r="IS2347" s="59"/>
      <c r="IT2347" s="59"/>
      <c r="IU2347" s="59"/>
      <c r="IV2347" s="59"/>
      <c r="IW2347" s="59"/>
      <c r="IX2347" s="59"/>
      <c r="IY2347" s="59"/>
      <c r="IZ2347" s="59"/>
      <c r="JA2347" s="59"/>
      <c r="JB2347" s="59"/>
      <c r="JC2347" s="59"/>
      <c r="JD2347" s="59"/>
      <c r="JE2347" s="59"/>
      <c r="JF2347" s="59"/>
      <c r="JG2347" s="59"/>
      <c r="JH2347" s="59"/>
      <c r="JI2347" s="59"/>
      <c r="JJ2347" s="59"/>
      <c r="JK2347" s="59"/>
      <c r="JL2347" s="59"/>
      <c r="JM2347" s="59"/>
      <c r="JN2347" s="59"/>
      <c r="JO2347" s="59"/>
      <c r="JP2347" s="59"/>
      <c r="JQ2347" s="59"/>
      <c r="JR2347" s="59"/>
      <c r="JS2347" s="59"/>
      <c r="JT2347" s="59"/>
      <c r="JU2347" s="59"/>
      <c r="JV2347" s="59"/>
      <c r="JW2347" s="59"/>
      <c r="JX2347" s="59"/>
      <c r="JY2347" s="59"/>
      <c r="JZ2347" s="59"/>
      <c r="KA2347" s="59"/>
      <c r="KB2347" s="59"/>
      <c r="KC2347" s="59"/>
      <c r="KD2347" s="59"/>
      <c r="KE2347" s="59"/>
      <c r="KF2347" s="59"/>
      <c r="KG2347" s="59"/>
      <c r="KH2347" s="59"/>
      <c r="KI2347" s="59"/>
      <c r="KJ2347" s="59"/>
      <c r="KK2347" s="59"/>
      <c r="KL2347" s="59"/>
      <c r="KM2347" s="59"/>
      <c r="KN2347" s="59"/>
      <c r="KO2347" s="59"/>
      <c r="KP2347" s="59"/>
      <c r="KQ2347" s="59"/>
      <c r="KR2347" s="59"/>
      <c r="KS2347" s="59"/>
      <c r="KT2347" s="59"/>
      <c r="KU2347" s="59"/>
      <c r="KV2347" s="59"/>
      <c r="KW2347" s="59"/>
      <c r="KX2347" s="59"/>
      <c r="KY2347" s="59"/>
      <c r="KZ2347" s="59"/>
      <c r="LA2347" s="59"/>
      <c r="LB2347" s="59"/>
      <c r="LC2347" s="59"/>
      <c r="LD2347" s="59"/>
      <c r="LE2347" s="59"/>
      <c r="LF2347" s="59"/>
      <c r="LG2347" s="59"/>
      <c r="LH2347" s="59"/>
      <c r="LI2347" s="59"/>
      <c r="LJ2347" s="59"/>
      <c r="LK2347" s="59"/>
      <c r="LL2347" s="59"/>
      <c r="LM2347" s="59"/>
      <c r="LN2347" s="59"/>
      <c r="LO2347" s="59"/>
      <c r="LP2347" s="59"/>
      <c r="LQ2347" s="59"/>
      <c r="LR2347" s="59"/>
      <c r="LS2347" s="59"/>
      <c r="LT2347" s="59"/>
      <c r="LU2347" s="59"/>
      <c r="LV2347" s="59"/>
      <c r="LW2347" s="59"/>
      <c r="LX2347" s="59"/>
      <c r="LY2347" s="59"/>
      <c r="LZ2347" s="59"/>
      <c r="MA2347" s="59"/>
      <c r="MB2347" s="59"/>
      <c r="MC2347" s="59"/>
      <c r="MD2347" s="59"/>
      <c r="ME2347" s="59"/>
      <c r="MF2347" s="59"/>
      <c r="MG2347" s="59"/>
      <c r="MH2347" s="59"/>
      <c r="MI2347" s="59"/>
      <c r="MJ2347" s="59"/>
      <c r="MK2347" s="59"/>
      <c r="ML2347" s="59"/>
      <c r="MM2347" s="59"/>
      <c r="MN2347" s="59"/>
      <c r="MO2347" s="59"/>
      <c r="MP2347" s="59"/>
      <c r="MQ2347" s="59"/>
      <c r="MR2347" s="59"/>
      <c r="MS2347" s="59"/>
      <c r="MT2347" s="59"/>
      <c r="MU2347" s="59"/>
      <c r="MV2347" s="59"/>
      <c r="MW2347" s="59"/>
      <c r="MX2347" s="59"/>
      <c r="MY2347" s="59"/>
      <c r="MZ2347" s="59"/>
      <c r="NA2347" s="59"/>
      <c r="NB2347" s="59"/>
      <c r="NC2347" s="59"/>
      <c r="ND2347" s="59"/>
      <c r="NE2347" s="59"/>
      <c r="NF2347" s="59"/>
      <c r="NG2347" s="59"/>
      <c r="NH2347" s="59"/>
      <c r="NI2347" s="59"/>
      <c r="NJ2347" s="59"/>
      <c r="NK2347" s="59"/>
      <c r="NL2347" s="59"/>
      <c r="NM2347" s="59"/>
      <c r="NN2347" s="59"/>
      <c r="NO2347" s="59"/>
      <c r="NP2347" s="59"/>
      <c r="NQ2347" s="59"/>
      <c r="NR2347" s="59"/>
      <c r="NS2347" s="59"/>
      <c r="NT2347" s="59"/>
      <c r="NU2347" s="59"/>
      <c r="NV2347" s="59"/>
      <c r="NW2347" s="59"/>
      <c r="NX2347" s="59"/>
      <c r="NY2347" s="59"/>
      <c r="NZ2347" s="59"/>
      <c r="OA2347" s="59"/>
      <c r="OB2347" s="59"/>
      <c r="OC2347" s="59"/>
      <c r="OD2347" s="59"/>
      <c r="OE2347" s="59"/>
      <c r="OF2347" s="59"/>
      <c r="OG2347" s="59"/>
      <c r="OH2347" s="59"/>
      <c r="OI2347" s="59"/>
      <c r="OJ2347" s="59"/>
      <c r="OK2347" s="59"/>
      <c r="OL2347" s="59"/>
      <c r="OM2347" s="59"/>
      <c r="ON2347" s="59"/>
      <c r="OO2347" s="59"/>
      <c r="OP2347" s="59"/>
      <c r="OQ2347" s="59"/>
      <c r="OR2347" s="59"/>
      <c r="OS2347" s="59"/>
      <c r="OT2347" s="59"/>
      <c r="OU2347" s="59"/>
      <c r="OV2347" s="59"/>
      <c r="OW2347" s="59"/>
      <c r="OX2347" s="59"/>
      <c r="OY2347" s="59"/>
      <c r="OZ2347" s="59"/>
      <c r="PA2347" s="59"/>
      <c r="PB2347" s="59"/>
      <c r="PC2347" s="59"/>
      <c r="PD2347" s="59"/>
      <c r="PE2347" s="59"/>
      <c r="PF2347" s="59"/>
      <c r="PG2347" s="59"/>
      <c r="PH2347" s="59"/>
      <c r="PI2347" s="59"/>
      <c r="PJ2347" s="59"/>
      <c r="PK2347" s="59"/>
      <c r="PL2347" s="59"/>
      <c r="PM2347" s="59"/>
      <c r="PN2347" s="59"/>
      <c r="PO2347" s="59"/>
      <c r="PP2347" s="59"/>
      <c r="PQ2347" s="59"/>
      <c r="PR2347" s="59"/>
      <c r="PS2347" s="59"/>
      <c r="PT2347" s="59"/>
      <c r="PU2347" s="59"/>
      <c r="PV2347" s="59"/>
      <c r="PW2347" s="59"/>
      <c r="PX2347" s="59"/>
      <c r="PY2347" s="59"/>
      <c r="PZ2347" s="59"/>
      <c r="QA2347" s="59"/>
      <c r="QB2347" s="59"/>
      <c r="QC2347" s="59"/>
      <c r="QD2347" s="59"/>
      <c r="QE2347" s="59"/>
      <c r="QF2347" s="59"/>
      <c r="QG2347" s="59"/>
      <c r="QH2347" s="59"/>
      <c r="QI2347" s="59"/>
      <c r="QJ2347" s="59"/>
      <c r="QK2347" s="59"/>
      <c r="QL2347" s="59"/>
      <c r="QM2347" s="59"/>
      <c r="QN2347" s="59"/>
      <c r="QO2347" s="59"/>
      <c r="QP2347" s="59"/>
      <c r="QQ2347" s="59"/>
      <c r="QR2347" s="59"/>
      <c r="QS2347" s="59"/>
      <c r="QT2347" s="59"/>
      <c r="QU2347" s="59"/>
      <c r="QV2347" s="59"/>
      <c r="QW2347" s="59"/>
      <c r="QX2347" s="59"/>
      <c r="QY2347" s="59"/>
      <c r="QZ2347" s="59"/>
      <c r="RA2347" s="59"/>
      <c r="RB2347" s="59"/>
      <c r="RC2347" s="59"/>
      <c r="RD2347" s="59"/>
      <c r="RE2347" s="59"/>
      <c r="RF2347" s="59"/>
      <c r="RG2347" s="59"/>
      <c r="RH2347" s="59"/>
      <c r="RI2347" s="59"/>
      <c r="RJ2347" s="59"/>
      <c r="RK2347" s="59"/>
      <c r="RL2347" s="59"/>
      <c r="RM2347" s="59"/>
      <c r="RN2347" s="59"/>
      <c r="RO2347" s="59"/>
      <c r="RP2347" s="59"/>
      <c r="RQ2347" s="59"/>
      <c r="RR2347" s="59"/>
      <c r="RS2347" s="59"/>
      <c r="RT2347" s="59"/>
      <c r="RU2347" s="59"/>
      <c r="RV2347" s="59"/>
      <c r="RW2347" s="59"/>
      <c r="RX2347" s="59"/>
      <c r="RY2347" s="59"/>
      <c r="RZ2347" s="59"/>
      <c r="SA2347" s="59"/>
      <c r="SB2347" s="59"/>
      <c r="SC2347" s="59"/>
      <c r="SD2347" s="59"/>
      <c r="SE2347" s="59"/>
      <c r="SF2347" s="59"/>
      <c r="SG2347" s="59"/>
      <c r="SH2347" s="59"/>
      <c r="SI2347" s="59"/>
      <c r="SJ2347" s="59"/>
      <c r="SK2347" s="59"/>
      <c r="SL2347" s="59"/>
      <c r="SM2347" s="59"/>
      <c r="SN2347" s="59"/>
      <c r="SO2347" s="59"/>
      <c r="SP2347" s="59"/>
      <c r="SQ2347" s="59"/>
      <c r="SR2347" s="59"/>
      <c r="SS2347" s="59"/>
      <c r="ST2347" s="59"/>
      <c r="SU2347" s="59"/>
      <c r="SV2347" s="59"/>
      <c r="SW2347" s="59"/>
      <c r="SX2347" s="59"/>
      <c r="SY2347" s="59"/>
      <c r="SZ2347" s="59"/>
      <c r="TA2347" s="59"/>
      <c r="TB2347" s="59"/>
      <c r="TC2347" s="59"/>
      <c r="TD2347" s="59"/>
      <c r="TE2347" s="59"/>
      <c r="TF2347" s="59"/>
      <c r="TG2347" s="59"/>
      <c r="TH2347" s="59"/>
      <c r="TI2347" s="59"/>
      <c r="TJ2347" s="59"/>
      <c r="TK2347" s="59"/>
      <c r="TL2347" s="59"/>
      <c r="TM2347" s="59"/>
      <c r="TN2347" s="59"/>
      <c r="TO2347" s="59"/>
      <c r="TP2347" s="59"/>
      <c r="TQ2347" s="59"/>
      <c r="TR2347" s="59"/>
      <c r="TS2347" s="59"/>
      <c r="TT2347" s="59"/>
      <c r="TU2347" s="59"/>
      <c r="TV2347" s="59"/>
      <c r="TW2347" s="59"/>
      <c r="TX2347" s="59"/>
      <c r="TY2347" s="59"/>
      <c r="TZ2347" s="59"/>
      <c r="UA2347" s="59"/>
      <c r="UB2347" s="59"/>
      <c r="UC2347" s="59"/>
      <c r="UD2347" s="59"/>
      <c r="UE2347" s="59"/>
      <c r="UF2347" s="59"/>
      <c r="UG2347" s="59"/>
      <c r="UH2347" s="59"/>
      <c r="UI2347" s="59"/>
      <c r="UJ2347" s="59"/>
      <c r="UK2347" s="59"/>
      <c r="UL2347" s="59"/>
      <c r="UM2347" s="59"/>
      <c r="UN2347" s="59"/>
      <c r="UO2347" s="59"/>
      <c r="UP2347" s="59"/>
      <c r="UQ2347" s="59"/>
      <c r="UR2347" s="59"/>
      <c r="US2347" s="59"/>
      <c r="UT2347" s="59"/>
      <c r="UU2347" s="59"/>
      <c r="UV2347" s="59"/>
      <c r="UW2347" s="59"/>
      <c r="UX2347" s="59"/>
      <c r="UY2347" s="59"/>
      <c r="UZ2347" s="59"/>
      <c r="VA2347" s="59"/>
      <c r="VB2347" s="59"/>
      <c r="VC2347" s="59"/>
      <c r="VD2347" s="59"/>
      <c r="VE2347" s="59"/>
      <c r="VF2347" s="59"/>
      <c r="VG2347" s="59"/>
      <c r="VH2347" s="59"/>
      <c r="VI2347" s="59"/>
      <c r="VJ2347" s="59"/>
      <c r="VK2347" s="59"/>
      <c r="VL2347" s="59"/>
      <c r="VM2347" s="59"/>
      <c r="VN2347" s="59"/>
      <c r="VO2347" s="59"/>
      <c r="VP2347" s="59"/>
      <c r="VQ2347" s="59"/>
      <c r="VR2347" s="59"/>
      <c r="VS2347" s="59"/>
      <c r="VT2347" s="59"/>
      <c r="VU2347" s="59"/>
      <c r="VV2347" s="59"/>
      <c r="VW2347" s="59"/>
      <c r="VX2347" s="59"/>
      <c r="VY2347" s="59"/>
      <c r="VZ2347" s="59"/>
      <c r="WA2347" s="59"/>
      <c r="WB2347" s="59"/>
      <c r="WC2347" s="59"/>
      <c r="WD2347" s="59"/>
      <c r="WE2347" s="59"/>
      <c r="WF2347" s="59"/>
      <c r="WG2347" s="59"/>
      <c r="WH2347" s="59"/>
      <c r="WI2347" s="59"/>
      <c r="WJ2347" s="59"/>
      <c r="WK2347" s="59"/>
      <c r="WL2347" s="59"/>
      <c r="WM2347" s="59"/>
      <c r="WN2347" s="59"/>
      <c r="WO2347" s="59"/>
      <c r="WP2347" s="59"/>
      <c r="WQ2347" s="59"/>
      <c r="WR2347" s="59"/>
      <c r="WS2347" s="59"/>
      <c r="WT2347" s="59"/>
      <c r="WU2347" s="59"/>
      <c r="WV2347" s="59"/>
      <c r="WW2347" s="59"/>
      <c r="WX2347" s="59"/>
      <c r="WY2347" s="59"/>
      <c r="WZ2347" s="59"/>
      <c r="XA2347" s="59"/>
      <c r="XB2347" s="59"/>
      <c r="XC2347" s="59"/>
      <c r="XD2347" s="59"/>
      <c r="XE2347" s="59"/>
      <c r="XF2347" s="59"/>
      <c r="XG2347" s="59"/>
      <c r="XH2347" s="59"/>
      <c r="XI2347" s="59"/>
      <c r="XJ2347" s="59"/>
      <c r="XK2347" s="59"/>
      <c r="XL2347" s="59"/>
      <c r="XM2347" s="59"/>
      <c r="XN2347" s="59"/>
      <c r="XO2347" s="59"/>
      <c r="XP2347" s="59"/>
      <c r="XQ2347" s="59"/>
      <c r="XR2347" s="59"/>
      <c r="XS2347" s="59"/>
      <c r="XT2347" s="59"/>
      <c r="XU2347" s="59"/>
      <c r="XV2347" s="59"/>
      <c r="XW2347" s="59"/>
      <c r="XX2347" s="59"/>
      <c r="XY2347" s="59"/>
      <c r="XZ2347" s="59"/>
      <c r="YA2347" s="59"/>
      <c r="YB2347" s="59"/>
      <c r="YC2347" s="59"/>
      <c r="YD2347" s="59"/>
      <c r="YE2347" s="59"/>
      <c r="YF2347" s="59"/>
      <c r="YG2347" s="59"/>
      <c r="YH2347" s="59"/>
      <c r="YI2347" s="59"/>
      <c r="YJ2347" s="59"/>
      <c r="YK2347" s="59"/>
      <c r="YL2347" s="59"/>
      <c r="YM2347" s="59"/>
      <c r="YN2347" s="59"/>
      <c r="YO2347" s="59"/>
      <c r="YP2347" s="59"/>
      <c r="YQ2347" s="59"/>
      <c r="YR2347" s="59"/>
      <c r="YS2347" s="59"/>
      <c r="YT2347" s="59"/>
      <c r="YU2347" s="59"/>
      <c r="YV2347" s="59"/>
      <c r="YW2347" s="59"/>
      <c r="YX2347" s="59"/>
      <c r="YY2347" s="59"/>
      <c r="YZ2347" s="59"/>
      <c r="ZA2347" s="59"/>
      <c r="ZB2347" s="59"/>
      <c r="ZC2347" s="59"/>
      <c r="ZD2347" s="59"/>
      <c r="ZE2347" s="59"/>
      <c r="ZF2347" s="59"/>
      <c r="ZG2347" s="59"/>
      <c r="ZH2347" s="59"/>
      <c r="ZI2347" s="59"/>
      <c r="ZJ2347" s="59"/>
      <c r="ZK2347" s="59"/>
      <c r="ZL2347" s="59"/>
      <c r="ZM2347" s="59"/>
      <c r="ZN2347" s="59"/>
      <c r="ZO2347" s="59"/>
      <c r="ZP2347" s="59"/>
      <c r="ZQ2347" s="59"/>
      <c r="ZR2347" s="59"/>
      <c r="ZS2347" s="59"/>
      <c r="ZT2347" s="59"/>
      <c r="ZU2347" s="59"/>
      <c r="ZV2347" s="59"/>
      <c r="ZW2347" s="59"/>
      <c r="ZX2347" s="59"/>
      <c r="ZY2347" s="59"/>
      <c r="ZZ2347" s="59"/>
      <c r="AAA2347" s="59"/>
      <c r="AAB2347" s="59"/>
      <c r="AAC2347" s="59"/>
      <c r="AAD2347" s="59"/>
      <c r="AAE2347" s="59"/>
      <c r="AAF2347" s="59"/>
      <c r="AAG2347" s="59"/>
      <c r="AAH2347" s="59"/>
      <c r="AAI2347" s="59"/>
      <c r="AAJ2347" s="59"/>
      <c r="AAK2347" s="59"/>
      <c r="AAL2347" s="59"/>
      <c r="AAM2347" s="59"/>
      <c r="AAN2347" s="59"/>
      <c r="AAO2347" s="59"/>
      <c r="AAP2347" s="59"/>
      <c r="AAQ2347" s="59"/>
      <c r="AAR2347" s="59"/>
      <c r="AAS2347" s="59"/>
      <c r="AAT2347" s="59"/>
      <c r="AAU2347" s="59"/>
      <c r="AAV2347" s="59"/>
      <c r="AAW2347" s="59"/>
      <c r="AAX2347" s="59"/>
      <c r="AAY2347" s="59"/>
      <c r="AAZ2347" s="59"/>
      <c r="ABA2347" s="59"/>
      <c r="ABB2347" s="59"/>
      <c r="ABC2347" s="59"/>
      <c r="ABD2347" s="59"/>
      <c r="ABE2347" s="59"/>
      <c r="ABF2347" s="59"/>
      <c r="ABG2347" s="59"/>
      <c r="ABH2347" s="59"/>
      <c r="ABI2347" s="59"/>
      <c r="ABJ2347" s="59"/>
      <c r="ABK2347" s="59"/>
      <c r="ABL2347" s="59"/>
      <c r="ABM2347" s="59"/>
      <c r="ABN2347" s="59"/>
      <c r="ABO2347" s="59"/>
      <c r="ABP2347" s="59"/>
      <c r="ABQ2347" s="59"/>
      <c r="ABR2347" s="59"/>
      <c r="ABS2347" s="59"/>
      <c r="ABT2347" s="59"/>
      <c r="ABU2347" s="59"/>
      <c r="ABV2347" s="59"/>
      <c r="ABW2347" s="59"/>
      <c r="ABX2347" s="59"/>
      <c r="ABY2347" s="59"/>
      <c r="ABZ2347" s="59"/>
      <c r="ACA2347" s="59"/>
      <c r="ACB2347" s="59"/>
      <c r="ACC2347" s="59"/>
      <c r="ACD2347" s="59"/>
      <c r="ACE2347" s="59"/>
      <c r="ACF2347" s="59"/>
      <c r="ACG2347" s="59"/>
      <c r="ACH2347" s="59"/>
      <c r="ACI2347" s="59"/>
      <c r="ACJ2347" s="59"/>
      <c r="ACK2347" s="59"/>
      <c r="ACL2347" s="59"/>
      <c r="ACM2347" s="59"/>
      <c r="ACN2347" s="59"/>
      <c r="ACO2347" s="59"/>
      <c r="ACP2347" s="59"/>
      <c r="ACQ2347" s="59"/>
      <c r="ACR2347" s="59"/>
      <c r="ACS2347" s="59"/>
      <c r="ACT2347" s="59"/>
      <c r="ACU2347" s="59"/>
      <c r="ACV2347" s="59"/>
      <c r="ACW2347" s="59"/>
      <c r="ACX2347" s="59"/>
      <c r="ACY2347" s="59"/>
      <c r="ACZ2347" s="59"/>
      <c r="ADA2347" s="59"/>
      <c r="ADB2347" s="59"/>
      <c r="ADC2347" s="59"/>
      <c r="ADD2347" s="59"/>
      <c r="ADE2347" s="59"/>
      <c r="ADF2347" s="59"/>
      <c r="ADG2347" s="59"/>
      <c r="ADH2347" s="59"/>
      <c r="ADI2347" s="59"/>
      <c r="ADJ2347" s="59"/>
      <c r="ADK2347" s="59"/>
      <c r="ADL2347" s="59"/>
      <c r="ADM2347" s="59"/>
      <c r="ADN2347" s="59"/>
      <c r="ADO2347" s="59"/>
      <c r="ADP2347" s="59"/>
      <c r="ADQ2347" s="59"/>
      <c r="ADR2347" s="59"/>
      <c r="ADS2347" s="59"/>
      <c r="ADT2347" s="59"/>
      <c r="ADU2347" s="59"/>
      <c r="ADV2347" s="59"/>
      <c r="ADW2347" s="59"/>
      <c r="ADX2347" s="59"/>
      <c r="ADY2347" s="59"/>
      <c r="ADZ2347" s="59"/>
      <c r="AEA2347" s="59"/>
      <c r="AEB2347" s="59"/>
      <c r="AEC2347" s="59"/>
      <c r="AED2347" s="59"/>
      <c r="AEE2347" s="59"/>
      <c r="AEF2347" s="59"/>
      <c r="AEG2347" s="59"/>
      <c r="AEH2347" s="59"/>
      <c r="AEI2347" s="59"/>
      <c r="AEJ2347" s="59"/>
      <c r="AEK2347" s="59"/>
      <c r="AEL2347" s="59"/>
      <c r="AEM2347" s="59"/>
      <c r="AEN2347" s="59"/>
      <c r="AEO2347" s="59"/>
      <c r="AEP2347" s="59"/>
      <c r="AEQ2347" s="59"/>
      <c r="AER2347" s="59"/>
      <c r="AES2347" s="59"/>
      <c r="AET2347" s="59"/>
      <c r="AEU2347" s="59"/>
      <c r="AEV2347" s="59"/>
      <c r="AEW2347" s="59"/>
      <c r="AEX2347" s="59"/>
      <c r="AEY2347" s="59"/>
      <c r="AEZ2347" s="59"/>
      <c r="AFA2347" s="59"/>
      <c r="AFB2347" s="59"/>
      <c r="AFC2347" s="59"/>
      <c r="AFD2347" s="59"/>
      <c r="AFE2347" s="59"/>
      <c r="AFF2347" s="59"/>
      <c r="AFG2347" s="59"/>
      <c r="AFH2347" s="59"/>
      <c r="AFI2347" s="59"/>
      <c r="AFJ2347" s="59"/>
      <c r="AFK2347" s="59"/>
      <c r="AFL2347" s="59"/>
      <c r="AFM2347" s="59"/>
      <c r="AFN2347" s="59"/>
      <c r="AFO2347" s="59"/>
      <c r="AFP2347" s="59"/>
      <c r="AFQ2347" s="59"/>
      <c r="AFR2347" s="59"/>
      <c r="AFS2347" s="59"/>
      <c r="AFT2347" s="59"/>
      <c r="AFU2347" s="59"/>
      <c r="AFV2347" s="59"/>
      <c r="AFW2347" s="59"/>
      <c r="AFX2347" s="59"/>
      <c r="AFY2347" s="59"/>
      <c r="AFZ2347" s="59"/>
      <c r="AGA2347" s="59"/>
      <c r="AGB2347" s="59"/>
      <c r="AGC2347" s="59"/>
      <c r="AGD2347" s="59"/>
      <c r="AGE2347" s="59"/>
      <c r="AGF2347" s="59"/>
      <c r="AGG2347" s="59"/>
      <c r="AGH2347" s="59"/>
      <c r="AGI2347" s="59"/>
      <c r="AGJ2347" s="59"/>
      <c r="AGK2347" s="59"/>
      <c r="AGL2347" s="59"/>
      <c r="AGM2347" s="59"/>
      <c r="AGN2347" s="59"/>
      <c r="AGO2347" s="59"/>
      <c r="AGP2347" s="59"/>
      <c r="AGQ2347" s="59"/>
      <c r="AGR2347" s="59"/>
      <c r="AGS2347" s="59"/>
      <c r="AGT2347" s="59"/>
      <c r="AGU2347" s="59"/>
      <c r="AGV2347" s="59"/>
      <c r="AGW2347" s="59"/>
      <c r="AGX2347" s="59"/>
      <c r="AGY2347" s="59"/>
      <c r="AGZ2347" s="59"/>
      <c r="AHA2347" s="59"/>
      <c r="AHB2347" s="59"/>
      <c r="AHC2347" s="59"/>
      <c r="AHD2347" s="59"/>
      <c r="AHE2347" s="59"/>
      <c r="AHF2347" s="59"/>
      <c r="AHG2347" s="59"/>
      <c r="AHH2347" s="59"/>
      <c r="AHI2347" s="59"/>
      <c r="AHJ2347" s="59"/>
      <c r="AHK2347" s="59"/>
      <c r="AHL2347" s="59"/>
      <c r="AHM2347" s="59"/>
      <c r="AHN2347" s="59"/>
      <c r="AHO2347" s="59"/>
      <c r="AHP2347" s="59"/>
      <c r="AHQ2347" s="59"/>
      <c r="AHR2347" s="59"/>
      <c r="AHS2347" s="59"/>
      <c r="AHT2347" s="59"/>
      <c r="AHU2347" s="59"/>
      <c r="AHV2347" s="59"/>
      <c r="AHW2347" s="59"/>
      <c r="AHX2347" s="59"/>
      <c r="AHY2347" s="59"/>
      <c r="AHZ2347" s="59"/>
      <c r="AIA2347" s="59"/>
      <c r="AIB2347" s="59"/>
      <c r="AIC2347" s="59"/>
      <c r="AID2347" s="59"/>
      <c r="AIE2347" s="59"/>
      <c r="AIF2347" s="59"/>
      <c r="AIG2347" s="59"/>
      <c r="AIH2347" s="59"/>
      <c r="AII2347" s="59"/>
      <c r="AIJ2347" s="59"/>
      <c r="AIK2347" s="59"/>
      <c r="AIL2347" s="59"/>
      <c r="AIM2347" s="59"/>
      <c r="AIN2347" s="59"/>
      <c r="AIO2347" s="59"/>
      <c r="AIP2347" s="59"/>
      <c r="AIQ2347" s="59"/>
      <c r="AIR2347" s="59"/>
      <c r="AIS2347" s="59"/>
      <c r="AIT2347" s="59"/>
      <c r="AIU2347" s="59"/>
      <c r="AIV2347" s="59"/>
      <c r="AIW2347" s="59"/>
      <c r="AIX2347" s="59"/>
      <c r="AIY2347" s="59"/>
      <c r="AIZ2347" s="59"/>
      <c r="AJA2347" s="59"/>
      <c r="AJB2347" s="59"/>
      <c r="AJC2347" s="59"/>
      <c r="AJD2347" s="59"/>
      <c r="AJE2347" s="59"/>
      <c r="AJF2347" s="59"/>
      <c r="AJG2347" s="59"/>
      <c r="AJH2347" s="59"/>
      <c r="AJI2347" s="59"/>
      <c r="AJJ2347" s="59"/>
      <c r="AJK2347" s="59"/>
      <c r="AJL2347" s="59"/>
      <c r="AJM2347" s="59"/>
      <c r="AJN2347" s="59"/>
      <c r="AJO2347" s="59"/>
      <c r="AJP2347" s="59"/>
      <c r="AJQ2347" s="59"/>
      <c r="AJR2347" s="59"/>
      <c r="AJS2347" s="59"/>
      <c r="AJT2347" s="59"/>
      <c r="AJU2347" s="59"/>
      <c r="AJV2347" s="59"/>
      <c r="AJW2347" s="59"/>
      <c r="AJX2347" s="59"/>
      <c r="AJY2347" s="59"/>
      <c r="AJZ2347" s="59"/>
      <c r="AKA2347" s="59"/>
      <c r="AKB2347" s="59"/>
      <c r="AKC2347" s="59"/>
      <c r="AKD2347" s="59"/>
      <c r="AKE2347" s="59"/>
      <c r="AKF2347" s="59"/>
      <c r="AKG2347" s="59"/>
      <c r="AKH2347" s="59"/>
      <c r="AKI2347" s="59"/>
      <c r="AKJ2347" s="59"/>
      <c r="AKK2347" s="59"/>
      <c r="AKL2347" s="59"/>
      <c r="AKM2347" s="59"/>
      <c r="AKN2347" s="59"/>
      <c r="AKO2347" s="59"/>
      <c r="AKP2347" s="59"/>
      <c r="AKQ2347" s="59"/>
      <c r="AKR2347" s="59"/>
      <c r="AKS2347" s="59"/>
      <c r="AKT2347" s="59"/>
      <c r="AKU2347" s="59"/>
      <c r="AKV2347" s="59"/>
      <c r="AKW2347" s="59"/>
      <c r="AKX2347" s="59"/>
      <c r="AKY2347" s="59"/>
      <c r="AKZ2347" s="59"/>
      <c r="ALA2347" s="59"/>
      <c r="ALB2347" s="59"/>
      <c r="ALC2347" s="59"/>
      <c r="ALD2347" s="59"/>
      <c r="ALE2347" s="59"/>
      <c r="ALF2347" s="59"/>
      <c r="ALG2347" s="59"/>
      <c r="ALH2347" s="59"/>
      <c r="ALI2347" s="59"/>
      <c r="ALJ2347" s="59"/>
      <c r="ALK2347" s="59"/>
      <c r="ALL2347" s="59"/>
      <c r="ALM2347" s="59"/>
      <c r="ALN2347" s="59"/>
      <c r="ALO2347" s="59"/>
      <c r="ALP2347" s="59"/>
      <c r="ALQ2347" s="59"/>
      <c r="ALR2347" s="59"/>
      <c r="ALS2347" s="59"/>
      <c r="ALT2347" s="59"/>
      <c r="ALU2347" s="59"/>
      <c r="ALV2347" s="59"/>
      <c r="ALW2347" s="59"/>
      <c r="ALX2347" s="59"/>
      <c r="ALY2347" s="59"/>
      <c r="ALZ2347" s="59"/>
      <c r="AMA2347" s="59"/>
      <c r="AMB2347" s="59"/>
      <c r="AMC2347" s="59"/>
      <c r="AMD2347" s="59"/>
      <c r="AME2347" s="59"/>
      <c r="AMF2347" s="59"/>
      <c r="AMG2347" s="59"/>
      <c r="AMH2347" s="59"/>
      <c r="AMI2347" s="59"/>
      <c r="AMJ2347" s="59"/>
      <c r="AMK2347" s="59"/>
      <c r="AML2347" s="59"/>
      <c r="AMM2347" s="59"/>
      <c r="AMN2347" s="59"/>
      <c r="AMO2347" s="59"/>
      <c r="AMP2347" s="59"/>
      <c r="AMQ2347" s="59"/>
      <c r="AMR2347" s="59"/>
      <c r="AMS2347" s="59"/>
      <c r="AMT2347" s="59"/>
      <c r="AMU2347" s="59"/>
      <c r="AMV2347" s="59"/>
      <c r="AMW2347" s="59"/>
      <c r="AMX2347" s="59"/>
      <c r="AMY2347" s="59"/>
      <c r="AMZ2347" s="59"/>
      <c r="ANA2347" s="59"/>
      <c r="ANB2347" s="59"/>
      <c r="ANC2347" s="59"/>
      <c r="AND2347" s="59"/>
      <c r="ANE2347" s="59"/>
      <c r="ANF2347" s="59"/>
      <c r="ANG2347" s="59"/>
      <c r="ANH2347" s="59"/>
      <c r="ANI2347" s="59"/>
      <c r="ANJ2347" s="59"/>
      <c r="ANK2347" s="59"/>
      <c r="ANL2347" s="59"/>
      <c r="ANM2347" s="59"/>
      <c r="ANN2347" s="59"/>
      <c r="ANO2347" s="59"/>
      <c r="ANP2347" s="59"/>
      <c r="ANQ2347" s="59"/>
      <c r="ANR2347" s="59"/>
      <c r="ANS2347" s="59"/>
      <c r="ANT2347" s="59"/>
      <c r="ANU2347" s="59"/>
      <c r="ANV2347" s="59"/>
      <c r="ANW2347" s="59"/>
      <c r="ANX2347" s="59"/>
      <c r="ANY2347" s="59"/>
      <c r="ANZ2347" s="59"/>
      <c r="AOA2347" s="59"/>
      <c r="AOB2347" s="59"/>
      <c r="AOC2347" s="59"/>
      <c r="AOD2347" s="59"/>
      <c r="AOE2347" s="59"/>
      <c r="AOF2347" s="59"/>
      <c r="AOG2347" s="59"/>
      <c r="AOH2347" s="59"/>
      <c r="AOI2347" s="59"/>
      <c r="AOJ2347" s="59"/>
      <c r="AOK2347" s="59"/>
      <c r="AOL2347" s="59"/>
      <c r="AOM2347" s="59"/>
      <c r="AON2347" s="59"/>
      <c r="AOO2347" s="59"/>
      <c r="AOP2347" s="59"/>
      <c r="AOQ2347" s="59"/>
      <c r="AOR2347" s="59"/>
      <c r="AOS2347" s="59"/>
      <c r="AOT2347" s="59"/>
      <c r="AOU2347" s="59"/>
      <c r="AOV2347" s="59"/>
      <c r="AOW2347" s="59"/>
      <c r="AOX2347" s="59"/>
      <c r="AOY2347" s="59"/>
      <c r="AOZ2347" s="59"/>
      <c r="APA2347" s="59"/>
      <c r="APB2347" s="59"/>
      <c r="APC2347" s="59"/>
      <c r="APD2347" s="59"/>
      <c r="APE2347" s="59"/>
      <c r="APF2347" s="59"/>
      <c r="APG2347" s="59"/>
      <c r="APH2347" s="59"/>
      <c r="API2347" s="59"/>
      <c r="APJ2347" s="59"/>
      <c r="APK2347" s="59"/>
      <c r="APL2347" s="59"/>
      <c r="APM2347" s="59"/>
      <c r="APN2347" s="59"/>
      <c r="APO2347" s="59"/>
      <c r="APP2347" s="59"/>
      <c r="APQ2347" s="59"/>
      <c r="APR2347" s="59"/>
      <c r="APS2347" s="59"/>
      <c r="APT2347" s="59"/>
      <c r="APU2347" s="59"/>
      <c r="APV2347" s="59"/>
      <c r="APW2347" s="59"/>
      <c r="APX2347" s="59"/>
      <c r="APY2347" s="59"/>
      <c r="APZ2347" s="59"/>
      <c r="AQA2347" s="59"/>
      <c r="AQB2347" s="59"/>
      <c r="AQC2347" s="59"/>
      <c r="AQD2347" s="59"/>
      <c r="AQE2347" s="59"/>
      <c r="AQF2347" s="59"/>
      <c r="AQG2347" s="59"/>
      <c r="AQH2347" s="59"/>
      <c r="AQI2347" s="59"/>
      <c r="AQJ2347" s="59"/>
      <c r="AQK2347" s="59"/>
      <c r="AQL2347" s="59"/>
      <c r="AQM2347" s="59"/>
      <c r="AQN2347" s="59"/>
      <c r="AQO2347" s="59"/>
      <c r="AQP2347" s="59"/>
      <c r="AQQ2347" s="59"/>
      <c r="AQR2347" s="59"/>
      <c r="AQS2347" s="59"/>
      <c r="AQT2347" s="59"/>
      <c r="AQU2347" s="59"/>
      <c r="AQV2347" s="59"/>
      <c r="AQW2347" s="59"/>
      <c r="AQX2347" s="59"/>
      <c r="AQY2347" s="59"/>
      <c r="AQZ2347" s="59"/>
      <c r="ARA2347" s="59"/>
      <c r="ARB2347" s="59"/>
      <c r="ARC2347" s="59"/>
      <c r="ARD2347" s="59"/>
      <c r="ARE2347" s="59"/>
      <c r="ARF2347" s="59"/>
      <c r="ARG2347" s="59"/>
      <c r="ARH2347" s="59"/>
      <c r="ARI2347" s="59"/>
      <c r="ARJ2347" s="59"/>
      <c r="ARK2347" s="59"/>
      <c r="ARL2347" s="59"/>
      <c r="ARM2347" s="59"/>
      <c r="ARN2347" s="59"/>
      <c r="ARO2347" s="59"/>
      <c r="ARP2347" s="59"/>
      <c r="ARQ2347" s="59"/>
      <c r="ARR2347" s="59"/>
      <c r="ARS2347" s="59"/>
      <c r="ART2347" s="59"/>
      <c r="ARU2347" s="59"/>
      <c r="ARV2347" s="59"/>
      <c r="ARW2347" s="59"/>
      <c r="ARX2347" s="59"/>
      <c r="ARY2347" s="59"/>
      <c r="ARZ2347" s="59"/>
      <c r="ASA2347" s="59"/>
      <c r="ASB2347" s="59"/>
      <c r="ASC2347" s="59"/>
      <c r="ASD2347" s="59"/>
      <c r="ASE2347" s="59"/>
      <c r="ASF2347" s="59"/>
      <c r="ASG2347" s="59"/>
      <c r="ASH2347" s="59"/>
      <c r="ASI2347" s="59"/>
      <c r="ASJ2347" s="59"/>
      <c r="ASK2347" s="59"/>
      <c r="ASL2347" s="59"/>
      <c r="ASM2347" s="59"/>
      <c r="ASN2347" s="59"/>
      <c r="ASO2347" s="59"/>
      <c r="ASP2347" s="59"/>
      <c r="ASQ2347" s="59"/>
      <c r="ASR2347" s="59"/>
      <c r="ASS2347" s="59"/>
      <c r="AST2347" s="59"/>
      <c r="ASU2347" s="59"/>
      <c r="ASV2347" s="59"/>
      <c r="ASW2347" s="59"/>
      <c r="ASX2347" s="59"/>
      <c r="ASY2347" s="59"/>
      <c r="ASZ2347" s="59"/>
      <c r="ATA2347" s="59"/>
      <c r="ATB2347" s="59"/>
      <c r="ATC2347" s="59"/>
      <c r="ATD2347" s="59"/>
      <c r="ATE2347" s="59"/>
      <c r="ATF2347" s="59"/>
      <c r="ATG2347" s="59"/>
      <c r="ATH2347" s="59"/>
      <c r="ATI2347" s="59"/>
      <c r="ATJ2347" s="59"/>
      <c r="ATK2347" s="59"/>
      <c r="ATL2347" s="59"/>
      <c r="ATM2347" s="59"/>
      <c r="ATN2347" s="59"/>
      <c r="ATO2347" s="59"/>
      <c r="ATP2347" s="59"/>
      <c r="ATQ2347" s="59"/>
      <c r="ATR2347" s="59"/>
      <c r="ATS2347" s="59"/>
      <c r="ATT2347" s="59"/>
      <c r="ATU2347" s="59"/>
      <c r="ATV2347" s="59"/>
      <c r="ATW2347" s="59"/>
      <c r="ATX2347" s="59"/>
      <c r="ATY2347" s="59"/>
      <c r="ATZ2347" s="59"/>
      <c r="AUA2347" s="59"/>
      <c r="AUB2347" s="59"/>
      <c r="AUC2347" s="59"/>
      <c r="AUD2347" s="59"/>
      <c r="AUE2347" s="59"/>
      <c r="AUF2347" s="59"/>
      <c r="AUG2347" s="59"/>
      <c r="AUH2347" s="59"/>
      <c r="AUI2347" s="59"/>
      <c r="AUJ2347" s="59"/>
      <c r="AUK2347" s="59"/>
      <c r="AUL2347" s="59"/>
      <c r="AUM2347" s="59"/>
      <c r="AUN2347" s="59"/>
      <c r="AUO2347" s="59"/>
      <c r="AUP2347" s="59"/>
      <c r="AUQ2347" s="59"/>
      <c r="AUR2347" s="59"/>
      <c r="AUS2347" s="59"/>
      <c r="AUT2347" s="59"/>
      <c r="AUU2347" s="59"/>
      <c r="AUV2347" s="59"/>
      <c r="AUW2347" s="59"/>
      <c r="AUX2347" s="59"/>
      <c r="AUY2347" s="59"/>
      <c r="AUZ2347" s="59"/>
      <c r="AVA2347" s="59"/>
      <c r="AVB2347" s="59"/>
      <c r="AVC2347" s="59"/>
      <c r="AVD2347" s="59"/>
      <c r="AVE2347" s="59"/>
      <c r="AVF2347" s="59"/>
      <c r="AVG2347" s="59"/>
      <c r="AVH2347" s="59"/>
      <c r="AVI2347" s="59"/>
      <c r="AVJ2347" s="59"/>
      <c r="AVK2347" s="59"/>
      <c r="AVL2347" s="59"/>
      <c r="AVM2347" s="59"/>
      <c r="AVN2347" s="59"/>
      <c r="AVO2347" s="59"/>
      <c r="AVP2347" s="59"/>
      <c r="AVQ2347" s="59"/>
      <c r="AVR2347" s="59"/>
      <c r="AVS2347" s="59"/>
      <c r="AVT2347" s="59"/>
      <c r="AVU2347" s="59"/>
      <c r="AVV2347" s="59"/>
      <c r="AVW2347" s="59"/>
      <c r="AVX2347" s="59"/>
      <c r="AVY2347" s="59"/>
      <c r="AVZ2347" s="59"/>
      <c r="AWA2347" s="59"/>
      <c r="AWB2347" s="59"/>
      <c r="AWC2347" s="59"/>
      <c r="AWD2347" s="59"/>
      <c r="AWE2347" s="59"/>
      <c r="AWF2347" s="59"/>
      <c r="AWG2347" s="59"/>
      <c r="AWH2347" s="59"/>
      <c r="AWI2347" s="59"/>
      <c r="AWJ2347" s="59"/>
      <c r="AWK2347" s="59"/>
      <c r="AWL2347" s="59"/>
      <c r="AWM2347" s="59"/>
      <c r="AWN2347" s="59"/>
      <c r="AWO2347" s="59"/>
      <c r="AWP2347" s="59"/>
      <c r="AWQ2347" s="59"/>
      <c r="AWR2347" s="59"/>
      <c r="AWS2347" s="59"/>
      <c r="AWT2347" s="59"/>
      <c r="AWU2347" s="59"/>
      <c r="AWV2347" s="59"/>
      <c r="AWW2347" s="59"/>
      <c r="AWX2347" s="59"/>
      <c r="AWY2347" s="59"/>
      <c r="AWZ2347" s="59"/>
      <c r="AXA2347" s="59"/>
      <c r="AXB2347" s="59"/>
      <c r="AXC2347" s="59"/>
      <c r="AXD2347" s="59"/>
      <c r="AXE2347" s="59"/>
      <c r="AXF2347" s="59"/>
      <c r="AXG2347" s="59"/>
      <c r="AXH2347" s="59"/>
      <c r="AXI2347" s="59"/>
      <c r="AXJ2347" s="59"/>
      <c r="AXK2347" s="59"/>
      <c r="AXL2347" s="59"/>
      <c r="AXM2347" s="59"/>
      <c r="AXN2347" s="59"/>
      <c r="AXO2347" s="59"/>
      <c r="AXP2347" s="59"/>
      <c r="AXQ2347" s="59"/>
      <c r="AXR2347" s="59"/>
      <c r="AXS2347" s="59"/>
      <c r="AXT2347" s="59"/>
      <c r="AXU2347" s="59"/>
      <c r="AXV2347" s="59"/>
      <c r="AXW2347" s="59"/>
      <c r="AXX2347" s="59"/>
      <c r="AXY2347" s="59"/>
      <c r="AXZ2347" s="59"/>
      <c r="AYA2347" s="59"/>
      <c r="AYB2347" s="59"/>
      <c r="AYC2347" s="59"/>
      <c r="AYD2347" s="59"/>
      <c r="AYE2347" s="59"/>
      <c r="AYF2347" s="59"/>
      <c r="AYG2347" s="59"/>
      <c r="AYH2347" s="59"/>
      <c r="AYI2347" s="59"/>
      <c r="AYJ2347" s="59"/>
      <c r="AYK2347" s="59"/>
      <c r="AYL2347" s="59"/>
      <c r="AYM2347" s="59"/>
      <c r="AYN2347" s="59"/>
      <c r="AYO2347" s="59"/>
      <c r="AYP2347" s="59"/>
      <c r="AYQ2347" s="59"/>
      <c r="AYR2347" s="59"/>
      <c r="AYS2347" s="59"/>
      <c r="AYT2347" s="59"/>
      <c r="AYU2347" s="59"/>
      <c r="AYV2347" s="59"/>
      <c r="AYW2347" s="59"/>
      <c r="AYX2347" s="59"/>
      <c r="AYY2347" s="59"/>
      <c r="AYZ2347" s="59"/>
      <c r="AZA2347" s="59"/>
      <c r="AZB2347" s="59"/>
      <c r="AZC2347" s="59"/>
      <c r="AZD2347" s="59"/>
      <c r="AZE2347" s="59"/>
      <c r="AZF2347" s="59"/>
      <c r="AZG2347" s="59"/>
      <c r="AZH2347" s="59"/>
      <c r="AZI2347" s="59"/>
      <c r="AZJ2347" s="59"/>
      <c r="AZK2347" s="59"/>
      <c r="AZL2347" s="59"/>
      <c r="AZM2347" s="59"/>
      <c r="AZN2347" s="59"/>
      <c r="AZO2347" s="59"/>
      <c r="AZP2347" s="59"/>
      <c r="AZQ2347" s="59"/>
      <c r="AZR2347" s="59"/>
      <c r="AZS2347" s="59"/>
      <c r="AZT2347" s="59"/>
      <c r="AZU2347" s="59"/>
      <c r="AZV2347" s="59"/>
      <c r="AZW2347" s="59"/>
      <c r="AZX2347" s="59"/>
      <c r="AZY2347" s="59"/>
      <c r="AZZ2347" s="59"/>
      <c r="BAA2347" s="59"/>
      <c r="BAB2347" s="59"/>
      <c r="BAC2347" s="59"/>
      <c r="BAD2347" s="59"/>
      <c r="BAE2347" s="59"/>
      <c r="BAF2347" s="59"/>
      <c r="BAG2347" s="59"/>
      <c r="BAH2347" s="59"/>
      <c r="BAI2347" s="59"/>
      <c r="BAJ2347" s="59"/>
      <c r="BAK2347" s="59"/>
      <c r="BAL2347" s="59"/>
      <c r="BAM2347" s="59"/>
      <c r="BAN2347" s="59"/>
      <c r="BAO2347" s="59"/>
      <c r="BAP2347" s="59"/>
      <c r="BAQ2347" s="59"/>
      <c r="BAR2347" s="59"/>
      <c r="BAS2347" s="59"/>
      <c r="BAT2347" s="59"/>
      <c r="BAU2347" s="59"/>
      <c r="BAV2347" s="59"/>
      <c r="BAW2347" s="59"/>
      <c r="BAX2347" s="59"/>
      <c r="BAY2347" s="59"/>
      <c r="BAZ2347" s="59"/>
      <c r="BBA2347" s="59"/>
      <c r="BBB2347" s="59"/>
      <c r="BBC2347" s="59"/>
      <c r="BBD2347" s="59"/>
      <c r="BBE2347" s="59"/>
      <c r="BBF2347" s="59"/>
      <c r="BBG2347" s="59"/>
      <c r="BBH2347" s="59"/>
      <c r="BBI2347" s="59"/>
      <c r="BBJ2347" s="59"/>
      <c r="BBK2347" s="59"/>
      <c r="BBL2347" s="59"/>
      <c r="BBM2347" s="59"/>
      <c r="BBN2347" s="59"/>
      <c r="BBO2347" s="59"/>
      <c r="BBP2347" s="59"/>
      <c r="BBQ2347" s="59"/>
      <c r="BBR2347" s="59"/>
      <c r="BBS2347" s="59"/>
      <c r="BBT2347" s="59"/>
      <c r="BBU2347" s="59"/>
      <c r="BBV2347" s="59"/>
      <c r="BBW2347" s="59"/>
      <c r="BBX2347" s="59"/>
      <c r="BBY2347" s="59"/>
      <c r="BBZ2347" s="59"/>
      <c r="BCA2347" s="59"/>
      <c r="BCB2347" s="59"/>
      <c r="BCC2347" s="59"/>
      <c r="BCD2347" s="59"/>
      <c r="BCE2347" s="59"/>
      <c r="BCF2347" s="59"/>
      <c r="BCG2347" s="59"/>
      <c r="BCH2347" s="59"/>
      <c r="BCI2347" s="59"/>
      <c r="BCJ2347" s="59"/>
      <c r="BCK2347" s="59"/>
      <c r="BCL2347" s="59"/>
      <c r="BCM2347" s="59"/>
      <c r="BCN2347" s="59"/>
      <c r="BCO2347" s="59"/>
      <c r="BCP2347" s="59"/>
      <c r="BCQ2347" s="59"/>
      <c r="BCR2347" s="59"/>
      <c r="BCS2347" s="59"/>
      <c r="BCT2347" s="59"/>
      <c r="BCU2347" s="59"/>
      <c r="BCV2347" s="59"/>
      <c r="BCW2347" s="59"/>
      <c r="BCX2347" s="59"/>
      <c r="BCY2347" s="59"/>
      <c r="BCZ2347" s="59"/>
      <c r="BDA2347" s="59"/>
      <c r="BDB2347" s="59"/>
      <c r="BDC2347" s="59"/>
      <c r="BDD2347" s="59"/>
      <c r="BDE2347" s="59"/>
      <c r="BDF2347" s="59"/>
      <c r="BDG2347" s="59"/>
      <c r="BDH2347" s="59"/>
      <c r="BDI2347" s="59"/>
      <c r="BDJ2347" s="59"/>
      <c r="BDK2347" s="59"/>
      <c r="BDL2347" s="59"/>
      <c r="BDM2347" s="59"/>
      <c r="BDN2347" s="59"/>
      <c r="BDO2347" s="59"/>
      <c r="BDP2347" s="59"/>
      <c r="BDQ2347" s="59"/>
      <c r="BDR2347" s="59"/>
      <c r="BDS2347" s="59"/>
      <c r="BDT2347" s="59"/>
      <c r="BDU2347" s="59"/>
      <c r="BDV2347" s="59"/>
      <c r="BDW2347" s="59"/>
      <c r="BDX2347" s="59"/>
      <c r="BDY2347" s="59"/>
      <c r="BDZ2347" s="59"/>
      <c r="BEA2347" s="59"/>
      <c r="BEB2347" s="59"/>
      <c r="BEC2347" s="59"/>
      <c r="BED2347" s="59"/>
      <c r="BEE2347" s="59"/>
      <c r="BEF2347" s="59"/>
      <c r="BEG2347" s="59"/>
      <c r="BEH2347" s="59"/>
      <c r="BEI2347" s="59"/>
      <c r="BEJ2347" s="59"/>
      <c r="BEK2347" s="59"/>
      <c r="BEL2347" s="59"/>
      <c r="BEM2347" s="59"/>
      <c r="BEN2347" s="59"/>
      <c r="BEO2347" s="59"/>
      <c r="BEP2347" s="59"/>
      <c r="BEQ2347" s="59"/>
      <c r="BER2347" s="59"/>
      <c r="BES2347" s="59"/>
      <c r="BET2347" s="59"/>
      <c r="BEU2347" s="59"/>
      <c r="BEV2347" s="59"/>
      <c r="BEW2347" s="59"/>
      <c r="BEX2347" s="59"/>
      <c r="BEY2347" s="59"/>
      <c r="BEZ2347" s="59"/>
      <c r="BFA2347" s="59"/>
      <c r="BFB2347" s="59"/>
      <c r="BFC2347" s="59"/>
      <c r="BFD2347" s="59"/>
      <c r="BFE2347" s="59"/>
      <c r="BFF2347" s="59"/>
      <c r="BFG2347" s="59"/>
      <c r="BFH2347" s="59"/>
      <c r="BFI2347" s="59"/>
      <c r="BFJ2347" s="59"/>
      <c r="BFK2347" s="59"/>
      <c r="BFL2347" s="59"/>
      <c r="BFM2347" s="59"/>
      <c r="BFN2347" s="59"/>
      <c r="BFO2347" s="59"/>
      <c r="BFP2347" s="59"/>
      <c r="BFQ2347" s="59"/>
      <c r="BFR2347" s="59"/>
      <c r="BFS2347" s="59"/>
      <c r="BFT2347" s="59"/>
      <c r="BFU2347" s="59"/>
      <c r="BFV2347" s="59"/>
      <c r="BFW2347" s="59"/>
      <c r="BFX2347" s="59"/>
      <c r="BFY2347" s="59"/>
      <c r="BFZ2347" s="59"/>
      <c r="BGA2347" s="59"/>
      <c r="BGB2347" s="59"/>
      <c r="BGC2347" s="59"/>
      <c r="BGD2347" s="59"/>
      <c r="BGE2347" s="59"/>
      <c r="BGF2347" s="59"/>
      <c r="BGG2347" s="59"/>
      <c r="BGH2347" s="59"/>
      <c r="BGI2347" s="59"/>
      <c r="BGJ2347" s="59"/>
      <c r="BGK2347" s="59"/>
      <c r="BGL2347" s="59"/>
      <c r="BGM2347" s="59"/>
      <c r="BGN2347" s="59"/>
      <c r="BGO2347" s="59"/>
      <c r="BGP2347" s="59"/>
      <c r="BGQ2347" s="59"/>
      <c r="BGR2347" s="59"/>
      <c r="BGS2347" s="59"/>
      <c r="BGT2347" s="59"/>
      <c r="BGU2347" s="59"/>
      <c r="BGV2347" s="59"/>
      <c r="BGW2347" s="59"/>
      <c r="BGX2347" s="59"/>
      <c r="BGY2347" s="59"/>
      <c r="BGZ2347" s="59"/>
      <c r="BHA2347" s="59"/>
      <c r="BHB2347" s="59"/>
      <c r="BHC2347" s="59"/>
      <c r="BHD2347" s="59"/>
      <c r="BHE2347" s="59"/>
      <c r="BHF2347" s="59"/>
      <c r="BHG2347" s="59"/>
      <c r="BHH2347" s="59"/>
      <c r="BHI2347" s="59"/>
      <c r="BHJ2347" s="59"/>
      <c r="BHK2347" s="59"/>
      <c r="BHL2347" s="59"/>
      <c r="BHM2347" s="59"/>
      <c r="BHN2347" s="59"/>
      <c r="BHO2347" s="59"/>
      <c r="BHP2347" s="59"/>
      <c r="BHQ2347" s="59"/>
      <c r="BHR2347" s="59"/>
      <c r="BHS2347" s="59"/>
      <c r="BHT2347" s="59"/>
      <c r="BHU2347" s="59"/>
      <c r="BHV2347" s="59"/>
      <c r="BHW2347" s="59"/>
      <c r="BHX2347" s="59"/>
      <c r="BHY2347" s="59"/>
      <c r="BHZ2347" s="59"/>
      <c r="BIA2347" s="59"/>
      <c r="BIB2347" s="59"/>
      <c r="BIC2347" s="59"/>
      <c r="BID2347" s="59"/>
      <c r="BIE2347" s="59"/>
      <c r="BIF2347" s="59"/>
      <c r="BIG2347" s="59"/>
      <c r="BIH2347" s="59"/>
      <c r="BII2347" s="59"/>
      <c r="BIJ2347" s="59"/>
      <c r="BIK2347" s="59"/>
      <c r="BIL2347" s="59"/>
      <c r="BIM2347" s="59"/>
      <c r="BIN2347" s="59"/>
      <c r="BIO2347" s="59"/>
      <c r="BIP2347" s="59"/>
      <c r="BIQ2347" s="59"/>
      <c r="BIR2347" s="59"/>
      <c r="BIS2347" s="59"/>
      <c r="BIT2347" s="59"/>
      <c r="BIU2347" s="59"/>
      <c r="BIV2347" s="59"/>
      <c r="BIW2347" s="59"/>
      <c r="BIX2347" s="59"/>
      <c r="BIY2347" s="59"/>
      <c r="BIZ2347" s="59"/>
      <c r="BJA2347" s="59"/>
      <c r="BJB2347" s="59"/>
      <c r="BJC2347" s="59"/>
      <c r="BJD2347" s="59"/>
      <c r="BJE2347" s="59"/>
      <c r="BJF2347" s="59"/>
      <c r="BJG2347" s="59"/>
      <c r="BJH2347" s="59"/>
      <c r="BJI2347" s="59"/>
      <c r="BJJ2347" s="59"/>
      <c r="BJK2347" s="59"/>
      <c r="BJL2347" s="59"/>
      <c r="BJM2347" s="59"/>
      <c r="BJN2347" s="59"/>
      <c r="BJO2347" s="59"/>
      <c r="BJP2347" s="59"/>
      <c r="BJQ2347" s="59"/>
      <c r="BJR2347" s="59"/>
      <c r="BJS2347" s="59"/>
      <c r="BJT2347" s="59"/>
      <c r="BJU2347" s="59"/>
      <c r="BJV2347" s="59"/>
      <c r="BJW2347" s="59"/>
      <c r="BJX2347" s="59"/>
      <c r="BJY2347" s="59"/>
      <c r="BJZ2347" s="59"/>
      <c r="BKA2347" s="59"/>
      <c r="BKB2347" s="59"/>
      <c r="BKC2347" s="59"/>
      <c r="BKD2347" s="59"/>
      <c r="BKE2347" s="59"/>
      <c r="BKF2347" s="59"/>
      <c r="BKG2347" s="59"/>
      <c r="BKH2347" s="59"/>
      <c r="BKI2347" s="59"/>
      <c r="BKJ2347" s="59"/>
      <c r="BKK2347" s="59"/>
      <c r="BKL2347" s="59"/>
      <c r="BKM2347" s="59"/>
      <c r="BKN2347" s="59"/>
      <c r="BKO2347" s="59"/>
      <c r="BKP2347" s="59"/>
      <c r="BKQ2347" s="59"/>
      <c r="BKR2347" s="59"/>
      <c r="BKS2347" s="59"/>
      <c r="BKT2347" s="59"/>
      <c r="BKU2347" s="59"/>
      <c r="BKV2347" s="59"/>
      <c r="BKW2347" s="59"/>
      <c r="BKX2347" s="59"/>
      <c r="BKY2347" s="59"/>
      <c r="BKZ2347" s="59"/>
      <c r="BLA2347" s="59"/>
      <c r="BLB2347" s="59"/>
      <c r="BLC2347" s="59"/>
      <c r="BLD2347" s="59"/>
      <c r="BLE2347" s="59"/>
      <c r="BLF2347" s="59"/>
      <c r="BLG2347" s="59"/>
      <c r="BLH2347" s="59"/>
      <c r="BLI2347" s="59"/>
      <c r="BLJ2347" s="59"/>
      <c r="BLK2347" s="59"/>
      <c r="BLL2347" s="59"/>
      <c r="BLM2347" s="59"/>
      <c r="BLN2347" s="59"/>
      <c r="BLO2347" s="59"/>
      <c r="BLP2347" s="59"/>
      <c r="BLQ2347" s="59"/>
      <c r="BLR2347" s="59"/>
      <c r="BLS2347" s="59"/>
      <c r="BLT2347" s="59"/>
      <c r="BLU2347" s="59"/>
      <c r="BLV2347" s="59"/>
      <c r="BLW2347" s="59"/>
      <c r="BLX2347" s="59"/>
      <c r="BLY2347" s="59"/>
      <c r="BLZ2347" s="59"/>
      <c r="BMA2347" s="59"/>
      <c r="BMB2347" s="59"/>
      <c r="BMC2347" s="59"/>
      <c r="BMD2347" s="59"/>
      <c r="BME2347" s="59"/>
      <c r="BMF2347" s="59"/>
      <c r="BMG2347" s="59"/>
      <c r="BMH2347" s="59"/>
      <c r="BMI2347" s="59"/>
      <c r="BMJ2347" s="59"/>
      <c r="BMK2347" s="59"/>
      <c r="BML2347" s="59"/>
      <c r="BMM2347" s="59"/>
      <c r="BMN2347" s="59"/>
      <c r="BMO2347" s="59"/>
      <c r="BMP2347" s="59"/>
      <c r="BMQ2347" s="59"/>
      <c r="BMR2347" s="59"/>
      <c r="BMS2347" s="59"/>
      <c r="BMT2347" s="59"/>
      <c r="BMU2347" s="59"/>
      <c r="BMV2347" s="59"/>
      <c r="BMW2347" s="59"/>
      <c r="BMX2347" s="59"/>
      <c r="BMY2347" s="59"/>
      <c r="BMZ2347" s="59"/>
      <c r="BNA2347" s="59"/>
      <c r="BNB2347" s="59"/>
      <c r="BNC2347" s="59"/>
      <c r="BND2347" s="59"/>
      <c r="BNE2347" s="59"/>
      <c r="BNF2347" s="59"/>
      <c r="BNG2347" s="59"/>
      <c r="BNH2347" s="59"/>
      <c r="BNI2347" s="59"/>
      <c r="BNJ2347" s="59"/>
      <c r="BNK2347" s="59"/>
      <c r="BNL2347" s="59"/>
      <c r="BNM2347" s="59"/>
      <c r="BNN2347" s="59"/>
      <c r="BNO2347" s="59"/>
      <c r="BNP2347" s="59"/>
      <c r="BNQ2347" s="59"/>
      <c r="BNR2347" s="59"/>
      <c r="BNS2347" s="59"/>
      <c r="BNT2347" s="59"/>
      <c r="BNU2347" s="59"/>
      <c r="BNV2347" s="59"/>
      <c r="BNW2347" s="59"/>
      <c r="BNX2347" s="59"/>
      <c r="BNY2347" s="59"/>
      <c r="BNZ2347" s="59"/>
      <c r="BOA2347" s="59"/>
      <c r="BOB2347" s="59"/>
      <c r="BOC2347" s="59"/>
      <c r="BOD2347" s="59"/>
      <c r="BOE2347" s="59"/>
      <c r="BOF2347" s="59"/>
      <c r="BOG2347" s="59"/>
      <c r="BOH2347" s="59"/>
      <c r="BOI2347" s="59"/>
      <c r="BOJ2347" s="59"/>
      <c r="BOK2347" s="59"/>
      <c r="BOL2347" s="59"/>
      <c r="BOM2347" s="59"/>
      <c r="BON2347" s="59"/>
      <c r="BOO2347" s="59"/>
      <c r="BOP2347" s="59"/>
      <c r="BOQ2347" s="59"/>
      <c r="BOR2347" s="59"/>
      <c r="BOS2347" s="59"/>
      <c r="BOT2347" s="59"/>
      <c r="BOU2347" s="59"/>
      <c r="BOV2347" s="59"/>
      <c r="BOW2347" s="59"/>
      <c r="BOX2347" s="59"/>
      <c r="BOY2347" s="59"/>
      <c r="BOZ2347" s="59"/>
      <c r="BPA2347" s="59"/>
      <c r="BPB2347" s="59"/>
      <c r="BPC2347" s="59"/>
      <c r="BPD2347" s="59"/>
      <c r="BPE2347" s="59"/>
      <c r="BPF2347" s="59"/>
      <c r="BPG2347" s="59"/>
      <c r="BPH2347" s="59"/>
      <c r="BPI2347" s="59"/>
      <c r="BPJ2347" s="59"/>
      <c r="BPK2347" s="59"/>
      <c r="BPL2347" s="59"/>
      <c r="BPM2347" s="59"/>
      <c r="BPN2347" s="59"/>
      <c r="BPO2347" s="59"/>
      <c r="BPP2347" s="59"/>
      <c r="BPQ2347" s="59"/>
      <c r="BPR2347" s="59"/>
      <c r="BPS2347" s="59"/>
      <c r="BPT2347" s="59"/>
      <c r="BPU2347" s="59"/>
      <c r="BPV2347" s="59"/>
      <c r="BPW2347" s="59"/>
      <c r="BPX2347" s="59"/>
      <c r="BPY2347" s="59"/>
      <c r="BPZ2347" s="59"/>
      <c r="BQA2347" s="59"/>
      <c r="BQB2347" s="59"/>
      <c r="BQC2347" s="59"/>
      <c r="BQD2347" s="59"/>
      <c r="BQE2347" s="59"/>
      <c r="BQF2347" s="59"/>
      <c r="BQG2347" s="59"/>
      <c r="BQH2347" s="59"/>
      <c r="BQI2347" s="59"/>
      <c r="BQJ2347" s="59"/>
      <c r="BQK2347" s="59"/>
      <c r="BQL2347" s="59"/>
      <c r="BQM2347" s="59"/>
      <c r="BQN2347" s="59"/>
      <c r="BQO2347" s="59"/>
      <c r="BQP2347" s="59"/>
      <c r="BQQ2347" s="59"/>
      <c r="BQR2347" s="59"/>
      <c r="BQS2347" s="59"/>
      <c r="BQT2347" s="59"/>
      <c r="BQU2347" s="59"/>
      <c r="BQV2347" s="59"/>
      <c r="BQW2347" s="59"/>
      <c r="BQX2347" s="59"/>
      <c r="BQY2347" s="59"/>
      <c r="BQZ2347" s="59"/>
      <c r="BRA2347" s="59"/>
      <c r="BRB2347" s="59"/>
      <c r="BRC2347" s="59"/>
      <c r="BRD2347" s="59"/>
      <c r="BRE2347" s="59"/>
      <c r="BRF2347" s="59"/>
      <c r="BRG2347" s="59"/>
      <c r="BRH2347" s="59"/>
      <c r="BRI2347" s="59"/>
      <c r="BRJ2347" s="59"/>
      <c r="BRK2347" s="59"/>
      <c r="BRL2347" s="59"/>
      <c r="BRM2347" s="59"/>
      <c r="BRN2347" s="59"/>
      <c r="BRO2347" s="59"/>
      <c r="BRP2347" s="59"/>
      <c r="BRQ2347" s="59"/>
      <c r="BRR2347" s="59"/>
      <c r="BRS2347" s="59"/>
      <c r="BRT2347" s="59"/>
      <c r="BRU2347" s="59"/>
      <c r="BRV2347" s="59"/>
      <c r="BRW2347" s="59"/>
      <c r="BRX2347" s="59"/>
      <c r="BRY2347" s="59"/>
      <c r="BRZ2347" s="59"/>
      <c r="BSA2347" s="59"/>
      <c r="BSB2347" s="59"/>
      <c r="BSC2347" s="59"/>
      <c r="BSD2347" s="59"/>
      <c r="BSE2347" s="59"/>
      <c r="BSF2347" s="59"/>
      <c r="BSG2347" s="59"/>
      <c r="BSH2347" s="59"/>
      <c r="BSI2347" s="59"/>
      <c r="BSJ2347" s="59"/>
      <c r="BSK2347" s="59"/>
      <c r="BSL2347" s="59"/>
      <c r="BSM2347" s="59"/>
      <c r="BSN2347" s="59"/>
      <c r="BSO2347" s="59"/>
      <c r="BSP2347" s="59"/>
      <c r="BSQ2347" s="59"/>
      <c r="BSR2347" s="59"/>
      <c r="BSS2347" s="59"/>
      <c r="BST2347" s="59"/>
      <c r="BSU2347" s="59"/>
      <c r="BSV2347" s="59"/>
      <c r="BSW2347" s="59"/>
      <c r="BSX2347" s="59"/>
      <c r="BSY2347" s="59"/>
      <c r="BSZ2347" s="59"/>
      <c r="BTA2347" s="59"/>
      <c r="BTB2347" s="59"/>
      <c r="BTC2347" s="59"/>
      <c r="BTD2347" s="59"/>
      <c r="BTE2347" s="59"/>
      <c r="BTF2347" s="59"/>
      <c r="BTG2347" s="59"/>
      <c r="BTH2347" s="59"/>
      <c r="BTI2347" s="59"/>
      <c r="BTJ2347" s="59"/>
      <c r="BTK2347" s="59"/>
      <c r="BTL2347" s="59"/>
      <c r="BTM2347" s="59"/>
      <c r="BTN2347" s="59"/>
      <c r="BTO2347" s="59"/>
      <c r="BTP2347" s="59"/>
      <c r="BTQ2347" s="59"/>
      <c r="BTR2347" s="59"/>
      <c r="BTS2347" s="59"/>
      <c r="BTT2347" s="59"/>
      <c r="BTU2347" s="59"/>
      <c r="BTV2347" s="59"/>
      <c r="BTW2347" s="59"/>
      <c r="BTX2347" s="59"/>
      <c r="BTY2347" s="59"/>
      <c r="BTZ2347" s="59"/>
      <c r="BUA2347" s="59"/>
      <c r="BUB2347" s="59"/>
      <c r="BUC2347" s="59"/>
      <c r="BUD2347" s="59"/>
      <c r="BUE2347" s="59"/>
      <c r="BUF2347" s="59"/>
      <c r="BUG2347" s="59"/>
      <c r="BUH2347" s="59"/>
      <c r="BUI2347" s="59"/>
      <c r="BUJ2347" s="59"/>
      <c r="BUK2347" s="59"/>
      <c r="BUL2347" s="59"/>
      <c r="BUM2347" s="59"/>
      <c r="BUN2347" s="59"/>
      <c r="BUO2347" s="59"/>
      <c r="BUP2347" s="59"/>
      <c r="BUQ2347" s="59"/>
      <c r="BUR2347" s="59"/>
      <c r="BUS2347" s="59"/>
      <c r="BUT2347" s="59"/>
      <c r="BUU2347" s="59"/>
      <c r="BUV2347" s="59"/>
      <c r="BUW2347" s="59"/>
      <c r="BUX2347" s="59"/>
      <c r="BUY2347" s="59"/>
      <c r="BUZ2347" s="59"/>
      <c r="BVA2347" s="59"/>
      <c r="BVB2347" s="59"/>
      <c r="BVC2347" s="59"/>
      <c r="BVD2347" s="59"/>
      <c r="BVE2347" s="59"/>
      <c r="BVF2347" s="59"/>
      <c r="BVG2347" s="59"/>
      <c r="BVH2347" s="59"/>
      <c r="BVI2347" s="59"/>
      <c r="BVJ2347" s="59"/>
      <c r="BVK2347" s="59"/>
      <c r="BVL2347" s="59"/>
      <c r="BVM2347" s="59"/>
      <c r="BVN2347" s="59"/>
      <c r="BVO2347" s="59"/>
      <c r="BVP2347" s="59"/>
      <c r="BVQ2347" s="59"/>
      <c r="BVR2347" s="59"/>
      <c r="BVS2347" s="59"/>
      <c r="BVT2347" s="59"/>
      <c r="BVU2347" s="59"/>
      <c r="BVV2347" s="59"/>
      <c r="BVW2347" s="59"/>
      <c r="BVX2347" s="59"/>
      <c r="BVY2347" s="59"/>
      <c r="BVZ2347" s="59"/>
      <c r="BWA2347" s="59"/>
      <c r="BWB2347" s="59"/>
      <c r="BWC2347" s="59"/>
      <c r="BWD2347" s="59"/>
      <c r="BWE2347" s="59"/>
      <c r="BWF2347" s="59"/>
      <c r="BWG2347" s="59"/>
      <c r="BWH2347" s="59"/>
      <c r="BWI2347" s="59"/>
      <c r="BWJ2347" s="59"/>
      <c r="BWK2347" s="59"/>
      <c r="BWL2347" s="59"/>
      <c r="BWM2347" s="59"/>
      <c r="BWN2347" s="59"/>
      <c r="BWO2347" s="59"/>
      <c r="BWP2347" s="59"/>
      <c r="BWQ2347" s="59"/>
      <c r="BWR2347" s="59"/>
      <c r="BWS2347" s="59"/>
      <c r="BWT2347" s="59"/>
      <c r="BWU2347" s="59"/>
      <c r="BWV2347" s="59"/>
      <c r="BWW2347" s="59"/>
      <c r="BWX2347" s="59"/>
      <c r="BWY2347" s="59"/>
      <c r="BWZ2347" s="59"/>
      <c r="BXA2347" s="59"/>
      <c r="BXB2347" s="59"/>
      <c r="BXC2347" s="59"/>
      <c r="BXD2347" s="59"/>
      <c r="BXE2347" s="59"/>
      <c r="BXF2347" s="59"/>
      <c r="BXG2347" s="59"/>
      <c r="BXH2347" s="59"/>
      <c r="BXI2347" s="59"/>
      <c r="BXJ2347" s="59"/>
      <c r="BXK2347" s="59"/>
      <c r="BXL2347" s="59"/>
      <c r="BXM2347" s="59"/>
      <c r="BXN2347" s="59"/>
      <c r="BXO2347" s="59"/>
      <c r="BXP2347" s="59"/>
      <c r="BXQ2347" s="59"/>
      <c r="BXR2347" s="59"/>
      <c r="BXS2347" s="59"/>
      <c r="BXT2347" s="59"/>
      <c r="BXU2347" s="59"/>
      <c r="BXV2347" s="59"/>
      <c r="BXW2347" s="59"/>
      <c r="BXX2347" s="59"/>
      <c r="BXY2347" s="59"/>
      <c r="BXZ2347" s="59"/>
      <c r="BYA2347" s="59"/>
      <c r="BYB2347" s="59"/>
      <c r="BYC2347" s="59"/>
      <c r="BYD2347" s="59"/>
      <c r="BYE2347" s="59"/>
      <c r="BYF2347" s="59"/>
      <c r="BYG2347" s="59"/>
      <c r="BYH2347" s="59"/>
      <c r="BYI2347" s="59"/>
      <c r="BYJ2347" s="59"/>
      <c r="BYK2347" s="59"/>
      <c r="BYL2347" s="59"/>
      <c r="BYM2347" s="59"/>
      <c r="BYN2347" s="59"/>
      <c r="BYO2347" s="59"/>
      <c r="BYP2347" s="59"/>
      <c r="BYQ2347" s="59"/>
      <c r="BYR2347" s="59"/>
      <c r="BYS2347" s="59"/>
      <c r="BYT2347" s="59"/>
      <c r="BYU2347" s="59"/>
      <c r="BYV2347" s="59"/>
      <c r="BYW2347" s="59"/>
      <c r="BYX2347" s="59"/>
      <c r="BYY2347" s="59"/>
      <c r="BYZ2347" s="59"/>
      <c r="BZA2347" s="59"/>
      <c r="BZB2347" s="59"/>
      <c r="BZC2347" s="59"/>
      <c r="BZD2347" s="59"/>
      <c r="BZE2347" s="59"/>
      <c r="BZF2347" s="59"/>
      <c r="BZG2347" s="59"/>
      <c r="BZH2347" s="59"/>
      <c r="BZI2347" s="59"/>
      <c r="BZJ2347" s="59"/>
      <c r="BZK2347" s="59"/>
      <c r="BZL2347" s="59"/>
      <c r="BZM2347" s="59"/>
      <c r="BZN2347" s="59"/>
      <c r="BZO2347" s="59"/>
      <c r="BZP2347" s="59"/>
      <c r="BZQ2347" s="59"/>
      <c r="BZR2347" s="59"/>
      <c r="BZS2347" s="59"/>
      <c r="BZT2347" s="59"/>
      <c r="BZU2347" s="59"/>
      <c r="BZV2347" s="59"/>
      <c r="BZW2347" s="59"/>
      <c r="BZX2347" s="59"/>
      <c r="BZY2347" s="59"/>
      <c r="BZZ2347" s="59"/>
      <c r="CAA2347" s="59"/>
      <c r="CAB2347" s="59"/>
      <c r="CAC2347" s="59"/>
      <c r="CAD2347" s="59"/>
      <c r="CAE2347" s="59"/>
      <c r="CAF2347" s="59"/>
      <c r="CAG2347" s="59"/>
      <c r="CAH2347" s="59"/>
      <c r="CAI2347" s="59"/>
      <c r="CAJ2347" s="59"/>
      <c r="CAK2347" s="59"/>
      <c r="CAL2347" s="59"/>
      <c r="CAM2347" s="59"/>
      <c r="CAN2347" s="59"/>
      <c r="CAO2347" s="59"/>
      <c r="CAP2347" s="59"/>
      <c r="CAQ2347" s="59"/>
      <c r="CAR2347" s="59"/>
      <c r="CAS2347" s="59"/>
      <c r="CAT2347" s="59"/>
      <c r="CAU2347" s="59"/>
      <c r="CAV2347" s="59"/>
      <c r="CAW2347" s="59"/>
      <c r="CAX2347" s="59"/>
      <c r="CAY2347" s="59"/>
      <c r="CAZ2347" s="59"/>
      <c r="CBA2347" s="59"/>
      <c r="CBB2347" s="59"/>
      <c r="CBC2347" s="59"/>
      <c r="CBD2347" s="59"/>
      <c r="CBE2347" s="59"/>
      <c r="CBF2347" s="59"/>
      <c r="CBG2347" s="59"/>
      <c r="CBH2347" s="59"/>
      <c r="CBI2347" s="59"/>
      <c r="CBJ2347" s="59"/>
      <c r="CBK2347" s="59"/>
      <c r="CBL2347" s="59"/>
      <c r="CBM2347" s="59"/>
      <c r="CBN2347" s="59"/>
      <c r="CBO2347" s="59"/>
      <c r="CBP2347" s="59"/>
      <c r="CBQ2347" s="59"/>
      <c r="CBR2347" s="59"/>
      <c r="CBS2347" s="59"/>
      <c r="CBT2347" s="59"/>
      <c r="CBU2347" s="59"/>
      <c r="CBV2347" s="59"/>
      <c r="CBW2347" s="59"/>
      <c r="CBX2347" s="59"/>
      <c r="CBY2347" s="59"/>
      <c r="CBZ2347" s="59"/>
      <c r="CCA2347" s="59"/>
      <c r="CCB2347" s="59"/>
      <c r="CCC2347" s="59"/>
      <c r="CCD2347" s="59"/>
      <c r="CCE2347" s="59"/>
      <c r="CCF2347" s="59"/>
      <c r="CCG2347" s="59"/>
      <c r="CCH2347" s="59"/>
      <c r="CCI2347" s="59"/>
      <c r="CCJ2347" s="59"/>
      <c r="CCK2347" s="59"/>
      <c r="CCL2347" s="59"/>
      <c r="CCM2347" s="59"/>
      <c r="CCN2347" s="59"/>
      <c r="CCO2347" s="59"/>
      <c r="CCP2347" s="59"/>
      <c r="CCQ2347" s="59"/>
      <c r="CCR2347" s="59"/>
      <c r="CCS2347" s="59"/>
      <c r="CCT2347" s="59"/>
      <c r="CCU2347" s="59"/>
      <c r="CCV2347" s="59"/>
      <c r="CCW2347" s="59"/>
      <c r="CCX2347" s="59"/>
      <c r="CCY2347" s="59"/>
      <c r="CCZ2347" s="59"/>
      <c r="CDA2347" s="59"/>
      <c r="CDB2347" s="59"/>
      <c r="CDC2347" s="59"/>
      <c r="CDD2347" s="59"/>
      <c r="CDE2347" s="59"/>
      <c r="CDF2347" s="59"/>
      <c r="CDG2347" s="59"/>
      <c r="CDH2347" s="59"/>
      <c r="CDI2347" s="59"/>
      <c r="CDJ2347" s="59"/>
      <c r="CDK2347" s="59"/>
      <c r="CDL2347" s="59"/>
      <c r="CDM2347" s="59"/>
      <c r="CDN2347" s="59"/>
      <c r="CDO2347" s="59"/>
      <c r="CDP2347" s="59"/>
      <c r="CDQ2347" s="59"/>
      <c r="CDR2347" s="59"/>
      <c r="CDS2347" s="59"/>
      <c r="CDT2347" s="59"/>
      <c r="CDU2347" s="59"/>
      <c r="CDV2347" s="59"/>
      <c r="CDW2347" s="59"/>
      <c r="CDX2347" s="59"/>
      <c r="CDY2347" s="59"/>
      <c r="CDZ2347" s="59"/>
      <c r="CEA2347" s="59"/>
      <c r="CEB2347" s="59"/>
      <c r="CEC2347" s="59"/>
      <c r="CED2347" s="59"/>
      <c r="CEE2347" s="59"/>
      <c r="CEF2347" s="59"/>
      <c r="CEG2347" s="59"/>
      <c r="CEH2347" s="59"/>
      <c r="CEI2347" s="59"/>
      <c r="CEJ2347" s="59"/>
      <c r="CEK2347" s="59"/>
      <c r="CEL2347" s="59"/>
      <c r="CEM2347" s="59"/>
      <c r="CEN2347" s="59"/>
      <c r="CEO2347" s="59"/>
      <c r="CEP2347" s="59"/>
      <c r="CEQ2347" s="59"/>
      <c r="CER2347" s="59"/>
      <c r="CES2347" s="59"/>
      <c r="CET2347" s="59"/>
      <c r="CEU2347" s="59"/>
      <c r="CEV2347" s="59"/>
      <c r="CEW2347" s="59"/>
      <c r="CEX2347" s="59"/>
      <c r="CEY2347" s="59"/>
      <c r="CEZ2347" s="59"/>
      <c r="CFA2347" s="59"/>
      <c r="CFB2347" s="59"/>
      <c r="CFC2347" s="59"/>
      <c r="CFD2347" s="59"/>
      <c r="CFE2347" s="59"/>
      <c r="CFF2347" s="59"/>
      <c r="CFG2347" s="59"/>
      <c r="CFH2347" s="59"/>
      <c r="CFI2347" s="59"/>
      <c r="CFJ2347" s="59"/>
      <c r="CFK2347" s="59"/>
      <c r="CFL2347" s="59"/>
      <c r="CFM2347" s="59"/>
      <c r="CFN2347" s="59"/>
      <c r="CFO2347" s="59"/>
      <c r="CFP2347" s="59"/>
      <c r="CFQ2347" s="59"/>
      <c r="CFR2347" s="59"/>
      <c r="CFS2347" s="59"/>
      <c r="CFT2347" s="59"/>
      <c r="CFU2347" s="59"/>
      <c r="CFV2347" s="59"/>
      <c r="CFW2347" s="59"/>
      <c r="CFX2347" s="59"/>
      <c r="CFY2347" s="59"/>
      <c r="CFZ2347" s="59"/>
      <c r="CGA2347" s="59"/>
      <c r="CGB2347" s="59"/>
      <c r="CGC2347" s="59"/>
      <c r="CGD2347" s="59"/>
      <c r="CGE2347" s="59"/>
      <c r="CGF2347" s="59"/>
      <c r="CGG2347" s="59"/>
      <c r="CGH2347" s="59"/>
      <c r="CGI2347" s="59"/>
      <c r="CGJ2347" s="59"/>
      <c r="CGK2347" s="59"/>
      <c r="CGL2347" s="59"/>
      <c r="CGM2347" s="59"/>
      <c r="CGN2347" s="59"/>
      <c r="CGO2347" s="59"/>
      <c r="CGP2347" s="59"/>
      <c r="CGQ2347" s="59"/>
      <c r="CGR2347" s="59"/>
      <c r="CGS2347" s="59"/>
      <c r="CGT2347" s="59"/>
      <c r="CGU2347" s="59"/>
      <c r="CGV2347" s="59"/>
      <c r="CGW2347" s="59"/>
      <c r="CGX2347" s="59"/>
      <c r="CGY2347" s="59"/>
      <c r="CGZ2347" s="59"/>
      <c r="CHA2347" s="59"/>
      <c r="CHB2347" s="59"/>
      <c r="CHC2347" s="59"/>
      <c r="CHD2347" s="59"/>
      <c r="CHE2347" s="59"/>
      <c r="CHF2347" s="59"/>
      <c r="CHG2347" s="59"/>
      <c r="CHH2347" s="59"/>
      <c r="CHI2347" s="59"/>
      <c r="CHJ2347" s="59"/>
      <c r="CHK2347" s="59"/>
      <c r="CHL2347" s="59"/>
      <c r="CHM2347" s="59"/>
      <c r="CHN2347" s="59"/>
      <c r="CHO2347" s="59"/>
      <c r="CHP2347" s="59"/>
      <c r="CHQ2347" s="59"/>
      <c r="CHR2347" s="59"/>
      <c r="CHS2347" s="59"/>
      <c r="CHT2347" s="59"/>
      <c r="CHU2347" s="59"/>
      <c r="CHV2347" s="59"/>
      <c r="CHW2347" s="59"/>
      <c r="CHX2347" s="59"/>
      <c r="CHY2347" s="59"/>
      <c r="CHZ2347" s="59"/>
      <c r="CIA2347" s="59"/>
      <c r="CIB2347" s="59"/>
      <c r="CIC2347" s="59"/>
      <c r="CID2347" s="59"/>
      <c r="CIE2347" s="59"/>
      <c r="CIF2347" s="59"/>
      <c r="CIG2347" s="59"/>
      <c r="CIH2347" s="59"/>
      <c r="CII2347" s="59"/>
      <c r="CIJ2347" s="59"/>
      <c r="CIK2347" s="59"/>
      <c r="CIL2347" s="59"/>
      <c r="CIM2347" s="59"/>
      <c r="CIN2347" s="59"/>
      <c r="CIO2347" s="59"/>
      <c r="CIP2347" s="59"/>
      <c r="CIQ2347" s="59"/>
      <c r="CIR2347" s="59"/>
      <c r="CIS2347" s="59"/>
      <c r="CIT2347" s="59"/>
      <c r="CIU2347" s="59"/>
      <c r="CIV2347" s="59"/>
      <c r="CIW2347" s="59"/>
      <c r="CIX2347" s="59"/>
      <c r="CIY2347" s="59"/>
      <c r="CIZ2347" s="59"/>
      <c r="CJA2347" s="59"/>
      <c r="CJB2347" s="59"/>
      <c r="CJC2347" s="59"/>
      <c r="CJD2347" s="59"/>
      <c r="CJE2347" s="59"/>
      <c r="CJF2347" s="59"/>
      <c r="CJG2347" s="59"/>
      <c r="CJH2347" s="59"/>
      <c r="CJI2347" s="59"/>
      <c r="CJJ2347" s="59"/>
      <c r="CJK2347" s="59"/>
      <c r="CJL2347" s="59"/>
      <c r="CJM2347" s="59"/>
      <c r="CJN2347" s="59"/>
      <c r="CJO2347" s="59"/>
      <c r="CJP2347" s="59"/>
      <c r="CJQ2347" s="59"/>
      <c r="CJR2347" s="59"/>
      <c r="CJS2347" s="59"/>
      <c r="CJT2347" s="59"/>
      <c r="CJU2347" s="59"/>
      <c r="CJV2347" s="59"/>
      <c r="CJW2347" s="59"/>
      <c r="CJX2347" s="59"/>
      <c r="CJY2347" s="59"/>
      <c r="CJZ2347" s="59"/>
      <c r="CKA2347" s="59"/>
      <c r="CKB2347" s="59"/>
      <c r="CKC2347" s="59"/>
      <c r="CKD2347" s="59"/>
      <c r="CKE2347" s="59"/>
      <c r="CKF2347" s="59"/>
      <c r="CKG2347" s="59"/>
      <c r="CKH2347" s="59"/>
      <c r="CKI2347" s="59"/>
      <c r="CKJ2347" s="59"/>
      <c r="CKK2347" s="59"/>
      <c r="CKL2347" s="59"/>
      <c r="CKM2347" s="59"/>
      <c r="CKN2347" s="59"/>
      <c r="CKO2347" s="59"/>
      <c r="CKP2347" s="59"/>
      <c r="CKQ2347" s="59"/>
      <c r="CKR2347" s="59"/>
      <c r="CKS2347" s="59"/>
      <c r="CKT2347" s="59"/>
      <c r="CKU2347" s="59"/>
      <c r="CKV2347" s="59"/>
      <c r="CKW2347" s="59"/>
      <c r="CKX2347" s="59"/>
      <c r="CKY2347" s="59"/>
      <c r="CKZ2347" s="59"/>
      <c r="CLA2347" s="59"/>
      <c r="CLB2347" s="59"/>
      <c r="CLC2347" s="59"/>
      <c r="CLD2347" s="59"/>
      <c r="CLE2347" s="59"/>
      <c r="CLF2347" s="59"/>
      <c r="CLG2347" s="59"/>
      <c r="CLH2347" s="59"/>
      <c r="CLI2347" s="59"/>
      <c r="CLJ2347" s="59"/>
      <c r="CLK2347" s="59"/>
      <c r="CLL2347" s="59"/>
      <c r="CLM2347" s="59"/>
      <c r="CLN2347" s="59"/>
      <c r="CLO2347" s="59"/>
      <c r="CLP2347" s="59"/>
      <c r="CLQ2347" s="59"/>
      <c r="CLR2347" s="59"/>
      <c r="CLS2347" s="59"/>
      <c r="CLT2347" s="59"/>
      <c r="CLU2347" s="59"/>
      <c r="CLV2347" s="59"/>
      <c r="CLW2347" s="59"/>
      <c r="CLX2347" s="59"/>
      <c r="CLY2347" s="59"/>
      <c r="CLZ2347" s="59"/>
      <c r="CMA2347" s="59"/>
      <c r="CMB2347" s="59"/>
      <c r="CMC2347" s="59"/>
      <c r="CMD2347" s="59"/>
      <c r="CME2347" s="59"/>
      <c r="CMF2347" s="59"/>
      <c r="CMG2347" s="59"/>
      <c r="CMH2347" s="59"/>
      <c r="CMI2347" s="59"/>
      <c r="CMJ2347" s="59"/>
      <c r="CMK2347" s="59"/>
      <c r="CML2347" s="59"/>
      <c r="CMM2347" s="59"/>
      <c r="CMN2347" s="59"/>
      <c r="CMO2347" s="59"/>
      <c r="CMP2347" s="59"/>
      <c r="CMQ2347" s="59"/>
      <c r="CMR2347" s="59"/>
      <c r="CMS2347" s="59"/>
      <c r="CMT2347" s="59"/>
      <c r="CMU2347" s="59"/>
      <c r="CMV2347" s="59"/>
      <c r="CMW2347" s="59"/>
      <c r="CMX2347" s="59"/>
      <c r="CMY2347" s="59"/>
      <c r="CMZ2347" s="59"/>
      <c r="CNA2347" s="59"/>
      <c r="CNB2347" s="59"/>
      <c r="CNC2347" s="59"/>
      <c r="CND2347" s="59"/>
      <c r="CNE2347" s="59"/>
      <c r="CNF2347" s="59"/>
      <c r="CNG2347" s="59"/>
      <c r="CNH2347" s="59"/>
      <c r="CNI2347" s="59"/>
      <c r="CNJ2347" s="59"/>
      <c r="CNK2347" s="59"/>
      <c r="CNL2347" s="59"/>
      <c r="CNM2347" s="59"/>
      <c r="CNN2347" s="59"/>
      <c r="CNO2347" s="59"/>
      <c r="CNP2347" s="59"/>
      <c r="CNQ2347" s="59"/>
      <c r="CNR2347" s="59"/>
      <c r="CNS2347" s="59"/>
      <c r="CNT2347" s="59"/>
      <c r="CNU2347" s="59"/>
      <c r="CNV2347" s="59"/>
      <c r="CNW2347" s="59"/>
      <c r="CNX2347" s="59"/>
      <c r="CNY2347" s="59"/>
      <c r="CNZ2347" s="59"/>
      <c r="COA2347" s="59"/>
      <c r="COB2347" s="59"/>
      <c r="COC2347" s="59"/>
      <c r="COD2347" s="59"/>
      <c r="COE2347" s="59"/>
      <c r="COF2347" s="59"/>
      <c r="COG2347" s="59"/>
      <c r="COH2347" s="59"/>
      <c r="COI2347" s="59"/>
      <c r="COJ2347" s="59"/>
      <c r="COK2347" s="59"/>
      <c r="COL2347" s="59"/>
      <c r="COM2347" s="59"/>
      <c r="CON2347" s="59"/>
      <c r="COO2347" s="59"/>
      <c r="COP2347" s="59"/>
      <c r="COQ2347" s="59"/>
      <c r="COR2347" s="59"/>
      <c r="COS2347" s="59"/>
      <c r="COT2347" s="59"/>
      <c r="COU2347" s="59"/>
      <c r="COV2347" s="59"/>
      <c r="COW2347" s="59"/>
      <c r="COX2347" s="59"/>
      <c r="COY2347" s="59"/>
      <c r="COZ2347" s="59"/>
      <c r="CPA2347" s="59"/>
      <c r="CPB2347" s="59"/>
      <c r="CPC2347" s="59"/>
      <c r="CPD2347" s="59"/>
      <c r="CPE2347" s="59"/>
      <c r="CPF2347" s="59"/>
      <c r="CPG2347" s="59"/>
      <c r="CPH2347" s="59"/>
      <c r="CPI2347" s="59"/>
      <c r="CPJ2347" s="59"/>
      <c r="CPK2347" s="59"/>
      <c r="CPL2347" s="59"/>
      <c r="CPM2347" s="59"/>
      <c r="CPN2347" s="59"/>
      <c r="CPO2347" s="59"/>
      <c r="CPP2347" s="59"/>
      <c r="CPQ2347" s="59"/>
      <c r="CPR2347" s="59"/>
      <c r="CPS2347" s="59"/>
      <c r="CPT2347" s="59"/>
      <c r="CPU2347" s="59"/>
      <c r="CPV2347" s="59"/>
      <c r="CPW2347" s="59"/>
      <c r="CPX2347" s="59"/>
      <c r="CPY2347" s="59"/>
      <c r="CPZ2347" s="59"/>
      <c r="CQA2347" s="59"/>
      <c r="CQB2347" s="59"/>
      <c r="CQC2347" s="59"/>
      <c r="CQD2347" s="59"/>
      <c r="CQE2347" s="59"/>
      <c r="CQF2347" s="59"/>
      <c r="CQG2347" s="59"/>
      <c r="CQH2347" s="59"/>
      <c r="CQI2347" s="59"/>
      <c r="CQJ2347" s="59"/>
      <c r="CQK2347" s="59"/>
      <c r="CQL2347" s="59"/>
      <c r="CQM2347" s="59"/>
      <c r="CQN2347" s="59"/>
      <c r="CQO2347" s="59"/>
      <c r="CQP2347" s="59"/>
      <c r="CQQ2347" s="59"/>
      <c r="CQR2347" s="59"/>
      <c r="CQS2347" s="59"/>
      <c r="CQT2347" s="59"/>
      <c r="CQU2347" s="59"/>
      <c r="CQV2347" s="59"/>
      <c r="CQW2347" s="59"/>
      <c r="CQX2347" s="59"/>
      <c r="CQY2347" s="59"/>
      <c r="CQZ2347" s="59"/>
      <c r="CRA2347" s="59"/>
      <c r="CRB2347" s="59"/>
      <c r="CRC2347" s="59"/>
      <c r="CRD2347" s="59"/>
      <c r="CRE2347" s="59"/>
      <c r="CRF2347" s="59"/>
      <c r="CRG2347" s="59"/>
      <c r="CRH2347" s="59"/>
      <c r="CRI2347" s="59"/>
      <c r="CRJ2347" s="59"/>
      <c r="CRK2347" s="59"/>
      <c r="CRL2347" s="59"/>
      <c r="CRM2347" s="59"/>
      <c r="CRN2347" s="59"/>
      <c r="CRO2347" s="59"/>
      <c r="CRP2347" s="59"/>
      <c r="CRQ2347" s="59"/>
      <c r="CRR2347" s="59"/>
      <c r="CRS2347" s="59"/>
      <c r="CRT2347" s="59"/>
      <c r="CRU2347" s="59"/>
      <c r="CRV2347" s="59"/>
      <c r="CRW2347" s="59"/>
      <c r="CRX2347" s="59"/>
      <c r="CRY2347" s="59"/>
      <c r="CRZ2347" s="59"/>
      <c r="CSA2347" s="59"/>
      <c r="CSB2347" s="59"/>
      <c r="CSC2347" s="59"/>
      <c r="CSD2347" s="59"/>
      <c r="CSE2347" s="59"/>
      <c r="CSF2347" s="59"/>
      <c r="CSG2347" s="59"/>
      <c r="CSH2347" s="59"/>
      <c r="CSI2347" s="59"/>
      <c r="CSJ2347" s="59"/>
      <c r="CSK2347" s="59"/>
      <c r="CSL2347" s="59"/>
      <c r="CSM2347" s="59"/>
      <c r="CSN2347" s="59"/>
      <c r="CSO2347" s="59"/>
      <c r="CSP2347" s="59"/>
      <c r="CSQ2347" s="59"/>
      <c r="CSR2347" s="59"/>
      <c r="CSS2347" s="59"/>
      <c r="CST2347" s="59"/>
      <c r="CSU2347" s="59"/>
      <c r="CSV2347" s="59"/>
      <c r="CSW2347" s="59"/>
      <c r="CSX2347" s="59"/>
      <c r="CSY2347" s="59"/>
      <c r="CSZ2347" s="59"/>
      <c r="CTA2347" s="59"/>
      <c r="CTB2347" s="59"/>
      <c r="CTC2347" s="59"/>
      <c r="CTD2347" s="59"/>
      <c r="CTE2347" s="59"/>
      <c r="CTF2347" s="59"/>
      <c r="CTG2347" s="59"/>
      <c r="CTH2347" s="59"/>
      <c r="CTI2347" s="59"/>
      <c r="CTJ2347" s="59"/>
      <c r="CTK2347" s="59"/>
      <c r="CTL2347" s="59"/>
      <c r="CTM2347" s="59"/>
      <c r="CTN2347" s="59"/>
      <c r="CTO2347" s="59"/>
      <c r="CTP2347" s="59"/>
      <c r="CTQ2347" s="59"/>
      <c r="CTR2347" s="59"/>
      <c r="CTS2347" s="59"/>
      <c r="CTT2347" s="59"/>
      <c r="CTU2347" s="59"/>
      <c r="CTV2347" s="59"/>
      <c r="CTW2347" s="59"/>
      <c r="CTX2347" s="59"/>
      <c r="CTY2347" s="59"/>
      <c r="CTZ2347" s="59"/>
      <c r="CUA2347" s="59"/>
      <c r="CUB2347" s="59"/>
      <c r="CUC2347" s="59"/>
      <c r="CUD2347" s="59"/>
      <c r="CUE2347" s="59"/>
      <c r="CUF2347" s="59"/>
      <c r="CUG2347" s="59"/>
      <c r="CUH2347" s="59"/>
      <c r="CUI2347" s="59"/>
      <c r="CUJ2347" s="59"/>
      <c r="CUK2347" s="59"/>
      <c r="CUL2347" s="59"/>
      <c r="CUM2347" s="59"/>
      <c r="CUN2347" s="59"/>
      <c r="CUO2347" s="59"/>
      <c r="CUP2347" s="59"/>
      <c r="CUQ2347" s="59"/>
      <c r="CUR2347" s="59"/>
      <c r="CUS2347" s="59"/>
      <c r="CUT2347" s="59"/>
      <c r="CUU2347" s="59"/>
      <c r="CUV2347" s="59"/>
      <c r="CUW2347" s="59"/>
      <c r="CUX2347" s="59"/>
      <c r="CUY2347" s="59"/>
      <c r="CUZ2347" s="59"/>
      <c r="CVA2347" s="59"/>
      <c r="CVB2347" s="59"/>
      <c r="CVC2347" s="59"/>
      <c r="CVD2347" s="59"/>
      <c r="CVE2347" s="59"/>
      <c r="CVF2347" s="59"/>
      <c r="CVG2347" s="59"/>
      <c r="CVH2347" s="59"/>
      <c r="CVI2347" s="59"/>
      <c r="CVJ2347" s="59"/>
      <c r="CVK2347" s="59"/>
      <c r="CVL2347" s="59"/>
      <c r="CVM2347" s="59"/>
      <c r="CVN2347" s="59"/>
      <c r="CVO2347" s="59"/>
      <c r="CVP2347" s="59"/>
      <c r="CVQ2347" s="59"/>
      <c r="CVR2347" s="59"/>
      <c r="CVS2347" s="59"/>
      <c r="CVT2347" s="59"/>
      <c r="CVU2347" s="59"/>
      <c r="CVV2347" s="59"/>
      <c r="CVW2347" s="59"/>
      <c r="CVX2347" s="59"/>
      <c r="CVY2347" s="59"/>
      <c r="CVZ2347" s="59"/>
      <c r="CWA2347" s="59"/>
      <c r="CWB2347" s="59"/>
      <c r="CWC2347" s="59"/>
      <c r="CWD2347" s="59"/>
      <c r="CWE2347" s="59"/>
      <c r="CWF2347" s="59"/>
      <c r="CWG2347" s="59"/>
      <c r="CWH2347" s="59"/>
      <c r="CWI2347" s="59"/>
      <c r="CWJ2347" s="59"/>
      <c r="CWK2347" s="59"/>
      <c r="CWL2347" s="59"/>
      <c r="CWM2347" s="59"/>
      <c r="CWN2347" s="59"/>
      <c r="CWO2347" s="59"/>
      <c r="CWP2347" s="59"/>
      <c r="CWQ2347" s="59"/>
      <c r="CWR2347" s="59"/>
      <c r="CWS2347" s="59"/>
      <c r="CWT2347" s="59"/>
      <c r="CWU2347" s="59"/>
      <c r="CWV2347" s="59"/>
      <c r="CWW2347" s="59"/>
      <c r="CWX2347" s="59"/>
      <c r="CWY2347" s="59"/>
      <c r="CWZ2347" s="59"/>
      <c r="CXA2347" s="59"/>
      <c r="CXB2347" s="59"/>
      <c r="CXC2347" s="59"/>
      <c r="CXD2347" s="59"/>
      <c r="CXE2347" s="59"/>
      <c r="CXF2347" s="59"/>
      <c r="CXG2347" s="59"/>
      <c r="CXH2347" s="59"/>
      <c r="CXI2347" s="59"/>
      <c r="CXJ2347" s="59"/>
      <c r="CXK2347" s="59"/>
      <c r="CXL2347" s="59"/>
      <c r="CXM2347" s="59"/>
      <c r="CXN2347" s="59"/>
      <c r="CXO2347" s="59"/>
      <c r="CXP2347" s="59"/>
      <c r="CXQ2347" s="59"/>
      <c r="CXR2347" s="59"/>
      <c r="CXS2347" s="59"/>
      <c r="CXT2347" s="59"/>
      <c r="CXU2347" s="59"/>
      <c r="CXV2347" s="59"/>
      <c r="CXW2347" s="59"/>
      <c r="CXX2347" s="59"/>
      <c r="CXY2347" s="59"/>
      <c r="CXZ2347" s="59"/>
      <c r="CYA2347" s="59"/>
      <c r="CYB2347" s="59"/>
      <c r="CYC2347" s="59"/>
      <c r="CYD2347" s="59"/>
      <c r="CYE2347" s="59"/>
      <c r="CYF2347" s="59"/>
      <c r="CYG2347" s="59"/>
      <c r="CYH2347" s="59"/>
      <c r="CYI2347" s="59"/>
      <c r="CYJ2347" s="59"/>
      <c r="CYK2347" s="59"/>
      <c r="CYL2347" s="59"/>
      <c r="CYM2347" s="59"/>
      <c r="CYN2347" s="59"/>
      <c r="CYO2347" s="59"/>
      <c r="CYP2347" s="59"/>
      <c r="CYQ2347" s="59"/>
      <c r="CYR2347" s="59"/>
      <c r="CYS2347" s="59"/>
      <c r="CYT2347" s="59"/>
      <c r="CYU2347" s="59"/>
      <c r="CYV2347" s="59"/>
      <c r="CYW2347" s="59"/>
      <c r="CYX2347" s="59"/>
      <c r="CYY2347" s="59"/>
      <c r="CYZ2347" s="59"/>
      <c r="CZA2347" s="59"/>
      <c r="CZB2347" s="59"/>
      <c r="CZC2347" s="59"/>
      <c r="CZD2347" s="59"/>
      <c r="CZE2347" s="59"/>
      <c r="CZF2347" s="59"/>
      <c r="CZG2347" s="59"/>
      <c r="CZH2347" s="59"/>
      <c r="CZI2347" s="59"/>
      <c r="CZJ2347" s="59"/>
      <c r="CZK2347" s="59"/>
      <c r="CZL2347" s="59"/>
      <c r="CZM2347" s="59"/>
      <c r="CZN2347" s="59"/>
      <c r="CZO2347" s="59"/>
      <c r="CZP2347" s="59"/>
      <c r="CZQ2347" s="59"/>
      <c r="CZR2347" s="59"/>
      <c r="CZS2347" s="59"/>
      <c r="CZT2347" s="59"/>
      <c r="CZU2347" s="59"/>
      <c r="CZV2347" s="59"/>
      <c r="CZW2347" s="59"/>
      <c r="CZX2347" s="59"/>
      <c r="CZY2347" s="59"/>
      <c r="CZZ2347" s="59"/>
      <c r="DAA2347" s="59"/>
      <c r="DAB2347" s="59"/>
      <c r="DAC2347" s="59"/>
      <c r="DAD2347" s="59"/>
      <c r="DAE2347" s="59"/>
      <c r="DAF2347" s="59"/>
      <c r="DAG2347" s="59"/>
      <c r="DAH2347" s="59"/>
      <c r="DAI2347" s="59"/>
      <c r="DAJ2347" s="59"/>
      <c r="DAK2347" s="59"/>
      <c r="DAL2347" s="59"/>
      <c r="DAM2347" s="59"/>
      <c r="DAN2347" s="59"/>
      <c r="DAO2347" s="59"/>
      <c r="DAP2347" s="59"/>
      <c r="DAQ2347" s="59"/>
      <c r="DAR2347" s="59"/>
      <c r="DAS2347" s="59"/>
      <c r="DAT2347" s="59"/>
      <c r="DAU2347" s="59"/>
      <c r="DAV2347" s="59"/>
      <c r="DAW2347" s="59"/>
      <c r="DAX2347" s="59"/>
      <c r="DAY2347" s="59"/>
      <c r="DAZ2347" s="59"/>
      <c r="DBA2347" s="59"/>
      <c r="DBB2347" s="59"/>
      <c r="DBC2347" s="59"/>
      <c r="DBD2347" s="59"/>
      <c r="DBE2347" s="59"/>
      <c r="DBF2347" s="59"/>
      <c r="DBG2347" s="59"/>
      <c r="DBH2347" s="59"/>
      <c r="DBI2347" s="59"/>
      <c r="DBJ2347" s="59"/>
      <c r="DBK2347" s="59"/>
      <c r="DBL2347" s="59"/>
      <c r="DBM2347" s="59"/>
      <c r="DBN2347" s="59"/>
      <c r="DBO2347" s="59"/>
      <c r="DBP2347" s="59"/>
      <c r="DBQ2347" s="59"/>
      <c r="DBR2347" s="59"/>
      <c r="DBS2347" s="59"/>
      <c r="DBT2347" s="59"/>
      <c r="DBU2347" s="59"/>
      <c r="DBV2347" s="59"/>
      <c r="DBW2347" s="59"/>
      <c r="DBX2347" s="59"/>
      <c r="DBY2347" s="59"/>
      <c r="DBZ2347" s="59"/>
      <c r="DCA2347" s="59"/>
      <c r="DCB2347" s="59"/>
      <c r="DCC2347" s="59"/>
      <c r="DCD2347" s="59"/>
      <c r="DCE2347" s="59"/>
      <c r="DCF2347" s="59"/>
      <c r="DCG2347" s="59"/>
      <c r="DCH2347" s="59"/>
      <c r="DCI2347" s="59"/>
      <c r="DCJ2347" s="59"/>
      <c r="DCK2347" s="59"/>
      <c r="DCL2347" s="59"/>
      <c r="DCM2347" s="59"/>
      <c r="DCN2347" s="59"/>
      <c r="DCO2347" s="59"/>
      <c r="DCP2347" s="59"/>
      <c r="DCQ2347" s="59"/>
      <c r="DCR2347" s="59"/>
      <c r="DCS2347" s="59"/>
      <c r="DCT2347" s="59"/>
      <c r="DCU2347" s="59"/>
      <c r="DCV2347" s="59"/>
      <c r="DCW2347" s="59"/>
      <c r="DCX2347" s="59"/>
      <c r="DCY2347" s="59"/>
      <c r="DCZ2347" s="59"/>
      <c r="DDA2347" s="59"/>
      <c r="DDB2347" s="59"/>
      <c r="DDC2347" s="59"/>
      <c r="DDD2347" s="59"/>
      <c r="DDE2347" s="59"/>
      <c r="DDF2347" s="59"/>
      <c r="DDG2347" s="59"/>
      <c r="DDH2347" s="59"/>
      <c r="DDI2347" s="59"/>
      <c r="DDJ2347" s="59"/>
      <c r="DDK2347" s="59"/>
      <c r="DDL2347" s="59"/>
      <c r="DDM2347" s="59"/>
      <c r="DDN2347" s="59"/>
      <c r="DDO2347" s="59"/>
      <c r="DDP2347" s="59"/>
      <c r="DDQ2347" s="59"/>
      <c r="DDR2347" s="59"/>
      <c r="DDS2347" s="59"/>
      <c r="DDT2347" s="59"/>
      <c r="DDU2347" s="59"/>
      <c r="DDV2347" s="59"/>
      <c r="DDW2347" s="59"/>
      <c r="DDX2347" s="59"/>
      <c r="DDY2347" s="59"/>
      <c r="DDZ2347" s="59"/>
      <c r="DEA2347" s="59"/>
      <c r="DEB2347" s="59"/>
      <c r="DEC2347" s="59"/>
      <c r="DED2347" s="59"/>
      <c r="DEE2347" s="59"/>
      <c r="DEF2347" s="59"/>
      <c r="DEG2347" s="59"/>
      <c r="DEH2347" s="59"/>
      <c r="DEI2347" s="59"/>
      <c r="DEJ2347" s="59"/>
      <c r="DEK2347" s="59"/>
      <c r="DEL2347" s="59"/>
      <c r="DEM2347" s="59"/>
      <c r="DEN2347" s="59"/>
      <c r="DEO2347" s="59"/>
      <c r="DEP2347" s="59"/>
      <c r="DEQ2347" s="59"/>
      <c r="DER2347" s="59"/>
      <c r="DES2347" s="59"/>
      <c r="DET2347" s="59"/>
      <c r="DEU2347" s="59"/>
      <c r="DEV2347" s="59"/>
      <c r="DEW2347" s="59"/>
      <c r="DEX2347" s="59"/>
      <c r="DEY2347" s="59"/>
      <c r="DEZ2347" s="59"/>
      <c r="DFA2347" s="59"/>
      <c r="DFB2347" s="59"/>
      <c r="DFC2347" s="59"/>
      <c r="DFD2347" s="59"/>
      <c r="DFE2347" s="59"/>
      <c r="DFF2347" s="59"/>
      <c r="DFG2347" s="59"/>
      <c r="DFH2347" s="59"/>
      <c r="DFI2347" s="59"/>
      <c r="DFJ2347" s="59"/>
      <c r="DFK2347" s="59"/>
      <c r="DFL2347" s="59"/>
      <c r="DFM2347" s="59"/>
      <c r="DFN2347" s="59"/>
      <c r="DFO2347" s="59"/>
      <c r="DFP2347" s="59"/>
      <c r="DFQ2347" s="59"/>
      <c r="DFR2347" s="59"/>
      <c r="DFS2347" s="59"/>
      <c r="DFT2347" s="59"/>
      <c r="DFU2347" s="59"/>
      <c r="DFV2347" s="59"/>
      <c r="DFW2347" s="59"/>
      <c r="DFX2347" s="59"/>
      <c r="DFY2347" s="59"/>
      <c r="DFZ2347" s="59"/>
      <c r="DGA2347" s="59"/>
      <c r="DGB2347" s="59"/>
      <c r="DGC2347" s="59"/>
      <c r="DGD2347" s="59"/>
      <c r="DGE2347" s="59"/>
      <c r="DGF2347" s="59"/>
      <c r="DGG2347" s="59"/>
      <c r="DGH2347" s="59"/>
      <c r="DGI2347" s="59"/>
      <c r="DGJ2347" s="59"/>
      <c r="DGK2347" s="59"/>
      <c r="DGL2347" s="59"/>
      <c r="DGM2347" s="59"/>
      <c r="DGN2347" s="59"/>
      <c r="DGO2347" s="59"/>
      <c r="DGP2347" s="59"/>
      <c r="DGQ2347" s="59"/>
      <c r="DGR2347" s="59"/>
      <c r="DGS2347" s="59"/>
      <c r="DGT2347" s="59"/>
      <c r="DGU2347" s="59"/>
      <c r="DGV2347" s="59"/>
      <c r="DGW2347" s="59"/>
      <c r="DGX2347" s="59"/>
      <c r="DGY2347" s="59"/>
      <c r="DGZ2347" s="59"/>
      <c r="DHA2347" s="59"/>
      <c r="DHB2347" s="59"/>
      <c r="DHC2347" s="59"/>
      <c r="DHD2347" s="59"/>
      <c r="DHE2347" s="59"/>
      <c r="DHF2347" s="59"/>
      <c r="DHG2347" s="59"/>
      <c r="DHH2347" s="59"/>
      <c r="DHI2347" s="59"/>
      <c r="DHJ2347" s="59"/>
      <c r="DHK2347" s="59"/>
      <c r="DHL2347" s="59"/>
      <c r="DHM2347" s="59"/>
      <c r="DHN2347" s="59"/>
      <c r="DHO2347" s="59"/>
      <c r="DHP2347" s="59"/>
      <c r="DHQ2347" s="59"/>
      <c r="DHR2347" s="59"/>
      <c r="DHS2347" s="59"/>
      <c r="DHT2347" s="59"/>
      <c r="DHU2347" s="59"/>
      <c r="DHV2347" s="59"/>
      <c r="DHW2347" s="59"/>
      <c r="DHX2347" s="59"/>
      <c r="DHY2347" s="59"/>
      <c r="DHZ2347" s="59"/>
      <c r="DIA2347" s="59"/>
      <c r="DIB2347" s="59"/>
      <c r="DIC2347" s="59"/>
      <c r="DID2347" s="59"/>
      <c r="DIE2347" s="59"/>
      <c r="DIF2347" s="59"/>
      <c r="DIG2347" s="59"/>
      <c r="DIH2347" s="59"/>
      <c r="DII2347" s="59"/>
      <c r="DIJ2347" s="59"/>
      <c r="DIK2347" s="59"/>
      <c r="DIL2347" s="59"/>
      <c r="DIM2347" s="59"/>
      <c r="DIN2347" s="59"/>
      <c r="DIO2347" s="59"/>
      <c r="DIP2347" s="59"/>
      <c r="DIQ2347" s="59"/>
      <c r="DIR2347" s="59"/>
      <c r="DIS2347" s="59"/>
      <c r="DIT2347" s="59"/>
      <c r="DIU2347" s="59"/>
      <c r="DIV2347" s="59"/>
      <c r="DIW2347" s="59"/>
      <c r="DIX2347" s="59"/>
      <c r="DIY2347" s="59"/>
      <c r="DIZ2347" s="59"/>
      <c r="DJA2347" s="59"/>
      <c r="DJB2347" s="59"/>
      <c r="DJC2347" s="59"/>
      <c r="DJD2347" s="59"/>
      <c r="DJE2347" s="59"/>
      <c r="DJF2347" s="59"/>
      <c r="DJG2347" s="59"/>
      <c r="DJH2347" s="59"/>
      <c r="DJI2347" s="59"/>
      <c r="DJJ2347" s="59"/>
      <c r="DJK2347" s="59"/>
      <c r="DJL2347" s="59"/>
      <c r="DJM2347" s="59"/>
      <c r="DJN2347" s="59"/>
      <c r="DJO2347" s="59"/>
      <c r="DJP2347" s="59"/>
      <c r="DJQ2347" s="59"/>
      <c r="DJR2347" s="59"/>
      <c r="DJS2347" s="59"/>
      <c r="DJT2347" s="59"/>
      <c r="DJU2347" s="59"/>
      <c r="DJV2347" s="59"/>
      <c r="DJW2347" s="59"/>
      <c r="DJX2347" s="59"/>
      <c r="DJY2347" s="59"/>
      <c r="DJZ2347" s="59"/>
      <c r="DKA2347" s="59"/>
      <c r="DKB2347" s="59"/>
      <c r="DKC2347" s="59"/>
      <c r="DKD2347" s="59"/>
      <c r="DKE2347" s="59"/>
      <c r="DKF2347" s="59"/>
      <c r="DKG2347" s="59"/>
      <c r="DKH2347" s="59"/>
      <c r="DKI2347" s="59"/>
      <c r="DKJ2347" s="59"/>
      <c r="DKK2347" s="59"/>
      <c r="DKL2347" s="59"/>
      <c r="DKM2347" s="59"/>
      <c r="DKN2347" s="59"/>
      <c r="DKO2347" s="59"/>
      <c r="DKP2347" s="59"/>
      <c r="DKQ2347" s="59"/>
      <c r="DKR2347" s="59"/>
      <c r="DKS2347" s="59"/>
      <c r="DKT2347" s="59"/>
      <c r="DKU2347" s="59"/>
      <c r="DKV2347" s="59"/>
      <c r="DKW2347" s="59"/>
      <c r="DKX2347" s="59"/>
      <c r="DKY2347" s="59"/>
      <c r="DKZ2347" s="59"/>
      <c r="DLA2347" s="59"/>
      <c r="DLB2347" s="59"/>
      <c r="DLC2347" s="59"/>
      <c r="DLD2347" s="59"/>
      <c r="DLE2347" s="59"/>
      <c r="DLF2347" s="59"/>
      <c r="DLG2347" s="59"/>
      <c r="DLH2347" s="59"/>
      <c r="DLI2347" s="59"/>
      <c r="DLJ2347" s="59"/>
      <c r="DLK2347" s="59"/>
      <c r="DLL2347" s="59"/>
      <c r="DLM2347" s="59"/>
      <c r="DLN2347" s="59"/>
      <c r="DLO2347" s="59"/>
      <c r="DLP2347" s="59"/>
      <c r="DLQ2347" s="59"/>
      <c r="DLR2347" s="59"/>
      <c r="DLS2347" s="59"/>
      <c r="DLT2347" s="59"/>
      <c r="DLU2347" s="59"/>
      <c r="DLV2347" s="59"/>
      <c r="DLW2347" s="59"/>
      <c r="DLX2347" s="59"/>
      <c r="DLY2347" s="59"/>
      <c r="DLZ2347" s="59"/>
      <c r="DMA2347" s="59"/>
      <c r="DMB2347" s="59"/>
      <c r="DMC2347" s="59"/>
      <c r="DMD2347" s="59"/>
      <c r="DME2347" s="59"/>
      <c r="DMF2347" s="59"/>
      <c r="DMG2347" s="59"/>
      <c r="DMH2347" s="59"/>
      <c r="DMI2347" s="59"/>
      <c r="DMJ2347" s="59"/>
      <c r="DMK2347" s="59"/>
      <c r="DML2347" s="59"/>
      <c r="DMM2347" s="59"/>
      <c r="DMN2347" s="59"/>
      <c r="DMO2347" s="59"/>
      <c r="DMP2347" s="59"/>
      <c r="DMQ2347" s="59"/>
      <c r="DMR2347" s="59"/>
      <c r="DMS2347" s="59"/>
      <c r="DMT2347" s="59"/>
      <c r="DMU2347" s="59"/>
      <c r="DMV2347" s="59"/>
      <c r="DMW2347" s="59"/>
      <c r="DMX2347" s="59"/>
      <c r="DMY2347" s="59"/>
      <c r="DMZ2347" s="59"/>
      <c r="DNA2347" s="59"/>
      <c r="DNB2347" s="59"/>
      <c r="DNC2347" s="59"/>
      <c r="DND2347" s="59"/>
      <c r="DNE2347" s="59"/>
      <c r="DNF2347" s="59"/>
      <c r="DNG2347" s="59"/>
      <c r="DNH2347" s="59"/>
      <c r="DNI2347" s="59"/>
      <c r="DNJ2347" s="59"/>
      <c r="DNK2347" s="59"/>
      <c r="DNL2347" s="59"/>
      <c r="DNM2347" s="59"/>
      <c r="DNN2347" s="59"/>
      <c r="DNO2347" s="59"/>
      <c r="DNP2347" s="59"/>
      <c r="DNQ2347" s="59"/>
      <c r="DNR2347" s="59"/>
      <c r="DNS2347" s="59"/>
      <c r="DNT2347" s="59"/>
      <c r="DNU2347" s="59"/>
      <c r="DNV2347" s="59"/>
      <c r="DNW2347" s="59"/>
      <c r="DNX2347" s="59"/>
      <c r="DNY2347" s="59"/>
      <c r="DNZ2347" s="59"/>
      <c r="DOA2347" s="59"/>
      <c r="DOB2347" s="59"/>
      <c r="DOC2347" s="59"/>
      <c r="DOD2347" s="59"/>
      <c r="DOE2347" s="59"/>
      <c r="DOF2347" s="59"/>
      <c r="DOG2347" s="59"/>
      <c r="DOH2347" s="59"/>
      <c r="DOI2347" s="59"/>
      <c r="DOJ2347" s="59"/>
      <c r="DOK2347" s="59"/>
      <c r="DOL2347" s="59"/>
      <c r="DOM2347" s="59"/>
      <c r="DON2347" s="59"/>
      <c r="DOO2347" s="59"/>
      <c r="DOP2347" s="59"/>
      <c r="DOQ2347" s="59"/>
      <c r="DOR2347" s="59"/>
      <c r="DOS2347" s="59"/>
      <c r="DOT2347" s="59"/>
      <c r="DOU2347" s="59"/>
      <c r="DOV2347" s="59"/>
      <c r="DOW2347" s="59"/>
      <c r="DOX2347" s="59"/>
      <c r="DOY2347" s="59"/>
      <c r="DOZ2347" s="59"/>
      <c r="DPA2347" s="59"/>
      <c r="DPB2347" s="59"/>
      <c r="DPC2347" s="59"/>
      <c r="DPD2347" s="59"/>
      <c r="DPE2347" s="59"/>
      <c r="DPF2347" s="59"/>
      <c r="DPG2347" s="59"/>
      <c r="DPH2347" s="59"/>
      <c r="DPI2347" s="59"/>
      <c r="DPJ2347" s="59"/>
      <c r="DPK2347" s="59"/>
      <c r="DPL2347" s="59"/>
      <c r="DPM2347" s="59"/>
      <c r="DPN2347" s="59"/>
      <c r="DPO2347" s="59"/>
      <c r="DPP2347" s="59"/>
      <c r="DPQ2347" s="59"/>
      <c r="DPR2347" s="59"/>
      <c r="DPS2347" s="59"/>
      <c r="DPT2347" s="59"/>
      <c r="DPU2347" s="59"/>
      <c r="DPV2347" s="59"/>
      <c r="DPW2347" s="59"/>
      <c r="DPX2347" s="59"/>
      <c r="DPY2347" s="59"/>
      <c r="DPZ2347" s="59"/>
      <c r="DQA2347" s="59"/>
      <c r="DQB2347" s="59"/>
      <c r="DQC2347" s="59"/>
      <c r="DQD2347" s="59"/>
      <c r="DQE2347" s="59"/>
      <c r="DQF2347" s="59"/>
      <c r="DQG2347" s="59"/>
      <c r="DQH2347" s="59"/>
      <c r="DQI2347" s="59"/>
      <c r="DQJ2347" s="59"/>
      <c r="DQK2347" s="59"/>
      <c r="DQL2347" s="59"/>
      <c r="DQM2347" s="59"/>
      <c r="DQN2347" s="59"/>
      <c r="DQO2347" s="59"/>
      <c r="DQP2347" s="59"/>
      <c r="DQQ2347" s="59"/>
      <c r="DQR2347" s="59"/>
      <c r="DQS2347" s="59"/>
      <c r="DQT2347" s="59"/>
      <c r="DQU2347" s="59"/>
      <c r="DQV2347" s="59"/>
      <c r="DQW2347" s="59"/>
      <c r="DQX2347" s="59"/>
      <c r="DQY2347" s="59"/>
      <c r="DQZ2347" s="59"/>
      <c r="DRA2347" s="59"/>
      <c r="DRB2347" s="59"/>
      <c r="DRC2347" s="59"/>
      <c r="DRD2347" s="59"/>
      <c r="DRE2347" s="59"/>
      <c r="DRF2347" s="59"/>
      <c r="DRG2347" s="59"/>
      <c r="DRH2347" s="59"/>
      <c r="DRI2347" s="59"/>
      <c r="DRJ2347" s="59"/>
      <c r="DRK2347" s="59"/>
      <c r="DRL2347" s="59"/>
      <c r="DRM2347" s="59"/>
      <c r="DRN2347" s="59"/>
      <c r="DRO2347" s="59"/>
      <c r="DRP2347" s="59"/>
      <c r="DRQ2347" s="59"/>
      <c r="DRR2347" s="59"/>
      <c r="DRS2347" s="59"/>
      <c r="DRT2347" s="59"/>
      <c r="DRU2347" s="59"/>
      <c r="DRV2347" s="59"/>
      <c r="DRW2347" s="59"/>
      <c r="DRX2347" s="59"/>
      <c r="DRY2347" s="59"/>
      <c r="DRZ2347" s="59"/>
      <c r="DSA2347" s="59"/>
      <c r="DSB2347" s="59"/>
      <c r="DSC2347" s="59"/>
      <c r="DSD2347" s="59"/>
      <c r="DSE2347" s="59"/>
      <c r="DSF2347" s="59"/>
      <c r="DSG2347" s="59"/>
      <c r="DSH2347" s="59"/>
      <c r="DSI2347" s="59"/>
      <c r="DSJ2347" s="59"/>
      <c r="DSK2347" s="59"/>
      <c r="DSL2347" s="59"/>
      <c r="DSM2347" s="59"/>
      <c r="DSN2347" s="59"/>
      <c r="DSO2347" s="59"/>
      <c r="DSP2347" s="59"/>
      <c r="DSQ2347" s="59"/>
      <c r="DSR2347" s="59"/>
      <c r="DSS2347" s="59"/>
      <c r="DST2347" s="59"/>
      <c r="DSU2347" s="59"/>
      <c r="DSV2347" s="59"/>
      <c r="DSW2347" s="59"/>
      <c r="DSX2347" s="59"/>
      <c r="DSY2347" s="59"/>
      <c r="DSZ2347" s="59"/>
      <c r="DTA2347" s="59"/>
      <c r="DTB2347" s="59"/>
      <c r="DTC2347" s="59"/>
      <c r="DTD2347" s="59"/>
      <c r="DTE2347" s="59"/>
      <c r="DTF2347" s="59"/>
      <c r="DTG2347" s="59"/>
      <c r="DTH2347" s="59"/>
      <c r="DTI2347" s="59"/>
      <c r="DTJ2347" s="59"/>
      <c r="DTK2347" s="59"/>
      <c r="DTL2347" s="59"/>
      <c r="DTM2347" s="59"/>
      <c r="DTN2347" s="59"/>
      <c r="DTO2347" s="59"/>
      <c r="DTP2347" s="59"/>
      <c r="DTQ2347" s="59"/>
      <c r="DTR2347" s="59"/>
      <c r="DTS2347" s="59"/>
      <c r="DTT2347" s="59"/>
      <c r="DTU2347" s="59"/>
      <c r="DTV2347" s="59"/>
      <c r="DTW2347" s="59"/>
      <c r="DTX2347" s="59"/>
      <c r="DTY2347" s="59"/>
      <c r="DTZ2347" s="59"/>
      <c r="DUA2347" s="59"/>
      <c r="DUB2347" s="59"/>
      <c r="DUC2347" s="59"/>
      <c r="DUD2347" s="59"/>
      <c r="DUE2347" s="59"/>
      <c r="DUF2347" s="59"/>
      <c r="DUG2347" s="59"/>
      <c r="DUH2347" s="59"/>
      <c r="DUI2347" s="59"/>
      <c r="DUJ2347" s="59"/>
      <c r="DUK2347" s="59"/>
      <c r="DUL2347" s="59"/>
      <c r="DUM2347" s="59"/>
      <c r="DUN2347" s="59"/>
      <c r="DUO2347" s="59"/>
      <c r="DUP2347" s="59"/>
      <c r="DUQ2347" s="59"/>
      <c r="DUR2347" s="59"/>
      <c r="DUS2347" s="59"/>
      <c r="DUT2347" s="59"/>
      <c r="DUU2347" s="59"/>
      <c r="DUV2347" s="59"/>
      <c r="DUW2347" s="59"/>
      <c r="DUX2347" s="59"/>
      <c r="DUY2347" s="59"/>
      <c r="DUZ2347" s="59"/>
      <c r="DVA2347" s="59"/>
      <c r="DVB2347" s="59"/>
      <c r="DVC2347" s="59"/>
      <c r="DVD2347" s="59"/>
      <c r="DVE2347" s="59"/>
      <c r="DVF2347" s="59"/>
      <c r="DVG2347" s="59"/>
      <c r="DVH2347" s="59"/>
      <c r="DVI2347" s="59"/>
      <c r="DVJ2347" s="59"/>
      <c r="DVK2347" s="59"/>
      <c r="DVL2347" s="59"/>
      <c r="DVM2347" s="59"/>
      <c r="DVN2347" s="59"/>
      <c r="DVO2347" s="59"/>
      <c r="DVP2347" s="59"/>
      <c r="DVQ2347" s="59"/>
      <c r="DVR2347" s="59"/>
      <c r="DVS2347" s="59"/>
      <c r="DVT2347" s="59"/>
      <c r="DVU2347" s="59"/>
      <c r="DVV2347" s="59"/>
      <c r="DVW2347" s="59"/>
      <c r="DVX2347" s="59"/>
      <c r="DVY2347" s="59"/>
      <c r="DVZ2347" s="59"/>
      <c r="DWA2347" s="59"/>
      <c r="DWB2347" s="59"/>
      <c r="DWC2347" s="59"/>
      <c r="DWD2347" s="59"/>
      <c r="DWE2347" s="59"/>
      <c r="DWF2347" s="59"/>
      <c r="DWG2347" s="59"/>
      <c r="DWH2347" s="59"/>
      <c r="DWI2347" s="59"/>
      <c r="DWJ2347" s="59"/>
      <c r="DWK2347" s="59"/>
      <c r="DWL2347" s="59"/>
      <c r="DWM2347" s="59"/>
      <c r="DWN2347" s="59"/>
      <c r="DWO2347" s="59"/>
      <c r="DWP2347" s="59"/>
      <c r="DWQ2347" s="59"/>
      <c r="DWR2347" s="59"/>
      <c r="DWS2347" s="59"/>
      <c r="DWT2347" s="59"/>
      <c r="DWU2347" s="59"/>
      <c r="DWV2347" s="59"/>
      <c r="DWW2347" s="59"/>
      <c r="DWX2347" s="59"/>
      <c r="DWY2347" s="59"/>
      <c r="DWZ2347" s="59"/>
      <c r="DXA2347" s="59"/>
      <c r="DXB2347" s="59"/>
      <c r="DXC2347" s="59"/>
      <c r="DXD2347" s="59"/>
      <c r="DXE2347" s="59"/>
      <c r="DXF2347" s="59"/>
      <c r="DXG2347" s="59"/>
      <c r="DXH2347" s="59"/>
      <c r="DXI2347" s="59"/>
      <c r="DXJ2347" s="59"/>
      <c r="DXK2347" s="59"/>
      <c r="DXL2347" s="59"/>
      <c r="DXM2347" s="59"/>
      <c r="DXN2347" s="59"/>
      <c r="DXO2347" s="59"/>
      <c r="DXP2347" s="59"/>
      <c r="DXQ2347" s="59"/>
      <c r="DXR2347" s="59"/>
      <c r="DXS2347" s="59"/>
      <c r="DXT2347" s="59"/>
      <c r="DXU2347" s="59"/>
      <c r="DXV2347" s="59"/>
      <c r="DXW2347" s="59"/>
      <c r="DXX2347" s="59"/>
      <c r="DXY2347" s="59"/>
      <c r="DXZ2347" s="59"/>
      <c r="DYA2347" s="59"/>
      <c r="DYB2347" s="59"/>
      <c r="DYC2347" s="59"/>
      <c r="DYD2347" s="59"/>
      <c r="DYE2347" s="59"/>
      <c r="DYF2347" s="59"/>
      <c r="DYG2347" s="59"/>
      <c r="DYH2347" s="59"/>
      <c r="DYI2347" s="59"/>
      <c r="DYJ2347" s="59"/>
      <c r="DYK2347" s="59"/>
      <c r="DYL2347" s="59"/>
      <c r="DYM2347" s="59"/>
      <c r="DYN2347" s="59"/>
      <c r="DYO2347" s="59"/>
      <c r="DYP2347" s="59"/>
      <c r="DYQ2347" s="59"/>
      <c r="DYR2347" s="59"/>
      <c r="DYS2347" s="59"/>
      <c r="DYT2347" s="59"/>
      <c r="DYU2347" s="59"/>
      <c r="DYV2347" s="59"/>
      <c r="DYW2347" s="59"/>
      <c r="DYX2347" s="59"/>
      <c r="DYY2347" s="59"/>
      <c r="DYZ2347" s="59"/>
      <c r="DZA2347" s="59"/>
      <c r="DZB2347" s="59"/>
      <c r="DZC2347" s="59"/>
      <c r="DZD2347" s="59"/>
      <c r="DZE2347" s="59"/>
      <c r="DZF2347" s="59"/>
      <c r="DZG2347" s="59"/>
      <c r="DZH2347" s="59"/>
      <c r="DZI2347" s="59"/>
      <c r="DZJ2347" s="59"/>
      <c r="DZK2347" s="59"/>
      <c r="DZL2347" s="59"/>
      <c r="DZM2347" s="59"/>
      <c r="DZN2347" s="59"/>
      <c r="DZO2347" s="59"/>
      <c r="DZP2347" s="59"/>
      <c r="DZQ2347" s="59"/>
      <c r="DZR2347" s="59"/>
      <c r="DZS2347" s="59"/>
      <c r="DZT2347" s="59"/>
      <c r="DZU2347" s="59"/>
      <c r="DZV2347" s="59"/>
      <c r="DZW2347" s="59"/>
      <c r="DZX2347" s="59"/>
      <c r="DZY2347" s="59"/>
      <c r="DZZ2347" s="59"/>
      <c r="EAA2347" s="59"/>
      <c r="EAB2347" s="59"/>
      <c r="EAC2347" s="59"/>
      <c r="EAD2347" s="59"/>
      <c r="EAE2347" s="59"/>
      <c r="EAF2347" s="59"/>
      <c r="EAG2347" s="59"/>
      <c r="EAH2347" s="59"/>
      <c r="EAI2347" s="59"/>
      <c r="EAJ2347" s="59"/>
      <c r="EAK2347" s="59"/>
      <c r="EAL2347" s="59"/>
      <c r="EAM2347" s="59"/>
      <c r="EAN2347" s="59"/>
      <c r="EAO2347" s="59"/>
      <c r="EAP2347" s="59"/>
      <c r="EAQ2347" s="59"/>
      <c r="EAR2347" s="59"/>
      <c r="EAS2347" s="59"/>
      <c r="EAT2347" s="59"/>
      <c r="EAU2347" s="59"/>
      <c r="EAV2347" s="59"/>
      <c r="EAW2347" s="59"/>
      <c r="EAX2347" s="59"/>
      <c r="EAY2347" s="59"/>
      <c r="EAZ2347" s="59"/>
      <c r="EBA2347" s="59"/>
      <c r="EBB2347" s="59"/>
      <c r="EBC2347" s="59"/>
      <c r="EBD2347" s="59"/>
      <c r="EBE2347" s="59"/>
      <c r="EBF2347" s="59"/>
      <c r="EBG2347" s="59"/>
      <c r="EBH2347" s="59"/>
      <c r="EBI2347" s="59"/>
      <c r="EBJ2347" s="59"/>
      <c r="EBK2347" s="59"/>
      <c r="EBL2347" s="59"/>
      <c r="EBM2347" s="59"/>
      <c r="EBN2347" s="59"/>
      <c r="EBO2347" s="59"/>
      <c r="EBP2347" s="59"/>
      <c r="EBQ2347" s="59"/>
      <c r="EBR2347" s="59"/>
      <c r="EBS2347" s="59"/>
      <c r="EBT2347" s="59"/>
      <c r="EBU2347" s="59"/>
      <c r="EBV2347" s="59"/>
      <c r="EBW2347" s="59"/>
      <c r="EBX2347" s="59"/>
      <c r="EBY2347" s="59"/>
      <c r="EBZ2347" s="59"/>
      <c r="ECA2347" s="59"/>
      <c r="ECB2347" s="59"/>
      <c r="ECC2347" s="59"/>
      <c r="ECD2347" s="59"/>
      <c r="ECE2347" s="59"/>
      <c r="ECF2347" s="59"/>
      <c r="ECG2347" s="59"/>
      <c r="ECH2347" s="59"/>
      <c r="ECI2347" s="59"/>
      <c r="ECJ2347" s="59"/>
      <c r="ECK2347" s="59"/>
      <c r="ECL2347" s="59"/>
      <c r="ECM2347" s="59"/>
      <c r="ECN2347" s="59"/>
      <c r="ECO2347" s="59"/>
      <c r="ECP2347" s="59"/>
      <c r="ECQ2347" s="59"/>
      <c r="ECR2347" s="59"/>
      <c r="ECS2347" s="59"/>
      <c r="ECT2347" s="59"/>
      <c r="ECU2347" s="59"/>
      <c r="ECV2347" s="59"/>
      <c r="ECW2347" s="59"/>
      <c r="ECX2347" s="59"/>
      <c r="ECY2347" s="59"/>
      <c r="ECZ2347" s="59"/>
      <c r="EDA2347" s="59"/>
      <c r="EDB2347" s="59"/>
      <c r="EDC2347" s="59"/>
      <c r="EDD2347" s="59"/>
      <c r="EDE2347" s="59"/>
      <c r="EDF2347" s="59"/>
      <c r="EDG2347" s="59"/>
      <c r="EDH2347" s="59"/>
      <c r="EDI2347" s="59"/>
      <c r="EDJ2347" s="59"/>
      <c r="EDK2347" s="59"/>
      <c r="EDL2347" s="59"/>
      <c r="EDM2347" s="59"/>
      <c r="EDN2347" s="59"/>
      <c r="EDO2347" s="59"/>
      <c r="EDP2347" s="59"/>
      <c r="EDQ2347" s="59"/>
      <c r="EDR2347" s="59"/>
      <c r="EDS2347" s="59"/>
      <c r="EDT2347" s="59"/>
      <c r="EDU2347" s="59"/>
      <c r="EDV2347" s="59"/>
      <c r="EDW2347" s="59"/>
      <c r="EDX2347" s="59"/>
      <c r="EDY2347" s="59"/>
      <c r="EDZ2347" s="59"/>
      <c r="EEA2347" s="59"/>
      <c r="EEB2347" s="59"/>
      <c r="EEC2347" s="59"/>
      <c r="EED2347" s="59"/>
      <c r="EEE2347" s="59"/>
      <c r="EEF2347" s="59"/>
      <c r="EEG2347" s="59"/>
      <c r="EEH2347" s="59"/>
      <c r="EEI2347" s="59"/>
      <c r="EEJ2347" s="59"/>
      <c r="EEK2347" s="59"/>
      <c r="EEL2347" s="59"/>
      <c r="EEM2347" s="59"/>
      <c r="EEN2347" s="59"/>
      <c r="EEO2347" s="59"/>
      <c r="EEP2347" s="59"/>
      <c r="EEQ2347" s="59"/>
      <c r="EER2347" s="59"/>
      <c r="EES2347" s="59"/>
      <c r="EET2347" s="59"/>
      <c r="EEU2347" s="59"/>
      <c r="EEV2347" s="59"/>
      <c r="EEW2347" s="59"/>
      <c r="EEX2347" s="59"/>
      <c r="EEY2347" s="59"/>
      <c r="EEZ2347" s="59"/>
      <c r="EFA2347" s="59"/>
      <c r="EFB2347" s="59"/>
      <c r="EFC2347" s="59"/>
      <c r="EFD2347" s="59"/>
      <c r="EFE2347" s="59"/>
      <c r="EFF2347" s="59"/>
      <c r="EFG2347" s="59"/>
      <c r="EFH2347" s="59"/>
      <c r="EFI2347" s="59"/>
      <c r="EFJ2347" s="59"/>
      <c r="EFK2347" s="59"/>
      <c r="EFL2347" s="59"/>
      <c r="EFM2347" s="59"/>
      <c r="EFN2347" s="59"/>
      <c r="EFO2347" s="59"/>
      <c r="EFP2347" s="59"/>
      <c r="EFQ2347" s="59"/>
      <c r="EFR2347" s="59"/>
      <c r="EFS2347" s="59"/>
      <c r="EFT2347" s="59"/>
      <c r="EFU2347" s="59"/>
      <c r="EFV2347" s="59"/>
      <c r="EFW2347" s="59"/>
      <c r="EFX2347" s="59"/>
      <c r="EFY2347" s="59"/>
      <c r="EFZ2347" s="59"/>
      <c r="EGA2347" s="59"/>
      <c r="EGB2347" s="59"/>
      <c r="EGC2347" s="59"/>
      <c r="EGD2347" s="59"/>
      <c r="EGE2347" s="59"/>
      <c r="EGF2347" s="59"/>
      <c r="EGG2347" s="59"/>
      <c r="EGH2347" s="59"/>
      <c r="EGI2347" s="59"/>
      <c r="EGJ2347" s="59"/>
      <c r="EGK2347" s="59"/>
      <c r="EGL2347" s="59"/>
      <c r="EGM2347" s="59"/>
      <c r="EGN2347" s="59"/>
      <c r="EGO2347" s="59"/>
      <c r="EGP2347" s="59"/>
      <c r="EGQ2347" s="59"/>
      <c r="EGR2347" s="59"/>
      <c r="EGS2347" s="59"/>
      <c r="EGT2347" s="59"/>
      <c r="EGU2347" s="59"/>
      <c r="EGV2347" s="59"/>
      <c r="EGW2347" s="59"/>
      <c r="EGX2347" s="59"/>
      <c r="EGY2347" s="59"/>
      <c r="EGZ2347" s="59"/>
      <c r="EHA2347" s="59"/>
      <c r="EHB2347" s="59"/>
      <c r="EHC2347" s="59"/>
      <c r="EHD2347" s="59"/>
      <c r="EHE2347" s="59"/>
      <c r="EHF2347" s="59"/>
      <c r="EHG2347" s="59"/>
      <c r="EHH2347" s="59"/>
      <c r="EHI2347" s="59"/>
      <c r="EHJ2347" s="59"/>
      <c r="EHK2347" s="59"/>
      <c r="EHL2347" s="59"/>
      <c r="EHM2347" s="59"/>
      <c r="EHN2347" s="59"/>
      <c r="EHO2347" s="59"/>
      <c r="EHP2347" s="59"/>
      <c r="EHQ2347" s="59"/>
      <c r="EHR2347" s="59"/>
      <c r="EHS2347" s="59"/>
      <c r="EHT2347" s="59"/>
      <c r="EHU2347" s="59"/>
      <c r="EHV2347" s="59"/>
      <c r="EHW2347" s="59"/>
      <c r="EHX2347" s="59"/>
      <c r="EHY2347" s="59"/>
      <c r="EHZ2347" s="59"/>
      <c r="EIA2347" s="59"/>
      <c r="EIB2347" s="59"/>
      <c r="EIC2347" s="59"/>
      <c r="EID2347" s="59"/>
      <c r="EIE2347" s="59"/>
      <c r="EIF2347" s="59"/>
      <c r="EIG2347" s="59"/>
      <c r="EIH2347" s="59"/>
      <c r="EII2347" s="59"/>
      <c r="EIJ2347" s="59"/>
      <c r="EIK2347" s="59"/>
      <c r="EIL2347" s="59"/>
      <c r="EIM2347" s="59"/>
      <c r="EIN2347" s="59"/>
      <c r="EIO2347" s="59"/>
      <c r="EIP2347" s="59"/>
      <c r="EIQ2347" s="59"/>
      <c r="EIR2347" s="59"/>
      <c r="EIS2347" s="59"/>
      <c r="EIT2347" s="59"/>
      <c r="EIU2347" s="59"/>
      <c r="EIV2347" s="59"/>
      <c r="EIW2347" s="59"/>
      <c r="EIX2347" s="59"/>
      <c r="EIY2347" s="59"/>
      <c r="EIZ2347" s="59"/>
      <c r="EJA2347" s="59"/>
      <c r="EJB2347" s="59"/>
      <c r="EJC2347" s="59"/>
      <c r="EJD2347" s="59"/>
      <c r="EJE2347" s="59"/>
      <c r="EJF2347" s="59"/>
      <c r="EJG2347" s="59"/>
      <c r="EJH2347" s="59"/>
      <c r="EJI2347" s="59"/>
      <c r="EJJ2347" s="59"/>
      <c r="EJK2347" s="59"/>
      <c r="EJL2347" s="59"/>
      <c r="EJM2347" s="59"/>
      <c r="EJN2347" s="59"/>
      <c r="EJO2347" s="59"/>
      <c r="EJP2347" s="59"/>
      <c r="EJQ2347" s="59"/>
      <c r="EJR2347" s="59"/>
      <c r="EJS2347" s="59"/>
      <c r="EJT2347" s="59"/>
      <c r="EJU2347" s="59"/>
      <c r="EJV2347" s="59"/>
      <c r="EJW2347" s="59"/>
      <c r="EJX2347" s="59"/>
      <c r="EJY2347" s="59"/>
      <c r="EJZ2347" s="59"/>
      <c r="EKA2347" s="59"/>
      <c r="EKB2347" s="59"/>
      <c r="EKC2347" s="59"/>
      <c r="EKD2347" s="59"/>
      <c r="EKE2347" s="59"/>
      <c r="EKF2347" s="59"/>
      <c r="EKG2347" s="59"/>
      <c r="EKH2347" s="59"/>
      <c r="EKI2347" s="59"/>
      <c r="EKJ2347" s="59"/>
      <c r="EKK2347" s="59"/>
      <c r="EKL2347" s="59"/>
      <c r="EKM2347" s="59"/>
      <c r="EKN2347" s="59"/>
      <c r="EKO2347" s="59"/>
      <c r="EKP2347" s="59"/>
      <c r="EKQ2347" s="59"/>
      <c r="EKR2347" s="59"/>
      <c r="EKS2347" s="59"/>
      <c r="EKT2347" s="59"/>
      <c r="EKU2347" s="59"/>
      <c r="EKV2347" s="59"/>
      <c r="EKW2347" s="59"/>
      <c r="EKX2347" s="59"/>
      <c r="EKY2347" s="59"/>
      <c r="EKZ2347" s="59"/>
      <c r="ELA2347" s="59"/>
      <c r="ELB2347" s="59"/>
      <c r="ELC2347" s="59"/>
      <c r="ELD2347" s="59"/>
      <c r="ELE2347" s="59"/>
      <c r="ELF2347" s="59"/>
      <c r="ELG2347" s="59"/>
      <c r="ELH2347" s="59"/>
      <c r="ELI2347" s="59"/>
      <c r="ELJ2347" s="59"/>
      <c r="ELK2347" s="59"/>
      <c r="ELL2347" s="59"/>
      <c r="ELM2347" s="59"/>
      <c r="ELN2347" s="59"/>
      <c r="ELO2347" s="59"/>
      <c r="ELP2347" s="59"/>
      <c r="ELQ2347" s="59"/>
      <c r="ELR2347" s="59"/>
      <c r="ELS2347" s="59"/>
      <c r="ELT2347" s="59"/>
      <c r="ELU2347" s="59"/>
      <c r="ELV2347" s="59"/>
      <c r="ELW2347" s="59"/>
      <c r="ELX2347" s="59"/>
      <c r="ELY2347" s="59"/>
      <c r="ELZ2347" s="59"/>
      <c r="EMA2347" s="59"/>
      <c r="EMB2347" s="59"/>
      <c r="EMC2347" s="59"/>
      <c r="EMD2347" s="59"/>
      <c r="EME2347" s="59"/>
      <c r="EMF2347" s="59"/>
      <c r="EMG2347" s="59"/>
      <c r="EMH2347" s="59"/>
      <c r="EMI2347" s="59"/>
      <c r="EMJ2347" s="59"/>
      <c r="EMK2347" s="59"/>
      <c r="EML2347" s="59"/>
      <c r="EMM2347" s="59"/>
      <c r="EMN2347" s="59"/>
      <c r="EMO2347" s="59"/>
      <c r="EMP2347" s="59"/>
      <c r="EMQ2347" s="59"/>
      <c r="EMR2347" s="59"/>
      <c r="EMS2347" s="59"/>
      <c r="EMT2347" s="59"/>
      <c r="EMU2347" s="59"/>
      <c r="EMV2347" s="59"/>
      <c r="EMW2347" s="59"/>
      <c r="EMX2347" s="59"/>
      <c r="EMY2347" s="59"/>
      <c r="EMZ2347" s="59"/>
      <c r="ENA2347" s="59"/>
      <c r="ENB2347" s="59"/>
      <c r="ENC2347" s="59"/>
      <c r="END2347" s="59"/>
      <c r="ENE2347" s="59"/>
      <c r="ENF2347" s="59"/>
      <c r="ENG2347" s="59"/>
      <c r="ENH2347" s="59"/>
      <c r="ENI2347" s="59"/>
      <c r="ENJ2347" s="59"/>
      <c r="ENK2347" s="59"/>
      <c r="ENL2347" s="59"/>
      <c r="ENM2347" s="59"/>
      <c r="ENN2347" s="59"/>
      <c r="ENO2347" s="59"/>
      <c r="ENP2347" s="59"/>
      <c r="ENQ2347" s="59"/>
      <c r="ENR2347" s="59"/>
      <c r="ENS2347" s="59"/>
      <c r="ENT2347" s="59"/>
      <c r="ENU2347" s="59"/>
      <c r="ENV2347" s="59"/>
      <c r="ENW2347" s="59"/>
      <c r="ENX2347" s="59"/>
      <c r="ENY2347" s="59"/>
      <c r="ENZ2347" s="59"/>
      <c r="EOA2347" s="59"/>
      <c r="EOB2347" s="59"/>
      <c r="EOC2347" s="59"/>
      <c r="EOD2347" s="59"/>
      <c r="EOE2347" s="59"/>
      <c r="EOF2347" s="59"/>
      <c r="EOG2347" s="59"/>
      <c r="EOH2347" s="59"/>
      <c r="EOI2347" s="59"/>
      <c r="EOJ2347" s="59"/>
      <c r="EOK2347" s="59"/>
      <c r="EOL2347" s="59"/>
      <c r="EOM2347" s="59"/>
      <c r="EON2347" s="59"/>
      <c r="EOO2347" s="59"/>
      <c r="EOP2347" s="59"/>
      <c r="EOQ2347" s="59"/>
      <c r="EOR2347" s="59"/>
      <c r="EOS2347" s="59"/>
      <c r="EOT2347" s="59"/>
      <c r="EOU2347" s="59"/>
      <c r="EOV2347" s="59"/>
      <c r="EOW2347" s="59"/>
      <c r="EOX2347" s="59"/>
      <c r="EOY2347" s="59"/>
      <c r="EOZ2347" s="59"/>
      <c r="EPA2347" s="59"/>
      <c r="EPB2347" s="59"/>
      <c r="EPC2347" s="59"/>
      <c r="EPD2347" s="59"/>
      <c r="EPE2347" s="59"/>
      <c r="EPF2347" s="59"/>
      <c r="EPG2347" s="59"/>
      <c r="EPH2347" s="59"/>
      <c r="EPI2347" s="59"/>
      <c r="EPJ2347" s="59"/>
      <c r="EPK2347" s="59"/>
      <c r="EPL2347" s="59"/>
      <c r="EPM2347" s="59"/>
      <c r="EPN2347" s="59"/>
      <c r="EPO2347" s="59"/>
      <c r="EPP2347" s="59"/>
      <c r="EPQ2347" s="59"/>
      <c r="EPR2347" s="59"/>
      <c r="EPS2347" s="59"/>
      <c r="EPT2347" s="59"/>
      <c r="EPU2347" s="59"/>
      <c r="EPV2347" s="59"/>
      <c r="EPW2347" s="59"/>
      <c r="EPX2347" s="59"/>
      <c r="EPY2347" s="59"/>
      <c r="EPZ2347" s="59"/>
      <c r="EQA2347" s="59"/>
      <c r="EQB2347" s="59"/>
      <c r="EQC2347" s="59"/>
      <c r="EQD2347" s="59"/>
      <c r="EQE2347" s="59"/>
      <c r="EQF2347" s="59"/>
      <c r="EQG2347" s="59"/>
      <c r="EQH2347" s="59"/>
      <c r="EQI2347" s="59"/>
      <c r="EQJ2347" s="59"/>
      <c r="EQK2347" s="59"/>
      <c r="EQL2347" s="59"/>
      <c r="EQM2347" s="59"/>
      <c r="EQN2347" s="59"/>
      <c r="EQO2347" s="59"/>
      <c r="EQP2347" s="59"/>
      <c r="EQQ2347" s="59"/>
      <c r="EQR2347" s="59"/>
      <c r="EQS2347" s="59"/>
      <c r="EQT2347" s="59"/>
      <c r="EQU2347" s="59"/>
      <c r="EQV2347" s="59"/>
      <c r="EQW2347" s="59"/>
      <c r="EQX2347" s="59"/>
      <c r="EQY2347" s="59"/>
      <c r="EQZ2347" s="59"/>
      <c r="ERA2347" s="59"/>
      <c r="ERB2347" s="59"/>
      <c r="ERC2347" s="59"/>
      <c r="ERD2347" s="59"/>
      <c r="ERE2347" s="59"/>
      <c r="ERF2347" s="59"/>
      <c r="ERG2347" s="59"/>
      <c r="ERH2347" s="59"/>
      <c r="ERI2347" s="59"/>
      <c r="ERJ2347" s="59"/>
      <c r="ERK2347" s="59"/>
      <c r="ERL2347" s="59"/>
      <c r="ERM2347" s="59"/>
      <c r="ERN2347" s="59"/>
      <c r="ERO2347" s="59"/>
      <c r="ERP2347" s="59"/>
      <c r="ERQ2347" s="59"/>
      <c r="ERR2347" s="59"/>
      <c r="ERS2347" s="59"/>
      <c r="ERT2347" s="59"/>
      <c r="ERU2347" s="59"/>
      <c r="ERV2347" s="59"/>
      <c r="ERW2347" s="59"/>
      <c r="ERX2347" s="59"/>
      <c r="ERY2347" s="59"/>
      <c r="ERZ2347" s="59"/>
      <c r="ESA2347" s="59"/>
      <c r="ESB2347" s="59"/>
      <c r="ESC2347" s="59"/>
      <c r="ESD2347" s="59"/>
      <c r="ESE2347" s="59"/>
      <c r="ESF2347" s="59"/>
      <c r="ESG2347" s="59"/>
      <c r="ESH2347" s="59"/>
      <c r="ESI2347" s="59"/>
      <c r="ESJ2347" s="59"/>
      <c r="ESK2347" s="59"/>
      <c r="ESL2347" s="59"/>
      <c r="ESM2347" s="59"/>
      <c r="ESN2347" s="59"/>
      <c r="ESO2347" s="59"/>
      <c r="ESP2347" s="59"/>
      <c r="ESQ2347" s="59"/>
      <c r="ESR2347" s="59"/>
      <c r="ESS2347" s="59"/>
      <c r="EST2347" s="59"/>
      <c r="ESU2347" s="59"/>
      <c r="ESV2347" s="59"/>
      <c r="ESW2347" s="59"/>
      <c r="ESX2347" s="59"/>
      <c r="ESY2347" s="59"/>
      <c r="ESZ2347" s="59"/>
      <c r="ETA2347" s="59"/>
      <c r="ETB2347" s="59"/>
      <c r="ETC2347" s="59"/>
      <c r="ETD2347" s="59"/>
      <c r="ETE2347" s="59"/>
      <c r="ETF2347" s="59"/>
      <c r="ETG2347" s="59"/>
      <c r="ETH2347" s="59"/>
      <c r="ETI2347" s="59"/>
      <c r="ETJ2347" s="59"/>
      <c r="ETK2347" s="59"/>
      <c r="ETL2347" s="59"/>
      <c r="ETM2347" s="59"/>
      <c r="ETN2347" s="59"/>
      <c r="ETO2347" s="59"/>
      <c r="ETP2347" s="59"/>
      <c r="ETQ2347" s="59"/>
      <c r="ETR2347" s="59"/>
      <c r="ETS2347" s="59"/>
      <c r="ETT2347" s="59"/>
      <c r="ETU2347" s="59"/>
      <c r="ETV2347" s="59"/>
      <c r="ETW2347" s="59"/>
      <c r="ETX2347" s="59"/>
      <c r="ETY2347" s="59"/>
      <c r="ETZ2347" s="59"/>
      <c r="EUA2347" s="59"/>
      <c r="EUB2347" s="59"/>
      <c r="EUC2347" s="59"/>
      <c r="EUD2347" s="59"/>
      <c r="EUE2347" s="59"/>
      <c r="EUF2347" s="59"/>
      <c r="EUG2347" s="59"/>
      <c r="EUH2347" s="59"/>
      <c r="EUI2347" s="59"/>
      <c r="EUJ2347" s="59"/>
      <c r="EUK2347" s="59"/>
      <c r="EUL2347" s="59"/>
      <c r="EUM2347" s="59"/>
      <c r="EUN2347" s="59"/>
      <c r="EUO2347" s="59"/>
      <c r="EUP2347" s="59"/>
      <c r="EUQ2347" s="59"/>
      <c r="EUR2347" s="59"/>
      <c r="EUS2347" s="59"/>
      <c r="EUT2347" s="59"/>
      <c r="EUU2347" s="59"/>
      <c r="EUV2347" s="59"/>
      <c r="EUW2347" s="59"/>
      <c r="EUX2347" s="59"/>
      <c r="EUY2347" s="59"/>
      <c r="EUZ2347" s="59"/>
      <c r="EVA2347" s="59"/>
      <c r="EVB2347" s="59"/>
      <c r="EVC2347" s="59"/>
      <c r="EVD2347" s="59"/>
      <c r="EVE2347" s="59"/>
      <c r="EVF2347" s="59"/>
      <c r="EVG2347" s="59"/>
      <c r="EVH2347" s="59"/>
      <c r="EVI2347" s="59"/>
      <c r="EVJ2347" s="59"/>
      <c r="EVK2347" s="59"/>
      <c r="EVL2347" s="59"/>
      <c r="EVM2347" s="59"/>
      <c r="EVN2347" s="59"/>
      <c r="EVO2347" s="59"/>
      <c r="EVP2347" s="59"/>
      <c r="EVQ2347" s="59"/>
      <c r="EVR2347" s="59"/>
      <c r="EVS2347" s="59"/>
      <c r="EVT2347" s="59"/>
      <c r="EVU2347" s="59"/>
      <c r="EVV2347" s="59"/>
      <c r="EVW2347" s="59"/>
      <c r="EVX2347" s="59"/>
      <c r="EVY2347" s="59"/>
      <c r="EVZ2347" s="59"/>
      <c r="EWA2347" s="59"/>
      <c r="EWB2347" s="59"/>
      <c r="EWC2347" s="59"/>
      <c r="EWD2347" s="59"/>
      <c r="EWE2347" s="59"/>
      <c r="EWF2347" s="59"/>
      <c r="EWG2347" s="59"/>
      <c r="EWH2347" s="59"/>
      <c r="EWI2347" s="59"/>
      <c r="EWJ2347" s="59"/>
      <c r="EWK2347" s="59"/>
      <c r="EWL2347" s="59"/>
      <c r="EWM2347" s="59"/>
      <c r="EWN2347" s="59"/>
      <c r="EWO2347" s="59"/>
      <c r="EWP2347" s="59"/>
      <c r="EWQ2347" s="59"/>
      <c r="EWR2347" s="59"/>
      <c r="EWS2347" s="59"/>
      <c r="EWT2347" s="59"/>
      <c r="EWU2347" s="59"/>
      <c r="EWV2347" s="59"/>
      <c r="EWW2347" s="59"/>
      <c r="EWX2347" s="59"/>
      <c r="EWY2347" s="59"/>
      <c r="EWZ2347" s="59"/>
      <c r="EXA2347" s="59"/>
      <c r="EXB2347" s="59"/>
      <c r="EXC2347" s="59"/>
      <c r="EXD2347" s="59"/>
      <c r="EXE2347" s="59"/>
      <c r="EXF2347" s="59"/>
      <c r="EXG2347" s="59"/>
      <c r="EXH2347" s="59"/>
      <c r="EXI2347" s="59"/>
      <c r="EXJ2347" s="59"/>
      <c r="EXK2347" s="59"/>
      <c r="EXL2347" s="59"/>
      <c r="EXM2347" s="59"/>
      <c r="EXN2347" s="59"/>
      <c r="EXO2347" s="59"/>
      <c r="EXP2347" s="59"/>
      <c r="EXQ2347" s="59"/>
      <c r="EXR2347" s="59"/>
      <c r="EXS2347" s="59"/>
      <c r="EXT2347" s="59"/>
      <c r="EXU2347" s="59"/>
      <c r="EXV2347" s="59"/>
      <c r="EXW2347" s="59"/>
      <c r="EXX2347" s="59"/>
      <c r="EXY2347" s="59"/>
      <c r="EXZ2347" s="59"/>
      <c r="EYA2347" s="59"/>
      <c r="EYB2347" s="59"/>
      <c r="EYC2347" s="59"/>
      <c r="EYD2347" s="59"/>
      <c r="EYE2347" s="59"/>
      <c r="EYF2347" s="59"/>
      <c r="EYG2347" s="59"/>
      <c r="EYH2347" s="59"/>
      <c r="EYI2347" s="59"/>
      <c r="EYJ2347" s="59"/>
      <c r="EYK2347" s="59"/>
      <c r="EYL2347" s="59"/>
      <c r="EYM2347" s="59"/>
      <c r="EYN2347" s="59"/>
      <c r="EYO2347" s="59"/>
      <c r="EYP2347" s="59"/>
      <c r="EYQ2347" s="59"/>
      <c r="EYR2347" s="59"/>
      <c r="EYS2347" s="59"/>
      <c r="EYT2347" s="59"/>
      <c r="EYU2347" s="59"/>
      <c r="EYV2347" s="59"/>
      <c r="EYW2347" s="59"/>
      <c r="EYX2347" s="59"/>
      <c r="EYY2347" s="59"/>
      <c r="EYZ2347" s="59"/>
      <c r="EZA2347" s="59"/>
      <c r="EZB2347" s="59"/>
      <c r="EZC2347" s="59"/>
      <c r="EZD2347" s="59"/>
      <c r="EZE2347" s="59"/>
      <c r="EZF2347" s="59"/>
      <c r="EZG2347" s="59"/>
      <c r="EZH2347" s="59"/>
      <c r="EZI2347" s="59"/>
      <c r="EZJ2347" s="59"/>
      <c r="EZK2347" s="59"/>
      <c r="EZL2347" s="59"/>
      <c r="EZM2347" s="59"/>
      <c r="EZN2347" s="59"/>
      <c r="EZO2347" s="59"/>
      <c r="EZP2347" s="59"/>
      <c r="EZQ2347" s="59"/>
      <c r="EZR2347" s="59"/>
      <c r="EZS2347" s="59"/>
      <c r="EZT2347" s="59"/>
      <c r="EZU2347" s="59"/>
      <c r="EZV2347" s="59"/>
      <c r="EZW2347" s="59"/>
      <c r="EZX2347" s="59"/>
      <c r="EZY2347" s="59"/>
      <c r="EZZ2347" s="59"/>
      <c r="FAA2347" s="59"/>
      <c r="FAB2347" s="59"/>
      <c r="FAC2347" s="59"/>
      <c r="FAD2347" s="59"/>
      <c r="FAE2347" s="59"/>
      <c r="FAF2347" s="59"/>
      <c r="FAG2347" s="59"/>
      <c r="FAH2347" s="59"/>
      <c r="FAI2347" s="59"/>
      <c r="FAJ2347" s="59"/>
      <c r="FAK2347" s="59"/>
      <c r="FAL2347" s="59"/>
      <c r="FAM2347" s="59"/>
      <c r="FAN2347" s="59"/>
      <c r="FAO2347" s="59"/>
      <c r="FAP2347" s="59"/>
      <c r="FAQ2347" s="59"/>
      <c r="FAR2347" s="59"/>
      <c r="FAS2347" s="59"/>
      <c r="FAT2347" s="59"/>
      <c r="FAU2347" s="59"/>
      <c r="FAV2347" s="59"/>
      <c r="FAW2347" s="59"/>
      <c r="FAX2347" s="59"/>
      <c r="FAY2347" s="59"/>
      <c r="FAZ2347" s="59"/>
      <c r="FBA2347" s="59"/>
      <c r="FBB2347" s="59"/>
      <c r="FBC2347" s="59"/>
      <c r="FBD2347" s="59"/>
      <c r="FBE2347" s="59"/>
      <c r="FBF2347" s="59"/>
      <c r="FBG2347" s="59"/>
      <c r="FBH2347" s="59"/>
      <c r="FBI2347" s="59"/>
      <c r="FBJ2347" s="59"/>
      <c r="FBK2347" s="59"/>
      <c r="FBL2347" s="59"/>
      <c r="FBM2347" s="59"/>
      <c r="FBN2347" s="59"/>
      <c r="FBO2347" s="59"/>
      <c r="FBP2347" s="59"/>
      <c r="FBQ2347" s="59"/>
      <c r="FBR2347" s="59"/>
      <c r="FBS2347" s="59"/>
      <c r="FBT2347" s="59"/>
      <c r="FBU2347" s="59"/>
      <c r="FBV2347" s="59"/>
      <c r="FBW2347" s="59"/>
      <c r="FBX2347" s="59"/>
      <c r="FBY2347" s="59"/>
      <c r="FBZ2347" s="59"/>
      <c r="FCA2347" s="59"/>
      <c r="FCB2347" s="59"/>
      <c r="FCC2347" s="59"/>
      <c r="FCD2347" s="59"/>
      <c r="FCE2347" s="59"/>
      <c r="FCF2347" s="59"/>
      <c r="FCG2347" s="59"/>
      <c r="FCH2347" s="59"/>
      <c r="FCI2347" s="59"/>
      <c r="FCJ2347" s="59"/>
      <c r="FCK2347" s="59"/>
      <c r="FCL2347" s="59"/>
      <c r="FCM2347" s="59"/>
      <c r="FCN2347" s="59"/>
      <c r="FCO2347" s="59"/>
      <c r="FCP2347" s="59"/>
      <c r="FCQ2347" s="59"/>
      <c r="FCR2347" s="59"/>
      <c r="FCS2347" s="59"/>
      <c r="FCT2347" s="59"/>
      <c r="FCU2347" s="59"/>
      <c r="FCV2347" s="59"/>
      <c r="FCW2347" s="59"/>
      <c r="FCX2347" s="59"/>
      <c r="FCY2347" s="59"/>
      <c r="FCZ2347" s="59"/>
      <c r="FDA2347" s="59"/>
      <c r="FDB2347" s="59"/>
      <c r="FDC2347" s="59"/>
      <c r="FDD2347" s="59"/>
      <c r="FDE2347" s="59"/>
      <c r="FDF2347" s="59"/>
      <c r="FDG2347" s="59"/>
      <c r="FDH2347" s="59"/>
      <c r="FDI2347" s="59"/>
      <c r="FDJ2347" s="59"/>
      <c r="FDK2347" s="59"/>
      <c r="FDL2347" s="59"/>
      <c r="FDM2347" s="59"/>
      <c r="FDN2347" s="59"/>
      <c r="FDO2347" s="59"/>
      <c r="FDP2347" s="59"/>
      <c r="FDQ2347" s="59"/>
      <c r="FDR2347" s="59"/>
      <c r="FDS2347" s="59"/>
      <c r="FDT2347" s="59"/>
      <c r="FDU2347" s="59"/>
      <c r="FDV2347" s="59"/>
      <c r="FDW2347" s="59"/>
      <c r="FDX2347" s="59"/>
      <c r="FDY2347" s="59"/>
      <c r="FDZ2347" s="59"/>
      <c r="FEA2347" s="59"/>
      <c r="FEB2347" s="59"/>
      <c r="FEC2347" s="59"/>
      <c r="FED2347" s="59"/>
      <c r="FEE2347" s="59"/>
      <c r="FEF2347" s="59"/>
      <c r="FEG2347" s="59"/>
      <c r="FEH2347" s="59"/>
      <c r="FEI2347" s="59"/>
      <c r="FEJ2347" s="59"/>
      <c r="FEK2347" s="59"/>
      <c r="FEL2347" s="59"/>
      <c r="FEM2347" s="59"/>
      <c r="FEN2347" s="59"/>
      <c r="FEO2347" s="59"/>
      <c r="FEP2347" s="59"/>
      <c r="FEQ2347" s="59"/>
      <c r="FER2347" s="59"/>
      <c r="FES2347" s="59"/>
      <c r="FET2347" s="59"/>
      <c r="FEU2347" s="59"/>
      <c r="FEV2347" s="59"/>
      <c r="FEW2347" s="59"/>
      <c r="FEX2347" s="59"/>
      <c r="FEY2347" s="59"/>
      <c r="FEZ2347" s="59"/>
      <c r="FFA2347" s="59"/>
      <c r="FFB2347" s="59"/>
      <c r="FFC2347" s="59"/>
      <c r="FFD2347" s="59"/>
      <c r="FFE2347" s="59"/>
      <c r="FFF2347" s="59"/>
      <c r="FFG2347" s="59"/>
      <c r="FFH2347" s="59"/>
      <c r="FFI2347" s="59"/>
      <c r="FFJ2347" s="59"/>
      <c r="FFK2347" s="59"/>
      <c r="FFL2347" s="59"/>
      <c r="FFM2347" s="59"/>
      <c r="FFN2347" s="59"/>
      <c r="FFO2347" s="59"/>
      <c r="FFP2347" s="59"/>
      <c r="FFQ2347" s="59"/>
      <c r="FFR2347" s="59"/>
      <c r="FFS2347" s="59"/>
      <c r="FFT2347" s="59"/>
      <c r="FFU2347" s="59"/>
      <c r="FFV2347" s="59"/>
      <c r="FFW2347" s="59"/>
      <c r="FFX2347" s="59"/>
      <c r="FFY2347" s="59"/>
      <c r="FFZ2347" s="59"/>
      <c r="FGA2347" s="59"/>
      <c r="FGB2347" s="59"/>
      <c r="FGC2347" s="59"/>
      <c r="FGD2347" s="59"/>
      <c r="FGE2347" s="59"/>
      <c r="FGF2347" s="59"/>
      <c r="FGG2347" s="59"/>
      <c r="FGH2347" s="59"/>
      <c r="FGI2347" s="59"/>
      <c r="FGJ2347" s="59"/>
      <c r="FGK2347" s="59"/>
      <c r="FGL2347" s="59"/>
      <c r="FGM2347" s="59"/>
      <c r="FGN2347" s="59"/>
      <c r="FGO2347" s="59"/>
      <c r="FGP2347" s="59"/>
      <c r="FGQ2347" s="59"/>
      <c r="FGR2347" s="59"/>
      <c r="FGS2347" s="59"/>
      <c r="FGT2347" s="59"/>
      <c r="FGU2347" s="59"/>
      <c r="FGV2347" s="59"/>
      <c r="FGW2347" s="59"/>
      <c r="FGX2347" s="59"/>
      <c r="FGY2347" s="59"/>
      <c r="FGZ2347" s="59"/>
      <c r="FHA2347" s="59"/>
      <c r="FHB2347" s="59"/>
      <c r="FHC2347" s="59"/>
      <c r="FHD2347" s="59"/>
      <c r="FHE2347" s="59"/>
      <c r="FHF2347" s="59"/>
      <c r="FHG2347" s="59"/>
      <c r="FHH2347" s="59"/>
      <c r="FHI2347" s="59"/>
      <c r="FHJ2347" s="59"/>
      <c r="FHK2347" s="59"/>
      <c r="FHL2347" s="59"/>
      <c r="FHM2347" s="59"/>
      <c r="FHN2347" s="59"/>
      <c r="FHO2347" s="59"/>
      <c r="FHP2347" s="59"/>
      <c r="FHQ2347" s="59"/>
      <c r="FHR2347" s="59"/>
      <c r="FHS2347" s="59"/>
      <c r="FHT2347" s="59"/>
      <c r="FHU2347" s="59"/>
      <c r="FHV2347" s="59"/>
      <c r="FHW2347" s="59"/>
      <c r="FHX2347" s="59"/>
      <c r="FHY2347" s="59"/>
      <c r="FHZ2347" s="59"/>
      <c r="FIA2347" s="59"/>
      <c r="FIB2347" s="59"/>
      <c r="FIC2347" s="59"/>
      <c r="FID2347" s="59"/>
      <c r="FIE2347" s="59"/>
      <c r="FIF2347" s="59"/>
      <c r="FIG2347" s="59"/>
      <c r="FIH2347" s="59"/>
      <c r="FII2347" s="59"/>
      <c r="FIJ2347" s="59"/>
      <c r="FIK2347" s="59"/>
      <c r="FIL2347" s="59"/>
      <c r="FIM2347" s="59"/>
      <c r="FIN2347" s="59"/>
      <c r="FIO2347" s="59"/>
      <c r="FIP2347" s="59"/>
      <c r="FIQ2347" s="59"/>
      <c r="FIR2347" s="59"/>
      <c r="FIS2347" s="59"/>
      <c r="FIT2347" s="59"/>
      <c r="FIU2347" s="59"/>
      <c r="FIV2347" s="59"/>
      <c r="FIW2347" s="59"/>
      <c r="FIX2347" s="59"/>
      <c r="FIY2347" s="59"/>
      <c r="FIZ2347" s="59"/>
      <c r="FJA2347" s="59"/>
      <c r="FJB2347" s="59"/>
      <c r="FJC2347" s="59"/>
      <c r="FJD2347" s="59"/>
      <c r="FJE2347" s="59"/>
      <c r="FJF2347" s="59"/>
      <c r="FJG2347" s="59"/>
      <c r="FJH2347" s="59"/>
      <c r="FJI2347" s="59"/>
      <c r="FJJ2347" s="59"/>
      <c r="FJK2347" s="59"/>
      <c r="FJL2347" s="59"/>
      <c r="FJM2347" s="59"/>
      <c r="FJN2347" s="59"/>
      <c r="FJO2347" s="59"/>
      <c r="FJP2347" s="59"/>
      <c r="FJQ2347" s="59"/>
      <c r="FJR2347" s="59"/>
      <c r="FJS2347" s="59"/>
      <c r="FJT2347" s="59"/>
      <c r="FJU2347" s="59"/>
      <c r="FJV2347" s="59"/>
      <c r="FJW2347" s="59"/>
      <c r="FJX2347" s="59"/>
      <c r="FJY2347" s="59"/>
      <c r="FJZ2347" s="59"/>
      <c r="FKA2347" s="59"/>
      <c r="FKB2347" s="59"/>
      <c r="FKC2347" s="59"/>
      <c r="FKD2347" s="59"/>
      <c r="FKE2347" s="59"/>
      <c r="FKF2347" s="59"/>
      <c r="FKG2347" s="59"/>
      <c r="FKH2347" s="59"/>
      <c r="FKI2347" s="59"/>
      <c r="FKJ2347" s="59"/>
      <c r="FKK2347" s="59"/>
      <c r="FKL2347" s="59"/>
      <c r="FKM2347" s="59"/>
      <c r="FKN2347" s="59"/>
      <c r="FKO2347" s="59"/>
      <c r="FKP2347" s="59"/>
      <c r="FKQ2347" s="59"/>
      <c r="FKR2347" s="59"/>
      <c r="FKS2347" s="59"/>
      <c r="FKT2347" s="59"/>
      <c r="FKU2347" s="59"/>
      <c r="FKV2347" s="59"/>
      <c r="FKW2347" s="59"/>
      <c r="FKX2347" s="59"/>
      <c r="FKY2347" s="59"/>
      <c r="FKZ2347" s="59"/>
      <c r="FLA2347" s="59"/>
      <c r="FLB2347" s="59"/>
      <c r="FLC2347" s="59"/>
      <c r="FLD2347" s="59"/>
      <c r="FLE2347" s="59"/>
      <c r="FLF2347" s="59"/>
      <c r="FLG2347" s="59"/>
      <c r="FLH2347" s="59"/>
      <c r="FLI2347" s="59"/>
      <c r="FLJ2347" s="59"/>
      <c r="FLK2347" s="59"/>
      <c r="FLL2347" s="59"/>
      <c r="FLM2347" s="59"/>
      <c r="FLN2347" s="59"/>
      <c r="FLO2347" s="59"/>
      <c r="FLP2347" s="59"/>
      <c r="FLQ2347" s="59"/>
      <c r="FLR2347" s="59"/>
      <c r="FLS2347" s="59"/>
      <c r="FLT2347" s="59"/>
      <c r="FLU2347" s="59"/>
      <c r="FLV2347" s="59"/>
      <c r="FLW2347" s="59"/>
      <c r="FLX2347" s="59"/>
      <c r="FLY2347" s="59"/>
      <c r="FLZ2347" s="59"/>
      <c r="FMA2347" s="59"/>
      <c r="FMB2347" s="59"/>
      <c r="FMC2347" s="59"/>
      <c r="FMD2347" s="59"/>
      <c r="FME2347" s="59"/>
      <c r="FMF2347" s="59"/>
      <c r="FMG2347" s="59"/>
      <c r="FMH2347" s="59"/>
      <c r="FMI2347" s="59"/>
      <c r="FMJ2347" s="59"/>
      <c r="FMK2347" s="59"/>
      <c r="FML2347" s="59"/>
      <c r="FMM2347" s="59"/>
      <c r="FMN2347" s="59"/>
      <c r="FMO2347" s="59"/>
      <c r="FMP2347" s="59"/>
      <c r="FMQ2347" s="59"/>
      <c r="FMR2347" s="59"/>
      <c r="FMS2347" s="59"/>
      <c r="FMT2347" s="59"/>
      <c r="FMU2347" s="59"/>
      <c r="FMV2347" s="59"/>
      <c r="FMW2347" s="59"/>
      <c r="FMX2347" s="59"/>
      <c r="FMY2347" s="59"/>
      <c r="FMZ2347" s="59"/>
      <c r="FNA2347" s="59"/>
      <c r="FNB2347" s="59"/>
      <c r="FNC2347" s="59"/>
      <c r="FND2347" s="59"/>
      <c r="FNE2347" s="59"/>
      <c r="FNF2347" s="59"/>
      <c r="FNG2347" s="59"/>
      <c r="FNH2347" s="59"/>
      <c r="FNI2347" s="59"/>
      <c r="FNJ2347" s="59"/>
      <c r="FNK2347" s="59"/>
      <c r="FNL2347" s="59"/>
      <c r="FNM2347" s="59"/>
      <c r="FNN2347" s="59"/>
      <c r="FNO2347" s="59"/>
      <c r="FNP2347" s="59"/>
      <c r="FNQ2347" s="59"/>
      <c r="FNR2347" s="59"/>
      <c r="FNS2347" s="59"/>
      <c r="FNT2347" s="59"/>
      <c r="FNU2347" s="59"/>
      <c r="FNV2347" s="59"/>
      <c r="FNW2347" s="59"/>
      <c r="FNX2347" s="59"/>
      <c r="FNY2347" s="59"/>
      <c r="FNZ2347" s="59"/>
      <c r="FOA2347" s="59"/>
      <c r="FOB2347" s="59"/>
      <c r="FOC2347" s="59"/>
      <c r="FOD2347" s="59"/>
      <c r="FOE2347" s="59"/>
      <c r="FOF2347" s="59"/>
      <c r="FOG2347" s="59"/>
      <c r="FOH2347" s="59"/>
      <c r="FOI2347" s="59"/>
      <c r="FOJ2347" s="59"/>
      <c r="FOK2347" s="59"/>
      <c r="FOL2347" s="59"/>
      <c r="FOM2347" s="59"/>
      <c r="FON2347" s="59"/>
      <c r="FOO2347" s="59"/>
      <c r="FOP2347" s="59"/>
      <c r="FOQ2347" s="59"/>
      <c r="FOR2347" s="59"/>
      <c r="FOS2347" s="59"/>
      <c r="FOT2347" s="59"/>
      <c r="FOU2347" s="59"/>
      <c r="FOV2347" s="59"/>
      <c r="FOW2347" s="59"/>
      <c r="FOX2347" s="59"/>
      <c r="FOY2347" s="59"/>
      <c r="FOZ2347" s="59"/>
      <c r="FPA2347" s="59"/>
      <c r="FPB2347" s="59"/>
      <c r="FPC2347" s="59"/>
      <c r="FPD2347" s="59"/>
      <c r="FPE2347" s="59"/>
      <c r="FPF2347" s="59"/>
      <c r="FPG2347" s="59"/>
      <c r="FPH2347" s="59"/>
      <c r="FPI2347" s="59"/>
      <c r="FPJ2347" s="59"/>
      <c r="FPK2347" s="59"/>
      <c r="FPL2347" s="59"/>
      <c r="FPM2347" s="59"/>
      <c r="FPN2347" s="59"/>
      <c r="FPO2347" s="59"/>
      <c r="FPP2347" s="59"/>
      <c r="FPQ2347" s="59"/>
      <c r="FPR2347" s="59"/>
      <c r="FPS2347" s="59"/>
      <c r="FPT2347" s="59"/>
      <c r="FPU2347" s="59"/>
      <c r="FPV2347" s="59"/>
      <c r="FPW2347" s="59"/>
      <c r="FPX2347" s="59"/>
      <c r="FPY2347" s="59"/>
      <c r="FPZ2347" s="59"/>
      <c r="FQA2347" s="59"/>
      <c r="FQB2347" s="59"/>
      <c r="FQC2347" s="59"/>
      <c r="FQD2347" s="59"/>
      <c r="FQE2347" s="59"/>
      <c r="FQF2347" s="59"/>
      <c r="FQG2347" s="59"/>
      <c r="FQH2347" s="59"/>
      <c r="FQI2347" s="59"/>
      <c r="FQJ2347" s="59"/>
      <c r="FQK2347" s="59"/>
      <c r="FQL2347" s="59"/>
      <c r="FQM2347" s="59"/>
      <c r="FQN2347" s="59"/>
      <c r="FQO2347" s="59"/>
      <c r="FQP2347" s="59"/>
      <c r="FQQ2347" s="59"/>
      <c r="FQR2347" s="59"/>
      <c r="FQS2347" s="59"/>
      <c r="FQT2347" s="59"/>
      <c r="FQU2347" s="59"/>
      <c r="FQV2347" s="59"/>
      <c r="FQW2347" s="59"/>
      <c r="FQX2347" s="59"/>
      <c r="FQY2347" s="59"/>
      <c r="FQZ2347" s="59"/>
      <c r="FRA2347" s="59"/>
      <c r="FRB2347" s="59"/>
      <c r="FRC2347" s="59"/>
      <c r="FRD2347" s="59"/>
      <c r="FRE2347" s="59"/>
      <c r="FRF2347" s="59"/>
      <c r="FRG2347" s="59"/>
      <c r="FRH2347" s="59"/>
      <c r="FRI2347" s="59"/>
      <c r="FRJ2347" s="59"/>
      <c r="FRK2347" s="59"/>
      <c r="FRL2347" s="59"/>
      <c r="FRM2347" s="59"/>
      <c r="FRN2347" s="59"/>
      <c r="FRO2347" s="59"/>
      <c r="FRP2347" s="59"/>
      <c r="FRQ2347" s="59"/>
      <c r="FRR2347" s="59"/>
      <c r="FRS2347" s="59"/>
      <c r="FRT2347" s="59"/>
      <c r="FRU2347" s="59"/>
      <c r="FRV2347" s="59"/>
      <c r="FRW2347" s="59"/>
      <c r="FRX2347" s="59"/>
      <c r="FRY2347" s="59"/>
      <c r="FRZ2347" s="59"/>
      <c r="FSA2347" s="59"/>
      <c r="FSB2347" s="59"/>
      <c r="FSC2347" s="59"/>
      <c r="FSD2347" s="59"/>
      <c r="FSE2347" s="59"/>
      <c r="FSF2347" s="59"/>
      <c r="FSG2347" s="59"/>
      <c r="FSH2347" s="59"/>
      <c r="FSI2347" s="59"/>
      <c r="FSJ2347" s="59"/>
      <c r="FSK2347" s="59"/>
      <c r="FSL2347" s="59"/>
      <c r="FSM2347" s="59"/>
      <c r="FSN2347" s="59"/>
      <c r="FSO2347" s="59"/>
      <c r="FSP2347" s="59"/>
      <c r="FSQ2347" s="59"/>
      <c r="FSR2347" s="59"/>
      <c r="FSS2347" s="59"/>
      <c r="FST2347" s="59"/>
      <c r="FSU2347" s="59"/>
      <c r="FSV2347" s="59"/>
      <c r="FSW2347" s="59"/>
      <c r="FSX2347" s="59"/>
      <c r="FSY2347" s="59"/>
      <c r="FSZ2347" s="59"/>
      <c r="FTA2347" s="59"/>
      <c r="FTB2347" s="59"/>
      <c r="FTC2347" s="59"/>
      <c r="FTD2347" s="59"/>
      <c r="FTE2347" s="59"/>
      <c r="FTF2347" s="59"/>
      <c r="FTG2347" s="59"/>
      <c r="FTH2347" s="59"/>
      <c r="FTI2347" s="59"/>
      <c r="FTJ2347" s="59"/>
      <c r="FTK2347" s="59"/>
      <c r="FTL2347" s="59"/>
      <c r="FTM2347" s="59"/>
      <c r="FTN2347" s="59"/>
      <c r="FTO2347" s="59"/>
      <c r="FTP2347" s="59"/>
      <c r="FTQ2347" s="59"/>
      <c r="FTR2347" s="59"/>
      <c r="FTS2347" s="59"/>
      <c r="FTT2347" s="59"/>
      <c r="FTU2347" s="59"/>
      <c r="FTV2347" s="59"/>
      <c r="FTW2347" s="59"/>
      <c r="FTX2347" s="59"/>
      <c r="FTY2347" s="59"/>
      <c r="FTZ2347" s="59"/>
      <c r="FUA2347" s="59"/>
      <c r="FUB2347" s="59"/>
      <c r="FUC2347" s="59"/>
      <c r="FUD2347" s="59"/>
      <c r="FUE2347" s="59"/>
      <c r="FUF2347" s="59"/>
      <c r="FUG2347" s="59"/>
      <c r="FUH2347" s="59"/>
      <c r="FUI2347" s="59"/>
      <c r="FUJ2347" s="59"/>
      <c r="FUK2347" s="59"/>
      <c r="FUL2347" s="59"/>
      <c r="FUM2347" s="59"/>
      <c r="FUN2347" s="59"/>
      <c r="FUO2347" s="59"/>
      <c r="FUP2347" s="59"/>
      <c r="FUQ2347" s="59"/>
      <c r="FUR2347" s="59"/>
      <c r="FUS2347" s="59"/>
      <c r="FUT2347" s="59"/>
      <c r="FUU2347" s="59"/>
      <c r="FUV2347" s="59"/>
      <c r="FUW2347" s="59"/>
      <c r="FUX2347" s="59"/>
      <c r="FUY2347" s="59"/>
      <c r="FUZ2347" s="59"/>
      <c r="FVA2347" s="59"/>
      <c r="FVB2347" s="59"/>
      <c r="FVC2347" s="59"/>
      <c r="FVD2347" s="59"/>
      <c r="FVE2347" s="59"/>
      <c r="FVF2347" s="59"/>
      <c r="FVG2347" s="59"/>
      <c r="FVH2347" s="59"/>
      <c r="FVI2347" s="59"/>
      <c r="FVJ2347" s="59"/>
      <c r="FVK2347" s="59"/>
      <c r="FVL2347" s="59"/>
      <c r="FVM2347" s="59"/>
      <c r="FVN2347" s="59"/>
      <c r="FVO2347" s="59"/>
      <c r="FVP2347" s="59"/>
      <c r="FVQ2347" s="59"/>
      <c r="FVR2347" s="59"/>
      <c r="FVS2347" s="59"/>
      <c r="FVT2347" s="59"/>
      <c r="FVU2347" s="59"/>
      <c r="FVV2347" s="59"/>
      <c r="FVW2347" s="59"/>
      <c r="FVX2347" s="59"/>
      <c r="FVY2347" s="59"/>
      <c r="FVZ2347" s="59"/>
      <c r="FWA2347" s="59"/>
      <c r="FWB2347" s="59"/>
      <c r="FWC2347" s="59"/>
      <c r="FWD2347" s="59"/>
      <c r="FWE2347" s="59"/>
      <c r="FWF2347" s="59"/>
      <c r="FWG2347" s="59"/>
      <c r="FWH2347" s="59"/>
      <c r="FWI2347" s="59"/>
      <c r="FWJ2347" s="59"/>
      <c r="FWK2347" s="59"/>
      <c r="FWL2347" s="59"/>
      <c r="FWM2347" s="59"/>
      <c r="FWN2347" s="59"/>
      <c r="FWO2347" s="59"/>
      <c r="FWP2347" s="59"/>
      <c r="FWQ2347" s="59"/>
      <c r="FWR2347" s="59"/>
      <c r="FWS2347" s="59"/>
      <c r="FWT2347" s="59"/>
      <c r="FWU2347" s="59"/>
      <c r="FWV2347" s="59"/>
      <c r="FWW2347" s="59"/>
      <c r="FWX2347" s="59"/>
      <c r="FWY2347" s="59"/>
      <c r="FWZ2347" s="59"/>
      <c r="FXA2347" s="59"/>
      <c r="FXB2347" s="59"/>
      <c r="FXC2347" s="59"/>
      <c r="FXD2347" s="59"/>
      <c r="FXE2347" s="59"/>
      <c r="FXF2347" s="59"/>
      <c r="FXG2347" s="59"/>
      <c r="FXH2347" s="59"/>
      <c r="FXI2347" s="59"/>
      <c r="FXJ2347" s="59"/>
      <c r="FXK2347" s="59"/>
      <c r="FXL2347" s="59"/>
      <c r="FXM2347" s="59"/>
      <c r="FXN2347" s="59"/>
      <c r="FXO2347" s="59"/>
      <c r="FXP2347" s="59"/>
      <c r="FXQ2347" s="59"/>
      <c r="FXR2347" s="59"/>
      <c r="FXS2347" s="59"/>
      <c r="FXT2347" s="59"/>
      <c r="FXU2347" s="59"/>
      <c r="FXV2347" s="59"/>
      <c r="FXW2347" s="59"/>
      <c r="FXX2347" s="59"/>
      <c r="FXY2347" s="59"/>
      <c r="FXZ2347" s="59"/>
      <c r="FYA2347" s="59"/>
      <c r="FYB2347" s="59"/>
      <c r="FYC2347" s="59"/>
      <c r="FYD2347" s="59"/>
      <c r="FYE2347" s="59"/>
      <c r="FYF2347" s="59"/>
      <c r="FYG2347" s="59"/>
      <c r="FYH2347" s="59"/>
      <c r="FYI2347" s="59"/>
      <c r="FYJ2347" s="59"/>
      <c r="FYK2347" s="59"/>
      <c r="FYL2347" s="59"/>
      <c r="FYM2347" s="59"/>
      <c r="FYN2347" s="59"/>
      <c r="FYO2347" s="59"/>
      <c r="FYP2347" s="59"/>
      <c r="FYQ2347" s="59"/>
      <c r="FYR2347" s="59"/>
      <c r="FYS2347" s="59"/>
      <c r="FYT2347" s="59"/>
      <c r="FYU2347" s="59"/>
      <c r="FYV2347" s="59"/>
      <c r="FYW2347" s="59"/>
      <c r="FYX2347" s="59"/>
      <c r="FYY2347" s="59"/>
      <c r="FYZ2347" s="59"/>
      <c r="FZA2347" s="59"/>
      <c r="FZB2347" s="59"/>
      <c r="FZC2347" s="59"/>
      <c r="FZD2347" s="59"/>
      <c r="FZE2347" s="59"/>
      <c r="FZF2347" s="59"/>
      <c r="FZG2347" s="59"/>
      <c r="FZH2347" s="59"/>
      <c r="FZI2347" s="59"/>
      <c r="FZJ2347" s="59"/>
      <c r="FZK2347" s="59"/>
      <c r="FZL2347" s="59"/>
      <c r="FZM2347" s="59"/>
      <c r="FZN2347" s="59"/>
      <c r="FZO2347" s="59"/>
      <c r="FZP2347" s="59"/>
      <c r="FZQ2347" s="59"/>
      <c r="FZR2347" s="59"/>
      <c r="FZS2347" s="59"/>
      <c r="FZT2347" s="59"/>
      <c r="FZU2347" s="59"/>
      <c r="FZV2347" s="59"/>
      <c r="FZW2347" s="59"/>
      <c r="FZX2347" s="59"/>
      <c r="FZY2347" s="59"/>
      <c r="FZZ2347" s="59"/>
      <c r="GAA2347" s="59"/>
      <c r="GAB2347" s="59"/>
      <c r="GAC2347" s="59"/>
      <c r="GAD2347" s="59"/>
      <c r="GAE2347" s="59"/>
      <c r="GAF2347" s="59"/>
      <c r="GAG2347" s="59"/>
      <c r="GAH2347" s="59"/>
      <c r="GAI2347" s="59"/>
      <c r="GAJ2347" s="59"/>
      <c r="GAK2347" s="59"/>
      <c r="GAL2347" s="59"/>
      <c r="GAM2347" s="59"/>
      <c r="GAN2347" s="59"/>
      <c r="GAO2347" s="59"/>
      <c r="GAP2347" s="59"/>
      <c r="GAQ2347" s="59"/>
      <c r="GAR2347" s="59"/>
      <c r="GAS2347" s="59"/>
      <c r="GAT2347" s="59"/>
      <c r="GAU2347" s="59"/>
      <c r="GAV2347" s="59"/>
      <c r="GAW2347" s="59"/>
      <c r="GAX2347" s="59"/>
      <c r="GAY2347" s="59"/>
      <c r="GAZ2347" s="59"/>
      <c r="GBA2347" s="59"/>
      <c r="GBB2347" s="59"/>
      <c r="GBC2347" s="59"/>
      <c r="GBD2347" s="59"/>
      <c r="GBE2347" s="59"/>
      <c r="GBF2347" s="59"/>
      <c r="GBG2347" s="59"/>
      <c r="GBH2347" s="59"/>
      <c r="GBI2347" s="59"/>
      <c r="GBJ2347" s="59"/>
      <c r="GBK2347" s="59"/>
      <c r="GBL2347" s="59"/>
      <c r="GBM2347" s="59"/>
      <c r="GBN2347" s="59"/>
      <c r="GBO2347" s="59"/>
      <c r="GBP2347" s="59"/>
      <c r="GBQ2347" s="59"/>
      <c r="GBR2347" s="59"/>
      <c r="GBS2347" s="59"/>
      <c r="GBT2347" s="59"/>
      <c r="GBU2347" s="59"/>
      <c r="GBV2347" s="59"/>
      <c r="GBW2347" s="59"/>
      <c r="GBX2347" s="59"/>
      <c r="GBY2347" s="59"/>
      <c r="GBZ2347" s="59"/>
      <c r="GCA2347" s="59"/>
      <c r="GCB2347" s="59"/>
      <c r="GCC2347" s="59"/>
      <c r="GCD2347" s="59"/>
      <c r="GCE2347" s="59"/>
      <c r="GCF2347" s="59"/>
      <c r="GCG2347" s="59"/>
      <c r="GCH2347" s="59"/>
      <c r="GCI2347" s="59"/>
      <c r="GCJ2347" s="59"/>
      <c r="GCK2347" s="59"/>
      <c r="GCL2347" s="59"/>
      <c r="GCM2347" s="59"/>
      <c r="GCN2347" s="59"/>
      <c r="GCO2347" s="59"/>
      <c r="GCP2347" s="59"/>
      <c r="GCQ2347" s="59"/>
      <c r="GCR2347" s="59"/>
      <c r="GCS2347" s="59"/>
      <c r="GCT2347" s="59"/>
      <c r="GCU2347" s="59"/>
      <c r="GCV2347" s="59"/>
      <c r="GCW2347" s="59"/>
      <c r="GCX2347" s="59"/>
      <c r="GCY2347" s="59"/>
      <c r="GCZ2347" s="59"/>
      <c r="GDA2347" s="59"/>
      <c r="GDB2347" s="59"/>
      <c r="GDC2347" s="59"/>
      <c r="GDD2347" s="59"/>
      <c r="GDE2347" s="59"/>
      <c r="GDF2347" s="59"/>
      <c r="GDG2347" s="59"/>
      <c r="GDH2347" s="59"/>
      <c r="GDI2347" s="59"/>
      <c r="GDJ2347" s="59"/>
      <c r="GDK2347" s="59"/>
      <c r="GDL2347" s="59"/>
      <c r="GDM2347" s="59"/>
      <c r="GDN2347" s="59"/>
      <c r="GDO2347" s="59"/>
      <c r="GDP2347" s="59"/>
      <c r="GDQ2347" s="59"/>
      <c r="GDR2347" s="59"/>
      <c r="GDS2347" s="59"/>
      <c r="GDT2347" s="59"/>
      <c r="GDU2347" s="59"/>
      <c r="GDV2347" s="59"/>
      <c r="GDW2347" s="59"/>
      <c r="GDX2347" s="59"/>
      <c r="GDY2347" s="59"/>
      <c r="GDZ2347" s="59"/>
      <c r="GEA2347" s="59"/>
      <c r="GEB2347" s="59"/>
      <c r="GEC2347" s="59"/>
      <c r="GED2347" s="59"/>
      <c r="GEE2347" s="59"/>
      <c r="GEF2347" s="59"/>
      <c r="GEG2347" s="59"/>
      <c r="GEH2347" s="59"/>
      <c r="GEI2347" s="59"/>
      <c r="GEJ2347" s="59"/>
      <c r="GEK2347" s="59"/>
      <c r="GEL2347" s="59"/>
      <c r="GEM2347" s="59"/>
      <c r="GEN2347" s="59"/>
      <c r="GEO2347" s="59"/>
      <c r="GEP2347" s="59"/>
      <c r="GEQ2347" s="59"/>
      <c r="GER2347" s="59"/>
      <c r="GES2347" s="59"/>
      <c r="GET2347" s="59"/>
      <c r="GEU2347" s="59"/>
      <c r="GEV2347" s="59"/>
      <c r="GEW2347" s="59"/>
      <c r="GEX2347" s="59"/>
      <c r="GEY2347" s="59"/>
      <c r="GEZ2347" s="59"/>
      <c r="GFA2347" s="59"/>
      <c r="GFB2347" s="59"/>
      <c r="GFC2347" s="59"/>
      <c r="GFD2347" s="59"/>
      <c r="GFE2347" s="59"/>
      <c r="GFF2347" s="59"/>
      <c r="GFG2347" s="59"/>
      <c r="GFH2347" s="59"/>
      <c r="GFI2347" s="59"/>
      <c r="GFJ2347" s="59"/>
      <c r="GFK2347" s="59"/>
      <c r="GFL2347" s="59"/>
      <c r="GFM2347" s="59"/>
      <c r="GFN2347" s="59"/>
      <c r="GFO2347" s="59"/>
      <c r="GFP2347" s="59"/>
      <c r="GFQ2347" s="59"/>
      <c r="GFR2347" s="59"/>
      <c r="GFS2347" s="59"/>
      <c r="GFT2347" s="59"/>
      <c r="GFU2347" s="59"/>
      <c r="GFV2347" s="59"/>
      <c r="GFW2347" s="59"/>
      <c r="GFX2347" s="59"/>
      <c r="GFY2347" s="59"/>
      <c r="GFZ2347" s="59"/>
      <c r="GGA2347" s="59"/>
      <c r="GGB2347" s="59"/>
      <c r="GGC2347" s="59"/>
      <c r="GGD2347" s="59"/>
      <c r="GGE2347" s="59"/>
      <c r="GGF2347" s="59"/>
      <c r="GGG2347" s="59"/>
      <c r="GGH2347" s="59"/>
      <c r="GGI2347" s="59"/>
      <c r="GGJ2347" s="59"/>
      <c r="GGK2347" s="59"/>
      <c r="GGL2347" s="59"/>
      <c r="GGM2347" s="59"/>
      <c r="GGN2347" s="59"/>
      <c r="GGO2347" s="59"/>
      <c r="GGP2347" s="59"/>
      <c r="GGQ2347" s="59"/>
      <c r="GGR2347" s="59"/>
      <c r="GGS2347" s="59"/>
      <c r="GGT2347" s="59"/>
      <c r="GGU2347" s="59"/>
      <c r="GGV2347" s="59"/>
      <c r="GGW2347" s="59"/>
      <c r="GGX2347" s="59"/>
      <c r="GGY2347" s="59"/>
      <c r="GGZ2347" s="59"/>
      <c r="GHA2347" s="59"/>
      <c r="GHB2347" s="59"/>
      <c r="GHC2347" s="59"/>
      <c r="GHD2347" s="59"/>
      <c r="GHE2347" s="59"/>
      <c r="GHF2347" s="59"/>
      <c r="GHG2347" s="59"/>
      <c r="GHH2347" s="59"/>
      <c r="GHI2347" s="59"/>
      <c r="GHJ2347" s="59"/>
      <c r="GHK2347" s="59"/>
      <c r="GHL2347" s="59"/>
      <c r="GHM2347" s="59"/>
      <c r="GHN2347" s="59"/>
      <c r="GHO2347" s="59"/>
      <c r="GHP2347" s="59"/>
      <c r="GHQ2347" s="59"/>
      <c r="GHR2347" s="59"/>
      <c r="GHS2347" s="59"/>
      <c r="GHT2347" s="59"/>
      <c r="GHU2347" s="59"/>
      <c r="GHV2347" s="59"/>
      <c r="GHW2347" s="59"/>
      <c r="GHX2347" s="59"/>
      <c r="GHY2347" s="59"/>
      <c r="GHZ2347" s="59"/>
      <c r="GIA2347" s="59"/>
      <c r="GIB2347" s="59"/>
      <c r="GIC2347" s="59"/>
      <c r="GID2347" s="59"/>
      <c r="GIE2347" s="59"/>
      <c r="GIF2347" s="59"/>
      <c r="GIG2347" s="59"/>
      <c r="GIH2347" s="59"/>
      <c r="GII2347" s="59"/>
      <c r="GIJ2347" s="59"/>
      <c r="GIK2347" s="59"/>
      <c r="GIL2347" s="59"/>
      <c r="GIM2347" s="59"/>
      <c r="GIN2347" s="59"/>
      <c r="GIO2347" s="59"/>
      <c r="GIP2347" s="59"/>
      <c r="GIQ2347" s="59"/>
      <c r="GIR2347" s="59"/>
      <c r="GIS2347" s="59"/>
      <c r="GIT2347" s="59"/>
      <c r="GIU2347" s="59"/>
      <c r="GIV2347" s="59"/>
      <c r="GIW2347" s="59"/>
      <c r="GIX2347" s="59"/>
      <c r="GIY2347" s="59"/>
      <c r="GIZ2347" s="59"/>
      <c r="GJA2347" s="59"/>
      <c r="GJB2347" s="59"/>
      <c r="GJC2347" s="59"/>
      <c r="GJD2347" s="59"/>
      <c r="GJE2347" s="59"/>
      <c r="GJF2347" s="59"/>
      <c r="GJG2347" s="59"/>
      <c r="GJH2347" s="59"/>
      <c r="GJI2347" s="59"/>
      <c r="GJJ2347" s="59"/>
      <c r="GJK2347" s="59"/>
      <c r="GJL2347" s="59"/>
      <c r="GJM2347" s="59"/>
      <c r="GJN2347" s="59"/>
      <c r="GJO2347" s="59"/>
      <c r="GJP2347" s="59"/>
      <c r="GJQ2347" s="59"/>
      <c r="GJR2347" s="59"/>
      <c r="GJS2347" s="59"/>
      <c r="GJT2347" s="59"/>
      <c r="GJU2347" s="59"/>
      <c r="GJV2347" s="59"/>
      <c r="GJW2347" s="59"/>
      <c r="GJX2347" s="59"/>
      <c r="GJY2347" s="59"/>
      <c r="GJZ2347" s="59"/>
      <c r="GKA2347" s="59"/>
      <c r="GKB2347" s="59"/>
      <c r="GKC2347" s="59"/>
      <c r="GKD2347" s="59"/>
      <c r="GKE2347" s="59"/>
      <c r="GKF2347" s="59"/>
      <c r="GKG2347" s="59"/>
      <c r="GKH2347" s="59"/>
      <c r="GKI2347" s="59"/>
      <c r="GKJ2347" s="59"/>
      <c r="GKK2347" s="59"/>
      <c r="GKL2347" s="59"/>
      <c r="GKM2347" s="59"/>
      <c r="GKN2347" s="59"/>
      <c r="GKO2347" s="59"/>
      <c r="GKP2347" s="59"/>
      <c r="GKQ2347" s="59"/>
      <c r="GKR2347" s="59"/>
      <c r="GKS2347" s="59"/>
      <c r="GKT2347" s="59"/>
      <c r="GKU2347" s="59"/>
      <c r="GKV2347" s="59"/>
      <c r="GKW2347" s="59"/>
      <c r="GKX2347" s="59"/>
      <c r="GKY2347" s="59"/>
      <c r="GKZ2347" s="59"/>
      <c r="GLA2347" s="59"/>
      <c r="GLB2347" s="59"/>
      <c r="GLC2347" s="59"/>
      <c r="GLD2347" s="59"/>
      <c r="GLE2347" s="59"/>
      <c r="GLF2347" s="59"/>
      <c r="GLG2347" s="59"/>
      <c r="GLH2347" s="59"/>
      <c r="GLI2347" s="59"/>
      <c r="GLJ2347" s="59"/>
      <c r="GLK2347" s="59"/>
      <c r="GLL2347" s="59"/>
      <c r="GLM2347" s="59"/>
      <c r="GLN2347" s="59"/>
      <c r="GLO2347" s="59"/>
      <c r="GLP2347" s="59"/>
      <c r="GLQ2347" s="59"/>
      <c r="GLR2347" s="59"/>
      <c r="GLS2347" s="59"/>
      <c r="GLT2347" s="59"/>
      <c r="GLU2347" s="59"/>
      <c r="GLV2347" s="59"/>
      <c r="GLW2347" s="59"/>
      <c r="GLX2347" s="59"/>
      <c r="GLY2347" s="59"/>
      <c r="GLZ2347" s="59"/>
      <c r="GMA2347" s="59"/>
      <c r="GMB2347" s="59"/>
      <c r="GMC2347" s="59"/>
      <c r="GMD2347" s="59"/>
      <c r="GME2347" s="59"/>
      <c r="GMF2347" s="59"/>
      <c r="GMG2347" s="59"/>
      <c r="GMH2347" s="59"/>
      <c r="GMI2347" s="59"/>
      <c r="GMJ2347" s="59"/>
      <c r="GMK2347" s="59"/>
      <c r="GML2347" s="59"/>
      <c r="GMM2347" s="59"/>
      <c r="GMN2347" s="59"/>
      <c r="GMO2347" s="59"/>
      <c r="GMP2347" s="59"/>
      <c r="GMQ2347" s="59"/>
      <c r="GMR2347" s="59"/>
      <c r="GMS2347" s="59"/>
      <c r="GMT2347" s="59"/>
      <c r="GMU2347" s="59"/>
      <c r="GMV2347" s="59"/>
      <c r="GMW2347" s="59"/>
      <c r="GMX2347" s="59"/>
      <c r="GMY2347" s="59"/>
      <c r="GMZ2347" s="59"/>
      <c r="GNA2347" s="59"/>
      <c r="GNB2347" s="59"/>
      <c r="GNC2347" s="59"/>
      <c r="GND2347" s="59"/>
      <c r="GNE2347" s="59"/>
      <c r="GNF2347" s="59"/>
      <c r="GNG2347" s="59"/>
      <c r="GNH2347" s="59"/>
      <c r="GNI2347" s="59"/>
      <c r="GNJ2347" s="59"/>
      <c r="GNK2347" s="59"/>
      <c r="GNL2347" s="59"/>
      <c r="GNM2347" s="59"/>
      <c r="GNN2347" s="59"/>
      <c r="GNO2347" s="59"/>
      <c r="GNP2347" s="59"/>
      <c r="GNQ2347" s="59"/>
      <c r="GNR2347" s="59"/>
      <c r="GNS2347" s="59"/>
      <c r="GNT2347" s="59"/>
      <c r="GNU2347" s="59"/>
      <c r="GNV2347" s="59"/>
      <c r="GNW2347" s="59"/>
      <c r="GNX2347" s="59"/>
      <c r="GNY2347" s="59"/>
      <c r="GNZ2347" s="59"/>
      <c r="GOA2347" s="59"/>
      <c r="GOB2347" s="59"/>
      <c r="GOC2347" s="59"/>
      <c r="GOD2347" s="59"/>
      <c r="GOE2347" s="59"/>
      <c r="GOF2347" s="59"/>
      <c r="GOG2347" s="59"/>
      <c r="GOH2347" s="59"/>
      <c r="GOI2347" s="59"/>
      <c r="GOJ2347" s="59"/>
      <c r="GOK2347" s="59"/>
      <c r="GOL2347" s="59"/>
      <c r="GOM2347" s="59"/>
      <c r="GON2347" s="59"/>
      <c r="GOO2347" s="59"/>
      <c r="GOP2347" s="59"/>
      <c r="GOQ2347" s="59"/>
      <c r="GOR2347" s="59"/>
      <c r="GOS2347" s="59"/>
      <c r="GOT2347" s="59"/>
      <c r="GOU2347" s="59"/>
      <c r="GOV2347" s="59"/>
      <c r="GOW2347" s="59"/>
      <c r="GOX2347" s="59"/>
      <c r="GOY2347" s="59"/>
      <c r="GOZ2347" s="59"/>
      <c r="GPA2347" s="59"/>
      <c r="GPB2347" s="59"/>
      <c r="GPC2347" s="59"/>
      <c r="GPD2347" s="59"/>
      <c r="GPE2347" s="59"/>
      <c r="GPF2347" s="59"/>
      <c r="GPG2347" s="59"/>
      <c r="GPH2347" s="59"/>
      <c r="GPI2347" s="59"/>
      <c r="GPJ2347" s="59"/>
      <c r="GPK2347" s="59"/>
      <c r="GPL2347" s="59"/>
      <c r="GPM2347" s="59"/>
      <c r="GPN2347" s="59"/>
      <c r="GPO2347" s="59"/>
      <c r="GPP2347" s="59"/>
      <c r="GPQ2347" s="59"/>
      <c r="GPR2347" s="59"/>
      <c r="GPS2347" s="59"/>
      <c r="GPT2347" s="59"/>
      <c r="GPU2347" s="59"/>
      <c r="GPV2347" s="59"/>
      <c r="GPW2347" s="59"/>
      <c r="GPX2347" s="59"/>
      <c r="GPY2347" s="59"/>
      <c r="GPZ2347" s="59"/>
      <c r="GQA2347" s="59"/>
      <c r="GQB2347" s="59"/>
      <c r="GQC2347" s="59"/>
      <c r="GQD2347" s="59"/>
      <c r="GQE2347" s="59"/>
      <c r="GQF2347" s="59"/>
      <c r="GQG2347" s="59"/>
      <c r="GQH2347" s="59"/>
      <c r="GQI2347" s="59"/>
      <c r="GQJ2347" s="59"/>
      <c r="GQK2347" s="59"/>
      <c r="GQL2347" s="59"/>
      <c r="GQM2347" s="59"/>
      <c r="GQN2347" s="59"/>
      <c r="GQO2347" s="59"/>
      <c r="GQP2347" s="59"/>
      <c r="GQQ2347" s="59"/>
      <c r="GQR2347" s="59"/>
      <c r="GQS2347" s="59"/>
      <c r="GQT2347" s="59"/>
      <c r="GQU2347" s="59"/>
      <c r="GQV2347" s="59"/>
      <c r="GQW2347" s="59"/>
      <c r="GQX2347" s="59"/>
      <c r="GQY2347" s="59"/>
      <c r="GQZ2347" s="59"/>
      <c r="GRA2347" s="59"/>
      <c r="GRB2347" s="59"/>
      <c r="GRC2347" s="59"/>
      <c r="GRD2347" s="59"/>
      <c r="GRE2347" s="59"/>
      <c r="GRF2347" s="59"/>
      <c r="GRG2347" s="59"/>
      <c r="GRH2347" s="59"/>
      <c r="GRI2347" s="59"/>
      <c r="GRJ2347" s="59"/>
      <c r="GRK2347" s="59"/>
      <c r="GRL2347" s="59"/>
      <c r="GRM2347" s="59"/>
      <c r="GRN2347" s="59"/>
      <c r="GRO2347" s="59"/>
      <c r="GRP2347" s="59"/>
      <c r="GRQ2347" s="59"/>
      <c r="GRR2347" s="59"/>
      <c r="GRS2347" s="59"/>
      <c r="GRT2347" s="59"/>
      <c r="GRU2347" s="59"/>
      <c r="GRV2347" s="59"/>
      <c r="GRW2347" s="59"/>
      <c r="GRX2347" s="59"/>
      <c r="GRY2347" s="59"/>
      <c r="GRZ2347" s="59"/>
      <c r="GSA2347" s="59"/>
      <c r="GSB2347" s="59"/>
      <c r="GSC2347" s="59"/>
      <c r="GSD2347" s="59"/>
      <c r="GSE2347" s="59"/>
      <c r="GSF2347" s="59"/>
      <c r="GSG2347" s="59"/>
      <c r="GSH2347" s="59"/>
      <c r="GSI2347" s="59"/>
      <c r="GSJ2347" s="59"/>
      <c r="GSK2347" s="59"/>
      <c r="GSL2347" s="59"/>
      <c r="GSM2347" s="59"/>
      <c r="GSN2347" s="59"/>
      <c r="GSO2347" s="59"/>
      <c r="GSP2347" s="59"/>
      <c r="GSQ2347" s="59"/>
      <c r="GSR2347" s="59"/>
      <c r="GSS2347" s="59"/>
      <c r="GST2347" s="59"/>
      <c r="GSU2347" s="59"/>
      <c r="GSV2347" s="59"/>
      <c r="GSW2347" s="59"/>
      <c r="GSX2347" s="59"/>
      <c r="GSY2347" s="59"/>
      <c r="GSZ2347" s="59"/>
      <c r="GTA2347" s="59"/>
      <c r="GTB2347" s="59"/>
      <c r="GTC2347" s="59"/>
      <c r="GTD2347" s="59"/>
      <c r="GTE2347" s="59"/>
      <c r="GTF2347" s="59"/>
      <c r="GTG2347" s="59"/>
      <c r="GTH2347" s="59"/>
      <c r="GTI2347" s="59"/>
      <c r="GTJ2347" s="59"/>
      <c r="GTK2347" s="59"/>
      <c r="GTL2347" s="59"/>
      <c r="GTM2347" s="59"/>
      <c r="GTN2347" s="59"/>
      <c r="GTO2347" s="59"/>
      <c r="GTP2347" s="59"/>
      <c r="GTQ2347" s="59"/>
      <c r="GTR2347" s="59"/>
      <c r="GTS2347" s="59"/>
      <c r="GTT2347" s="59"/>
      <c r="GTU2347" s="59"/>
      <c r="GTV2347" s="59"/>
      <c r="GTW2347" s="59"/>
      <c r="GTX2347" s="59"/>
      <c r="GTY2347" s="59"/>
      <c r="GTZ2347" s="59"/>
      <c r="GUA2347" s="59"/>
      <c r="GUB2347" s="59"/>
      <c r="GUC2347" s="59"/>
      <c r="GUD2347" s="59"/>
      <c r="GUE2347" s="59"/>
      <c r="GUF2347" s="59"/>
      <c r="GUG2347" s="59"/>
      <c r="GUH2347" s="59"/>
      <c r="GUI2347" s="59"/>
      <c r="GUJ2347" s="59"/>
      <c r="GUK2347" s="59"/>
      <c r="GUL2347" s="59"/>
      <c r="GUM2347" s="59"/>
      <c r="GUN2347" s="59"/>
      <c r="GUO2347" s="59"/>
      <c r="GUP2347" s="59"/>
      <c r="GUQ2347" s="59"/>
      <c r="GUR2347" s="59"/>
      <c r="GUS2347" s="59"/>
      <c r="GUT2347" s="59"/>
      <c r="GUU2347" s="59"/>
      <c r="GUV2347" s="59"/>
      <c r="GUW2347" s="59"/>
      <c r="GUX2347" s="59"/>
      <c r="GUY2347" s="59"/>
      <c r="GUZ2347" s="59"/>
      <c r="GVA2347" s="59"/>
      <c r="GVB2347" s="59"/>
      <c r="GVC2347" s="59"/>
      <c r="GVD2347" s="59"/>
      <c r="GVE2347" s="59"/>
      <c r="GVF2347" s="59"/>
      <c r="GVG2347" s="59"/>
      <c r="GVH2347" s="59"/>
      <c r="GVI2347" s="59"/>
      <c r="GVJ2347" s="59"/>
      <c r="GVK2347" s="59"/>
      <c r="GVL2347" s="59"/>
      <c r="GVM2347" s="59"/>
      <c r="GVN2347" s="59"/>
      <c r="GVO2347" s="59"/>
      <c r="GVP2347" s="59"/>
      <c r="GVQ2347" s="59"/>
      <c r="GVR2347" s="59"/>
      <c r="GVS2347" s="59"/>
      <c r="GVT2347" s="59"/>
      <c r="GVU2347" s="59"/>
      <c r="GVV2347" s="59"/>
      <c r="GVW2347" s="59"/>
      <c r="GVX2347" s="59"/>
      <c r="GVY2347" s="59"/>
      <c r="GVZ2347" s="59"/>
      <c r="GWA2347" s="59"/>
      <c r="GWB2347" s="59"/>
      <c r="GWC2347" s="59"/>
      <c r="GWD2347" s="59"/>
      <c r="GWE2347" s="59"/>
      <c r="GWF2347" s="59"/>
      <c r="GWG2347" s="59"/>
      <c r="GWH2347" s="59"/>
      <c r="GWI2347" s="59"/>
      <c r="GWJ2347" s="59"/>
      <c r="GWK2347" s="59"/>
      <c r="GWL2347" s="59"/>
      <c r="GWM2347" s="59"/>
      <c r="GWN2347" s="59"/>
      <c r="GWO2347" s="59"/>
      <c r="GWP2347" s="59"/>
      <c r="GWQ2347" s="59"/>
      <c r="GWR2347" s="59"/>
      <c r="GWS2347" s="59"/>
      <c r="GWT2347" s="59"/>
      <c r="GWU2347" s="59"/>
      <c r="GWV2347" s="59"/>
      <c r="GWW2347" s="59"/>
      <c r="GWX2347" s="59"/>
      <c r="GWY2347" s="59"/>
      <c r="GWZ2347" s="59"/>
      <c r="GXA2347" s="59"/>
      <c r="GXB2347" s="59"/>
      <c r="GXC2347" s="59"/>
      <c r="GXD2347" s="59"/>
      <c r="GXE2347" s="59"/>
      <c r="GXF2347" s="59"/>
      <c r="GXG2347" s="59"/>
      <c r="GXH2347" s="59"/>
      <c r="GXI2347" s="59"/>
      <c r="GXJ2347" s="59"/>
      <c r="GXK2347" s="59"/>
      <c r="GXL2347" s="59"/>
      <c r="GXM2347" s="59"/>
      <c r="GXN2347" s="59"/>
      <c r="GXO2347" s="59"/>
      <c r="GXP2347" s="59"/>
      <c r="GXQ2347" s="59"/>
      <c r="GXR2347" s="59"/>
      <c r="GXS2347" s="59"/>
      <c r="GXT2347" s="59"/>
      <c r="GXU2347" s="59"/>
      <c r="GXV2347" s="59"/>
      <c r="GXW2347" s="59"/>
      <c r="GXX2347" s="59"/>
      <c r="GXY2347" s="59"/>
      <c r="GXZ2347" s="59"/>
      <c r="GYA2347" s="59"/>
      <c r="GYB2347" s="59"/>
      <c r="GYC2347" s="59"/>
      <c r="GYD2347" s="59"/>
      <c r="GYE2347" s="59"/>
      <c r="GYF2347" s="59"/>
      <c r="GYG2347" s="59"/>
      <c r="GYH2347" s="59"/>
      <c r="GYI2347" s="59"/>
      <c r="GYJ2347" s="59"/>
      <c r="GYK2347" s="59"/>
      <c r="GYL2347" s="59"/>
      <c r="GYM2347" s="59"/>
      <c r="GYN2347" s="59"/>
      <c r="GYO2347" s="59"/>
      <c r="GYP2347" s="59"/>
      <c r="GYQ2347" s="59"/>
      <c r="GYR2347" s="59"/>
      <c r="GYS2347" s="59"/>
      <c r="GYT2347" s="59"/>
      <c r="GYU2347" s="59"/>
      <c r="GYV2347" s="59"/>
      <c r="GYW2347" s="59"/>
      <c r="GYX2347" s="59"/>
      <c r="GYY2347" s="59"/>
      <c r="GYZ2347" s="59"/>
      <c r="GZA2347" s="59"/>
      <c r="GZB2347" s="59"/>
      <c r="GZC2347" s="59"/>
      <c r="GZD2347" s="59"/>
      <c r="GZE2347" s="59"/>
      <c r="GZF2347" s="59"/>
      <c r="GZG2347" s="59"/>
      <c r="GZH2347" s="59"/>
      <c r="GZI2347" s="59"/>
      <c r="GZJ2347" s="59"/>
      <c r="GZK2347" s="59"/>
      <c r="GZL2347" s="59"/>
      <c r="GZM2347" s="59"/>
      <c r="GZN2347" s="59"/>
      <c r="GZO2347" s="59"/>
      <c r="GZP2347" s="59"/>
      <c r="GZQ2347" s="59"/>
      <c r="GZR2347" s="59"/>
      <c r="GZS2347" s="59"/>
      <c r="GZT2347" s="59"/>
      <c r="GZU2347" s="59"/>
      <c r="GZV2347" s="59"/>
      <c r="GZW2347" s="59"/>
      <c r="GZX2347" s="59"/>
      <c r="GZY2347" s="59"/>
      <c r="GZZ2347" s="59"/>
      <c r="HAA2347" s="59"/>
      <c r="HAB2347" s="59"/>
      <c r="HAC2347" s="59"/>
      <c r="HAD2347" s="59"/>
      <c r="HAE2347" s="59"/>
      <c r="HAF2347" s="59"/>
      <c r="HAG2347" s="59"/>
      <c r="HAH2347" s="59"/>
      <c r="HAI2347" s="59"/>
      <c r="HAJ2347" s="59"/>
      <c r="HAK2347" s="59"/>
      <c r="HAL2347" s="59"/>
      <c r="HAM2347" s="59"/>
      <c r="HAN2347" s="59"/>
      <c r="HAO2347" s="59"/>
      <c r="HAP2347" s="59"/>
      <c r="HAQ2347" s="59"/>
      <c r="HAR2347" s="59"/>
      <c r="HAS2347" s="59"/>
      <c r="HAT2347" s="59"/>
      <c r="HAU2347" s="59"/>
      <c r="HAV2347" s="59"/>
      <c r="HAW2347" s="59"/>
      <c r="HAX2347" s="59"/>
      <c r="HAY2347" s="59"/>
      <c r="HAZ2347" s="59"/>
      <c r="HBA2347" s="59"/>
      <c r="HBB2347" s="59"/>
      <c r="HBC2347" s="59"/>
      <c r="HBD2347" s="59"/>
      <c r="HBE2347" s="59"/>
      <c r="HBF2347" s="59"/>
      <c r="HBG2347" s="59"/>
      <c r="HBH2347" s="59"/>
      <c r="HBI2347" s="59"/>
      <c r="HBJ2347" s="59"/>
      <c r="HBK2347" s="59"/>
      <c r="HBL2347" s="59"/>
      <c r="HBM2347" s="59"/>
      <c r="HBN2347" s="59"/>
      <c r="HBO2347" s="59"/>
      <c r="HBP2347" s="59"/>
      <c r="HBQ2347" s="59"/>
      <c r="HBR2347" s="59"/>
      <c r="HBS2347" s="59"/>
      <c r="HBT2347" s="59"/>
      <c r="HBU2347" s="59"/>
      <c r="HBV2347" s="59"/>
      <c r="HBW2347" s="59"/>
      <c r="HBX2347" s="59"/>
      <c r="HBY2347" s="59"/>
      <c r="HBZ2347" s="59"/>
      <c r="HCA2347" s="59"/>
      <c r="HCB2347" s="59"/>
      <c r="HCC2347" s="59"/>
      <c r="HCD2347" s="59"/>
      <c r="HCE2347" s="59"/>
      <c r="HCF2347" s="59"/>
      <c r="HCG2347" s="59"/>
      <c r="HCH2347" s="59"/>
      <c r="HCI2347" s="59"/>
      <c r="HCJ2347" s="59"/>
      <c r="HCK2347" s="59"/>
      <c r="HCL2347" s="59"/>
      <c r="HCM2347" s="59"/>
      <c r="HCN2347" s="59"/>
      <c r="HCO2347" s="59"/>
      <c r="HCP2347" s="59"/>
      <c r="HCQ2347" s="59"/>
      <c r="HCR2347" s="59"/>
      <c r="HCS2347" s="59"/>
      <c r="HCT2347" s="59"/>
      <c r="HCU2347" s="59"/>
      <c r="HCV2347" s="59"/>
      <c r="HCW2347" s="59"/>
      <c r="HCX2347" s="59"/>
      <c r="HCY2347" s="59"/>
      <c r="HCZ2347" s="59"/>
      <c r="HDA2347" s="59"/>
      <c r="HDB2347" s="59"/>
      <c r="HDC2347" s="59"/>
      <c r="HDD2347" s="59"/>
      <c r="HDE2347" s="59"/>
      <c r="HDF2347" s="59"/>
      <c r="HDG2347" s="59"/>
      <c r="HDH2347" s="59"/>
      <c r="HDI2347" s="59"/>
      <c r="HDJ2347" s="59"/>
      <c r="HDK2347" s="59"/>
      <c r="HDL2347" s="59"/>
      <c r="HDM2347" s="59"/>
      <c r="HDN2347" s="59"/>
      <c r="HDO2347" s="59"/>
      <c r="HDP2347" s="59"/>
      <c r="HDQ2347" s="59"/>
      <c r="HDR2347" s="59"/>
      <c r="HDS2347" s="59"/>
      <c r="HDT2347" s="59"/>
      <c r="HDU2347" s="59"/>
      <c r="HDV2347" s="59"/>
      <c r="HDW2347" s="59"/>
      <c r="HDX2347" s="59"/>
      <c r="HDY2347" s="59"/>
      <c r="HDZ2347" s="59"/>
      <c r="HEA2347" s="59"/>
      <c r="HEB2347" s="59"/>
      <c r="HEC2347" s="59"/>
      <c r="HED2347" s="59"/>
      <c r="HEE2347" s="59"/>
      <c r="HEF2347" s="59"/>
      <c r="HEG2347" s="59"/>
      <c r="HEH2347" s="59"/>
      <c r="HEI2347" s="59"/>
      <c r="HEJ2347" s="59"/>
      <c r="HEK2347" s="59"/>
      <c r="HEL2347" s="59"/>
      <c r="HEM2347" s="59"/>
      <c r="HEN2347" s="59"/>
      <c r="HEO2347" s="59"/>
      <c r="HEP2347" s="59"/>
      <c r="HEQ2347" s="59"/>
      <c r="HER2347" s="59"/>
      <c r="HES2347" s="59"/>
      <c r="HET2347" s="59"/>
      <c r="HEU2347" s="59"/>
      <c r="HEV2347" s="59"/>
      <c r="HEW2347" s="59"/>
      <c r="HEX2347" s="59"/>
      <c r="HEY2347" s="59"/>
      <c r="HEZ2347" s="59"/>
      <c r="HFA2347" s="59"/>
      <c r="HFB2347" s="59"/>
      <c r="HFC2347" s="59"/>
      <c r="HFD2347" s="59"/>
      <c r="HFE2347" s="59"/>
      <c r="HFF2347" s="59"/>
      <c r="HFG2347" s="59"/>
      <c r="HFH2347" s="59"/>
      <c r="HFI2347" s="59"/>
      <c r="HFJ2347" s="59"/>
      <c r="HFK2347" s="59"/>
      <c r="HFL2347" s="59"/>
      <c r="HFM2347" s="59"/>
      <c r="HFN2347" s="59"/>
      <c r="HFO2347" s="59"/>
      <c r="HFP2347" s="59"/>
      <c r="HFQ2347" s="59"/>
      <c r="HFR2347" s="59"/>
      <c r="HFS2347" s="59"/>
      <c r="HFT2347" s="59"/>
      <c r="HFU2347" s="59"/>
      <c r="HFV2347" s="59"/>
      <c r="HFW2347" s="59"/>
      <c r="HFX2347" s="59"/>
      <c r="HFY2347" s="59"/>
      <c r="HFZ2347" s="59"/>
      <c r="HGA2347" s="59"/>
      <c r="HGB2347" s="59"/>
      <c r="HGC2347" s="59"/>
      <c r="HGD2347" s="59"/>
      <c r="HGE2347" s="59"/>
      <c r="HGF2347" s="59"/>
      <c r="HGG2347" s="59"/>
      <c r="HGH2347" s="59"/>
      <c r="HGI2347" s="59"/>
      <c r="HGJ2347" s="59"/>
      <c r="HGK2347" s="59"/>
      <c r="HGL2347" s="59"/>
      <c r="HGM2347" s="59"/>
      <c r="HGN2347" s="59"/>
      <c r="HGO2347" s="59"/>
      <c r="HGP2347" s="59"/>
      <c r="HGQ2347" s="59"/>
      <c r="HGR2347" s="59"/>
      <c r="HGS2347" s="59"/>
      <c r="HGT2347" s="59"/>
      <c r="HGU2347" s="59"/>
      <c r="HGV2347" s="59"/>
      <c r="HGW2347" s="59"/>
      <c r="HGX2347" s="59"/>
      <c r="HGY2347" s="59"/>
      <c r="HGZ2347" s="59"/>
      <c r="HHA2347" s="59"/>
      <c r="HHB2347" s="59"/>
      <c r="HHC2347" s="59"/>
      <c r="HHD2347" s="59"/>
      <c r="HHE2347" s="59"/>
      <c r="HHF2347" s="59"/>
      <c r="HHG2347" s="59"/>
      <c r="HHH2347" s="59"/>
      <c r="HHI2347" s="59"/>
      <c r="HHJ2347" s="59"/>
      <c r="HHK2347" s="59"/>
      <c r="HHL2347" s="59"/>
      <c r="HHM2347" s="59"/>
      <c r="HHN2347" s="59"/>
      <c r="HHO2347" s="59"/>
      <c r="HHP2347" s="59"/>
      <c r="HHQ2347" s="59"/>
      <c r="HHR2347" s="59"/>
      <c r="HHS2347" s="59"/>
      <c r="HHT2347" s="59"/>
      <c r="HHU2347" s="59"/>
      <c r="HHV2347" s="59"/>
      <c r="HHW2347" s="59"/>
      <c r="HHX2347" s="59"/>
      <c r="HHY2347" s="59"/>
      <c r="HHZ2347" s="59"/>
      <c r="HIA2347" s="59"/>
      <c r="HIB2347" s="59"/>
      <c r="HIC2347" s="59"/>
      <c r="HID2347" s="59"/>
      <c r="HIE2347" s="59"/>
      <c r="HIF2347" s="59"/>
      <c r="HIG2347" s="59"/>
      <c r="HIH2347" s="59"/>
      <c r="HII2347" s="59"/>
      <c r="HIJ2347" s="59"/>
      <c r="HIK2347" s="59"/>
      <c r="HIL2347" s="59"/>
      <c r="HIM2347" s="59"/>
      <c r="HIN2347" s="59"/>
      <c r="HIO2347" s="59"/>
      <c r="HIP2347" s="59"/>
      <c r="HIQ2347" s="59"/>
      <c r="HIR2347" s="59"/>
      <c r="HIS2347" s="59"/>
      <c r="HIT2347" s="59"/>
      <c r="HIU2347" s="59"/>
      <c r="HIV2347" s="59"/>
      <c r="HIW2347" s="59"/>
      <c r="HIX2347" s="59"/>
      <c r="HIY2347" s="59"/>
      <c r="HIZ2347" s="59"/>
      <c r="HJA2347" s="59"/>
      <c r="HJB2347" s="59"/>
      <c r="HJC2347" s="59"/>
      <c r="HJD2347" s="59"/>
      <c r="HJE2347" s="59"/>
      <c r="HJF2347" s="59"/>
      <c r="HJG2347" s="59"/>
      <c r="HJH2347" s="59"/>
      <c r="HJI2347" s="59"/>
      <c r="HJJ2347" s="59"/>
      <c r="HJK2347" s="59"/>
      <c r="HJL2347" s="59"/>
      <c r="HJM2347" s="59"/>
      <c r="HJN2347" s="59"/>
      <c r="HJO2347" s="59"/>
      <c r="HJP2347" s="59"/>
      <c r="HJQ2347" s="59"/>
      <c r="HJR2347" s="59"/>
      <c r="HJS2347" s="59"/>
      <c r="HJT2347" s="59"/>
      <c r="HJU2347" s="59"/>
      <c r="HJV2347" s="59"/>
      <c r="HJW2347" s="59"/>
      <c r="HJX2347" s="59"/>
      <c r="HJY2347" s="59"/>
      <c r="HJZ2347" s="59"/>
      <c r="HKA2347" s="59"/>
      <c r="HKB2347" s="59"/>
      <c r="HKC2347" s="59"/>
      <c r="HKD2347" s="59"/>
      <c r="HKE2347" s="59"/>
      <c r="HKF2347" s="59"/>
      <c r="HKG2347" s="59"/>
      <c r="HKH2347" s="59"/>
      <c r="HKI2347" s="59"/>
      <c r="HKJ2347" s="59"/>
      <c r="HKK2347" s="59"/>
      <c r="HKL2347" s="59"/>
      <c r="HKM2347" s="59"/>
      <c r="HKN2347" s="59"/>
      <c r="HKO2347" s="59"/>
      <c r="HKP2347" s="59"/>
      <c r="HKQ2347" s="59"/>
      <c r="HKR2347" s="59"/>
      <c r="HKS2347" s="59"/>
      <c r="HKT2347" s="59"/>
      <c r="HKU2347" s="59"/>
      <c r="HKV2347" s="59"/>
      <c r="HKW2347" s="59"/>
      <c r="HKX2347" s="59"/>
      <c r="HKY2347" s="59"/>
      <c r="HKZ2347" s="59"/>
      <c r="HLA2347" s="59"/>
      <c r="HLB2347" s="59"/>
      <c r="HLC2347" s="59"/>
      <c r="HLD2347" s="59"/>
      <c r="HLE2347" s="59"/>
      <c r="HLF2347" s="59"/>
      <c r="HLG2347" s="59"/>
      <c r="HLH2347" s="59"/>
      <c r="HLI2347" s="59"/>
      <c r="HLJ2347" s="59"/>
      <c r="HLK2347" s="59"/>
      <c r="HLL2347" s="59"/>
      <c r="HLM2347" s="59"/>
      <c r="HLN2347" s="59"/>
      <c r="HLO2347" s="59"/>
      <c r="HLP2347" s="59"/>
      <c r="HLQ2347" s="59"/>
      <c r="HLR2347" s="59"/>
      <c r="HLS2347" s="59"/>
      <c r="HLT2347" s="59"/>
      <c r="HLU2347" s="59"/>
      <c r="HLV2347" s="59"/>
      <c r="HLW2347" s="59"/>
      <c r="HLX2347" s="59"/>
      <c r="HLY2347" s="59"/>
      <c r="HLZ2347" s="59"/>
      <c r="HMA2347" s="59"/>
      <c r="HMB2347" s="59"/>
      <c r="HMC2347" s="59"/>
      <c r="HMD2347" s="59"/>
      <c r="HME2347" s="59"/>
      <c r="HMF2347" s="59"/>
      <c r="HMG2347" s="59"/>
      <c r="HMH2347" s="59"/>
      <c r="HMI2347" s="59"/>
      <c r="HMJ2347" s="59"/>
      <c r="HMK2347" s="59"/>
      <c r="HML2347" s="59"/>
      <c r="HMM2347" s="59"/>
      <c r="HMN2347" s="59"/>
      <c r="HMO2347" s="59"/>
      <c r="HMP2347" s="59"/>
      <c r="HMQ2347" s="59"/>
      <c r="HMR2347" s="59"/>
      <c r="HMS2347" s="59"/>
      <c r="HMT2347" s="59"/>
      <c r="HMU2347" s="59"/>
      <c r="HMV2347" s="59"/>
      <c r="HMW2347" s="59"/>
      <c r="HMX2347" s="59"/>
      <c r="HMY2347" s="59"/>
      <c r="HMZ2347" s="59"/>
      <c r="HNA2347" s="59"/>
      <c r="HNB2347" s="59"/>
      <c r="HNC2347" s="59"/>
      <c r="HND2347" s="59"/>
      <c r="HNE2347" s="59"/>
      <c r="HNF2347" s="59"/>
      <c r="HNG2347" s="59"/>
      <c r="HNH2347" s="59"/>
      <c r="HNI2347" s="59"/>
      <c r="HNJ2347" s="59"/>
      <c r="HNK2347" s="59"/>
      <c r="HNL2347" s="59"/>
      <c r="HNM2347" s="59"/>
      <c r="HNN2347" s="59"/>
      <c r="HNO2347" s="59"/>
      <c r="HNP2347" s="59"/>
      <c r="HNQ2347" s="59"/>
      <c r="HNR2347" s="59"/>
      <c r="HNS2347" s="59"/>
      <c r="HNT2347" s="59"/>
      <c r="HNU2347" s="59"/>
      <c r="HNV2347" s="59"/>
      <c r="HNW2347" s="59"/>
      <c r="HNX2347" s="59"/>
      <c r="HNY2347" s="59"/>
      <c r="HNZ2347" s="59"/>
      <c r="HOA2347" s="59"/>
      <c r="HOB2347" s="59"/>
      <c r="HOC2347" s="59"/>
      <c r="HOD2347" s="59"/>
      <c r="HOE2347" s="59"/>
      <c r="HOF2347" s="59"/>
      <c r="HOG2347" s="59"/>
      <c r="HOH2347" s="59"/>
      <c r="HOI2347" s="59"/>
      <c r="HOJ2347" s="59"/>
      <c r="HOK2347" s="59"/>
      <c r="HOL2347" s="59"/>
      <c r="HOM2347" s="59"/>
      <c r="HON2347" s="59"/>
      <c r="HOO2347" s="59"/>
      <c r="HOP2347" s="59"/>
      <c r="HOQ2347" s="59"/>
      <c r="HOR2347" s="59"/>
      <c r="HOS2347" s="59"/>
      <c r="HOT2347" s="59"/>
      <c r="HOU2347" s="59"/>
      <c r="HOV2347" s="59"/>
      <c r="HOW2347" s="59"/>
      <c r="HOX2347" s="59"/>
      <c r="HOY2347" s="59"/>
      <c r="HOZ2347" s="59"/>
      <c r="HPA2347" s="59"/>
      <c r="HPB2347" s="59"/>
      <c r="HPC2347" s="59"/>
      <c r="HPD2347" s="59"/>
      <c r="HPE2347" s="59"/>
      <c r="HPF2347" s="59"/>
      <c r="HPG2347" s="59"/>
      <c r="HPH2347" s="59"/>
      <c r="HPI2347" s="59"/>
      <c r="HPJ2347" s="59"/>
      <c r="HPK2347" s="59"/>
      <c r="HPL2347" s="59"/>
      <c r="HPM2347" s="59"/>
      <c r="HPN2347" s="59"/>
      <c r="HPO2347" s="59"/>
      <c r="HPP2347" s="59"/>
      <c r="HPQ2347" s="59"/>
      <c r="HPR2347" s="59"/>
      <c r="HPS2347" s="59"/>
      <c r="HPT2347" s="59"/>
      <c r="HPU2347" s="59"/>
      <c r="HPV2347" s="59"/>
      <c r="HPW2347" s="59"/>
      <c r="HPX2347" s="59"/>
      <c r="HPY2347" s="59"/>
      <c r="HPZ2347" s="59"/>
      <c r="HQA2347" s="59"/>
      <c r="HQB2347" s="59"/>
      <c r="HQC2347" s="59"/>
      <c r="HQD2347" s="59"/>
      <c r="HQE2347" s="59"/>
      <c r="HQF2347" s="59"/>
      <c r="HQG2347" s="59"/>
      <c r="HQH2347" s="59"/>
      <c r="HQI2347" s="59"/>
      <c r="HQJ2347" s="59"/>
      <c r="HQK2347" s="59"/>
      <c r="HQL2347" s="59"/>
      <c r="HQM2347" s="59"/>
      <c r="HQN2347" s="59"/>
      <c r="HQO2347" s="59"/>
      <c r="HQP2347" s="59"/>
      <c r="HQQ2347" s="59"/>
      <c r="HQR2347" s="59"/>
      <c r="HQS2347" s="59"/>
      <c r="HQT2347" s="59"/>
      <c r="HQU2347" s="59"/>
      <c r="HQV2347" s="59"/>
      <c r="HQW2347" s="59"/>
      <c r="HQX2347" s="59"/>
      <c r="HQY2347" s="59"/>
      <c r="HQZ2347" s="59"/>
      <c r="HRA2347" s="59"/>
      <c r="HRB2347" s="59"/>
      <c r="HRC2347" s="59"/>
      <c r="HRD2347" s="59"/>
      <c r="HRE2347" s="59"/>
      <c r="HRF2347" s="59"/>
      <c r="HRG2347" s="59"/>
      <c r="HRH2347" s="59"/>
      <c r="HRI2347" s="59"/>
      <c r="HRJ2347" s="59"/>
      <c r="HRK2347" s="59"/>
      <c r="HRL2347" s="59"/>
      <c r="HRM2347" s="59"/>
      <c r="HRN2347" s="59"/>
      <c r="HRO2347" s="59"/>
      <c r="HRP2347" s="59"/>
      <c r="HRQ2347" s="59"/>
      <c r="HRR2347" s="59"/>
      <c r="HRS2347" s="59"/>
      <c r="HRT2347" s="59"/>
      <c r="HRU2347" s="59"/>
      <c r="HRV2347" s="59"/>
      <c r="HRW2347" s="59"/>
      <c r="HRX2347" s="59"/>
      <c r="HRY2347" s="59"/>
      <c r="HRZ2347" s="59"/>
      <c r="HSA2347" s="59"/>
      <c r="HSB2347" s="59"/>
      <c r="HSC2347" s="59"/>
      <c r="HSD2347" s="59"/>
      <c r="HSE2347" s="59"/>
      <c r="HSF2347" s="59"/>
      <c r="HSG2347" s="59"/>
      <c r="HSH2347" s="59"/>
      <c r="HSI2347" s="59"/>
      <c r="HSJ2347" s="59"/>
      <c r="HSK2347" s="59"/>
      <c r="HSL2347" s="59"/>
      <c r="HSM2347" s="59"/>
      <c r="HSN2347" s="59"/>
      <c r="HSO2347" s="59"/>
      <c r="HSP2347" s="59"/>
      <c r="HSQ2347" s="59"/>
      <c r="HSR2347" s="59"/>
      <c r="HSS2347" s="59"/>
      <c r="HST2347" s="59"/>
      <c r="HSU2347" s="59"/>
      <c r="HSV2347" s="59"/>
      <c r="HSW2347" s="59"/>
      <c r="HSX2347" s="59"/>
      <c r="HSY2347" s="59"/>
      <c r="HSZ2347" s="59"/>
      <c r="HTA2347" s="59"/>
      <c r="HTB2347" s="59"/>
      <c r="HTC2347" s="59"/>
      <c r="HTD2347" s="59"/>
      <c r="HTE2347" s="59"/>
      <c r="HTF2347" s="59"/>
      <c r="HTG2347" s="59"/>
      <c r="HTH2347" s="59"/>
      <c r="HTI2347" s="59"/>
      <c r="HTJ2347" s="59"/>
      <c r="HTK2347" s="59"/>
      <c r="HTL2347" s="59"/>
      <c r="HTM2347" s="59"/>
      <c r="HTN2347" s="59"/>
      <c r="HTO2347" s="59"/>
      <c r="HTP2347" s="59"/>
      <c r="HTQ2347" s="59"/>
      <c r="HTR2347" s="59"/>
      <c r="HTS2347" s="59"/>
      <c r="HTT2347" s="59"/>
      <c r="HTU2347" s="59"/>
      <c r="HTV2347" s="59"/>
      <c r="HTW2347" s="59"/>
      <c r="HTX2347" s="59"/>
      <c r="HTY2347" s="59"/>
      <c r="HTZ2347" s="59"/>
      <c r="HUA2347" s="59"/>
      <c r="HUB2347" s="59"/>
      <c r="HUC2347" s="59"/>
      <c r="HUD2347" s="59"/>
      <c r="HUE2347" s="59"/>
      <c r="HUF2347" s="59"/>
      <c r="HUG2347" s="59"/>
      <c r="HUH2347" s="59"/>
      <c r="HUI2347" s="59"/>
      <c r="HUJ2347" s="59"/>
      <c r="HUK2347" s="59"/>
      <c r="HUL2347" s="59"/>
      <c r="HUM2347" s="59"/>
      <c r="HUN2347" s="59"/>
      <c r="HUO2347" s="59"/>
      <c r="HUP2347" s="59"/>
      <c r="HUQ2347" s="59"/>
      <c r="HUR2347" s="59"/>
      <c r="HUS2347" s="59"/>
      <c r="HUT2347" s="59"/>
      <c r="HUU2347" s="59"/>
      <c r="HUV2347" s="59"/>
      <c r="HUW2347" s="59"/>
      <c r="HUX2347" s="59"/>
      <c r="HUY2347" s="59"/>
      <c r="HUZ2347" s="59"/>
      <c r="HVA2347" s="59"/>
      <c r="HVB2347" s="59"/>
      <c r="HVC2347" s="59"/>
      <c r="HVD2347" s="59"/>
      <c r="HVE2347" s="59"/>
      <c r="HVF2347" s="59"/>
      <c r="HVG2347" s="59"/>
      <c r="HVH2347" s="59"/>
      <c r="HVI2347" s="59"/>
      <c r="HVJ2347" s="59"/>
      <c r="HVK2347" s="59"/>
      <c r="HVL2347" s="59"/>
      <c r="HVM2347" s="59"/>
      <c r="HVN2347" s="59"/>
      <c r="HVO2347" s="59"/>
      <c r="HVP2347" s="59"/>
      <c r="HVQ2347" s="59"/>
      <c r="HVR2347" s="59"/>
      <c r="HVS2347" s="59"/>
      <c r="HVT2347" s="59"/>
      <c r="HVU2347" s="59"/>
      <c r="HVV2347" s="59"/>
      <c r="HVW2347" s="59"/>
      <c r="HVX2347" s="59"/>
      <c r="HVY2347" s="59"/>
      <c r="HVZ2347" s="59"/>
      <c r="HWA2347" s="59"/>
      <c r="HWB2347" s="59"/>
      <c r="HWC2347" s="59"/>
      <c r="HWD2347" s="59"/>
      <c r="HWE2347" s="59"/>
      <c r="HWF2347" s="59"/>
      <c r="HWG2347" s="59"/>
      <c r="HWH2347" s="59"/>
      <c r="HWI2347" s="59"/>
      <c r="HWJ2347" s="59"/>
      <c r="HWK2347" s="59"/>
      <c r="HWL2347" s="59"/>
      <c r="HWM2347" s="59"/>
      <c r="HWN2347" s="59"/>
      <c r="HWO2347" s="59"/>
      <c r="HWP2347" s="59"/>
      <c r="HWQ2347" s="59"/>
      <c r="HWR2347" s="59"/>
      <c r="HWS2347" s="59"/>
      <c r="HWT2347" s="59"/>
      <c r="HWU2347" s="59"/>
      <c r="HWV2347" s="59"/>
      <c r="HWW2347" s="59"/>
      <c r="HWX2347" s="59"/>
      <c r="HWY2347" s="59"/>
      <c r="HWZ2347" s="59"/>
      <c r="HXA2347" s="59"/>
      <c r="HXB2347" s="59"/>
      <c r="HXC2347" s="59"/>
      <c r="HXD2347" s="59"/>
      <c r="HXE2347" s="59"/>
      <c r="HXF2347" s="59"/>
      <c r="HXG2347" s="59"/>
      <c r="HXH2347" s="59"/>
      <c r="HXI2347" s="59"/>
      <c r="HXJ2347" s="59"/>
      <c r="HXK2347" s="59"/>
      <c r="HXL2347" s="59"/>
      <c r="HXM2347" s="59"/>
      <c r="HXN2347" s="59"/>
      <c r="HXO2347" s="59"/>
      <c r="HXP2347" s="59"/>
      <c r="HXQ2347" s="59"/>
      <c r="HXR2347" s="59"/>
      <c r="HXS2347" s="59"/>
      <c r="HXT2347" s="59"/>
      <c r="HXU2347" s="59"/>
      <c r="HXV2347" s="59"/>
      <c r="HXW2347" s="59"/>
      <c r="HXX2347" s="59"/>
      <c r="HXY2347" s="59"/>
      <c r="HXZ2347" s="59"/>
      <c r="HYA2347" s="59"/>
      <c r="HYB2347" s="59"/>
      <c r="HYC2347" s="59"/>
      <c r="HYD2347" s="59"/>
      <c r="HYE2347" s="59"/>
      <c r="HYF2347" s="59"/>
      <c r="HYG2347" s="59"/>
      <c r="HYH2347" s="59"/>
      <c r="HYI2347" s="59"/>
      <c r="HYJ2347" s="59"/>
      <c r="HYK2347" s="59"/>
      <c r="HYL2347" s="59"/>
      <c r="HYM2347" s="59"/>
      <c r="HYN2347" s="59"/>
      <c r="HYO2347" s="59"/>
      <c r="HYP2347" s="59"/>
      <c r="HYQ2347" s="59"/>
      <c r="HYR2347" s="59"/>
      <c r="HYS2347" s="59"/>
      <c r="HYT2347" s="59"/>
      <c r="HYU2347" s="59"/>
      <c r="HYV2347" s="59"/>
      <c r="HYW2347" s="59"/>
      <c r="HYX2347" s="59"/>
      <c r="HYY2347" s="59"/>
      <c r="HYZ2347" s="59"/>
      <c r="HZA2347" s="59"/>
      <c r="HZB2347" s="59"/>
      <c r="HZC2347" s="59"/>
      <c r="HZD2347" s="59"/>
      <c r="HZE2347" s="59"/>
      <c r="HZF2347" s="59"/>
      <c r="HZG2347" s="59"/>
      <c r="HZH2347" s="59"/>
      <c r="HZI2347" s="59"/>
      <c r="HZJ2347" s="59"/>
      <c r="HZK2347" s="59"/>
      <c r="HZL2347" s="59"/>
      <c r="HZM2347" s="59"/>
      <c r="HZN2347" s="59"/>
      <c r="HZO2347" s="59"/>
      <c r="HZP2347" s="59"/>
      <c r="HZQ2347" s="59"/>
      <c r="HZR2347" s="59"/>
      <c r="HZS2347" s="59"/>
      <c r="HZT2347" s="59"/>
      <c r="HZU2347" s="59"/>
      <c r="HZV2347" s="59"/>
      <c r="HZW2347" s="59"/>
      <c r="HZX2347" s="59"/>
      <c r="HZY2347" s="59"/>
      <c r="HZZ2347" s="59"/>
      <c r="IAA2347" s="59"/>
      <c r="IAB2347" s="59"/>
      <c r="IAC2347" s="59"/>
      <c r="IAD2347" s="59"/>
      <c r="IAE2347" s="59"/>
      <c r="IAF2347" s="59"/>
      <c r="IAG2347" s="59"/>
      <c r="IAH2347" s="59"/>
      <c r="IAI2347" s="59"/>
      <c r="IAJ2347" s="59"/>
      <c r="IAK2347" s="59"/>
      <c r="IAL2347" s="59"/>
      <c r="IAM2347" s="59"/>
      <c r="IAN2347" s="59"/>
      <c r="IAO2347" s="59"/>
      <c r="IAP2347" s="59"/>
      <c r="IAQ2347" s="59"/>
      <c r="IAR2347" s="59"/>
      <c r="IAS2347" s="59"/>
      <c r="IAT2347" s="59"/>
      <c r="IAU2347" s="59"/>
      <c r="IAV2347" s="59"/>
      <c r="IAW2347" s="59"/>
      <c r="IAX2347" s="59"/>
      <c r="IAY2347" s="59"/>
      <c r="IAZ2347" s="59"/>
      <c r="IBA2347" s="59"/>
      <c r="IBB2347" s="59"/>
      <c r="IBC2347" s="59"/>
      <c r="IBD2347" s="59"/>
      <c r="IBE2347" s="59"/>
      <c r="IBF2347" s="59"/>
      <c r="IBG2347" s="59"/>
      <c r="IBH2347" s="59"/>
      <c r="IBI2347" s="59"/>
      <c r="IBJ2347" s="59"/>
      <c r="IBK2347" s="59"/>
      <c r="IBL2347" s="59"/>
      <c r="IBM2347" s="59"/>
      <c r="IBN2347" s="59"/>
      <c r="IBO2347" s="59"/>
      <c r="IBP2347" s="59"/>
      <c r="IBQ2347" s="59"/>
      <c r="IBR2347" s="59"/>
      <c r="IBS2347" s="59"/>
      <c r="IBT2347" s="59"/>
      <c r="IBU2347" s="59"/>
      <c r="IBV2347" s="59"/>
      <c r="IBW2347" s="59"/>
      <c r="IBX2347" s="59"/>
      <c r="IBY2347" s="59"/>
      <c r="IBZ2347" s="59"/>
      <c r="ICA2347" s="59"/>
      <c r="ICB2347" s="59"/>
      <c r="ICC2347" s="59"/>
      <c r="ICD2347" s="59"/>
      <c r="ICE2347" s="59"/>
      <c r="ICF2347" s="59"/>
      <c r="ICG2347" s="59"/>
      <c r="ICH2347" s="59"/>
      <c r="ICI2347" s="59"/>
      <c r="ICJ2347" s="59"/>
      <c r="ICK2347" s="59"/>
      <c r="ICL2347" s="59"/>
      <c r="ICM2347" s="59"/>
      <c r="ICN2347" s="59"/>
      <c r="ICO2347" s="59"/>
      <c r="ICP2347" s="59"/>
      <c r="ICQ2347" s="59"/>
      <c r="ICR2347" s="59"/>
      <c r="ICS2347" s="59"/>
      <c r="ICT2347" s="59"/>
      <c r="ICU2347" s="59"/>
      <c r="ICV2347" s="59"/>
      <c r="ICW2347" s="59"/>
      <c r="ICX2347" s="59"/>
      <c r="ICY2347" s="59"/>
      <c r="ICZ2347" s="59"/>
      <c r="IDA2347" s="59"/>
      <c r="IDB2347" s="59"/>
      <c r="IDC2347" s="59"/>
      <c r="IDD2347" s="59"/>
      <c r="IDE2347" s="59"/>
      <c r="IDF2347" s="59"/>
      <c r="IDG2347" s="59"/>
      <c r="IDH2347" s="59"/>
      <c r="IDI2347" s="59"/>
      <c r="IDJ2347" s="59"/>
      <c r="IDK2347" s="59"/>
      <c r="IDL2347" s="59"/>
      <c r="IDM2347" s="59"/>
      <c r="IDN2347" s="59"/>
      <c r="IDO2347" s="59"/>
      <c r="IDP2347" s="59"/>
      <c r="IDQ2347" s="59"/>
      <c r="IDR2347" s="59"/>
      <c r="IDS2347" s="59"/>
      <c r="IDT2347" s="59"/>
      <c r="IDU2347" s="59"/>
      <c r="IDV2347" s="59"/>
      <c r="IDW2347" s="59"/>
      <c r="IDX2347" s="59"/>
      <c r="IDY2347" s="59"/>
      <c r="IDZ2347" s="59"/>
      <c r="IEA2347" s="59"/>
      <c r="IEB2347" s="59"/>
      <c r="IEC2347" s="59"/>
      <c r="IED2347" s="59"/>
      <c r="IEE2347" s="59"/>
      <c r="IEF2347" s="59"/>
      <c r="IEG2347" s="59"/>
      <c r="IEH2347" s="59"/>
      <c r="IEI2347" s="59"/>
      <c r="IEJ2347" s="59"/>
      <c r="IEK2347" s="59"/>
      <c r="IEL2347" s="59"/>
      <c r="IEM2347" s="59"/>
      <c r="IEN2347" s="59"/>
      <c r="IEO2347" s="59"/>
      <c r="IEP2347" s="59"/>
      <c r="IEQ2347" s="59"/>
      <c r="IER2347" s="59"/>
      <c r="IES2347" s="59"/>
      <c r="IET2347" s="59"/>
      <c r="IEU2347" s="59"/>
      <c r="IEV2347" s="59"/>
      <c r="IEW2347" s="59"/>
      <c r="IEX2347" s="59"/>
      <c r="IEY2347" s="59"/>
      <c r="IEZ2347" s="59"/>
      <c r="IFA2347" s="59"/>
      <c r="IFB2347" s="59"/>
      <c r="IFC2347" s="59"/>
      <c r="IFD2347" s="59"/>
      <c r="IFE2347" s="59"/>
      <c r="IFF2347" s="59"/>
      <c r="IFG2347" s="59"/>
      <c r="IFH2347" s="59"/>
      <c r="IFI2347" s="59"/>
      <c r="IFJ2347" s="59"/>
      <c r="IFK2347" s="59"/>
      <c r="IFL2347" s="59"/>
      <c r="IFM2347" s="59"/>
      <c r="IFN2347" s="59"/>
      <c r="IFO2347" s="59"/>
      <c r="IFP2347" s="59"/>
      <c r="IFQ2347" s="59"/>
      <c r="IFR2347" s="59"/>
      <c r="IFS2347" s="59"/>
      <c r="IFT2347" s="59"/>
      <c r="IFU2347" s="59"/>
      <c r="IFV2347" s="59"/>
      <c r="IFW2347" s="59"/>
      <c r="IFX2347" s="59"/>
      <c r="IFY2347" s="59"/>
      <c r="IFZ2347" s="59"/>
      <c r="IGA2347" s="59"/>
      <c r="IGB2347" s="59"/>
      <c r="IGC2347" s="59"/>
      <c r="IGD2347" s="59"/>
      <c r="IGE2347" s="59"/>
      <c r="IGF2347" s="59"/>
      <c r="IGG2347" s="59"/>
      <c r="IGH2347" s="59"/>
      <c r="IGI2347" s="59"/>
      <c r="IGJ2347" s="59"/>
      <c r="IGK2347" s="59"/>
      <c r="IGL2347" s="59"/>
      <c r="IGM2347" s="59"/>
      <c r="IGN2347" s="59"/>
      <c r="IGO2347" s="59"/>
      <c r="IGP2347" s="59"/>
      <c r="IGQ2347" s="59"/>
      <c r="IGR2347" s="59"/>
      <c r="IGS2347" s="59"/>
      <c r="IGT2347" s="59"/>
      <c r="IGU2347" s="59"/>
      <c r="IGV2347" s="59"/>
      <c r="IGW2347" s="59"/>
      <c r="IGX2347" s="59"/>
      <c r="IGY2347" s="59"/>
      <c r="IGZ2347" s="59"/>
      <c r="IHA2347" s="59"/>
      <c r="IHB2347" s="59"/>
      <c r="IHC2347" s="59"/>
      <c r="IHD2347" s="59"/>
      <c r="IHE2347" s="59"/>
      <c r="IHF2347" s="59"/>
      <c r="IHG2347" s="59"/>
      <c r="IHH2347" s="59"/>
      <c r="IHI2347" s="59"/>
      <c r="IHJ2347" s="59"/>
      <c r="IHK2347" s="59"/>
      <c r="IHL2347" s="59"/>
      <c r="IHM2347" s="59"/>
      <c r="IHN2347" s="59"/>
      <c r="IHO2347" s="59"/>
      <c r="IHP2347" s="59"/>
      <c r="IHQ2347" s="59"/>
      <c r="IHR2347" s="59"/>
      <c r="IHS2347" s="59"/>
      <c r="IHT2347" s="59"/>
      <c r="IHU2347" s="59"/>
      <c r="IHV2347" s="59"/>
      <c r="IHW2347" s="59"/>
      <c r="IHX2347" s="59"/>
      <c r="IHY2347" s="59"/>
      <c r="IHZ2347" s="59"/>
      <c r="IIA2347" s="59"/>
      <c r="IIB2347" s="59"/>
      <c r="IIC2347" s="59"/>
      <c r="IID2347" s="59"/>
      <c r="IIE2347" s="59"/>
      <c r="IIF2347" s="59"/>
      <c r="IIG2347" s="59"/>
      <c r="IIH2347" s="59"/>
      <c r="III2347" s="59"/>
      <c r="IIJ2347" s="59"/>
      <c r="IIK2347" s="59"/>
      <c r="IIL2347" s="59"/>
      <c r="IIM2347" s="59"/>
      <c r="IIN2347" s="59"/>
      <c r="IIO2347" s="59"/>
      <c r="IIP2347" s="59"/>
      <c r="IIQ2347" s="59"/>
      <c r="IIR2347" s="59"/>
      <c r="IIS2347" s="59"/>
      <c r="IIT2347" s="59"/>
      <c r="IIU2347" s="59"/>
      <c r="IIV2347" s="59"/>
      <c r="IIW2347" s="59"/>
      <c r="IIX2347" s="59"/>
      <c r="IIY2347" s="59"/>
      <c r="IIZ2347" s="59"/>
      <c r="IJA2347" s="59"/>
      <c r="IJB2347" s="59"/>
      <c r="IJC2347" s="59"/>
      <c r="IJD2347" s="59"/>
      <c r="IJE2347" s="59"/>
      <c r="IJF2347" s="59"/>
      <c r="IJG2347" s="59"/>
      <c r="IJH2347" s="59"/>
      <c r="IJI2347" s="59"/>
      <c r="IJJ2347" s="59"/>
      <c r="IJK2347" s="59"/>
      <c r="IJL2347" s="59"/>
      <c r="IJM2347" s="59"/>
      <c r="IJN2347" s="59"/>
      <c r="IJO2347" s="59"/>
      <c r="IJP2347" s="59"/>
      <c r="IJQ2347" s="59"/>
      <c r="IJR2347" s="59"/>
      <c r="IJS2347" s="59"/>
      <c r="IJT2347" s="59"/>
      <c r="IJU2347" s="59"/>
      <c r="IJV2347" s="59"/>
      <c r="IJW2347" s="59"/>
      <c r="IJX2347" s="59"/>
      <c r="IJY2347" s="59"/>
      <c r="IJZ2347" s="59"/>
      <c r="IKA2347" s="59"/>
      <c r="IKB2347" s="59"/>
      <c r="IKC2347" s="59"/>
      <c r="IKD2347" s="59"/>
      <c r="IKE2347" s="59"/>
      <c r="IKF2347" s="59"/>
      <c r="IKG2347" s="59"/>
      <c r="IKH2347" s="59"/>
      <c r="IKI2347" s="59"/>
      <c r="IKJ2347" s="59"/>
      <c r="IKK2347" s="59"/>
      <c r="IKL2347" s="59"/>
      <c r="IKM2347" s="59"/>
      <c r="IKN2347" s="59"/>
      <c r="IKO2347" s="59"/>
      <c r="IKP2347" s="59"/>
      <c r="IKQ2347" s="59"/>
      <c r="IKR2347" s="59"/>
      <c r="IKS2347" s="59"/>
      <c r="IKT2347" s="59"/>
      <c r="IKU2347" s="59"/>
      <c r="IKV2347" s="59"/>
      <c r="IKW2347" s="59"/>
      <c r="IKX2347" s="59"/>
      <c r="IKY2347" s="59"/>
      <c r="IKZ2347" s="59"/>
      <c r="ILA2347" s="59"/>
      <c r="ILB2347" s="59"/>
      <c r="ILC2347" s="59"/>
      <c r="ILD2347" s="59"/>
      <c r="ILE2347" s="59"/>
      <c r="ILF2347" s="59"/>
      <c r="ILG2347" s="59"/>
      <c r="ILH2347" s="59"/>
      <c r="ILI2347" s="59"/>
      <c r="ILJ2347" s="59"/>
      <c r="ILK2347" s="59"/>
      <c r="ILL2347" s="59"/>
      <c r="ILM2347" s="59"/>
      <c r="ILN2347" s="59"/>
      <c r="ILO2347" s="59"/>
      <c r="ILP2347" s="59"/>
      <c r="ILQ2347" s="59"/>
      <c r="ILR2347" s="59"/>
      <c r="ILS2347" s="59"/>
      <c r="ILT2347" s="59"/>
      <c r="ILU2347" s="59"/>
      <c r="ILV2347" s="59"/>
      <c r="ILW2347" s="59"/>
      <c r="ILX2347" s="59"/>
      <c r="ILY2347" s="59"/>
      <c r="ILZ2347" s="59"/>
      <c r="IMA2347" s="59"/>
      <c r="IMB2347" s="59"/>
      <c r="IMC2347" s="59"/>
      <c r="IMD2347" s="59"/>
      <c r="IME2347" s="59"/>
      <c r="IMF2347" s="59"/>
      <c r="IMG2347" s="59"/>
      <c r="IMH2347" s="59"/>
      <c r="IMI2347" s="59"/>
      <c r="IMJ2347" s="59"/>
      <c r="IMK2347" s="59"/>
      <c r="IML2347" s="59"/>
      <c r="IMM2347" s="59"/>
      <c r="IMN2347" s="59"/>
      <c r="IMO2347" s="59"/>
      <c r="IMP2347" s="59"/>
      <c r="IMQ2347" s="59"/>
      <c r="IMR2347" s="59"/>
      <c r="IMS2347" s="59"/>
      <c r="IMT2347" s="59"/>
      <c r="IMU2347" s="59"/>
      <c r="IMV2347" s="59"/>
      <c r="IMW2347" s="59"/>
      <c r="IMX2347" s="59"/>
      <c r="IMY2347" s="59"/>
      <c r="IMZ2347" s="59"/>
      <c r="INA2347" s="59"/>
      <c r="INB2347" s="59"/>
      <c r="INC2347" s="59"/>
      <c r="IND2347" s="59"/>
      <c r="INE2347" s="59"/>
      <c r="INF2347" s="59"/>
      <c r="ING2347" s="59"/>
      <c r="INH2347" s="59"/>
      <c r="INI2347" s="59"/>
      <c r="INJ2347" s="59"/>
      <c r="INK2347" s="59"/>
      <c r="INL2347" s="59"/>
      <c r="INM2347" s="59"/>
      <c r="INN2347" s="59"/>
      <c r="INO2347" s="59"/>
      <c r="INP2347" s="59"/>
      <c r="INQ2347" s="59"/>
      <c r="INR2347" s="59"/>
      <c r="INS2347" s="59"/>
      <c r="INT2347" s="59"/>
      <c r="INU2347" s="59"/>
      <c r="INV2347" s="59"/>
      <c r="INW2347" s="59"/>
      <c r="INX2347" s="59"/>
      <c r="INY2347" s="59"/>
      <c r="INZ2347" s="59"/>
      <c r="IOA2347" s="59"/>
      <c r="IOB2347" s="59"/>
      <c r="IOC2347" s="59"/>
      <c r="IOD2347" s="59"/>
      <c r="IOE2347" s="59"/>
      <c r="IOF2347" s="59"/>
      <c r="IOG2347" s="59"/>
      <c r="IOH2347" s="59"/>
      <c r="IOI2347" s="59"/>
      <c r="IOJ2347" s="59"/>
      <c r="IOK2347" s="59"/>
      <c r="IOL2347" s="59"/>
      <c r="IOM2347" s="59"/>
      <c r="ION2347" s="59"/>
      <c r="IOO2347" s="59"/>
      <c r="IOP2347" s="59"/>
      <c r="IOQ2347" s="59"/>
      <c r="IOR2347" s="59"/>
      <c r="IOS2347" s="59"/>
      <c r="IOT2347" s="59"/>
      <c r="IOU2347" s="59"/>
      <c r="IOV2347" s="59"/>
      <c r="IOW2347" s="59"/>
      <c r="IOX2347" s="59"/>
      <c r="IOY2347" s="59"/>
      <c r="IOZ2347" s="59"/>
      <c r="IPA2347" s="59"/>
      <c r="IPB2347" s="59"/>
      <c r="IPC2347" s="59"/>
      <c r="IPD2347" s="59"/>
      <c r="IPE2347" s="59"/>
      <c r="IPF2347" s="59"/>
      <c r="IPG2347" s="59"/>
      <c r="IPH2347" s="59"/>
      <c r="IPI2347" s="59"/>
      <c r="IPJ2347" s="59"/>
      <c r="IPK2347" s="59"/>
      <c r="IPL2347" s="59"/>
      <c r="IPM2347" s="59"/>
      <c r="IPN2347" s="59"/>
      <c r="IPO2347" s="59"/>
      <c r="IPP2347" s="59"/>
      <c r="IPQ2347" s="59"/>
      <c r="IPR2347" s="59"/>
      <c r="IPS2347" s="59"/>
      <c r="IPT2347" s="59"/>
      <c r="IPU2347" s="59"/>
      <c r="IPV2347" s="59"/>
      <c r="IPW2347" s="59"/>
      <c r="IPX2347" s="59"/>
      <c r="IPY2347" s="59"/>
      <c r="IPZ2347" s="59"/>
      <c r="IQA2347" s="59"/>
      <c r="IQB2347" s="59"/>
      <c r="IQC2347" s="59"/>
      <c r="IQD2347" s="59"/>
      <c r="IQE2347" s="59"/>
      <c r="IQF2347" s="59"/>
      <c r="IQG2347" s="59"/>
      <c r="IQH2347" s="59"/>
      <c r="IQI2347" s="59"/>
      <c r="IQJ2347" s="59"/>
      <c r="IQK2347" s="59"/>
      <c r="IQL2347" s="59"/>
      <c r="IQM2347" s="59"/>
      <c r="IQN2347" s="59"/>
      <c r="IQO2347" s="59"/>
      <c r="IQP2347" s="59"/>
      <c r="IQQ2347" s="59"/>
      <c r="IQR2347" s="59"/>
      <c r="IQS2347" s="59"/>
      <c r="IQT2347" s="59"/>
      <c r="IQU2347" s="59"/>
      <c r="IQV2347" s="59"/>
      <c r="IQW2347" s="59"/>
      <c r="IQX2347" s="59"/>
      <c r="IQY2347" s="59"/>
      <c r="IQZ2347" s="59"/>
      <c r="IRA2347" s="59"/>
      <c r="IRB2347" s="59"/>
      <c r="IRC2347" s="59"/>
      <c r="IRD2347" s="59"/>
      <c r="IRE2347" s="59"/>
      <c r="IRF2347" s="59"/>
      <c r="IRG2347" s="59"/>
      <c r="IRH2347" s="59"/>
      <c r="IRI2347" s="59"/>
      <c r="IRJ2347" s="59"/>
      <c r="IRK2347" s="59"/>
      <c r="IRL2347" s="59"/>
      <c r="IRM2347" s="59"/>
      <c r="IRN2347" s="59"/>
      <c r="IRO2347" s="59"/>
      <c r="IRP2347" s="59"/>
      <c r="IRQ2347" s="59"/>
      <c r="IRR2347" s="59"/>
      <c r="IRS2347" s="59"/>
      <c r="IRT2347" s="59"/>
      <c r="IRU2347" s="59"/>
      <c r="IRV2347" s="59"/>
      <c r="IRW2347" s="59"/>
      <c r="IRX2347" s="59"/>
      <c r="IRY2347" s="59"/>
      <c r="IRZ2347" s="59"/>
      <c r="ISA2347" s="59"/>
      <c r="ISB2347" s="59"/>
      <c r="ISC2347" s="59"/>
      <c r="ISD2347" s="59"/>
      <c r="ISE2347" s="59"/>
      <c r="ISF2347" s="59"/>
      <c r="ISG2347" s="59"/>
      <c r="ISH2347" s="59"/>
      <c r="ISI2347" s="59"/>
      <c r="ISJ2347" s="59"/>
      <c r="ISK2347" s="59"/>
      <c r="ISL2347" s="59"/>
      <c r="ISM2347" s="59"/>
      <c r="ISN2347" s="59"/>
      <c r="ISO2347" s="59"/>
      <c r="ISP2347" s="59"/>
      <c r="ISQ2347" s="59"/>
      <c r="ISR2347" s="59"/>
      <c r="ISS2347" s="59"/>
      <c r="IST2347" s="59"/>
      <c r="ISU2347" s="59"/>
      <c r="ISV2347" s="59"/>
      <c r="ISW2347" s="59"/>
      <c r="ISX2347" s="59"/>
      <c r="ISY2347" s="59"/>
      <c r="ISZ2347" s="59"/>
      <c r="ITA2347" s="59"/>
      <c r="ITB2347" s="59"/>
      <c r="ITC2347" s="59"/>
      <c r="ITD2347" s="59"/>
      <c r="ITE2347" s="59"/>
      <c r="ITF2347" s="59"/>
      <c r="ITG2347" s="59"/>
      <c r="ITH2347" s="59"/>
      <c r="ITI2347" s="59"/>
      <c r="ITJ2347" s="59"/>
      <c r="ITK2347" s="59"/>
      <c r="ITL2347" s="59"/>
      <c r="ITM2347" s="59"/>
      <c r="ITN2347" s="59"/>
      <c r="ITO2347" s="59"/>
      <c r="ITP2347" s="59"/>
      <c r="ITQ2347" s="59"/>
      <c r="ITR2347" s="59"/>
      <c r="ITS2347" s="59"/>
      <c r="ITT2347" s="59"/>
      <c r="ITU2347" s="59"/>
      <c r="ITV2347" s="59"/>
      <c r="ITW2347" s="59"/>
      <c r="ITX2347" s="59"/>
      <c r="ITY2347" s="59"/>
      <c r="ITZ2347" s="59"/>
      <c r="IUA2347" s="59"/>
      <c r="IUB2347" s="59"/>
      <c r="IUC2347" s="59"/>
      <c r="IUD2347" s="59"/>
      <c r="IUE2347" s="59"/>
      <c r="IUF2347" s="59"/>
      <c r="IUG2347" s="59"/>
      <c r="IUH2347" s="59"/>
      <c r="IUI2347" s="59"/>
      <c r="IUJ2347" s="59"/>
      <c r="IUK2347" s="59"/>
      <c r="IUL2347" s="59"/>
      <c r="IUM2347" s="59"/>
      <c r="IUN2347" s="59"/>
      <c r="IUO2347" s="59"/>
      <c r="IUP2347" s="59"/>
      <c r="IUQ2347" s="59"/>
      <c r="IUR2347" s="59"/>
      <c r="IUS2347" s="59"/>
      <c r="IUT2347" s="59"/>
      <c r="IUU2347" s="59"/>
      <c r="IUV2347" s="59"/>
      <c r="IUW2347" s="59"/>
      <c r="IUX2347" s="59"/>
      <c r="IUY2347" s="59"/>
      <c r="IUZ2347" s="59"/>
      <c r="IVA2347" s="59"/>
      <c r="IVB2347" s="59"/>
      <c r="IVC2347" s="59"/>
      <c r="IVD2347" s="59"/>
      <c r="IVE2347" s="59"/>
      <c r="IVF2347" s="59"/>
      <c r="IVG2347" s="59"/>
      <c r="IVH2347" s="59"/>
      <c r="IVI2347" s="59"/>
      <c r="IVJ2347" s="59"/>
      <c r="IVK2347" s="59"/>
      <c r="IVL2347" s="59"/>
      <c r="IVM2347" s="59"/>
      <c r="IVN2347" s="59"/>
      <c r="IVO2347" s="59"/>
      <c r="IVP2347" s="59"/>
      <c r="IVQ2347" s="59"/>
      <c r="IVR2347" s="59"/>
      <c r="IVS2347" s="59"/>
      <c r="IVT2347" s="59"/>
      <c r="IVU2347" s="59"/>
      <c r="IVV2347" s="59"/>
      <c r="IVW2347" s="59"/>
      <c r="IVX2347" s="59"/>
      <c r="IVY2347" s="59"/>
      <c r="IVZ2347" s="59"/>
      <c r="IWA2347" s="59"/>
      <c r="IWB2347" s="59"/>
      <c r="IWC2347" s="59"/>
      <c r="IWD2347" s="59"/>
      <c r="IWE2347" s="59"/>
      <c r="IWF2347" s="59"/>
      <c r="IWG2347" s="59"/>
      <c r="IWH2347" s="59"/>
      <c r="IWI2347" s="59"/>
      <c r="IWJ2347" s="59"/>
      <c r="IWK2347" s="59"/>
      <c r="IWL2347" s="59"/>
      <c r="IWM2347" s="59"/>
      <c r="IWN2347" s="59"/>
      <c r="IWO2347" s="59"/>
      <c r="IWP2347" s="59"/>
      <c r="IWQ2347" s="59"/>
      <c r="IWR2347" s="59"/>
      <c r="IWS2347" s="59"/>
      <c r="IWT2347" s="59"/>
      <c r="IWU2347" s="59"/>
      <c r="IWV2347" s="59"/>
      <c r="IWW2347" s="59"/>
      <c r="IWX2347" s="59"/>
      <c r="IWY2347" s="59"/>
      <c r="IWZ2347" s="59"/>
      <c r="IXA2347" s="59"/>
      <c r="IXB2347" s="59"/>
      <c r="IXC2347" s="59"/>
      <c r="IXD2347" s="59"/>
      <c r="IXE2347" s="59"/>
      <c r="IXF2347" s="59"/>
      <c r="IXG2347" s="59"/>
      <c r="IXH2347" s="59"/>
      <c r="IXI2347" s="59"/>
      <c r="IXJ2347" s="59"/>
      <c r="IXK2347" s="59"/>
      <c r="IXL2347" s="59"/>
      <c r="IXM2347" s="59"/>
      <c r="IXN2347" s="59"/>
      <c r="IXO2347" s="59"/>
      <c r="IXP2347" s="59"/>
      <c r="IXQ2347" s="59"/>
      <c r="IXR2347" s="59"/>
      <c r="IXS2347" s="59"/>
      <c r="IXT2347" s="59"/>
      <c r="IXU2347" s="59"/>
      <c r="IXV2347" s="59"/>
      <c r="IXW2347" s="59"/>
      <c r="IXX2347" s="59"/>
      <c r="IXY2347" s="59"/>
      <c r="IXZ2347" s="59"/>
      <c r="IYA2347" s="59"/>
      <c r="IYB2347" s="59"/>
      <c r="IYC2347" s="59"/>
      <c r="IYD2347" s="59"/>
      <c r="IYE2347" s="59"/>
      <c r="IYF2347" s="59"/>
      <c r="IYG2347" s="59"/>
      <c r="IYH2347" s="59"/>
      <c r="IYI2347" s="59"/>
      <c r="IYJ2347" s="59"/>
      <c r="IYK2347" s="59"/>
      <c r="IYL2347" s="59"/>
      <c r="IYM2347" s="59"/>
      <c r="IYN2347" s="59"/>
      <c r="IYO2347" s="59"/>
      <c r="IYP2347" s="59"/>
      <c r="IYQ2347" s="59"/>
      <c r="IYR2347" s="59"/>
      <c r="IYS2347" s="59"/>
      <c r="IYT2347" s="59"/>
      <c r="IYU2347" s="59"/>
      <c r="IYV2347" s="59"/>
      <c r="IYW2347" s="59"/>
      <c r="IYX2347" s="59"/>
      <c r="IYY2347" s="59"/>
      <c r="IYZ2347" s="59"/>
      <c r="IZA2347" s="59"/>
      <c r="IZB2347" s="59"/>
      <c r="IZC2347" s="59"/>
      <c r="IZD2347" s="59"/>
      <c r="IZE2347" s="59"/>
      <c r="IZF2347" s="59"/>
      <c r="IZG2347" s="59"/>
      <c r="IZH2347" s="59"/>
      <c r="IZI2347" s="59"/>
      <c r="IZJ2347" s="59"/>
      <c r="IZK2347" s="59"/>
      <c r="IZL2347" s="59"/>
      <c r="IZM2347" s="59"/>
      <c r="IZN2347" s="59"/>
      <c r="IZO2347" s="59"/>
      <c r="IZP2347" s="59"/>
      <c r="IZQ2347" s="59"/>
      <c r="IZR2347" s="59"/>
      <c r="IZS2347" s="59"/>
      <c r="IZT2347" s="59"/>
      <c r="IZU2347" s="59"/>
      <c r="IZV2347" s="59"/>
      <c r="IZW2347" s="59"/>
      <c r="IZX2347" s="59"/>
      <c r="IZY2347" s="59"/>
      <c r="IZZ2347" s="59"/>
      <c r="JAA2347" s="59"/>
      <c r="JAB2347" s="59"/>
      <c r="JAC2347" s="59"/>
      <c r="JAD2347" s="59"/>
      <c r="JAE2347" s="59"/>
      <c r="JAF2347" s="59"/>
      <c r="JAG2347" s="59"/>
      <c r="JAH2347" s="59"/>
      <c r="JAI2347" s="59"/>
      <c r="JAJ2347" s="59"/>
      <c r="JAK2347" s="59"/>
      <c r="JAL2347" s="59"/>
      <c r="JAM2347" s="59"/>
      <c r="JAN2347" s="59"/>
      <c r="JAO2347" s="59"/>
      <c r="JAP2347" s="59"/>
      <c r="JAQ2347" s="59"/>
      <c r="JAR2347" s="59"/>
      <c r="JAS2347" s="59"/>
      <c r="JAT2347" s="59"/>
      <c r="JAU2347" s="59"/>
      <c r="JAV2347" s="59"/>
      <c r="JAW2347" s="59"/>
      <c r="JAX2347" s="59"/>
      <c r="JAY2347" s="59"/>
      <c r="JAZ2347" s="59"/>
      <c r="JBA2347" s="59"/>
      <c r="JBB2347" s="59"/>
      <c r="JBC2347" s="59"/>
      <c r="JBD2347" s="59"/>
      <c r="JBE2347" s="59"/>
      <c r="JBF2347" s="59"/>
      <c r="JBG2347" s="59"/>
      <c r="JBH2347" s="59"/>
      <c r="JBI2347" s="59"/>
      <c r="JBJ2347" s="59"/>
      <c r="JBK2347" s="59"/>
      <c r="JBL2347" s="59"/>
      <c r="JBM2347" s="59"/>
      <c r="JBN2347" s="59"/>
      <c r="JBO2347" s="59"/>
      <c r="JBP2347" s="59"/>
      <c r="JBQ2347" s="59"/>
      <c r="JBR2347" s="59"/>
      <c r="JBS2347" s="59"/>
      <c r="JBT2347" s="59"/>
      <c r="JBU2347" s="59"/>
      <c r="JBV2347" s="59"/>
      <c r="JBW2347" s="59"/>
      <c r="JBX2347" s="59"/>
      <c r="JBY2347" s="59"/>
      <c r="JBZ2347" s="59"/>
      <c r="JCA2347" s="59"/>
      <c r="JCB2347" s="59"/>
      <c r="JCC2347" s="59"/>
      <c r="JCD2347" s="59"/>
      <c r="JCE2347" s="59"/>
      <c r="JCF2347" s="59"/>
      <c r="JCG2347" s="59"/>
      <c r="JCH2347" s="59"/>
      <c r="JCI2347" s="59"/>
      <c r="JCJ2347" s="59"/>
      <c r="JCK2347" s="59"/>
      <c r="JCL2347" s="59"/>
      <c r="JCM2347" s="59"/>
      <c r="JCN2347" s="59"/>
      <c r="JCO2347" s="59"/>
      <c r="JCP2347" s="59"/>
      <c r="JCQ2347" s="59"/>
      <c r="JCR2347" s="59"/>
      <c r="JCS2347" s="59"/>
      <c r="JCT2347" s="59"/>
      <c r="JCU2347" s="59"/>
      <c r="JCV2347" s="59"/>
      <c r="JCW2347" s="59"/>
      <c r="JCX2347" s="59"/>
      <c r="JCY2347" s="59"/>
      <c r="JCZ2347" s="59"/>
      <c r="JDA2347" s="59"/>
      <c r="JDB2347" s="59"/>
      <c r="JDC2347" s="59"/>
      <c r="JDD2347" s="59"/>
      <c r="JDE2347" s="59"/>
      <c r="JDF2347" s="59"/>
      <c r="JDG2347" s="59"/>
      <c r="JDH2347" s="59"/>
      <c r="JDI2347" s="59"/>
      <c r="JDJ2347" s="59"/>
      <c r="JDK2347" s="59"/>
      <c r="JDL2347" s="59"/>
      <c r="JDM2347" s="59"/>
      <c r="JDN2347" s="59"/>
      <c r="JDO2347" s="59"/>
      <c r="JDP2347" s="59"/>
      <c r="JDQ2347" s="59"/>
      <c r="JDR2347" s="59"/>
      <c r="JDS2347" s="59"/>
      <c r="JDT2347" s="59"/>
      <c r="JDU2347" s="59"/>
      <c r="JDV2347" s="59"/>
      <c r="JDW2347" s="59"/>
      <c r="JDX2347" s="59"/>
      <c r="JDY2347" s="59"/>
      <c r="JDZ2347" s="59"/>
      <c r="JEA2347" s="59"/>
      <c r="JEB2347" s="59"/>
      <c r="JEC2347" s="59"/>
      <c r="JED2347" s="59"/>
      <c r="JEE2347" s="59"/>
      <c r="JEF2347" s="59"/>
      <c r="JEG2347" s="59"/>
      <c r="JEH2347" s="59"/>
      <c r="JEI2347" s="59"/>
      <c r="JEJ2347" s="59"/>
      <c r="JEK2347" s="59"/>
      <c r="JEL2347" s="59"/>
      <c r="JEM2347" s="59"/>
      <c r="JEN2347" s="59"/>
      <c r="JEO2347" s="59"/>
      <c r="JEP2347" s="59"/>
      <c r="JEQ2347" s="59"/>
      <c r="JER2347" s="59"/>
      <c r="JES2347" s="59"/>
      <c r="JET2347" s="59"/>
      <c r="JEU2347" s="59"/>
      <c r="JEV2347" s="59"/>
      <c r="JEW2347" s="59"/>
      <c r="JEX2347" s="59"/>
      <c r="JEY2347" s="59"/>
      <c r="JEZ2347" s="59"/>
      <c r="JFA2347" s="59"/>
      <c r="JFB2347" s="59"/>
      <c r="JFC2347" s="59"/>
      <c r="JFD2347" s="59"/>
      <c r="JFE2347" s="59"/>
      <c r="JFF2347" s="59"/>
      <c r="JFG2347" s="59"/>
      <c r="JFH2347" s="59"/>
      <c r="JFI2347" s="59"/>
      <c r="JFJ2347" s="59"/>
      <c r="JFK2347" s="59"/>
      <c r="JFL2347" s="59"/>
      <c r="JFM2347" s="59"/>
      <c r="JFN2347" s="59"/>
      <c r="JFO2347" s="59"/>
      <c r="JFP2347" s="59"/>
      <c r="JFQ2347" s="59"/>
      <c r="JFR2347" s="59"/>
      <c r="JFS2347" s="59"/>
      <c r="JFT2347" s="59"/>
      <c r="JFU2347" s="59"/>
      <c r="JFV2347" s="59"/>
      <c r="JFW2347" s="59"/>
      <c r="JFX2347" s="59"/>
      <c r="JFY2347" s="59"/>
      <c r="JFZ2347" s="59"/>
      <c r="JGA2347" s="59"/>
      <c r="JGB2347" s="59"/>
      <c r="JGC2347" s="59"/>
      <c r="JGD2347" s="59"/>
      <c r="JGE2347" s="59"/>
      <c r="JGF2347" s="59"/>
      <c r="JGG2347" s="59"/>
      <c r="JGH2347" s="59"/>
      <c r="JGI2347" s="59"/>
      <c r="JGJ2347" s="59"/>
      <c r="JGK2347" s="59"/>
      <c r="JGL2347" s="59"/>
      <c r="JGM2347" s="59"/>
      <c r="JGN2347" s="59"/>
      <c r="JGO2347" s="59"/>
      <c r="JGP2347" s="59"/>
      <c r="JGQ2347" s="59"/>
      <c r="JGR2347" s="59"/>
      <c r="JGS2347" s="59"/>
      <c r="JGT2347" s="59"/>
      <c r="JGU2347" s="59"/>
      <c r="JGV2347" s="59"/>
      <c r="JGW2347" s="59"/>
      <c r="JGX2347" s="59"/>
      <c r="JGY2347" s="59"/>
      <c r="JGZ2347" s="59"/>
      <c r="JHA2347" s="59"/>
      <c r="JHB2347" s="59"/>
      <c r="JHC2347" s="59"/>
      <c r="JHD2347" s="59"/>
      <c r="JHE2347" s="59"/>
      <c r="JHF2347" s="59"/>
      <c r="JHG2347" s="59"/>
      <c r="JHH2347" s="59"/>
      <c r="JHI2347" s="59"/>
      <c r="JHJ2347" s="59"/>
      <c r="JHK2347" s="59"/>
      <c r="JHL2347" s="59"/>
      <c r="JHM2347" s="59"/>
      <c r="JHN2347" s="59"/>
      <c r="JHO2347" s="59"/>
      <c r="JHP2347" s="59"/>
      <c r="JHQ2347" s="59"/>
      <c r="JHR2347" s="59"/>
      <c r="JHS2347" s="59"/>
      <c r="JHT2347" s="59"/>
      <c r="JHU2347" s="59"/>
      <c r="JHV2347" s="59"/>
      <c r="JHW2347" s="59"/>
      <c r="JHX2347" s="59"/>
      <c r="JHY2347" s="59"/>
      <c r="JHZ2347" s="59"/>
      <c r="JIA2347" s="59"/>
      <c r="JIB2347" s="59"/>
      <c r="JIC2347" s="59"/>
      <c r="JID2347" s="59"/>
      <c r="JIE2347" s="59"/>
      <c r="JIF2347" s="59"/>
      <c r="JIG2347" s="59"/>
      <c r="JIH2347" s="59"/>
      <c r="JII2347" s="59"/>
      <c r="JIJ2347" s="59"/>
      <c r="JIK2347" s="59"/>
      <c r="JIL2347" s="59"/>
      <c r="JIM2347" s="59"/>
      <c r="JIN2347" s="59"/>
      <c r="JIO2347" s="59"/>
      <c r="JIP2347" s="59"/>
      <c r="JIQ2347" s="59"/>
      <c r="JIR2347" s="59"/>
      <c r="JIS2347" s="59"/>
      <c r="JIT2347" s="59"/>
      <c r="JIU2347" s="59"/>
      <c r="JIV2347" s="59"/>
      <c r="JIW2347" s="59"/>
      <c r="JIX2347" s="59"/>
      <c r="JIY2347" s="59"/>
      <c r="JIZ2347" s="59"/>
      <c r="JJA2347" s="59"/>
      <c r="JJB2347" s="59"/>
      <c r="JJC2347" s="59"/>
      <c r="JJD2347" s="59"/>
      <c r="JJE2347" s="59"/>
      <c r="JJF2347" s="59"/>
      <c r="JJG2347" s="59"/>
      <c r="JJH2347" s="59"/>
      <c r="JJI2347" s="59"/>
      <c r="JJJ2347" s="59"/>
      <c r="JJK2347" s="59"/>
      <c r="JJL2347" s="59"/>
      <c r="JJM2347" s="59"/>
      <c r="JJN2347" s="59"/>
      <c r="JJO2347" s="59"/>
      <c r="JJP2347" s="59"/>
      <c r="JJQ2347" s="59"/>
      <c r="JJR2347" s="59"/>
      <c r="JJS2347" s="59"/>
      <c r="JJT2347" s="59"/>
      <c r="JJU2347" s="59"/>
      <c r="JJV2347" s="59"/>
      <c r="JJW2347" s="59"/>
      <c r="JJX2347" s="59"/>
      <c r="JJY2347" s="59"/>
      <c r="JJZ2347" s="59"/>
      <c r="JKA2347" s="59"/>
      <c r="JKB2347" s="59"/>
      <c r="JKC2347" s="59"/>
      <c r="JKD2347" s="59"/>
      <c r="JKE2347" s="59"/>
      <c r="JKF2347" s="59"/>
      <c r="JKG2347" s="59"/>
      <c r="JKH2347" s="59"/>
      <c r="JKI2347" s="59"/>
      <c r="JKJ2347" s="59"/>
      <c r="JKK2347" s="59"/>
      <c r="JKL2347" s="59"/>
      <c r="JKM2347" s="59"/>
      <c r="JKN2347" s="59"/>
      <c r="JKO2347" s="59"/>
      <c r="JKP2347" s="59"/>
      <c r="JKQ2347" s="59"/>
      <c r="JKR2347" s="59"/>
      <c r="JKS2347" s="59"/>
      <c r="JKT2347" s="59"/>
      <c r="JKU2347" s="59"/>
      <c r="JKV2347" s="59"/>
      <c r="JKW2347" s="59"/>
      <c r="JKX2347" s="59"/>
      <c r="JKY2347" s="59"/>
      <c r="JKZ2347" s="59"/>
      <c r="JLA2347" s="59"/>
      <c r="JLB2347" s="59"/>
      <c r="JLC2347" s="59"/>
      <c r="JLD2347" s="59"/>
      <c r="JLE2347" s="59"/>
      <c r="JLF2347" s="59"/>
      <c r="JLG2347" s="59"/>
      <c r="JLH2347" s="59"/>
      <c r="JLI2347" s="59"/>
      <c r="JLJ2347" s="59"/>
      <c r="JLK2347" s="59"/>
      <c r="JLL2347" s="59"/>
      <c r="JLM2347" s="59"/>
      <c r="JLN2347" s="59"/>
      <c r="JLO2347" s="59"/>
      <c r="JLP2347" s="59"/>
      <c r="JLQ2347" s="59"/>
      <c r="JLR2347" s="59"/>
      <c r="JLS2347" s="59"/>
      <c r="JLT2347" s="59"/>
      <c r="JLU2347" s="59"/>
      <c r="JLV2347" s="59"/>
      <c r="JLW2347" s="59"/>
      <c r="JLX2347" s="59"/>
      <c r="JLY2347" s="59"/>
      <c r="JLZ2347" s="59"/>
      <c r="JMA2347" s="59"/>
      <c r="JMB2347" s="59"/>
      <c r="JMC2347" s="59"/>
      <c r="JMD2347" s="59"/>
      <c r="JME2347" s="59"/>
      <c r="JMF2347" s="59"/>
      <c r="JMG2347" s="59"/>
      <c r="JMH2347" s="59"/>
      <c r="JMI2347" s="59"/>
      <c r="JMJ2347" s="59"/>
      <c r="JMK2347" s="59"/>
      <c r="JML2347" s="59"/>
      <c r="JMM2347" s="59"/>
      <c r="JMN2347" s="59"/>
      <c r="JMO2347" s="59"/>
      <c r="JMP2347" s="59"/>
      <c r="JMQ2347" s="59"/>
      <c r="JMR2347" s="59"/>
      <c r="JMS2347" s="59"/>
      <c r="JMT2347" s="59"/>
      <c r="JMU2347" s="59"/>
      <c r="JMV2347" s="59"/>
      <c r="JMW2347" s="59"/>
      <c r="JMX2347" s="59"/>
      <c r="JMY2347" s="59"/>
      <c r="JMZ2347" s="59"/>
      <c r="JNA2347" s="59"/>
      <c r="JNB2347" s="59"/>
      <c r="JNC2347" s="59"/>
      <c r="JND2347" s="59"/>
      <c r="JNE2347" s="59"/>
      <c r="JNF2347" s="59"/>
      <c r="JNG2347" s="59"/>
      <c r="JNH2347" s="59"/>
      <c r="JNI2347" s="59"/>
      <c r="JNJ2347" s="59"/>
      <c r="JNK2347" s="59"/>
      <c r="JNL2347" s="59"/>
      <c r="JNM2347" s="59"/>
      <c r="JNN2347" s="59"/>
      <c r="JNO2347" s="59"/>
      <c r="JNP2347" s="59"/>
      <c r="JNQ2347" s="59"/>
      <c r="JNR2347" s="59"/>
      <c r="JNS2347" s="59"/>
      <c r="JNT2347" s="59"/>
      <c r="JNU2347" s="59"/>
      <c r="JNV2347" s="59"/>
      <c r="JNW2347" s="59"/>
      <c r="JNX2347" s="59"/>
      <c r="JNY2347" s="59"/>
      <c r="JNZ2347" s="59"/>
      <c r="JOA2347" s="59"/>
      <c r="JOB2347" s="59"/>
      <c r="JOC2347" s="59"/>
      <c r="JOD2347" s="59"/>
      <c r="JOE2347" s="59"/>
      <c r="JOF2347" s="59"/>
      <c r="JOG2347" s="59"/>
      <c r="JOH2347" s="59"/>
      <c r="JOI2347" s="59"/>
      <c r="JOJ2347" s="59"/>
      <c r="JOK2347" s="59"/>
      <c r="JOL2347" s="59"/>
      <c r="JOM2347" s="59"/>
      <c r="JON2347" s="59"/>
      <c r="JOO2347" s="59"/>
      <c r="JOP2347" s="59"/>
      <c r="JOQ2347" s="59"/>
      <c r="JOR2347" s="59"/>
      <c r="JOS2347" s="59"/>
      <c r="JOT2347" s="59"/>
      <c r="JOU2347" s="59"/>
      <c r="JOV2347" s="59"/>
      <c r="JOW2347" s="59"/>
      <c r="JOX2347" s="59"/>
      <c r="JOY2347" s="59"/>
      <c r="JOZ2347" s="59"/>
      <c r="JPA2347" s="59"/>
      <c r="JPB2347" s="59"/>
      <c r="JPC2347" s="59"/>
      <c r="JPD2347" s="59"/>
      <c r="JPE2347" s="59"/>
      <c r="JPF2347" s="59"/>
      <c r="JPG2347" s="59"/>
      <c r="JPH2347" s="59"/>
      <c r="JPI2347" s="59"/>
      <c r="JPJ2347" s="59"/>
      <c r="JPK2347" s="59"/>
      <c r="JPL2347" s="59"/>
      <c r="JPM2347" s="59"/>
      <c r="JPN2347" s="59"/>
      <c r="JPO2347" s="59"/>
      <c r="JPP2347" s="59"/>
      <c r="JPQ2347" s="59"/>
      <c r="JPR2347" s="59"/>
      <c r="JPS2347" s="59"/>
      <c r="JPT2347" s="59"/>
      <c r="JPU2347" s="59"/>
      <c r="JPV2347" s="59"/>
      <c r="JPW2347" s="59"/>
      <c r="JPX2347" s="59"/>
      <c r="JPY2347" s="59"/>
      <c r="JPZ2347" s="59"/>
      <c r="JQA2347" s="59"/>
      <c r="JQB2347" s="59"/>
      <c r="JQC2347" s="59"/>
      <c r="JQD2347" s="59"/>
      <c r="JQE2347" s="59"/>
      <c r="JQF2347" s="59"/>
      <c r="JQG2347" s="59"/>
      <c r="JQH2347" s="59"/>
      <c r="JQI2347" s="59"/>
      <c r="JQJ2347" s="59"/>
      <c r="JQK2347" s="59"/>
      <c r="JQL2347" s="59"/>
      <c r="JQM2347" s="59"/>
      <c r="JQN2347" s="59"/>
      <c r="JQO2347" s="59"/>
      <c r="JQP2347" s="59"/>
      <c r="JQQ2347" s="59"/>
      <c r="JQR2347" s="59"/>
      <c r="JQS2347" s="59"/>
      <c r="JQT2347" s="59"/>
      <c r="JQU2347" s="59"/>
      <c r="JQV2347" s="59"/>
      <c r="JQW2347" s="59"/>
      <c r="JQX2347" s="59"/>
      <c r="JQY2347" s="59"/>
      <c r="JQZ2347" s="59"/>
      <c r="JRA2347" s="59"/>
      <c r="JRB2347" s="59"/>
      <c r="JRC2347" s="59"/>
      <c r="JRD2347" s="59"/>
      <c r="JRE2347" s="59"/>
      <c r="JRF2347" s="59"/>
      <c r="JRG2347" s="59"/>
      <c r="JRH2347" s="59"/>
      <c r="JRI2347" s="59"/>
      <c r="JRJ2347" s="59"/>
      <c r="JRK2347" s="59"/>
      <c r="JRL2347" s="59"/>
      <c r="JRM2347" s="59"/>
      <c r="JRN2347" s="59"/>
      <c r="JRO2347" s="59"/>
      <c r="JRP2347" s="59"/>
      <c r="JRQ2347" s="59"/>
      <c r="JRR2347" s="59"/>
      <c r="JRS2347" s="59"/>
      <c r="JRT2347" s="59"/>
      <c r="JRU2347" s="59"/>
      <c r="JRV2347" s="59"/>
      <c r="JRW2347" s="59"/>
      <c r="JRX2347" s="59"/>
      <c r="JRY2347" s="59"/>
      <c r="JRZ2347" s="59"/>
      <c r="JSA2347" s="59"/>
      <c r="JSB2347" s="59"/>
      <c r="JSC2347" s="59"/>
      <c r="JSD2347" s="59"/>
      <c r="JSE2347" s="59"/>
      <c r="JSF2347" s="59"/>
      <c r="JSG2347" s="59"/>
      <c r="JSH2347" s="59"/>
      <c r="JSI2347" s="59"/>
      <c r="JSJ2347" s="59"/>
      <c r="JSK2347" s="59"/>
      <c r="JSL2347" s="59"/>
      <c r="JSM2347" s="59"/>
      <c r="JSN2347" s="59"/>
      <c r="JSO2347" s="59"/>
      <c r="JSP2347" s="59"/>
      <c r="JSQ2347" s="59"/>
      <c r="JSR2347" s="59"/>
      <c r="JSS2347" s="59"/>
      <c r="JST2347" s="59"/>
      <c r="JSU2347" s="59"/>
      <c r="JSV2347" s="59"/>
      <c r="JSW2347" s="59"/>
      <c r="JSX2347" s="59"/>
      <c r="JSY2347" s="59"/>
      <c r="JSZ2347" s="59"/>
      <c r="JTA2347" s="59"/>
      <c r="JTB2347" s="59"/>
      <c r="JTC2347" s="59"/>
      <c r="JTD2347" s="59"/>
      <c r="JTE2347" s="59"/>
      <c r="JTF2347" s="59"/>
      <c r="JTG2347" s="59"/>
      <c r="JTH2347" s="59"/>
      <c r="JTI2347" s="59"/>
      <c r="JTJ2347" s="59"/>
      <c r="JTK2347" s="59"/>
      <c r="JTL2347" s="59"/>
      <c r="JTM2347" s="59"/>
      <c r="JTN2347" s="59"/>
      <c r="JTO2347" s="59"/>
      <c r="JTP2347" s="59"/>
      <c r="JTQ2347" s="59"/>
      <c r="JTR2347" s="59"/>
      <c r="JTS2347" s="59"/>
      <c r="JTT2347" s="59"/>
      <c r="JTU2347" s="59"/>
      <c r="JTV2347" s="59"/>
      <c r="JTW2347" s="59"/>
      <c r="JTX2347" s="59"/>
      <c r="JTY2347" s="59"/>
      <c r="JTZ2347" s="59"/>
      <c r="JUA2347" s="59"/>
      <c r="JUB2347" s="59"/>
      <c r="JUC2347" s="59"/>
      <c r="JUD2347" s="59"/>
      <c r="JUE2347" s="59"/>
      <c r="JUF2347" s="59"/>
      <c r="JUG2347" s="59"/>
      <c r="JUH2347" s="59"/>
      <c r="JUI2347" s="59"/>
      <c r="JUJ2347" s="59"/>
      <c r="JUK2347" s="59"/>
      <c r="JUL2347" s="59"/>
      <c r="JUM2347" s="59"/>
      <c r="JUN2347" s="59"/>
      <c r="JUO2347" s="59"/>
      <c r="JUP2347" s="59"/>
      <c r="JUQ2347" s="59"/>
      <c r="JUR2347" s="59"/>
      <c r="JUS2347" s="59"/>
      <c r="JUT2347" s="59"/>
      <c r="JUU2347" s="59"/>
      <c r="JUV2347" s="59"/>
      <c r="JUW2347" s="59"/>
      <c r="JUX2347" s="59"/>
      <c r="JUY2347" s="59"/>
      <c r="JUZ2347" s="59"/>
      <c r="JVA2347" s="59"/>
      <c r="JVB2347" s="59"/>
      <c r="JVC2347" s="59"/>
      <c r="JVD2347" s="59"/>
      <c r="JVE2347" s="59"/>
      <c r="JVF2347" s="59"/>
      <c r="JVG2347" s="59"/>
      <c r="JVH2347" s="59"/>
      <c r="JVI2347" s="59"/>
      <c r="JVJ2347" s="59"/>
      <c r="JVK2347" s="59"/>
      <c r="JVL2347" s="59"/>
      <c r="JVM2347" s="59"/>
      <c r="JVN2347" s="59"/>
      <c r="JVO2347" s="59"/>
      <c r="JVP2347" s="59"/>
      <c r="JVQ2347" s="59"/>
      <c r="JVR2347" s="59"/>
      <c r="JVS2347" s="59"/>
      <c r="JVT2347" s="59"/>
      <c r="JVU2347" s="59"/>
      <c r="JVV2347" s="59"/>
      <c r="JVW2347" s="59"/>
      <c r="JVX2347" s="59"/>
      <c r="JVY2347" s="59"/>
      <c r="JVZ2347" s="59"/>
      <c r="JWA2347" s="59"/>
      <c r="JWB2347" s="59"/>
      <c r="JWC2347" s="59"/>
      <c r="JWD2347" s="59"/>
      <c r="JWE2347" s="59"/>
      <c r="JWF2347" s="59"/>
      <c r="JWG2347" s="59"/>
      <c r="JWH2347" s="59"/>
      <c r="JWI2347" s="59"/>
      <c r="JWJ2347" s="59"/>
      <c r="JWK2347" s="59"/>
      <c r="JWL2347" s="59"/>
      <c r="JWM2347" s="59"/>
      <c r="JWN2347" s="59"/>
      <c r="JWO2347" s="59"/>
      <c r="JWP2347" s="59"/>
      <c r="JWQ2347" s="59"/>
      <c r="JWR2347" s="59"/>
      <c r="JWS2347" s="59"/>
      <c r="JWT2347" s="59"/>
      <c r="JWU2347" s="59"/>
      <c r="JWV2347" s="59"/>
      <c r="JWW2347" s="59"/>
      <c r="JWX2347" s="59"/>
      <c r="JWY2347" s="59"/>
      <c r="JWZ2347" s="59"/>
      <c r="JXA2347" s="59"/>
      <c r="JXB2347" s="59"/>
      <c r="JXC2347" s="59"/>
      <c r="JXD2347" s="59"/>
      <c r="JXE2347" s="59"/>
      <c r="JXF2347" s="59"/>
      <c r="JXG2347" s="59"/>
      <c r="JXH2347" s="59"/>
      <c r="JXI2347" s="59"/>
      <c r="JXJ2347" s="59"/>
      <c r="JXK2347" s="59"/>
      <c r="JXL2347" s="59"/>
      <c r="JXM2347" s="59"/>
      <c r="JXN2347" s="59"/>
      <c r="JXO2347" s="59"/>
      <c r="JXP2347" s="59"/>
      <c r="JXQ2347" s="59"/>
      <c r="JXR2347" s="59"/>
      <c r="JXS2347" s="59"/>
      <c r="JXT2347" s="59"/>
      <c r="JXU2347" s="59"/>
      <c r="JXV2347" s="59"/>
      <c r="JXW2347" s="59"/>
      <c r="JXX2347" s="59"/>
      <c r="JXY2347" s="59"/>
      <c r="JXZ2347" s="59"/>
      <c r="JYA2347" s="59"/>
      <c r="JYB2347" s="59"/>
      <c r="JYC2347" s="59"/>
      <c r="JYD2347" s="59"/>
      <c r="JYE2347" s="59"/>
      <c r="JYF2347" s="59"/>
      <c r="JYG2347" s="59"/>
      <c r="JYH2347" s="59"/>
      <c r="JYI2347" s="59"/>
      <c r="JYJ2347" s="59"/>
      <c r="JYK2347" s="59"/>
      <c r="JYL2347" s="59"/>
      <c r="JYM2347" s="59"/>
      <c r="JYN2347" s="59"/>
      <c r="JYO2347" s="59"/>
      <c r="JYP2347" s="59"/>
      <c r="JYQ2347" s="59"/>
      <c r="JYR2347" s="59"/>
      <c r="JYS2347" s="59"/>
      <c r="JYT2347" s="59"/>
      <c r="JYU2347" s="59"/>
      <c r="JYV2347" s="59"/>
      <c r="JYW2347" s="59"/>
      <c r="JYX2347" s="59"/>
      <c r="JYY2347" s="59"/>
      <c r="JYZ2347" s="59"/>
      <c r="JZA2347" s="59"/>
      <c r="JZB2347" s="59"/>
      <c r="JZC2347" s="59"/>
      <c r="JZD2347" s="59"/>
      <c r="JZE2347" s="59"/>
      <c r="JZF2347" s="59"/>
      <c r="JZG2347" s="59"/>
      <c r="JZH2347" s="59"/>
      <c r="JZI2347" s="59"/>
      <c r="JZJ2347" s="59"/>
      <c r="JZK2347" s="59"/>
      <c r="JZL2347" s="59"/>
      <c r="JZM2347" s="59"/>
      <c r="JZN2347" s="59"/>
      <c r="JZO2347" s="59"/>
      <c r="JZP2347" s="59"/>
      <c r="JZQ2347" s="59"/>
      <c r="JZR2347" s="59"/>
      <c r="JZS2347" s="59"/>
      <c r="JZT2347" s="59"/>
      <c r="JZU2347" s="59"/>
      <c r="JZV2347" s="59"/>
      <c r="JZW2347" s="59"/>
      <c r="JZX2347" s="59"/>
      <c r="JZY2347" s="59"/>
      <c r="JZZ2347" s="59"/>
      <c r="KAA2347" s="59"/>
      <c r="KAB2347" s="59"/>
      <c r="KAC2347" s="59"/>
      <c r="KAD2347" s="59"/>
      <c r="KAE2347" s="59"/>
      <c r="KAF2347" s="59"/>
      <c r="KAG2347" s="59"/>
      <c r="KAH2347" s="59"/>
      <c r="KAI2347" s="59"/>
      <c r="KAJ2347" s="59"/>
      <c r="KAK2347" s="59"/>
      <c r="KAL2347" s="59"/>
      <c r="KAM2347" s="59"/>
      <c r="KAN2347" s="59"/>
      <c r="KAO2347" s="59"/>
      <c r="KAP2347" s="59"/>
      <c r="KAQ2347" s="59"/>
      <c r="KAR2347" s="59"/>
      <c r="KAS2347" s="59"/>
      <c r="KAT2347" s="59"/>
      <c r="KAU2347" s="59"/>
      <c r="KAV2347" s="59"/>
      <c r="KAW2347" s="59"/>
      <c r="KAX2347" s="59"/>
      <c r="KAY2347" s="59"/>
      <c r="KAZ2347" s="59"/>
      <c r="KBA2347" s="59"/>
      <c r="KBB2347" s="59"/>
      <c r="KBC2347" s="59"/>
      <c r="KBD2347" s="59"/>
      <c r="KBE2347" s="59"/>
      <c r="KBF2347" s="59"/>
      <c r="KBG2347" s="59"/>
      <c r="KBH2347" s="59"/>
      <c r="KBI2347" s="59"/>
      <c r="KBJ2347" s="59"/>
      <c r="KBK2347" s="59"/>
      <c r="KBL2347" s="59"/>
      <c r="KBM2347" s="59"/>
      <c r="KBN2347" s="59"/>
      <c r="KBO2347" s="59"/>
      <c r="KBP2347" s="59"/>
      <c r="KBQ2347" s="59"/>
      <c r="KBR2347" s="59"/>
      <c r="KBS2347" s="59"/>
      <c r="KBT2347" s="59"/>
      <c r="KBU2347" s="59"/>
      <c r="KBV2347" s="59"/>
      <c r="KBW2347" s="59"/>
      <c r="KBX2347" s="59"/>
      <c r="KBY2347" s="59"/>
      <c r="KBZ2347" s="59"/>
      <c r="KCA2347" s="59"/>
      <c r="KCB2347" s="59"/>
      <c r="KCC2347" s="59"/>
      <c r="KCD2347" s="59"/>
      <c r="KCE2347" s="59"/>
      <c r="KCF2347" s="59"/>
      <c r="KCG2347" s="59"/>
      <c r="KCH2347" s="59"/>
      <c r="KCI2347" s="59"/>
      <c r="KCJ2347" s="59"/>
      <c r="KCK2347" s="59"/>
      <c r="KCL2347" s="59"/>
      <c r="KCM2347" s="59"/>
      <c r="KCN2347" s="59"/>
      <c r="KCO2347" s="59"/>
      <c r="KCP2347" s="59"/>
      <c r="KCQ2347" s="59"/>
      <c r="KCR2347" s="59"/>
      <c r="KCS2347" s="59"/>
      <c r="KCT2347" s="59"/>
      <c r="KCU2347" s="59"/>
      <c r="KCV2347" s="59"/>
      <c r="KCW2347" s="59"/>
      <c r="KCX2347" s="59"/>
      <c r="KCY2347" s="59"/>
      <c r="KCZ2347" s="59"/>
      <c r="KDA2347" s="59"/>
      <c r="KDB2347" s="59"/>
      <c r="KDC2347" s="59"/>
      <c r="KDD2347" s="59"/>
      <c r="KDE2347" s="59"/>
      <c r="KDF2347" s="59"/>
      <c r="KDG2347" s="59"/>
      <c r="KDH2347" s="59"/>
      <c r="KDI2347" s="59"/>
      <c r="KDJ2347" s="59"/>
      <c r="KDK2347" s="59"/>
      <c r="KDL2347" s="59"/>
      <c r="KDM2347" s="59"/>
      <c r="KDN2347" s="59"/>
      <c r="KDO2347" s="59"/>
      <c r="KDP2347" s="59"/>
      <c r="KDQ2347" s="59"/>
      <c r="KDR2347" s="59"/>
      <c r="KDS2347" s="59"/>
      <c r="KDT2347" s="59"/>
      <c r="KDU2347" s="59"/>
      <c r="KDV2347" s="59"/>
      <c r="KDW2347" s="59"/>
      <c r="KDX2347" s="59"/>
      <c r="KDY2347" s="59"/>
      <c r="KDZ2347" s="59"/>
      <c r="KEA2347" s="59"/>
      <c r="KEB2347" s="59"/>
      <c r="KEC2347" s="59"/>
      <c r="KED2347" s="59"/>
      <c r="KEE2347" s="59"/>
      <c r="KEF2347" s="59"/>
      <c r="KEG2347" s="59"/>
      <c r="KEH2347" s="59"/>
      <c r="KEI2347" s="59"/>
      <c r="KEJ2347" s="59"/>
      <c r="KEK2347" s="59"/>
      <c r="KEL2347" s="59"/>
      <c r="KEM2347" s="59"/>
      <c r="KEN2347" s="59"/>
      <c r="KEO2347" s="59"/>
      <c r="KEP2347" s="59"/>
      <c r="KEQ2347" s="59"/>
      <c r="KER2347" s="59"/>
      <c r="KES2347" s="59"/>
      <c r="KET2347" s="59"/>
      <c r="KEU2347" s="59"/>
      <c r="KEV2347" s="59"/>
      <c r="KEW2347" s="59"/>
      <c r="KEX2347" s="59"/>
      <c r="KEY2347" s="59"/>
      <c r="KEZ2347" s="59"/>
      <c r="KFA2347" s="59"/>
      <c r="KFB2347" s="59"/>
      <c r="KFC2347" s="59"/>
      <c r="KFD2347" s="59"/>
      <c r="KFE2347" s="59"/>
      <c r="KFF2347" s="59"/>
      <c r="KFG2347" s="59"/>
      <c r="KFH2347" s="59"/>
      <c r="KFI2347" s="59"/>
      <c r="KFJ2347" s="59"/>
      <c r="KFK2347" s="59"/>
      <c r="KFL2347" s="59"/>
      <c r="KFM2347" s="59"/>
      <c r="KFN2347" s="59"/>
      <c r="KFO2347" s="59"/>
      <c r="KFP2347" s="59"/>
      <c r="KFQ2347" s="59"/>
      <c r="KFR2347" s="59"/>
      <c r="KFS2347" s="59"/>
      <c r="KFT2347" s="59"/>
      <c r="KFU2347" s="59"/>
      <c r="KFV2347" s="59"/>
      <c r="KFW2347" s="59"/>
      <c r="KFX2347" s="59"/>
      <c r="KFY2347" s="59"/>
      <c r="KFZ2347" s="59"/>
      <c r="KGA2347" s="59"/>
      <c r="KGB2347" s="59"/>
      <c r="KGC2347" s="59"/>
      <c r="KGD2347" s="59"/>
      <c r="KGE2347" s="59"/>
      <c r="KGF2347" s="59"/>
      <c r="KGG2347" s="59"/>
      <c r="KGH2347" s="59"/>
      <c r="KGI2347" s="59"/>
      <c r="KGJ2347" s="59"/>
      <c r="KGK2347" s="59"/>
      <c r="KGL2347" s="59"/>
      <c r="KGM2347" s="59"/>
      <c r="KGN2347" s="59"/>
      <c r="KGO2347" s="59"/>
      <c r="KGP2347" s="59"/>
      <c r="KGQ2347" s="59"/>
      <c r="KGR2347" s="59"/>
      <c r="KGS2347" s="59"/>
      <c r="KGT2347" s="59"/>
      <c r="KGU2347" s="59"/>
      <c r="KGV2347" s="59"/>
      <c r="KGW2347" s="59"/>
      <c r="KGX2347" s="59"/>
      <c r="KGY2347" s="59"/>
      <c r="KGZ2347" s="59"/>
      <c r="KHA2347" s="59"/>
      <c r="KHB2347" s="59"/>
      <c r="KHC2347" s="59"/>
      <c r="KHD2347" s="59"/>
      <c r="KHE2347" s="59"/>
      <c r="KHF2347" s="59"/>
      <c r="KHG2347" s="59"/>
      <c r="KHH2347" s="59"/>
      <c r="KHI2347" s="59"/>
      <c r="KHJ2347" s="59"/>
      <c r="KHK2347" s="59"/>
      <c r="KHL2347" s="59"/>
      <c r="KHM2347" s="59"/>
      <c r="KHN2347" s="59"/>
      <c r="KHO2347" s="59"/>
      <c r="KHP2347" s="59"/>
      <c r="KHQ2347" s="59"/>
      <c r="KHR2347" s="59"/>
      <c r="KHS2347" s="59"/>
      <c r="KHT2347" s="59"/>
      <c r="KHU2347" s="59"/>
      <c r="KHV2347" s="59"/>
      <c r="KHW2347" s="59"/>
      <c r="KHX2347" s="59"/>
      <c r="KHY2347" s="59"/>
      <c r="KHZ2347" s="59"/>
      <c r="KIA2347" s="59"/>
      <c r="KIB2347" s="59"/>
      <c r="KIC2347" s="59"/>
      <c r="KID2347" s="59"/>
      <c r="KIE2347" s="59"/>
      <c r="KIF2347" s="59"/>
      <c r="KIG2347" s="59"/>
      <c r="KIH2347" s="59"/>
      <c r="KII2347" s="59"/>
      <c r="KIJ2347" s="59"/>
      <c r="KIK2347" s="59"/>
      <c r="KIL2347" s="59"/>
      <c r="KIM2347" s="59"/>
      <c r="KIN2347" s="59"/>
      <c r="KIO2347" s="59"/>
      <c r="KIP2347" s="59"/>
      <c r="KIQ2347" s="59"/>
      <c r="KIR2347" s="59"/>
      <c r="KIS2347" s="59"/>
      <c r="KIT2347" s="59"/>
      <c r="KIU2347" s="59"/>
      <c r="KIV2347" s="59"/>
      <c r="KIW2347" s="59"/>
      <c r="KIX2347" s="59"/>
      <c r="KIY2347" s="59"/>
      <c r="KIZ2347" s="59"/>
      <c r="KJA2347" s="59"/>
      <c r="KJB2347" s="59"/>
      <c r="KJC2347" s="59"/>
      <c r="KJD2347" s="59"/>
      <c r="KJE2347" s="59"/>
      <c r="KJF2347" s="59"/>
      <c r="KJG2347" s="59"/>
      <c r="KJH2347" s="59"/>
      <c r="KJI2347" s="59"/>
      <c r="KJJ2347" s="59"/>
      <c r="KJK2347" s="59"/>
      <c r="KJL2347" s="59"/>
      <c r="KJM2347" s="59"/>
      <c r="KJN2347" s="59"/>
      <c r="KJO2347" s="59"/>
      <c r="KJP2347" s="59"/>
      <c r="KJQ2347" s="59"/>
      <c r="KJR2347" s="59"/>
      <c r="KJS2347" s="59"/>
      <c r="KJT2347" s="59"/>
      <c r="KJU2347" s="59"/>
      <c r="KJV2347" s="59"/>
      <c r="KJW2347" s="59"/>
      <c r="KJX2347" s="59"/>
      <c r="KJY2347" s="59"/>
      <c r="KJZ2347" s="59"/>
      <c r="KKA2347" s="59"/>
      <c r="KKB2347" s="59"/>
      <c r="KKC2347" s="59"/>
      <c r="KKD2347" s="59"/>
      <c r="KKE2347" s="59"/>
      <c r="KKF2347" s="59"/>
      <c r="KKG2347" s="59"/>
      <c r="KKH2347" s="59"/>
      <c r="KKI2347" s="59"/>
      <c r="KKJ2347" s="59"/>
      <c r="KKK2347" s="59"/>
      <c r="KKL2347" s="59"/>
      <c r="KKM2347" s="59"/>
      <c r="KKN2347" s="59"/>
      <c r="KKO2347" s="59"/>
      <c r="KKP2347" s="59"/>
      <c r="KKQ2347" s="59"/>
      <c r="KKR2347" s="59"/>
      <c r="KKS2347" s="59"/>
      <c r="KKT2347" s="59"/>
      <c r="KKU2347" s="59"/>
      <c r="KKV2347" s="59"/>
      <c r="KKW2347" s="59"/>
      <c r="KKX2347" s="59"/>
      <c r="KKY2347" s="59"/>
      <c r="KKZ2347" s="59"/>
      <c r="KLA2347" s="59"/>
      <c r="KLB2347" s="59"/>
      <c r="KLC2347" s="59"/>
      <c r="KLD2347" s="59"/>
      <c r="KLE2347" s="59"/>
      <c r="KLF2347" s="59"/>
      <c r="KLG2347" s="59"/>
      <c r="KLH2347" s="59"/>
      <c r="KLI2347" s="59"/>
      <c r="KLJ2347" s="59"/>
      <c r="KLK2347" s="59"/>
      <c r="KLL2347" s="59"/>
      <c r="KLM2347" s="59"/>
      <c r="KLN2347" s="59"/>
      <c r="KLO2347" s="59"/>
      <c r="KLP2347" s="59"/>
      <c r="KLQ2347" s="59"/>
      <c r="KLR2347" s="59"/>
      <c r="KLS2347" s="59"/>
      <c r="KLT2347" s="59"/>
      <c r="KLU2347" s="59"/>
      <c r="KLV2347" s="59"/>
      <c r="KLW2347" s="59"/>
      <c r="KLX2347" s="59"/>
      <c r="KLY2347" s="59"/>
      <c r="KLZ2347" s="59"/>
      <c r="KMA2347" s="59"/>
      <c r="KMB2347" s="59"/>
      <c r="KMC2347" s="59"/>
      <c r="KMD2347" s="59"/>
      <c r="KME2347" s="59"/>
      <c r="KMF2347" s="59"/>
      <c r="KMG2347" s="59"/>
      <c r="KMH2347" s="59"/>
      <c r="KMI2347" s="59"/>
      <c r="KMJ2347" s="59"/>
      <c r="KMK2347" s="59"/>
      <c r="KML2347" s="59"/>
      <c r="KMM2347" s="59"/>
      <c r="KMN2347" s="59"/>
      <c r="KMO2347" s="59"/>
      <c r="KMP2347" s="59"/>
      <c r="KMQ2347" s="59"/>
      <c r="KMR2347" s="59"/>
      <c r="KMS2347" s="59"/>
      <c r="KMT2347" s="59"/>
      <c r="KMU2347" s="59"/>
      <c r="KMV2347" s="59"/>
      <c r="KMW2347" s="59"/>
      <c r="KMX2347" s="59"/>
      <c r="KMY2347" s="59"/>
      <c r="KMZ2347" s="59"/>
      <c r="KNA2347" s="59"/>
      <c r="KNB2347" s="59"/>
      <c r="KNC2347" s="59"/>
      <c r="KND2347" s="59"/>
      <c r="KNE2347" s="59"/>
      <c r="KNF2347" s="59"/>
      <c r="KNG2347" s="59"/>
      <c r="KNH2347" s="59"/>
      <c r="KNI2347" s="59"/>
      <c r="KNJ2347" s="59"/>
      <c r="KNK2347" s="59"/>
      <c r="KNL2347" s="59"/>
      <c r="KNM2347" s="59"/>
      <c r="KNN2347" s="59"/>
      <c r="KNO2347" s="59"/>
      <c r="KNP2347" s="59"/>
      <c r="KNQ2347" s="59"/>
      <c r="KNR2347" s="59"/>
      <c r="KNS2347" s="59"/>
      <c r="KNT2347" s="59"/>
      <c r="KNU2347" s="59"/>
      <c r="KNV2347" s="59"/>
      <c r="KNW2347" s="59"/>
      <c r="KNX2347" s="59"/>
      <c r="KNY2347" s="59"/>
      <c r="KNZ2347" s="59"/>
      <c r="KOA2347" s="59"/>
      <c r="KOB2347" s="59"/>
      <c r="KOC2347" s="59"/>
      <c r="KOD2347" s="59"/>
      <c r="KOE2347" s="59"/>
      <c r="KOF2347" s="59"/>
      <c r="KOG2347" s="59"/>
      <c r="KOH2347" s="59"/>
      <c r="KOI2347" s="59"/>
      <c r="KOJ2347" s="59"/>
      <c r="KOK2347" s="59"/>
      <c r="KOL2347" s="59"/>
      <c r="KOM2347" s="59"/>
      <c r="KON2347" s="59"/>
      <c r="KOO2347" s="59"/>
      <c r="KOP2347" s="59"/>
      <c r="KOQ2347" s="59"/>
      <c r="KOR2347" s="59"/>
      <c r="KOS2347" s="59"/>
      <c r="KOT2347" s="59"/>
      <c r="KOU2347" s="59"/>
      <c r="KOV2347" s="59"/>
      <c r="KOW2347" s="59"/>
      <c r="KOX2347" s="59"/>
      <c r="KOY2347" s="59"/>
      <c r="KOZ2347" s="59"/>
      <c r="KPA2347" s="59"/>
      <c r="KPB2347" s="59"/>
      <c r="KPC2347" s="59"/>
      <c r="KPD2347" s="59"/>
      <c r="KPE2347" s="59"/>
      <c r="KPF2347" s="59"/>
      <c r="KPG2347" s="59"/>
      <c r="KPH2347" s="59"/>
      <c r="KPI2347" s="59"/>
      <c r="KPJ2347" s="59"/>
      <c r="KPK2347" s="59"/>
      <c r="KPL2347" s="59"/>
      <c r="KPM2347" s="59"/>
      <c r="KPN2347" s="59"/>
      <c r="KPO2347" s="59"/>
      <c r="KPP2347" s="59"/>
      <c r="KPQ2347" s="59"/>
      <c r="KPR2347" s="59"/>
      <c r="KPS2347" s="59"/>
      <c r="KPT2347" s="59"/>
      <c r="KPU2347" s="59"/>
      <c r="KPV2347" s="59"/>
      <c r="KPW2347" s="59"/>
      <c r="KPX2347" s="59"/>
      <c r="KPY2347" s="59"/>
      <c r="KPZ2347" s="59"/>
      <c r="KQA2347" s="59"/>
      <c r="KQB2347" s="59"/>
      <c r="KQC2347" s="59"/>
      <c r="KQD2347" s="59"/>
      <c r="KQE2347" s="59"/>
      <c r="KQF2347" s="59"/>
      <c r="KQG2347" s="59"/>
      <c r="KQH2347" s="59"/>
      <c r="KQI2347" s="59"/>
      <c r="KQJ2347" s="59"/>
      <c r="KQK2347" s="59"/>
      <c r="KQL2347" s="59"/>
      <c r="KQM2347" s="59"/>
      <c r="KQN2347" s="59"/>
      <c r="KQO2347" s="59"/>
      <c r="KQP2347" s="59"/>
      <c r="KQQ2347" s="59"/>
      <c r="KQR2347" s="59"/>
      <c r="KQS2347" s="59"/>
      <c r="KQT2347" s="59"/>
      <c r="KQU2347" s="59"/>
      <c r="KQV2347" s="59"/>
      <c r="KQW2347" s="59"/>
      <c r="KQX2347" s="59"/>
      <c r="KQY2347" s="59"/>
      <c r="KQZ2347" s="59"/>
      <c r="KRA2347" s="59"/>
      <c r="KRB2347" s="59"/>
      <c r="KRC2347" s="59"/>
      <c r="KRD2347" s="59"/>
      <c r="KRE2347" s="59"/>
      <c r="KRF2347" s="59"/>
      <c r="KRG2347" s="59"/>
      <c r="KRH2347" s="59"/>
      <c r="KRI2347" s="59"/>
      <c r="KRJ2347" s="59"/>
      <c r="KRK2347" s="59"/>
      <c r="KRL2347" s="59"/>
      <c r="KRM2347" s="59"/>
      <c r="KRN2347" s="59"/>
      <c r="KRO2347" s="59"/>
      <c r="KRP2347" s="59"/>
      <c r="KRQ2347" s="59"/>
      <c r="KRR2347" s="59"/>
      <c r="KRS2347" s="59"/>
      <c r="KRT2347" s="59"/>
      <c r="KRU2347" s="59"/>
      <c r="KRV2347" s="59"/>
      <c r="KRW2347" s="59"/>
      <c r="KRX2347" s="59"/>
      <c r="KRY2347" s="59"/>
      <c r="KRZ2347" s="59"/>
      <c r="KSA2347" s="59"/>
      <c r="KSB2347" s="59"/>
      <c r="KSC2347" s="59"/>
      <c r="KSD2347" s="59"/>
      <c r="KSE2347" s="59"/>
      <c r="KSF2347" s="59"/>
      <c r="KSG2347" s="59"/>
      <c r="KSH2347" s="59"/>
      <c r="KSI2347" s="59"/>
      <c r="KSJ2347" s="59"/>
      <c r="KSK2347" s="59"/>
      <c r="KSL2347" s="59"/>
      <c r="KSM2347" s="59"/>
      <c r="KSN2347" s="59"/>
      <c r="KSO2347" s="59"/>
      <c r="KSP2347" s="59"/>
      <c r="KSQ2347" s="59"/>
      <c r="KSR2347" s="59"/>
      <c r="KSS2347" s="59"/>
      <c r="KST2347" s="59"/>
      <c r="KSU2347" s="59"/>
      <c r="KSV2347" s="59"/>
      <c r="KSW2347" s="59"/>
      <c r="KSX2347" s="59"/>
      <c r="KSY2347" s="59"/>
      <c r="KSZ2347" s="59"/>
      <c r="KTA2347" s="59"/>
      <c r="KTB2347" s="59"/>
      <c r="KTC2347" s="59"/>
      <c r="KTD2347" s="59"/>
      <c r="KTE2347" s="59"/>
      <c r="KTF2347" s="59"/>
      <c r="KTG2347" s="59"/>
      <c r="KTH2347" s="59"/>
      <c r="KTI2347" s="59"/>
      <c r="KTJ2347" s="59"/>
      <c r="KTK2347" s="59"/>
      <c r="KTL2347" s="59"/>
      <c r="KTM2347" s="59"/>
      <c r="KTN2347" s="59"/>
      <c r="KTO2347" s="59"/>
      <c r="KTP2347" s="59"/>
      <c r="KTQ2347" s="59"/>
      <c r="KTR2347" s="59"/>
      <c r="KTS2347" s="59"/>
      <c r="KTT2347" s="59"/>
      <c r="KTU2347" s="59"/>
      <c r="KTV2347" s="59"/>
      <c r="KTW2347" s="59"/>
      <c r="KTX2347" s="59"/>
      <c r="KTY2347" s="59"/>
      <c r="KTZ2347" s="59"/>
      <c r="KUA2347" s="59"/>
      <c r="KUB2347" s="59"/>
      <c r="KUC2347" s="59"/>
      <c r="KUD2347" s="59"/>
      <c r="KUE2347" s="59"/>
      <c r="KUF2347" s="59"/>
      <c r="KUG2347" s="59"/>
      <c r="KUH2347" s="59"/>
      <c r="KUI2347" s="59"/>
      <c r="KUJ2347" s="59"/>
      <c r="KUK2347" s="59"/>
      <c r="KUL2347" s="59"/>
      <c r="KUM2347" s="59"/>
      <c r="KUN2347" s="59"/>
      <c r="KUO2347" s="59"/>
      <c r="KUP2347" s="59"/>
      <c r="KUQ2347" s="59"/>
      <c r="KUR2347" s="59"/>
      <c r="KUS2347" s="59"/>
      <c r="KUT2347" s="59"/>
      <c r="KUU2347" s="59"/>
      <c r="KUV2347" s="59"/>
      <c r="KUW2347" s="59"/>
      <c r="KUX2347" s="59"/>
      <c r="KUY2347" s="59"/>
      <c r="KUZ2347" s="59"/>
      <c r="KVA2347" s="59"/>
      <c r="KVB2347" s="59"/>
      <c r="KVC2347" s="59"/>
      <c r="KVD2347" s="59"/>
      <c r="KVE2347" s="59"/>
      <c r="KVF2347" s="59"/>
      <c r="KVG2347" s="59"/>
      <c r="KVH2347" s="59"/>
      <c r="KVI2347" s="59"/>
      <c r="KVJ2347" s="59"/>
      <c r="KVK2347" s="59"/>
      <c r="KVL2347" s="59"/>
      <c r="KVM2347" s="59"/>
      <c r="KVN2347" s="59"/>
      <c r="KVO2347" s="59"/>
      <c r="KVP2347" s="59"/>
      <c r="KVQ2347" s="59"/>
      <c r="KVR2347" s="59"/>
      <c r="KVS2347" s="59"/>
      <c r="KVT2347" s="59"/>
      <c r="KVU2347" s="59"/>
      <c r="KVV2347" s="59"/>
      <c r="KVW2347" s="59"/>
      <c r="KVX2347" s="59"/>
      <c r="KVY2347" s="59"/>
      <c r="KVZ2347" s="59"/>
      <c r="KWA2347" s="59"/>
      <c r="KWB2347" s="59"/>
      <c r="KWC2347" s="59"/>
      <c r="KWD2347" s="59"/>
      <c r="KWE2347" s="59"/>
      <c r="KWF2347" s="59"/>
      <c r="KWG2347" s="59"/>
      <c r="KWH2347" s="59"/>
      <c r="KWI2347" s="59"/>
      <c r="KWJ2347" s="59"/>
      <c r="KWK2347" s="59"/>
      <c r="KWL2347" s="59"/>
      <c r="KWM2347" s="59"/>
      <c r="KWN2347" s="59"/>
      <c r="KWO2347" s="59"/>
      <c r="KWP2347" s="59"/>
      <c r="KWQ2347" s="59"/>
      <c r="KWR2347" s="59"/>
      <c r="KWS2347" s="59"/>
      <c r="KWT2347" s="59"/>
      <c r="KWU2347" s="59"/>
      <c r="KWV2347" s="59"/>
      <c r="KWW2347" s="59"/>
      <c r="KWX2347" s="59"/>
      <c r="KWY2347" s="59"/>
      <c r="KWZ2347" s="59"/>
      <c r="KXA2347" s="59"/>
      <c r="KXB2347" s="59"/>
      <c r="KXC2347" s="59"/>
      <c r="KXD2347" s="59"/>
      <c r="KXE2347" s="59"/>
      <c r="KXF2347" s="59"/>
      <c r="KXG2347" s="59"/>
      <c r="KXH2347" s="59"/>
      <c r="KXI2347" s="59"/>
      <c r="KXJ2347" s="59"/>
      <c r="KXK2347" s="59"/>
      <c r="KXL2347" s="59"/>
      <c r="KXM2347" s="59"/>
      <c r="KXN2347" s="59"/>
      <c r="KXO2347" s="59"/>
      <c r="KXP2347" s="59"/>
      <c r="KXQ2347" s="59"/>
      <c r="KXR2347" s="59"/>
      <c r="KXS2347" s="59"/>
      <c r="KXT2347" s="59"/>
      <c r="KXU2347" s="59"/>
      <c r="KXV2347" s="59"/>
      <c r="KXW2347" s="59"/>
      <c r="KXX2347" s="59"/>
      <c r="KXY2347" s="59"/>
      <c r="KXZ2347" s="59"/>
      <c r="KYA2347" s="59"/>
      <c r="KYB2347" s="59"/>
      <c r="KYC2347" s="59"/>
      <c r="KYD2347" s="59"/>
      <c r="KYE2347" s="59"/>
      <c r="KYF2347" s="59"/>
      <c r="KYG2347" s="59"/>
      <c r="KYH2347" s="59"/>
      <c r="KYI2347" s="59"/>
      <c r="KYJ2347" s="59"/>
      <c r="KYK2347" s="59"/>
      <c r="KYL2347" s="59"/>
      <c r="KYM2347" s="59"/>
      <c r="KYN2347" s="59"/>
      <c r="KYO2347" s="59"/>
      <c r="KYP2347" s="59"/>
      <c r="KYQ2347" s="59"/>
      <c r="KYR2347" s="59"/>
      <c r="KYS2347" s="59"/>
      <c r="KYT2347" s="59"/>
      <c r="KYU2347" s="59"/>
      <c r="KYV2347" s="59"/>
      <c r="KYW2347" s="59"/>
      <c r="KYX2347" s="59"/>
      <c r="KYY2347" s="59"/>
      <c r="KYZ2347" s="59"/>
      <c r="KZA2347" s="59"/>
      <c r="KZB2347" s="59"/>
      <c r="KZC2347" s="59"/>
      <c r="KZD2347" s="59"/>
      <c r="KZE2347" s="59"/>
      <c r="KZF2347" s="59"/>
      <c r="KZG2347" s="59"/>
      <c r="KZH2347" s="59"/>
      <c r="KZI2347" s="59"/>
      <c r="KZJ2347" s="59"/>
      <c r="KZK2347" s="59"/>
      <c r="KZL2347" s="59"/>
      <c r="KZM2347" s="59"/>
      <c r="KZN2347" s="59"/>
      <c r="KZO2347" s="59"/>
      <c r="KZP2347" s="59"/>
      <c r="KZQ2347" s="59"/>
      <c r="KZR2347" s="59"/>
      <c r="KZS2347" s="59"/>
      <c r="KZT2347" s="59"/>
      <c r="KZU2347" s="59"/>
      <c r="KZV2347" s="59"/>
      <c r="KZW2347" s="59"/>
      <c r="KZX2347" s="59"/>
      <c r="KZY2347" s="59"/>
      <c r="KZZ2347" s="59"/>
      <c r="LAA2347" s="59"/>
      <c r="LAB2347" s="59"/>
      <c r="LAC2347" s="59"/>
      <c r="LAD2347" s="59"/>
      <c r="LAE2347" s="59"/>
      <c r="LAF2347" s="59"/>
      <c r="LAG2347" s="59"/>
      <c r="LAH2347" s="59"/>
      <c r="LAI2347" s="59"/>
      <c r="LAJ2347" s="59"/>
      <c r="LAK2347" s="59"/>
      <c r="LAL2347" s="59"/>
      <c r="LAM2347" s="59"/>
      <c r="LAN2347" s="59"/>
      <c r="LAO2347" s="59"/>
      <c r="LAP2347" s="59"/>
      <c r="LAQ2347" s="59"/>
      <c r="LAR2347" s="59"/>
      <c r="LAS2347" s="59"/>
      <c r="LAT2347" s="59"/>
      <c r="LAU2347" s="59"/>
      <c r="LAV2347" s="59"/>
      <c r="LAW2347" s="59"/>
      <c r="LAX2347" s="59"/>
      <c r="LAY2347" s="59"/>
      <c r="LAZ2347" s="59"/>
      <c r="LBA2347" s="59"/>
      <c r="LBB2347" s="59"/>
      <c r="LBC2347" s="59"/>
      <c r="LBD2347" s="59"/>
      <c r="LBE2347" s="59"/>
      <c r="LBF2347" s="59"/>
      <c r="LBG2347" s="59"/>
      <c r="LBH2347" s="59"/>
      <c r="LBI2347" s="59"/>
      <c r="LBJ2347" s="59"/>
      <c r="LBK2347" s="59"/>
      <c r="LBL2347" s="59"/>
      <c r="LBM2347" s="59"/>
      <c r="LBN2347" s="59"/>
      <c r="LBO2347" s="59"/>
      <c r="LBP2347" s="59"/>
      <c r="LBQ2347" s="59"/>
      <c r="LBR2347" s="59"/>
      <c r="LBS2347" s="59"/>
      <c r="LBT2347" s="59"/>
      <c r="LBU2347" s="59"/>
      <c r="LBV2347" s="59"/>
      <c r="LBW2347" s="59"/>
      <c r="LBX2347" s="59"/>
      <c r="LBY2347" s="59"/>
      <c r="LBZ2347" s="59"/>
      <c r="LCA2347" s="59"/>
      <c r="LCB2347" s="59"/>
      <c r="LCC2347" s="59"/>
      <c r="LCD2347" s="59"/>
      <c r="LCE2347" s="59"/>
      <c r="LCF2347" s="59"/>
      <c r="LCG2347" s="59"/>
      <c r="LCH2347" s="59"/>
      <c r="LCI2347" s="59"/>
      <c r="LCJ2347" s="59"/>
      <c r="LCK2347" s="59"/>
      <c r="LCL2347" s="59"/>
      <c r="LCM2347" s="59"/>
      <c r="LCN2347" s="59"/>
      <c r="LCO2347" s="59"/>
      <c r="LCP2347" s="59"/>
      <c r="LCQ2347" s="59"/>
      <c r="LCR2347" s="59"/>
      <c r="LCS2347" s="59"/>
      <c r="LCT2347" s="59"/>
      <c r="LCU2347" s="59"/>
      <c r="LCV2347" s="59"/>
      <c r="LCW2347" s="59"/>
      <c r="LCX2347" s="59"/>
      <c r="LCY2347" s="59"/>
      <c r="LCZ2347" s="59"/>
      <c r="LDA2347" s="59"/>
      <c r="LDB2347" s="59"/>
      <c r="LDC2347" s="59"/>
      <c r="LDD2347" s="59"/>
      <c r="LDE2347" s="59"/>
      <c r="LDF2347" s="59"/>
      <c r="LDG2347" s="59"/>
      <c r="LDH2347" s="59"/>
      <c r="LDI2347" s="59"/>
      <c r="LDJ2347" s="59"/>
      <c r="LDK2347" s="59"/>
      <c r="LDL2347" s="59"/>
      <c r="LDM2347" s="59"/>
      <c r="LDN2347" s="59"/>
      <c r="LDO2347" s="59"/>
      <c r="LDP2347" s="59"/>
      <c r="LDQ2347" s="59"/>
      <c r="LDR2347" s="59"/>
      <c r="LDS2347" s="59"/>
      <c r="LDT2347" s="59"/>
      <c r="LDU2347" s="59"/>
      <c r="LDV2347" s="59"/>
      <c r="LDW2347" s="59"/>
      <c r="LDX2347" s="59"/>
      <c r="LDY2347" s="59"/>
      <c r="LDZ2347" s="59"/>
      <c r="LEA2347" s="59"/>
      <c r="LEB2347" s="59"/>
      <c r="LEC2347" s="59"/>
      <c r="LED2347" s="59"/>
      <c r="LEE2347" s="59"/>
      <c r="LEF2347" s="59"/>
      <c r="LEG2347" s="59"/>
      <c r="LEH2347" s="59"/>
      <c r="LEI2347" s="59"/>
      <c r="LEJ2347" s="59"/>
      <c r="LEK2347" s="59"/>
      <c r="LEL2347" s="59"/>
      <c r="LEM2347" s="59"/>
      <c r="LEN2347" s="59"/>
      <c r="LEO2347" s="59"/>
      <c r="LEP2347" s="59"/>
      <c r="LEQ2347" s="59"/>
      <c r="LER2347" s="59"/>
      <c r="LES2347" s="59"/>
      <c r="LET2347" s="59"/>
      <c r="LEU2347" s="59"/>
      <c r="LEV2347" s="59"/>
      <c r="LEW2347" s="59"/>
      <c r="LEX2347" s="59"/>
      <c r="LEY2347" s="59"/>
      <c r="LEZ2347" s="59"/>
      <c r="LFA2347" s="59"/>
      <c r="LFB2347" s="59"/>
      <c r="LFC2347" s="59"/>
      <c r="LFD2347" s="59"/>
      <c r="LFE2347" s="59"/>
      <c r="LFF2347" s="59"/>
      <c r="LFG2347" s="59"/>
      <c r="LFH2347" s="59"/>
      <c r="LFI2347" s="59"/>
      <c r="LFJ2347" s="59"/>
      <c r="LFK2347" s="59"/>
      <c r="LFL2347" s="59"/>
      <c r="LFM2347" s="59"/>
      <c r="LFN2347" s="59"/>
      <c r="LFO2347" s="59"/>
      <c r="LFP2347" s="59"/>
      <c r="LFQ2347" s="59"/>
      <c r="LFR2347" s="59"/>
      <c r="LFS2347" s="59"/>
      <c r="LFT2347" s="59"/>
      <c r="LFU2347" s="59"/>
      <c r="LFV2347" s="59"/>
      <c r="LFW2347" s="59"/>
      <c r="LFX2347" s="59"/>
      <c r="LFY2347" s="59"/>
      <c r="LFZ2347" s="59"/>
      <c r="LGA2347" s="59"/>
      <c r="LGB2347" s="59"/>
      <c r="LGC2347" s="59"/>
      <c r="LGD2347" s="59"/>
      <c r="LGE2347" s="59"/>
      <c r="LGF2347" s="59"/>
      <c r="LGG2347" s="59"/>
      <c r="LGH2347" s="59"/>
      <c r="LGI2347" s="59"/>
      <c r="LGJ2347" s="59"/>
      <c r="LGK2347" s="59"/>
      <c r="LGL2347" s="59"/>
      <c r="LGM2347" s="59"/>
      <c r="LGN2347" s="59"/>
      <c r="LGO2347" s="59"/>
      <c r="LGP2347" s="59"/>
      <c r="LGQ2347" s="59"/>
      <c r="LGR2347" s="59"/>
      <c r="LGS2347" s="59"/>
      <c r="LGT2347" s="59"/>
      <c r="LGU2347" s="59"/>
      <c r="LGV2347" s="59"/>
      <c r="LGW2347" s="59"/>
      <c r="LGX2347" s="59"/>
      <c r="LGY2347" s="59"/>
      <c r="LGZ2347" s="59"/>
      <c r="LHA2347" s="59"/>
      <c r="LHB2347" s="59"/>
      <c r="LHC2347" s="59"/>
      <c r="LHD2347" s="59"/>
      <c r="LHE2347" s="59"/>
      <c r="LHF2347" s="59"/>
      <c r="LHG2347" s="59"/>
      <c r="LHH2347" s="59"/>
      <c r="LHI2347" s="59"/>
      <c r="LHJ2347" s="59"/>
      <c r="LHK2347" s="59"/>
      <c r="LHL2347" s="59"/>
      <c r="LHM2347" s="59"/>
      <c r="LHN2347" s="59"/>
      <c r="LHO2347" s="59"/>
      <c r="LHP2347" s="59"/>
      <c r="LHQ2347" s="59"/>
      <c r="LHR2347" s="59"/>
      <c r="LHS2347" s="59"/>
      <c r="LHT2347" s="59"/>
      <c r="LHU2347" s="59"/>
      <c r="LHV2347" s="59"/>
      <c r="LHW2347" s="59"/>
      <c r="LHX2347" s="59"/>
      <c r="LHY2347" s="59"/>
      <c r="LHZ2347" s="59"/>
      <c r="LIA2347" s="59"/>
      <c r="LIB2347" s="59"/>
      <c r="LIC2347" s="59"/>
      <c r="LID2347" s="59"/>
      <c r="LIE2347" s="59"/>
      <c r="LIF2347" s="59"/>
      <c r="LIG2347" s="59"/>
      <c r="LIH2347" s="59"/>
      <c r="LII2347" s="59"/>
      <c r="LIJ2347" s="59"/>
      <c r="LIK2347" s="59"/>
      <c r="LIL2347" s="59"/>
      <c r="LIM2347" s="59"/>
      <c r="LIN2347" s="59"/>
      <c r="LIO2347" s="59"/>
      <c r="LIP2347" s="59"/>
      <c r="LIQ2347" s="59"/>
      <c r="LIR2347" s="59"/>
      <c r="LIS2347" s="59"/>
      <c r="LIT2347" s="59"/>
      <c r="LIU2347" s="59"/>
      <c r="LIV2347" s="59"/>
      <c r="LIW2347" s="59"/>
      <c r="LIX2347" s="59"/>
      <c r="LIY2347" s="59"/>
      <c r="LIZ2347" s="59"/>
      <c r="LJA2347" s="59"/>
      <c r="LJB2347" s="59"/>
      <c r="LJC2347" s="59"/>
      <c r="LJD2347" s="59"/>
      <c r="LJE2347" s="59"/>
      <c r="LJF2347" s="59"/>
      <c r="LJG2347" s="59"/>
      <c r="LJH2347" s="59"/>
      <c r="LJI2347" s="59"/>
      <c r="LJJ2347" s="59"/>
      <c r="LJK2347" s="59"/>
      <c r="LJL2347" s="59"/>
      <c r="LJM2347" s="59"/>
      <c r="LJN2347" s="59"/>
      <c r="LJO2347" s="59"/>
      <c r="LJP2347" s="59"/>
      <c r="LJQ2347" s="59"/>
      <c r="LJR2347" s="59"/>
      <c r="LJS2347" s="59"/>
      <c r="LJT2347" s="59"/>
      <c r="LJU2347" s="59"/>
      <c r="LJV2347" s="59"/>
      <c r="LJW2347" s="59"/>
      <c r="LJX2347" s="59"/>
      <c r="LJY2347" s="59"/>
      <c r="LJZ2347" s="59"/>
      <c r="LKA2347" s="59"/>
      <c r="LKB2347" s="59"/>
      <c r="LKC2347" s="59"/>
      <c r="LKD2347" s="59"/>
      <c r="LKE2347" s="59"/>
      <c r="LKF2347" s="59"/>
      <c r="LKG2347" s="59"/>
      <c r="LKH2347" s="59"/>
      <c r="LKI2347" s="59"/>
      <c r="LKJ2347" s="59"/>
      <c r="LKK2347" s="59"/>
      <c r="LKL2347" s="59"/>
      <c r="LKM2347" s="59"/>
      <c r="LKN2347" s="59"/>
      <c r="LKO2347" s="59"/>
      <c r="LKP2347" s="59"/>
      <c r="LKQ2347" s="59"/>
      <c r="LKR2347" s="59"/>
      <c r="LKS2347" s="59"/>
      <c r="LKT2347" s="59"/>
      <c r="LKU2347" s="59"/>
      <c r="LKV2347" s="59"/>
      <c r="LKW2347" s="59"/>
      <c r="LKX2347" s="59"/>
      <c r="LKY2347" s="59"/>
      <c r="LKZ2347" s="59"/>
      <c r="LLA2347" s="59"/>
      <c r="LLB2347" s="59"/>
      <c r="LLC2347" s="59"/>
      <c r="LLD2347" s="59"/>
      <c r="LLE2347" s="59"/>
      <c r="LLF2347" s="59"/>
      <c r="LLG2347" s="59"/>
      <c r="LLH2347" s="59"/>
      <c r="LLI2347" s="59"/>
      <c r="LLJ2347" s="59"/>
      <c r="LLK2347" s="59"/>
      <c r="LLL2347" s="59"/>
      <c r="LLM2347" s="59"/>
      <c r="LLN2347" s="59"/>
      <c r="LLO2347" s="59"/>
      <c r="LLP2347" s="59"/>
      <c r="LLQ2347" s="59"/>
      <c r="LLR2347" s="59"/>
      <c r="LLS2347" s="59"/>
      <c r="LLT2347" s="59"/>
      <c r="LLU2347" s="59"/>
      <c r="LLV2347" s="59"/>
      <c r="LLW2347" s="59"/>
      <c r="LLX2347" s="59"/>
      <c r="LLY2347" s="59"/>
      <c r="LLZ2347" s="59"/>
      <c r="LMA2347" s="59"/>
      <c r="LMB2347" s="59"/>
      <c r="LMC2347" s="59"/>
      <c r="LMD2347" s="59"/>
      <c r="LME2347" s="59"/>
      <c r="LMF2347" s="59"/>
      <c r="LMG2347" s="59"/>
      <c r="LMH2347" s="59"/>
      <c r="LMI2347" s="59"/>
      <c r="LMJ2347" s="59"/>
      <c r="LMK2347" s="59"/>
      <c r="LML2347" s="59"/>
      <c r="LMM2347" s="59"/>
      <c r="LMN2347" s="59"/>
      <c r="LMO2347" s="59"/>
      <c r="LMP2347" s="59"/>
      <c r="LMQ2347" s="59"/>
      <c r="LMR2347" s="59"/>
      <c r="LMS2347" s="59"/>
      <c r="LMT2347" s="59"/>
      <c r="LMU2347" s="59"/>
      <c r="LMV2347" s="59"/>
      <c r="LMW2347" s="59"/>
      <c r="LMX2347" s="59"/>
      <c r="LMY2347" s="59"/>
      <c r="LMZ2347" s="59"/>
      <c r="LNA2347" s="59"/>
      <c r="LNB2347" s="59"/>
      <c r="LNC2347" s="59"/>
      <c r="LND2347" s="59"/>
      <c r="LNE2347" s="59"/>
      <c r="LNF2347" s="59"/>
      <c r="LNG2347" s="59"/>
      <c r="LNH2347" s="59"/>
      <c r="LNI2347" s="59"/>
      <c r="LNJ2347" s="59"/>
      <c r="LNK2347" s="59"/>
      <c r="LNL2347" s="59"/>
      <c r="LNM2347" s="59"/>
      <c r="LNN2347" s="59"/>
      <c r="LNO2347" s="59"/>
      <c r="LNP2347" s="59"/>
      <c r="LNQ2347" s="59"/>
      <c r="LNR2347" s="59"/>
      <c r="LNS2347" s="59"/>
      <c r="LNT2347" s="59"/>
      <c r="LNU2347" s="59"/>
      <c r="LNV2347" s="59"/>
      <c r="LNW2347" s="59"/>
      <c r="LNX2347" s="59"/>
      <c r="LNY2347" s="59"/>
      <c r="LNZ2347" s="59"/>
      <c r="LOA2347" s="59"/>
      <c r="LOB2347" s="59"/>
      <c r="LOC2347" s="59"/>
      <c r="LOD2347" s="59"/>
      <c r="LOE2347" s="59"/>
      <c r="LOF2347" s="59"/>
      <c r="LOG2347" s="59"/>
      <c r="LOH2347" s="59"/>
      <c r="LOI2347" s="59"/>
      <c r="LOJ2347" s="59"/>
      <c r="LOK2347" s="59"/>
      <c r="LOL2347" s="59"/>
      <c r="LOM2347" s="59"/>
      <c r="LON2347" s="59"/>
      <c r="LOO2347" s="59"/>
      <c r="LOP2347" s="59"/>
      <c r="LOQ2347" s="59"/>
      <c r="LOR2347" s="59"/>
      <c r="LOS2347" s="59"/>
      <c r="LOT2347" s="59"/>
      <c r="LOU2347" s="59"/>
      <c r="LOV2347" s="59"/>
      <c r="LOW2347" s="59"/>
      <c r="LOX2347" s="59"/>
      <c r="LOY2347" s="59"/>
      <c r="LOZ2347" s="59"/>
      <c r="LPA2347" s="59"/>
      <c r="LPB2347" s="59"/>
      <c r="LPC2347" s="59"/>
      <c r="LPD2347" s="59"/>
      <c r="LPE2347" s="59"/>
      <c r="LPF2347" s="59"/>
      <c r="LPG2347" s="59"/>
      <c r="LPH2347" s="59"/>
      <c r="LPI2347" s="59"/>
      <c r="LPJ2347" s="59"/>
      <c r="LPK2347" s="59"/>
      <c r="LPL2347" s="59"/>
      <c r="LPM2347" s="59"/>
      <c r="LPN2347" s="59"/>
      <c r="LPO2347" s="59"/>
      <c r="LPP2347" s="59"/>
      <c r="LPQ2347" s="59"/>
      <c r="LPR2347" s="59"/>
      <c r="LPS2347" s="59"/>
      <c r="LPT2347" s="59"/>
      <c r="LPU2347" s="59"/>
      <c r="LPV2347" s="59"/>
      <c r="LPW2347" s="59"/>
      <c r="LPX2347" s="59"/>
      <c r="LPY2347" s="59"/>
      <c r="LPZ2347" s="59"/>
      <c r="LQA2347" s="59"/>
      <c r="LQB2347" s="59"/>
      <c r="LQC2347" s="59"/>
      <c r="LQD2347" s="59"/>
      <c r="LQE2347" s="59"/>
      <c r="LQF2347" s="59"/>
      <c r="LQG2347" s="59"/>
      <c r="LQH2347" s="59"/>
      <c r="LQI2347" s="59"/>
      <c r="LQJ2347" s="59"/>
      <c r="LQK2347" s="59"/>
      <c r="LQL2347" s="59"/>
      <c r="LQM2347" s="59"/>
      <c r="LQN2347" s="59"/>
      <c r="LQO2347" s="59"/>
      <c r="LQP2347" s="59"/>
      <c r="LQQ2347" s="59"/>
      <c r="LQR2347" s="59"/>
      <c r="LQS2347" s="59"/>
      <c r="LQT2347" s="59"/>
      <c r="LQU2347" s="59"/>
      <c r="LQV2347" s="59"/>
      <c r="LQW2347" s="59"/>
      <c r="LQX2347" s="59"/>
      <c r="LQY2347" s="59"/>
      <c r="LQZ2347" s="59"/>
      <c r="LRA2347" s="59"/>
      <c r="LRB2347" s="59"/>
      <c r="LRC2347" s="59"/>
      <c r="LRD2347" s="59"/>
      <c r="LRE2347" s="59"/>
      <c r="LRF2347" s="59"/>
      <c r="LRG2347" s="59"/>
      <c r="LRH2347" s="59"/>
      <c r="LRI2347" s="59"/>
      <c r="LRJ2347" s="59"/>
      <c r="LRK2347" s="59"/>
      <c r="LRL2347" s="59"/>
      <c r="LRM2347" s="59"/>
      <c r="LRN2347" s="59"/>
      <c r="LRO2347" s="59"/>
      <c r="LRP2347" s="59"/>
      <c r="LRQ2347" s="59"/>
      <c r="LRR2347" s="59"/>
      <c r="LRS2347" s="59"/>
      <c r="LRT2347" s="59"/>
      <c r="LRU2347" s="59"/>
      <c r="LRV2347" s="59"/>
      <c r="LRW2347" s="59"/>
      <c r="LRX2347" s="59"/>
      <c r="LRY2347" s="59"/>
      <c r="LRZ2347" s="59"/>
      <c r="LSA2347" s="59"/>
      <c r="LSB2347" s="59"/>
      <c r="LSC2347" s="59"/>
      <c r="LSD2347" s="59"/>
      <c r="LSE2347" s="59"/>
      <c r="LSF2347" s="59"/>
      <c r="LSG2347" s="59"/>
      <c r="LSH2347" s="59"/>
      <c r="LSI2347" s="59"/>
      <c r="LSJ2347" s="59"/>
      <c r="LSK2347" s="59"/>
      <c r="LSL2347" s="59"/>
      <c r="LSM2347" s="59"/>
      <c r="LSN2347" s="59"/>
      <c r="LSO2347" s="59"/>
      <c r="LSP2347" s="59"/>
      <c r="LSQ2347" s="59"/>
      <c r="LSR2347" s="59"/>
      <c r="LSS2347" s="59"/>
      <c r="LST2347" s="59"/>
      <c r="LSU2347" s="59"/>
      <c r="LSV2347" s="59"/>
      <c r="LSW2347" s="59"/>
      <c r="LSX2347" s="59"/>
      <c r="LSY2347" s="59"/>
      <c r="LSZ2347" s="59"/>
      <c r="LTA2347" s="59"/>
      <c r="LTB2347" s="59"/>
      <c r="LTC2347" s="59"/>
      <c r="LTD2347" s="59"/>
      <c r="LTE2347" s="59"/>
      <c r="LTF2347" s="59"/>
      <c r="LTG2347" s="59"/>
      <c r="LTH2347" s="59"/>
      <c r="LTI2347" s="59"/>
      <c r="LTJ2347" s="59"/>
      <c r="LTK2347" s="59"/>
      <c r="LTL2347" s="59"/>
      <c r="LTM2347" s="59"/>
      <c r="LTN2347" s="59"/>
      <c r="LTO2347" s="59"/>
      <c r="LTP2347" s="59"/>
      <c r="LTQ2347" s="59"/>
      <c r="LTR2347" s="59"/>
      <c r="LTS2347" s="59"/>
      <c r="LTT2347" s="59"/>
      <c r="LTU2347" s="59"/>
      <c r="LTV2347" s="59"/>
      <c r="LTW2347" s="59"/>
      <c r="LTX2347" s="59"/>
      <c r="LTY2347" s="59"/>
      <c r="LTZ2347" s="59"/>
      <c r="LUA2347" s="59"/>
      <c r="LUB2347" s="59"/>
      <c r="LUC2347" s="59"/>
      <c r="LUD2347" s="59"/>
      <c r="LUE2347" s="59"/>
      <c r="LUF2347" s="59"/>
      <c r="LUG2347" s="59"/>
      <c r="LUH2347" s="59"/>
      <c r="LUI2347" s="59"/>
      <c r="LUJ2347" s="59"/>
      <c r="LUK2347" s="59"/>
      <c r="LUL2347" s="59"/>
      <c r="LUM2347" s="59"/>
      <c r="LUN2347" s="59"/>
      <c r="LUO2347" s="59"/>
      <c r="LUP2347" s="59"/>
      <c r="LUQ2347" s="59"/>
      <c r="LUR2347" s="59"/>
      <c r="LUS2347" s="59"/>
      <c r="LUT2347" s="59"/>
      <c r="LUU2347" s="59"/>
      <c r="LUV2347" s="59"/>
      <c r="LUW2347" s="59"/>
      <c r="LUX2347" s="59"/>
      <c r="LUY2347" s="59"/>
      <c r="LUZ2347" s="59"/>
      <c r="LVA2347" s="59"/>
      <c r="LVB2347" s="59"/>
      <c r="LVC2347" s="59"/>
      <c r="LVD2347" s="59"/>
      <c r="LVE2347" s="59"/>
      <c r="LVF2347" s="59"/>
      <c r="LVG2347" s="59"/>
      <c r="LVH2347" s="59"/>
      <c r="LVI2347" s="59"/>
      <c r="LVJ2347" s="59"/>
      <c r="LVK2347" s="59"/>
      <c r="LVL2347" s="59"/>
      <c r="LVM2347" s="59"/>
      <c r="LVN2347" s="59"/>
      <c r="LVO2347" s="59"/>
      <c r="LVP2347" s="59"/>
      <c r="LVQ2347" s="59"/>
      <c r="LVR2347" s="59"/>
      <c r="LVS2347" s="59"/>
      <c r="LVT2347" s="59"/>
      <c r="LVU2347" s="59"/>
      <c r="LVV2347" s="59"/>
      <c r="LVW2347" s="59"/>
      <c r="LVX2347" s="59"/>
      <c r="LVY2347" s="59"/>
      <c r="LVZ2347" s="59"/>
      <c r="LWA2347" s="59"/>
      <c r="LWB2347" s="59"/>
      <c r="LWC2347" s="59"/>
      <c r="LWD2347" s="59"/>
      <c r="LWE2347" s="59"/>
      <c r="LWF2347" s="59"/>
      <c r="LWG2347" s="59"/>
      <c r="LWH2347" s="59"/>
      <c r="LWI2347" s="59"/>
      <c r="LWJ2347" s="59"/>
      <c r="LWK2347" s="59"/>
      <c r="LWL2347" s="59"/>
      <c r="LWM2347" s="59"/>
      <c r="LWN2347" s="59"/>
      <c r="LWO2347" s="59"/>
      <c r="LWP2347" s="59"/>
      <c r="LWQ2347" s="59"/>
      <c r="LWR2347" s="59"/>
      <c r="LWS2347" s="59"/>
      <c r="LWT2347" s="59"/>
      <c r="LWU2347" s="59"/>
      <c r="LWV2347" s="59"/>
      <c r="LWW2347" s="59"/>
      <c r="LWX2347" s="59"/>
      <c r="LWY2347" s="59"/>
      <c r="LWZ2347" s="59"/>
      <c r="LXA2347" s="59"/>
      <c r="LXB2347" s="59"/>
      <c r="LXC2347" s="59"/>
      <c r="LXD2347" s="59"/>
      <c r="LXE2347" s="59"/>
      <c r="LXF2347" s="59"/>
      <c r="LXG2347" s="59"/>
      <c r="LXH2347" s="59"/>
      <c r="LXI2347" s="59"/>
      <c r="LXJ2347" s="59"/>
      <c r="LXK2347" s="59"/>
      <c r="LXL2347" s="59"/>
      <c r="LXM2347" s="59"/>
      <c r="LXN2347" s="59"/>
      <c r="LXO2347" s="59"/>
      <c r="LXP2347" s="59"/>
      <c r="LXQ2347" s="59"/>
      <c r="LXR2347" s="59"/>
      <c r="LXS2347" s="59"/>
      <c r="LXT2347" s="59"/>
      <c r="LXU2347" s="59"/>
      <c r="LXV2347" s="59"/>
      <c r="LXW2347" s="59"/>
      <c r="LXX2347" s="59"/>
      <c r="LXY2347" s="59"/>
      <c r="LXZ2347" s="59"/>
      <c r="LYA2347" s="59"/>
      <c r="LYB2347" s="59"/>
      <c r="LYC2347" s="59"/>
      <c r="LYD2347" s="59"/>
      <c r="LYE2347" s="59"/>
      <c r="LYF2347" s="59"/>
      <c r="LYG2347" s="59"/>
      <c r="LYH2347" s="59"/>
      <c r="LYI2347" s="59"/>
      <c r="LYJ2347" s="59"/>
      <c r="LYK2347" s="59"/>
      <c r="LYL2347" s="59"/>
      <c r="LYM2347" s="59"/>
      <c r="LYN2347" s="59"/>
      <c r="LYO2347" s="59"/>
      <c r="LYP2347" s="59"/>
      <c r="LYQ2347" s="59"/>
      <c r="LYR2347" s="59"/>
      <c r="LYS2347" s="59"/>
      <c r="LYT2347" s="59"/>
      <c r="LYU2347" s="59"/>
      <c r="LYV2347" s="59"/>
      <c r="LYW2347" s="59"/>
      <c r="LYX2347" s="59"/>
      <c r="LYY2347" s="59"/>
      <c r="LYZ2347" s="59"/>
      <c r="LZA2347" s="59"/>
      <c r="LZB2347" s="59"/>
      <c r="LZC2347" s="59"/>
      <c r="LZD2347" s="59"/>
      <c r="LZE2347" s="59"/>
      <c r="LZF2347" s="59"/>
      <c r="LZG2347" s="59"/>
      <c r="LZH2347" s="59"/>
      <c r="LZI2347" s="59"/>
      <c r="LZJ2347" s="59"/>
      <c r="LZK2347" s="59"/>
      <c r="LZL2347" s="59"/>
      <c r="LZM2347" s="59"/>
      <c r="LZN2347" s="59"/>
      <c r="LZO2347" s="59"/>
      <c r="LZP2347" s="59"/>
      <c r="LZQ2347" s="59"/>
      <c r="LZR2347" s="59"/>
      <c r="LZS2347" s="59"/>
      <c r="LZT2347" s="59"/>
      <c r="LZU2347" s="59"/>
      <c r="LZV2347" s="59"/>
      <c r="LZW2347" s="59"/>
      <c r="LZX2347" s="59"/>
      <c r="LZY2347" s="59"/>
      <c r="LZZ2347" s="59"/>
      <c r="MAA2347" s="59"/>
      <c r="MAB2347" s="59"/>
      <c r="MAC2347" s="59"/>
      <c r="MAD2347" s="59"/>
      <c r="MAE2347" s="59"/>
      <c r="MAF2347" s="59"/>
      <c r="MAG2347" s="59"/>
      <c r="MAH2347" s="59"/>
      <c r="MAI2347" s="59"/>
      <c r="MAJ2347" s="59"/>
      <c r="MAK2347" s="59"/>
      <c r="MAL2347" s="59"/>
      <c r="MAM2347" s="59"/>
      <c r="MAN2347" s="59"/>
      <c r="MAO2347" s="59"/>
      <c r="MAP2347" s="59"/>
      <c r="MAQ2347" s="59"/>
      <c r="MAR2347" s="59"/>
      <c r="MAS2347" s="59"/>
      <c r="MAT2347" s="59"/>
      <c r="MAU2347" s="59"/>
      <c r="MAV2347" s="59"/>
      <c r="MAW2347" s="59"/>
      <c r="MAX2347" s="59"/>
      <c r="MAY2347" s="59"/>
      <c r="MAZ2347" s="59"/>
      <c r="MBA2347" s="59"/>
      <c r="MBB2347" s="59"/>
      <c r="MBC2347" s="59"/>
      <c r="MBD2347" s="59"/>
      <c r="MBE2347" s="59"/>
      <c r="MBF2347" s="59"/>
      <c r="MBG2347" s="59"/>
      <c r="MBH2347" s="59"/>
      <c r="MBI2347" s="59"/>
      <c r="MBJ2347" s="59"/>
      <c r="MBK2347" s="59"/>
      <c r="MBL2347" s="59"/>
      <c r="MBM2347" s="59"/>
      <c r="MBN2347" s="59"/>
      <c r="MBO2347" s="59"/>
      <c r="MBP2347" s="59"/>
      <c r="MBQ2347" s="59"/>
      <c r="MBR2347" s="59"/>
      <c r="MBS2347" s="59"/>
      <c r="MBT2347" s="59"/>
      <c r="MBU2347" s="59"/>
      <c r="MBV2347" s="59"/>
      <c r="MBW2347" s="59"/>
      <c r="MBX2347" s="59"/>
      <c r="MBY2347" s="59"/>
      <c r="MBZ2347" s="59"/>
      <c r="MCA2347" s="59"/>
      <c r="MCB2347" s="59"/>
      <c r="MCC2347" s="59"/>
      <c r="MCD2347" s="59"/>
      <c r="MCE2347" s="59"/>
      <c r="MCF2347" s="59"/>
      <c r="MCG2347" s="59"/>
      <c r="MCH2347" s="59"/>
      <c r="MCI2347" s="59"/>
      <c r="MCJ2347" s="59"/>
      <c r="MCK2347" s="59"/>
      <c r="MCL2347" s="59"/>
      <c r="MCM2347" s="59"/>
      <c r="MCN2347" s="59"/>
      <c r="MCO2347" s="59"/>
      <c r="MCP2347" s="59"/>
      <c r="MCQ2347" s="59"/>
      <c r="MCR2347" s="59"/>
      <c r="MCS2347" s="59"/>
      <c r="MCT2347" s="59"/>
      <c r="MCU2347" s="59"/>
      <c r="MCV2347" s="59"/>
      <c r="MCW2347" s="59"/>
      <c r="MCX2347" s="59"/>
      <c r="MCY2347" s="59"/>
      <c r="MCZ2347" s="59"/>
      <c r="MDA2347" s="59"/>
      <c r="MDB2347" s="59"/>
      <c r="MDC2347" s="59"/>
      <c r="MDD2347" s="59"/>
      <c r="MDE2347" s="59"/>
      <c r="MDF2347" s="59"/>
      <c r="MDG2347" s="59"/>
      <c r="MDH2347" s="59"/>
      <c r="MDI2347" s="59"/>
      <c r="MDJ2347" s="59"/>
      <c r="MDK2347" s="59"/>
      <c r="MDL2347" s="59"/>
      <c r="MDM2347" s="59"/>
      <c r="MDN2347" s="59"/>
      <c r="MDO2347" s="59"/>
      <c r="MDP2347" s="59"/>
      <c r="MDQ2347" s="59"/>
      <c r="MDR2347" s="59"/>
      <c r="MDS2347" s="59"/>
      <c r="MDT2347" s="59"/>
      <c r="MDU2347" s="59"/>
      <c r="MDV2347" s="59"/>
      <c r="MDW2347" s="59"/>
      <c r="MDX2347" s="59"/>
      <c r="MDY2347" s="59"/>
      <c r="MDZ2347" s="59"/>
      <c r="MEA2347" s="59"/>
      <c r="MEB2347" s="59"/>
      <c r="MEC2347" s="59"/>
      <c r="MED2347" s="59"/>
      <c r="MEE2347" s="59"/>
      <c r="MEF2347" s="59"/>
      <c r="MEG2347" s="59"/>
      <c r="MEH2347" s="59"/>
      <c r="MEI2347" s="59"/>
      <c r="MEJ2347" s="59"/>
      <c r="MEK2347" s="59"/>
      <c r="MEL2347" s="59"/>
      <c r="MEM2347" s="59"/>
      <c r="MEN2347" s="59"/>
      <c r="MEO2347" s="59"/>
      <c r="MEP2347" s="59"/>
      <c r="MEQ2347" s="59"/>
      <c r="MER2347" s="59"/>
      <c r="MES2347" s="59"/>
      <c r="MET2347" s="59"/>
      <c r="MEU2347" s="59"/>
      <c r="MEV2347" s="59"/>
      <c r="MEW2347" s="59"/>
      <c r="MEX2347" s="59"/>
      <c r="MEY2347" s="59"/>
      <c r="MEZ2347" s="59"/>
      <c r="MFA2347" s="59"/>
      <c r="MFB2347" s="59"/>
      <c r="MFC2347" s="59"/>
      <c r="MFD2347" s="59"/>
      <c r="MFE2347" s="59"/>
      <c r="MFF2347" s="59"/>
      <c r="MFG2347" s="59"/>
      <c r="MFH2347" s="59"/>
      <c r="MFI2347" s="59"/>
      <c r="MFJ2347" s="59"/>
      <c r="MFK2347" s="59"/>
      <c r="MFL2347" s="59"/>
      <c r="MFM2347" s="59"/>
      <c r="MFN2347" s="59"/>
      <c r="MFO2347" s="59"/>
      <c r="MFP2347" s="59"/>
      <c r="MFQ2347" s="59"/>
      <c r="MFR2347" s="59"/>
      <c r="MFS2347" s="59"/>
      <c r="MFT2347" s="59"/>
      <c r="MFU2347" s="59"/>
      <c r="MFV2347" s="59"/>
      <c r="MFW2347" s="59"/>
      <c r="MFX2347" s="59"/>
      <c r="MFY2347" s="59"/>
      <c r="MFZ2347" s="59"/>
      <c r="MGA2347" s="59"/>
      <c r="MGB2347" s="59"/>
      <c r="MGC2347" s="59"/>
      <c r="MGD2347" s="59"/>
      <c r="MGE2347" s="59"/>
      <c r="MGF2347" s="59"/>
      <c r="MGG2347" s="59"/>
      <c r="MGH2347" s="59"/>
      <c r="MGI2347" s="59"/>
      <c r="MGJ2347" s="59"/>
      <c r="MGK2347" s="59"/>
      <c r="MGL2347" s="59"/>
      <c r="MGM2347" s="59"/>
      <c r="MGN2347" s="59"/>
      <c r="MGO2347" s="59"/>
      <c r="MGP2347" s="59"/>
      <c r="MGQ2347" s="59"/>
      <c r="MGR2347" s="59"/>
      <c r="MGS2347" s="59"/>
      <c r="MGT2347" s="59"/>
      <c r="MGU2347" s="59"/>
      <c r="MGV2347" s="59"/>
      <c r="MGW2347" s="59"/>
      <c r="MGX2347" s="59"/>
      <c r="MGY2347" s="59"/>
      <c r="MGZ2347" s="59"/>
      <c r="MHA2347" s="59"/>
      <c r="MHB2347" s="59"/>
      <c r="MHC2347" s="59"/>
      <c r="MHD2347" s="59"/>
      <c r="MHE2347" s="59"/>
      <c r="MHF2347" s="59"/>
      <c r="MHG2347" s="59"/>
      <c r="MHH2347" s="59"/>
      <c r="MHI2347" s="59"/>
      <c r="MHJ2347" s="59"/>
      <c r="MHK2347" s="59"/>
      <c r="MHL2347" s="59"/>
      <c r="MHM2347" s="59"/>
      <c r="MHN2347" s="59"/>
      <c r="MHO2347" s="59"/>
      <c r="MHP2347" s="59"/>
      <c r="MHQ2347" s="59"/>
      <c r="MHR2347" s="59"/>
      <c r="MHS2347" s="59"/>
      <c r="MHT2347" s="59"/>
      <c r="MHU2347" s="59"/>
      <c r="MHV2347" s="59"/>
      <c r="MHW2347" s="59"/>
      <c r="MHX2347" s="59"/>
      <c r="MHY2347" s="59"/>
      <c r="MHZ2347" s="59"/>
      <c r="MIA2347" s="59"/>
      <c r="MIB2347" s="59"/>
      <c r="MIC2347" s="59"/>
      <c r="MID2347" s="59"/>
      <c r="MIE2347" s="59"/>
      <c r="MIF2347" s="59"/>
      <c r="MIG2347" s="59"/>
      <c r="MIH2347" s="59"/>
      <c r="MII2347" s="59"/>
      <c r="MIJ2347" s="59"/>
      <c r="MIK2347" s="59"/>
      <c r="MIL2347" s="59"/>
      <c r="MIM2347" s="59"/>
      <c r="MIN2347" s="59"/>
      <c r="MIO2347" s="59"/>
      <c r="MIP2347" s="59"/>
      <c r="MIQ2347" s="59"/>
      <c r="MIR2347" s="59"/>
      <c r="MIS2347" s="59"/>
      <c r="MIT2347" s="59"/>
      <c r="MIU2347" s="59"/>
      <c r="MIV2347" s="59"/>
      <c r="MIW2347" s="59"/>
      <c r="MIX2347" s="59"/>
      <c r="MIY2347" s="59"/>
      <c r="MIZ2347" s="59"/>
      <c r="MJA2347" s="59"/>
      <c r="MJB2347" s="59"/>
      <c r="MJC2347" s="59"/>
      <c r="MJD2347" s="59"/>
      <c r="MJE2347" s="59"/>
      <c r="MJF2347" s="59"/>
      <c r="MJG2347" s="59"/>
      <c r="MJH2347" s="59"/>
      <c r="MJI2347" s="59"/>
      <c r="MJJ2347" s="59"/>
      <c r="MJK2347" s="59"/>
      <c r="MJL2347" s="59"/>
      <c r="MJM2347" s="59"/>
      <c r="MJN2347" s="59"/>
      <c r="MJO2347" s="59"/>
      <c r="MJP2347" s="59"/>
      <c r="MJQ2347" s="59"/>
      <c r="MJR2347" s="59"/>
      <c r="MJS2347" s="59"/>
      <c r="MJT2347" s="59"/>
      <c r="MJU2347" s="59"/>
      <c r="MJV2347" s="59"/>
      <c r="MJW2347" s="59"/>
      <c r="MJX2347" s="59"/>
      <c r="MJY2347" s="59"/>
      <c r="MJZ2347" s="59"/>
      <c r="MKA2347" s="59"/>
      <c r="MKB2347" s="59"/>
      <c r="MKC2347" s="59"/>
      <c r="MKD2347" s="59"/>
      <c r="MKE2347" s="59"/>
      <c r="MKF2347" s="59"/>
      <c r="MKG2347" s="59"/>
      <c r="MKH2347" s="59"/>
      <c r="MKI2347" s="59"/>
      <c r="MKJ2347" s="59"/>
      <c r="MKK2347" s="59"/>
      <c r="MKL2347" s="59"/>
      <c r="MKM2347" s="59"/>
      <c r="MKN2347" s="59"/>
      <c r="MKO2347" s="59"/>
      <c r="MKP2347" s="59"/>
      <c r="MKQ2347" s="59"/>
      <c r="MKR2347" s="59"/>
      <c r="MKS2347" s="59"/>
      <c r="MKT2347" s="59"/>
      <c r="MKU2347" s="59"/>
      <c r="MKV2347" s="59"/>
      <c r="MKW2347" s="59"/>
      <c r="MKX2347" s="59"/>
      <c r="MKY2347" s="59"/>
      <c r="MKZ2347" s="59"/>
      <c r="MLA2347" s="59"/>
      <c r="MLB2347" s="59"/>
      <c r="MLC2347" s="59"/>
      <c r="MLD2347" s="59"/>
      <c r="MLE2347" s="59"/>
      <c r="MLF2347" s="59"/>
      <c r="MLG2347" s="59"/>
      <c r="MLH2347" s="59"/>
      <c r="MLI2347" s="59"/>
      <c r="MLJ2347" s="59"/>
      <c r="MLK2347" s="59"/>
      <c r="MLL2347" s="59"/>
      <c r="MLM2347" s="59"/>
      <c r="MLN2347" s="59"/>
      <c r="MLO2347" s="59"/>
      <c r="MLP2347" s="59"/>
      <c r="MLQ2347" s="59"/>
      <c r="MLR2347" s="59"/>
      <c r="MLS2347" s="59"/>
      <c r="MLT2347" s="59"/>
      <c r="MLU2347" s="59"/>
      <c r="MLV2347" s="59"/>
      <c r="MLW2347" s="59"/>
      <c r="MLX2347" s="59"/>
      <c r="MLY2347" s="59"/>
      <c r="MLZ2347" s="59"/>
      <c r="MMA2347" s="59"/>
      <c r="MMB2347" s="59"/>
      <c r="MMC2347" s="59"/>
      <c r="MMD2347" s="59"/>
      <c r="MME2347" s="59"/>
      <c r="MMF2347" s="59"/>
      <c r="MMG2347" s="59"/>
      <c r="MMH2347" s="59"/>
      <c r="MMI2347" s="59"/>
      <c r="MMJ2347" s="59"/>
      <c r="MMK2347" s="59"/>
      <c r="MML2347" s="59"/>
      <c r="MMM2347" s="59"/>
      <c r="MMN2347" s="59"/>
      <c r="MMO2347" s="59"/>
      <c r="MMP2347" s="59"/>
      <c r="MMQ2347" s="59"/>
      <c r="MMR2347" s="59"/>
      <c r="MMS2347" s="59"/>
      <c r="MMT2347" s="59"/>
      <c r="MMU2347" s="59"/>
      <c r="MMV2347" s="59"/>
      <c r="MMW2347" s="59"/>
      <c r="MMX2347" s="59"/>
      <c r="MMY2347" s="59"/>
      <c r="MMZ2347" s="59"/>
      <c r="MNA2347" s="59"/>
      <c r="MNB2347" s="59"/>
      <c r="MNC2347" s="59"/>
      <c r="MND2347" s="59"/>
      <c r="MNE2347" s="59"/>
      <c r="MNF2347" s="59"/>
      <c r="MNG2347" s="59"/>
      <c r="MNH2347" s="59"/>
      <c r="MNI2347" s="59"/>
      <c r="MNJ2347" s="59"/>
      <c r="MNK2347" s="59"/>
      <c r="MNL2347" s="59"/>
      <c r="MNM2347" s="59"/>
      <c r="MNN2347" s="59"/>
      <c r="MNO2347" s="59"/>
      <c r="MNP2347" s="59"/>
      <c r="MNQ2347" s="59"/>
      <c r="MNR2347" s="59"/>
      <c r="MNS2347" s="59"/>
      <c r="MNT2347" s="59"/>
      <c r="MNU2347" s="59"/>
      <c r="MNV2347" s="59"/>
      <c r="MNW2347" s="59"/>
      <c r="MNX2347" s="59"/>
      <c r="MNY2347" s="59"/>
      <c r="MNZ2347" s="59"/>
      <c r="MOA2347" s="59"/>
      <c r="MOB2347" s="59"/>
      <c r="MOC2347" s="59"/>
      <c r="MOD2347" s="59"/>
      <c r="MOE2347" s="59"/>
      <c r="MOF2347" s="59"/>
      <c r="MOG2347" s="59"/>
      <c r="MOH2347" s="59"/>
      <c r="MOI2347" s="59"/>
      <c r="MOJ2347" s="59"/>
      <c r="MOK2347" s="59"/>
      <c r="MOL2347" s="59"/>
      <c r="MOM2347" s="59"/>
      <c r="MON2347" s="59"/>
      <c r="MOO2347" s="59"/>
      <c r="MOP2347" s="59"/>
      <c r="MOQ2347" s="59"/>
      <c r="MOR2347" s="59"/>
      <c r="MOS2347" s="59"/>
      <c r="MOT2347" s="59"/>
      <c r="MOU2347" s="59"/>
      <c r="MOV2347" s="59"/>
      <c r="MOW2347" s="59"/>
      <c r="MOX2347" s="59"/>
      <c r="MOY2347" s="59"/>
      <c r="MOZ2347" s="59"/>
      <c r="MPA2347" s="59"/>
      <c r="MPB2347" s="59"/>
      <c r="MPC2347" s="59"/>
      <c r="MPD2347" s="59"/>
      <c r="MPE2347" s="59"/>
      <c r="MPF2347" s="59"/>
      <c r="MPG2347" s="59"/>
      <c r="MPH2347" s="59"/>
      <c r="MPI2347" s="59"/>
      <c r="MPJ2347" s="59"/>
      <c r="MPK2347" s="59"/>
      <c r="MPL2347" s="59"/>
      <c r="MPM2347" s="59"/>
      <c r="MPN2347" s="59"/>
      <c r="MPO2347" s="59"/>
      <c r="MPP2347" s="59"/>
      <c r="MPQ2347" s="59"/>
      <c r="MPR2347" s="59"/>
      <c r="MPS2347" s="59"/>
      <c r="MPT2347" s="59"/>
      <c r="MPU2347" s="59"/>
      <c r="MPV2347" s="59"/>
      <c r="MPW2347" s="59"/>
      <c r="MPX2347" s="59"/>
      <c r="MPY2347" s="59"/>
      <c r="MPZ2347" s="59"/>
      <c r="MQA2347" s="59"/>
      <c r="MQB2347" s="59"/>
      <c r="MQC2347" s="59"/>
      <c r="MQD2347" s="59"/>
      <c r="MQE2347" s="59"/>
      <c r="MQF2347" s="59"/>
      <c r="MQG2347" s="59"/>
      <c r="MQH2347" s="59"/>
      <c r="MQI2347" s="59"/>
      <c r="MQJ2347" s="59"/>
      <c r="MQK2347" s="59"/>
      <c r="MQL2347" s="59"/>
      <c r="MQM2347" s="59"/>
      <c r="MQN2347" s="59"/>
      <c r="MQO2347" s="59"/>
      <c r="MQP2347" s="59"/>
      <c r="MQQ2347" s="59"/>
      <c r="MQR2347" s="59"/>
      <c r="MQS2347" s="59"/>
      <c r="MQT2347" s="59"/>
      <c r="MQU2347" s="59"/>
      <c r="MQV2347" s="59"/>
      <c r="MQW2347" s="59"/>
      <c r="MQX2347" s="59"/>
      <c r="MQY2347" s="59"/>
      <c r="MQZ2347" s="59"/>
      <c r="MRA2347" s="59"/>
      <c r="MRB2347" s="59"/>
      <c r="MRC2347" s="59"/>
      <c r="MRD2347" s="59"/>
      <c r="MRE2347" s="59"/>
      <c r="MRF2347" s="59"/>
      <c r="MRG2347" s="59"/>
      <c r="MRH2347" s="59"/>
      <c r="MRI2347" s="59"/>
      <c r="MRJ2347" s="59"/>
      <c r="MRK2347" s="59"/>
      <c r="MRL2347" s="59"/>
      <c r="MRM2347" s="59"/>
      <c r="MRN2347" s="59"/>
      <c r="MRO2347" s="59"/>
      <c r="MRP2347" s="59"/>
      <c r="MRQ2347" s="59"/>
      <c r="MRR2347" s="59"/>
      <c r="MRS2347" s="59"/>
      <c r="MRT2347" s="59"/>
      <c r="MRU2347" s="59"/>
      <c r="MRV2347" s="59"/>
      <c r="MRW2347" s="59"/>
      <c r="MRX2347" s="59"/>
      <c r="MRY2347" s="59"/>
      <c r="MRZ2347" s="59"/>
      <c r="MSA2347" s="59"/>
      <c r="MSB2347" s="59"/>
      <c r="MSC2347" s="59"/>
      <c r="MSD2347" s="59"/>
      <c r="MSE2347" s="59"/>
      <c r="MSF2347" s="59"/>
      <c r="MSG2347" s="59"/>
      <c r="MSH2347" s="59"/>
      <c r="MSI2347" s="59"/>
      <c r="MSJ2347" s="59"/>
      <c r="MSK2347" s="59"/>
      <c r="MSL2347" s="59"/>
      <c r="MSM2347" s="59"/>
      <c r="MSN2347" s="59"/>
      <c r="MSO2347" s="59"/>
      <c r="MSP2347" s="59"/>
      <c r="MSQ2347" s="59"/>
      <c r="MSR2347" s="59"/>
      <c r="MSS2347" s="59"/>
      <c r="MST2347" s="59"/>
      <c r="MSU2347" s="59"/>
      <c r="MSV2347" s="59"/>
      <c r="MSW2347" s="59"/>
      <c r="MSX2347" s="59"/>
      <c r="MSY2347" s="59"/>
      <c r="MSZ2347" s="59"/>
      <c r="MTA2347" s="59"/>
      <c r="MTB2347" s="59"/>
      <c r="MTC2347" s="59"/>
      <c r="MTD2347" s="59"/>
      <c r="MTE2347" s="59"/>
      <c r="MTF2347" s="59"/>
      <c r="MTG2347" s="59"/>
      <c r="MTH2347" s="59"/>
      <c r="MTI2347" s="59"/>
      <c r="MTJ2347" s="59"/>
      <c r="MTK2347" s="59"/>
      <c r="MTL2347" s="59"/>
      <c r="MTM2347" s="59"/>
      <c r="MTN2347" s="59"/>
      <c r="MTO2347" s="59"/>
      <c r="MTP2347" s="59"/>
      <c r="MTQ2347" s="59"/>
      <c r="MTR2347" s="59"/>
      <c r="MTS2347" s="59"/>
      <c r="MTT2347" s="59"/>
      <c r="MTU2347" s="59"/>
      <c r="MTV2347" s="59"/>
      <c r="MTW2347" s="59"/>
      <c r="MTX2347" s="59"/>
      <c r="MTY2347" s="59"/>
      <c r="MTZ2347" s="59"/>
      <c r="MUA2347" s="59"/>
      <c r="MUB2347" s="59"/>
      <c r="MUC2347" s="59"/>
      <c r="MUD2347" s="59"/>
      <c r="MUE2347" s="59"/>
      <c r="MUF2347" s="59"/>
      <c r="MUG2347" s="59"/>
      <c r="MUH2347" s="59"/>
      <c r="MUI2347" s="59"/>
      <c r="MUJ2347" s="59"/>
      <c r="MUK2347" s="59"/>
      <c r="MUL2347" s="59"/>
      <c r="MUM2347" s="59"/>
      <c r="MUN2347" s="59"/>
      <c r="MUO2347" s="59"/>
      <c r="MUP2347" s="59"/>
      <c r="MUQ2347" s="59"/>
      <c r="MUR2347" s="59"/>
      <c r="MUS2347" s="59"/>
      <c r="MUT2347" s="59"/>
      <c r="MUU2347" s="59"/>
      <c r="MUV2347" s="59"/>
      <c r="MUW2347" s="59"/>
      <c r="MUX2347" s="59"/>
      <c r="MUY2347" s="59"/>
      <c r="MUZ2347" s="59"/>
      <c r="MVA2347" s="59"/>
      <c r="MVB2347" s="59"/>
      <c r="MVC2347" s="59"/>
      <c r="MVD2347" s="59"/>
      <c r="MVE2347" s="59"/>
      <c r="MVF2347" s="59"/>
      <c r="MVG2347" s="59"/>
      <c r="MVH2347" s="59"/>
      <c r="MVI2347" s="59"/>
      <c r="MVJ2347" s="59"/>
      <c r="MVK2347" s="59"/>
      <c r="MVL2347" s="59"/>
      <c r="MVM2347" s="59"/>
      <c r="MVN2347" s="59"/>
      <c r="MVO2347" s="59"/>
      <c r="MVP2347" s="59"/>
      <c r="MVQ2347" s="59"/>
      <c r="MVR2347" s="59"/>
      <c r="MVS2347" s="59"/>
      <c r="MVT2347" s="59"/>
      <c r="MVU2347" s="59"/>
      <c r="MVV2347" s="59"/>
      <c r="MVW2347" s="59"/>
      <c r="MVX2347" s="59"/>
      <c r="MVY2347" s="59"/>
      <c r="MVZ2347" s="59"/>
      <c r="MWA2347" s="59"/>
      <c r="MWB2347" s="59"/>
      <c r="MWC2347" s="59"/>
      <c r="MWD2347" s="59"/>
      <c r="MWE2347" s="59"/>
      <c r="MWF2347" s="59"/>
      <c r="MWG2347" s="59"/>
      <c r="MWH2347" s="59"/>
      <c r="MWI2347" s="59"/>
      <c r="MWJ2347" s="59"/>
      <c r="MWK2347" s="59"/>
      <c r="MWL2347" s="59"/>
      <c r="MWM2347" s="59"/>
      <c r="MWN2347" s="59"/>
      <c r="MWO2347" s="59"/>
      <c r="MWP2347" s="59"/>
      <c r="MWQ2347" s="59"/>
      <c r="MWR2347" s="59"/>
      <c r="MWS2347" s="59"/>
      <c r="MWT2347" s="59"/>
      <c r="MWU2347" s="59"/>
      <c r="MWV2347" s="59"/>
      <c r="MWW2347" s="59"/>
      <c r="MWX2347" s="59"/>
      <c r="MWY2347" s="59"/>
      <c r="MWZ2347" s="59"/>
      <c r="MXA2347" s="59"/>
      <c r="MXB2347" s="59"/>
      <c r="MXC2347" s="59"/>
      <c r="MXD2347" s="59"/>
      <c r="MXE2347" s="59"/>
      <c r="MXF2347" s="59"/>
      <c r="MXG2347" s="59"/>
      <c r="MXH2347" s="59"/>
      <c r="MXI2347" s="59"/>
      <c r="MXJ2347" s="59"/>
      <c r="MXK2347" s="59"/>
      <c r="MXL2347" s="59"/>
      <c r="MXM2347" s="59"/>
      <c r="MXN2347" s="59"/>
      <c r="MXO2347" s="59"/>
      <c r="MXP2347" s="59"/>
      <c r="MXQ2347" s="59"/>
      <c r="MXR2347" s="59"/>
      <c r="MXS2347" s="59"/>
      <c r="MXT2347" s="59"/>
      <c r="MXU2347" s="59"/>
      <c r="MXV2347" s="59"/>
      <c r="MXW2347" s="59"/>
      <c r="MXX2347" s="59"/>
      <c r="MXY2347" s="59"/>
      <c r="MXZ2347" s="59"/>
      <c r="MYA2347" s="59"/>
      <c r="MYB2347" s="59"/>
      <c r="MYC2347" s="59"/>
      <c r="MYD2347" s="59"/>
      <c r="MYE2347" s="59"/>
      <c r="MYF2347" s="59"/>
      <c r="MYG2347" s="59"/>
      <c r="MYH2347" s="59"/>
      <c r="MYI2347" s="59"/>
      <c r="MYJ2347" s="59"/>
      <c r="MYK2347" s="59"/>
      <c r="MYL2347" s="59"/>
      <c r="MYM2347" s="59"/>
      <c r="MYN2347" s="59"/>
      <c r="MYO2347" s="59"/>
      <c r="MYP2347" s="59"/>
      <c r="MYQ2347" s="59"/>
      <c r="MYR2347" s="59"/>
      <c r="MYS2347" s="59"/>
      <c r="MYT2347" s="59"/>
      <c r="MYU2347" s="59"/>
      <c r="MYV2347" s="59"/>
      <c r="MYW2347" s="59"/>
      <c r="MYX2347" s="59"/>
      <c r="MYY2347" s="59"/>
      <c r="MYZ2347" s="59"/>
      <c r="MZA2347" s="59"/>
      <c r="MZB2347" s="59"/>
      <c r="MZC2347" s="59"/>
      <c r="MZD2347" s="59"/>
      <c r="MZE2347" s="59"/>
      <c r="MZF2347" s="59"/>
      <c r="MZG2347" s="59"/>
      <c r="MZH2347" s="59"/>
      <c r="MZI2347" s="59"/>
      <c r="MZJ2347" s="59"/>
      <c r="MZK2347" s="59"/>
      <c r="MZL2347" s="59"/>
      <c r="MZM2347" s="59"/>
      <c r="MZN2347" s="59"/>
      <c r="MZO2347" s="59"/>
      <c r="MZP2347" s="59"/>
      <c r="MZQ2347" s="59"/>
      <c r="MZR2347" s="59"/>
      <c r="MZS2347" s="59"/>
      <c r="MZT2347" s="59"/>
      <c r="MZU2347" s="59"/>
      <c r="MZV2347" s="59"/>
      <c r="MZW2347" s="59"/>
      <c r="MZX2347" s="59"/>
      <c r="MZY2347" s="59"/>
      <c r="MZZ2347" s="59"/>
      <c r="NAA2347" s="59"/>
      <c r="NAB2347" s="59"/>
      <c r="NAC2347" s="59"/>
      <c r="NAD2347" s="59"/>
      <c r="NAE2347" s="59"/>
      <c r="NAF2347" s="59"/>
      <c r="NAG2347" s="59"/>
      <c r="NAH2347" s="59"/>
      <c r="NAI2347" s="59"/>
      <c r="NAJ2347" s="59"/>
      <c r="NAK2347" s="59"/>
      <c r="NAL2347" s="59"/>
      <c r="NAM2347" s="59"/>
      <c r="NAN2347" s="59"/>
      <c r="NAO2347" s="59"/>
      <c r="NAP2347" s="59"/>
      <c r="NAQ2347" s="59"/>
      <c r="NAR2347" s="59"/>
      <c r="NAS2347" s="59"/>
      <c r="NAT2347" s="59"/>
      <c r="NAU2347" s="59"/>
      <c r="NAV2347" s="59"/>
      <c r="NAW2347" s="59"/>
      <c r="NAX2347" s="59"/>
      <c r="NAY2347" s="59"/>
      <c r="NAZ2347" s="59"/>
      <c r="NBA2347" s="59"/>
      <c r="NBB2347" s="59"/>
      <c r="NBC2347" s="59"/>
      <c r="NBD2347" s="59"/>
      <c r="NBE2347" s="59"/>
      <c r="NBF2347" s="59"/>
      <c r="NBG2347" s="59"/>
      <c r="NBH2347" s="59"/>
      <c r="NBI2347" s="59"/>
      <c r="NBJ2347" s="59"/>
      <c r="NBK2347" s="59"/>
      <c r="NBL2347" s="59"/>
      <c r="NBM2347" s="59"/>
      <c r="NBN2347" s="59"/>
      <c r="NBO2347" s="59"/>
      <c r="NBP2347" s="59"/>
      <c r="NBQ2347" s="59"/>
      <c r="NBR2347" s="59"/>
      <c r="NBS2347" s="59"/>
      <c r="NBT2347" s="59"/>
      <c r="NBU2347" s="59"/>
      <c r="NBV2347" s="59"/>
      <c r="NBW2347" s="59"/>
      <c r="NBX2347" s="59"/>
      <c r="NBY2347" s="59"/>
      <c r="NBZ2347" s="59"/>
      <c r="NCA2347" s="59"/>
      <c r="NCB2347" s="59"/>
      <c r="NCC2347" s="59"/>
      <c r="NCD2347" s="59"/>
      <c r="NCE2347" s="59"/>
      <c r="NCF2347" s="59"/>
      <c r="NCG2347" s="59"/>
      <c r="NCH2347" s="59"/>
      <c r="NCI2347" s="59"/>
      <c r="NCJ2347" s="59"/>
      <c r="NCK2347" s="59"/>
      <c r="NCL2347" s="59"/>
      <c r="NCM2347" s="59"/>
      <c r="NCN2347" s="59"/>
      <c r="NCO2347" s="59"/>
      <c r="NCP2347" s="59"/>
      <c r="NCQ2347" s="59"/>
      <c r="NCR2347" s="59"/>
      <c r="NCS2347" s="59"/>
      <c r="NCT2347" s="59"/>
      <c r="NCU2347" s="59"/>
      <c r="NCV2347" s="59"/>
      <c r="NCW2347" s="59"/>
      <c r="NCX2347" s="59"/>
      <c r="NCY2347" s="59"/>
      <c r="NCZ2347" s="59"/>
      <c r="NDA2347" s="59"/>
      <c r="NDB2347" s="59"/>
      <c r="NDC2347" s="59"/>
      <c r="NDD2347" s="59"/>
      <c r="NDE2347" s="59"/>
      <c r="NDF2347" s="59"/>
      <c r="NDG2347" s="59"/>
      <c r="NDH2347" s="59"/>
      <c r="NDI2347" s="59"/>
      <c r="NDJ2347" s="59"/>
      <c r="NDK2347" s="59"/>
      <c r="NDL2347" s="59"/>
      <c r="NDM2347" s="59"/>
      <c r="NDN2347" s="59"/>
      <c r="NDO2347" s="59"/>
      <c r="NDP2347" s="59"/>
      <c r="NDQ2347" s="59"/>
      <c r="NDR2347" s="59"/>
      <c r="NDS2347" s="59"/>
      <c r="NDT2347" s="59"/>
      <c r="NDU2347" s="59"/>
      <c r="NDV2347" s="59"/>
      <c r="NDW2347" s="59"/>
      <c r="NDX2347" s="59"/>
      <c r="NDY2347" s="59"/>
      <c r="NDZ2347" s="59"/>
      <c r="NEA2347" s="59"/>
      <c r="NEB2347" s="59"/>
      <c r="NEC2347" s="59"/>
      <c r="NED2347" s="59"/>
      <c r="NEE2347" s="59"/>
      <c r="NEF2347" s="59"/>
      <c r="NEG2347" s="59"/>
      <c r="NEH2347" s="59"/>
      <c r="NEI2347" s="59"/>
      <c r="NEJ2347" s="59"/>
      <c r="NEK2347" s="59"/>
      <c r="NEL2347" s="59"/>
      <c r="NEM2347" s="59"/>
      <c r="NEN2347" s="59"/>
      <c r="NEO2347" s="59"/>
      <c r="NEP2347" s="59"/>
      <c r="NEQ2347" s="59"/>
      <c r="NER2347" s="59"/>
      <c r="NES2347" s="59"/>
      <c r="NET2347" s="59"/>
      <c r="NEU2347" s="59"/>
      <c r="NEV2347" s="59"/>
      <c r="NEW2347" s="59"/>
      <c r="NEX2347" s="59"/>
      <c r="NEY2347" s="59"/>
      <c r="NEZ2347" s="59"/>
      <c r="NFA2347" s="59"/>
      <c r="NFB2347" s="59"/>
      <c r="NFC2347" s="59"/>
      <c r="NFD2347" s="59"/>
      <c r="NFE2347" s="59"/>
      <c r="NFF2347" s="59"/>
      <c r="NFG2347" s="59"/>
      <c r="NFH2347" s="59"/>
      <c r="NFI2347" s="59"/>
      <c r="NFJ2347" s="59"/>
      <c r="NFK2347" s="59"/>
      <c r="NFL2347" s="59"/>
      <c r="NFM2347" s="59"/>
      <c r="NFN2347" s="59"/>
      <c r="NFO2347" s="59"/>
      <c r="NFP2347" s="59"/>
      <c r="NFQ2347" s="59"/>
      <c r="NFR2347" s="59"/>
      <c r="NFS2347" s="59"/>
      <c r="NFT2347" s="59"/>
      <c r="NFU2347" s="59"/>
      <c r="NFV2347" s="59"/>
      <c r="NFW2347" s="59"/>
      <c r="NFX2347" s="59"/>
      <c r="NFY2347" s="59"/>
      <c r="NFZ2347" s="59"/>
      <c r="NGA2347" s="59"/>
      <c r="NGB2347" s="59"/>
      <c r="NGC2347" s="59"/>
      <c r="NGD2347" s="59"/>
      <c r="NGE2347" s="59"/>
      <c r="NGF2347" s="59"/>
      <c r="NGG2347" s="59"/>
      <c r="NGH2347" s="59"/>
      <c r="NGI2347" s="59"/>
      <c r="NGJ2347" s="59"/>
      <c r="NGK2347" s="59"/>
      <c r="NGL2347" s="59"/>
      <c r="NGM2347" s="59"/>
      <c r="NGN2347" s="59"/>
      <c r="NGO2347" s="59"/>
      <c r="NGP2347" s="59"/>
      <c r="NGQ2347" s="59"/>
      <c r="NGR2347" s="59"/>
      <c r="NGS2347" s="59"/>
      <c r="NGT2347" s="59"/>
      <c r="NGU2347" s="59"/>
      <c r="NGV2347" s="59"/>
      <c r="NGW2347" s="59"/>
      <c r="NGX2347" s="59"/>
      <c r="NGY2347" s="59"/>
      <c r="NGZ2347" s="59"/>
      <c r="NHA2347" s="59"/>
      <c r="NHB2347" s="59"/>
      <c r="NHC2347" s="59"/>
      <c r="NHD2347" s="59"/>
      <c r="NHE2347" s="59"/>
      <c r="NHF2347" s="59"/>
      <c r="NHG2347" s="59"/>
      <c r="NHH2347" s="59"/>
      <c r="NHI2347" s="59"/>
      <c r="NHJ2347" s="59"/>
      <c r="NHK2347" s="59"/>
      <c r="NHL2347" s="59"/>
      <c r="NHM2347" s="59"/>
      <c r="NHN2347" s="59"/>
      <c r="NHO2347" s="59"/>
      <c r="NHP2347" s="59"/>
      <c r="NHQ2347" s="59"/>
      <c r="NHR2347" s="59"/>
      <c r="NHS2347" s="59"/>
      <c r="NHT2347" s="59"/>
      <c r="NHU2347" s="59"/>
      <c r="NHV2347" s="59"/>
      <c r="NHW2347" s="59"/>
      <c r="NHX2347" s="59"/>
      <c r="NHY2347" s="59"/>
      <c r="NHZ2347" s="59"/>
      <c r="NIA2347" s="59"/>
      <c r="NIB2347" s="59"/>
      <c r="NIC2347" s="59"/>
      <c r="NID2347" s="59"/>
      <c r="NIE2347" s="59"/>
      <c r="NIF2347" s="59"/>
      <c r="NIG2347" s="59"/>
      <c r="NIH2347" s="59"/>
      <c r="NII2347" s="59"/>
      <c r="NIJ2347" s="59"/>
      <c r="NIK2347" s="59"/>
      <c r="NIL2347" s="59"/>
      <c r="NIM2347" s="59"/>
      <c r="NIN2347" s="59"/>
      <c r="NIO2347" s="59"/>
      <c r="NIP2347" s="59"/>
      <c r="NIQ2347" s="59"/>
      <c r="NIR2347" s="59"/>
      <c r="NIS2347" s="59"/>
      <c r="NIT2347" s="59"/>
      <c r="NIU2347" s="59"/>
      <c r="NIV2347" s="59"/>
      <c r="NIW2347" s="59"/>
      <c r="NIX2347" s="59"/>
      <c r="NIY2347" s="59"/>
      <c r="NIZ2347" s="59"/>
      <c r="NJA2347" s="59"/>
      <c r="NJB2347" s="59"/>
      <c r="NJC2347" s="59"/>
      <c r="NJD2347" s="59"/>
      <c r="NJE2347" s="59"/>
      <c r="NJF2347" s="59"/>
      <c r="NJG2347" s="59"/>
      <c r="NJH2347" s="59"/>
      <c r="NJI2347" s="59"/>
      <c r="NJJ2347" s="59"/>
      <c r="NJK2347" s="59"/>
      <c r="NJL2347" s="59"/>
      <c r="NJM2347" s="59"/>
      <c r="NJN2347" s="59"/>
      <c r="NJO2347" s="59"/>
      <c r="NJP2347" s="59"/>
      <c r="NJQ2347" s="59"/>
      <c r="NJR2347" s="59"/>
      <c r="NJS2347" s="59"/>
      <c r="NJT2347" s="59"/>
      <c r="NJU2347" s="59"/>
      <c r="NJV2347" s="59"/>
      <c r="NJW2347" s="59"/>
      <c r="NJX2347" s="59"/>
      <c r="NJY2347" s="59"/>
      <c r="NJZ2347" s="59"/>
      <c r="NKA2347" s="59"/>
      <c r="NKB2347" s="59"/>
      <c r="NKC2347" s="59"/>
      <c r="NKD2347" s="59"/>
      <c r="NKE2347" s="59"/>
      <c r="NKF2347" s="59"/>
      <c r="NKG2347" s="59"/>
      <c r="NKH2347" s="59"/>
      <c r="NKI2347" s="59"/>
      <c r="NKJ2347" s="59"/>
      <c r="NKK2347" s="59"/>
      <c r="NKL2347" s="59"/>
      <c r="NKM2347" s="59"/>
      <c r="NKN2347" s="59"/>
      <c r="NKO2347" s="59"/>
      <c r="NKP2347" s="59"/>
      <c r="NKQ2347" s="59"/>
      <c r="NKR2347" s="59"/>
      <c r="NKS2347" s="59"/>
      <c r="NKT2347" s="59"/>
      <c r="NKU2347" s="59"/>
      <c r="NKV2347" s="59"/>
      <c r="NKW2347" s="59"/>
      <c r="NKX2347" s="59"/>
      <c r="NKY2347" s="59"/>
      <c r="NKZ2347" s="59"/>
      <c r="NLA2347" s="59"/>
      <c r="NLB2347" s="59"/>
      <c r="NLC2347" s="59"/>
      <c r="NLD2347" s="59"/>
      <c r="NLE2347" s="59"/>
      <c r="NLF2347" s="59"/>
      <c r="NLG2347" s="59"/>
      <c r="NLH2347" s="59"/>
      <c r="NLI2347" s="59"/>
      <c r="NLJ2347" s="59"/>
      <c r="NLK2347" s="59"/>
      <c r="NLL2347" s="59"/>
      <c r="NLM2347" s="59"/>
      <c r="NLN2347" s="59"/>
      <c r="NLO2347" s="59"/>
      <c r="NLP2347" s="59"/>
      <c r="NLQ2347" s="59"/>
      <c r="NLR2347" s="59"/>
      <c r="NLS2347" s="59"/>
      <c r="NLT2347" s="59"/>
      <c r="NLU2347" s="59"/>
      <c r="NLV2347" s="59"/>
      <c r="NLW2347" s="59"/>
      <c r="NLX2347" s="59"/>
      <c r="NLY2347" s="59"/>
      <c r="NLZ2347" s="59"/>
      <c r="NMA2347" s="59"/>
      <c r="NMB2347" s="59"/>
      <c r="NMC2347" s="59"/>
      <c r="NMD2347" s="59"/>
      <c r="NME2347" s="59"/>
      <c r="NMF2347" s="59"/>
      <c r="NMG2347" s="59"/>
      <c r="NMH2347" s="59"/>
      <c r="NMI2347" s="59"/>
      <c r="NMJ2347" s="59"/>
      <c r="NMK2347" s="59"/>
      <c r="NML2347" s="59"/>
      <c r="NMM2347" s="59"/>
      <c r="NMN2347" s="59"/>
      <c r="NMO2347" s="59"/>
      <c r="NMP2347" s="59"/>
      <c r="NMQ2347" s="59"/>
      <c r="NMR2347" s="59"/>
      <c r="NMS2347" s="59"/>
      <c r="NMT2347" s="59"/>
      <c r="NMU2347" s="59"/>
      <c r="NMV2347" s="59"/>
      <c r="NMW2347" s="59"/>
      <c r="NMX2347" s="59"/>
      <c r="NMY2347" s="59"/>
      <c r="NMZ2347" s="59"/>
      <c r="NNA2347" s="59"/>
      <c r="NNB2347" s="59"/>
      <c r="NNC2347" s="59"/>
      <c r="NND2347" s="59"/>
      <c r="NNE2347" s="59"/>
      <c r="NNF2347" s="59"/>
      <c r="NNG2347" s="59"/>
      <c r="NNH2347" s="59"/>
      <c r="NNI2347" s="59"/>
      <c r="NNJ2347" s="59"/>
      <c r="NNK2347" s="59"/>
      <c r="NNL2347" s="59"/>
      <c r="NNM2347" s="59"/>
      <c r="NNN2347" s="59"/>
      <c r="NNO2347" s="59"/>
      <c r="NNP2347" s="59"/>
      <c r="NNQ2347" s="59"/>
      <c r="NNR2347" s="59"/>
      <c r="NNS2347" s="59"/>
      <c r="NNT2347" s="59"/>
      <c r="NNU2347" s="59"/>
      <c r="NNV2347" s="59"/>
      <c r="NNW2347" s="59"/>
      <c r="NNX2347" s="59"/>
      <c r="NNY2347" s="59"/>
      <c r="NNZ2347" s="59"/>
      <c r="NOA2347" s="59"/>
      <c r="NOB2347" s="59"/>
      <c r="NOC2347" s="59"/>
      <c r="NOD2347" s="59"/>
      <c r="NOE2347" s="59"/>
      <c r="NOF2347" s="59"/>
      <c r="NOG2347" s="59"/>
      <c r="NOH2347" s="59"/>
      <c r="NOI2347" s="59"/>
      <c r="NOJ2347" s="59"/>
      <c r="NOK2347" s="59"/>
      <c r="NOL2347" s="59"/>
      <c r="NOM2347" s="59"/>
      <c r="NON2347" s="59"/>
      <c r="NOO2347" s="59"/>
      <c r="NOP2347" s="59"/>
      <c r="NOQ2347" s="59"/>
      <c r="NOR2347" s="59"/>
      <c r="NOS2347" s="59"/>
      <c r="NOT2347" s="59"/>
      <c r="NOU2347" s="59"/>
      <c r="NOV2347" s="59"/>
      <c r="NOW2347" s="59"/>
      <c r="NOX2347" s="59"/>
      <c r="NOY2347" s="59"/>
      <c r="NOZ2347" s="59"/>
      <c r="NPA2347" s="59"/>
      <c r="NPB2347" s="59"/>
      <c r="NPC2347" s="59"/>
      <c r="NPD2347" s="59"/>
      <c r="NPE2347" s="59"/>
      <c r="NPF2347" s="59"/>
      <c r="NPG2347" s="59"/>
      <c r="NPH2347" s="59"/>
      <c r="NPI2347" s="59"/>
      <c r="NPJ2347" s="59"/>
      <c r="NPK2347" s="59"/>
      <c r="NPL2347" s="59"/>
      <c r="NPM2347" s="59"/>
      <c r="NPN2347" s="59"/>
      <c r="NPO2347" s="59"/>
      <c r="NPP2347" s="59"/>
      <c r="NPQ2347" s="59"/>
      <c r="NPR2347" s="59"/>
      <c r="NPS2347" s="59"/>
      <c r="NPT2347" s="59"/>
      <c r="NPU2347" s="59"/>
      <c r="NPV2347" s="59"/>
      <c r="NPW2347" s="59"/>
      <c r="NPX2347" s="59"/>
      <c r="NPY2347" s="59"/>
      <c r="NPZ2347" s="59"/>
      <c r="NQA2347" s="59"/>
      <c r="NQB2347" s="59"/>
      <c r="NQC2347" s="59"/>
      <c r="NQD2347" s="59"/>
      <c r="NQE2347" s="59"/>
      <c r="NQF2347" s="59"/>
      <c r="NQG2347" s="59"/>
      <c r="NQH2347" s="59"/>
      <c r="NQI2347" s="59"/>
      <c r="NQJ2347" s="59"/>
      <c r="NQK2347" s="59"/>
      <c r="NQL2347" s="59"/>
      <c r="NQM2347" s="59"/>
      <c r="NQN2347" s="59"/>
      <c r="NQO2347" s="59"/>
      <c r="NQP2347" s="59"/>
      <c r="NQQ2347" s="59"/>
      <c r="NQR2347" s="59"/>
      <c r="NQS2347" s="59"/>
      <c r="NQT2347" s="59"/>
      <c r="NQU2347" s="59"/>
      <c r="NQV2347" s="59"/>
      <c r="NQW2347" s="59"/>
      <c r="NQX2347" s="59"/>
      <c r="NQY2347" s="59"/>
      <c r="NQZ2347" s="59"/>
      <c r="NRA2347" s="59"/>
      <c r="NRB2347" s="59"/>
      <c r="NRC2347" s="59"/>
      <c r="NRD2347" s="59"/>
      <c r="NRE2347" s="59"/>
      <c r="NRF2347" s="59"/>
      <c r="NRG2347" s="59"/>
      <c r="NRH2347" s="59"/>
      <c r="NRI2347" s="59"/>
      <c r="NRJ2347" s="59"/>
      <c r="NRK2347" s="59"/>
      <c r="NRL2347" s="59"/>
      <c r="NRM2347" s="59"/>
      <c r="NRN2347" s="59"/>
      <c r="NRO2347" s="59"/>
      <c r="NRP2347" s="59"/>
      <c r="NRQ2347" s="59"/>
      <c r="NRR2347" s="59"/>
      <c r="NRS2347" s="59"/>
      <c r="NRT2347" s="59"/>
      <c r="NRU2347" s="59"/>
      <c r="NRV2347" s="59"/>
      <c r="NRW2347" s="59"/>
      <c r="NRX2347" s="59"/>
      <c r="NRY2347" s="59"/>
      <c r="NRZ2347" s="59"/>
      <c r="NSA2347" s="59"/>
      <c r="NSB2347" s="59"/>
      <c r="NSC2347" s="59"/>
      <c r="NSD2347" s="59"/>
      <c r="NSE2347" s="59"/>
      <c r="NSF2347" s="59"/>
      <c r="NSG2347" s="59"/>
      <c r="NSH2347" s="59"/>
      <c r="NSI2347" s="59"/>
      <c r="NSJ2347" s="59"/>
      <c r="NSK2347" s="59"/>
      <c r="NSL2347" s="59"/>
      <c r="NSM2347" s="59"/>
      <c r="NSN2347" s="59"/>
      <c r="NSO2347" s="59"/>
      <c r="NSP2347" s="59"/>
      <c r="NSQ2347" s="59"/>
      <c r="NSR2347" s="59"/>
      <c r="NSS2347" s="59"/>
      <c r="NST2347" s="59"/>
      <c r="NSU2347" s="59"/>
      <c r="NSV2347" s="59"/>
      <c r="NSW2347" s="59"/>
      <c r="NSX2347" s="59"/>
      <c r="NSY2347" s="59"/>
      <c r="NSZ2347" s="59"/>
      <c r="NTA2347" s="59"/>
      <c r="NTB2347" s="59"/>
      <c r="NTC2347" s="59"/>
      <c r="NTD2347" s="59"/>
      <c r="NTE2347" s="59"/>
      <c r="NTF2347" s="59"/>
      <c r="NTG2347" s="59"/>
      <c r="NTH2347" s="59"/>
      <c r="NTI2347" s="59"/>
      <c r="NTJ2347" s="59"/>
      <c r="NTK2347" s="59"/>
      <c r="NTL2347" s="59"/>
      <c r="NTM2347" s="59"/>
      <c r="NTN2347" s="59"/>
      <c r="NTO2347" s="59"/>
      <c r="NTP2347" s="59"/>
      <c r="NTQ2347" s="59"/>
      <c r="NTR2347" s="59"/>
      <c r="NTS2347" s="59"/>
      <c r="NTT2347" s="59"/>
      <c r="NTU2347" s="59"/>
      <c r="NTV2347" s="59"/>
      <c r="NTW2347" s="59"/>
      <c r="NTX2347" s="59"/>
      <c r="NTY2347" s="59"/>
      <c r="NTZ2347" s="59"/>
      <c r="NUA2347" s="59"/>
      <c r="NUB2347" s="59"/>
      <c r="NUC2347" s="59"/>
      <c r="NUD2347" s="59"/>
      <c r="NUE2347" s="59"/>
      <c r="NUF2347" s="59"/>
      <c r="NUG2347" s="59"/>
      <c r="NUH2347" s="59"/>
      <c r="NUI2347" s="59"/>
      <c r="NUJ2347" s="59"/>
      <c r="NUK2347" s="59"/>
      <c r="NUL2347" s="59"/>
      <c r="NUM2347" s="59"/>
      <c r="NUN2347" s="59"/>
      <c r="NUO2347" s="59"/>
      <c r="NUP2347" s="59"/>
      <c r="NUQ2347" s="59"/>
      <c r="NUR2347" s="59"/>
      <c r="NUS2347" s="59"/>
      <c r="NUT2347" s="59"/>
      <c r="NUU2347" s="59"/>
      <c r="NUV2347" s="59"/>
      <c r="NUW2347" s="59"/>
      <c r="NUX2347" s="59"/>
      <c r="NUY2347" s="59"/>
      <c r="NUZ2347" s="59"/>
      <c r="NVA2347" s="59"/>
      <c r="NVB2347" s="59"/>
      <c r="NVC2347" s="59"/>
      <c r="NVD2347" s="59"/>
      <c r="NVE2347" s="59"/>
      <c r="NVF2347" s="59"/>
      <c r="NVG2347" s="59"/>
      <c r="NVH2347" s="59"/>
      <c r="NVI2347" s="59"/>
      <c r="NVJ2347" s="59"/>
      <c r="NVK2347" s="59"/>
      <c r="NVL2347" s="59"/>
      <c r="NVM2347" s="59"/>
      <c r="NVN2347" s="59"/>
      <c r="NVO2347" s="59"/>
      <c r="NVP2347" s="59"/>
      <c r="NVQ2347" s="59"/>
      <c r="NVR2347" s="59"/>
      <c r="NVS2347" s="59"/>
      <c r="NVT2347" s="59"/>
      <c r="NVU2347" s="59"/>
      <c r="NVV2347" s="59"/>
      <c r="NVW2347" s="59"/>
      <c r="NVX2347" s="59"/>
      <c r="NVY2347" s="59"/>
      <c r="NVZ2347" s="59"/>
      <c r="NWA2347" s="59"/>
      <c r="NWB2347" s="59"/>
      <c r="NWC2347" s="59"/>
      <c r="NWD2347" s="59"/>
      <c r="NWE2347" s="59"/>
      <c r="NWF2347" s="59"/>
      <c r="NWG2347" s="59"/>
      <c r="NWH2347" s="59"/>
      <c r="NWI2347" s="59"/>
      <c r="NWJ2347" s="59"/>
      <c r="NWK2347" s="59"/>
      <c r="NWL2347" s="59"/>
      <c r="NWM2347" s="59"/>
      <c r="NWN2347" s="59"/>
      <c r="NWO2347" s="59"/>
      <c r="NWP2347" s="59"/>
      <c r="NWQ2347" s="59"/>
      <c r="NWR2347" s="59"/>
      <c r="NWS2347" s="59"/>
      <c r="NWT2347" s="59"/>
      <c r="NWU2347" s="59"/>
      <c r="NWV2347" s="59"/>
      <c r="NWW2347" s="59"/>
      <c r="NWX2347" s="59"/>
      <c r="NWY2347" s="59"/>
      <c r="NWZ2347" s="59"/>
      <c r="NXA2347" s="59"/>
      <c r="NXB2347" s="59"/>
      <c r="NXC2347" s="59"/>
      <c r="NXD2347" s="59"/>
      <c r="NXE2347" s="59"/>
      <c r="NXF2347" s="59"/>
      <c r="NXG2347" s="59"/>
      <c r="NXH2347" s="59"/>
      <c r="NXI2347" s="59"/>
      <c r="NXJ2347" s="59"/>
      <c r="NXK2347" s="59"/>
      <c r="NXL2347" s="59"/>
      <c r="NXM2347" s="59"/>
      <c r="NXN2347" s="59"/>
      <c r="NXO2347" s="59"/>
      <c r="NXP2347" s="59"/>
      <c r="NXQ2347" s="59"/>
      <c r="NXR2347" s="59"/>
      <c r="NXS2347" s="59"/>
      <c r="NXT2347" s="59"/>
      <c r="NXU2347" s="59"/>
      <c r="NXV2347" s="59"/>
      <c r="NXW2347" s="59"/>
      <c r="NXX2347" s="59"/>
      <c r="NXY2347" s="59"/>
      <c r="NXZ2347" s="59"/>
      <c r="NYA2347" s="59"/>
      <c r="NYB2347" s="59"/>
      <c r="NYC2347" s="59"/>
      <c r="NYD2347" s="59"/>
      <c r="NYE2347" s="59"/>
      <c r="NYF2347" s="59"/>
      <c r="NYG2347" s="59"/>
      <c r="NYH2347" s="59"/>
      <c r="NYI2347" s="59"/>
      <c r="NYJ2347" s="59"/>
      <c r="NYK2347" s="59"/>
      <c r="NYL2347" s="59"/>
      <c r="NYM2347" s="59"/>
      <c r="NYN2347" s="59"/>
      <c r="NYO2347" s="59"/>
      <c r="NYP2347" s="59"/>
      <c r="NYQ2347" s="59"/>
      <c r="NYR2347" s="59"/>
      <c r="NYS2347" s="59"/>
      <c r="NYT2347" s="59"/>
      <c r="NYU2347" s="59"/>
      <c r="NYV2347" s="59"/>
      <c r="NYW2347" s="59"/>
      <c r="NYX2347" s="59"/>
      <c r="NYY2347" s="59"/>
      <c r="NYZ2347" s="59"/>
      <c r="NZA2347" s="59"/>
      <c r="NZB2347" s="59"/>
      <c r="NZC2347" s="59"/>
      <c r="NZD2347" s="59"/>
      <c r="NZE2347" s="59"/>
      <c r="NZF2347" s="59"/>
      <c r="NZG2347" s="59"/>
      <c r="NZH2347" s="59"/>
      <c r="NZI2347" s="59"/>
      <c r="NZJ2347" s="59"/>
      <c r="NZK2347" s="59"/>
      <c r="NZL2347" s="59"/>
      <c r="NZM2347" s="59"/>
      <c r="NZN2347" s="59"/>
      <c r="NZO2347" s="59"/>
      <c r="NZP2347" s="59"/>
      <c r="NZQ2347" s="59"/>
      <c r="NZR2347" s="59"/>
      <c r="NZS2347" s="59"/>
      <c r="NZT2347" s="59"/>
      <c r="NZU2347" s="59"/>
      <c r="NZV2347" s="59"/>
      <c r="NZW2347" s="59"/>
      <c r="NZX2347" s="59"/>
      <c r="NZY2347" s="59"/>
      <c r="NZZ2347" s="59"/>
      <c r="OAA2347" s="59"/>
      <c r="OAB2347" s="59"/>
      <c r="OAC2347" s="59"/>
      <c r="OAD2347" s="59"/>
      <c r="OAE2347" s="59"/>
      <c r="OAF2347" s="59"/>
      <c r="OAG2347" s="59"/>
      <c r="OAH2347" s="59"/>
      <c r="OAI2347" s="59"/>
      <c r="OAJ2347" s="59"/>
      <c r="OAK2347" s="59"/>
      <c r="OAL2347" s="59"/>
      <c r="OAM2347" s="59"/>
      <c r="OAN2347" s="59"/>
      <c r="OAO2347" s="59"/>
      <c r="OAP2347" s="59"/>
      <c r="OAQ2347" s="59"/>
      <c r="OAR2347" s="59"/>
      <c r="OAS2347" s="59"/>
      <c r="OAT2347" s="59"/>
      <c r="OAU2347" s="59"/>
      <c r="OAV2347" s="59"/>
      <c r="OAW2347" s="59"/>
      <c r="OAX2347" s="59"/>
      <c r="OAY2347" s="59"/>
      <c r="OAZ2347" s="59"/>
      <c r="OBA2347" s="59"/>
      <c r="OBB2347" s="59"/>
      <c r="OBC2347" s="59"/>
      <c r="OBD2347" s="59"/>
      <c r="OBE2347" s="59"/>
      <c r="OBF2347" s="59"/>
      <c r="OBG2347" s="59"/>
      <c r="OBH2347" s="59"/>
      <c r="OBI2347" s="59"/>
      <c r="OBJ2347" s="59"/>
      <c r="OBK2347" s="59"/>
      <c r="OBL2347" s="59"/>
      <c r="OBM2347" s="59"/>
      <c r="OBN2347" s="59"/>
      <c r="OBO2347" s="59"/>
      <c r="OBP2347" s="59"/>
      <c r="OBQ2347" s="59"/>
      <c r="OBR2347" s="59"/>
      <c r="OBS2347" s="59"/>
      <c r="OBT2347" s="59"/>
      <c r="OBU2347" s="59"/>
      <c r="OBV2347" s="59"/>
      <c r="OBW2347" s="59"/>
      <c r="OBX2347" s="59"/>
      <c r="OBY2347" s="59"/>
      <c r="OBZ2347" s="59"/>
      <c r="OCA2347" s="59"/>
      <c r="OCB2347" s="59"/>
      <c r="OCC2347" s="59"/>
      <c r="OCD2347" s="59"/>
      <c r="OCE2347" s="59"/>
      <c r="OCF2347" s="59"/>
      <c r="OCG2347" s="59"/>
      <c r="OCH2347" s="59"/>
      <c r="OCI2347" s="59"/>
      <c r="OCJ2347" s="59"/>
      <c r="OCK2347" s="59"/>
      <c r="OCL2347" s="59"/>
      <c r="OCM2347" s="59"/>
      <c r="OCN2347" s="59"/>
      <c r="OCO2347" s="59"/>
      <c r="OCP2347" s="59"/>
      <c r="OCQ2347" s="59"/>
      <c r="OCR2347" s="59"/>
      <c r="OCS2347" s="59"/>
      <c r="OCT2347" s="59"/>
      <c r="OCU2347" s="59"/>
      <c r="OCV2347" s="59"/>
      <c r="OCW2347" s="59"/>
      <c r="OCX2347" s="59"/>
      <c r="OCY2347" s="59"/>
      <c r="OCZ2347" s="59"/>
      <c r="ODA2347" s="59"/>
      <c r="ODB2347" s="59"/>
      <c r="ODC2347" s="59"/>
      <c r="ODD2347" s="59"/>
      <c r="ODE2347" s="59"/>
      <c r="ODF2347" s="59"/>
      <c r="ODG2347" s="59"/>
      <c r="ODH2347" s="59"/>
      <c r="ODI2347" s="59"/>
      <c r="ODJ2347" s="59"/>
      <c r="ODK2347" s="59"/>
      <c r="ODL2347" s="59"/>
      <c r="ODM2347" s="59"/>
      <c r="ODN2347" s="59"/>
      <c r="ODO2347" s="59"/>
      <c r="ODP2347" s="59"/>
      <c r="ODQ2347" s="59"/>
      <c r="ODR2347" s="59"/>
      <c r="ODS2347" s="59"/>
      <c r="ODT2347" s="59"/>
      <c r="ODU2347" s="59"/>
      <c r="ODV2347" s="59"/>
      <c r="ODW2347" s="59"/>
      <c r="ODX2347" s="59"/>
      <c r="ODY2347" s="59"/>
      <c r="ODZ2347" s="59"/>
      <c r="OEA2347" s="59"/>
      <c r="OEB2347" s="59"/>
      <c r="OEC2347" s="59"/>
      <c r="OED2347" s="59"/>
      <c r="OEE2347" s="59"/>
      <c r="OEF2347" s="59"/>
      <c r="OEG2347" s="59"/>
      <c r="OEH2347" s="59"/>
      <c r="OEI2347" s="59"/>
      <c r="OEJ2347" s="59"/>
      <c r="OEK2347" s="59"/>
      <c r="OEL2347" s="59"/>
      <c r="OEM2347" s="59"/>
      <c r="OEN2347" s="59"/>
      <c r="OEO2347" s="59"/>
      <c r="OEP2347" s="59"/>
      <c r="OEQ2347" s="59"/>
      <c r="OER2347" s="59"/>
      <c r="OES2347" s="59"/>
      <c r="OET2347" s="59"/>
      <c r="OEU2347" s="59"/>
      <c r="OEV2347" s="59"/>
      <c r="OEW2347" s="59"/>
      <c r="OEX2347" s="59"/>
      <c r="OEY2347" s="59"/>
      <c r="OEZ2347" s="59"/>
      <c r="OFA2347" s="59"/>
      <c r="OFB2347" s="59"/>
      <c r="OFC2347" s="59"/>
      <c r="OFD2347" s="59"/>
      <c r="OFE2347" s="59"/>
      <c r="OFF2347" s="59"/>
      <c r="OFG2347" s="59"/>
      <c r="OFH2347" s="59"/>
      <c r="OFI2347" s="59"/>
      <c r="OFJ2347" s="59"/>
      <c r="OFK2347" s="59"/>
      <c r="OFL2347" s="59"/>
      <c r="OFM2347" s="59"/>
      <c r="OFN2347" s="59"/>
      <c r="OFO2347" s="59"/>
      <c r="OFP2347" s="59"/>
      <c r="OFQ2347" s="59"/>
      <c r="OFR2347" s="59"/>
      <c r="OFS2347" s="59"/>
      <c r="OFT2347" s="59"/>
      <c r="OFU2347" s="59"/>
      <c r="OFV2347" s="59"/>
      <c r="OFW2347" s="59"/>
      <c r="OFX2347" s="59"/>
      <c r="OFY2347" s="59"/>
      <c r="OFZ2347" s="59"/>
      <c r="OGA2347" s="59"/>
      <c r="OGB2347" s="59"/>
      <c r="OGC2347" s="59"/>
      <c r="OGD2347" s="59"/>
      <c r="OGE2347" s="59"/>
      <c r="OGF2347" s="59"/>
      <c r="OGG2347" s="59"/>
      <c r="OGH2347" s="59"/>
      <c r="OGI2347" s="59"/>
      <c r="OGJ2347" s="59"/>
      <c r="OGK2347" s="59"/>
      <c r="OGL2347" s="59"/>
      <c r="OGM2347" s="59"/>
      <c r="OGN2347" s="59"/>
      <c r="OGO2347" s="59"/>
      <c r="OGP2347" s="59"/>
      <c r="OGQ2347" s="59"/>
      <c r="OGR2347" s="59"/>
      <c r="OGS2347" s="59"/>
      <c r="OGT2347" s="59"/>
      <c r="OGU2347" s="59"/>
      <c r="OGV2347" s="59"/>
      <c r="OGW2347" s="59"/>
      <c r="OGX2347" s="59"/>
      <c r="OGY2347" s="59"/>
      <c r="OGZ2347" s="59"/>
      <c r="OHA2347" s="59"/>
      <c r="OHB2347" s="59"/>
      <c r="OHC2347" s="59"/>
      <c r="OHD2347" s="59"/>
      <c r="OHE2347" s="59"/>
      <c r="OHF2347" s="59"/>
      <c r="OHG2347" s="59"/>
      <c r="OHH2347" s="59"/>
      <c r="OHI2347" s="59"/>
      <c r="OHJ2347" s="59"/>
      <c r="OHK2347" s="59"/>
      <c r="OHL2347" s="59"/>
      <c r="OHM2347" s="59"/>
      <c r="OHN2347" s="59"/>
      <c r="OHO2347" s="59"/>
      <c r="OHP2347" s="59"/>
      <c r="OHQ2347" s="59"/>
      <c r="OHR2347" s="59"/>
      <c r="OHS2347" s="59"/>
      <c r="OHT2347" s="59"/>
      <c r="OHU2347" s="59"/>
      <c r="OHV2347" s="59"/>
      <c r="OHW2347" s="59"/>
      <c r="OHX2347" s="59"/>
      <c r="OHY2347" s="59"/>
      <c r="OHZ2347" s="59"/>
      <c r="OIA2347" s="59"/>
      <c r="OIB2347" s="59"/>
      <c r="OIC2347" s="59"/>
      <c r="OID2347" s="59"/>
      <c r="OIE2347" s="59"/>
      <c r="OIF2347" s="59"/>
      <c r="OIG2347" s="59"/>
      <c r="OIH2347" s="59"/>
      <c r="OII2347" s="59"/>
      <c r="OIJ2347" s="59"/>
      <c r="OIK2347" s="59"/>
      <c r="OIL2347" s="59"/>
      <c r="OIM2347" s="59"/>
      <c r="OIN2347" s="59"/>
      <c r="OIO2347" s="59"/>
      <c r="OIP2347" s="59"/>
      <c r="OIQ2347" s="59"/>
      <c r="OIR2347" s="59"/>
      <c r="OIS2347" s="59"/>
      <c r="OIT2347" s="59"/>
      <c r="OIU2347" s="59"/>
      <c r="OIV2347" s="59"/>
      <c r="OIW2347" s="59"/>
      <c r="OIX2347" s="59"/>
      <c r="OIY2347" s="59"/>
      <c r="OIZ2347" s="59"/>
      <c r="OJA2347" s="59"/>
      <c r="OJB2347" s="59"/>
      <c r="OJC2347" s="59"/>
      <c r="OJD2347" s="59"/>
      <c r="OJE2347" s="59"/>
      <c r="OJF2347" s="59"/>
      <c r="OJG2347" s="59"/>
      <c r="OJH2347" s="59"/>
      <c r="OJI2347" s="59"/>
      <c r="OJJ2347" s="59"/>
      <c r="OJK2347" s="59"/>
      <c r="OJL2347" s="59"/>
      <c r="OJM2347" s="59"/>
      <c r="OJN2347" s="59"/>
      <c r="OJO2347" s="59"/>
      <c r="OJP2347" s="59"/>
      <c r="OJQ2347" s="59"/>
      <c r="OJR2347" s="59"/>
      <c r="OJS2347" s="59"/>
      <c r="OJT2347" s="59"/>
      <c r="OJU2347" s="59"/>
      <c r="OJV2347" s="59"/>
      <c r="OJW2347" s="59"/>
      <c r="OJX2347" s="59"/>
      <c r="OJY2347" s="59"/>
      <c r="OJZ2347" s="59"/>
      <c r="OKA2347" s="59"/>
      <c r="OKB2347" s="59"/>
      <c r="OKC2347" s="59"/>
      <c r="OKD2347" s="59"/>
      <c r="OKE2347" s="59"/>
      <c r="OKF2347" s="59"/>
      <c r="OKG2347" s="59"/>
      <c r="OKH2347" s="59"/>
      <c r="OKI2347" s="59"/>
      <c r="OKJ2347" s="59"/>
      <c r="OKK2347" s="59"/>
      <c r="OKL2347" s="59"/>
      <c r="OKM2347" s="59"/>
      <c r="OKN2347" s="59"/>
      <c r="OKO2347" s="59"/>
      <c r="OKP2347" s="59"/>
      <c r="OKQ2347" s="59"/>
      <c r="OKR2347" s="59"/>
      <c r="OKS2347" s="59"/>
      <c r="OKT2347" s="59"/>
      <c r="OKU2347" s="59"/>
      <c r="OKV2347" s="59"/>
      <c r="OKW2347" s="59"/>
      <c r="OKX2347" s="59"/>
      <c r="OKY2347" s="59"/>
      <c r="OKZ2347" s="59"/>
      <c r="OLA2347" s="59"/>
      <c r="OLB2347" s="59"/>
      <c r="OLC2347" s="59"/>
      <c r="OLD2347" s="59"/>
      <c r="OLE2347" s="59"/>
      <c r="OLF2347" s="59"/>
      <c r="OLG2347" s="59"/>
      <c r="OLH2347" s="59"/>
      <c r="OLI2347" s="59"/>
      <c r="OLJ2347" s="59"/>
      <c r="OLK2347" s="59"/>
      <c r="OLL2347" s="59"/>
      <c r="OLM2347" s="59"/>
      <c r="OLN2347" s="59"/>
      <c r="OLO2347" s="59"/>
      <c r="OLP2347" s="59"/>
      <c r="OLQ2347" s="59"/>
      <c r="OLR2347" s="59"/>
      <c r="OLS2347" s="59"/>
      <c r="OLT2347" s="59"/>
      <c r="OLU2347" s="59"/>
      <c r="OLV2347" s="59"/>
      <c r="OLW2347" s="59"/>
      <c r="OLX2347" s="59"/>
      <c r="OLY2347" s="59"/>
      <c r="OLZ2347" s="59"/>
      <c r="OMA2347" s="59"/>
      <c r="OMB2347" s="59"/>
      <c r="OMC2347" s="59"/>
      <c r="OMD2347" s="59"/>
      <c r="OME2347" s="59"/>
      <c r="OMF2347" s="59"/>
      <c r="OMG2347" s="59"/>
      <c r="OMH2347" s="59"/>
      <c r="OMI2347" s="59"/>
      <c r="OMJ2347" s="59"/>
      <c r="OMK2347" s="59"/>
      <c r="OML2347" s="59"/>
      <c r="OMM2347" s="59"/>
      <c r="OMN2347" s="59"/>
      <c r="OMO2347" s="59"/>
      <c r="OMP2347" s="59"/>
      <c r="OMQ2347" s="59"/>
      <c r="OMR2347" s="59"/>
      <c r="OMS2347" s="59"/>
      <c r="OMT2347" s="59"/>
      <c r="OMU2347" s="59"/>
      <c r="OMV2347" s="59"/>
      <c r="OMW2347" s="59"/>
      <c r="OMX2347" s="59"/>
      <c r="OMY2347" s="59"/>
      <c r="OMZ2347" s="59"/>
      <c r="ONA2347" s="59"/>
      <c r="ONB2347" s="59"/>
      <c r="ONC2347" s="59"/>
      <c r="OND2347" s="59"/>
      <c r="ONE2347" s="59"/>
      <c r="ONF2347" s="59"/>
      <c r="ONG2347" s="59"/>
      <c r="ONH2347" s="59"/>
      <c r="ONI2347" s="59"/>
      <c r="ONJ2347" s="59"/>
      <c r="ONK2347" s="59"/>
      <c r="ONL2347" s="59"/>
      <c r="ONM2347" s="59"/>
      <c r="ONN2347" s="59"/>
      <c r="ONO2347" s="59"/>
      <c r="ONP2347" s="59"/>
      <c r="ONQ2347" s="59"/>
      <c r="ONR2347" s="59"/>
      <c r="ONS2347" s="59"/>
      <c r="ONT2347" s="59"/>
      <c r="ONU2347" s="59"/>
      <c r="ONV2347" s="59"/>
      <c r="ONW2347" s="59"/>
      <c r="ONX2347" s="59"/>
      <c r="ONY2347" s="59"/>
      <c r="ONZ2347" s="59"/>
      <c r="OOA2347" s="59"/>
      <c r="OOB2347" s="59"/>
      <c r="OOC2347" s="59"/>
      <c r="OOD2347" s="59"/>
      <c r="OOE2347" s="59"/>
      <c r="OOF2347" s="59"/>
      <c r="OOG2347" s="59"/>
      <c r="OOH2347" s="59"/>
      <c r="OOI2347" s="59"/>
      <c r="OOJ2347" s="59"/>
      <c r="OOK2347" s="59"/>
      <c r="OOL2347" s="59"/>
      <c r="OOM2347" s="59"/>
      <c r="OON2347" s="59"/>
      <c r="OOO2347" s="59"/>
      <c r="OOP2347" s="59"/>
      <c r="OOQ2347" s="59"/>
      <c r="OOR2347" s="59"/>
      <c r="OOS2347" s="59"/>
      <c r="OOT2347" s="59"/>
      <c r="OOU2347" s="59"/>
      <c r="OOV2347" s="59"/>
      <c r="OOW2347" s="59"/>
      <c r="OOX2347" s="59"/>
      <c r="OOY2347" s="59"/>
      <c r="OOZ2347" s="59"/>
      <c r="OPA2347" s="59"/>
      <c r="OPB2347" s="59"/>
      <c r="OPC2347" s="59"/>
      <c r="OPD2347" s="59"/>
      <c r="OPE2347" s="59"/>
      <c r="OPF2347" s="59"/>
      <c r="OPG2347" s="59"/>
      <c r="OPH2347" s="59"/>
      <c r="OPI2347" s="59"/>
      <c r="OPJ2347" s="59"/>
      <c r="OPK2347" s="59"/>
      <c r="OPL2347" s="59"/>
      <c r="OPM2347" s="59"/>
      <c r="OPN2347" s="59"/>
      <c r="OPO2347" s="59"/>
      <c r="OPP2347" s="59"/>
      <c r="OPQ2347" s="59"/>
      <c r="OPR2347" s="59"/>
      <c r="OPS2347" s="59"/>
      <c r="OPT2347" s="59"/>
      <c r="OPU2347" s="59"/>
      <c r="OPV2347" s="59"/>
      <c r="OPW2347" s="59"/>
      <c r="OPX2347" s="59"/>
      <c r="OPY2347" s="59"/>
      <c r="OPZ2347" s="59"/>
      <c r="OQA2347" s="59"/>
      <c r="OQB2347" s="59"/>
      <c r="OQC2347" s="59"/>
      <c r="OQD2347" s="59"/>
      <c r="OQE2347" s="59"/>
      <c r="OQF2347" s="59"/>
      <c r="OQG2347" s="59"/>
      <c r="OQH2347" s="59"/>
      <c r="OQI2347" s="59"/>
      <c r="OQJ2347" s="59"/>
      <c r="OQK2347" s="59"/>
      <c r="OQL2347" s="59"/>
      <c r="OQM2347" s="59"/>
      <c r="OQN2347" s="59"/>
      <c r="OQO2347" s="59"/>
      <c r="OQP2347" s="59"/>
      <c r="OQQ2347" s="59"/>
      <c r="OQR2347" s="59"/>
      <c r="OQS2347" s="59"/>
      <c r="OQT2347" s="59"/>
      <c r="OQU2347" s="59"/>
      <c r="OQV2347" s="59"/>
      <c r="OQW2347" s="59"/>
      <c r="OQX2347" s="59"/>
      <c r="OQY2347" s="59"/>
      <c r="OQZ2347" s="59"/>
      <c r="ORA2347" s="59"/>
      <c r="ORB2347" s="59"/>
      <c r="ORC2347" s="59"/>
      <c r="ORD2347" s="59"/>
      <c r="ORE2347" s="59"/>
      <c r="ORF2347" s="59"/>
      <c r="ORG2347" s="59"/>
      <c r="ORH2347" s="59"/>
      <c r="ORI2347" s="59"/>
      <c r="ORJ2347" s="59"/>
      <c r="ORK2347" s="59"/>
      <c r="ORL2347" s="59"/>
      <c r="ORM2347" s="59"/>
      <c r="ORN2347" s="59"/>
      <c r="ORO2347" s="59"/>
      <c r="ORP2347" s="59"/>
      <c r="ORQ2347" s="59"/>
      <c r="ORR2347" s="59"/>
      <c r="ORS2347" s="59"/>
      <c r="ORT2347" s="59"/>
      <c r="ORU2347" s="59"/>
      <c r="ORV2347" s="59"/>
      <c r="ORW2347" s="59"/>
      <c r="ORX2347" s="59"/>
      <c r="ORY2347" s="59"/>
      <c r="ORZ2347" s="59"/>
      <c r="OSA2347" s="59"/>
      <c r="OSB2347" s="59"/>
      <c r="OSC2347" s="59"/>
      <c r="OSD2347" s="59"/>
      <c r="OSE2347" s="59"/>
      <c r="OSF2347" s="59"/>
      <c r="OSG2347" s="59"/>
      <c r="OSH2347" s="59"/>
      <c r="OSI2347" s="59"/>
      <c r="OSJ2347" s="59"/>
      <c r="OSK2347" s="59"/>
      <c r="OSL2347" s="59"/>
      <c r="OSM2347" s="59"/>
      <c r="OSN2347" s="59"/>
      <c r="OSO2347" s="59"/>
      <c r="OSP2347" s="59"/>
      <c r="OSQ2347" s="59"/>
      <c r="OSR2347" s="59"/>
      <c r="OSS2347" s="59"/>
      <c r="OST2347" s="59"/>
      <c r="OSU2347" s="59"/>
      <c r="OSV2347" s="59"/>
      <c r="OSW2347" s="59"/>
      <c r="OSX2347" s="59"/>
      <c r="OSY2347" s="59"/>
      <c r="OSZ2347" s="59"/>
      <c r="OTA2347" s="59"/>
      <c r="OTB2347" s="59"/>
      <c r="OTC2347" s="59"/>
      <c r="OTD2347" s="59"/>
      <c r="OTE2347" s="59"/>
      <c r="OTF2347" s="59"/>
      <c r="OTG2347" s="59"/>
      <c r="OTH2347" s="59"/>
      <c r="OTI2347" s="59"/>
      <c r="OTJ2347" s="59"/>
      <c r="OTK2347" s="59"/>
      <c r="OTL2347" s="59"/>
      <c r="OTM2347" s="59"/>
      <c r="OTN2347" s="59"/>
      <c r="OTO2347" s="59"/>
      <c r="OTP2347" s="59"/>
      <c r="OTQ2347" s="59"/>
      <c r="OTR2347" s="59"/>
      <c r="OTS2347" s="59"/>
      <c r="OTT2347" s="59"/>
      <c r="OTU2347" s="59"/>
      <c r="OTV2347" s="59"/>
      <c r="OTW2347" s="59"/>
      <c r="OTX2347" s="59"/>
      <c r="OTY2347" s="59"/>
      <c r="OTZ2347" s="59"/>
      <c r="OUA2347" s="59"/>
      <c r="OUB2347" s="59"/>
      <c r="OUC2347" s="59"/>
      <c r="OUD2347" s="59"/>
      <c r="OUE2347" s="59"/>
      <c r="OUF2347" s="59"/>
      <c r="OUG2347" s="59"/>
      <c r="OUH2347" s="59"/>
      <c r="OUI2347" s="59"/>
      <c r="OUJ2347" s="59"/>
      <c r="OUK2347" s="59"/>
      <c r="OUL2347" s="59"/>
      <c r="OUM2347" s="59"/>
      <c r="OUN2347" s="59"/>
      <c r="OUO2347" s="59"/>
      <c r="OUP2347" s="59"/>
      <c r="OUQ2347" s="59"/>
      <c r="OUR2347" s="59"/>
      <c r="OUS2347" s="59"/>
      <c r="OUT2347" s="59"/>
      <c r="OUU2347" s="59"/>
      <c r="OUV2347" s="59"/>
      <c r="OUW2347" s="59"/>
      <c r="OUX2347" s="59"/>
      <c r="OUY2347" s="59"/>
      <c r="OUZ2347" s="59"/>
      <c r="OVA2347" s="59"/>
      <c r="OVB2347" s="59"/>
      <c r="OVC2347" s="59"/>
      <c r="OVD2347" s="59"/>
      <c r="OVE2347" s="59"/>
      <c r="OVF2347" s="59"/>
      <c r="OVG2347" s="59"/>
      <c r="OVH2347" s="59"/>
      <c r="OVI2347" s="59"/>
      <c r="OVJ2347" s="59"/>
      <c r="OVK2347" s="59"/>
      <c r="OVL2347" s="59"/>
      <c r="OVM2347" s="59"/>
      <c r="OVN2347" s="59"/>
      <c r="OVO2347" s="59"/>
      <c r="OVP2347" s="59"/>
      <c r="OVQ2347" s="59"/>
      <c r="OVR2347" s="59"/>
      <c r="OVS2347" s="59"/>
      <c r="OVT2347" s="59"/>
      <c r="OVU2347" s="59"/>
      <c r="OVV2347" s="59"/>
      <c r="OVW2347" s="59"/>
      <c r="OVX2347" s="59"/>
      <c r="OVY2347" s="59"/>
      <c r="OVZ2347" s="59"/>
      <c r="OWA2347" s="59"/>
      <c r="OWB2347" s="59"/>
      <c r="OWC2347" s="59"/>
      <c r="OWD2347" s="59"/>
      <c r="OWE2347" s="59"/>
      <c r="OWF2347" s="59"/>
      <c r="OWG2347" s="59"/>
      <c r="OWH2347" s="59"/>
      <c r="OWI2347" s="59"/>
      <c r="OWJ2347" s="59"/>
      <c r="OWK2347" s="59"/>
      <c r="OWL2347" s="59"/>
      <c r="OWM2347" s="59"/>
      <c r="OWN2347" s="59"/>
      <c r="OWO2347" s="59"/>
      <c r="OWP2347" s="59"/>
      <c r="OWQ2347" s="59"/>
      <c r="OWR2347" s="59"/>
      <c r="OWS2347" s="59"/>
      <c r="OWT2347" s="59"/>
      <c r="OWU2347" s="59"/>
      <c r="OWV2347" s="59"/>
      <c r="OWW2347" s="59"/>
      <c r="OWX2347" s="59"/>
      <c r="OWY2347" s="59"/>
      <c r="OWZ2347" s="59"/>
      <c r="OXA2347" s="59"/>
      <c r="OXB2347" s="59"/>
      <c r="OXC2347" s="59"/>
      <c r="OXD2347" s="59"/>
      <c r="OXE2347" s="59"/>
      <c r="OXF2347" s="59"/>
      <c r="OXG2347" s="59"/>
      <c r="OXH2347" s="59"/>
      <c r="OXI2347" s="59"/>
      <c r="OXJ2347" s="59"/>
      <c r="OXK2347" s="59"/>
      <c r="OXL2347" s="59"/>
      <c r="OXM2347" s="59"/>
      <c r="OXN2347" s="59"/>
      <c r="OXO2347" s="59"/>
      <c r="OXP2347" s="59"/>
      <c r="OXQ2347" s="59"/>
      <c r="OXR2347" s="59"/>
      <c r="OXS2347" s="59"/>
      <c r="OXT2347" s="59"/>
      <c r="OXU2347" s="59"/>
      <c r="OXV2347" s="59"/>
      <c r="OXW2347" s="59"/>
      <c r="OXX2347" s="59"/>
      <c r="OXY2347" s="59"/>
      <c r="OXZ2347" s="59"/>
      <c r="OYA2347" s="59"/>
      <c r="OYB2347" s="59"/>
      <c r="OYC2347" s="59"/>
      <c r="OYD2347" s="59"/>
      <c r="OYE2347" s="59"/>
      <c r="OYF2347" s="59"/>
      <c r="OYG2347" s="59"/>
      <c r="OYH2347" s="59"/>
      <c r="OYI2347" s="59"/>
      <c r="OYJ2347" s="59"/>
      <c r="OYK2347" s="59"/>
      <c r="OYL2347" s="59"/>
      <c r="OYM2347" s="59"/>
      <c r="OYN2347" s="59"/>
      <c r="OYO2347" s="59"/>
      <c r="OYP2347" s="59"/>
      <c r="OYQ2347" s="59"/>
      <c r="OYR2347" s="59"/>
      <c r="OYS2347" s="59"/>
      <c r="OYT2347" s="59"/>
      <c r="OYU2347" s="59"/>
      <c r="OYV2347" s="59"/>
      <c r="OYW2347" s="59"/>
      <c r="OYX2347" s="59"/>
      <c r="OYY2347" s="59"/>
      <c r="OYZ2347" s="59"/>
      <c r="OZA2347" s="59"/>
      <c r="OZB2347" s="59"/>
      <c r="OZC2347" s="59"/>
      <c r="OZD2347" s="59"/>
      <c r="OZE2347" s="59"/>
      <c r="OZF2347" s="59"/>
      <c r="OZG2347" s="59"/>
      <c r="OZH2347" s="59"/>
      <c r="OZI2347" s="59"/>
      <c r="OZJ2347" s="59"/>
      <c r="OZK2347" s="59"/>
      <c r="OZL2347" s="59"/>
      <c r="OZM2347" s="59"/>
      <c r="OZN2347" s="59"/>
      <c r="OZO2347" s="59"/>
      <c r="OZP2347" s="59"/>
      <c r="OZQ2347" s="59"/>
      <c r="OZR2347" s="59"/>
      <c r="OZS2347" s="59"/>
      <c r="OZT2347" s="59"/>
      <c r="OZU2347" s="59"/>
      <c r="OZV2347" s="59"/>
      <c r="OZW2347" s="59"/>
      <c r="OZX2347" s="59"/>
      <c r="OZY2347" s="59"/>
      <c r="OZZ2347" s="59"/>
      <c r="PAA2347" s="59"/>
      <c r="PAB2347" s="59"/>
      <c r="PAC2347" s="59"/>
      <c r="PAD2347" s="59"/>
      <c r="PAE2347" s="59"/>
      <c r="PAF2347" s="59"/>
      <c r="PAG2347" s="59"/>
      <c r="PAH2347" s="59"/>
      <c r="PAI2347" s="59"/>
      <c r="PAJ2347" s="59"/>
      <c r="PAK2347" s="59"/>
      <c r="PAL2347" s="59"/>
      <c r="PAM2347" s="59"/>
      <c r="PAN2347" s="59"/>
      <c r="PAO2347" s="59"/>
      <c r="PAP2347" s="59"/>
      <c r="PAQ2347" s="59"/>
      <c r="PAR2347" s="59"/>
      <c r="PAS2347" s="59"/>
      <c r="PAT2347" s="59"/>
      <c r="PAU2347" s="59"/>
      <c r="PAV2347" s="59"/>
      <c r="PAW2347" s="59"/>
      <c r="PAX2347" s="59"/>
      <c r="PAY2347" s="59"/>
      <c r="PAZ2347" s="59"/>
      <c r="PBA2347" s="59"/>
      <c r="PBB2347" s="59"/>
      <c r="PBC2347" s="59"/>
      <c r="PBD2347" s="59"/>
      <c r="PBE2347" s="59"/>
      <c r="PBF2347" s="59"/>
      <c r="PBG2347" s="59"/>
      <c r="PBH2347" s="59"/>
      <c r="PBI2347" s="59"/>
      <c r="PBJ2347" s="59"/>
      <c r="PBK2347" s="59"/>
      <c r="PBL2347" s="59"/>
      <c r="PBM2347" s="59"/>
      <c r="PBN2347" s="59"/>
      <c r="PBO2347" s="59"/>
      <c r="PBP2347" s="59"/>
      <c r="PBQ2347" s="59"/>
      <c r="PBR2347" s="59"/>
      <c r="PBS2347" s="59"/>
      <c r="PBT2347" s="59"/>
      <c r="PBU2347" s="59"/>
      <c r="PBV2347" s="59"/>
      <c r="PBW2347" s="59"/>
      <c r="PBX2347" s="59"/>
      <c r="PBY2347" s="59"/>
      <c r="PBZ2347" s="59"/>
      <c r="PCA2347" s="59"/>
      <c r="PCB2347" s="59"/>
      <c r="PCC2347" s="59"/>
      <c r="PCD2347" s="59"/>
      <c r="PCE2347" s="59"/>
      <c r="PCF2347" s="59"/>
      <c r="PCG2347" s="59"/>
      <c r="PCH2347" s="59"/>
      <c r="PCI2347" s="59"/>
      <c r="PCJ2347" s="59"/>
      <c r="PCK2347" s="59"/>
      <c r="PCL2347" s="59"/>
      <c r="PCM2347" s="59"/>
      <c r="PCN2347" s="59"/>
      <c r="PCO2347" s="59"/>
      <c r="PCP2347" s="59"/>
      <c r="PCQ2347" s="59"/>
      <c r="PCR2347" s="59"/>
      <c r="PCS2347" s="59"/>
      <c r="PCT2347" s="59"/>
      <c r="PCU2347" s="59"/>
      <c r="PCV2347" s="59"/>
      <c r="PCW2347" s="59"/>
      <c r="PCX2347" s="59"/>
      <c r="PCY2347" s="59"/>
      <c r="PCZ2347" s="59"/>
      <c r="PDA2347" s="59"/>
      <c r="PDB2347" s="59"/>
      <c r="PDC2347" s="59"/>
      <c r="PDD2347" s="59"/>
      <c r="PDE2347" s="59"/>
      <c r="PDF2347" s="59"/>
      <c r="PDG2347" s="59"/>
      <c r="PDH2347" s="59"/>
      <c r="PDI2347" s="59"/>
      <c r="PDJ2347" s="59"/>
      <c r="PDK2347" s="59"/>
      <c r="PDL2347" s="59"/>
      <c r="PDM2347" s="59"/>
      <c r="PDN2347" s="59"/>
      <c r="PDO2347" s="59"/>
      <c r="PDP2347" s="59"/>
      <c r="PDQ2347" s="59"/>
      <c r="PDR2347" s="59"/>
      <c r="PDS2347" s="59"/>
      <c r="PDT2347" s="59"/>
      <c r="PDU2347" s="59"/>
      <c r="PDV2347" s="59"/>
      <c r="PDW2347" s="59"/>
      <c r="PDX2347" s="59"/>
      <c r="PDY2347" s="59"/>
      <c r="PDZ2347" s="59"/>
      <c r="PEA2347" s="59"/>
      <c r="PEB2347" s="59"/>
      <c r="PEC2347" s="59"/>
      <c r="PED2347" s="59"/>
      <c r="PEE2347" s="59"/>
      <c r="PEF2347" s="59"/>
      <c r="PEG2347" s="59"/>
      <c r="PEH2347" s="59"/>
      <c r="PEI2347" s="59"/>
      <c r="PEJ2347" s="59"/>
      <c r="PEK2347" s="59"/>
      <c r="PEL2347" s="59"/>
      <c r="PEM2347" s="59"/>
      <c r="PEN2347" s="59"/>
      <c r="PEO2347" s="59"/>
      <c r="PEP2347" s="59"/>
      <c r="PEQ2347" s="59"/>
      <c r="PER2347" s="59"/>
      <c r="PES2347" s="59"/>
      <c r="PET2347" s="59"/>
      <c r="PEU2347" s="59"/>
      <c r="PEV2347" s="59"/>
      <c r="PEW2347" s="59"/>
      <c r="PEX2347" s="59"/>
      <c r="PEY2347" s="59"/>
      <c r="PEZ2347" s="59"/>
      <c r="PFA2347" s="59"/>
      <c r="PFB2347" s="59"/>
      <c r="PFC2347" s="59"/>
      <c r="PFD2347" s="59"/>
      <c r="PFE2347" s="59"/>
      <c r="PFF2347" s="59"/>
      <c r="PFG2347" s="59"/>
      <c r="PFH2347" s="59"/>
      <c r="PFI2347" s="59"/>
      <c r="PFJ2347" s="59"/>
      <c r="PFK2347" s="59"/>
      <c r="PFL2347" s="59"/>
      <c r="PFM2347" s="59"/>
      <c r="PFN2347" s="59"/>
      <c r="PFO2347" s="59"/>
      <c r="PFP2347" s="59"/>
      <c r="PFQ2347" s="59"/>
      <c r="PFR2347" s="59"/>
      <c r="PFS2347" s="59"/>
      <c r="PFT2347" s="59"/>
      <c r="PFU2347" s="59"/>
      <c r="PFV2347" s="59"/>
      <c r="PFW2347" s="59"/>
      <c r="PFX2347" s="59"/>
      <c r="PFY2347" s="59"/>
      <c r="PFZ2347" s="59"/>
      <c r="PGA2347" s="59"/>
      <c r="PGB2347" s="59"/>
      <c r="PGC2347" s="59"/>
      <c r="PGD2347" s="59"/>
      <c r="PGE2347" s="59"/>
      <c r="PGF2347" s="59"/>
      <c r="PGG2347" s="59"/>
      <c r="PGH2347" s="59"/>
      <c r="PGI2347" s="59"/>
      <c r="PGJ2347" s="59"/>
      <c r="PGK2347" s="59"/>
      <c r="PGL2347" s="59"/>
      <c r="PGM2347" s="59"/>
      <c r="PGN2347" s="59"/>
      <c r="PGO2347" s="59"/>
      <c r="PGP2347" s="59"/>
      <c r="PGQ2347" s="59"/>
      <c r="PGR2347" s="59"/>
      <c r="PGS2347" s="59"/>
      <c r="PGT2347" s="59"/>
      <c r="PGU2347" s="59"/>
      <c r="PGV2347" s="59"/>
      <c r="PGW2347" s="59"/>
      <c r="PGX2347" s="59"/>
      <c r="PGY2347" s="59"/>
      <c r="PGZ2347" s="59"/>
      <c r="PHA2347" s="59"/>
      <c r="PHB2347" s="59"/>
      <c r="PHC2347" s="59"/>
      <c r="PHD2347" s="59"/>
      <c r="PHE2347" s="59"/>
      <c r="PHF2347" s="59"/>
      <c r="PHG2347" s="59"/>
      <c r="PHH2347" s="59"/>
      <c r="PHI2347" s="59"/>
      <c r="PHJ2347" s="59"/>
      <c r="PHK2347" s="59"/>
      <c r="PHL2347" s="59"/>
      <c r="PHM2347" s="59"/>
      <c r="PHN2347" s="59"/>
      <c r="PHO2347" s="59"/>
      <c r="PHP2347" s="59"/>
      <c r="PHQ2347" s="59"/>
      <c r="PHR2347" s="59"/>
      <c r="PHS2347" s="59"/>
      <c r="PHT2347" s="59"/>
      <c r="PHU2347" s="59"/>
      <c r="PHV2347" s="59"/>
      <c r="PHW2347" s="59"/>
      <c r="PHX2347" s="59"/>
      <c r="PHY2347" s="59"/>
      <c r="PHZ2347" s="59"/>
      <c r="PIA2347" s="59"/>
      <c r="PIB2347" s="59"/>
      <c r="PIC2347" s="59"/>
      <c r="PID2347" s="59"/>
      <c r="PIE2347" s="59"/>
      <c r="PIF2347" s="59"/>
      <c r="PIG2347" s="59"/>
      <c r="PIH2347" s="59"/>
      <c r="PII2347" s="59"/>
      <c r="PIJ2347" s="59"/>
      <c r="PIK2347" s="59"/>
      <c r="PIL2347" s="59"/>
      <c r="PIM2347" s="59"/>
      <c r="PIN2347" s="59"/>
      <c r="PIO2347" s="59"/>
      <c r="PIP2347" s="59"/>
      <c r="PIQ2347" s="59"/>
      <c r="PIR2347" s="59"/>
      <c r="PIS2347" s="59"/>
      <c r="PIT2347" s="59"/>
      <c r="PIU2347" s="59"/>
      <c r="PIV2347" s="59"/>
      <c r="PIW2347" s="59"/>
      <c r="PIX2347" s="59"/>
      <c r="PIY2347" s="59"/>
      <c r="PIZ2347" s="59"/>
      <c r="PJA2347" s="59"/>
      <c r="PJB2347" s="59"/>
      <c r="PJC2347" s="59"/>
      <c r="PJD2347" s="59"/>
      <c r="PJE2347" s="59"/>
      <c r="PJF2347" s="59"/>
      <c r="PJG2347" s="59"/>
      <c r="PJH2347" s="59"/>
      <c r="PJI2347" s="59"/>
      <c r="PJJ2347" s="59"/>
      <c r="PJK2347" s="59"/>
      <c r="PJL2347" s="59"/>
      <c r="PJM2347" s="59"/>
      <c r="PJN2347" s="59"/>
      <c r="PJO2347" s="59"/>
      <c r="PJP2347" s="59"/>
      <c r="PJQ2347" s="59"/>
      <c r="PJR2347" s="59"/>
      <c r="PJS2347" s="59"/>
      <c r="PJT2347" s="59"/>
      <c r="PJU2347" s="59"/>
      <c r="PJV2347" s="59"/>
      <c r="PJW2347" s="59"/>
      <c r="PJX2347" s="59"/>
      <c r="PJY2347" s="59"/>
      <c r="PJZ2347" s="59"/>
      <c r="PKA2347" s="59"/>
      <c r="PKB2347" s="59"/>
      <c r="PKC2347" s="59"/>
      <c r="PKD2347" s="59"/>
      <c r="PKE2347" s="59"/>
      <c r="PKF2347" s="59"/>
      <c r="PKG2347" s="59"/>
      <c r="PKH2347" s="59"/>
      <c r="PKI2347" s="59"/>
      <c r="PKJ2347" s="59"/>
      <c r="PKK2347" s="59"/>
      <c r="PKL2347" s="59"/>
      <c r="PKM2347" s="59"/>
      <c r="PKN2347" s="59"/>
      <c r="PKO2347" s="59"/>
      <c r="PKP2347" s="59"/>
      <c r="PKQ2347" s="59"/>
      <c r="PKR2347" s="59"/>
      <c r="PKS2347" s="59"/>
      <c r="PKT2347" s="59"/>
      <c r="PKU2347" s="59"/>
      <c r="PKV2347" s="59"/>
      <c r="PKW2347" s="59"/>
      <c r="PKX2347" s="59"/>
      <c r="PKY2347" s="59"/>
      <c r="PKZ2347" s="59"/>
      <c r="PLA2347" s="59"/>
      <c r="PLB2347" s="59"/>
      <c r="PLC2347" s="59"/>
      <c r="PLD2347" s="59"/>
      <c r="PLE2347" s="59"/>
      <c r="PLF2347" s="59"/>
      <c r="PLG2347" s="59"/>
      <c r="PLH2347" s="59"/>
      <c r="PLI2347" s="59"/>
      <c r="PLJ2347" s="59"/>
      <c r="PLK2347" s="59"/>
      <c r="PLL2347" s="59"/>
      <c r="PLM2347" s="59"/>
      <c r="PLN2347" s="59"/>
      <c r="PLO2347" s="59"/>
      <c r="PLP2347" s="59"/>
      <c r="PLQ2347" s="59"/>
      <c r="PLR2347" s="59"/>
      <c r="PLS2347" s="59"/>
      <c r="PLT2347" s="59"/>
      <c r="PLU2347" s="59"/>
      <c r="PLV2347" s="59"/>
      <c r="PLW2347" s="59"/>
      <c r="PLX2347" s="59"/>
      <c r="PLY2347" s="59"/>
      <c r="PLZ2347" s="59"/>
      <c r="PMA2347" s="59"/>
      <c r="PMB2347" s="59"/>
      <c r="PMC2347" s="59"/>
      <c r="PMD2347" s="59"/>
      <c r="PME2347" s="59"/>
      <c r="PMF2347" s="59"/>
      <c r="PMG2347" s="59"/>
      <c r="PMH2347" s="59"/>
      <c r="PMI2347" s="59"/>
      <c r="PMJ2347" s="59"/>
      <c r="PMK2347" s="59"/>
      <c r="PML2347" s="59"/>
      <c r="PMM2347" s="59"/>
      <c r="PMN2347" s="59"/>
      <c r="PMO2347" s="59"/>
      <c r="PMP2347" s="59"/>
      <c r="PMQ2347" s="59"/>
      <c r="PMR2347" s="59"/>
      <c r="PMS2347" s="59"/>
      <c r="PMT2347" s="59"/>
      <c r="PMU2347" s="59"/>
      <c r="PMV2347" s="59"/>
      <c r="PMW2347" s="59"/>
      <c r="PMX2347" s="59"/>
      <c r="PMY2347" s="59"/>
      <c r="PMZ2347" s="59"/>
      <c r="PNA2347" s="59"/>
      <c r="PNB2347" s="59"/>
      <c r="PNC2347" s="59"/>
      <c r="PND2347" s="59"/>
      <c r="PNE2347" s="59"/>
      <c r="PNF2347" s="59"/>
      <c r="PNG2347" s="59"/>
      <c r="PNH2347" s="59"/>
      <c r="PNI2347" s="59"/>
      <c r="PNJ2347" s="59"/>
      <c r="PNK2347" s="59"/>
      <c r="PNL2347" s="59"/>
      <c r="PNM2347" s="59"/>
      <c r="PNN2347" s="59"/>
      <c r="PNO2347" s="59"/>
      <c r="PNP2347" s="59"/>
      <c r="PNQ2347" s="59"/>
      <c r="PNR2347" s="59"/>
      <c r="PNS2347" s="59"/>
      <c r="PNT2347" s="59"/>
      <c r="PNU2347" s="59"/>
      <c r="PNV2347" s="59"/>
      <c r="PNW2347" s="59"/>
      <c r="PNX2347" s="59"/>
      <c r="PNY2347" s="59"/>
      <c r="PNZ2347" s="59"/>
      <c r="POA2347" s="59"/>
      <c r="POB2347" s="59"/>
      <c r="POC2347" s="59"/>
      <c r="POD2347" s="59"/>
      <c r="POE2347" s="59"/>
      <c r="POF2347" s="59"/>
      <c r="POG2347" s="59"/>
      <c r="POH2347" s="59"/>
      <c r="POI2347" s="59"/>
      <c r="POJ2347" s="59"/>
      <c r="POK2347" s="59"/>
      <c r="POL2347" s="59"/>
      <c r="POM2347" s="59"/>
      <c r="PON2347" s="59"/>
      <c r="POO2347" s="59"/>
      <c r="POP2347" s="59"/>
      <c r="POQ2347" s="59"/>
      <c r="POR2347" s="59"/>
      <c r="POS2347" s="59"/>
      <c r="POT2347" s="59"/>
      <c r="POU2347" s="59"/>
      <c r="POV2347" s="59"/>
      <c r="POW2347" s="59"/>
      <c r="POX2347" s="59"/>
      <c r="POY2347" s="59"/>
      <c r="POZ2347" s="59"/>
      <c r="PPA2347" s="59"/>
      <c r="PPB2347" s="59"/>
      <c r="PPC2347" s="59"/>
      <c r="PPD2347" s="59"/>
      <c r="PPE2347" s="59"/>
      <c r="PPF2347" s="59"/>
      <c r="PPG2347" s="59"/>
      <c r="PPH2347" s="59"/>
      <c r="PPI2347" s="59"/>
      <c r="PPJ2347" s="59"/>
      <c r="PPK2347" s="59"/>
      <c r="PPL2347" s="59"/>
      <c r="PPM2347" s="59"/>
      <c r="PPN2347" s="59"/>
      <c r="PPO2347" s="59"/>
      <c r="PPP2347" s="59"/>
      <c r="PPQ2347" s="59"/>
      <c r="PPR2347" s="59"/>
      <c r="PPS2347" s="59"/>
      <c r="PPT2347" s="59"/>
      <c r="PPU2347" s="59"/>
      <c r="PPV2347" s="59"/>
      <c r="PPW2347" s="59"/>
      <c r="PPX2347" s="59"/>
      <c r="PPY2347" s="59"/>
      <c r="PPZ2347" s="59"/>
      <c r="PQA2347" s="59"/>
      <c r="PQB2347" s="59"/>
      <c r="PQC2347" s="59"/>
      <c r="PQD2347" s="59"/>
      <c r="PQE2347" s="59"/>
      <c r="PQF2347" s="59"/>
      <c r="PQG2347" s="59"/>
      <c r="PQH2347" s="59"/>
      <c r="PQI2347" s="59"/>
      <c r="PQJ2347" s="59"/>
      <c r="PQK2347" s="59"/>
      <c r="PQL2347" s="59"/>
      <c r="PQM2347" s="59"/>
      <c r="PQN2347" s="59"/>
      <c r="PQO2347" s="59"/>
      <c r="PQP2347" s="59"/>
      <c r="PQQ2347" s="59"/>
      <c r="PQR2347" s="59"/>
      <c r="PQS2347" s="59"/>
      <c r="PQT2347" s="59"/>
      <c r="PQU2347" s="59"/>
      <c r="PQV2347" s="59"/>
      <c r="PQW2347" s="59"/>
      <c r="PQX2347" s="59"/>
      <c r="PQY2347" s="59"/>
      <c r="PQZ2347" s="59"/>
      <c r="PRA2347" s="59"/>
      <c r="PRB2347" s="59"/>
      <c r="PRC2347" s="59"/>
      <c r="PRD2347" s="59"/>
      <c r="PRE2347" s="59"/>
      <c r="PRF2347" s="59"/>
      <c r="PRG2347" s="59"/>
      <c r="PRH2347" s="59"/>
      <c r="PRI2347" s="59"/>
      <c r="PRJ2347" s="59"/>
      <c r="PRK2347" s="59"/>
      <c r="PRL2347" s="59"/>
      <c r="PRM2347" s="59"/>
      <c r="PRN2347" s="59"/>
      <c r="PRO2347" s="59"/>
      <c r="PRP2347" s="59"/>
      <c r="PRQ2347" s="59"/>
      <c r="PRR2347" s="59"/>
      <c r="PRS2347" s="59"/>
      <c r="PRT2347" s="59"/>
      <c r="PRU2347" s="59"/>
      <c r="PRV2347" s="59"/>
      <c r="PRW2347" s="59"/>
      <c r="PRX2347" s="59"/>
      <c r="PRY2347" s="59"/>
      <c r="PRZ2347" s="59"/>
      <c r="PSA2347" s="59"/>
      <c r="PSB2347" s="59"/>
      <c r="PSC2347" s="59"/>
      <c r="PSD2347" s="59"/>
      <c r="PSE2347" s="59"/>
      <c r="PSF2347" s="59"/>
      <c r="PSG2347" s="59"/>
      <c r="PSH2347" s="59"/>
      <c r="PSI2347" s="59"/>
      <c r="PSJ2347" s="59"/>
      <c r="PSK2347" s="59"/>
      <c r="PSL2347" s="59"/>
      <c r="PSM2347" s="59"/>
      <c r="PSN2347" s="59"/>
      <c r="PSO2347" s="59"/>
      <c r="PSP2347" s="59"/>
      <c r="PSQ2347" s="59"/>
      <c r="PSR2347" s="59"/>
      <c r="PSS2347" s="59"/>
      <c r="PST2347" s="59"/>
      <c r="PSU2347" s="59"/>
      <c r="PSV2347" s="59"/>
      <c r="PSW2347" s="59"/>
      <c r="PSX2347" s="59"/>
      <c r="PSY2347" s="59"/>
      <c r="PSZ2347" s="59"/>
      <c r="PTA2347" s="59"/>
      <c r="PTB2347" s="59"/>
      <c r="PTC2347" s="59"/>
      <c r="PTD2347" s="59"/>
      <c r="PTE2347" s="59"/>
      <c r="PTF2347" s="59"/>
      <c r="PTG2347" s="59"/>
      <c r="PTH2347" s="59"/>
      <c r="PTI2347" s="59"/>
      <c r="PTJ2347" s="59"/>
      <c r="PTK2347" s="59"/>
      <c r="PTL2347" s="59"/>
      <c r="PTM2347" s="59"/>
      <c r="PTN2347" s="59"/>
      <c r="PTO2347" s="59"/>
      <c r="PTP2347" s="59"/>
      <c r="PTQ2347" s="59"/>
      <c r="PTR2347" s="59"/>
      <c r="PTS2347" s="59"/>
      <c r="PTT2347" s="59"/>
      <c r="PTU2347" s="59"/>
      <c r="PTV2347" s="59"/>
      <c r="PTW2347" s="59"/>
      <c r="PTX2347" s="59"/>
      <c r="PTY2347" s="59"/>
      <c r="PTZ2347" s="59"/>
      <c r="PUA2347" s="59"/>
      <c r="PUB2347" s="59"/>
      <c r="PUC2347" s="59"/>
      <c r="PUD2347" s="59"/>
      <c r="PUE2347" s="59"/>
      <c r="PUF2347" s="59"/>
      <c r="PUG2347" s="59"/>
      <c r="PUH2347" s="59"/>
      <c r="PUI2347" s="59"/>
      <c r="PUJ2347" s="59"/>
      <c r="PUK2347" s="59"/>
      <c r="PUL2347" s="59"/>
      <c r="PUM2347" s="59"/>
      <c r="PUN2347" s="59"/>
      <c r="PUO2347" s="59"/>
      <c r="PUP2347" s="59"/>
      <c r="PUQ2347" s="59"/>
      <c r="PUR2347" s="59"/>
      <c r="PUS2347" s="59"/>
      <c r="PUT2347" s="59"/>
      <c r="PUU2347" s="59"/>
      <c r="PUV2347" s="59"/>
      <c r="PUW2347" s="59"/>
      <c r="PUX2347" s="59"/>
      <c r="PUY2347" s="59"/>
      <c r="PUZ2347" s="59"/>
      <c r="PVA2347" s="59"/>
      <c r="PVB2347" s="59"/>
      <c r="PVC2347" s="59"/>
      <c r="PVD2347" s="59"/>
      <c r="PVE2347" s="59"/>
      <c r="PVF2347" s="59"/>
      <c r="PVG2347" s="59"/>
      <c r="PVH2347" s="59"/>
      <c r="PVI2347" s="59"/>
      <c r="PVJ2347" s="59"/>
      <c r="PVK2347" s="59"/>
      <c r="PVL2347" s="59"/>
      <c r="PVM2347" s="59"/>
      <c r="PVN2347" s="59"/>
      <c r="PVO2347" s="59"/>
      <c r="PVP2347" s="59"/>
      <c r="PVQ2347" s="59"/>
      <c r="PVR2347" s="59"/>
      <c r="PVS2347" s="59"/>
      <c r="PVT2347" s="59"/>
      <c r="PVU2347" s="59"/>
      <c r="PVV2347" s="59"/>
      <c r="PVW2347" s="59"/>
      <c r="PVX2347" s="59"/>
      <c r="PVY2347" s="59"/>
      <c r="PVZ2347" s="59"/>
      <c r="PWA2347" s="59"/>
      <c r="PWB2347" s="59"/>
      <c r="PWC2347" s="59"/>
      <c r="PWD2347" s="59"/>
      <c r="PWE2347" s="59"/>
      <c r="PWF2347" s="59"/>
      <c r="PWG2347" s="59"/>
      <c r="PWH2347" s="59"/>
      <c r="PWI2347" s="59"/>
      <c r="PWJ2347" s="59"/>
      <c r="PWK2347" s="59"/>
      <c r="PWL2347" s="59"/>
      <c r="PWM2347" s="59"/>
      <c r="PWN2347" s="59"/>
      <c r="PWO2347" s="59"/>
      <c r="PWP2347" s="59"/>
      <c r="PWQ2347" s="59"/>
      <c r="PWR2347" s="59"/>
      <c r="PWS2347" s="59"/>
      <c r="PWT2347" s="59"/>
      <c r="PWU2347" s="59"/>
      <c r="PWV2347" s="59"/>
      <c r="PWW2347" s="59"/>
      <c r="PWX2347" s="59"/>
      <c r="PWY2347" s="59"/>
      <c r="PWZ2347" s="59"/>
      <c r="PXA2347" s="59"/>
      <c r="PXB2347" s="59"/>
      <c r="PXC2347" s="59"/>
      <c r="PXD2347" s="59"/>
      <c r="PXE2347" s="59"/>
      <c r="PXF2347" s="59"/>
      <c r="PXG2347" s="59"/>
      <c r="PXH2347" s="59"/>
      <c r="PXI2347" s="59"/>
      <c r="PXJ2347" s="59"/>
      <c r="PXK2347" s="59"/>
      <c r="PXL2347" s="59"/>
      <c r="PXM2347" s="59"/>
      <c r="PXN2347" s="59"/>
      <c r="PXO2347" s="59"/>
      <c r="PXP2347" s="59"/>
      <c r="PXQ2347" s="59"/>
      <c r="PXR2347" s="59"/>
      <c r="PXS2347" s="59"/>
      <c r="PXT2347" s="59"/>
      <c r="PXU2347" s="59"/>
      <c r="PXV2347" s="59"/>
      <c r="PXW2347" s="59"/>
      <c r="PXX2347" s="59"/>
      <c r="PXY2347" s="59"/>
      <c r="PXZ2347" s="59"/>
      <c r="PYA2347" s="59"/>
      <c r="PYB2347" s="59"/>
      <c r="PYC2347" s="59"/>
      <c r="PYD2347" s="59"/>
      <c r="PYE2347" s="59"/>
      <c r="PYF2347" s="59"/>
      <c r="PYG2347" s="59"/>
      <c r="PYH2347" s="59"/>
      <c r="PYI2347" s="59"/>
      <c r="PYJ2347" s="59"/>
      <c r="PYK2347" s="59"/>
      <c r="PYL2347" s="59"/>
      <c r="PYM2347" s="59"/>
      <c r="PYN2347" s="59"/>
      <c r="PYO2347" s="59"/>
      <c r="PYP2347" s="59"/>
      <c r="PYQ2347" s="59"/>
      <c r="PYR2347" s="59"/>
      <c r="PYS2347" s="59"/>
      <c r="PYT2347" s="59"/>
      <c r="PYU2347" s="59"/>
      <c r="PYV2347" s="59"/>
      <c r="PYW2347" s="59"/>
      <c r="PYX2347" s="59"/>
      <c r="PYY2347" s="59"/>
      <c r="PYZ2347" s="59"/>
      <c r="PZA2347" s="59"/>
      <c r="PZB2347" s="59"/>
      <c r="PZC2347" s="59"/>
      <c r="PZD2347" s="59"/>
      <c r="PZE2347" s="59"/>
      <c r="PZF2347" s="59"/>
      <c r="PZG2347" s="59"/>
      <c r="PZH2347" s="59"/>
      <c r="PZI2347" s="59"/>
      <c r="PZJ2347" s="59"/>
      <c r="PZK2347" s="59"/>
      <c r="PZL2347" s="59"/>
      <c r="PZM2347" s="59"/>
      <c r="PZN2347" s="59"/>
      <c r="PZO2347" s="59"/>
      <c r="PZP2347" s="59"/>
      <c r="PZQ2347" s="59"/>
      <c r="PZR2347" s="59"/>
      <c r="PZS2347" s="59"/>
      <c r="PZT2347" s="59"/>
      <c r="PZU2347" s="59"/>
      <c r="PZV2347" s="59"/>
      <c r="PZW2347" s="59"/>
      <c r="PZX2347" s="59"/>
      <c r="PZY2347" s="59"/>
      <c r="PZZ2347" s="59"/>
      <c r="QAA2347" s="59"/>
      <c r="QAB2347" s="59"/>
      <c r="QAC2347" s="59"/>
      <c r="QAD2347" s="59"/>
      <c r="QAE2347" s="59"/>
      <c r="QAF2347" s="59"/>
      <c r="QAG2347" s="59"/>
      <c r="QAH2347" s="59"/>
      <c r="QAI2347" s="59"/>
      <c r="QAJ2347" s="59"/>
      <c r="QAK2347" s="59"/>
      <c r="QAL2347" s="59"/>
      <c r="QAM2347" s="59"/>
      <c r="QAN2347" s="59"/>
      <c r="QAO2347" s="59"/>
      <c r="QAP2347" s="59"/>
      <c r="QAQ2347" s="59"/>
      <c r="QAR2347" s="59"/>
      <c r="QAS2347" s="59"/>
      <c r="QAT2347" s="59"/>
      <c r="QAU2347" s="59"/>
      <c r="QAV2347" s="59"/>
      <c r="QAW2347" s="59"/>
      <c r="QAX2347" s="59"/>
      <c r="QAY2347" s="59"/>
      <c r="QAZ2347" s="59"/>
      <c r="QBA2347" s="59"/>
      <c r="QBB2347" s="59"/>
      <c r="QBC2347" s="59"/>
      <c r="QBD2347" s="59"/>
      <c r="QBE2347" s="59"/>
      <c r="QBF2347" s="59"/>
      <c r="QBG2347" s="59"/>
      <c r="QBH2347" s="59"/>
      <c r="QBI2347" s="59"/>
      <c r="QBJ2347" s="59"/>
      <c r="QBK2347" s="59"/>
      <c r="QBL2347" s="59"/>
      <c r="QBM2347" s="59"/>
      <c r="QBN2347" s="59"/>
      <c r="QBO2347" s="59"/>
      <c r="QBP2347" s="59"/>
      <c r="QBQ2347" s="59"/>
      <c r="QBR2347" s="59"/>
      <c r="QBS2347" s="59"/>
      <c r="QBT2347" s="59"/>
      <c r="QBU2347" s="59"/>
      <c r="QBV2347" s="59"/>
      <c r="QBW2347" s="59"/>
      <c r="QBX2347" s="59"/>
      <c r="QBY2347" s="59"/>
      <c r="QBZ2347" s="59"/>
      <c r="QCA2347" s="59"/>
      <c r="QCB2347" s="59"/>
      <c r="QCC2347" s="59"/>
      <c r="QCD2347" s="59"/>
      <c r="QCE2347" s="59"/>
      <c r="QCF2347" s="59"/>
      <c r="QCG2347" s="59"/>
      <c r="QCH2347" s="59"/>
      <c r="QCI2347" s="59"/>
      <c r="QCJ2347" s="59"/>
      <c r="QCK2347" s="59"/>
      <c r="QCL2347" s="59"/>
      <c r="QCM2347" s="59"/>
      <c r="QCN2347" s="59"/>
      <c r="QCO2347" s="59"/>
      <c r="QCP2347" s="59"/>
      <c r="QCQ2347" s="59"/>
      <c r="QCR2347" s="59"/>
      <c r="QCS2347" s="59"/>
      <c r="QCT2347" s="59"/>
      <c r="QCU2347" s="59"/>
      <c r="QCV2347" s="59"/>
      <c r="QCW2347" s="59"/>
      <c r="QCX2347" s="59"/>
      <c r="QCY2347" s="59"/>
      <c r="QCZ2347" s="59"/>
      <c r="QDA2347" s="59"/>
      <c r="QDB2347" s="59"/>
      <c r="QDC2347" s="59"/>
      <c r="QDD2347" s="59"/>
      <c r="QDE2347" s="59"/>
      <c r="QDF2347" s="59"/>
      <c r="QDG2347" s="59"/>
      <c r="QDH2347" s="59"/>
      <c r="QDI2347" s="59"/>
      <c r="QDJ2347" s="59"/>
      <c r="QDK2347" s="59"/>
      <c r="QDL2347" s="59"/>
      <c r="QDM2347" s="59"/>
      <c r="QDN2347" s="59"/>
      <c r="QDO2347" s="59"/>
      <c r="QDP2347" s="59"/>
      <c r="QDQ2347" s="59"/>
      <c r="QDR2347" s="59"/>
      <c r="QDS2347" s="59"/>
      <c r="QDT2347" s="59"/>
      <c r="QDU2347" s="59"/>
      <c r="QDV2347" s="59"/>
      <c r="QDW2347" s="59"/>
      <c r="QDX2347" s="59"/>
      <c r="QDY2347" s="59"/>
      <c r="QDZ2347" s="59"/>
      <c r="QEA2347" s="59"/>
      <c r="QEB2347" s="59"/>
      <c r="QEC2347" s="59"/>
      <c r="QED2347" s="59"/>
      <c r="QEE2347" s="59"/>
      <c r="QEF2347" s="59"/>
      <c r="QEG2347" s="59"/>
      <c r="QEH2347" s="59"/>
      <c r="QEI2347" s="59"/>
      <c r="QEJ2347" s="59"/>
      <c r="QEK2347" s="59"/>
      <c r="QEL2347" s="59"/>
      <c r="QEM2347" s="59"/>
      <c r="QEN2347" s="59"/>
      <c r="QEO2347" s="59"/>
      <c r="QEP2347" s="59"/>
      <c r="QEQ2347" s="59"/>
      <c r="QER2347" s="59"/>
      <c r="QES2347" s="59"/>
      <c r="QET2347" s="59"/>
      <c r="QEU2347" s="59"/>
      <c r="QEV2347" s="59"/>
      <c r="QEW2347" s="59"/>
      <c r="QEX2347" s="59"/>
      <c r="QEY2347" s="59"/>
      <c r="QEZ2347" s="59"/>
      <c r="QFA2347" s="59"/>
      <c r="QFB2347" s="59"/>
      <c r="QFC2347" s="59"/>
      <c r="QFD2347" s="59"/>
      <c r="QFE2347" s="59"/>
      <c r="QFF2347" s="59"/>
      <c r="QFG2347" s="59"/>
      <c r="QFH2347" s="59"/>
      <c r="QFI2347" s="59"/>
      <c r="QFJ2347" s="59"/>
      <c r="QFK2347" s="59"/>
      <c r="QFL2347" s="59"/>
      <c r="QFM2347" s="59"/>
      <c r="QFN2347" s="59"/>
      <c r="QFO2347" s="59"/>
      <c r="QFP2347" s="59"/>
      <c r="QFQ2347" s="59"/>
      <c r="QFR2347" s="59"/>
      <c r="QFS2347" s="59"/>
      <c r="QFT2347" s="59"/>
      <c r="QFU2347" s="59"/>
      <c r="QFV2347" s="59"/>
      <c r="QFW2347" s="59"/>
      <c r="QFX2347" s="59"/>
      <c r="QFY2347" s="59"/>
      <c r="QFZ2347" s="59"/>
      <c r="QGA2347" s="59"/>
      <c r="QGB2347" s="59"/>
      <c r="QGC2347" s="59"/>
      <c r="QGD2347" s="59"/>
      <c r="QGE2347" s="59"/>
      <c r="QGF2347" s="59"/>
      <c r="QGG2347" s="59"/>
      <c r="QGH2347" s="59"/>
      <c r="QGI2347" s="59"/>
      <c r="QGJ2347" s="59"/>
      <c r="QGK2347" s="59"/>
      <c r="QGL2347" s="59"/>
      <c r="QGM2347" s="59"/>
      <c r="QGN2347" s="59"/>
      <c r="QGO2347" s="59"/>
      <c r="QGP2347" s="59"/>
      <c r="QGQ2347" s="59"/>
      <c r="QGR2347" s="59"/>
      <c r="QGS2347" s="59"/>
      <c r="QGT2347" s="59"/>
      <c r="QGU2347" s="59"/>
      <c r="QGV2347" s="59"/>
      <c r="QGW2347" s="59"/>
      <c r="QGX2347" s="59"/>
      <c r="QGY2347" s="59"/>
      <c r="QGZ2347" s="59"/>
      <c r="QHA2347" s="59"/>
      <c r="QHB2347" s="59"/>
      <c r="QHC2347" s="59"/>
      <c r="QHD2347" s="59"/>
      <c r="QHE2347" s="59"/>
      <c r="QHF2347" s="59"/>
      <c r="QHG2347" s="59"/>
      <c r="QHH2347" s="59"/>
      <c r="QHI2347" s="59"/>
      <c r="QHJ2347" s="59"/>
      <c r="QHK2347" s="59"/>
      <c r="QHL2347" s="59"/>
      <c r="QHM2347" s="59"/>
      <c r="QHN2347" s="59"/>
      <c r="QHO2347" s="59"/>
      <c r="QHP2347" s="59"/>
      <c r="QHQ2347" s="59"/>
      <c r="QHR2347" s="59"/>
      <c r="QHS2347" s="59"/>
      <c r="QHT2347" s="59"/>
      <c r="QHU2347" s="59"/>
      <c r="QHV2347" s="59"/>
      <c r="QHW2347" s="59"/>
      <c r="QHX2347" s="59"/>
      <c r="QHY2347" s="59"/>
      <c r="QHZ2347" s="59"/>
      <c r="QIA2347" s="59"/>
      <c r="QIB2347" s="59"/>
      <c r="QIC2347" s="59"/>
      <c r="QID2347" s="59"/>
      <c r="QIE2347" s="59"/>
      <c r="QIF2347" s="59"/>
      <c r="QIG2347" s="59"/>
      <c r="QIH2347" s="59"/>
      <c r="QII2347" s="59"/>
      <c r="QIJ2347" s="59"/>
      <c r="QIK2347" s="59"/>
      <c r="QIL2347" s="59"/>
      <c r="QIM2347" s="59"/>
      <c r="QIN2347" s="59"/>
      <c r="QIO2347" s="59"/>
      <c r="QIP2347" s="59"/>
      <c r="QIQ2347" s="59"/>
      <c r="QIR2347" s="59"/>
      <c r="QIS2347" s="59"/>
      <c r="QIT2347" s="59"/>
      <c r="QIU2347" s="59"/>
      <c r="QIV2347" s="59"/>
      <c r="QIW2347" s="59"/>
      <c r="QIX2347" s="59"/>
      <c r="QIY2347" s="59"/>
      <c r="QIZ2347" s="59"/>
      <c r="QJA2347" s="59"/>
      <c r="QJB2347" s="59"/>
      <c r="QJC2347" s="59"/>
      <c r="QJD2347" s="59"/>
      <c r="QJE2347" s="59"/>
      <c r="QJF2347" s="59"/>
      <c r="QJG2347" s="59"/>
      <c r="QJH2347" s="59"/>
      <c r="QJI2347" s="59"/>
      <c r="QJJ2347" s="59"/>
      <c r="QJK2347" s="59"/>
      <c r="QJL2347" s="59"/>
      <c r="QJM2347" s="59"/>
      <c r="QJN2347" s="59"/>
      <c r="QJO2347" s="59"/>
      <c r="QJP2347" s="59"/>
      <c r="QJQ2347" s="59"/>
      <c r="QJR2347" s="59"/>
      <c r="QJS2347" s="59"/>
      <c r="QJT2347" s="59"/>
      <c r="QJU2347" s="59"/>
      <c r="QJV2347" s="59"/>
      <c r="QJW2347" s="59"/>
      <c r="QJX2347" s="59"/>
      <c r="QJY2347" s="59"/>
      <c r="QJZ2347" s="59"/>
      <c r="QKA2347" s="59"/>
      <c r="QKB2347" s="59"/>
      <c r="QKC2347" s="59"/>
      <c r="QKD2347" s="59"/>
      <c r="QKE2347" s="59"/>
      <c r="QKF2347" s="59"/>
      <c r="QKG2347" s="59"/>
      <c r="QKH2347" s="59"/>
      <c r="QKI2347" s="59"/>
      <c r="QKJ2347" s="59"/>
      <c r="QKK2347" s="59"/>
      <c r="QKL2347" s="59"/>
      <c r="QKM2347" s="59"/>
      <c r="QKN2347" s="59"/>
      <c r="QKO2347" s="59"/>
      <c r="QKP2347" s="59"/>
      <c r="QKQ2347" s="59"/>
      <c r="QKR2347" s="59"/>
      <c r="QKS2347" s="59"/>
      <c r="QKT2347" s="59"/>
      <c r="QKU2347" s="59"/>
      <c r="QKV2347" s="59"/>
      <c r="QKW2347" s="59"/>
      <c r="QKX2347" s="59"/>
      <c r="QKY2347" s="59"/>
      <c r="QKZ2347" s="59"/>
      <c r="QLA2347" s="59"/>
      <c r="QLB2347" s="59"/>
      <c r="QLC2347" s="59"/>
      <c r="QLD2347" s="59"/>
      <c r="QLE2347" s="59"/>
      <c r="QLF2347" s="59"/>
      <c r="QLG2347" s="59"/>
      <c r="QLH2347" s="59"/>
      <c r="QLI2347" s="59"/>
      <c r="QLJ2347" s="59"/>
      <c r="QLK2347" s="59"/>
      <c r="QLL2347" s="59"/>
      <c r="QLM2347" s="59"/>
      <c r="QLN2347" s="59"/>
      <c r="QLO2347" s="59"/>
      <c r="QLP2347" s="59"/>
      <c r="QLQ2347" s="59"/>
      <c r="QLR2347" s="59"/>
      <c r="QLS2347" s="59"/>
      <c r="QLT2347" s="59"/>
      <c r="QLU2347" s="59"/>
      <c r="QLV2347" s="59"/>
      <c r="QLW2347" s="59"/>
      <c r="QLX2347" s="59"/>
      <c r="QLY2347" s="59"/>
      <c r="QLZ2347" s="59"/>
      <c r="QMA2347" s="59"/>
      <c r="QMB2347" s="59"/>
      <c r="QMC2347" s="59"/>
      <c r="QMD2347" s="59"/>
      <c r="QME2347" s="59"/>
      <c r="QMF2347" s="59"/>
      <c r="QMG2347" s="59"/>
      <c r="QMH2347" s="59"/>
      <c r="QMI2347" s="59"/>
      <c r="QMJ2347" s="59"/>
      <c r="QMK2347" s="59"/>
      <c r="QML2347" s="59"/>
      <c r="QMM2347" s="59"/>
      <c r="QMN2347" s="59"/>
      <c r="QMO2347" s="59"/>
      <c r="QMP2347" s="59"/>
      <c r="QMQ2347" s="59"/>
      <c r="QMR2347" s="59"/>
      <c r="QMS2347" s="59"/>
      <c r="QMT2347" s="59"/>
      <c r="QMU2347" s="59"/>
      <c r="QMV2347" s="59"/>
      <c r="QMW2347" s="59"/>
      <c r="QMX2347" s="59"/>
      <c r="QMY2347" s="59"/>
      <c r="QMZ2347" s="59"/>
      <c r="QNA2347" s="59"/>
      <c r="QNB2347" s="59"/>
      <c r="QNC2347" s="59"/>
      <c r="QND2347" s="59"/>
      <c r="QNE2347" s="59"/>
      <c r="QNF2347" s="59"/>
      <c r="QNG2347" s="59"/>
      <c r="QNH2347" s="59"/>
      <c r="QNI2347" s="59"/>
      <c r="QNJ2347" s="59"/>
      <c r="QNK2347" s="59"/>
      <c r="QNL2347" s="59"/>
      <c r="QNM2347" s="59"/>
      <c r="QNN2347" s="59"/>
      <c r="QNO2347" s="59"/>
      <c r="QNP2347" s="59"/>
      <c r="QNQ2347" s="59"/>
      <c r="QNR2347" s="59"/>
      <c r="QNS2347" s="59"/>
      <c r="QNT2347" s="59"/>
      <c r="QNU2347" s="59"/>
      <c r="QNV2347" s="59"/>
      <c r="QNW2347" s="59"/>
      <c r="QNX2347" s="59"/>
      <c r="QNY2347" s="59"/>
      <c r="QNZ2347" s="59"/>
      <c r="QOA2347" s="59"/>
      <c r="QOB2347" s="59"/>
      <c r="QOC2347" s="59"/>
      <c r="QOD2347" s="59"/>
      <c r="QOE2347" s="59"/>
      <c r="QOF2347" s="59"/>
      <c r="QOG2347" s="59"/>
      <c r="QOH2347" s="59"/>
      <c r="QOI2347" s="59"/>
      <c r="QOJ2347" s="59"/>
      <c r="QOK2347" s="59"/>
      <c r="QOL2347" s="59"/>
      <c r="QOM2347" s="59"/>
      <c r="QON2347" s="59"/>
      <c r="QOO2347" s="59"/>
      <c r="QOP2347" s="59"/>
      <c r="QOQ2347" s="59"/>
      <c r="QOR2347" s="59"/>
      <c r="QOS2347" s="59"/>
      <c r="QOT2347" s="59"/>
      <c r="QOU2347" s="59"/>
      <c r="QOV2347" s="59"/>
      <c r="QOW2347" s="59"/>
      <c r="QOX2347" s="59"/>
      <c r="QOY2347" s="59"/>
      <c r="QOZ2347" s="59"/>
      <c r="QPA2347" s="59"/>
      <c r="QPB2347" s="59"/>
      <c r="QPC2347" s="59"/>
      <c r="QPD2347" s="59"/>
      <c r="QPE2347" s="59"/>
      <c r="QPF2347" s="59"/>
      <c r="QPG2347" s="59"/>
      <c r="QPH2347" s="59"/>
      <c r="QPI2347" s="59"/>
      <c r="QPJ2347" s="59"/>
      <c r="QPK2347" s="59"/>
      <c r="QPL2347" s="59"/>
      <c r="QPM2347" s="59"/>
      <c r="QPN2347" s="59"/>
      <c r="QPO2347" s="59"/>
      <c r="QPP2347" s="59"/>
      <c r="QPQ2347" s="59"/>
      <c r="QPR2347" s="59"/>
      <c r="QPS2347" s="59"/>
      <c r="QPT2347" s="59"/>
      <c r="QPU2347" s="59"/>
      <c r="QPV2347" s="59"/>
      <c r="QPW2347" s="59"/>
      <c r="QPX2347" s="59"/>
      <c r="QPY2347" s="59"/>
      <c r="QPZ2347" s="59"/>
      <c r="QQA2347" s="59"/>
      <c r="QQB2347" s="59"/>
      <c r="QQC2347" s="59"/>
      <c r="QQD2347" s="59"/>
      <c r="QQE2347" s="59"/>
      <c r="QQF2347" s="59"/>
      <c r="QQG2347" s="59"/>
      <c r="QQH2347" s="59"/>
      <c r="QQI2347" s="59"/>
      <c r="QQJ2347" s="59"/>
      <c r="QQK2347" s="59"/>
      <c r="QQL2347" s="59"/>
      <c r="QQM2347" s="59"/>
      <c r="QQN2347" s="59"/>
      <c r="QQO2347" s="59"/>
      <c r="QQP2347" s="59"/>
      <c r="QQQ2347" s="59"/>
      <c r="QQR2347" s="59"/>
      <c r="QQS2347" s="59"/>
      <c r="QQT2347" s="59"/>
      <c r="QQU2347" s="59"/>
      <c r="QQV2347" s="59"/>
      <c r="QQW2347" s="59"/>
      <c r="QQX2347" s="59"/>
      <c r="QQY2347" s="59"/>
      <c r="QQZ2347" s="59"/>
      <c r="QRA2347" s="59"/>
      <c r="QRB2347" s="59"/>
      <c r="QRC2347" s="59"/>
      <c r="QRD2347" s="59"/>
      <c r="QRE2347" s="59"/>
      <c r="QRF2347" s="59"/>
      <c r="QRG2347" s="59"/>
      <c r="QRH2347" s="59"/>
      <c r="QRI2347" s="59"/>
      <c r="QRJ2347" s="59"/>
      <c r="QRK2347" s="59"/>
      <c r="QRL2347" s="59"/>
      <c r="QRM2347" s="59"/>
      <c r="QRN2347" s="59"/>
      <c r="QRO2347" s="59"/>
      <c r="QRP2347" s="59"/>
      <c r="QRQ2347" s="59"/>
      <c r="QRR2347" s="59"/>
      <c r="QRS2347" s="59"/>
      <c r="QRT2347" s="59"/>
      <c r="QRU2347" s="59"/>
      <c r="QRV2347" s="59"/>
      <c r="QRW2347" s="59"/>
      <c r="QRX2347" s="59"/>
      <c r="QRY2347" s="59"/>
      <c r="QRZ2347" s="59"/>
      <c r="QSA2347" s="59"/>
      <c r="QSB2347" s="59"/>
      <c r="QSC2347" s="59"/>
      <c r="QSD2347" s="59"/>
      <c r="QSE2347" s="59"/>
      <c r="QSF2347" s="59"/>
      <c r="QSG2347" s="59"/>
      <c r="QSH2347" s="59"/>
      <c r="QSI2347" s="59"/>
      <c r="QSJ2347" s="59"/>
      <c r="QSK2347" s="59"/>
      <c r="QSL2347" s="59"/>
      <c r="QSM2347" s="59"/>
      <c r="QSN2347" s="59"/>
      <c r="QSO2347" s="59"/>
      <c r="QSP2347" s="59"/>
      <c r="QSQ2347" s="59"/>
      <c r="QSR2347" s="59"/>
      <c r="QSS2347" s="59"/>
      <c r="QST2347" s="59"/>
      <c r="QSU2347" s="59"/>
      <c r="QSV2347" s="59"/>
      <c r="QSW2347" s="59"/>
      <c r="QSX2347" s="59"/>
      <c r="QSY2347" s="59"/>
      <c r="QSZ2347" s="59"/>
      <c r="QTA2347" s="59"/>
      <c r="QTB2347" s="59"/>
      <c r="QTC2347" s="59"/>
      <c r="QTD2347" s="59"/>
      <c r="QTE2347" s="59"/>
      <c r="QTF2347" s="59"/>
      <c r="QTG2347" s="59"/>
      <c r="QTH2347" s="59"/>
      <c r="QTI2347" s="59"/>
      <c r="QTJ2347" s="59"/>
      <c r="QTK2347" s="59"/>
      <c r="QTL2347" s="59"/>
      <c r="QTM2347" s="59"/>
      <c r="QTN2347" s="59"/>
      <c r="QTO2347" s="59"/>
      <c r="QTP2347" s="59"/>
      <c r="QTQ2347" s="59"/>
      <c r="QTR2347" s="59"/>
      <c r="QTS2347" s="59"/>
      <c r="QTT2347" s="59"/>
      <c r="QTU2347" s="59"/>
      <c r="QTV2347" s="59"/>
      <c r="QTW2347" s="59"/>
      <c r="QTX2347" s="59"/>
      <c r="QTY2347" s="59"/>
      <c r="QTZ2347" s="59"/>
      <c r="QUA2347" s="59"/>
      <c r="QUB2347" s="59"/>
      <c r="QUC2347" s="59"/>
      <c r="QUD2347" s="59"/>
      <c r="QUE2347" s="59"/>
      <c r="QUF2347" s="59"/>
      <c r="QUG2347" s="59"/>
      <c r="QUH2347" s="59"/>
      <c r="QUI2347" s="59"/>
      <c r="QUJ2347" s="59"/>
      <c r="QUK2347" s="59"/>
      <c r="QUL2347" s="59"/>
      <c r="QUM2347" s="59"/>
      <c r="QUN2347" s="59"/>
      <c r="QUO2347" s="59"/>
      <c r="QUP2347" s="59"/>
      <c r="QUQ2347" s="59"/>
      <c r="QUR2347" s="59"/>
      <c r="QUS2347" s="59"/>
      <c r="QUT2347" s="59"/>
      <c r="QUU2347" s="59"/>
      <c r="QUV2347" s="59"/>
      <c r="QUW2347" s="59"/>
      <c r="QUX2347" s="59"/>
      <c r="QUY2347" s="59"/>
      <c r="QUZ2347" s="59"/>
      <c r="QVA2347" s="59"/>
      <c r="QVB2347" s="59"/>
      <c r="QVC2347" s="59"/>
      <c r="QVD2347" s="59"/>
      <c r="QVE2347" s="59"/>
      <c r="QVF2347" s="59"/>
      <c r="QVG2347" s="59"/>
      <c r="QVH2347" s="59"/>
      <c r="QVI2347" s="59"/>
      <c r="QVJ2347" s="59"/>
      <c r="QVK2347" s="59"/>
      <c r="QVL2347" s="59"/>
      <c r="QVM2347" s="59"/>
      <c r="QVN2347" s="59"/>
      <c r="QVO2347" s="59"/>
      <c r="QVP2347" s="59"/>
      <c r="QVQ2347" s="59"/>
      <c r="QVR2347" s="59"/>
      <c r="QVS2347" s="59"/>
      <c r="QVT2347" s="59"/>
      <c r="QVU2347" s="59"/>
      <c r="QVV2347" s="59"/>
      <c r="QVW2347" s="59"/>
      <c r="QVX2347" s="59"/>
      <c r="QVY2347" s="59"/>
      <c r="QVZ2347" s="59"/>
      <c r="QWA2347" s="59"/>
      <c r="QWB2347" s="59"/>
      <c r="QWC2347" s="59"/>
      <c r="QWD2347" s="59"/>
      <c r="QWE2347" s="59"/>
      <c r="QWF2347" s="59"/>
      <c r="QWG2347" s="59"/>
      <c r="QWH2347" s="59"/>
      <c r="QWI2347" s="59"/>
      <c r="QWJ2347" s="59"/>
      <c r="QWK2347" s="59"/>
      <c r="QWL2347" s="59"/>
      <c r="QWM2347" s="59"/>
      <c r="QWN2347" s="59"/>
      <c r="QWO2347" s="59"/>
      <c r="QWP2347" s="59"/>
      <c r="QWQ2347" s="59"/>
      <c r="QWR2347" s="59"/>
      <c r="QWS2347" s="59"/>
      <c r="QWT2347" s="59"/>
      <c r="QWU2347" s="59"/>
      <c r="QWV2347" s="59"/>
      <c r="QWW2347" s="59"/>
      <c r="QWX2347" s="59"/>
      <c r="QWY2347" s="59"/>
      <c r="QWZ2347" s="59"/>
      <c r="QXA2347" s="59"/>
      <c r="QXB2347" s="59"/>
      <c r="QXC2347" s="59"/>
      <c r="QXD2347" s="59"/>
      <c r="QXE2347" s="59"/>
      <c r="QXF2347" s="59"/>
      <c r="QXG2347" s="59"/>
      <c r="QXH2347" s="59"/>
      <c r="QXI2347" s="59"/>
      <c r="QXJ2347" s="59"/>
      <c r="QXK2347" s="59"/>
      <c r="QXL2347" s="59"/>
      <c r="QXM2347" s="59"/>
      <c r="QXN2347" s="59"/>
      <c r="QXO2347" s="59"/>
      <c r="QXP2347" s="59"/>
      <c r="QXQ2347" s="59"/>
      <c r="QXR2347" s="59"/>
      <c r="QXS2347" s="59"/>
      <c r="QXT2347" s="59"/>
      <c r="QXU2347" s="59"/>
      <c r="QXV2347" s="59"/>
      <c r="QXW2347" s="59"/>
      <c r="QXX2347" s="59"/>
      <c r="QXY2347" s="59"/>
      <c r="QXZ2347" s="59"/>
      <c r="QYA2347" s="59"/>
      <c r="QYB2347" s="59"/>
      <c r="QYC2347" s="59"/>
      <c r="QYD2347" s="59"/>
      <c r="QYE2347" s="59"/>
      <c r="QYF2347" s="59"/>
      <c r="QYG2347" s="59"/>
      <c r="QYH2347" s="59"/>
      <c r="QYI2347" s="59"/>
      <c r="QYJ2347" s="59"/>
      <c r="QYK2347" s="59"/>
      <c r="QYL2347" s="59"/>
      <c r="QYM2347" s="59"/>
      <c r="QYN2347" s="59"/>
      <c r="QYO2347" s="59"/>
      <c r="QYP2347" s="59"/>
      <c r="QYQ2347" s="59"/>
      <c r="QYR2347" s="59"/>
      <c r="QYS2347" s="59"/>
      <c r="QYT2347" s="59"/>
      <c r="QYU2347" s="59"/>
      <c r="QYV2347" s="59"/>
      <c r="QYW2347" s="59"/>
      <c r="QYX2347" s="59"/>
      <c r="QYY2347" s="59"/>
      <c r="QYZ2347" s="59"/>
      <c r="QZA2347" s="59"/>
      <c r="QZB2347" s="59"/>
      <c r="QZC2347" s="59"/>
      <c r="QZD2347" s="59"/>
      <c r="QZE2347" s="59"/>
      <c r="QZF2347" s="59"/>
      <c r="QZG2347" s="59"/>
      <c r="QZH2347" s="59"/>
      <c r="QZI2347" s="59"/>
      <c r="QZJ2347" s="59"/>
      <c r="QZK2347" s="59"/>
      <c r="QZL2347" s="59"/>
      <c r="QZM2347" s="59"/>
      <c r="QZN2347" s="59"/>
      <c r="QZO2347" s="59"/>
      <c r="QZP2347" s="59"/>
      <c r="QZQ2347" s="59"/>
      <c r="QZR2347" s="59"/>
      <c r="QZS2347" s="59"/>
      <c r="QZT2347" s="59"/>
      <c r="QZU2347" s="59"/>
      <c r="QZV2347" s="59"/>
      <c r="QZW2347" s="59"/>
      <c r="QZX2347" s="59"/>
      <c r="QZY2347" s="59"/>
      <c r="QZZ2347" s="59"/>
      <c r="RAA2347" s="59"/>
      <c r="RAB2347" s="59"/>
      <c r="RAC2347" s="59"/>
      <c r="RAD2347" s="59"/>
      <c r="RAE2347" s="59"/>
      <c r="RAF2347" s="59"/>
      <c r="RAG2347" s="59"/>
      <c r="RAH2347" s="59"/>
      <c r="RAI2347" s="59"/>
      <c r="RAJ2347" s="59"/>
      <c r="RAK2347" s="59"/>
      <c r="RAL2347" s="59"/>
      <c r="RAM2347" s="59"/>
      <c r="RAN2347" s="59"/>
      <c r="RAO2347" s="59"/>
      <c r="RAP2347" s="59"/>
      <c r="RAQ2347" s="59"/>
      <c r="RAR2347" s="59"/>
      <c r="RAS2347" s="59"/>
      <c r="RAT2347" s="59"/>
      <c r="RAU2347" s="59"/>
      <c r="RAV2347" s="59"/>
      <c r="RAW2347" s="59"/>
      <c r="RAX2347" s="59"/>
      <c r="RAY2347" s="59"/>
      <c r="RAZ2347" s="59"/>
      <c r="RBA2347" s="59"/>
      <c r="RBB2347" s="59"/>
      <c r="RBC2347" s="59"/>
      <c r="RBD2347" s="59"/>
      <c r="RBE2347" s="59"/>
      <c r="RBF2347" s="59"/>
      <c r="RBG2347" s="59"/>
      <c r="RBH2347" s="59"/>
      <c r="RBI2347" s="59"/>
      <c r="RBJ2347" s="59"/>
      <c r="RBK2347" s="59"/>
      <c r="RBL2347" s="59"/>
      <c r="RBM2347" s="59"/>
      <c r="RBN2347" s="59"/>
      <c r="RBO2347" s="59"/>
      <c r="RBP2347" s="59"/>
      <c r="RBQ2347" s="59"/>
      <c r="RBR2347" s="59"/>
      <c r="RBS2347" s="59"/>
      <c r="RBT2347" s="59"/>
      <c r="RBU2347" s="59"/>
      <c r="RBV2347" s="59"/>
      <c r="RBW2347" s="59"/>
      <c r="RBX2347" s="59"/>
      <c r="RBY2347" s="59"/>
      <c r="RBZ2347" s="59"/>
      <c r="RCA2347" s="59"/>
      <c r="RCB2347" s="59"/>
      <c r="RCC2347" s="59"/>
      <c r="RCD2347" s="59"/>
      <c r="RCE2347" s="59"/>
      <c r="RCF2347" s="59"/>
      <c r="RCG2347" s="59"/>
      <c r="RCH2347" s="59"/>
      <c r="RCI2347" s="59"/>
      <c r="RCJ2347" s="59"/>
      <c r="RCK2347" s="59"/>
      <c r="RCL2347" s="59"/>
      <c r="RCM2347" s="59"/>
      <c r="RCN2347" s="59"/>
      <c r="RCO2347" s="59"/>
      <c r="RCP2347" s="59"/>
      <c r="RCQ2347" s="59"/>
      <c r="RCR2347" s="59"/>
      <c r="RCS2347" s="59"/>
      <c r="RCT2347" s="59"/>
      <c r="RCU2347" s="59"/>
      <c r="RCV2347" s="59"/>
      <c r="RCW2347" s="59"/>
      <c r="RCX2347" s="59"/>
      <c r="RCY2347" s="59"/>
      <c r="RCZ2347" s="59"/>
      <c r="RDA2347" s="59"/>
      <c r="RDB2347" s="59"/>
      <c r="RDC2347" s="59"/>
      <c r="RDD2347" s="59"/>
      <c r="RDE2347" s="59"/>
      <c r="RDF2347" s="59"/>
      <c r="RDG2347" s="59"/>
      <c r="RDH2347" s="59"/>
      <c r="RDI2347" s="59"/>
      <c r="RDJ2347" s="59"/>
      <c r="RDK2347" s="59"/>
      <c r="RDL2347" s="59"/>
      <c r="RDM2347" s="59"/>
      <c r="RDN2347" s="59"/>
      <c r="RDO2347" s="59"/>
      <c r="RDP2347" s="59"/>
      <c r="RDQ2347" s="59"/>
      <c r="RDR2347" s="59"/>
      <c r="RDS2347" s="59"/>
      <c r="RDT2347" s="59"/>
      <c r="RDU2347" s="59"/>
      <c r="RDV2347" s="59"/>
      <c r="RDW2347" s="59"/>
      <c r="RDX2347" s="59"/>
      <c r="RDY2347" s="59"/>
      <c r="RDZ2347" s="59"/>
      <c r="REA2347" s="59"/>
      <c r="REB2347" s="59"/>
      <c r="REC2347" s="59"/>
      <c r="RED2347" s="59"/>
      <c r="REE2347" s="59"/>
      <c r="REF2347" s="59"/>
      <c r="REG2347" s="59"/>
      <c r="REH2347" s="59"/>
      <c r="REI2347" s="59"/>
      <c r="REJ2347" s="59"/>
      <c r="REK2347" s="59"/>
      <c r="REL2347" s="59"/>
      <c r="REM2347" s="59"/>
      <c r="REN2347" s="59"/>
      <c r="REO2347" s="59"/>
      <c r="REP2347" s="59"/>
      <c r="REQ2347" s="59"/>
      <c r="RER2347" s="59"/>
      <c r="RES2347" s="59"/>
      <c r="RET2347" s="59"/>
      <c r="REU2347" s="59"/>
      <c r="REV2347" s="59"/>
      <c r="REW2347" s="59"/>
      <c r="REX2347" s="59"/>
      <c r="REY2347" s="59"/>
      <c r="REZ2347" s="59"/>
      <c r="RFA2347" s="59"/>
      <c r="RFB2347" s="59"/>
      <c r="RFC2347" s="59"/>
      <c r="RFD2347" s="59"/>
      <c r="RFE2347" s="59"/>
      <c r="RFF2347" s="59"/>
      <c r="RFG2347" s="59"/>
      <c r="RFH2347" s="59"/>
      <c r="RFI2347" s="59"/>
      <c r="RFJ2347" s="59"/>
      <c r="RFK2347" s="59"/>
      <c r="RFL2347" s="59"/>
      <c r="RFM2347" s="59"/>
      <c r="RFN2347" s="59"/>
      <c r="RFO2347" s="59"/>
      <c r="RFP2347" s="59"/>
      <c r="RFQ2347" s="59"/>
      <c r="RFR2347" s="59"/>
      <c r="RFS2347" s="59"/>
      <c r="RFT2347" s="59"/>
      <c r="RFU2347" s="59"/>
      <c r="RFV2347" s="59"/>
      <c r="RFW2347" s="59"/>
      <c r="RFX2347" s="59"/>
      <c r="RFY2347" s="59"/>
      <c r="RFZ2347" s="59"/>
      <c r="RGA2347" s="59"/>
      <c r="RGB2347" s="59"/>
      <c r="RGC2347" s="59"/>
      <c r="RGD2347" s="59"/>
      <c r="RGE2347" s="59"/>
      <c r="RGF2347" s="59"/>
      <c r="RGG2347" s="59"/>
      <c r="RGH2347" s="59"/>
      <c r="RGI2347" s="59"/>
      <c r="RGJ2347" s="59"/>
      <c r="RGK2347" s="59"/>
      <c r="RGL2347" s="59"/>
      <c r="RGM2347" s="59"/>
      <c r="RGN2347" s="59"/>
      <c r="RGO2347" s="59"/>
      <c r="RGP2347" s="59"/>
      <c r="RGQ2347" s="59"/>
      <c r="RGR2347" s="59"/>
      <c r="RGS2347" s="59"/>
      <c r="RGT2347" s="59"/>
      <c r="RGU2347" s="59"/>
      <c r="RGV2347" s="59"/>
      <c r="RGW2347" s="59"/>
      <c r="RGX2347" s="59"/>
      <c r="RGY2347" s="59"/>
      <c r="RGZ2347" s="59"/>
      <c r="RHA2347" s="59"/>
      <c r="RHB2347" s="59"/>
      <c r="RHC2347" s="59"/>
      <c r="RHD2347" s="59"/>
      <c r="RHE2347" s="59"/>
      <c r="RHF2347" s="59"/>
      <c r="RHG2347" s="59"/>
      <c r="RHH2347" s="59"/>
      <c r="RHI2347" s="59"/>
      <c r="RHJ2347" s="59"/>
      <c r="RHK2347" s="59"/>
      <c r="RHL2347" s="59"/>
      <c r="RHM2347" s="59"/>
      <c r="RHN2347" s="59"/>
      <c r="RHO2347" s="59"/>
      <c r="RHP2347" s="59"/>
      <c r="RHQ2347" s="59"/>
      <c r="RHR2347" s="59"/>
      <c r="RHS2347" s="59"/>
      <c r="RHT2347" s="59"/>
      <c r="RHU2347" s="59"/>
      <c r="RHV2347" s="59"/>
      <c r="RHW2347" s="59"/>
      <c r="RHX2347" s="59"/>
      <c r="RHY2347" s="59"/>
      <c r="RHZ2347" s="59"/>
      <c r="RIA2347" s="59"/>
      <c r="RIB2347" s="59"/>
      <c r="RIC2347" s="59"/>
      <c r="RID2347" s="59"/>
      <c r="RIE2347" s="59"/>
      <c r="RIF2347" s="59"/>
      <c r="RIG2347" s="59"/>
      <c r="RIH2347" s="59"/>
      <c r="RII2347" s="59"/>
      <c r="RIJ2347" s="59"/>
      <c r="RIK2347" s="59"/>
      <c r="RIL2347" s="59"/>
      <c r="RIM2347" s="59"/>
      <c r="RIN2347" s="59"/>
      <c r="RIO2347" s="59"/>
      <c r="RIP2347" s="59"/>
      <c r="RIQ2347" s="59"/>
      <c r="RIR2347" s="59"/>
      <c r="RIS2347" s="59"/>
      <c r="RIT2347" s="59"/>
      <c r="RIU2347" s="59"/>
      <c r="RIV2347" s="59"/>
      <c r="RIW2347" s="59"/>
      <c r="RIX2347" s="59"/>
      <c r="RIY2347" s="59"/>
      <c r="RIZ2347" s="59"/>
      <c r="RJA2347" s="59"/>
      <c r="RJB2347" s="59"/>
      <c r="RJC2347" s="59"/>
      <c r="RJD2347" s="59"/>
      <c r="RJE2347" s="59"/>
      <c r="RJF2347" s="59"/>
      <c r="RJG2347" s="59"/>
      <c r="RJH2347" s="59"/>
      <c r="RJI2347" s="59"/>
      <c r="RJJ2347" s="59"/>
      <c r="RJK2347" s="59"/>
      <c r="RJL2347" s="59"/>
      <c r="RJM2347" s="59"/>
      <c r="RJN2347" s="59"/>
      <c r="RJO2347" s="59"/>
      <c r="RJP2347" s="59"/>
      <c r="RJQ2347" s="59"/>
      <c r="RJR2347" s="59"/>
      <c r="RJS2347" s="59"/>
      <c r="RJT2347" s="59"/>
      <c r="RJU2347" s="59"/>
      <c r="RJV2347" s="59"/>
      <c r="RJW2347" s="59"/>
      <c r="RJX2347" s="59"/>
      <c r="RJY2347" s="59"/>
      <c r="RJZ2347" s="59"/>
      <c r="RKA2347" s="59"/>
      <c r="RKB2347" s="59"/>
      <c r="RKC2347" s="59"/>
      <c r="RKD2347" s="59"/>
      <c r="RKE2347" s="59"/>
      <c r="RKF2347" s="59"/>
      <c r="RKG2347" s="59"/>
      <c r="RKH2347" s="59"/>
      <c r="RKI2347" s="59"/>
      <c r="RKJ2347" s="59"/>
      <c r="RKK2347" s="59"/>
      <c r="RKL2347" s="59"/>
      <c r="RKM2347" s="59"/>
      <c r="RKN2347" s="59"/>
      <c r="RKO2347" s="59"/>
      <c r="RKP2347" s="59"/>
      <c r="RKQ2347" s="59"/>
      <c r="RKR2347" s="59"/>
      <c r="RKS2347" s="59"/>
      <c r="RKT2347" s="59"/>
      <c r="RKU2347" s="59"/>
      <c r="RKV2347" s="59"/>
      <c r="RKW2347" s="59"/>
      <c r="RKX2347" s="59"/>
      <c r="RKY2347" s="59"/>
      <c r="RKZ2347" s="59"/>
      <c r="RLA2347" s="59"/>
      <c r="RLB2347" s="59"/>
      <c r="RLC2347" s="59"/>
      <c r="RLD2347" s="59"/>
      <c r="RLE2347" s="59"/>
      <c r="RLF2347" s="59"/>
      <c r="RLG2347" s="59"/>
      <c r="RLH2347" s="59"/>
      <c r="RLI2347" s="59"/>
      <c r="RLJ2347" s="59"/>
      <c r="RLK2347" s="59"/>
      <c r="RLL2347" s="59"/>
      <c r="RLM2347" s="59"/>
      <c r="RLN2347" s="59"/>
      <c r="RLO2347" s="59"/>
      <c r="RLP2347" s="59"/>
      <c r="RLQ2347" s="59"/>
      <c r="RLR2347" s="59"/>
      <c r="RLS2347" s="59"/>
      <c r="RLT2347" s="59"/>
      <c r="RLU2347" s="59"/>
      <c r="RLV2347" s="59"/>
      <c r="RLW2347" s="59"/>
      <c r="RLX2347" s="59"/>
      <c r="RLY2347" s="59"/>
      <c r="RLZ2347" s="59"/>
      <c r="RMA2347" s="59"/>
      <c r="RMB2347" s="59"/>
      <c r="RMC2347" s="59"/>
      <c r="RMD2347" s="59"/>
      <c r="RME2347" s="59"/>
      <c r="RMF2347" s="59"/>
      <c r="RMG2347" s="59"/>
      <c r="RMH2347" s="59"/>
      <c r="RMI2347" s="59"/>
      <c r="RMJ2347" s="59"/>
      <c r="RMK2347" s="59"/>
      <c r="RML2347" s="59"/>
      <c r="RMM2347" s="59"/>
      <c r="RMN2347" s="59"/>
      <c r="RMO2347" s="59"/>
      <c r="RMP2347" s="59"/>
      <c r="RMQ2347" s="59"/>
      <c r="RMR2347" s="59"/>
      <c r="RMS2347" s="59"/>
      <c r="RMT2347" s="59"/>
      <c r="RMU2347" s="59"/>
      <c r="RMV2347" s="59"/>
      <c r="RMW2347" s="59"/>
      <c r="RMX2347" s="59"/>
      <c r="RMY2347" s="59"/>
      <c r="RMZ2347" s="59"/>
      <c r="RNA2347" s="59"/>
      <c r="RNB2347" s="59"/>
      <c r="RNC2347" s="59"/>
      <c r="RND2347" s="59"/>
      <c r="RNE2347" s="59"/>
      <c r="RNF2347" s="59"/>
      <c r="RNG2347" s="59"/>
      <c r="RNH2347" s="59"/>
      <c r="RNI2347" s="59"/>
      <c r="RNJ2347" s="59"/>
      <c r="RNK2347" s="59"/>
      <c r="RNL2347" s="59"/>
      <c r="RNM2347" s="59"/>
      <c r="RNN2347" s="59"/>
      <c r="RNO2347" s="59"/>
      <c r="RNP2347" s="59"/>
      <c r="RNQ2347" s="59"/>
      <c r="RNR2347" s="59"/>
      <c r="RNS2347" s="59"/>
      <c r="RNT2347" s="59"/>
      <c r="RNU2347" s="59"/>
      <c r="RNV2347" s="59"/>
      <c r="RNW2347" s="59"/>
      <c r="RNX2347" s="59"/>
      <c r="RNY2347" s="59"/>
      <c r="RNZ2347" s="59"/>
      <c r="ROA2347" s="59"/>
      <c r="ROB2347" s="59"/>
      <c r="ROC2347" s="59"/>
      <c r="ROD2347" s="59"/>
      <c r="ROE2347" s="59"/>
      <c r="ROF2347" s="59"/>
      <c r="ROG2347" s="59"/>
      <c r="ROH2347" s="59"/>
      <c r="ROI2347" s="59"/>
      <c r="ROJ2347" s="59"/>
      <c r="ROK2347" s="59"/>
      <c r="ROL2347" s="59"/>
      <c r="ROM2347" s="59"/>
      <c r="RON2347" s="59"/>
      <c r="ROO2347" s="59"/>
      <c r="ROP2347" s="59"/>
      <c r="ROQ2347" s="59"/>
      <c r="ROR2347" s="59"/>
      <c r="ROS2347" s="59"/>
      <c r="ROT2347" s="59"/>
      <c r="ROU2347" s="59"/>
      <c r="ROV2347" s="59"/>
      <c r="ROW2347" s="59"/>
      <c r="ROX2347" s="59"/>
      <c r="ROY2347" s="59"/>
      <c r="ROZ2347" s="59"/>
      <c r="RPA2347" s="59"/>
      <c r="RPB2347" s="59"/>
      <c r="RPC2347" s="59"/>
      <c r="RPD2347" s="59"/>
      <c r="RPE2347" s="59"/>
      <c r="RPF2347" s="59"/>
      <c r="RPG2347" s="59"/>
      <c r="RPH2347" s="59"/>
      <c r="RPI2347" s="59"/>
      <c r="RPJ2347" s="59"/>
      <c r="RPK2347" s="59"/>
      <c r="RPL2347" s="59"/>
      <c r="RPM2347" s="59"/>
      <c r="RPN2347" s="59"/>
      <c r="RPO2347" s="59"/>
      <c r="RPP2347" s="59"/>
      <c r="RPQ2347" s="59"/>
      <c r="RPR2347" s="59"/>
      <c r="RPS2347" s="59"/>
      <c r="RPT2347" s="59"/>
      <c r="RPU2347" s="59"/>
      <c r="RPV2347" s="59"/>
      <c r="RPW2347" s="59"/>
      <c r="RPX2347" s="59"/>
      <c r="RPY2347" s="59"/>
      <c r="RPZ2347" s="59"/>
      <c r="RQA2347" s="59"/>
      <c r="RQB2347" s="59"/>
      <c r="RQC2347" s="59"/>
      <c r="RQD2347" s="59"/>
      <c r="RQE2347" s="59"/>
      <c r="RQF2347" s="59"/>
      <c r="RQG2347" s="59"/>
      <c r="RQH2347" s="59"/>
      <c r="RQI2347" s="59"/>
      <c r="RQJ2347" s="59"/>
      <c r="RQK2347" s="59"/>
      <c r="RQL2347" s="59"/>
      <c r="RQM2347" s="59"/>
      <c r="RQN2347" s="59"/>
      <c r="RQO2347" s="59"/>
      <c r="RQP2347" s="59"/>
      <c r="RQQ2347" s="59"/>
      <c r="RQR2347" s="59"/>
      <c r="RQS2347" s="59"/>
      <c r="RQT2347" s="59"/>
      <c r="RQU2347" s="59"/>
      <c r="RQV2347" s="59"/>
      <c r="RQW2347" s="59"/>
      <c r="RQX2347" s="59"/>
      <c r="RQY2347" s="59"/>
      <c r="RQZ2347" s="59"/>
      <c r="RRA2347" s="59"/>
      <c r="RRB2347" s="59"/>
      <c r="RRC2347" s="59"/>
      <c r="RRD2347" s="59"/>
      <c r="RRE2347" s="59"/>
      <c r="RRF2347" s="59"/>
      <c r="RRG2347" s="59"/>
      <c r="RRH2347" s="59"/>
      <c r="RRI2347" s="59"/>
      <c r="RRJ2347" s="59"/>
      <c r="RRK2347" s="59"/>
      <c r="RRL2347" s="59"/>
      <c r="RRM2347" s="59"/>
      <c r="RRN2347" s="59"/>
      <c r="RRO2347" s="59"/>
      <c r="RRP2347" s="59"/>
      <c r="RRQ2347" s="59"/>
      <c r="RRR2347" s="59"/>
      <c r="RRS2347" s="59"/>
      <c r="RRT2347" s="59"/>
      <c r="RRU2347" s="59"/>
      <c r="RRV2347" s="59"/>
      <c r="RRW2347" s="59"/>
      <c r="RRX2347" s="59"/>
      <c r="RRY2347" s="59"/>
      <c r="RRZ2347" s="59"/>
      <c r="RSA2347" s="59"/>
      <c r="RSB2347" s="59"/>
      <c r="RSC2347" s="59"/>
      <c r="RSD2347" s="59"/>
      <c r="RSE2347" s="59"/>
      <c r="RSF2347" s="59"/>
      <c r="RSG2347" s="59"/>
      <c r="RSH2347" s="59"/>
      <c r="RSI2347" s="59"/>
      <c r="RSJ2347" s="59"/>
      <c r="RSK2347" s="59"/>
      <c r="RSL2347" s="59"/>
      <c r="RSM2347" s="59"/>
      <c r="RSN2347" s="59"/>
      <c r="RSO2347" s="59"/>
      <c r="RSP2347" s="59"/>
      <c r="RSQ2347" s="59"/>
      <c r="RSR2347" s="59"/>
      <c r="RSS2347" s="59"/>
      <c r="RST2347" s="59"/>
      <c r="RSU2347" s="59"/>
      <c r="RSV2347" s="59"/>
      <c r="RSW2347" s="59"/>
      <c r="RSX2347" s="59"/>
      <c r="RSY2347" s="59"/>
      <c r="RSZ2347" s="59"/>
      <c r="RTA2347" s="59"/>
      <c r="RTB2347" s="59"/>
      <c r="RTC2347" s="59"/>
      <c r="RTD2347" s="59"/>
      <c r="RTE2347" s="59"/>
      <c r="RTF2347" s="59"/>
      <c r="RTG2347" s="59"/>
      <c r="RTH2347" s="59"/>
      <c r="RTI2347" s="59"/>
      <c r="RTJ2347" s="59"/>
      <c r="RTK2347" s="59"/>
      <c r="RTL2347" s="59"/>
      <c r="RTM2347" s="59"/>
      <c r="RTN2347" s="59"/>
      <c r="RTO2347" s="59"/>
      <c r="RTP2347" s="59"/>
      <c r="RTQ2347" s="59"/>
      <c r="RTR2347" s="59"/>
      <c r="RTS2347" s="59"/>
      <c r="RTT2347" s="59"/>
      <c r="RTU2347" s="59"/>
      <c r="RTV2347" s="59"/>
      <c r="RTW2347" s="59"/>
      <c r="RTX2347" s="59"/>
      <c r="RTY2347" s="59"/>
      <c r="RTZ2347" s="59"/>
      <c r="RUA2347" s="59"/>
      <c r="RUB2347" s="59"/>
      <c r="RUC2347" s="59"/>
      <c r="RUD2347" s="59"/>
      <c r="RUE2347" s="59"/>
      <c r="RUF2347" s="59"/>
      <c r="RUG2347" s="59"/>
      <c r="RUH2347" s="59"/>
      <c r="RUI2347" s="59"/>
      <c r="RUJ2347" s="59"/>
      <c r="RUK2347" s="59"/>
      <c r="RUL2347" s="59"/>
      <c r="RUM2347" s="59"/>
      <c r="RUN2347" s="59"/>
      <c r="RUO2347" s="59"/>
      <c r="RUP2347" s="59"/>
      <c r="RUQ2347" s="59"/>
      <c r="RUR2347" s="59"/>
      <c r="RUS2347" s="59"/>
      <c r="RUT2347" s="59"/>
      <c r="RUU2347" s="59"/>
      <c r="RUV2347" s="59"/>
      <c r="RUW2347" s="59"/>
      <c r="RUX2347" s="59"/>
      <c r="RUY2347" s="59"/>
      <c r="RUZ2347" s="59"/>
      <c r="RVA2347" s="59"/>
      <c r="RVB2347" s="59"/>
      <c r="RVC2347" s="59"/>
      <c r="RVD2347" s="59"/>
      <c r="RVE2347" s="59"/>
      <c r="RVF2347" s="59"/>
      <c r="RVG2347" s="59"/>
      <c r="RVH2347" s="59"/>
      <c r="RVI2347" s="59"/>
      <c r="RVJ2347" s="59"/>
      <c r="RVK2347" s="59"/>
      <c r="RVL2347" s="59"/>
      <c r="RVM2347" s="59"/>
      <c r="RVN2347" s="59"/>
      <c r="RVO2347" s="59"/>
      <c r="RVP2347" s="59"/>
      <c r="RVQ2347" s="59"/>
      <c r="RVR2347" s="59"/>
      <c r="RVS2347" s="59"/>
      <c r="RVT2347" s="59"/>
      <c r="RVU2347" s="59"/>
      <c r="RVV2347" s="59"/>
      <c r="RVW2347" s="59"/>
      <c r="RVX2347" s="59"/>
      <c r="RVY2347" s="59"/>
      <c r="RVZ2347" s="59"/>
      <c r="RWA2347" s="59"/>
      <c r="RWB2347" s="59"/>
      <c r="RWC2347" s="59"/>
      <c r="RWD2347" s="59"/>
      <c r="RWE2347" s="59"/>
      <c r="RWF2347" s="59"/>
      <c r="RWG2347" s="59"/>
      <c r="RWH2347" s="59"/>
      <c r="RWI2347" s="59"/>
      <c r="RWJ2347" s="59"/>
      <c r="RWK2347" s="59"/>
      <c r="RWL2347" s="59"/>
      <c r="RWM2347" s="59"/>
      <c r="RWN2347" s="59"/>
      <c r="RWO2347" s="59"/>
      <c r="RWP2347" s="59"/>
      <c r="RWQ2347" s="59"/>
      <c r="RWR2347" s="59"/>
      <c r="RWS2347" s="59"/>
      <c r="RWT2347" s="59"/>
      <c r="RWU2347" s="59"/>
      <c r="RWV2347" s="59"/>
      <c r="RWW2347" s="59"/>
      <c r="RWX2347" s="59"/>
      <c r="RWY2347" s="59"/>
      <c r="RWZ2347" s="59"/>
      <c r="RXA2347" s="59"/>
      <c r="RXB2347" s="59"/>
      <c r="RXC2347" s="59"/>
      <c r="RXD2347" s="59"/>
      <c r="RXE2347" s="59"/>
      <c r="RXF2347" s="59"/>
      <c r="RXG2347" s="59"/>
      <c r="RXH2347" s="59"/>
      <c r="RXI2347" s="59"/>
      <c r="RXJ2347" s="59"/>
      <c r="RXK2347" s="59"/>
      <c r="RXL2347" s="59"/>
      <c r="RXM2347" s="59"/>
      <c r="RXN2347" s="59"/>
      <c r="RXO2347" s="59"/>
      <c r="RXP2347" s="59"/>
      <c r="RXQ2347" s="59"/>
      <c r="RXR2347" s="59"/>
      <c r="RXS2347" s="59"/>
      <c r="RXT2347" s="59"/>
      <c r="RXU2347" s="59"/>
      <c r="RXV2347" s="59"/>
      <c r="RXW2347" s="59"/>
      <c r="RXX2347" s="59"/>
      <c r="RXY2347" s="59"/>
      <c r="RXZ2347" s="59"/>
      <c r="RYA2347" s="59"/>
      <c r="RYB2347" s="59"/>
      <c r="RYC2347" s="59"/>
      <c r="RYD2347" s="59"/>
      <c r="RYE2347" s="59"/>
      <c r="RYF2347" s="59"/>
      <c r="RYG2347" s="59"/>
      <c r="RYH2347" s="59"/>
      <c r="RYI2347" s="59"/>
      <c r="RYJ2347" s="59"/>
      <c r="RYK2347" s="59"/>
      <c r="RYL2347" s="59"/>
      <c r="RYM2347" s="59"/>
      <c r="RYN2347" s="59"/>
      <c r="RYO2347" s="59"/>
      <c r="RYP2347" s="59"/>
      <c r="RYQ2347" s="59"/>
      <c r="RYR2347" s="59"/>
      <c r="RYS2347" s="59"/>
      <c r="RYT2347" s="59"/>
      <c r="RYU2347" s="59"/>
      <c r="RYV2347" s="59"/>
      <c r="RYW2347" s="59"/>
      <c r="RYX2347" s="59"/>
      <c r="RYY2347" s="59"/>
      <c r="RYZ2347" s="59"/>
      <c r="RZA2347" s="59"/>
      <c r="RZB2347" s="59"/>
      <c r="RZC2347" s="59"/>
      <c r="RZD2347" s="59"/>
      <c r="RZE2347" s="59"/>
      <c r="RZF2347" s="59"/>
      <c r="RZG2347" s="59"/>
      <c r="RZH2347" s="59"/>
      <c r="RZI2347" s="59"/>
      <c r="RZJ2347" s="59"/>
      <c r="RZK2347" s="59"/>
      <c r="RZL2347" s="59"/>
      <c r="RZM2347" s="59"/>
      <c r="RZN2347" s="59"/>
      <c r="RZO2347" s="59"/>
      <c r="RZP2347" s="59"/>
      <c r="RZQ2347" s="59"/>
      <c r="RZR2347" s="59"/>
      <c r="RZS2347" s="59"/>
      <c r="RZT2347" s="59"/>
      <c r="RZU2347" s="59"/>
      <c r="RZV2347" s="59"/>
      <c r="RZW2347" s="59"/>
      <c r="RZX2347" s="59"/>
      <c r="RZY2347" s="59"/>
      <c r="RZZ2347" s="59"/>
      <c r="SAA2347" s="59"/>
      <c r="SAB2347" s="59"/>
      <c r="SAC2347" s="59"/>
      <c r="SAD2347" s="59"/>
      <c r="SAE2347" s="59"/>
      <c r="SAF2347" s="59"/>
      <c r="SAG2347" s="59"/>
      <c r="SAH2347" s="59"/>
      <c r="SAI2347" s="59"/>
      <c r="SAJ2347" s="59"/>
      <c r="SAK2347" s="59"/>
      <c r="SAL2347" s="59"/>
      <c r="SAM2347" s="59"/>
      <c r="SAN2347" s="59"/>
      <c r="SAO2347" s="59"/>
      <c r="SAP2347" s="59"/>
      <c r="SAQ2347" s="59"/>
      <c r="SAR2347" s="59"/>
      <c r="SAS2347" s="59"/>
      <c r="SAT2347" s="59"/>
      <c r="SAU2347" s="59"/>
      <c r="SAV2347" s="59"/>
      <c r="SAW2347" s="59"/>
      <c r="SAX2347" s="59"/>
      <c r="SAY2347" s="59"/>
      <c r="SAZ2347" s="59"/>
      <c r="SBA2347" s="59"/>
      <c r="SBB2347" s="59"/>
      <c r="SBC2347" s="59"/>
      <c r="SBD2347" s="59"/>
      <c r="SBE2347" s="59"/>
      <c r="SBF2347" s="59"/>
      <c r="SBG2347" s="59"/>
      <c r="SBH2347" s="59"/>
      <c r="SBI2347" s="59"/>
      <c r="SBJ2347" s="59"/>
      <c r="SBK2347" s="59"/>
      <c r="SBL2347" s="59"/>
      <c r="SBM2347" s="59"/>
      <c r="SBN2347" s="59"/>
      <c r="SBO2347" s="59"/>
      <c r="SBP2347" s="59"/>
      <c r="SBQ2347" s="59"/>
      <c r="SBR2347" s="59"/>
      <c r="SBS2347" s="59"/>
      <c r="SBT2347" s="59"/>
      <c r="SBU2347" s="59"/>
      <c r="SBV2347" s="59"/>
      <c r="SBW2347" s="59"/>
      <c r="SBX2347" s="59"/>
      <c r="SBY2347" s="59"/>
      <c r="SBZ2347" s="59"/>
      <c r="SCA2347" s="59"/>
      <c r="SCB2347" s="59"/>
      <c r="SCC2347" s="59"/>
      <c r="SCD2347" s="59"/>
      <c r="SCE2347" s="59"/>
      <c r="SCF2347" s="59"/>
      <c r="SCG2347" s="59"/>
      <c r="SCH2347" s="59"/>
      <c r="SCI2347" s="59"/>
      <c r="SCJ2347" s="59"/>
      <c r="SCK2347" s="59"/>
      <c r="SCL2347" s="59"/>
      <c r="SCM2347" s="59"/>
      <c r="SCN2347" s="59"/>
      <c r="SCO2347" s="59"/>
      <c r="SCP2347" s="59"/>
      <c r="SCQ2347" s="59"/>
      <c r="SCR2347" s="59"/>
      <c r="SCS2347" s="59"/>
      <c r="SCT2347" s="59"/>
      <c r="SCU2347" s="59"/>
      <c r="SCV2347" s="59"/>
      <c r="SCW2347" s="59"/>
      <c r="SCX2347" s="59"/>
      <c r="SCY2347" s="59"/>
      <c r="SCZ2347" s="59"/>
      <c r="SDA2347" s="59"/>
      <c r="SDB2347" s="59"/>
      <c r="SDC2347" s="59"/>
      <c r="SDD2347" s="59"/>
      <c r="SDE2347" s="59"/>
      <c r="SDF2347" s="59"/>
      <c r="SDG2347" s="59"/>
      <c r="SDH2347" s="59"/>
      <c r="SDI2347" s="59"/>
      <c r="SDJ2347" s="59"/>
      <c r="SDK2347" s="59"/>
      <c r="SDL2347" s="59"/>
      <c r="SDM2347" s="59"/>
      <c r="SDN2347" s="59"/>
      <c r="SDO2347" s="59"/>
      <c r="SDP2347" s="59"/>
      <c r="SDQ2347" s="59"/>
      <c r="SDR2347" s="59"/>
      <c r="SDS2347" s="59"/>
      <c r="SDT2347" s="59"/>
      <c r="SDU2347" s="59"/>
      <c r="SDV2347" s="59"/>
      <c r="SDW2347" s="59"/>
      <c r="SDX2347" s="59"/>
      <c r="SDY2347" s="59"/>
      <c r="SDZ2347" s="59"/>
      <c r="SEA2347" s="59"/>
      <c r="SEB2347" s="59"/>
      <c r="SEC2347" s="59"/>
      <c r="SED2347" s="59"/>
      <c r="SEE2347" s="59"/>
      <c r="SEF2347" s="59"/>
      <c r="SEG2347" s="59"/>
      <c r="SEH2347" s="59"/>
      <c r="SEI2347" s="59"/>
      <c r="SEJ2347" s="59"/>
      <c r="SEK2347" s="59"/>
      <c r="SEL2347" s="59"/>
      <c r="SEM2347" s="59"/>
      <c r="SEN2347" s="59"/>
      <c r="SEO2347" s="59"/>
      <c r="SEP2347" s="59"/>
      <c r="SEQ2347" s="59"/>
      <c r="SER2347" s="59"/>
      <c r="SES2347" s="59"/>
      <c r="SET2347" s="59"/>
      <c r="SEU2347" s="59"/>
      <c r="SEV2347" s="59"/>
      <c r="SEW2347" s="59"/>
      <c r="SEX2347" s="59"/>
      <c r="SEY2347" s="59"/>
      <c r="SEZ2347" s="59"/>
      <c r="SFA2347" s="59"/>
      <c r="SFB2347" s="59"/>
      <c r="SFC2347" s="59"/>
      <c r="SFD2347" s="59"/>
      <c r="SFE2347" s="59"/>
      <c r="SFF2347" s="59"/>
      <c r="SFG2347" s="59"/>
      <c r="SFH2347" s="59"/>
      <c r="SFI2347" s="59"/>
      <c r="SFJ2347" s="59"/>
      <c r="SFK2347" s="59"/>
      <c r="SFL2347" s="59"/>
      <c r="SFM2347" s="59"/>
      <c r="SFN2347" s="59"/>
      <c r="SFO2347" s="59"/>
      <c r="SFP2347" s="59"/>
      <c r="SFQ2347" s="59"/>
      <c r="SFR2347" s="59"/>
      <c r="SFS2347" s="59"/>
      <c r="SFT2347" s="59"/>
      <c r="SFU2347" s="59"/>
      <c r="SFV2347" s="59"/>
      <c r="SFW2347" s="59"/>
      <c r="SFX2347" s="59"/>
      <c r="SFY2347" s="59"/>
      <c r="SFZ2347" s="59"/>
      <c r="SGA2347" s="59"/>
      <c r="SGB2347" s="59"/>
      <c r="SGC2347" s="59"/>
      <c r="SGD2347" s="59"/>
      <c r="SGE2347" s="59"/>
      <c r="SGF2347" s="59"/>
      <c r="SGG2347" s="59"/>
      <c r="SGH2347" s="59"/>
      <c r="SGI2347" s="59"/>
      <c r="SGJ2347" s="59"/>
      <c r="SGK2347" s="59"/>
      <c r="SGL2347" s="59"/>
      <c r="SGM2347" s="59"/>
      <c r="SGN2347" s="59"/>
      <c r="SGO2347" s="59"/>
      <c r="SGP2347" s="59"/>
      <c r="SGQ2347" s="59"/>
      <c r="SGR2347" s="59"/>
      <c r="SGS2347" s="59"/>
      <c r="SGT2347" s="59"/>
      <c r="SGU2347" s="59"/>
      <c r="SGV2347" s="59"/>
      <c r="SGW2347" s="59"/>
      <c r="SGX2347" s="59"/>
      <c r="SGY2347" s="59"/>
      <c r="SGZ2347" s="59"/>
      <c r="SHA2347" s="59"/>
      <c r="SHB2347" s="59"/>
      <c r="SHC2347" s="59"/>
      <c r="SHD2347" s="59"/>
      <c r="SHE2347" s="59"/>
      <c r="SHF2347" s="59"/>
      <c r="SHG2347" s="59"/>
      <c r="SHH2347" s="59"/>
      <c r="SHI2347" s="59"/>
      <c r="SHJ2347" s="59"/>
      <c r="SHK2347" s="59"/>
      <c r="SHL2347" s="59"/>
      <c r="SHM2347" s="59"/>
      <c r="SHN2347" s="59"/>
      <c r="SHO2347" s="59"/>
      <c r="SHP2347" s="59"/>
      <c r="SHQ2347" s="59"/>
      <c r="SHR2347" s="59"/>
      <c r="SHS2347" s="59"/>
      <c r="SHT2347" s="59"/>
      <c r="SHU2347" s="59"/>
      <c r="SHV2347" s="59"/>
      <c r="SHW2347" s="59"/>
      <c r="SHX2347" s="59"/>
      <c r="SHY2347" s="59"/>
      <c r="SHZ2347" s="59"/>
      <c r="SIA2347" s="59"/>
      <c r="SIB2347" s="59"/>
      <c r="SIC2347" s="59"/>
      <c r="SID2347" s="59"/>
      <c r="SIE2347" s="59"/>
      <c r="SIF2347" s="59"/>
      <c r="SIG2347" s="59"/>
      <c r="SIH2347" s="59"/>
      <c r="SII2347" s="59"/>
      <c r="SIJ2347" s="59"/>
      <c r="SIK2347" s="59"/>
      <c r="SIL2347" s="59"/>
      <c r="SIM2347" s="59"/>
      <c r="SIN2347" s="59"/>
      <c r="SIO2347" s="59"/>
      <c r="SIP2347" s="59"/>
      <c r="SIQ2347" s="59"/>
      <c r="SIR2347" s="59"/>
      <c r="SIS2347" s="59"/>
      <c r="SIT2347" s="59"/>
      <c r="SIU2347" s="59"/>
      <c r="SIV2347" s="59"/>
      <c r="SIW2347" s="59"/>
      <c r="SIX2347" s="59"/>
      <c r="SIY2347" s="59"/>
      <c r="SIZ2347" s="59"/>
      <c r="SJA2347" s="59"/>
      <c r="SJB2347" s="59"/>
      <c r="SJC2347" s="59"/>
      <c r="SJD2347" s="59"/>
      <c r="SJE2347" s="59"/>
      <c r="SJF2347" s="59"/>
      <c r="SJG2347" s="59"/>
      <c r="SJH2347" s="59"/>
      <c r="SJI2347" s="59"/>
      <c r="SJJ2347" s="59"/>
      <c r="SJK2347" s="59"/>
      <c r="SJL2347" s="59"/>
      <c r="SJM2347" s="59"/>
      <c r="SJN2347" s="59"/>
      <c r="SJO2347" s="59"/>
      <c r="SJP2347" s="59"/>
      <c r="SJQ2347" s="59"/>
      <c r="SJR2347" s="59"/>
      <c r="SJS2347" s="59"/>
      <c r="SJT2347" s="59"/>
      <c r="SJU2347" s="59"/>
      <c r="SJV2347" s="59"/>
      <c r="SJW2347" s="59"/>
      <c r="SJX2347" s="59"/>
      <c r="SJY2347" s="59"/>
      <c r="SJZ2347" s="59"/>
      <c r="SKA2347" s="59"/>
      <c r="SKB2347" s="59"/>
      <c r="SKC2347" s="59"/>
      <c r="SKD2347" s="59"/>
      <c r="SKE2347" s="59"/>
      <c r="SKF2347" s="59"/>
      <c r="SKG2347" s="59"/>
      <c r="SKH2347" s="59"/>
      <c r="SKI2347" s="59"/>
      <c r="SKJ2347" s="59"/>
      <c r="SKK2347" s="59"/>
      <c r="SKL2347" s="59"/>
      <c r="SKM2347" s="59"/>
      <c r="SKN2347" s="59"/>
      <c r="SKO2347" s="59"/>
      <c r="SKP2347" s="59"/>
      <c r="SKQ2347" s="59"/>
      <c r="SKR2347" s="59"/>
      <c r="SKS2347" s="59"/>
      <c r="SKT2347" s="59"/>
      <c r="SKU2347" s="59"/>
      <c r="SKV2347" s="59"/>
      <c r="SKW2347" s="59"/>
      <c r="SKX2347" s="59"/>
      <c r="SKY2347" s="59"/>
      <c r="SKZ2347" s="59"/>
      <c r="SLA2347" s="59"/>
      <c r="SLB2347" s="59"/>
      <c r="SLC2347" s="59"/>
      <c r="SLD2347" s="59"/>
      <c r="SLE2347" s="59"/>
      <c r="SLF2347" s="59"/>
      <c r="SLG2347" s="59"/>
      <c r="SLH2347" s="59"/>
      <c r="SLI2347" s="59"/>
      <c r="SLJ2347" s="59"/>
      <c r="SLK2347" s="59"/>
      <c r="SLL2347" s="59"/>
      <c r="SLM2347" s="59"/>
      <c r="SLN2347" s="59"/>
      <c r="SLO2347" s="59"/>
      <c r="SLP2347" s="59"/>
      <c r="SLQ2347" s="59"/>
      <c r="SLR2347" s="59"/>
      <c r="SLS2347" s="59"/>
      <c r="SLT2347" s="59"/>
      <c r="SLU2347" s="59"/>
      <c r="SLV2347" s="59"/>
      <c r="SLW2347" s="59"/>
      <c r="SLX2347" s="59"/>
      <c r="SLY2347" s="59"/>
      <c r="SLZ2347" s="59"/>
      <c r="SMA2347" s="59"/>
      <c r="SMB2347" s="59"/>
      <c r="SMC2347" s="59"/>
      <c r="SMD2347" s="59"/>
      <c r="SME2347" s="59"/>
      <c r="SMF2347" s="59"/>
      <c r="SMG2347" s="59"/>
      <c r="SMH2347" s="59"/>
      <c r="SMI2347" s="59"/>
      <c r="SMJ2347" s="59"/>
      <c r="SMK2347" s="59"/>
      <c r="SML2347" s="59"/>
      <c r="SMM2347" s="59"/>
      <c r="SMN2347" s="59"/>
      <c r="SMO2347" s="59"/>
      <c r="SMP2347" s="59"/>
      <c r="SMQ2347" s="59"/>
      <c r="SMR2347" s="59"/>
      <c r="SMS2347" s="59"/>
      <c r="SMT2347" s="59"/>
      <c r="SMU2347" s="59"/>
      <c r="SMV2347" s="59"/>
      <c r="SMW2347" s="59"/>
      <c r="SMX2347" s="59"/>
      <c r="SMY2347" s="59"/>
      <c r="SMZ2347" s="59"/>
      <c r="SNA2347" s="59"/>
      <c r="SNB2347" s="59"/>
      <c r="SNC2347" s="59"/>
      <c r="SND2347" s="59"/>
      <c r="SNE2347" s="59"/>
      <c r="SNF2347" s="59"/>
      <c r="SNG2347" s="59"/>
      <c r="SNH2347" s="59"/>
      <c r="SNI2347" s="59"/>
      <c r="SNJ2347" s="59"/>
      <c r="SNK2347" s="59"/>
      <c r="SNL2347" s="59"/>
      <c r="SNM2347" s="59"/>
      <c r="SNN2347" s="59"/>
      <c r="SNO2347" s="59"/>
      <c r="SNP2347" s="59"/>
      <c r="SNQ2347" s="59"/>
      <c r="SNR2347" s="59"/>
      <c r="SNS2347" s="59"/>
      <c r="SNT2347" s="59"/>
      <c r="SNU2347" s="59"/>
      <c r="SNV2347" s="59"/>
      <c r="SNW2347" s="59"/>
      <c r="SNX2347" s="59"/>
      <c r="SNY2347" s="59"/>
      <c r="SNZ2347" s="59"/>
      <c r="SOA2347" s="59"/>
      <c r="SOB2347" s="59"/>
      <c r="SOC2347" s="59"/>
      <c r="SOD2347" s="59"/>
      <c r="SOE2347" s="59"/>
      <c r="SOF2347" s="59"/>
      <c r="SOG2347" s="59"/>
      <c r="SOH2347" s="59"/>
      <c r="SOI2347" s="59"/>
      <c r="SOJ2347" s="59"/>
      <c r="SOK2347" s="59"/>
      <c r="SOL2347" s="59"/>
      <c r="SOM2347" s="59"/>
      <c r="SON2347" s="59"/>
      <c r="SOO2347" s="59"/>
      <c r="SOP2347" s="59"/>
      <c r="SOQ2347" s="59"/>
      <c r="SOR2347" s="59"/>
      <c r="SOS2347" s="59"/>
      <c r="SOT2347" s="59"/>
      <c r="SOU2347" s="59"/>
      <c r="SOV2347" s="59"/>
      <c r="SOW2347" s="59"/>
      <c r="SOX2347" s="59"/>
      <c r="SOY2347" s="59"/>
      <c r="SOZ2347" s="59"/>
      <c r="SPA2347" s="59"/>
      <c r="SPB2347" s="59"/>
      <c r="SPC2347" s="59"/>
      <c r="SPD2347" s="59"/>
      <c r="SPE2347" s="59"/>
      <c r="SPF2347" s="59"/>
      <c r="SPG2347" s="59"/>
      <c r="SPH2347" s="59"/>
      <c r="SPI2347" s="59"/>
      <c r="SPJ2347" s="59"/>
      <c r="SPK2347" s="59"/>
      <c r="SPL2347" s="59"/>
      <c r="SPM2347" s="59"/>
      <c r="SPN2347" s="59"/>
      <c r="SPO2347" s="59"/>
      <c r="SPP2347" s="59"/>
      <c r="SPQ2347" s="59"/>
      <c r="SPR2347" s="59"/>
      <c r="SPS2347" s="59"/>
      <c r="SPT2347" s="59"/>
      <c r="SPU2347" s="59"/>
      <c r="SPV2347" s="59"/>
      <c r="SPW2347" s="59"/>
      <c r="SPX2347" s="59"/>
      <c r="SPY2347" s="59"/>
      <c r="SPZ2347" s="59"/>
      <c r="SQA2347" s="59"/>
      <c r="SQB2347" s="59"/>
      <c r="SQC2347" s="59"/>
      <c r="SQD2347" s="59"/>
      <c r="SQE2347" s="59"/>
      <c r="SQF2347" s="59"/>
      <c r="SQG2347" s="59"/>
      <c r="SQH2347" s="59"/>
      <c r="SQI2347" s="59"/>
      <c r="SQJ2347" s="59"/>
      <c r="SQK2347" s="59"/>
      <c r="SQL2347" s="59"/>
      <c r="SQM2347" s="59"/>
      <c r="SQN2347" s="59"/>
      <c r="SQO2347" s="59"/>
      <c r="SQP2347" s="59"/>
      <c r="SQQ2347" s="59"/>
      <c r="SQR2347" s="59"/>
      <c r="SQS2347" s="59"/>
      <c r="SQT2347" s="59"/>
      <c r="SQU2347" s="59"/>
      <c r="SQV2347" s="59"/>
      <c r="SQW2347" s="59"/>
      <c r="SQX2347" s="59"/>
      <c r="SQY2347" s="59"/>
      <c r="SQZ2347" s="59"/>
      <c r="SRA2347" s="59"/>
      <c r="SRB2347" s="59"/>
      <c r="SRC2347" s="59"/>
      <c r="SRD2347" s="59"/>
      <c r="SRE2347" s="59"/>
      <c r="SRF2347" s="59"/>
      <c r="SRG2347" s="59"/>
      <c r="SRH2347" s="59"/>
      <c r="SRI2347" s="59"/>
      <c r="SRJ2347" s="59"/>
      <c r="SRK2347" s="59"/>
      <c r="SRL2347" s="59"/>
      <c r="SRM2347" s="59"/>
      <c r="SRN2347" s="59"/>
      <c r="SRO2347" s="59"/>
      <c r="SRP2347" s="59"/>
      <c r="SRQ2347" s="59"/>
      <c r="SRR2347" s="59"/>
      <c r="SRS2347" s="59"/>
      <c r="SRT2347" s="59"/>
      <c r="SRU2347" s="59"/>
      <c r="SRV2347" s="59"/>
      <c r="SRW2347" s="59"/>
      <c r="SRX2347" s="59"/>
      <c r="SRY2347" s="59"/>
      <c r="SRZ2347" s="59"/>
      <c r="SSA2347" s="59"/>
      <c r="SSB2347" s="59"/>
      <c r="SSC2347" s="59"/>
      <c r="SSD2347" s="59"/>
      <c r="SSE2347" s="59"/>
      <c r="SSF2347" s="59"/>
      <c r="SSG2347" s="59"/>
      <c r="SSH2347" s="59"/>
      <c r="SSI2347" s="59"/>
      <c r="SSJ2347" s="59"/>
      <c r="SSK2347" s="59"/>
      <c r="SSL2347" s="59"/>
      <c r="SSM2347" s="59"/>
      <c r="SSN2347" s="59"/>
      <c r="SSO2347" s="59"/>
      <c r="SSP2347" s="59"/>
      <c r="SSQ2347" s="59"/>
      <c r="SSR2347" s="59"/>
      <c r="SSS2347" s="59"/>
      <c r="SST2347" s="59"/>
      <c r="SSU2347" s="59"/>
      <c r="SSV2347" s="59"/>
      <c r="SSW2347" s="59"/>
      <c r="SSX2347" s="59"/>
      <c r="SSY2347" s="59"/>
      <c r="SSZ2347" s="59"/>
      <c r="STA2347" s="59"/>
      <c r="STB2347" s="59"/>
      <c r="STC2347" s="59"/>
      <c r="STD2347" s="59"/>
      <c r="STE2347" s="59"/>
      <c r="STF2347" s="59"/>
      <c r="STG2347" s="59"/>
      <c r="STH2347" s="59"/>
      <c r="STI2347" s="59"/>
      <c r="STJ2347" s="59"/>
      <c r="STK2347" s="59"/>
      <c r="STL2347" s="59"/>
      <c r="STM2347" s="59"/>
      <c r="STN2347" s="59"/>
      <c r="STO2347" s="59"/>
      <c r="STP2347" s="59"/>
      <c r="STQ2347" s="59"/>
      <c r="STR2347" s="59"/>
      <c r="STS2347" s="59"/>
      <c r="STT2347" s="59"/>
      <c r="STU2347" s="59"/>
      <c r="STV2347" s="59"/>
      <c r="STW2347" s="59"/>
      <c r="STX2347" s="59"/>
      <c r="STY2347" s="59"/>
      <c r="STZ2347" s="59"/>
      <c r="SUA2347" s="59"/>
      <c r="SUB2347" s="59"/>
      <c r="SUC2347" s="59"/>
      <c r="SUD2347" s="59"/>
      <c r="SUE2347" s="59"/>
      <c r="SUF2347" s="59"/>
      <c r="SUG2347" s="59"/>
      <c r="SUH2347" s="59"/>
      <c r="SUI2347" s="59"/>
      <c r="SUJ2347" s="59"/>
      <c r="SUK2347" s="59"/>
      <c r="SUL2347" s="59"/>
      <c r="SUM2347" s="59"/>
      <c r="SUN2347" s="59"/>
      <c r="SUO2347" s="59"/>
      <c r="SUP2347" s="59"/>
      <c r="SUQ2347" s="59"/>
      <c r="SUR2347" s="59"/>
      <c r="SUS2347" s="59"/>
      <c r="SUT2347" s="59"/>
      <c r="SUU2347" s="59"/>
      <c r="SUV2347" s="59"/>
      <c r="SUW2347" s="59"/>
      <c r="SUX2347" s="59"/>
      <c r="SUY2347" s="59"/>
      <c r="SUZ2347" s="59"/>
      <c r="SVA2347" s="59"/>
      <c r="SVB2347" s="59"/>
      <c r="SVC2347" s="59"/>
      <c r="SVD2347" s="59"/>
      <c r="SVE2347" s="59"/>
      <c r="SVF2347" s="59"/>
      <c r="SVG2347" s="59"/>
      <c r="SVH2347" s="59"/>
      <c r="SVI2347" s="59"/>
      <c r="SVJ2347" s="59"/>
      <c r="SVK2347" s="59"/>
      <c r="SVL2347" s="59"/>
      <c r="SVM2347" s="59"/>
      <c r="SVN2347" s="59"/>
      <c r="SVO2347" s="59"/>
      <c r="SVP2347" s="59"/>
      <c r="SVQ2347" s="59"/>
      <c r="SVR2347" s="59"/>
      <c r="SVS2347" s="59"/>
      <c r="SVT2347" s="59"/>
      <c r="SVU2347" s="59"/>
      <c r="SVV2347" s="59"/>
      <c r="SVW2347" s="59"/>
      <c r="SVX2347" s="59"/>
      <c r="SVY2347" s="59"/>
      <c r="SVZ2347" s="59"/>
      <c r="SWA2347" s="59"/>
      <c r="SWB2347" s="59"/>
      <c r="SWC2347" s="59"/>
      <c r="SWD2347" s="59"/>
      <c r="SWE2347" s="59"/>
      <c r="SWF2347" s="59"/>
      <c r="SWG2347" s="59"/>
      <c r="SWH2347" s="59"/>
      <c r="SWI2347" s="59"/>
      <c r="SWJ2347" s="59"/>
      <c r="SWK2347" s="59"/>
      <c r="SWL2347" s="59"/>
      <c r="SWM2347" s="59"/>
      <c r="SWN2347" s="59"/>
      <c r="SWO2347" s="59"/>
      <c r="SWP2347" s="59"/>
      <c r="SWQ2347" s="59"/>
      <c r="SWR2347" s="59"/>
      <c r="SWS2347" s="59"/>
      <c r="SWT2347" s="59"/>
      <c r="SWU2347" s="59"/>
      <c r="SWV2347" s="59"/>
      <c r="SWW2347" s="59"/>
      <c r="SWX2347" s="59"/>
      <c r="SWY2347" s="59"/>
      <c r="SWZ2347" s="59"/>
      <c r="SXA2347" s="59"/>
      <c r="SXB2347" s="59"/>
      <c r="SXC2347" s="59"/>
      <c r="SXD2347" s="59"/>
      <c r="SXE2347" s="59"/>
      <c r="SXF2347" s="59"/>
      <c r="SXG2347" s="59"/>
      <c r="SXH2347" s="59"/>
      <c r="SXI2347" s="59"/>
      <c r="SXJ2347" s="59"/>
      <c r="SXK2347" s="59"/>
      <c r="SXL2347" s="59"/>
      <c r="SXM2347" s="59"/>
      <c r="SXN2347" s="59"/>
      <c r="SXO2347" s="59"/>
      <c r="SXP2347" s="59"/>
      <c r="SXQ2347" s="59"/>
      <c r="SXR2347" s="59"/>
      <c r="SXS2347" s="59"/>
      <c r="SXT2347" s="59"/>
      <c r="SXU2347" s="59"/>
      <c r="SXV2347" s="59"/>
      <c r="SXW2347" s="59"/>
      <c r="SXX2347" s="59"/>
      <c r="SXY2347" s="59"/>
      <c r="SXZ2347" s="59"/>
      <c r="SYA2347" s="59"/>
      <c r="SYB2347" s="59"/>
      <c r="SYC2347" s="59"/>
      <c r="SYD2347" s="59"/>
      <c r="SYE2347" s="59"/>
      <c r="SYF2347" s="59"/>
      <c r="SYG2347" s="59"/>
      <c r="SYH2347" s="59"/>
      <c r="SYI2347" s="59"/>
      <c r="SYJ2347" s="59"/>
      <c r="SYK2347" s="59"/>
      <c r="SYL2347" s="59"/>
      <c r="SYM2347" s="59"/>
      <c r="SYN2347" s="59"/>
      <c r="SYO2347" s="59"/>
      <c r="SYP2347" s="59"/>
      <c r="SYQ2347" s="59"/>
      <c r="SYR2347" s="59"/>
      <c r="SYS2347" s="59"/>
      <c r="SYT2347" s="59"/>
      <c r="SYU2347" s="59"/>
      <c r="SYV2347" s="59"/>
      <c r="SYW2347" s="59"/>
      <c r="SYX2347" s="59"/>
      <c r="SYY2347" s="59"/>
      <c r="SYZ2347" s="59"/>
      <c r="SZA2347" s="59"/>
      <c r="SZB2347" s="59"/>
      <c r="SZC2347" s="59"/>
      <c r="SZD2347" s="59"/>
      <c r="SZE2347" s="59"/>
      <c r="SZF2347" s="59"/>
      <c r="SZG2347" s="59"/>
      <c r="SZH2347" s="59"/>
      <c r="SZI2347" s="59"/>
      <c r="SZJ2347" s="59"/>
      <c r="SZK2347" s="59"/>
      <c r="SZL2347" s="59"/>
      <c r="SZM2347" s="59"/>
      <c r="SZN2347" s="59"/>
      <c r="SZO2347" s="59"/>
      <c r="SZP2347" s="59"/>
      <c r="SZQ2347" s="59"/>
      <c r="SZR2347" s="59"/>
      <c r="SZS2347" s="59"/>
      <c r="SZT2347" s="59"/>
      <c r="SZU2347" s="59"/>
      <c r="SZV2347" s="59"/>
      <c r="SZW2347" s="59"/>
      <c r="SZX2347" s="59"/>
      <c r="SZY2347" s="59"/>
      <c r="SZZ2347" s="59"/>
      <c r="TAA2347" s="59"/>
      <c r="TAB2347" s="59"/>
      <c r="TAC2347" s="59"/>
      <c r="TAD2347" s="59"/>
      <c r="TAE2347" s="59"/>
      <c r="TAF2347" s="59"/>
      <c r="TAG2347" s="59"/>
      <c r="TAH2347" s="59"/>
      <c r="TAI2347" s="59"/>
      <c r="TAJ2347" s="59"/>
      <c r="TAK2347" s="59"/>
      <c r="TAL2347" s="59"/>
      <c r="TAM2347" s="59"/>
      <c r="TAN2347" s="59"/>
      <c r="TAO2347" s="59"/>
      <c r="TAP2347" s="59"/>
      <c r="TAQ2347" s="59"/>
      <c r="TAR2347" s="59"/>
      <c r="TAS2347" s="59"/>
      <c r="TAT2347" s="59"/>
      <c r="TAU2347" s="59"/>
      <c r="TAV2347" s="59"/>
      <c r="TAW2347" s="59"/>
      <c r="TAX2347" s="59"/>
      <c r="TAY2347" s="59"/>
      <c r="TAZ2347" s="59"/>
      <c r="TBA2347" s="59"/>
      <c r="TBB2347" s="59"/>
      <c r="TBC2347" s="59"/>
      <c r="TBD2347" s="59"/>
      <c r="TBE2347" s="59"/>
      <c r="TBF2347" s="59"/>
      <c r="TBG2347" s="59"/>
      <c r="TBH2347" s="59"/>
      <c r="TBI2347" s="59"/>
      <c r="TBJ2347" s="59"/>
      <c r="TBK2347" s="59"/>
      <c r="TBL2347" s="59"/>
      <c r="TBM2347" s="59"/>
      <c r="TBN2347" s="59"/>
      <c r="TBO2347" s="59"/>
      <c r="TBP2347" s="59"/>
      <c r="TBQ2347" s="59"/>
      <c r="TBR2347" s="59"/>
      <c r="TBS2347" s="59"/>
      <c r="TBT2347" s="59"/>
      <c r="TBU2347" s="59"/>
      <c r="TBV2347" s="59"/>
      <c r="TBW2347" s="59"/>
      <c r="TBX2347" s="59"/>
      <c r="TBY2347" s="59"/>
      <c r="TBZ2347" s="59"/>
      <c r="TCA2347" s="59"/>
      <c r="TCB2347" s="59"/>
      <c r="TCC2347" s="59"/>
      <c r="TCD2347" s="59"/>
      <c r="TCE2347" s="59"/>
      <c r="TCF2347" s="59"/>
      <c r="TCG2347" s="59"/>
      <c r="TCH2347" s="59"/>
      <c r="TCI2347" s="59"/>
      <c r="TCJ2347" s="59"/>
      <c r="TCK2347" s="59"/>
      <c r="TCL2347" s="59"/>
      <c r="TCM2347" s="59"/>
      <c r="TCN2347" s="59"/>
      <c r="TCO2347" s="59"/>
      <c r="TCP2347" s="59"/>
      <c r="TCQ2347" s="59"/>
      <c r="TCR2347" s="59"/>
      <c r="TCS2347" s="59"/>
      <c r="TCT2347" s="59"/>
      <c r="TCU2347" s="59"/>
      <c r="TCV2347" s="59"/>
      <c r="TCW2347" s="59"/>
      <c r="TCX2347" s="59"/>
      <c r="TCY2347" s="59"/>
      <c r="TCZ2347" s="59"/>
      <c r="TDA2347" s="59"/>
      <c r="TDB2347" s="59"/>
      <c r="TDC2347" s="59"/>
      <c r="TDD2347" s="59"/>
      <c r="TDE2347" s="59"/>
      <c r="TDF2347" s="59"/>
      <c r="TDG2347" s="59"/>
      <c r="TDH2347" s="59"/>
      <c r="TDI2347" s="59"/>
      <c r="TDJ2347" s="59"/>
      <c r="TDK2347" s="59"/>
      <c r="TDL2347" s="59"/>
      <c r="TDM2347" s="59"/>
      <c r="TDN2347" s="59"/>
      <c r="TDO2347" s="59"/>
      <c r="TDP2347" s="59"/>
      <c r="TDQ2347" s="59"/>
      <c r="TDR2347" s="59"/>
      <c r="TDS2347" s="59"/>
      <c r="TDT2347" s="59"/>
      <c r="TDU2347" s="59"/>
      <c r="TDV2347" s="59"/>
      <c r="TDW2347" s="59"/>
      <c r="TDX2347" s="59"/>
      <c r="TDY2347" s="59"/>
      <c r="TDZ2347" s="59"/>
      <c r="TEA2347" s="59"/>
      <c r="TEB2347" s="59"/>
      <c r="TEC2347" s="59"/>
      <c r="TED2347" s="59"/>
      <c r="TEE2347" s="59"/>
      <c r="TEF2347" s="59"/>
      <c r="TEG2347" s="59"/>
      <c r="TEH2347" s="59"/>
      <c r="TEI2347" s="59"/>
      <c r="TEJ2347" s="59"/>
      <c r="TEK2347" s="59"/>
      <c r="TEL2347" s="59"/>
      <c r="TEM2347" s="59"/>
      <c r="TEN2347" s="59"/>
      <c r="TEO2347" s="59"/>
      <c r="TEP2347" s="59"/>
      <c r="TEQ2347" s="59"/>
      <c r="TER2347" s="59"/>
      <c r="TES2347" s="59"/>
      <c r="TET2347" s="59"/>
      <c r="TEU2347" s="59"/>
      <c r="TEV2347" s="59"/>
      <c r="TEW2347" s="59"/>
      <c r="TEX2347" s="59"/>
      <c r="TEY2347" s="59"/>
      <c r="TEZ2347" s="59"/>
      <c r="TFA2347" s="59"/>
      <c r="TFB2347" s="59"/>
      <c r="TFC2347" s="59"/>
      <c r="TFD2347" s="59"/>
      <c r="TFE2347" s="59"/>
      <c r="TFF2347" s="59"/>
      <c r="TFG2347" s="59"/>
      <c r="TFH2347" s="59"/>
      <c r="TFI2347" s="59"/>
      <c r="TFJ2347" s="59"/>
      <c r="TFK2347" s="59"/>
      <c r="TFL2347" s="59"/>
      <c r="TFM2347" s="59"/>
      <c r="TFN2347" s="59"/>
      <c r="TFO2347" s="59"/>
      <c r="TFP2347" s="59"/>
      <c r="TFQ2347" s="59"/>
      <c r="TFR2347" s="59"/>
      <c r="TFS2347" s="59"/>
      <c r="TFT2347" s="59"/>
      <c r="TFU2347" s="59"/>
      <c r="TFV2347" s="59"/>
      <c r="TFW2347" s="59"/>
      <c r="TFX2347" s="59"/>
      <c r="TFY2347" s="59"/>
      <c r="TFZ2347" s="59"/>
      <c r="TGA2347" s="59"/>
      <c r="TGB2347" s="59"/>
      <c r="TGC2347" s="59"/>
      <c r="TGD2347" s="59"/>
      <c r="TGE2347" s="59"/>
      <c r="TGF2347" s="59"/>
      <c r="TGG2347" s="59"/>
      <c r="TGH2347" s="59"/>
      <c r="TGI2347" s="59"/>
      <c r="TGJ2347" s="59"/>
      <c r="TGK2347" s="59"/>
      <c r="TGL2347" s="59"/>
      <c r="TGM2347" s="59"/>
      <c r="TGN2347" s="59"/>
      <c r="TGO2347" s="59"/>
      <c r="TGP2347" s="59"/>
      <c r="TGQ2347" s="59"/>
      <c r="TGR2347" s="59"/>
      <c r="TGS2347" s="59"/>
      <c r="TGT2347" s="59"/>
      <c r="TGU2347" s="59"/>
      <c r="TGV2347" s="59"/>
      <c r="TGW2347" s="59"/>
      <c r="TGX2347" s="59"/>
      <c r="TGY2347" s="59"/>
      <c r="TGZ2347" s="59"/>
      <c r="THA2347" s="59"/>
      <c r="THB2347" s="59"/>
      <c r="THC2347" s="59"/>
      <c r="THD2347" s="59"/>
      <c r="THE2347" s="59"/>
      <c r="THF2347" s="59"/>
      <c r="THG2347" s="59"/>
      <c r="THH2347" s="59"/>
      <c r="THI2347" s="59"/>
      <c r="THJ2347" s="59"/>
      <c r="THK2347" s="59"/>
      <c r="THL2347" s="59"/>
      <c r="THM2347" s="59"/>
      <c r="THN2347" s="59"/>
      <c r="THO2347" s="59"/>
      <c r="THP2347" s="59"/>
      <c r="THQ2347" s="59"/>
      <c r="THR2347" s="59"/>
      <c r="THS2347" s="59"/>
      <c r="THT2347" s="59"/>
      <c r="THU2347" s="59"/>
      <c r="THV2347" s="59"/>
      <c r="THW2347" s="59"/>
      <c r="THX2347" s="59"/>
      <c r="THY2347" s="59"/>
      <c r="THZ2347" s="59"/>
      <c r="TIA2347" s="59"/>
      <c r="TIB2347" s="59"/>
      <c r="TIC2347" s="59"/>
      <c r="TID2347" s="59"/>
      <c r="TIE2347" s="59"/>
      <c r="TIF2347" s="59"/>
      <c r="TIG2347" s="59"/>
      <c r="TIH2347" s="59"/>
      <c r="TII2347" s="59"/>
      <c r="TIJ2347" s="59"/>
      <c r="TIK2347" s="59"/>
      <c r="TIL2347" s="59"/>
      <c r="TIM2347" s="59"/>
      <c r="TIN2347" s="59"/>
      <c r="TIO2347" s="59"/>
      <c r="TIP2347" s="59"/>
      <c r="TIQ2347" s="59"/>
      <c r="TIR2347" s="59"/>
      <c r="TIS2347" s="59"/>
      <c r="TIT2347" s="59"/>
      <c r="TIU2347" s="59"/>
      <c r="TIV2347" s="59"/>
      <c r="TIW2347" s="59"/>
      <c r="TIX2347" s="59"/>
      <c r="TIY2347" s="59"/>
      <c r="TIZ2347" s="59"/>
      <c r="TJA2347" s="59"/>
      <c r="TJB2347" s="59"/>
      <c r="TJC2347" s="59"/>
      <c r="TJD2347" s="59"/>
      <c r="TJE2347" s="59"/>
      <c r="TJF2347" s="59"/>
      <c r="TJG2347" s="59"/>
      <c r="TJH2347" s="59"/>
      <c r="TJI2347" s="59"/>
      <c r="TJJ2347" s="59"/>
      <c r="TJK2347" s="59"/>
      <c r="TJL2347" s="59"/>
      <c r="TJM2347" s="59"/>
      <c r="TJN2347" s="59"/>
      <c r="TJO2347" s="59"/>
      <c r="TJP2347" s="59"/>
      <c r="TJQ2347" s="59"/>
      <c r="TJR2347" s="59"/>
      <c r="TJS2347" s="59"/>
      <c r="TJT2347" s="59"/>
      <c r="TJU2347" s="59"/>
      <c r="TJV2347" s="59"/>
      <c r="TJW2347" s="59"/>
      <c r="TJX2347" s="59"/>
      <c r="TJY2347" s="59"/>
      <c r="TJZ2347" s="59"/>
      <c r="TKA2347" s="59"/>
      <c r="TKB2347" s="59"/>
      <c r="TKC2347" s="59"/>
      <c r="TKD2347" s="59"/>
      <c r="TKE2347" s="59"/>
      <c r="TKF2347" s="59"/>
      <c r="TKG2347" s="59"/>
      <c r="TKH2347" s="59"/>
      <c r="TKI2347" s="59"/>
      <c r="TKJ2347" s="59"/>
      <c r="TKK2347" s="59"/>
      <c r="TKL2347" s="59"/>
      <c r="TKM2347" s="59"/>
      <c r="TKN2347" s="59"/>
      <c r="TKO2347" s="59"/>
      <c r="TKP2347" s="59"/>
      <c r="TKQ2347" s="59"/>
      <c r="TKR2347" s="59"/>
      <c r="TKS2347" s="59"/>
      <c r="TKT2347" s="59"/>
      <c r="TKU2347" s="59"/>
      <c r="TKV2347" s="59"/>
      <c r="TKW2347" s="59"/>
      <c r="TKX2347" s="59"/>
      <c r="TKY2347" s="59"/>
      <c r="TKZ2347" s="59"/>
      <c r="TLA2347" s="59"/>
      <c r="TLB2347" s="59"/>
      <c r="TLC2347" s="59"/>
      <c r="TLD2347" s="59"/>
      <c r="TLE2347" s="59"/>
      <c r="TLF2347" s="59"/>
      <c r="TLG2347" s="59"/>
      <c r="TLH2347" s="59"/>
      <c r="TLI2347" s="59"/>
      <c r="TLJ2347" s="59"/>
      <c r="TLK2347" s="59"/>
      <c r="TLL2347" s="59"/>
      <c r="TLM2347" s="59"/>
      <c r="TLN2347" s="59"/>
      <c r="TLO2347" s="59"/>
      <c r="TLP2347" s="59"/>
      <c r="TLQ2347" s="59"/>
      <c r="TLR2347" s="59"/>
      <c r="TLS2347" s="59"/>
      <c r="TLT2347" s="59"/>
      <c r="TLU2347" s="59"/>
      <c r="TLV2347" s="59"/>
      <c r="TLW2347" s="59"/>
      <c r="TLX2347" s="59"/>
      <c r="TLY2347" s="59"/>
      <c r="TLZ2347" s="59"/>
      <c r="TMA2347" s="59"/>
      <c r="TMB2347" s="59"/>
      <c r="TMC2347" s="59"/>
      <c r="TMD2347" s="59"/>
      <c r="TME2347" s="59"/>
      <c r="TMF2347" s="59"/>
      <c r="TMG2347" s="59"/>
      <c r="TMH2347" s="59"/>
      <c r="TMI2347" s="59"/>
      <c r="TMJ2347" s="59"/>
      <c r="TMK2347" s="59"/>
      <c r="TML2347" s="59"/>
      <c r="TMM2347" s="59"/>
      <c r="TMN2347" s="59"/>
      <c r="TMO2347" s="59"/>
      <c r="TMP2347" s="59"/>
      <c r="TMQ2347" s="59"/>
      <c r="TMR2347" s="59"/>
      <c r="TMS2347" s="59"/>
      <c r="TMT2347" s="59"/>
      <c r="TMU2347" s="59"/>
      <c r="TMV2347" s="59"/>
      <c r="TMW2347" s="59"/>
      <c r="TMX2347" s="59"/>
      <c r="TMY2347" s="59"/>
      <c r="TMZ2347" s="59"/>
      <c r="TNA2347" s="59"/>
      <c r="TNB2347" s="59"/>
      <c r="TNC2347" s="59"/>
      <c r="TND2347" s="59"/>
      <c r="TNE2347" s="59"/>
      <c r="TNF2347" s="59"/>
      <c r="TNG2347" s="59"/>
      <c r="TNH2347" s="59"/>
      <c r="TNI2347" s="59"/>
      <c r="TNJ2347" s="59"/>
      <c r="TNK2347" s="59"/>
      <c r="TNL2347" s="59"/>
      <c r="TNM2347" s="59"/>
      <c r="TNN2347" s="59"/>
      <c r="TNO2347" s="59"/>
      <c r="TNP2347" s="59"/>
      <c r="TNQ2347" s="59"/>
      <c r="TNR2347" s="59"/>
      <c r="TNS2347" s="59"/>
      <c r="TNT2347" s="59"/>
      <c r="TNU2347" s="59"/>
      <c r="TNV2347" s="59"/>
      <c r="TNW2347" s="59"/>
      <c r="TNX2347" s="59"/>
      <c r="TNY2347" s="59"/>
      <c r="TNZ2347" s="59"/>
      <c r="TOA2347" s="59"/>
      <c r="TOB2347" s="59"/>
      <c r="TOC2347" s="59"/>
      <c r="TOD2347" s="59"/>
      <c r="TOE2347" s="59"/>
      <c r="TOF2347" s="59"/>
      <c r="TOG2347" s="59"/>
      <c r="TOH2347" s="59"/>
      <c r="TOI2347" s="59"/>
      <c r="TOJ2347" s="59"/>
      <c r="TOK2347" s="59"/>
      <c r="TOL2347" s="59"/>
      <c r="TOM2347" s="59"/>
      <c r="TON2347" s="59"/>
      <c r="TOO2347" s="59"/>
      <c r="TOP2347" s="59"/>
      <c r="TOQ2347" s="59"/>
      <c r="TOR2347" s="59"/>
      <c r="TOS2347" s="59"/>
      <c r="TOT2347" s="59"/>
      <c r="TOU2347" s="59"/>
      <c r="TOV2347" s="59"/>
      <c r="TOW2347" s="59"/>
      <c r="TOX2347" s="59"/>
      <c r="TOY2347" s="59"/>
      <c r="TOZ2347" s="59"/>
      <c r="TPA2347" s="59"/>
      <c r="TPB2347" s="59"/>
      <c r="TPC2347" s="59"/>
      <c r="TPD2347" s="59"/>
      <c r="TPE2347" s="59"/>
      <c r="TPF2347" s="59"/>
      <c r="TPG2347" s="59"/>
      <c r="TPH2347" s="59"/>
      <c r="TPI2347" s="59"/>
      <c r="TPJ2347" s="59"/>
      <c r="TPK2347" s="59"/>
      <c r="TPL2347" s="59"/>
      <c r="TPM2347" s="59"/>
      <c r="TPN2347" s="59"/>
      <c r="TPO2347" s="59"/>
      <c r="TPP2347" s="59"/>
      <c r="TPQ2347" s="59"/>
      <c r="TPR2347" s="59"/>
      <c r="TPS2347" s="59"/>
      <c r="TPT2347" s="59"/>
      <c r="TPU2347" s="59"/>
      <c r="TPV2347" s="59"/>
      <c r="TPW2347" s="59"/>
      <c r="TPX2347" s="59"/>
      <c r="TPY2347" s="59"/>
      <c r="TPZ2347" s="59"/>
      <c r="TQA2347" s="59"/>
      <c r="TQB2347" s="59"/>
      <c r="TQC2347" s="59"/>
      <c r="TQD2347" s="59"/>
      <c r="TQE2347" s="59"/>
      <c r="TQF2347" s="59"/>
      <c r="TQG2347" s="59"/>
      <c r="TQH2347" s="59"/>
      <c r="TQI2347" s="59"/>
      <c r="TQJ2347" s="59"/>
      <c r="TQK2347" s="59"/>
      <c r="TQL2347" s="59"/>
      <c r="TQM2347" s="59"/>
      <c r="TQN2347" s="59"/>
      <c r="TQO2347" s="59"/>
      <c r="TQP2347" s="59"/>
      <c r="TQQ2347" s="59"/>
      <c r="TQR2347" s="59"/>
      <c r="TQS2347" s="59"/>
      <c r="TQT2347" s="59"/>
      <c r="TQU2347" s="59"/>
      <c r="TQV2347" s="59"/>
      <c r="TQW2347" s="59"/>
      <c r="TQX2347" s="59"/>
      <c r="TQY2347" s="59"/>
      <c r="TQZ2347" s="59"/>
      <c r="TRA2347" s="59"/>
      <c r="TRB2347" s="59"/>
      <c r="TRC2347" s="59"/>
      <c r="TRD2347" s="59"/>
      <c r="TRE2347" s="59"/>
      <c r="TRF2347" s="59"/>
      <c r="TRG2347" s="59"/>
      <c r="TRH2347" s="59"/>
      <c r="TRI2347" s="59"/>
      <c r="TRJ2347" s="59"/>
      <c r="TRK2347" s="59"/>
      <c r="TRL2347" s="59"/>
      <c r="TRM2347" s="59"/>
      <c r="TRN2347" s="59"/>
      <c r="TRO2347" s="59"/>
      <c r="TRP2347" s="59"/>
      <c r="TRQ2347" s="59"/>
      <c r="TRR2347" s="59"/>
      <c r="TRS2347" s="59"/>
      <c r="TRT2347" s="59"/>
      <c r="TRU2347" s="59"/>
      <c r="TRV2347" s="59"/>
      <c r="TRW2347" s="59"/>
      <c r="TRX2347" s="59"/>
      <c r="TRY2347" s="59"/>
      <c r="TRZ2347" s="59"/>
      <c r="TSA2347" s="59"/>
      <c r="TSB2347" s="59"/>
      <c r="TSC2347" s="59"/>
      <c r="TSD2347" s="59"/>
      <c r="TSE2347" s="59"/>
      <c r="TSF2347" s="59"/>
      <c r="TSG2347" s="59"/>
      <c r="TSH2347" s="59"/>
      <c r="TSI2347" s="59"/>
      <c r="TSJ2347" s="59"/>
      <c r="TSK2347" s="59"/>
      <c r="TSL2347" s="59"/>
      <c r="TSM2347" s="59"/>
      <c r="TSN2347" s="59"/>
      <c r="TSO2347" s="59"/>
      <c r="TSP2347" s="59"/>
      <c r="TSQ2347" s="59"/>
      <c r="TSR2347" s="59"/>
      <c r="TSS2347" s="59"/>
      <c r="TST2347" s="59"/>
      <c r="TSU2347" s="59"/>
      <c r="TSV2347" s="59"/>
      <c r="TSW2347" s="59"/>
      <c r="TSX2347" s="59"/>
      <c r="TSY2347" s="59"/>
      <c r="TSZ2347" s="59"/>
      <c r="TTA2347" s="59"/>
      <c r="TTB2347" s="59"/>
      <c r="TTC2347" s="59"/>
      <c r="TTD2347" s="59"/>
      <c r="TTE2347" s="59"/>
      <c r="TTF2347" s="59"/>
      <c r="TTG2347" s="59"/>
      <c r="TTH2347" s="59"/>
      <c r="TTI2347" s="59"/>
      <c r="TTJ2347" s="59"/>
      <c r="TTK2347" s="59"/>
      <c r="TTL2347" s="59"/>
      <c r="TTM2347" s="59"/>
      <c r="TTN2347" s="59"/>
      <c r="TTO2347" s="59"/>
      <c r="TTP2347" s="59"/>
      <c r="TTQ2347" s="59"/>
      <c r="TTR2347" s="59"/>
      <c r="TTS2347" s="59"/>
      <c r="TTT2347" s="59"/>
      <c r="TTU2347" s="59"/>
      <c r="TTV2347" s="59"/>
      <c r="TTW2347" s="59"/>
      <c r="TTX2347" s="59"/>
      <c r="TTY2347" s="59"/>
      <c r="TTZ2347" s="59"/>
      <c r="TUA2347" s="59"/>
      <c r="TUB2347" s="59"/>
      <c r="TUC2347" s="59"/>
      <c r="TUD2347" s="59"/>
      <c r="TUE2347" s="59"/>
      <c r="TUF2347" s="59"/>
      <c r="TUG2347" s="59"/>
      <c r="TUH2347" s="59"/>
      <c r="TUI2347" s="59"/>
      <c r="TUJ2347" s="59"/>
      <c r="TUK2347" s="59"/>
      <c r="TUL2347" s="59"/>
      <c r="TUM2347" s="59"/>
      <c r="TUN2347" s="59"/>
      <c r="TUO2347" s="59"/>
      <c r="TUP2347" s="59"/>
      <c r="TUQ2347" s="59"/>
      <c r="TUR2347" s="59"/>
      <c r="TUS2347" s="59"/>
      <c r="TUT2347" s="59"/>
      <c r="TUU2347" s="59"/>
      <c r="TUV2347" s="59"/>
      <c r="TUW2347" s="59"/>
      <c r="TUX2347" s="59"/>
      <c r="TUY2347" s="59"/>
      <c r="TUZ2347" s="59"/>
      <c r="TVA2347" s="59"/>
      <c r="TVB2347" s="59"/>
      <c r="TVC2347" s="59"/>
      <c r="TVD2347" s="59"/>
      <c r="TVE2347" s="59"/>
      <c r="TVF2347" s="59"/>
      <c r="TVG2347" s="59"/>
      <c r="TVH2347" s="59"/>
      <c r="TVI2347" s="59"/>
      <c r="TVJ2347" s="59"/>
      <c r="TVK2347" s="59"/>
      <c r="TVL2347" s="59"/>
      <c r="TVM2347" s="59"/>
      <c r="TVN2347" s="59"/>
      <c r="TVO2347" s="59"/>
      <c r="TVP2347" s="59"/>
      <c r="TVQ2347" s="59"/>
      <c r="TVR2347" s="59"/>
      <c r="TVS2347" s="59"/>
      <c r="TVT2347" s="59"/>
      <c r="TVU2347" s="59"/>
      <c r="TVV2347" s="59"/>
      <c r="TVW2347" s="59"/>
      <c r="TVX2347" s="59"/>
      <c r="TVY2347" s="59"/>
      <c r="TVZ2347" s="59"/>
      <c r="TWA2347" s="59"/>
      <c r="TWB2347" s="59"/>
      <c r="TWC2347" s="59"/>
      <c r="TWD2347" s="59"/>
      <c r="TWE2347" s="59"/>
      <c r="TWF2347" s="59"/>
      <c r="TWG2347" s="59"/>
      <c r="TWH2347" s="59"/>
      <c r="TWI2347" s="59"/>
      <c r="TWJ2347" s="59"/>
      <c r="TWK2347" s="59"/>
      <c r="TWL2347" s="59"/>
      <c r="TWM2347" s="59"/>
      <c r="TWN2347" s="59"/>
      <c r="TWO2347" s="59"/>
      <c r="TWP2347" s="59"/>
      <c r="TWQ2347" s="59"/>
      <c r="TWR2347" s="59"/>
      <c r="TWS2347" s="59"/>
      <c r="TWT2347" s="59"/>
      <c r="TWU2347" s="59"/>
      <c r="TWV2347" s="59"/>
      <c r="TWW2347" s="59"/>
      <c r="TWX2347" s="59"/>
      <c r="TWY2347" s="59"/>
      <c r="TWZ2347" s="59"/>
      <c r="TXA2347" s="59"/>
      <c r="TXB2347" s="59"/>
      <c r="TXC2347" s="59"/>
      <c r="TXD2347" s="59"/>
      <c r="TXE2347" s="59"/>
      <c r="TXF2347" s="59"/>
      <c r="TXG2347" s="59"/>
      <c r="TXH2347" s="59"/>
      <c r="TXI2347" s="59"/>
      <c r="TXJ2347" s="59"/>
      <c r="TXK2347" s="59"/>
      <c r="TXL2347" s="59"/>
      <c r="TXM2347" s="59"/>
      <c r="TXN2347" s="59"/>
      <c r="TXO2347" s="59"/>
      <c r="TXP2347" s="59"/>
      <c r="TXQ2347" s="59"/>
      <c r="TXR2347" s="59"/>
      <c r="TXS2347" s="59"/>
      <c r="TXT2347" s="59"/>
      <c r="TXU2347" s="59"/>
      <c r="TXV2347" s="59"/>
      <c r="TXW2347" s="59"/>
      <c r="TXX2347" s="59"/>
      <c r="TXY2347" s="59"/>
      <c r="TXZ2347" s="59"/>
      <c r="TYA2347" s="59"/>
      <c r="TYB2347" s="59"/>
      <c r="TYC2347" s="59"/>
      <c r="TYD2347" s="59"/>
      <c r="TYE2347" s="59"/>
      <c r="TYF2347" s="59"/>
      <c r="TYG2347" s="59"/>
      <c r="TYH2347" s="59"/>
      <c r="TYI2347" s="59"/>
      <c r="TYJ2347" s="59"/>
      <c r="TYK2347" s="59"/>
      <c r="TYL2347" s="59"/>
      <c r="TYM2347" s="59"/>
      <c r="TYN2347" s="59"/>
      <c r="TYO2347" s="59"/>
      <c r="TYP2347" s="59"/>
      <c r="TYQ2347" s="59"/>
      <c r="TYR2347" s="59"/>
      <c r="TYS2347" s="59"/>
      <c r="TYT2347" s="59"/>
      <c r="TYU2347" s="59"/>
      <c r="TYV2347" s="59"/>
      <c r="TYW2347" s="59"/>
      <c r="TYX2347" s="59"/>
      <c r="TYY2347" s="59"/>
      <c r="TYZ2347" s="59"/>
      <c r="TZA2347" s="59"/>
      <c r="TZB2347" s="59"/>
      <c r="TZC2347" s="59"/>
      <c r="TZD2347" s="59"/>
      <c r="TZE2347" s="59"/>
      <c r="TZF2347" s="59"/>
      <c r="TZG2347" s="59"/>
      <c r="TZH2347" s="59"/>
      <c r="TZI2347" s="59"/>
      <c r="TZJ2347" s="59"/>
      <c r="TZK2347" s="59"/>
      <c r="TZL2347" s="59"/>
      <c r="TZM2347" s="59"/>
      <c r="TZN2347" s="59"/>
      <c r="TZO2347" s="59"/>
      <c r="TZP2347" s="59"/>
      <c r="TZQ2347" s="59"/>
      <c r="TZR2347" s="59"/>
      <c r="TZS2347" s="59"/>
      <c r="TZT2347" s="59"/>
      <c r="TZU2347" s="59"/>
      <c r="TZV2347" s="59"/>
      <c r="TZW2347" s="59"/>
      <c r="TZX2347" s="59"/>
      <c r="TZY2347" s="59"/>
      <c r="TZZ2347" s="59"/>
      <c r="UAA2347" s="59"/>
      <c r="UAB2347" s="59"/>
      <c r="UAC2347" s="59"/>
      <c r="UAD2347" s="59"/>
      <c r="UAE2347" s="59"/>
      <c r="UAF2347" s="59"/>
      <c r="UAG2347" s="59"/>
      <c r="UAH2347" s="59"/>
      <c r="UAI2347" s="59"/>
      <c r="UAJ2347" s="59"/>
      <c r="UAK2347" s="59"/>
      <c r="UAL2347" s="59"/>
      <c r="UAM2347" s="59"/>
      <c r="UAN2347" s="59"/>
      <c r="UAO2347" s="59"/>
      <c r="UAP2347" s="59"/>
      <c r="UAQ2347" s="59"/>
      <c r="UAR2347" s="59"/>
      <c r="UAS2347" s="59"/>
      <c r="UAT2347" s="59"/>
      <c r="UAU2347" s="59"/>
      <c r="UAV2347" s="59"/>
      <c r="UAW2347" s="59"/>
      <c r="UAX2347" s="59"/>
      <c r="UAY2347" s="59"/>
      <c r="UAZ2347" s="59"/>
      <c r="UBA2347" s="59"/>
      <c r="UBB2347" s="59"/>
      <c r="UBC2347" s="59"/>
      <c r="UBD2347" s="59"/>
      <c r="UBE2347" s="59"/>
      <c r="UBF2347" s="59"/>
      <c r="UBG2347" s="59"/>
      <c r="UBH2347" s="59"/>
      <c r="UBI2347" s="59"/>
      <c r="UBJ2347" s="59"/>
      <c r="UBK2347" s="59"/>
      <c r="UBL2347" s="59"/>
      <c r="UBM2347" s="59"/>
      <c r="UBN2347" s="59"/>
      <c r="UBO2347" s="59"/>
      <c r="UBP2347" s="59"/>
      <c r="UBQ2347" s="59"/>
      <c r="UBR2347" s="59"/>
      <c r="UBS2347" s="59"/>
      <c r="UBT2347" s="59"/>
      <c r="UBU2347" s="59"/>
      <c r="UBV2347" s="59"/>
      <c r="UBW2347" s="59"/>
      <c r="UBX2347" s="59"/>
      <c r="UBY2347" s="59"/>
      <c r="UBZ2347" s="59"/>
      <c r="UCA2347" s="59"/>
      <c r="UCB2347" s="59"/>
      <c r="UCC2347" s="59"/>
      <c r="UCD2347" s="59"/>
      <c r="UCE2347" s="59"/>
      <c r="UCF2347" s="59"/>
      <c r="UCG2347" s="59"/>
      <c r="UCH2347" s="59"/>
      <c r="UCI2347" s="59"/>
      <c r="UCJ2347" s="59"/>
      <c r="UCK2347" s="59"/>
      <c r="UCL2347" s="59"/>
      <c r="UCM2347" s="59"/>
      <c r="UCN2347" s="59"/>
      <c r="UCO2347" s="59"/>
      <c r="UCP2347" s="59"/>
      <c r="UCQ2347" s="59"/>
      <c r="UCR2347" s="59"/>
      <c r="UCS2347" s="59"/>
      <c r="UCT2347" s="59"/>
      <c r="UCU2347" s="59"/>
      <c r="UCV2347" s="59"/>
      <c r="UCW2347" s="59"/>
      <c r="UCX2347" s="59"/>
      <c r="UCY2347" s="59"/>
      <c r="UCZ2347" s="59"/>
      <c r="UDA2347" s="59"/>
      <c r="UDB2347" s="59"/>
      <c r="UDC2347" s="59"/>
      <c r="UDD2347" s="59"/>
      <c r="UDE2347" s="59"/>
      <c r="UDF2347" s="59"/>
      <c r="UDG2347" s="59"/>
      <c r="UDH2347" s="59"/>
      <c r="UDI2347" s="59"/>
      <c r="UDJ2347" s="59"/>
      <c r="UDK2347" s="59"/>
      <c r="UDL2347" s="59"/>
      <c r="UDM2347" s="59"/>
      <c r="UDN2347" s="59"/>
      <c r="UDO2347" s="59"/>
      <c r="UDP2347" s="59"/>
      <c r="UDQ2347" s="59"/>
      <c r="UDR2347" s="59"/>
      <c r="UDS2347" s="59"/>
      <c r="UDT2347" s="59"/>
      <c r="UDU2347" s="59"/>
      <c r="UDV2347" s="59"/>
      <c r="UDW2347" s="59"/>
      <c r="UDX2347" s="59"/>
      <c r="UDY2347" s="59"/>
      <c r="UDZ2347" s="59"/>
      <c r="UEA2347" s="59"/>
      <c r="UEB2347" s="59"/>
      <c r="UEC2347" s="59"/>
      <c r="UED2347" s="59"/>
      <c r="UEE2347" s="59"/>
      <c r="UEF2347" s="59"/>
      <c r="UEG2347" s="59"/>
      <c r="UEH2347" s="59"/>
      <c r="UEI2347" s="59"/>
      <c r="UEJ2347" s="59"/>
      <c r="UEK2347" s="59"/>
      <c r="UEL2347" s="59"/>
      <c r="UEM2347" s="59"/>
      <c r="UEN2347" s="59"/>
      <c r="UEO2347" s="59"/>
      <c r="UEP2347" s="59"/>
      <c r="UEQ2347" s="59"/>
      <c r="UER2347" s="59"/>
      <c r="UES2347" s="59"/>
      <c r="UET2347" s="59"/>
      <c r="UEU2347" s="59"/>
      <c r="UEV2347" s="59"/>
      <c r="UEW2347" s="59"/>
      <c r="UEX2347" s="59"/>
      <c r="UEY2347" s="59"/>
      <c r="UEZ2347" s="59"/>
      <c r="UFA2347" s="59"/>
      <c r="UFB2347" s="59"/>
      <c r="UFC2347" s="59"/>
      <c r="UFD2347" s="59"/>
      <c r="UFE2347" s="59"/>
      <c r="UFF2347" s="59"/>
      <c r="UFG2347" s="59"/>
      <c r="UFH2347" s="59"/>
      <c r="UFI2347" s="59"/>
      <c r="UFJ2347" s="59"/>
      <c r="UFK2347" s="59"/>
      <c r="UFL2347" s="59"/>
      <c r="UFM2347" s="59"/>
      <c r="UFN2347" s="59"/>
      <c r="UFO2347" s="59"/>
      <c r="UFP2347" s="59"/>
      <c r="UFQ2347" s="59"/>
      <c r="UFR2347" s="59"/>
      <c r="UFS2347" s="59"/>
      <c r="UFT2347" s="59"/>
      <c r="UFU2347" s="59"/>
      <c r="UFV2347" s="59"/>
      <c r="UFW2347" s="59"/>
      <c r="UFX2347" s="59"/>
      <c r="UFY2347" s="59"/>
      <c r="UFZ2347" s="59"/>
      <c r="UGA2347" s="59"/>
      <c r="UGB2347" s="59"/>
      <c r="UGC2347" s="59"/>
      <c r="UGD2347" s="59"/>
      <c r="UGE2347" s="59"/>
      <c r="UGF2347" s="59"/>
      <c r="UGG2347" s="59"/>
      <c r="UGH2347" s="59"/>
      <c r="UGI2347" s="59"/>
      <c r="UGJ2347" s="59"/>
      <c r="UGK2347" s="59"/>
      <c r="UGL2347" s="59"/>
      <c r="UGM2347" s="59"/>
      <c r="UGN2347" s="59"/>
      <c r="UGO2347" s="59"/>
      <c r="UGP2347" s="59"/>
      <c r="UGQ2347" s="59"/>
      <c r="UGR2347" s="59"/>
      <c r="UGS2347" s="59"/>
      <c r="UGT2347" s="59"/>
      <c r="UGU2347" s="59"/>
      <c r="UGV2347" s="59"/>
      <c r="UGW2347" s="59"/>
      <c r="UGX2347" s="59"/>
      <c r="UGY2347" s="59"/>
      <c r="UGZ2347" s="59"/>
      <c r="UHA2347" s="59"/>
      <c r="UHB2347" s="59"/>
      <c r="UHC2347" s="59"/>
      <c r="UHD2347" s="59"/>
      <c r="UHE2347" s="59"/>
      <c r="UHF2347" s="59"/>
      <c r="UHG2347" s="59"/>
      <c r="UHH2347" s="59"/>
      <c r="UHI2347" s="59"/>
      <c r="UHJ2347" s="59"/>
      <c r="UHK2347" s="59"/>
      <c r="UHL2347" s="59"/>
      <c r="UHM2347" s="59"/>
      <c r="UHN2347" s="59"/>
      <c r="UHO2347" s="59"/>
      <c r="UHP2347" s="59"/>
      <c r="UHQ2347" s="59"/>
      <c r="UHR2347" s="59"/>
      <c r="UHS2347" s="59"/>
      <c r="UHT2347" s="59"/>
      <c r="UHU2347" s="59"/>
      <c r="UHV2347" s="59"/>
      <c r="UHW2347" s="59"/>
      <c r="UHX2347" s="59"/>
      <c r="UHY2347" s="59"/>
      <c r="UHZ2347" s="59"/>
      <c r="UIA2347" s="59"/>
      <c r="UIB2347" s="59"/>
      <c r="UIC2347" s="59"/>
      <c r="UID2347" s="59"/>
      <c r="UIE2347" s="59"/>
      <c r="UIF2347" s="59"/>
      <c r="UIG2347" s="59"/>
      <c r="UIH2347" s="59"/>
      <c r="UII2347" s="59"/>
      <c r="UIJ2347" s="59"/>
      <c r="UIK2347" s="59"/>
      <c r="UIL2347" s="59"/>
      <c r="UIM2347" s="59"/>
      <c r="UIN2347" s="59"/>
      <c r="UIO2347" s="59"/>
      <c r="UIP2347" s="59"/>
      <c r="UIQ2347" s="59"/>
      <c r="UIR2347" s="59"/>
      <c r="UIS2347" s="59"/>
      <c r="UIT2347" s="59"/>
      <c r="UIU2347" s="59"/>
      <c r="UIV2347" s="59"/>
      <c r="UIW2347" s="59"/>
      <c r="UIX2347" s="59"/>
      <c r="UIY2347" s="59"/>
      <c r="UIZ2347" s="59"/>
      <c r="UJA2347" s="59"/>
      <c r="UJB2347" s="59"/>
      <c r="UJC2347" s="59"/>
      <c r="UJD2347" s="59"/>
      <c r="UJE2347" s="59"/>
      <c r="UJF2347" s="59"/>
      <c r="UJG2347" s="59"/>
      <c r="UJH2347" s="59"/>
      <c r="UJI2347" s="59"/>
      <c r="UJJ2347" s="59"/>
      <c r="UJK2347" s="59"/>
      <c r="UJL2347" s="59"/>
      <c r="UJM2347" s="59"/>
      <c r="UJN2347" s="59"/>
      <c r="UJO2347" s="59"/>
      <c r="UJP2347" s="59"/>
      <c r="UJQ2347" s="59"/>
      <c r="UJR2347" s="59"/>
      <c r="UJS2347" s="59"/>
      <c r="UJT2347" s="59"/>
      <c r="UJU2347" s="59"/>
      <c r="UJV2347" s="59"/>
      <c r="UJW2347" s="59"/>
      <c r="UJX2347" s="59"/>
      <c r="UJY2347" s="59"/>
      <c r="UJZ2347" s="59"/>
      <c r="UKA2347" s="59"/>
      <c r="UKB2347" s="59"/>
      <c r="UKC2347" s="59"/>
      <c r="UKD2347" s="59"/>
      <c r="UKE2347" s="59"/>
      <c r="UKF2347" s="59"/>
      <c r="UKG2347" s="59"/>
      <c r="UKH2347" s="59"/>
      <c r="UKI2347" s="59"/>
      <c r="UKJ2347" s="59"/>
      <c r="UKK2347" s="59"/>
      <c r="UKL2347" s="59"/>
      <c r="UKM2347" s="59"/>
      <c r="UKN2347" s="59"/>
      <c r="UKO2347" s="59"/>
      <c r="UKP2347" s="59"/>
      <c r="UKQ2347" s="59"/>
      <c r="UKR2347" s="59"/>
      <c r="UKS2347" s="59"/>
      <c r="UKT2347" s="59"/>
      <c r="UKU2347" s="59"/>
      <c r="UKV2347" s="59"/>
      <c r="UKW2347" s="59"/>
      <c r="UKX2347" s="59"/>
      <c r="UKY2347" s="59"/>
      <c r="UKZ2347" s="59"/>
      <c r="ULA2347" s="59"/>
      <c r="ULB2347" s="59"/>
      <c r="ULC2347" s="59"/>
      <c r="ULD2347" s="59"/>
      <c r="ULE2347" s="59"/>
      <c r="ULF2347" s="59"/>
      <c r="ULG2347" s="59"/>
      <c r="ULH2347" s="59"/>
      <c r="ULI2347" s="59"/>
      <c r="ULJ2347" s="59"/>
      <c r="ULK2347" s="59"/>
      <c r="ULL2347" s="59"/>
      <c r="ULM2347" s="59"/>
      <c r="ULN2347" s="59"/>
      <c r="ULO2347" s="59"/>
      <c r="ULP2347" s="59"/>
      <c r="ULQ2347" s="59"/>
      <c r="ULR2347" s="59"/>
      <c r="ULS2347" s="59"/>
      <c r="ULT2347" s="59"/>
      <c r="ULU2347" s="59"/>
      <c r="ULV2347" s="59"/>
      <c r="ULW2347" s="59"/>
      <c r="ULX2347" s="59"/>
      <c r="ULY2347" s="59"/>
      <c r="ULZ2347" s="59"/>
      <c r="UMA2347" s="59"/>
      <c r="UMB2347" s="59"/>
      <c r="UMC2347" s="59"/>
      <c r="UMD2347" s="59"/>
      <c r="UME2347" s="59"/>
      <c r="UMF2347" s="59"/>
      <c r="UMG2347" s="59"/>
      <c r="UMH2347" s="59"/>
      <c r="UMI2347" s="59"/>
      <c r="UMJ2347" s="59"/>
      <c r="UMK2347" s="59"/>
      <c r="UML2347" s="59"/>
      <c r="UMM2347" s="59"/>
      <c r="UMN2347" s="59"/>
      <c r="UMO2347" s="59"/>
      <c r="UMP2347" s="59"/>
      <c r="UMQ2347" s="59"/>
      <c r="UMR2347" s="59"/>
      <c r="UMS2347" s="59"/>
      <c r="UMT2347" s="59"/>
      <c r="UMU2347" s="59"/>
      <c r="UMV2347" s="59"/>
      <c r="UMW2347" s="59"/>
      <c r="UMX2347" s="59"/>
      <c r="UMY2347" s="59"/>
      <c r="UMZ2347" s="59"/>
      <c r="UNA2347" s="59"/>
      <c r="UNB2347" s="59"/>
      <c r="UNC2347" s="59"/>
      <c r="UND2347" s="59"/>
      <c r="UNE2347" s="59"/>
      <c r="UNF2347" s="59"/>
      <c r="UNG2347" s="59"/>
      <c r="UNH2347" s="59"/>
      <c r="UNI2347" s="59"/>
      <c r="UNJ2347" s="59"/>
      <c r="UNK2347" s="59"/>
      <c r="UNL2347" s="59"/>
      <c r="UNM2347" s="59"/>
      <c r="UNN2347" s="59"/>
      <c r="UNO2347" s="59"/>
      <c r="UNP2347" s="59"/>
      <c r="UNQ2347" s="59"/>
      <c r="UNR2347" s="59"/>
      <c r="UNS2347" s="59"/>
      <c r="UNT2347" s="59"/>
      <c r="UNU2347" s="59"/>
      <c r="UNV2347" s="59"/>
      <c r="UNW2347" s="59"/>
      <c r="UNX2347" s="59"/>
      <c r="UNY2347" s="59"/>
      <c r="UNZ2347" s="59"/>
      <c r="UOA2347" s="59"/>
      <c r="UOB2347" s="59"/>
      <c r="UOC2347" s="59"/>
      <c r="UOD2347" s="59"/>
      <c r="UOE2347" s="59"/>
      <c r="UOF2347" s="59"/>
      <c r="UOG2347" s="59"/>
      <c r="UOH2347" s="59"/>
      <c r="UOI2347" s="59"/>
      <c r="UOJ2347" s="59"/>
      <c r="UOK2347" s="59"/>
      <c r="UOL2347" s="59"/>
      <c r="UOM2347" s="59"/>
      <c r="UON2347" s="59"/>
      <c r="UOO2347" s="59"/>
      <c r="UOP2347" s="59"/>
      <c r="UOQ2347" s="59"/>
      <c r="UOR2347" s="59"/>
      <c r="UOS2347" s="59"/>
      <c r="UOT2347" s="59"/>
      <c r="UOU2347" s="59"/>
      <c r="UOV2347" s="59"/>
      <c r="UOW2347" s="59"/>
      <c r="UOX2347" s="59"/>
      <c r="UOY2347" s="59"/>
      <c r="UOZ2347" s="59"/>
      <c r="UPA2347" s="59"/>
      <c r="UPB2347" s="59"/>
      <c r="UPC2347" s="59"/>
      <c r="UPD2347" s="59"/>
      <c r="UPE2347" s="59"/>
      <c r="UPF2347" s="59"/>
      <c r="UPG2347" s="59"/>
      <c r="UPH2347" s="59"/>
      <c r="UPI2347" s="59"/>
      <c r="UPJ2347" s="59"/>
      <c r="UPK2347" s="59"/>
      <c r="UPL2347" s="59"/>
      <c r="UPM2347" s="59"/>
      <c r="UPN2347" s="59"/>
      <c r="UPO2347" s="59"/>
      <c r="UPP2347" s="59"/>
      <c r="UPQ2347" s="59"/>
      <c r="UPR2347" s="59"/>
      <c r="UPS2347" s="59"/>
      <c r="UPT2347" s="59"/>
      <c r="UPU2347" s="59"/>
      <c r="UPV2347" s="59"/>
      <c r="UPW2347" s="59"/>
      <c r="UPX2347" s="59"/>
      <c r="UPY2347" s="59"/>
      <c r="UPZ2347" s="59"/>
      <c r="UQA2347" s="59"/>
      <c r="UQB2347" s="59"/>
      <c r="UQC2347" s="59"/>
      <c r="UQD2347" s="59"/>
      <c r="UQE2347" s="59"/>
      <c r="UQF2347" s="59"/>
      <c r="UQG2347" s="59"/>
      <c r="UQH2347" s="59"/>
      <c r="UQI2347" s="59"/>
      <c r="UQJ2347" s="59"/>
      <c r="UQK2347" s="59"/>
      <c r="UQL2347" s="59"/>
      <c r="UQM2347" s="59"/>
      <c r="UQN2347" s="59"/>
      <c r="UQO2347" s="59"/>
      <c r="UQP2347" s="59"/>
      <c r="UQQ2347" s="59"/>
      <c r="UQR2347" s="59"/>
      <c r="UQS2347" s="59"/>
      <c r="UQT2347" s="59"/>
      <c r="UQU2347" s="59"/>
      <c r="UQV2347" s="59"/>
      <c r="UQW2347" s="59"/>
      <c r="UQX2347" s="59"/>
      <c r="UQY2347" s="59"/>
      <c r="UQZ2347" s="59"/>
      <c r="URA2347" s="59"/>
      <c r="URB2347" s="59"/>
      <c r="URC2347" s="59"/>
      <c r="URD2347" s="59"/>
      <c r="URE2347" s="59"/>
      <c r="URF2347" s="59"/>
      <c r="URG2347" s="59"/>
      <c r="URH2347" s="59"/>
      <c r="URI2347" s="59"/>
      <c r="URJ2347" s="59"/>
      <c r="URK2347" s="59"/>
      <c r="URL2347" s="59"/>
      <c r="URM2347" s="59"/>
      <c r="URN2347" s="59"/>
      <c r="URO2347" s="59"/>
      <c r="URP2347" s="59"/>
      <c r="URQ2347" s="59"/>
      <c r="URR2347" s="59"/>
      <c r="URS2347" s="59"/>
      <c r="URT2347" s="59"/>
      <c r="URU2347" s="59"/>
      <c r="URV2347" s="59"/>
      <c r="URW2347" s="59"/>
      <c r="URX2347" s="59"/>
      <c r="URY2347" s="59"/>
      <c r="URZ2347" s="59"/>
      <c r="USA2347" s="59"/>
      <c r="USB2347" s="59"/>
      <c r="USC2347" s="59"/>
      <c r="USD2347" s="59"/>
      <c r="USE2347" s="59"/>
      <c r="USF2347" s="59"/>
      <c r="USG2347" s="59"/>
      <c r="USH2347" s="59"/>
      <c r="USI2347" s="59"/>
      <c r="USJ2347" s="59"/>
      <c r="USK2347" s="59"/>
      <c r="USL2347" s="59"/>
      <c r="USM2347" s="59"/>
      <c r="USN2347" s="59"/>
      <c r="USO2347" s="59"/>
      <c r="USP2347" s="59"/>
      <c r="USQ2347" s="59"/>
      <c r="USR2347" s="59"/>
      <c r="USS2347" s="59"/>
      <c r="UST2347" s="59"/>
      <c r="USU2347" s="59"/>
      <c r="USV2347" s="59"/>
      <c r="USW2347" s="59"/>
      <c r="USX2347" s="59"/>
      <c r="USY2347" s="59"/>
      <c r="USZ2347" s="59"/>
      <c r="UTA2347" s="59"/>
      <c r="UTB2347" s="59"/>
      <c r="UTC2347" s="59"/>
      <c r="UTD2347" s="59"/>
      <c r="UTE2347" s="59"/>
      <c r="UTF2347" s="59"/>
      <c r="UTG2347" s="59"/>
      <c r="UTH2347" s="59"/>
      <c r="UTI2347" s="59"/>
      <c r="UTJ2347" s="59"/>
      <c r="UTK2347" s="59"/>
      <c r="UTL2347" s="59"/>
      <c r="UTM2347" s="59"/>
      <c r="UTN2347" s="59"/>
      <c r="UTO2347" s="59"/>
      <c r="UTP2347" s="59"/>
      <c r="UTQ2347" s="59"/>
      <c r="UTR2347" s="59"/>
      <c r="UTS2347" s="59"/>
      <c r="UTT2347" s="59"/>
      <c r="UTU2347" s="59"/>
      <c r="UTV2347" s="59"/>
      <c r="UTW2347" s="59"/>
      <c r="UTX2347" s="59"/>
      <c r="UTY2347" s="59"/>
      <c r="UTZ2347" s="59"/>
      <c r="UUA2347" s="59"/>
      <c r="UUB2347" s="59"/>
      <c r="UUC2347" s="59"/>
      <c r="UUD2347" s="59"/>
      <c r="UUE2347" s="59"/>
      <c r="UUF2347" s="59"/>
      <c r="UUG2347" s="59"/>
      <c r="UUH2347" s="59"/>
      <c r="UUI2347" s="59"/>
      <c r="UUJ2347" s="59"/>
      <c r="UUK2347" s="59"/>
      <c r="UUL2347" s="59"/>
      <c r="UUM2347" s="59"/>
      <c r="UUN2347" s="59"/>
      <c r="UUO2347" s="59"/>
      <c r="UUP2347" s="59"/>
      <c r="UUQ2347" s="59"/>
      <c r="UUR2347" s="59"/>
      <c r="UUS2347" s="59"/>
      <c r="UUT2347" s="59"/>
      <c r="UUU2347" s="59"/>
      <c r="UUV2347" s="59"/>
      <c r="UUW2347" s="59"/>
      <c r="UUX2347" s="59"/>
      <c r="UUY2347" s="59"/>
      <c r="UUZ2347" s="59"/>
      <c r="UVA2347" s="59"/>
      <c r="UVB2347" s="59"/>
      <c r="UVC2347" s="59"/>
      <c r="UVD2347" s="59"/>
      <c r="UVE2347" s="59"/>
      <c r="UVF2347" s="59"/>
      <c r="UVG2347" s="59"/>
      <c r="UVH2347" s="59"/>
      <c r="UVI2347" s="59"/>
      <c r="UVJ2347" s="59"/>
      <c r="UVK2347" s="59"/>
      <c r="UVL2347" s="59"/>
      <c r="UVM2347" s="59"/>
      <c r="UVN2347" s="59"/>
      <c r="UVO2347" s="59"/>
      <c r="UVP2347" s="59"/>
      <c r="UVQ2347" s="59"/>
      <c r="UVR2347" s="59"/>
      <c r="UVS2347" s="59"/>
      <c r="UVT2347" s="59"/>
      <c r="UVU2347" s="59"/>
      <c r="UVV2347" s="59"/>
      <c r="UVW2347" s="59"/>
      <c r="UVX2347" s="59"/>
      <c r="UVY2347" s="59"/>
      <c r="UVZ2347" s="59"/>
      <c r="UWA2347" s="59"/>
      <c r="UWB2347" s="59"/>
      <c r="UWC2347" s="59"/>
      <c r="UWD2347" s="59"/>
      <c r="UWE2347" s="59"/>
      <c r="UWF2347" s="59"/>
      <c r="UWG2347" s="59"/>
      <c r="UWH2347" s="59"/>
      <c r="UWI2347" s="59"/>
      <c r="UWJ2347" s="59"/>
      <c r="UWK2347" s="59"/>
      <c r="UWL2347" s="59"/>
      <c r="UWM2347" s="59"/>
      <c r="UWN2347" s="59"/>
      <c r="UWO2347" s="59"/>
      <c r="UWP2347" s="59"/>
      <c r="UWQ2347" s="59"/>
      <c r="UWR2347" s="59"/>
      <c r="UWS2347" s="59"/>
      <c r="UWT2347" s="59"/>
      <c r="UWU2347" s="59"/>
      <c r="UWV2347" s="59"/>
      <c r="UWW2347" s="59"/>
      <c r="UWX2347" s="59"/>
      <c r="UWY2347" s="59"/>
      <c r="UWZ2347" s="59"/>
      <c r="UXA2347" s="59"/>
      <c r="UXB2347" s="59"/>
      <c r="UXC2347" s="59"/>
      <c r="UXD2347" s="59"/>
      <c r="UXE2347" s="59"/>
      <c r="UXF2347" s="59"/>
      <c r="UXG2347" s="59"/>
      <c r="UXH2347" s="59"/>
      <c r="UXI2347" s="59"/>
      <c r="UXJ2347" s="59"/>
      <c r="UXK2347" s="59"/>
      <c r="UXL2347" s="59"/>
      <c r="UXM2347" s="59"/>
      <c r="UXN2347" s="59"/>
      <c r="UXO2347" s="59"/>
      <c r="UXP2347" s="59"/>
      <c r="UXQ2347" s="59"/>
      <c r="UXR2347" s="59"/>
      <c r="UXS2347" s="59"/>
      <c r="UXT2347" s="59"/>
      <c r="UXU2347" s="59"/>
      <c r="UXV2347" s="59"/>
      <c r="UXW2347" s="59"/>
      <c r="UXX2347" s="59"/>
      <c r="UXY2347" s="59"/>
      <c r="UXZ2347" s="59"/>
      <c r="UYA2347" s="59"/>
      <c r="UYB2347" s="59"/>
      <c r="UYC2347" s="59"/>
      <c r="UYD2347" s="59"/>
      <c r="UYE2347" s="59"/>
      <c r="UYF2347" s="59"/>
      <c r="UYG2347" s="59"/>
      <c r="UYH2347" s="59"/>
      <c r="UYI2347" s="59"/>
      <c r="UYJ2347" s="59"/>
      <c r="UYK2347" s="59"/>
      <c r="UYL2347" s="59"/>
      <c r="UYM2347" s="59"/>
      <c r="UYN2347" s="59"/>
      <c r="UYO2347" s="59"/>
      <c r="UYP2347" s="59"/>
      <c r="UYQ2347" s="59"/>
      <c r="UYR2347" s="59"/>
      <c r="UYS2347" s="59"/>
      <c r="UYT2347" s="59"/>
      <c r="UYU2347" s="59"/>
      <c r="UYV2347" s="59"/>
      <c r="UYW2347" s="59"/>
      <c r="UYX2347" s="59"/>
      <c r="UYY2347" s="59"/>
      <c r="UYZ2347" s="59"/>
      <c r="UZA2347" s="59"/>
      <c r="UZB2347" s="59"/>
      <c r="UZC2347" s="59"/>
      <c r="UZD2347" s="59"/>
      <c r="UZE2347" s="59"/>
      <c r="UZF2347" s="59"/>
      <c r="UZG2347" s="59"/>
      <c r="UZH2347" s="59"/>
      <c r="UZI2347" s="59"/>
      <c r="UZJ2347" s="59"/>
      <c r="UZK2347" s="59"/>
      <c r="UZL2347" s="59"/>
      <c r="UZM2347" s="59"/>
      <c r="UZN2347" s="59"/>
      <c r="UZO2347" s="59"/>
      <c r="UZP2347" s="59"/>
      <c r="UZQ2347" s="59"/>
      <c r="UZR2347" s="59"/>
      <c r="UZS2347" s="59"/>
      <c r="UZT2347" s="59"/>
      <c r="UZU2347" s="59"/>
      <c r="UZV2347" s="59"/>
      <c r="UZW2347" s="59"/>
      <c r="UZX2347" s="59"/>
      <c r="UZY2347" s="59"/>
      <c r="UZZ2347" s="59"/>
      <c r="VAA2347" s="59"/>
      <c r="VAB2347" s="59"/>
      <c r="VAC2347" s="59"/>
      <c r="VAD2347" s="59"/>
      <c r="VAE2347" s="59"/>
      <c r="VAF2347" s="59"/>
      <c r="VAG2347" s="59"/>
      <c r="VAH2347" s="59"/>
      <c r="VAI2347" s="59"/>
      <c r="VAJ2347" s="59"/>
      <c r="VAK2347" s="59"/>
      <c r="VAL2347" s="59"/>
      <c r="VAM2347" s="59"/>
      <c r="VAN2347" s="59"/>
      <c r="VAO2347" s="59"/>
      <c r="VAP2347" s="59"/>
      <c r="VAQ2347" s="59"/>
      <c r="VAR2347" s="59"/>
      <c r="VAS2347" s="59"/>
      <c r="VAT2347" s="59"/>
      <c r="VAU2347" s="59"/>
      <c r="VAV2347" s="59"/>
      <c r="VAW2347" s="59"/>
      <c r="VAX2347" s="59"/>
      <c r="VAY2347" s="59"/>
      <c r="VAZ2347" s="59"/>
      <c r="VBA2347" s="59"/>
      <c r="VBB2347" s="59"/>
      <c r="VBC2347" s="59"/>
      <c r="VBD2347" s="59"/>
      <c r="VBE2347" s="59"/>
      <c r="VBF2347" s="59"/>
      <c r="VBG2347" s="59"/>
      <c r="VBH2347" s="59"/>
      <c r="VBI2347" s="59"/>
      <c r="VBJ2347" s="59"/>
      <c r="VBK2347" s="59"/>
      <c r="VBL2347" s="59"/>
      <c r="VBM2347" s="59"/>
      <c r="VBN2347" s="59"/>
      <c r="VBO2347" s="59"/>
      <c r="VBP2347" s="59"/>
      <c r="VBQ2347" s="59"/>
      <c r="VBR2347" s="59"/>
      <c r="VBS2347" s="59"/>
      <c r="VBT2347" s="59"/>
      <c r="VBU2347" s="59"/>
      <c r="VBV2347" s="59"/>
      <c r="VBW2347" s="59"/>
      <c r="VBX2347" s="59"/>
      <c r="VBY2347" s="59"/>
      <c r="VBZ2347" s="59"/>
      <c r="VCA2347" s="59"/>
      <c r="VCB2347" s="59"/>
      <c r="VCC2347" s="59"/>
      <c r="VCD2347" s="59"/>
      <c r="VCE2347" s="59"/>
      <c r="VCF2347" s="59"/>
      <c r="VCG2347" s="59"/>
      <c r="VCH2347" s="59"/>
      <c r="VCI2347" s="59"/>
      <c r="VCJ2347" s="59"/>
      <c r="VCK2347" s="59"/>
      <c r="VCL2347" s="59"/>
      <c r="VCM2347" s="59"/>
      <c r="VCN2347" s="59"/>
      <c r="VCO2347" s="59"/>
      <c r="VCP2347" s="59"/>
      <c r="VCQ2347" s="59"/>
      <c r="VCR2347" s="59"/>
      <c r="VCS2347" s="59"/>
      <c r="VCT2347" s="59"/>
      <c r="VCU2347" s="59"/>
      <c r="VCV2347" s="59"/>
      <c r="VCW2347" s="59"/>
      <c r="VCX2347" s="59"/>
      <c r="VCY2347" s="59"/>
      <c r="VCZ2347" s="59"/>
      <c r="VDA2347" s="59"/>
      <c r="VDB2347" s="59"/>
      <c r="VDC2347" s="59"/>
      <c r="VDD2347" s="59"/>
      <c r="VDE2347" s="59"/>
      <c r="VDF2347" s="59"/>
      <c r="VDG2347" s="59"/>
      <c r="VDH2347" s="59"/>
      <c r="VDI2347" s="59"/>
      <c r="VDJ2347" s="59"/>
      <c r="VDK2347" s="59"/>
      <c r="VDL2347" s="59"/>
      <c r="VDM2347" s="59"/>
      <c r="VDN2347" s="59"/>
      <c r="VDO2347" s="59"/>
      <c r="VDP2347" s="59"/>
      <c r="VDQ2347" s="59"/>
      <c r="VDR2347" s="59"/>
      <c r="VDS2347" s="59"/>
      <c r="VDT2347" s="59"/>
      <c r="VDU2347" s="59"/>
      <c r="VDV2347" s="59"/>
      <c r="VDW2347" s="59"/>
      <c r="VDX2347" s="59"/>
      <c r="VDY2347" s="59"/>
      <c r="VDZ2347" s="59"/>
      <c r="VEA2347" s="59"/>
      <c r="VEB2347" s="59"/>
      <c r="VEC2347" s="59"/>
      <c r="VED2347" s="59"/>
      <c r="VEE2347" s="59"/>
      <c r="VEF2347" s="59"/>
      <c r="VEG2347" s="59"/>
      <c r="VEH2347" s="59"/>
      <c r="VEI2347" s="59"/>
      <c r="VEJ2347" s="59"/>
      <c r="VEK2347" s="59"/>
      <c r="VEL2347" s="59"/>
      <c r="VEM2347" s="59"/>
      <c r="VEN2347" s="59"/>
      <c r="VEO2347" s="59"/>
      <c r="VEP2347" s="59"/>
      <c r="VEQ2347" s="59"/>
      <c r="VER2347" s="59"/>
      <c r="VES2347" s="59"/>
      <c r="VET2347" s="59"/>
      <c r="VEU2347" s="59"/>
      <c r="VEV2347" s="59"/>
      <c r="VEW2347" s="59"/>
      <c r="VEX2347" s="59"/>
      <c r="VEY2347" s="59"/>
      <c r="VEZ2347" s="59"/>
      <c r="VFA2347" s="59"/>
      <c r="VFB2347" s="59"/>
      <c r="VFC2347" s="59"/>
      <c r="VFD2347" s="59"/>
      <c r="VFE2347" s="59"/>
      <c r="VFF2347" s="59"/>
      <c r="VFG2347" s="59"/>
      <c r="VFH2347" s="59"/>
      <c r="VFI2347" s="59"/>
      <c r="VFJ2347" s="59"/>
      <c r="VFK2347" s="59"/>
      <c r="VFL2347" s="59"/>
      <c r="VFM2347" s="59"/>
      <c r="VFN2347" s="59"/>
      <c r="VFO2347" s="59"/>
      <c r="VFP2347" s="59"/>
      <c r="VFQ2347" s="59"/>
      <c r="VFR2347" s="59"/>
      <c r="VFS2347" s="59"/>
      <c r="VFT2347" s="59"/>
      <c r="VFU2347" s="59"/>
      <c r="VFV2347" s="59"/>
      <c r="VFW2347" s="59"/>
      <c r="VFX2347" s="59"/>
      <c r="VFY2347" s="59"/>
      <c r="VFZ2347" s="59"/>
      <c r="VGA2347" s="59"/>
      <c r="VGB2347" s="59"/>
      <c r="VGC2347" s="59"/>
      <c r="VGD2347" s="59"/>
      <c r="VGE2347" s="59"/>
      <c r="VGF2347" s="59"/>
      <c r="VGG2347" s="59"/>
      <c r="VGH2347" s="59"/>
      <c r="VGI2347" s="59"/>
      <c r="VGJ2347" s="59"/>
      <c r="VGK2347" s="59"/>
      <c r="VGL2347" s="59"/>
      <c r="VGM2347" s="59"/>
      <c r="VGN2347" s="59"/>
      <c r="VGO2347" s="59"/>
      <c r="VGP2347" s="59"/>
      <c r="VGQ2347" s="59"/>
      <c r="VGR2347" s="59"/>
      <c r="VGS2347" s="59"/>
      <c r="VGT2347" s="59"/>
      <c r="VGU2347" s="59"/>
      <c r="VGV2347" s="59"/>
      <c r="VGW2347" s="59"/>
      <c r="VGX2347" s="59"/>
      <c r="VGY2347" s="59"/>
      <c r="VGZ2347" s="59"/>
      <c r="VHA2347" s="59"/>
      <c r="VHB2347" s="59"/>
      <c r="VHC2347" s="59"/>
      <c r="VHD2347" s="59"/>
      <c r="VHE2347" s="59"/>
      <c r="VHF2347" s="59"/>
      <c r="VHG2347" s="59"/>
      <c r="VHH2347" s="59"/>
      <c r="VHI2347" s="59"/>
      <c r="VHJ2347" s="59"/>
      <c r="VHK2347" s="59"/>
      <c r="VHL2347" s="59"/>
      <c r="VHM2347" s="59"/>
      <c r="VHN2347" s="59"/>
      <c r="VHO2347" s="59"/>
      <c r="VHP2347" s="59"/>
      <c r="VHQ2347" s="59"/>
      <c r="VHR2347" s="59"/>
      <c r="VHS2347" s="59"/>
      <c r="VHT2347" s="59"/>
      <c r="VHU2347" s="59"/>
      <c r="VHV2347" s="59"/>
      <c r="VHW2347" s="59"/>
      <c r="VHX2347" s="59"/>
      <c r="VHY2347" s="59"/>
      <c r="VHZ2347" s="59"/>
      <c r="VIA2347" s="59"/>
      <c r="VIB2347" s="59"/>
      <c r="VIC2347" s="59"/>
      <c r="VID2347" s="59"/>
      <c r="VIE2347" s="59"/>
      <c r="VIF2347" s="59"/>
      <c r="VIG2347" s="59"/>
      <c r="VIH2347" s="59"/>
      <c r="VII2347" s="59"/>
      <c r="VIJ2347" s="59"/>
      <c r="VIK2347" s="59"/>
      <c r="VIL2347" s="59"/>
      <c r="VIM2347" s="59"/>
      <c r="VIN2347" s="59"/>
      <c r="VIO2347" s="59"/>
      <c r="VIP2347" s="59"/>
      <c r="VIQ2347" s="59"/>
      <c r="VIR2347" s="59"/>
      <c r="VIS2347" s="59"/>
      <c r="VIT2347" s="59"/>
      <c r="VIU2347" s="59"/>
      <c r="VIV2347" s="59"/>
      <c r="VIW2347" s="59"/>
      <c r="VIX2347" s="59"/>
      <c r="VIY2347" s="59"/>
      <c r="VIZ2347" s="59"/>
      <c r="VJA2347" s="59"/>
      <c r="VJB2347" s="59"/>
      <c r="VJC2347" s="59"/>
      <c r="VJD2347" s="59"/>
      <c r="VJE2347" s="59"/>
      <c r="VJF2347" s="59"/>
      <c r="VJG2347" s="59"/>
      <c r="VJH2347" s="59"/>
      <c r="VJI2347" s="59"/>
      <c r="VJJ2347" s="59"/>
      <c r="VJK2347" s="59"/>
      <c r="VJL2347" s="59"/>
      <c r="VJM2347" s="59"/>
      <c r="VJN2347" s="59"/>
      <c r="VJO2347" s="59"/>
      <c r="VJP2347" s="59"/>
      <c r="VJQ2347" s="59"/>
      <c r="VJR2347" s="59"/>
      <c r="VJS2347" s="59"/>
      <c r="VJT2347" s="59"/>
      <c r="VJU2347" s="59"/>
      <c r="VJV2347" s="59"/>
      <c r="VJW2347" s="59"/>
      <c r="VJX2347" s="59"/>
      <c r="VJY2347" s="59"/>
      <c r="VJZ2347" s="59"/>
      <c r="VKA2347" s="59"/>
      <c r="VKB2347" s="59"/>
      <c r="VKC2347" s="59"/>
      <c r="VKD2347" s="59"/>
      <c r="VKE2347" s="59"/>
      <c r="VKF2347" s="59"/>
      <c r="VKG2347" s="59"/>
      <c r="VKH2347" s="59"/>
      <c r="VKI2347" s="59"/>
      <c r="VKJ2347" s="59"/>
      <c r="VKK2347" s="59"/>
      <c r="VKL2347" s="59"/>
      <c r="VKM2347" s="59"/>
      <c r="VKN2347" s="59"/>
      <c r="VKO2347" s="59"/>
      <c r="VKP2347" s="59"/>
      <c r="VKQ2347" s="59"/>
      <c r="VKR2347" s="59"/>
      <c r="VKS2347" s="59"/>
      <c r="VKT2347" s="59"/>
      <c r="VKU2347" s="59"/>
      <c r="VKV2347" s="59"/>
      <c r="VKW2347" s="59"/>
      <c r="VKX2347" s="59"/>
      <c r="VKY2347" s="59"/>
      <c r="VKZ2347" s="59"/>
      <c r="VLA2347" s="59"/>
      <c r="VLB2347" s="59"/>
      <c r="VLC2347" s="59"/>
      <c r="VLD2347" s="59"/>
      <c r="VLE2347" s="59"/>
      <c r="VLF2347" s="59"/>
      <c r="VLG2347" s="59"/>
      <c r="VLH2347" s="59"/>
      <c r="VLI2347" s="59"/>
      <c r="VLJ2347" s="59"/>
      <c r="VLK2347" s="59"/>
      <c r="VLL2347" s="59"/>
      <c r="VLM2347" s="59"/>
      <c r="VLN2347" s="59"/>
      <c r="VLO2347" s="59"/>
      <c r="VLP2347" s="59"/>
      <c r="VLQ2347" s="59"/>
      <c r="VLR2347" s="59"/>
      <c r="VLS2347" s="59"/>
      <c r="VLT2347" s="59"/>
      <c r="VLU2347" s="59"/>
      <c r="VLV2347" s="59"/>
      <c r="VLW2347" s="59"/>
      <c r="VLX2347" s="59"/>
      <c r="VLY2347" s="59"/>
      <c r="VLZ2347" s="59"/>
      <c r="VMA2347" s="59"/>
      <c r="VMB2347" s="59"/>
      <c r="VMC2347" s="59"/>
      <c r="VMD2347" s="59"/>
      <c r="VME2347" s="59"/>
      <c r="VMF2347" s="59"/>
      <c r="VMG2347" s="59"/>
      <c r="VMH2347" s="59"/>
      <c r="VMI2347" s="59"/>
      <c r="VMJ2347" s="59"/>
      <c r="VMK2347" s="59"/>
      <c r="VML2347" s="59"/>
      <c r="VMM2347" s="59"/>
      <c r="VMN2347" s="59"/>
      <c r="VMO2347" s="59"/>
      <c r="VMP2347" s="59"/>
      <c r="VMQ2347" s="59"/>
      <c r="VMR2347" s="59"/>
      <c r="VMS2347" s="59"/>
      <c r="VMT2347" s="59"/>
      <c r="VMU2347" s="59"/>
      <c r="VMV2347" s="59"/>
      <c r="VMW2347" s="59"/>
      <c r="VMX2347" s="59"/>
      <c r="VMY2347" s="59"/>
      <c r="VMZ2347" s="59"/>
      <c r="VNA2347" s="59"/>
      <c r="VNB2347" s="59"/>
      <c r="VNC2347" s="59"/>
      <c r="VND2347" s="59"/>
      <c r="VNE2347" s="59"/>
      <c r="VNF2347" s="59"/>
      <c r="VNG2347" s="59"/>
      <c r="VNH2347" s="59"/>
      <c r="VNI2347" s="59"/>
      <c r="VNJ2347" s="59"/>
      <c r="VNK2347" s="59"/>
      <c r="VNL2347" s="59"/>
      <c r="VNM2347" s="59"/>
      <c r="VNN2347" s="59"/>
      <c r="VNO2347" s="59"/>
      <c r="VNP2347" s="59"/>
      <c r="VNQ2347" s="59"/>
      <c r="VNR2347" s="59"/>
      <c r="VNS2347" s="59"/>
      <c r="VNT2347" s="59"/>
      <c r="VNU2347" s="59"/>
      <c r="VNV2347" s="59"/>
      <c r="VNW2347" s="59"/>
      <c r="VNX2347" s="59"/>
      <c r="VNY2347" s="59"/>
      <c r="VNZ2347" s="59"/>
      <c r="VOA2347" s="59"/>
      <c r="VOB2347" s="59"/>
      <c r="VOC2347" s="59"/>
      <c r="VOD2347" s="59"/>
      <c r="VOE2347" s="59"/>
      <c r="VOF2347" s="59"/>
      <c r="VOG2347" s="59"/>
      <c r="VOH2347" s="59"/>
      <c r="VOI2347" s="59"/>
      <c r="VOJ2347" s="59"/>
      <c r="VOK2347" s="59"/>
      <c r="VOL2347" s="59"/>
      <c r="VOM2347" s="59"/>
      <c r="VON2347" s="59"/>
      <c r="VOO2347" s="59"/>
      <c r="VOP2347" s="59"/>
      <c r="VOQ2347" s="59"/>
      <c r="VOR2347" s="59"/>
      <c r="VOS2347" s="59"/>
      <c r="VOT2347" s="59"/>
      <c r="VOU2347" s="59"/>
      <c r="VOV2347" s="59"/>
      <c r="VOW2347" s="59"/>
      <c r="VOX2347" s="59"/>
      <c r="VOY2347" s="59"/>
      <c r="VOZ2347" s="59"/>
      <c r="VPA2347" s="59"/>
      <c r="VPB2347" s="59"/>
      <c r="VPC2347" s="59"/>
      <c r="VPD2347" s="59"/>
      <c r="VPE2347" s="59"/>
      <c r="VPF2347" s="59"/>
      <c r="VPG2347" s="59"/>
      <c r="VPH2347" s="59"/>
      <c r="VPI2347" s="59"/>
      <c r="VPJ2347" s="59"/>
      <c r="VPK2347" s="59"/>
      <c r="VPL2347" s="59"/>
      <c r="VPM2347" s="59"/>
      <c r="VPN2347" s="59"/>
      <c r="VPO2347" s="59"/>
      <c r="VPP2347" s="59"/>
      <c r="VPQ2347" s="59"/>
      <c r="VPR2347" s="59"/>
      <c r="VPS2347" s="59"/>
      <c r="VPT2347" s="59"/>
      <c r="VPU2347" s="59"/>
      <c r="VPV2347" s="59"/>
      <c r="VPW2347" s="59"/>
      <c r="VPX2347" s="59"/>
      <c r="VPY2347" s="59"/>
      <c r="VPZ2347" s="59"/>
      <c r="VQA2347" s="59"/>
      <c r="VQB2347" s="59"/>
      <c r="VQC2347" s="59"/>
      <c r="VQD2347" s="59"/>
      <c r="VQE2347" s="59"/>
      <c r="VQF2347" s="59"/>
      <c r="VQG2347" s="59"/>
      <c r="VQH2347" s="59"/>
      <c r="VQI2347" s="59"/>
      <c r="VQJ2347" s="59"/>
      <c r="VQK2347" s="59"/>
      <c r="VQL2347" s="59"/>
      <c r="VQM2347" s="59"/>
      <c r="VQN2347" s="59"/>
      <c r="VQO2347" s="59"/>
      <c r="VQP2347" s="59"/>
      <c r="VQQ2347" s="59"/>
      <c r="VQR2347" s="59"/>
      <c r="VQS2347" s="59"/>
      <c r="VQT2347" s="59"/>
      <c r="VQU2347" s="59"/>
      <c r="VQV2347" s="59"/>
      <c r="VQW2347" s="59"/>
      <c r="VQX2347" s="59"/>
      <c r="VQY2347" s="59"/>
      <c r="VQZ2347" s="59"/>
      <c r="VRA2347" s="59"/>
      <c r="VRB2347" s="59"/>
      <c r="VRC2347" s="59"/>
      <c r="VRD2347" s="59"/>
      <c r="VRE2347" s="59"/>
      <c r="VRF2347" s="59"/>
      <c r="VRG2347" s="59"/>
      <c r="VRH2347" s="59"/>
      <c r="VRI2347" s="59"/>
      <c r="VRJ2347" s="59"/>
      <c r="VRK2347" s="59"/>
      <c r="VRL2347" s="59"/>
      <c r="VRM2347" s="59"/>
      <c r="VRN2347" s="59"/>
      <c r="VRO2347" s="59"/>
      <c r="VRP2347" s="59"/>
      <c r="VRQ2347" s="59"/>
      <c r="VRR2347" s="59"/>
      <c r="VRS2347" s="59"/>
      <c r="VRT2347" s="59"/>
      <c r="VRU2347" s="59"/>
      <c r="VRV2347" s="59"/>
      <c r="VRW2347" s="59"/>
      <c r="VRX2347" s="59"/>
      <c r="VRY2347" s="59"/>
      <c r="VRZ2347" s="59"/>
      <c r="VSA2347" s="59"/>
      <c r="VSB2347" s="59"/>
      <c r="VSC2347" s="59"/>
      <c r="VSD2347" s="59"/>
      <c r="VSE2347" s="59"/>
      <c r="VSF2347" s="59"/>
      <c r="VSG2347" s="59"/>
      <c r="VSH2347" s="59"/>
      <c r="VSI2347" s="59"/>
      <c r="VSJ2347" s="59"/>
      <c r="VSK2347" s="59"/>
      <c r="VSL2347" s="59"/>
      <c r="VSM2347" s="59"/>
      <c r="VSN2347" s="59"/>
      <c r="VSO2347" s="59"/>
      <c r="VSP2347" s="59"/>
      <c r="VSQ2347" s="59"/>
      <c r="VSR2347" s="59"/>
      <c r="VSS2347" s="59"/>
      <c r="VST2347" s="59"/>
      <c r="VSU2347" s="59"/>
      <c r="VSV2347" s="59"/>
      <c r="VSW2347" s="59"/>
      <c r="VSX2347" s="59"/>
      <c r="VSY2347" s="59"/>
      <c r="VSZ2347" s="59"/>
      <c r="VTA2347" s="59"/>
      <c r="VTB2347" s="59"/>
      <c r="VTC2347" s="59"/>
      <c r="VTD2347" s="59"/>
      <c r="VTE2347" s="59"/>
      <c r="VTF2347" s="59"/>
      <c r="VTG2347" s="59"/>
      <c r="VTH2347" s="59"/>
      <c r="VTI2347" s="59"/>
      <c r="VTJ2347" s="59"/>
      <c r="VTK2347" s="59"/>
      <c r="VTL2347" s="59"/>
      <c r="VTM2347" s="59"/>
      <c r="VTN2347" s="59"/>
      <c r="VTO2347" s="59"/>
      <c r="VTP2347" s="59"/>
      <c r="VTQ2347" s="59"/>
      <c r="VTR2347" s="59"/>
      <c r="VTS2347" s="59"/>
      <c r="VTT2347" s="59"/>
      <c r="VTU2347" s="59"/>
      <c r="VTV2347" s="59"/>
      <c r="VTW2347" s="59"/>
      <c r="VTX2347" s="59"/>
      <c r="VTY2347" s="59"/>
      <c r="VTZ2347" s="59"/>
      <c r="VUA2347" s="59"/>
      <c r="VUB2347" s="59"/>
      <c r="VUC2347" s="59"/>
      <c r="VUD2347" s="59"/>
      <c r="VUE2347" s="59"/>
      <c r="VUF2347" s="59"/>
      <c r="VUG2347" s="59"/>
      <c r="VUH2347" s="59"/>
      <c r="VUI2347" s="59"/>
      <c r="VUJ2347" s="59"/>
      <c r="VUK2347" s="59"/>
      <c r="VUL2347" s="59"/>
      <c r="VUM2347" s="59"/>
      <c r="VUN2347" s="59"/>
      <c r="VUO2347" s="59"/>
      <c r="VUP2347" s="59"/>
      <c r="VUQ2347" s="59"/>
      <c r="VUR2347" s="59"/>
      <c r="VUS2347" s="59"/>
      <c r="VUT2347" s="59"/>
      <c r="VUU2347" s="59"/>
      <c r="VUV2347" s="59"/>
      <c r="VUW2347" s="59"/>
      <c r="VUX2347" s="59"/>
      <c r="VUY2347" s="59"/>
      <c r="VUZ2347" s="59"/>
      <c r="VVA2347" s="59"/>
      <c r="VVB2347" s="59"/>
      <c r="VVC2347" s="59"/>
      <c r="VVD2347" s="59"/>
      <c r="VVE2347" s="59"/>
      <c r="VVF2347" s="59"/>
      <c r="VVG2347" s="59"/>
      <c r="VVH2347" s="59"/>
      <c r="VVI2347" s="59"/>
      <c r="VVJ2347" s="59"/>
      <c r="VVK2347" s="59"/>
      <c r="VVL2347" s="59"/>
      <c r="VVM2347" s="59"/>
      <c r="VVN2347" s="59"/>
      <c r="VVO2347" s="59"/>
      <c r="VVP2347" s="59"/>
      <c r="VVQ2347" s="59"/>
      <c r="VVR2347" s="59"/>
      <c r="VVS2347" s="59"/>
      <c r="VVT2347" s="59"/>
      <c r="VVU2347" s="59"/>
      <c r="VVV2347" s="59"/>
      <c r="VVW2347" s="59"/>
      <c r="VVX2347" s="59"/>
      <c r="VVY2347" s="59"/>
      <c r="VVZ2347" s="59"/>
      <c r="VWA2347" s="59"/>
      <c r="VWB2347" s="59"/>
      <c r="VWC2347" s="59"/>
      <c r="VWD2347" s="59"/>
      <c r="VWE2347" s="59"/>
      <c r="VWF2347" s="59"/>
      <c r="VWG2347" s="59"/>
      <c r="VWH2347" s="59"/>
      <c r="VWI2347" s="59"/>
      <c r="VWJ2347" s="59"/>
      <c r="VWK2347" s="59"/>
      <c r="VWL2347" s="59"/>
      <c r="VWM2347" s="59"/>
      <c r="VWN2347" s="59"/>
      <c r="VWO2347" s="59"/>
      <c r="VWP2347" s="59"/>
      <c r="VWQ2347" s="59"/>
      <c r="VWR2347" s="59"/>
      <c r="VWS2347" s="59"/>
      <c r="VWT2347" s="59"/>
      <c r="VWU2347" s="59"/>
      <c r="VWV2347" s="59"/>
      <c r="VWW2347" s="59"/>
      <c r="VWX2347" s="59"/>
      <c r="VWY2347" s="59"/>
      <c r="VWZ2347" s="59"/>
      <c r="VXA2347" s="59"/>
      <c r="VXB2347" s="59"/>
      <c r="VXC2347" s="59"/>
      <c r="VXD2347" s="59"/>
      <c r="VXE2347" s="59"/>
      <c r="VXF2347" s="59"/>
      <c r="VXG2347" s="59"/>
      <c r="VXH2347" s="59"/>
      <c r="VXI2347" s="59"/>
      <c r="VXJ2347" s="59"/>
      <c r="VXK2347" s="59"/>
      <c r="VXL2347" s="59"/>
      <c r="VXM2347" s="59"/>
      <c r="VXN2347" s="59"/>
      <c r="VXO2347" s="59"/>
      <c r="VXP2347" s="59"/>
      <c r="VXQ2347" s="59"/>
      <c r="VXR2347" s="59"/>
      <c r="VXS2347" s="59"/>
      <c r="VXT2347" s="59"/>
      <c r="VXU2347" s="59"/>
      <c r="VXV2347" s="59"/>
      <c r="VXW2347" s="59"/>
      <c r="VXX2347" s="59"/>
      <c r="VXY2347" s="59"/>
      <c r="VXZ2347" s="59"/>
      <c r="VYA2347" s="59"/>
      <c r="VYB2347" s="59"/>
      <c r="VYC2347" s="59"/>
      <c r="VYD2347" s="59"/>
      <c r="VYE2347" s="59"/>
      <c r="VYF2347" s="59"/>
      <c r="VYG2347" s="59"/>
      <c r="VYH2347" s="59"/>
      <c r="VYI2347" s="59"/>
      <c r="VYJ2347" s="59"/>
      <c r="VYK2347" s="59"/>
      <c r="VYL2347" s="59"/>
      <c r="VYM2347" s="59"/>
      <c r="VYN2347" s="59"/>
      <c r="VYO2347" s="59"/>
      <c r="VYP2347" s="59"/>
      <c r="VYQ2347" s="59"/>
      <c r="VYR2347" s="59"/>
      <c r="VYS2347" s="59"/>
      <c r="VYT2347" s="59"/>
      <c r="VYU2347" s="59"/>
      <c r="VYV2347" s="59"/>
      <c r="VYW2347" s="59"/>
      <c r="VYX2347" s="59"/>
      <c r="VYY2347" s="59"/>
      <c r="VYZ2347" s="59"/>
      <c r="VZA2347" s="59"/>
      <c r="VZB2347" s="59"/>
      <c r="VZC2347" s="59"/>
      <c r="VZD2347" s="59"/>
      <c r="VZE2347" s="59"/>
      <c r="VZF2347" s="59"/>
      <c r="VZG2347" s="59"/>
      <c r="VZH2347" s="59"/>
      <c r="VZI2347" s="59"/>
      <c r="VZJ2347" s="59"/>
      <c r="VZK2347" s="59"/>
      <c r="VZL2347" s="59"/>
      <c r="VZM2347" s="59"/>
      <c r="VZN2347" s="59"/>
      <c r="VZO2347" s="59"/>
      <c r="VZP2347" s="59"/>
      <c r="VZQ2347" s="59"/>
      <c r="VZR2347" s="59"/>
      <c r="VZS2347" s="59"/>
      <c r="VZT2347" s="59"/>
      <c r="VZU2347" s="59"/>
      <c r="VZV2347" s="59"/>
      <c r="VZW2347" s="59"/>
      <c r="VZX2347" s="59"/>
      <c r="VZY2347" s="59"/>
      <c r="VZZ2347" s="59"/>
      <c r="WAA2347" s="59"/>
      <c r="WAB2347" s="59"/>
      <c r="WAC2347" s="59"/>
      <c r="WAD2347" s="59"/>
      <c r="WAE2347" s="59"/>
      <c r="WAF2347" s="59"/>
      <c r="WAG2347" s="59"/>
      <c r="WAH2347" s="59"/>
      <c r="WAI2347" s="59"/>
      <c r="WAJ2347" s="59"/>
      <c r="WAK2347" s="59"/>
      <c r="WAL2347" s="59"/>
      <c r="WAM2347" s="59"/>
      <c r="WAN2347" s="59"/>
      <c r="WAO2347" s="59"/>
      <c r="WAP2347" s="59"/>
      <c r="WAQ2347" s="59"/>
      <c r="WAR2347" s="59"/>
      <c r="WAS2347" s="59"/>
      <c r="WAT2347" s="59"/>
      <c r="WAU2347" s="59"/>
      <c r="WAV2347" s="59"/>
      <c r="WAW2347" s="59"/>
      <c r="WAX2347" s="59"/>
      <c r="WAY2347" s="59"/>
      <c r="WAZ2347" s="59"/>
      <c r="WBA2347" s="59"/>
      <c r="WBB2347" s="59"/>
      <c r="WBC2347" s="59"/>
      <c r="WBD2347" s="59"/>
      <c r="WBE2347" s="59"/>
      <c r="WBF2347" s="59"/>
      <c r="WBG2347" s="59"/>
      <c r="WBH2347" s="59"/>
      <c r="WBI2347" s="59"/>
      <c r="WBJ2347" s="59"/>
      <c r="WBK2347" s="59"/>
      <c r="WBL2347" s="59"/>
      <c r="WBM2347" s="59"/>
      <c r="WBN2347" s="59"/>
      <c r="WBO2347" s="59"/>
      <c r="WBP2347" s="59"/>
      <c r="WBQ2347" s="59"/>
      <c r="WBR2347" s="59"/>
      <c r="WBS2347" s="59"/>
      <c r="WBT2347" s="59"/>
      <c r="WBU2347" s="59"/>
      <c r="WBV2347" s="59"/>
      <c r="WBW2347" s="59"/>
      <c r="WBX2347" s="59"/>
      <c r="WBY2347" s="59"/>
      <c r="WBZ2347" s="59"/>
      <c r="WCA2347" s="59"/>
      <c r="WCB2347" s="59"/>
      <c r="WCC2347" s="59"/>
      <c r="WCD2347" s="59"/>
      <c r="WCE2347" s="59"/>
      <c r="WCF2347" s="59"/>
      <c r="WCG2347" s="59"/>
      <c r="WCH2347" s="59"/>
      <c r="WCI2347" s="59"/>
      <c r="WCJ2347" s="59"/>
      <c r="WCK2347" s="59"/>
      <c r="WCL2347" s="59"/>
      <c r="WCM2347" s="59"/>
      <c r="WCN2347" s="59"/>
      <c r="WCO2347" s="59"/>
      <c r="WCP2347" s="59"/>
      <c r="WCQ2347" s="59"/>
      <c r="WCR2347" s="59"/>
      <c r="WCS2347" s="59"/>
      <c r="WCT2347" s="59"/>
      <c r="WCU2347" s="59"/>
      <c r="WCV2347" s="59"/>
      <c r="WCW2347" s="59"/>
      <c r="WCX2347" s="59"/>
      <c r="WCY2347" s="59"/>
      <c r="WCZ2347" s="59"/>
      <c r="WDA2347" s="59"/>
      <c r="WDB2347" s="59"/>
      <c r="WDC2347" s="59"/>
      <c r="WDD2347" s="59"/>
      <c r="WDE2347" s="59"/>
      <c r="WDF2347" s="59"/>
      <c r="WDG2347" s="59"/>
      <c r="WDH2347" s="59"/>
      <c r="WDI2347" s="59"/>
      <c r="WDJ2347" s="59"/>
      <c r="WDK2347" s="59"/>
      <c r="WDL2347" s="59"/>
      <c r="WDM2347" s="59"/>
      <c r="WDN2347" s="59"/>
      <c r="WDO2347" s="59"/>
      <c r="WDP2347" s="59"/>
      <c r="WDQ2347" s="59"/>
      <c r="WDR2347" s="59"/>
      <c r="WDS2347" s="59"/>
      <c r="WDT2347" s="59"/>
      <c r="WDU2347" s="59"/>
      <c r="WDV2347" s="59"/>
      <c r="WDW2347" s="59"/>
      <c r="WDX2347" s="59"/>
      <c r="WDY2347" s="59"/>
      <c r="WDZ2347" s="59"/>
      <c r="WEA2347" s="59"/>
      <c r="WEB2347" s="59"/>
      <c r="WEC2347" s="59"/>
      <c r="WED2347" s="59"/>
      <c r="WEE2347" s="59"/>
      <c r="WEF2347" s="59"/>
      <c r="WEG2347" s="59"/>
      <c r="WEH2347" s="59"/>
      <c r="WEI2347" s="59"/>
      <c r="WEJ2347" s="59"/>
      <c r="WEK2347" s="59"/>
      <c r="WEL2347" s="59"/>
      <c r="WEM2347" s="59"/>
      <c r="WEN2347" s="59"/>
      <c r="WEO2347" s="59"/>
      <c r="WEP2347" s="59"/>
      <c r="WEQ2347" s="59"/>
      <c r="WER2347" s="59"/>
      <c r="WES2347" s="59"/>
      <c r="WET2347" s="59"/>
      <c r="WEU2347" s="59"/>
      <c r="WEV2347" s="59"/>
      <c r="WEW2347" s="59"/>
      <c r="WEX2347" s="59"/>
      <c r="WEY2347" s="59"/>
      <c r="WEZ2347" s="59"/>
      <c r="WFA2347" s="59"/>
      <c r="WFB2347" s="59"/>
      <c r="WFC2347" s="59"/>
      <c r="WFD2347" s="59"/>
      <c r="WFE2347" s="59"/>
      <c r="WFF2347" s="59"/>
      <c r="WFG2347" s="59"/>
      <c r="WFH2347" s="59"/>
      <c r="WFI2347" s="59"/>
      <c r="WFJ2347" s="59"/>
      <c r="WFK2347" s="59"/>
      <c r="WFL2347" s="59"/>
      <c r="WFM2347" s="59"/>
      <c r="WFN2347" s="59"/>
      <c r="WFO2347" s="59"/>
      <c r="WFP2347" s="59"/>
      <c r="WFQ2347" s="59"/>
      <c r="WFR2347" s="59"/>
      <c r="WFS2347" s="59"/>
      <c r="WFT2347" s="59"/>
      <c r="WFU2347" s="59"/>
      <c r="WFV2347" s="59"/>
      <c r="WFW2347" s="59"/>
      <c r="WFX2347" s="59"/>
      <c r="WFY2347" s="59"/>
      <c r="WFZ2347" s="59"/>
      <c r="WGA2347" s="59"/>
      <c r="WGB2347" s="59"/>
      <c r="WGC2347" s="59"/>
      <c r="WGD2347" s="59"/>
      <c r="WGE2347" s="59"/>
      <c r="WGF2347" s="59"/>
      <c r="WGG2347" s="59"/>
      <c r="WGH2347" s="59"/>
      <c r="WGI2347" s="59"/>
      <c r="WGJ2347" s="59"/>
      <c r="WGK2347" s="59"/>
      <c r="WGL2347" s="59"/>
      <c r="WGM2347" s="59"/>
      <c r="WGN2347" s="59"/>
      <c r="WGO2347" s="59"/>
      <c r="WGP2347" s="59"/>
      <c r="WGQ2347" s="59"/>
      <c r="WGR2347" s="59"/>
      <c r="WGS2347" s="59"/>
      <c r="WGT2347" s="59"/>
      <c r="WGU2347" s="59"/>
      <c r="WGV2347" s="59"/>
      <c r="WGW2347" s="59"/>
      <c r="WGX2347" s="59"/>
      <c r="WGY2347" s="59"/>
      <c r="WGZ2347" s="59"/>
      <c r="WHA2347" s="59"/>
      <c r="WHB2347" s="59"/>
      <c r="WHC2347" s="59"/>
      <c r="WHD2347" s="59"/>
      <c r="WHE2347" s="59"/>
      <c r="WHF2347" s="59"/>
      <c r="WHG2347" s="59"/>
      <c r="WHH2347" s="59"/>
      <c r="WHI2347" s="59"/>
      <c r="WHJ2347" s="59"/>
      <c r="WHK2347" s="59"/>
      <c r="WHL2347" s="59"/>
      <c r="WHM2347" s="59"/>
      <c r="WHN2347" s="59"/>
      <c r="WHO2347" s="59"/>
      <c r="WHP2347" s="59"/>
      <c r="WHQ2347" s="59"/>
      <c r="WHR2347" s="59"/>
      <c r="WHS2347" s="59"/>
      <c r="WHT2347" s="59"/>
      <c r="WHU2347" s="59"/>
      <c r="WHV2347" s="59"/>
      <c r="WHW2347" s="59"/>
      <c r="WHX2347" s="59"/>
      <c r="WHY2347" s="59"/>
      <c r="WHZ2347" s="59"/>
      <c r="WIA2347" s="59"/>
      <c r="WIB2347" s="59"/>
      <c r="WIC2347" s="59"/>
      <c r="WID2347" s="59"/>
      <c r="WIE2347" s="59"/>
      <c r="WIF2347" s="59"/>
      <c r="WIG2347" s="59"/>
      <c r="WIH2347" s="59"/>
      <c r="WII2347" s="59"/>
      <c r="WIJ2347" s="59"/>
      <c r="WIK2347" s="59"/>
      <c r="WIL2347" s="59"/>
      <c r="WIM2347" s="59"/>
      <c r="WIN2347" s="59"/>
      <c r="WIO2347" s="59"/>
      <c r="WIP2347" s="59"/>
      <c r="WIQ2347" s="59"/>
      <c r="WIR2347" s="59"/>
      <c r="WIS2347" s="59"/>
      <c r="WIT2347" s="59"/>
      <c r="WIU2347" s="59"/>
      <c r="WIV2347" s="59"/>
      <c r="WIW2347" s="59"/>
      <c r="WIX2347" s="59"/>
      <c r="WIY2347" s="59"/>
      <c r="WIZ2347" s="59"/>
      <c r="WJA2347" s="59"/>
      <c r="WJB2347" s="59"/>
      <c r="WJC2347" s="59"/>
      <c r="WJD2347" s="59"/>
      <c r="WJE2347" s="59"/>
      <c r="WJF2347" s="59"/>
      <c r="WJG2347" s="59"/>
      <c r="WJH2347" s="59"/>
      <c r="WJI2347" s="59"/>
      <c r="WJJ2347" s="59"/>
      <c r="WJK2347" s="59"/>
      <c r="WJL2347" s="59"/>
      <c r="WJM2347" s="59"/>
      <c r="WJN2347" s="59"/>
      <c r="WJO2347" s="59"/>
      <c r="WJP2347" s="59"/>
      <c r="WJQ2347" s="59"/>
      <c r="WJR2347" s="59"/>
      <c r="WJS2347" s="59"/>
      <c r="WJT2347" s="59"/>
      <c r="WJU2347" s="59"/>
      <c r="WJV2347" s="59"/>
      <c r="WJW2347" s="59"/>
      <c r="WJX2347" s="59"/>
      <c r="WJY2347" s="59"/>
      <c r="WJZ2347" s="59"/>
      <c r="WKA2347" s="59"/>
      <c r="WKB2347" s="59"/>
      <c r="WKC2347" s="59"/>
      <c r="WKD2347" s="59"/>
      <c r="WKE2347" s="59"/>
      <c r="WKF2347" s="59"/>
      <c r="WKG2347" s="59"/>
      <c r="WKH2347" s="59"/>
      <c r="WKI2347" s="59"/>
      <c r="WKJ2347" s="59"/>
      <c r="WKK2347" s="59"/>
      <c r="WKL2347" s="59"/>
      <c r="WKM2347" s="59"/>
      <c r="WKN2347" s="59"/>
      <c r="WKO2347" s="59"/>
      <c r="WKP2347" s="59"/>
      <c r="WKQ2347" s="59"/>
      <c r="WKR2347" s="59"/>
      <c r="WKS2347" s="59"/>
      <c r="WKT2347" s="59"/>
      <c r="WKU2347" s="59"/>
      <c r="WKV2347" s="59"/>
      <c r="WKW2347" s="59"/>
      <c r="WKX2347" s="59"/>
      <c r="WKY2347" s="59"/>
      <c r="WKZ2347" s="59"/>
      <c r="WLA2347" s="59"/>
      <c r="WLB2347" s="59"/>
      <c r="WLC2347" s="59"/>
      <c r="WLD2347" s="59"/>
      <c r="WLE2347" s="59"/>
      <c r="WLF2347" s="59"/>
      <c r="WLG2347" s="59"/>
      <c r="WLH2347" s="59"/>
      <c r="WLI2347" s="59"/>
      <c r="WLJ2347" s="59"/>
      <c r="WLK2347" s="59"/>
      <c r="WLL2347" s="59"/>
      <c r="WLM2347" s="59"/>
      <c r="WLN2347" s="59"/>
      <c r="WLO2347" s="59"/>
      <c r="WLP2347" s="59"/>
      <c r="WLQ2347" s="59"/>
      <c r="WLR2347" s="59"/>
      <c r="WLS2347" s="59"/>
      <c r="WLT2347" s="59"/>
      <c r="WLU2347" s="59"/>
      <c r="WLV2347" s="59"/>
      <c r="WLW2347" s="59"/>
      <c r="WLX2347" s="59"/>
      <c r="WLY2347" s="59"/>
      <c r="WLZ2347" s="59"/>
      <c r="WMA2347" s="59"/>
      <c r="WMB2347" s="59"/>
      <c r="WMC2347" s="59"/>
      <c r="WMD2347" s="59"/>
      <c r="WME2347" s="59"/>
      <c r="WMF2347" s="59"/>
      <c r="WMG2347" s="59"/>
      <c r="WMH2347" s="59"/>
      <c r="WMI2347" s="59"/>
      <c r="WMJ2347" s="59"/>
      <c r="WMK2347" s="59"/>
      <c r="WML2347" s="59"/>
      <c r="WMM2347" s="59"/>
      <c r="WMN2347" s="59"/>
      <c r="WMO2347" s="59"/>
      <c r="WMP2347" s="59"/>
      <c r="WMQ2347" s="59"/>
      <c r="WMR2347" s="59"/>
      <c r="WMS2347" s="59"/>
      <c r="WMT2347" s="59"/>
      <c r="WMU2347" s="59"/>
      <c r="WMV2347" s="59"/>
      <c r="WMW2347" s="59"/>
      <c r="WMX2347" s="59"/>
      <c r="WMY2347" s="59"/>
      <c r="WMZ2347" s="59"/>
      <c r="WNA2347" s="59"/>
      <c r="WNB2347" s="59"/>
      <c r="WNC2347" s="59"/>
      <c r="WND2347" s="59"/>
      <c r="WNE2347" s="59"/>
      <c r="WNF2347" s="59"/>
      <c r="WNG2347" s="59"/>
      <c r="WNH2347" s="59"/>
      <c r="WNI2347" s="59"/>
      <c r="WNJ2347" s="59"/>
      <c r="WNK2347" s="59"/>
      <c r="WNL2347" s="59"/>
      <c r="WNM2347" s="59"/>
      <c r="WNN2347" s="59"/>
      <c r="WNO2347" s="59"/>
      <c r="WNP2347" s="59"/>
      <c r="WNQ2347" s="59"/>
      <c r="WNR2347" s="59"/>
      <c r="WNS2347" s="59"/>
      <c r="WNT2347" s="59"/>
      <c r="WNU2347" s="59"/>
      <c r="WNV2347" s="59"/>
      <c r="WNW2347" s="59"/>
      <c r="WNX2347" s="59"/>
      <c r="WNY2347" s="59"/>
      <c r="WNZ2347" s="59"/>
      <c r="WOA2347" s="59"/>
      <c r="WOB2347" s="59"/>
      <c r="WOC2347" s="59"/>
      <c r="WOD2347" s="59"/>
      <c r="WOE2347" s="59"/>
      <c r="WOF2347" s="59"/>
      <c r="WOG2347" s="59"/>
      <c r="WOH2347" s="59"/>
      <c r="WOI2347" s="59"/>
      <c r="WOJ2347" s="59"/>
      <c r="WOK2347" s="59"/>
      <c r="WOL2347" s="59"/>
      <c r="WOM2347" s="59"/>
      <c r="WON2347" s="59"/>
      <c r="WOO2347" s="59"/>
      <c r="WOP2347" s="59"/>
      <c r="WOQ2347" s="59"/>
      <c r="WOR2347" s="59"/>
      <c r="WOS2347" s="59"/>
      <c r="WOT2347" s="59"/>
      <c r="WOU2347" s="59"/>
      <c r="WOV2347" s="59"/>
      <c r="WOW2347" s="59"/>
      <c r="WOX2347" s="59"/>
      <c r="WOY2347" s="59"/>
      <c r="WOZ2347" s="59"/>
      <c r="WPA2347" s="59"/>
      <c r="WPB2347" s="59"/>
      <c r="WPC2347" s="59"/>
      <c r="WPD2347" s="59"/>
      <c r="WPE2347" s="59"/>
      <c r="WPF2347" s="59"/>
      <c r="WPG2347" s="59"/>
      <c r="WPH2347" s="59"/>
      <c r="WPI2347" s="59"/>
      <c r="WPJ2347" s="59"/>
      <c r="WPK2347" s="59"/>
      <c r="WPL2347" s="59"/>
      <c r="WPM2347" s="59"/>
      <c r="WPN2347" s="59"/>
      <c r="WPO2347" s="59"/>
      <c r="WPP2347" s="59"/>
      <c r="WPQ2347" s="59"/>
      <c r="WPR2347" s="59"/>
      <c r="WPS2347" s="59"/>
      <c r="WPT2347" s="59"/>
      <c r="WPU2347" s="59"/>
      <c r="WPV2347" s="59"/>
      <c r="WPW2347" s="59"/>
      <c r="WPX2347" s="59"/>
      <c r="WPY2347" s="59"/>
      <c r="WPZ2347" s="59"/>
      <c r="WQA2347" s="59"/>
      <c r="WQB2347" s="59"/>
      <c r="WQC2347" s="59"/>
      <c r="WQD2347" s="59"/>
      <c r="WQE2347" s="59"/>
      <c r="WQF2347" s="59"/>
      <c r="WQG2347" s="59"/>
      <c r="WQH2347" s="59"/>
      <c r="WQI2347" s="59"/>
      <c r="WQJ2347" s="59"/>
      <c r="WQK2347" s="59"/>
      <c r="WQL2347" s="59"/>
      <c r="WQM2347" s="59"/>
      <c r="WQN2347" s="59"/>
      <c r="WQO2347" s="59"/>
      <c r="WQP2347" s="59"/>
      <c r="WQQ2347" s="59"/>
      <c r="WQR2347" s="59"/>
      <c r="WQS2347" s="59"/>
      <c r="WQT2347" s="59"/>
      <c r="WQU2347" s="59"/>
      <c r="WQV2347" s="59"/>
      <c r="WQW2347" s="59"/>
      <c r="WQX2347" s="59"/>
      <c r="WQY2347" s="59"/>
      <c r="WQZ2347" s="59"/>
      <c r="WRA2347" s="59"/>
      <c r="WRB2347" s="59"/>
      <c r="WRC2347" s="59"/>
      <c r="WRD2347" s="59"/>
      <c r="WRE2347" s="59"/>
      <c r="WRF2347" s="59"/>
      <c r="WRG2347" s="59"/>
      <c r="WRH2347" s="59"/>
      <c r="WRI2347" s="59"/>
      <c r="WRJ2347" s="59"/>
      <c r="WRK2347" s="59"/>
      <c r="WRL2347" s="59"/>
      <c r="WRM2347" s="59"/>
      <c r="WRN2347" s="59"/>
      <c r="WRO2347" s="59"/>
      <c r="WRP2347" s="59"/>
      <c r="WRQ2347" s="59"/>
      <c r="WRR2347" s="59"/>
      <c r="WRS2347" s="59"/>
      <c r="WRT2347" s="59"/>
      <c r="WRU2347" s="59"/>
      <c r="WRV2347" s="59"/>
      <c r="WRW2347" s="59"/>
      <c r="WRX2347" s="59"/>
      <c r="WRY2347" s="59"/>
      <c r="WRZ2347" s="59"/>
      <c r="WSA2347" s="59"/>
      <c r="WSB2347" s="59"/>
      <c r="WSC2347" s="59"/>
      <c r="WSD2347" s="59"/>
      <c r="WSE2347" s="59"/>
      <c r="WSF2347" s="59"/>
      <c r="WSG2347" s="59"/>
      <c r="WSH2347" s="59"/>
      <c r="WSI2347" s="59"/>
      <c r="WSJ2347" s="59"/>
      <c r="WSK2347" s="59"/>
      <c r="WSL2347" s="59"/>
      <c r="WSM2347" s="59"/>
      <c r="WSN2347" s="59"/>
      <c r="WSO2347" s="59"/>
      <c r="WSP2347" s="59"/>
      <c r="WSQ2347" s="59"/>
      <c r="WSR2347" s="59"/>
      <c r="WSS2347" s="59"/>
      <c r="WST2347" s="59"/>
      <c r="WSU2347" s="59"/>
      <c r="WSV2347" s="59"/>
      <c r="WSW2347" s="59"/>
      <c r="WSX2347" s="59"/>
      <c r="WSY2347" s="59"/>
      <c r="WSZ2347" s="59"/>
      <c r="WTA2347" s="59"/>
      <c r="WTB2347" s="59"/>
      <c r="WTC2347" s="59"/>
      <c r="WTD2347" s="59"/>
      <c r="WTE2347" s="59"/>
      <c r="WTF2347" s="59"/>
      <c r="WTG2347" s="59"/>
      <c r="WTH2347" s="59"/>
      <c r="WTI2347" s="59"/>
      <c r="WTJ2347" s="59"/>
      <c r="WTK2347" s="59"/>
      <c r="WTL2347" s="59"/>
      <c r="WTM2347" s="59"/>
      <c r="WTN2347" s="59"/>
      <c r="WTO2347" s="59"/>
      <c r="WTP2347" s="59"/>
      <c r="WTQ2347" s="59"/>
      <c r="WTR2347" s="59"/>
      <c r="WTS2347" s="59"/>
      <c r="WTT2347" s="59"/>
      <c r="WTU2347" s="59"/>
      <c r="WTV2347" s="59"/>
      <c r="WTW2347" s="59"/>
      <c r="WTX2347" s="59"/>
      <c r="WTY2347" s="59"/>
      <c r="WTZ2347" s="59"/>
      <c r="WUA2347" s="59"/>
      <c r="WUB2347" s="59"/>
      <c r="WUC2347" s="59"/>
      <c r="WUD2347" s="59"/>
      <c r="WUE2347" s="59"/>
      <c r="WUF2347" s="59"/>
      <c r="WUG2347" s="59"/>
      <c r="WUH2347" s="59"/>
      <c r="WUI2347" s="59"/>
      <c r="WUJ2347" s="59"/>
      <c r="WUK2347" s="59"/>
      <c r="WUL2347" s="59"/>
      <c r="WUM2347" s="59"/>
      <c r="WUN2347" s="59"/>
      <c r="WUO2347" s="59"/>
      <c r="WUP2347" s="59"/>
      <c r="WUQ2347" s="59"/>
      <c r="WUR2347" s="59"/>
      <c r="WUS2347" s="59"/>
      <c r="WUT2347" s="59"/>
      <c r="WUU2347" s="59"/>
      <c r="WUV2347" s="59"/>
      <c r="WUW2347" s="59"/>
      <c r="WUX2347" s="59"/>
      <c r="WUY2347" s="59"/>
      <c r="WUZ2347" s="59"/>
      <c r="WVA2347" s="59"/>
      <c r="WVB2347" s="59"/>
      <c r="WVC2347" s="59"/>
      <c r="WVD2347" s="59"/>
      <c r="WVE2347" s="59"/>
      <c r="WVF2347" s="59"/>
      <c r="WVG2347" s="59"/>
      <c r="WVH2347" s="59"/>
      <c r="WVI2347" s="59"/>
      <c r="WVJ2347" s="59"/>
      <c r="WVK2347" s="59"/>
      <c r="WVL2347" s="59"/>
      <c r="WVM2347" s="59"/>
      <c r="WVN2347" s="59"/>
      <c r="WVO2347" s="59"/>
      <c r="WVP2347" s="59"/>
      <c r="WVQ2347" s="59"/>
      <c r="WVR2347" s="59"/>
      <c r="WVS2347" s="59"/>
      <c r="WVT2347" s="59"/>
      <c r="WVU2347" s="59"/>
      <c r="WVV2347" s="59"/>
      <c r="WVW2347" s="59"/>
      <c r="WVX2347" s="59"/>
      <c r="WVY2347" s="59"/>
      <c r="WVZ2347" s="59"/>
      <c r="WWA2347" s="59"/>
      <c r="WWB2347" s="59"/>
      <c r="WWC2347" s="59"/>
      <c r="WWD2347" s="59"/>
      <c r="WWE2347" s="59"/>
      <c r="WWF2347" s="59"/>
      <c r="WWG2347" s="59"/>
      <c r="WWH2347" s="59"/>
      <c r="WWI2347" s="59"/>
      <c r="WWJ2347" s="59"/>
      <c r="WWK2347" s="59"/>
      <c r="WWL2347" s="59"/>
      <c r="WWM2347" s="59"/>
      <c r="WWN2347" s="59"/>
      <c r="WWO2347" s="59"/>
      <c r="WWP2347" s="59"/>
      <c r="WWQ2347" s="59"/>
      <c r="WWR2347" s="59"/>
      <c r="WWS2347" s="59"/>
      <c r="WWT2347" s="59"/>
      <c r="WWU2347" s="59"/>
      <c r="WWV2347" s="59"/>
      <c r="WWW2347" s="59"/>
      <c r="WWX2347" s="59"/>
      <c r="WWY2347" s="59"/>
      <c r="WWZ2347" s="59"/>
      <c r="WXA2347" s="59"/>
      <c r="WXB2347" s="59"/>
      <c r="WXC2347" s="59"/>
      <c r="WXD2347" s="59"/>
      <c r="WXE2347" s="59"/>
      <c r="WXF2347" s="59"/>
      <c r="WXG2347" s="59"/>
      <c r="WXH2347" s="59"/>
      <c r="WXI2347" s="59"/>
      <c r="WXJ2347" s="59"/>
      <c r="WXK2347" s="59"/>
      <c r="WXL2347" s="59"/>
      <c r="WXM2347" s="59"/>
      <c r="WXN2347" s="59"/>
      <c r="WXO2347" s="59"/>
      <c r="WXP2347" s="59"/>
      <c r="WXQ2347" s="59"/>
      <c r="WXR2347" s="59"/>
      <c r="WXS2347" s="59"/>
      <c r="WXT2347" s="59"/>
      <c r="WXU2347" s="59"/>
      <c r="WXV2347" s="59"/>
      <c r="WXW2347" s="59"/>
      <c r="WXX2347" s="59"/>
      <c r="WXY2347" s="59"/>
      <c r="WXZ2347" s="59"/>
      <c r="WYA2347" s="59"/>
      <c r="WYB2347" s="59"/>
      <c r="WYC2347" s="59"/>
      <c r="WYD2347" s="59"/>
      <c r="WYE2347" s="59"/>
      <c r="WYF2347" s="59"/>
      <c r="WYG2347" s="59"/>
      <c r="WYH2347" s="59"/>
      <c r="WYI2347" s="59"/>
      <c r="WYJ2347" s="59"/>
      <c r="WYK2347" s="59"/>
      <c r="WYL2347" s="59"/>
      <c r="WYM2347" s="59"/>
      <c r="WYN2347" s="59"/>
      <c r="WYO2347" s="59"/>
      <c r="WYP2347" s="59"/>
      <c r="WYQ2347" s="59"/>
      <c r="WYR2347" s="59"/>
      <c r="WYS2347" s="59"/>
      <c r="WYT2347" s="59"/>
      <c r="WYU2347" s="59"/>
      <c r="WYV2347" s="59"/>
      <c r="WYW2347" s="59"/>
      <c r="WYX2347" s="59"/>
      <c r="WYY2347" s="59"/>
      <c r="WYZ2347" s="59"/>
      <c r="WZA2347" s="59"/>
      <c r="WZB2347" s="59"/>
      <c r="WZC2347" s="59"/>
      <c r="WZD2347" s="59"/>
      <c r="WZE2347" s="59"/>
      <c r="WZF2347" s="59"/>
      <c r="WZG2347" s="59"/>
      <c r="WZH2347" s="59"/>
      <c r="WZI2347" s="59"/>
      <c r="WZJ2347" s="59"/>
      <c r="WZK2347" s="59"/>
      <c r="WZL2347" s="59"/>
      <c r="WZM2347" s="59"/>
      <c r="WZN2347" s="59"/>
      <c r="WZO2347" s="59"/>
      <c r="WZP2347" s="59"/>
      <c r="WZQ2347" s="59"/>
      <c r="WZR2347" s="59"/>
      <c r="WZS2347" s="59"/>
      <c r="WZT2347" s="59"/>
      <c r="WZU2347" s="59"/>
      <c r="WZV2347" s="59"/>
      <c r="WZW2347" s="59"/>
      <c r="WZX2347" s="59"/>
      <c r="WZY2347" s="59"/>
      <c r="WZZ2347" s="59"/>
      <c r="XAA2347" s="59"/>
      <c r="XAB2347" s="59"/>
      <c r="XAC2347" s="59"/>
      <c r="XAD2347" s="59"/>
      <c r="XAE2347" s="59"/>
      <c r="XAF2347" s="59"/>
      <c r="XAG2347" s="59"/>
      <c r="XAH2347" s="59"/>
      <c r="XAI2347" s="59"/>
      <c r="XAJ2347" s="59"/>
      <c r="XAK2347" s="59"/>
      <c r="XAL2347" s="59"/>
      <c r="XAM2347" s="59"/>
      <c r="XAN2347" s="59"/>
      <c r="XAO2347" s="59"/>
      <c r="XAP2347" s="59"/>
      <c r="XAQ2347" s="59"/>
      <c r="XAR2347" s="59"/>
      <c r="XAS2347" s="59"/>
      <c r="XAT2347" s="59"/>
      <c r="XAU2347" s="59"/>
      <c r="XAV2347" s="59"/>
      <c r="XAW2347" s="59"/>
      <c r="XAX2347" s="59"/>
      <c r="XAY2347" s="59"/>
      <c r="XAZ2347" s="59"/>
      <c r="XBA2347" s="59"/>
      <c r="XBB2347" s="59"/>
      <c r="XBC2347" s="59"/>
      <c r="XBD2347" s="59"/>
      <c r="XBE2347" s="59"/>
      <c r="XBF2347" s="59"/>
      <c r="XBG2347" s="59"/>
      <c r="XBH2347" s="59"/>
      <c r="XBI2347" s="59"/>
      <c r="XBJ2347" s="59"/>
      <c r="XBK2347" s="59"/>
      <c r="XBL2347" s="59"/>
      <c r="XBM2347" s="59"/>
      <c r="XBN2347" s="59"/>
      <c r="XBO2347" s="59"/>
      <c r="XBP2347" s="59"/>
      <c r="XBQ2347" s="59"/>
      <c r="XBR2347" s="59"/>
      <c r="XBS2347" s="59"/>
      <c r="XBT2347" s="59"/>
      <c r="XBU2347" s="59"/>
      <c r="XBV2347" s="59"/>
      <c r="XBW2347" s="59"/>
      <c r="XBX2347" s="59"/>
      <c r="XBY2347" s="59"/>
      <c r="XBZ2347" s="59"/>
      <c r="XCA2347" s="59"/>
      <c r="XCB2347" s="59"/>
      <c r="XCC2347" s="59"/>
      <c r="XCD2347" s="59"/>
      <c r="XCE2347" s="59"/>
      <c r="XCF2347" s="59"/>
      <c r="XCG2347" s="59"/>
      <c r="XCH2347" s="59"/>
      <c r="XCI2347" s="59"/>
      <c r="XCJ2347" s="59"/>
      <c r="XCK2347" s="59"/>
      <c r="XCL2347" s="59"/>
      <c r="XCM2347" s="59"/>
      <c r="XCN2347" s="59"/>
      <c r="XCO2347" s="59"/>
      <c r="XCP2347" s="59"/>
      <c r="XCQ2347" s="59"/>
      <c r="XCR2347" s="59"/>
      <c r="XCS2347" s="59"/>
      <c r="XCT2347" s="59"/>
      <c r="XCU2347" s="59"/>
      <c r="XCV2347" s="59"/>
      <c r="XCW2347" s="59"/>
      <c r="XCX2347" s="59"/>
      <c r="XCY2347" s="59"/>
      <c r="XCZ2347" s="59"/>
      <c r="XDA2347" s="59"/>
      <c r="XDB2347" s="59"/>
      <c r="XDC2347" s="59"/>
      <c r="XDD2347" s="59"/>
      <c r="XDE2347" s="59"/>
      <c r="XDF2347" s="59"/>
      <c r="XDG2347" s="59"/>
      <c r="XDH2347" s="59"/>
      <c r="XDI2347" s="59"/>
      <c r="XDJ2347" s="59"/>
      <c r="XDK2347" s="59"/>
      <c r="XDL2347" s="59"/>
      <c r="XDM2347" s="59"/>
      <c r="XDN2347" s="59"/>
      <c r="XDO2347" s="59"/>
      <c r="XDP2347" s="59"/>
      <c r="XDQ2347" s="59"/>
      <c r="XDR2347" s="59"/>
      <c r="XDS2347" s="59"/>
      <c r="XDT2347" s="59"/>
      <c r="XDU2347" s="59"/>
      <c r="XDV2347" s="59"/>
      <c r="XDW2347" s="59"/>
      <c r="XDX2347" s="59"/>
      <c r="XDY2347" s="59"/>
      <c r="XDZ2347" s="59"/>
      <c r="XEA2347" s="59"/>
      <c r="XEB2347" s="59"/>
      <c r="XEC2347" s="59"/>
      <c r="XED2347" s="59"/>
      <c r="XEE2347" s="59"/>
      <c r="XEF2347" s="59"/>
      <c r="XEG2347" s="59"/>
      <c r="XEH2347" s="59"/>
      <c r="XEI2347" s="59"/>
      <c r="XEJ2347" s="59"/>
      <c r="XEK2347" s="59"/>
      <c r="XEL2347" s="59"/>
      <c r="XEM2347" s="59"/>
      <c r="XEN2347" s="59"/>
    </row>
    <row r="2348" spans="1:16368" s="59" customFormat="1" ht="31.5" x14ac:dyDescent="0.2">
      <c r="A2348" s="72" t="s">
        <v>518</v>
      </c>
      <c r="B2348" s="93">
        <v>919</v>
      </c>
      <c r="C2348" s="73" t="s">
        <v>51</v>
      </c>
      <c r="D2348" s="73" t="s">
        <v>71</v>
      </c>
      <c r="E2348" s="93" t="s">
        <v>519</v>
      </c>
      <c r="F2348" s="200"/>
      <c r="G2348" s="1">
        <f>G2349</f>
        <v>89707</v>
      </c>
    </row>
    <row r="2349" spans="1:16368" s="114" customFormat="1" ht="31.5" x14ac:dyDescent="0.2">
      <c r="A2349" s="199" t="s">
        <v>842</v>
      </c>
      <c r="B2349" s="43">
        <v>919</v>
      </c>
      <c r="C2349" s="200" t="s">
        <v>51</v>
      </c>
      <c r="D2349" s="200" t="s">
        <v>71</v>
      </c>
      <c r="E2349" s="102" t="s">
        <v>865</v>
      </c>
      <c r="F2349" s="200"/>
      <c r="G2349" s="8">
        <f>G2350+G2355+G2359</f>
        <v>89707</v>
      </c>
    </row>
    <row r="2350" spans="1:16368" s="59" customFormat="1" ht="63" x14ac:dyDescent="0.2">
      <c r="A2350" s="108" t="s">
        <v>29</v>
      </c>
      <c r="B2350" s="202">
        <v>919</v>
      </c>
      <c r="C2350" s="201" t="s">
        <v>51</v>
      </c>
      <c r="D2350" s="201" t="s">
        <v>71</v>
      </c>
      <c r="E2350" s="96" t="s">
        <v>865</v>
      </c>
      <c r="F2350" s="201" t="s">
        <v>30</v>
      </c>
      <c r="G2350" s="3">
        <f>G2351</f>
        <v>83039</v>
      </c>
    </row>
    <row r="2351" spans="1:16368" s="59" customFormat="1" x14ac:dyDescent="0.2">
      <c r="A2351" s="108" t="s">
        <v>32</v>
      </c>
      <c r="B2351" s="96">
        <v>919</v>
      </c>
      <c r="C2351" s="201" t="s">
        <v>51</v>
      </c>
      <c r="D2351" s="201" t="s">
        <v>71</v>
      </c>
      <c r="E2351" s="96" t="s">
        <v>865</v>
      </c>
      <c r="F2351" s="201" t="s">
        <v>31</v>
      </c>
      <c r="G2351" s="3">
        <f>G2352+G2353+G2354</f>
        <v>83039</v>
      </c>
    </row>
    <row r="2352" spans="1:16368" s="59" customFormat="1" x14ac:dyDescent="0.2">
      <c r="A2352" s="108" t="s">
        <v>218</v>
      </c>
      <c r="B2352" s="96">
        <v>919</v>
      </c>
      <c r="C2352" s="201" t="s">
        <v>51</v>
      </c>
      <c r="D2352" s="201" t="s">
        <v>71</v>
      </c>
      <c r="E2352" s="96" t="s">
        <v>865</v>
      </c>
      <c r="F2352" s="201" t="s">
        <v>132</v>
      </c>
      <c r="G2352" s="3">
        <f>54311-2565</f>
        <v>51746</v>
      </c>
    </row>
    <row r="2353" spans="1:7" s="59" customFormat="1" ht="31.5" x14ac:dyDescent="0.2">
      <c r="A2353" s="79" t="s">
        <v>131</v>
      </c>
      <c r="B2353" s="96">
        <v>919</v>
      </c>
      <c r="C2353" s="201" t="s">
        <v>62</v>
      </c>
      <c r="D2353" s="201" t="s">
        <v>71</v>
      </c>
      <c r="E2353" s="96" t="s">
        <v>865</v>
      </c>
      <c r="F2353" s="201" t="s">
        <v>133</v>
      </c>
      <c r="G2353" s="3">
        <v>12040</v>
      </c>
    </row>
    <row r="2354" spans="1:7" s="59" customFormat="1" ht="47.25" x14ac:dyDescent="0.2">
      <c r="A2354" s="79" t="s">
        <v>222</v>
      </c>
      <c r="B2354" s="96">
        <v>919</v>
      </c>
      <c r="C2354" s="201" t="s">
        <v>51</v>
      </c>
      <c r="D2354" s="201" t="s">
        <v>71</v>
      </c>
      <c r="E2354" s="96" t="s">
        <v>865</v>
      </c>
      <c r="F2354" s="201" t="s">
        <v>233</v>
      </c>
      <c r="G2354" s="3">
        <f>20027-774</f>
        <v>19253</v>
      </c>
    </row>
    <row r="2355" spans="1:7" s="59" customFormat="1" ht="31.5" x14ac:dyDescent="0.2">
      <c r="A2355" s="79" t="s">
        <v>22</v>
      </c>
      <c r="B2355" s="202">
        <v>919</v>
      </c>
      <c r="C2355" s="201" t="s">
        <v>51</v>
      </c>
      <c r="D2355" s="201" t="s">
        <v>71</v>
      </c>
      <c r="E2355" s="96" t="s">
        <v>865</v>
      </c>
      <c r="F2355" s="201">
        <v>200</v>
      </c>
      <c r="G2355" s="3">
        <f>G2356</f>
        <v>6548</v>
      </c>
    </row>
    <row r="2356" spans="1:7" s="75" customFormat="1" ht="31.5" x14ac:dyDescent="0.2">
      <c r="A2356" s="79" t="s">
        <v>17</v>
      </c>
      <c r="B2356" s="96">
        <v>919</v>
      </c>
      <c r="C2356" s="201" t="s">
        <v>51</v>
      </c>
      <c r="D2356" s="201" t="s">
        <v>71</v>
      </c>
      <c r="E2356" s="96" t="s">
        <v>865</v>
      </c>
      <c r="F2356" s="201">
        <v>240</v>
      </c>
      <c r="G2356" s="3">
        <f>G2357+G2358</f>
        <v>6548</v>
      </c>
    </row>
    <row r="2357" spans="1:7" s="75" customFormat="1" ht="31.5" x14ac:dyDescent="0.2">
      <c r="A2357" s="82" t="s">
        <v>481</v>
      </c>
      <c r="B2357" s="96">
        <v>919</v>
      </c>
      <c r="C2357" s="201" t="s">
        <v>51</v>
      </c>
      <c r="D2357" s="201" t="s">
        <v>71</v>
      </c>
      <c r="E2357" s="96" t="s">
        <v>865</v>
      </c>
      <c r="F2357" s="201" t="s">
        <v>482</v>
      </c>
      <c r="G2357" s="3">
        <v>1992</v>
      </c>
    </row>
    <row r="2358" spans="1:7" s="75" customFormat="1" x14ac:dyDescent="0.2">
      <c r="A2358" s="79" t="s">
        <v>934</v>
      </c>
      <c r="B2358" s="96">
        <v>919</v>
      </c>
      <c r="C2358" s="201" t="s">
        <v>51</v>
      </c>
      <c r="D2358" s="201" t="s">
        <v>71</v>
      </c>
      <c r="E2358" s="96" t="s">
        <v>865</v>
      </c>
      <c r="F2358" s="201" t="s">
        <v>128</v>
      </c>
      <c r="G2358" s="3">
        <v>4556</v>
      </c>
    </row>
    <row r="2359" spans="1:7" s="75" customFormat="1" x14ac:dyDescent="0.2">
      <c r="A2359" s="79" t="s">
        <v>13</v>
      </c>
      <c r="B2359" s="96">
        <v>919</v>
      </c>
      <c r="C2359" s="201" t="s">
        <v>51</v>
      </c>
      <c r="D2359" s="201" t="s">
        <v>71</v>
      </c>
      <c r="E2359" s="96" t="s">
        <v>865</v>
      </c>
      <c r="F2359" s="201">
        <v>800</v>
      </c>
      <c r="G2359" s="3">
        <f>G2360</f>
        <v>120</v>
      </c>
    </row>
    <row r="2360" spans="1:7" s="75" customFormat="1" x14ac:dyDescent="0.2">
      <c r="A2360" s="79" t="s">
        <v>34</v>
      </c>
      <c r="B2360" s="96">
        <v>919</v>
      </c>
      <c r="C2360" s="201" t="s">
        <v>51</v>
      </c>
      <c r="D2360" s="201" t="s">
        <v>71</v>
      </c>
      <c r="E2360" s="96" t="s">
        <v>865</v>
      </c>
      <c r="F2360" s="201">
        <v>850</v>
      </c>
      <c r="G2360" s="3">
        <f>G2361+G2362</f>
        <v>120</v>
      </c>
    </row>
    <row r="2361" spans="1:7" s="75" customFormat="1" x14ac:dyDescent="0.2">
      <c r="A2361" s="79" t="s">
        <v>125</v>
      </c>
      <c r="B2361" s="96">
        <v>919</v>
      </c>
      <c r="C2361" s="201" t="s">
        <v>62</v>
      </c>
      <c r="D2361" s="201" t="s">
        <v>71</v>
      </c>
      <c r="E2361" s="96" t="s">
        <v>865</v>
      </c>
      <c r="F2361" s="201" t="s">
        <v>129</v>
      </c>
      <c r="G2361" s="3">
        <v>112</v>
      </c>
    </row>
    <row r="2362" spans="1:7" x14ac:dyDescent="0.2">
      <c r="A2362" s="79" t="s">
        <v>134</v>
      </c>
      <c r="B2362" s="202">
        <v>919</v>
      </c>
      <c r="C2362" s="201" t="s">
        <v>62</v>
      </c>
      <c r="D2362" s="201" t="s">
        <v>71</v>
      </c>
      <c r="E2362" s="96" t="s">
        <v>865</v>
      </c>
      <c r="F2362" s="201" t="s">
        <v>135</v>
      </c>
      <c r="G2362" s="9">
        <v>8</v>
      </c>
    </row>
    <row r="2363" spans="1:7" s="194" customFormat="1" x14ac:dyDescent="0.2">
      <c r="A2363" s="74" t="s">
        <v>80</v>
      </c>
      <c r="B2363" s="44">
        <v>919</v>
      </c>
      <c r="C2363" s="73" t="s">
        <v>81</v>
      </c>
      <c r="D2363" s="73"/>
      <c r="E2363" s="73"/>
      <c r="F2363" s="73"/>
      <c r="G2363" s="1">
        <f t="shared" ref="G2363:G2368" si="268">G2364</f>
        <v>15623</v>
      </c>
    </row>
    <row r="2364" spans="1:7" s="194" customFormat="1" x14ac:dyDescent="0.2">
      <c r="A2364" s="74" t="s">
        <v>202</v>
      </c>
      <c r="B2364" s="44">
        <v>919</v>
      </c>
      <c r="C2364" s="73" t="s">
        <v>81</v>
      </c>
      <c r="D2364" s="73" t="s">
        <v>55</v>
      </c>
      <c r="E2364" s="73"/>
      <c r="F2364" s="73"/>
      <c r="G2364" s="1">
        <f>G2365</f>
        <v>15623</v>
      </c>
    </row>
    <row r="2365" spans="1:7" s="75" customFormat="1" ht="56.25" x14ac:dyDescent="0.3">
      <c r="A2365" s="230" t="s">
        <v>1047</v>
      </c>
      <c r="B2365" s="44">
        <v>919</v>
      </c>
      <c r="C2365" s="48" t="s">
        <v>81</v>
      </c>
      <c r="D2365" s="48" t="s">
        <v>55</v>
      </c>
      <c r="E2365" s="250" t="s">
        <v>1049</v>
      </c>
      <c r="F2365" s="256"/>
      <c r="G2365" s="257">
        <f t="shared" si="268"/>
        <v>15623</v>
      </c>
    </row>
    <row r="2366" spans="1:7" s="75" customFormat="1" ht="18.75" x14ac:dyDescent="0.25">
      <c r="A2366" s="181" t="s">
        <v>1100</v>
      </c>
      <c r="B2366" s="44">
        <v>919</v>
      </c>
      <c r="C2366" s="48" t="s">
        <v>81</v>
      </c>
      <c r="D2366" s="48" t="s">
        <v>55</v>
      </c>
      <c r="E2366" s="73" t="s">
        <v>1050</v>
      </c>
      <c r="F2366" s="253"/>
      <c r="G2366" s="198">
        <f t="shared" si="268"/>
        <v>15623</v>
      </c>
    </row>
    <row r="2367" spans="1:7" s="75" customFormat="1" ht="18.75" x14ac:dyDescent="0.25">
      <c r="A2367" s="189" t="s">
        <v>793</v>
      </c>
      <c r="B2367" s="77">
        <v>919</v>
      </c>
      <c r="C2367" s="49" t="s">
        <v>81</v>
      </c>
      <c r="D2367" s="49" t="s">
        <v>55</v>
      </c>
      <c r="E2367" s="78" t="s">
        <v>1077</v>
      </c>
      <c r="F2367" s="78"/>
      <c r="G2367" s="259">
        <f t="shared" si="268"/>
        <v>15623</v>
      </c>
    </row>
    <row r="2368" spans="1:7" s="75" customFormat="1" ht="18.75" x14ac:dyDescent="0.2">
      <c r="A2368" s="190" t="s">
        <v>13</v>
      </c>
      <c r="B2368" s="202">
        <v>919</v>
      </c>
      <c r="C2368" s="50" t="s">
        <v>81</v>
      </c>
      <c r="D2368" s="50" t="s">
        <v>55</v>
      </c>
      <c r="E2368" s="201" t="s">
        <v>1077</v>
      </c>
      <c r="F2368" s="202">
        <v>800</v>
      </c>
      <c r="G2368" s="258">
        <f t="shared" si="268"/>
        <v>15623</v>
      </c>
    </row>
    <row r="2369" spans="1:7" s="75" customFormat="1" ht="18.75" x14ac:dyDescent="0.25">
      <c r="A2369" s="197" t="s">
        <v>2</v>
      </c>
      <c r="B2369" s="202">
        <v>919</v>
      </c>
      <c r="C2369" s="50" t="s">
        <v>81</v>
      </c>
      <c r="D2369" s="50" t="s">
        <v>55</v>
      </c>
      <c r="E2369" s="201" t="s">
        <v>1077</v>
      </c>
      <c r="F2369" s="202">
        <v>870</v>
      </c>
      <c r="G2369" s="258">
        <f>25000-17500+8123</f>
        <v>15623</v>
      </c>
    </row>
    <row r="2370" spans="1:7" s="193" customFormat="1" x14ac:dyDescent="0.2">
      <c r="A2370" s="72" t="s">
        <v>66</v>
      </c>
      <c r="B2370" s="44">
        <v>919</v>
      </c>
      <c r="C2370" s="73" t="s">
        <v>65</v>
      </c>
      <c r="D2370" s="73"/>
      <c r="E2370" s="73"/>
      <c r="F2370" s="73"/>
      <c r="G2370" s="1">
        <f>G2371+G2378</f>
        <v>44441</v>
      </c>
    </row>
    <row r="2371" spans="1:7" s="193" customFormat="1" x14ac:dyDescent="0.2">
      <c r="A2371" s="85" t="s">
        <v>64</v>
      </c>
      <c r="B2371" s="44">
        <v>919</v>
      </c>
      <c r="C2371" s="73" t="s">
        <v>65</v>
      </c>
      <c r="D2371" s="73" t="s">
        <v>62</v>
      </c>
      <c r="E2371" s="86"/>
      <c r="F2371" s="60"/>
      <c r="G2371" s="1">
        <f>G2372</f>
        <v>44441</v>
      </c>
    </row>
    <row r="2372" spans="1:7" ht="31.5" x14ac:dyDescent="0.2">
      <c r="A2372" s="87" t="s">
        <v>673</v>
      </c>
      <c r="B2372" s="44">
        <v>919</v>
      </c>
      <c r="C2372" s="73" t="s">
        <v>65</v>
      </c>
      <c r="D2372" s="73" t="s">
        <v>62</v>
      </c>
      <c r="E2372" s="73" t="s">
        <v>275</v>
      </c>
      <c r="F2372" s="73"/>
      <c r="G2372" s="1">
        <f>G2373</f>
        <v>44441</v>
      </c>
    </row>
    <row r="2373" spans="1:7" x14ac:dyDescent="0.2">
      <c r="A2373" s="98" t="s">
        <v>6</v>
      </c>
      <c r="B2373" s="43">
        <v>919</v>
      </c>
      <c r="C2373" s="200" t="s">
        <v>65</v>
      </c>
      <c r="D2373" s="200" t="s">
        <v>62</v>
      </c>
      <c r="E2373" s="200" t="s">
        <v>276</v>
      </c>
      <c r="F2373" s="200"/>
      <c r="G2373" s="8">
        <f>G2374</f>
        <v>44441</v>
      </c>
    </row>
    <row r="2374" spans="1:7" ht="63" x14ac:dyDescent="0.2">
      <c r="A2374" s="72" t="s">
        <v>220</v>
      </c>
      <c r="B2374" s="44">
        <v>919</v>
      </c>
      <c r="C2374" s="73" t="s">
        <v>65</v>
      </c>
      <c r="D2374" s="73" t="s">
        <v>62</v>
      </c>
      <c r="E2374" s="93" t="s">
        <v>227</v>
      </c>
      <c r="F2374" s="104"/>
      <c r="G2374" s="1">
        <f>G2375</f>
        <v>44441</v>
      </c>
    </row>
    <row r="2375" spans="1:7" ht="31.5" x14ac:dyDescent="0.2">
      <c r="A2375" s="199" t="s">
        <v>604</v>
      </c>
      <c r="B2375" s="202">
        <v>919</v>
      </c>
      <c r="C2375" s="130" t="s">
        <v>65</v>
      </c>
      <c r="D2375" s="130" t="s">
        <v>62</v>
      </c>
      <c r="E2375" s="78" t="s">
        <v>483</v>
      </c>
      <c r="F2375" s="78"/>
      <c r="G2375" s="3">
        <f t="shared" ref="G2375:G2376" si="269">G2376</f>
        <v>44441</v>
      </c>
    </row>
    <row r="2376" spans="1:7" x14ac:dyDescent="0.2">
      <c r="A2376" s="79" t="s">
        <v>13</v>
      </c>
      <c r="B2376" s="202">
        <v>919</v>
      </c>
      <c r="C2376" s="201" t="s">
        <v>65</v>
      </c>
      <c r="D2376" s="201" t="s">
        <v>62</v>
      </c>
      <c r="E2376" s="201" t="s">
        <v>483</v>
      </c>
      <c r="F2376" s="201">
        <v>800</v>
      </c>
      <c r="G2376" s="3">
        <f t="shared" si="269"/>
        <v>44441</v>
      </c>
    </row>
    <row r="2377" spans="1:7" x14ac:dyDescent="0.2">
      <c r="A2377" s="79" t="s">
        <v>2</v>
      </c>
      <c r="B2377" s="202">
        <v>919</v>
      </c>
      <c r="C2377" s="201" t="s">
        <v>65</v>
      </c>
      <c r="D2377" s="201" t="s">
        <v>62</v>
      </c>
      <c r="E2377" s="201" t="s">
        <v>483</v>
      </c>
      <c r="F2377" s="201" t="s">
        <v>45</v>
      </c>
      <c r="G2377" s="3">
        <v>44441</v>
      </c>
    </row>
    <row r="2378" spans="1:7" s="193" customFormat="1" x14ac:dyDescent="0.2">
      <c r="A2378" s="85" t="s">
        <v>95</v>
      </c>
      <c r="B2378" s="44">
        <v>919</v>
      </c>
      <c r="C2378" s="73" t="s">
        <v>65</v>
      </c>
      <c r="D2378" s="73" t="s">
        <v>52</v>
      </c>
      <c r="E2378" s="86" t="s">
        <v>92</v>
      </c>
      <c r="F2378" s="60"/>
      <c r="G2378" s="7">
        <f t="shared" ref="G2378:G2383" si="270">G2379</f>
        <v>0</v>
      </c>
    </row>
    <row r="2379" spans="1:7" ht="31.5" x14ac:dyDescent="0.2">
      <c r="A2379" s="87" t="s">
        <v>673</v>
      </c>
      <c r="B2379" s="44">
        <v>919</v>
      </c>
      <c r="C2379" s="73" t="s">
        <v>65</v>
      </c>
      <c r="D2379" s="73" t="s">
        <v>52</v>
      </c>
      <c r="E2379" s="73" t="s">
        <v>275</v>
      </c>
      <c r="F2379" s="73"/>
      <c r="G2379" s="7">
        <f t="shared" si="270"/>
        <v>0</v>
      </c>
    </row>
    <row r="2380" spans="1:7" x14ac:dyDescent="0.2">
      <c r="A2380" s="98" t="s">
        <v>7</v>
      </c>
      <c r="B2380" s="43">
        <v>919</v>
      </c>
      <c r="C2380" s="200" t="s">
        <v>65</v>
      </c>
      <c r="D2380" s="200" t="s">
        <v>52</v>
      </c>
      <c r="E2380" s="200" t="s">
        <v>336</v>
      </c>
      <c r="F2380" s="154"/>
      <c r="G2380" s="40">
        <f t="shared" si="270"/>
        <v>0</v>
      </c>
    </row>
    <row r="2381" spans="1:7" ht="63" x14ac:dyDescent="0.2">
      <c r="A2381" s="87" t="s">
        <v>337</v>
      </c>
      <c r="B2381" s="44">
        <v>919</v>
      </c>
      <c r="C2381" s="73" t="s">
        <v>65</v>
      </c>
      <c r="D2381" s="73" t="s">
        <v>52</v>
      </c>
      <c r="E2381" s="93" t="s">
        <v>338</v>
      </c>
      <c r="F2381" s="155"/>
      <c r="G2381" s="7">
        <f t="shared" si="270"/>
        <v>0</v>
      </c>
    </row>
    <row r="2382" spans="1:7" ht="31.5" x14ac:dyDescent="0.2">
      <c r="A2382" s="76" t="s">
        <v>891</v>
      </c>
      <c r="B2382" s="77">
        <v>919</v>
      </c>
      <c r="C2382" s="78" t="s">
        <v>65</v>
      </c>
      <c r="D2382" s="78" t="s">
        <v>52</v>
      </c>
      <c r="E2382" s="78" t="s">
        <v>892</v>
      </c>
      <c r="F2382" s="143"/>
      <c r="G2382" s="144">
        <f t="shared" si="270"/>
        <v>0</v>
      </c>
    </row>
    <row r="2383" spans="1:7" x14ac:dyDescent="0.2">
      <c r="A2383" s="79" t="s">
        <v>13</v>
      </c>
      <c r="B2383" s="202">
        <v>919</v>
      </c>
      <c r="C2383" s="201" t="s">
        <v>65</v>
      </c>
      <c r="D2383" s="201" t="s">
        <v>52</v>
      </c>
      <c r="E2383" s="201" t="s">
        <v>892</v>
      </c>
      <c r="F2383" s="145">
        <v>800</v>
      </c>
      <c r="G2383" s="146">
        <f t="shared" si="270"/>
        <v>0</v>
      </c>
    </row>
    <row r="2384" spans="1:7" x14ac:dyDescent="0.2">
      <c r="A2384" s="79" t="s">
        <v>2</v>
      </c>
      <c r="B2384" s="202">
        <v>919</v>
      </c>
      <c r="C2384" s="201" t="s">
        <v>65</v>
      </c>
      <c r="D2384" s="201" t="s">
        <v>52</v>
      </c>
      <c r="E2384" s="201" t="s">
        <v>892</v>
      </c>
      <c r="F2384" s="145" t="s">
        <v>45</v>
      </c>
      <c r="G2384" s="146">
        <v>0</v>
      </c>
    </row>
    <row r="2385" spans="1:7" s="194" customFormat="1" x14ac:dyDescent="0.2">
      <c r="A2385" s="74" t="s">
        <v>121</v>
      </c>
      <c r="B2385" s="44">
        <v>919</v>
      </c>
      <c r="C2385" s="73">
        <v>11</v>
      </c>
      <c r="D2385" s="73"/>
      <c r="E2385" s="104"/>
      <c r="F2385" s="104"/>
      <c r="G2385" s="16">
        <f t="shared" ref="G2385:G2390" si="271">G2386</f>
        <v>0</v>
      </c>
    </row>
    <row r="2386" spans="1:7" s="194" customFormat="1" x14ac:dyDescent="0.2">
      <c r="A2386" s="74" t="s">
        <v>316</v>
      </c>
      <c r="B2386" s="44">
        <v>919</v>
      </c>
      <c r="C2386" s="73">
        <v>11</v>
      </c>
      <c r="D2386" s="73" t="s">
        <v>62</v>
      </c>
      <c r="E2386" s="104"/>
      <c r="F2386" s="104"/>
      <c r="G2386" s="16">
        <f t="shared" si="271"/>
        <v>0</v>
      </c>
    </row>
    <row r="2387" spans="1:7" s="97" customFormat="1" ht="56.25" x14ac:dyDescent="0.2">
      <c r="A2387" s="119" t="s">
        <v>819</v>
      </c>
      <c r="B2387" s="44">
        <v>919</v>
      </c>
      <c r="C2387" s="73">
        <v>11</v>
      </c>
      <c r="D2387" s="73" t="s">
        <v>62</v>
      </c>
      <c r="E2387" s="90" t="s">
        <v>317</v>
      </c>
      <c r="F2387" s="141"/>
      <c r="G2387" s="15">
        <f t="shared" si="271"/>
        <v>0</v>
      </c>
    </row>
    <row r="2388" spans="1:7" s="97" customFormat="1" ht="31.5" x14ac:dyDescent="0.2">
      <c r="A2388" s="87" t="s">
        <v>324</v>
      </c>
      <c r="B2388" s="44">
        <v>919</v>
      </c>
      <c r="C2388" s="73">
        <v>11</v>
      </c>
      <c r="D2388" s="73" t="s">
        <v>62</v>
      </c>
      <c r="E2388" s="73" t="s">
        <v>325</v>
      </c>
      <c r="F2388" s="101"/>
      <c r="G2388" s="12">
        <f t="shared" si="271"/>
        <v>0</v>
      </c>
    </row>
    <row r="2389" spans="1:7" s="97" customFormat="1" ht="31.5" x14ac:dyDescent="0.2">
      <c r="A2389" s="76" t="s">
        <v>893</v>
      </c>
      <c r="B2389" s="77">
        <v>919</v>
      </c>
      <c r="C2389" s="78">
        <v>11</v>
      </c>
      <c r="D2389" s="78" t="s">
        <v>62</v>
      </c>
      <c r="E2389" s="78" t="s">
        <v>894</v>
      </c>
      <c r="F2389" s="143"/>
      <c r="G2389" s="144">
        <f t="shared" si="271"/>
        <v>0</v>
      </c>
    </row>
    <row r="2390" spans="1:7" s="97" customFormat="1" x14ac:dyDescent="0.2">
      <c r="A2390" s="79" t="s">
        <v>13</v>
      </c>
      <c r="B2390" s="202">
        <v>919</v>
      </c>
      <c r="C2390" s="201">
        <v>11</v>
      </c>
      <c r="D2390" s="201" t="s">
        <v>62</v>
      </c>
      <c r="E2390" s="201" t="s">
        <v>894</v>
      </c>
      <c r="F2390" s="145">
        <v>800</v>
      </c>
      <c r="G2390" s="146">
        <f t="shared" si="271"/>
        <v>0</v>
      </c>
    </row>
    <row r="2391" spans="1:7" s="97" customFormat="1" x14ac:dyDescent="0.2">
      <c r="A2391" s="79" t="s">
        <v>2</v>
      </c>
      <c r="B2391" s="202">
        <v>919</v>
      </c>
      <c r="C2391" s="201">
        <v>11</v>
      </c>
      <c r="D2391" s="201" t="s">
        <v>62</v>
      </c>
      <c r="E2391" s="201" t="s">
        <v>894</v>
      </c>
      <c r="F2391" s="145" t="s">
        <v>45</v>
      </c>
      <c r="G2391" s="146">
        <v>0</v>
      </c>
    </row>
    <row r="2392" spans="1:7" s="126" customFormat="1" x14ac:dyDescent="0.2">
      <c r="A2392" s="74" t="s">
        <v>873</v>
      </c>
      <c r="B2392" s="44">
        <v>919</v>
      </c>
      <c r="C2392" s="73" t="s">
        <v>71</v>
      </c>
      <c r="D2392" s="73"/>
      <c r="E2392" s="73"/>
      <c r="F2392" s="73"/>
      <c r="G2392" s="12">
        <f t="shared" ref="G2392:G2397" si="272">G2393</f>
        <v>6670</v>
      </c>
    </row>
    <row r="2393" spans="1:7" s="126" customFormat="1" ht="31.5" x14ac:dyDescent="0.2">
      <c r="A2393" s="74" t="s">
        <v>907</v>
      </c>
      <c r="B2393" s="44">
        <v>919</v>
      </c>
      <c r="C2393" s="73" t="s">
        <v>71</v>
      </c>
      <c r="D2393" s="73" t="s">
        <v>62</v>
      </c>
      <c r="E2393" s="73"/>
      <c r="F2393" s="73"/>
      <c r="G2393" s="12">
        <f t="shared" si="272"/>
        <v>6670</v>
      </c>
    </row>
    <row r="2394" spans="1:7" s="59" customFormat="1" ht="31.5" x14ac:dyDescent="0.2">
      <c r="A2394" s="72" t="s">
        <v>760</v>
      </c>
      <c r="B2394" s="44">
        <v>919</v>
      </c>
      <c r="C2394" s="73" t="s">
        <v>71</v>
      </c>
      <c r="D2394" s="73" t="s">
        <v>62</v>
      </c>
      <c r="E2394" s="73" t="s">
        <v>211</v>
      </c>
      <c r="F2394" s="73"/>
      <c r="G2394" s="198">
        <f t="shared" si="272"/>
        <v>6670</v>
      </c>
    </row>
    <row r="2395" spans="1:7" s="114" customFormat="1" x14ac:dyDescent="0.2">
      <c r="A2395" s="199" t="s">
        <v>874</v>
      </c>
      <c r="B2395" s="43">
        <v>919</v>
      </c>
      <c r="C2395" s="200" t="s">
        <v>71</v>
      </c>
      <c r="D2395" s="200" t="s">
        <v>62</v>
      </c>
      <c r="E2395" s="102" t="s">
        <v>875</v>
      </c>
      <c r="F2395" s="200"/>
      <c r="G2395" s="13">
        <f t="shared" si="272"/>
        <v>6670</v>
      </c>
    </row>
    <row r="2396" spans="1:7" s="59" customFormat="1" ht="31.5" x14ac:dyDescent="0.2">
      <c r="A2396" s="72" t="s">
        <v>876</v>
      </c>
      <c r="B2396" s="44">
        <v>919</v>
      </c>
      <c r="C2396" s="73" t="s">
        <v>71</v>
      </c>
      <c r="D2396" s="73" t="s">
        <v>62</v>
      </c>
      <c r="E2396" s="93" t="s">
        <v>877</v>
      </c>
      <c r="F2396" s="73"/>
      <c r="G2396" s="12">
        <f t="shared" si="272"/>
        <v>6670</v>
      </c>
    </row>
    <row r="2397" spans="1:7" x14ac:dyDescent="0.2">
      <c r="A2397" s="159" t="s">
        <v>878</v>
      </c>
      <c r="B2397" s="202">
        <v>919</v>
      </c>
      <c r="C2397" s="201" t="s">
        <v>71</v>
      </c>
      <c r="D2397" s="201" t="s">
        <v>62</v>
      </c>
      <c r="E2397" s="202" t="s">
        <v>877</v>
      </c>
      <c r="F2397" s="202">
        <v>700</v>
      </c>
      <c r="G2397" s="9">
        <f t="shared" si="272"/>
        <v>6670</v>
      </c>
    </row>
    <row r="2398" spans="1:7" x14ac:dyDescent="0.2">
      <c r="A2398" s="159" t="s">
        <v>879</v>
      </c>
      <c r="B2398" s="202">
        <v>919</v>
      </c>
      <c r="C2398" s="201" t="s">
        <v>71</v>
      </c>
      <c r="D2398" s="201" t="s">
        <v>62</v>
      </c>
      <c r="E2398" s="202" t="s">
        <v>877</v>
      </c>
      <c r="F2398" s="202">
        <v>730</v>
      </c>
      <c r="G2398" s="9">
        <v>6670</v>
      </c>
    </row>
    <row r="2399" spans="1:7" s="51" customFormat="1" ht="37.5" customHeight="1" x14ac:dyDescent="0.2">
      <c r="A2399" s="46" t="s">
        <v>697</v>
      </c>
      <c r="B2399" s="47">
        <v>920</v>
      </c>
      <c r="C2399" s="47"/>
      <c r="D2399" s="47"/>
      <c r="E2399" s="48"/>
      <c r="F2399" s="48"/>
      <c r="G2399" s="20">
        <f>G2400+G2425+G2434+G2467+G2546+G2568+G2602+G2622</f>
        <v>497798</v>
      </c>
    </row>
    <row r="2400" spans="1:7" s="51" customFormat="1" ht="18.75" x14ac:dyDescent="0.2">
      <c r="A2400" s="118" t="s">
        <v>50</v>
      </c>
      <c r="B2400" s="47">
        <v>920</v>
      </c>
      <c r="C2400" s="48" t="s">
        <v>51</v>
      </c>
      <c r="D2400" s="48"/>
      <c r="E2400" s="48"/>
      <c r="F2400" s="48"/>
      <c r="G2400" s="14">
        <f>G2401</f>
        <v>21852</v>
      </c>
    </row>
    <row r="2401" spans="1:7 16354:16359" s="51" customFormat="1" ht="18.75" x14ac:dyDescent="0.2">
      <c r="A2401" s="85" t="s">
        <v>57</v>
      </c>
      <c r="B2401" s="43">
        <v>920</v>
      </c>
      <c r="C2401" s="73" t="s">
        <v>51</v>
      </c>
      <c r="D2401" s="73" t="s">
        <v>56</v>
      </c>
      <c r="E2401" s="73"/>
      <c r="F2401" s="48"/>
      <c r="G2401" s="14">
        <f>G2402</f>
        <v>21852</v>
      </c>
    </row>
    <row r="2402" spans="1:7 16354:16359" s="160" customFormat="1" ht="31.5" x14ac:dyDescent="0.2">
      <c r="A2402" s="72" t="s">
        <v>760</v>
      </c>
      <c r="B2402" s="44">
        <v>920</v>
      </c>
      <c r="C2402" s="73" t="s">
        <v>51</v>
      </c>
      <c r="D2402" s="73" t="s">
        <v>56</v>
      </c>
      <c r="E2402" s="73" t="s">
        <v>211</v>
      </c>
      <c r="F2402" s="73"/>
      <c r="G2402" s="198">
        <f>G2403</f>
        <v>21852</v>
      </c>
      <c r="XDZ2402" s="161"/>
      <c r="XEA2402" s="161"/>
      <c r="XED2402" s="161"/>
      <c r="XEE2402" s="161"/>
    </row>
    <row r="2403" spans="1:7 16354:16359" s="59" customFormat="1" x14ac:dyDescent="0.2">
      <c r="A2403" s="199" t="s">
        <v>497</v>
      </c>
      <c r="B2403" s="43">
        <v>920</v>
      </c>
      <c r="C2403" s="200" t="s">
        <v>62</v>
      </c>
      <c r="D2403" s="200" t="s">
        <v>56</v>
      </c>
      <c r="E2403" s="102" t="s">
        <v>501</v>
      </c>
      <c r="F2403" s="78"/>
      <c r="G2403" s="13">
        <f>G2404+G2409+G2414</f>
        <v>21852</v>
      </c>
    </row>
    <row r="2404" spans="1:7 16354:16359" s="59" customFormat="1" ht="31.5" x14ac:dyDescent="0.2">
      <c r="A2404" s="72" t="s">
        <v>498</v>
      </c>
      <c r="B2404" s="202">
        <v>920</v>
      </c>
      <c r="C2404" s="73" t="s">
        <v>62</v>
      </c>
      <c r="D2404" s="73" t="s">
        <v>56</v>
      </c>
      <c r="E2404" s="93" t="s">
        <v>502</v>
      </c>
      <c r="F2404" s="104"/>
      <c r="G2404" s="12">
        <f t="shared" ref="G2404:G2407" si="273">G2405</f>
        <v>36</v>
      </c>
    </row>
    <row r="2405" spans="1:7 16354:16359" s="59" customFormat="1" ht="63" x14ac:dyDescent="0.2">
      <c r="A2405" s="76" t="s">
        <v>499</v>
      </c>
      <c r="B2405" s="202">
        <v>920</v>
      </c>
      <c r="C2405" s="78" t="s">
        <v>62</v>
      </c>
      <c r="D2405" s="78" t="s">
        <v>56</v>
      </c>
      <c r="E2405" s="94" t="s">
        <v>503</v>
      </c>
      <c r="F2405" s="78"/>
      <c r="G2405" s="10">
        <f t="shared" si="273"/>
        <v>36</v>
      </c>
    </row>
    <row r="2406" spans="1:7 16354:16359" s="59" customFormat="1" ht="31.5" x14ac:dyDescent="0.2">
      <c r="A2406" s="79" t="s">
        <v>22</v>
      </c>
      <c r="B2406" s="202">
        <v>920</v>
      </c>
      <c r="C2406" s="201" t="s">
        <v>62</v>
      </c>
      <c r="D2406" s="201" t="s">
        <v>56</v>
      </c>
      <c r="E2406" s="96" t="s">
        <v>503</v>
      </c>
      <c r="F2406" s="201" t="s">
        <v>15</v>
      </c>
      <c r="G2406" s="9">
        <f t="shared" si="273"/>
        <v>36</v>
      </c>
    </row>
    <row r="2407" spans="1:7 16354:16359" s="59" customFormat="1" ht="31.5" x14ac:dyDescent="0.2">
      <c r="A2407" s="79" t="s">
        <v>17</v>
      </c>
      <c r="B2407" s="202">
        <v>920</v>
      </c>
      <c r="C2407" s="201" t="s">
        <v>62</v>
      </c>
      <c r="D2407" s="201" t="s">
        <v>56</v>
      </c>
      <c r="E2407" s="96" t="s">
        <v>503</v>
      </c>
      <c r="F2407" s="201" t="s">
        <v>16</v>
      </c>
      <c r="G2407" s="9">
        <f t="shared" si="273"/>
        <v>36</v>
      </c>
    </row>
    <row r="2408" spans="1:7 16354:16359" s="59" customFormat="1" x14ac:dyDescent="0.2">
      <c r="A2408" s="79" t="s">
        <v>934</v>
      </c>
      <c r="B2408" s="202">
        <v>920</v>
      </c>
      <c r="C2408" s="201" t="s">
        <v>62</v>
      </c>
      <c r="D2408" s="201" t="s">
        <v>56</v>
      </c>
      <c r="E2408" s="96" t="s">
        <v>503</v>
      </c>
      <c r="F2408" s="201" t="s">
        <v>128</v>
      </c>
      <c r="G2408" s="9">
        <v>36</v>
      </c>
    </row>
    <row r="2409" spans="1:7 16354:16359" s="59" customFormat="1" ht="31.5" x14ac:dyDescent="0.2">
      <c r="A2409" s="72" t="s">
        <v>210</v>
      </c>
      <c r="B2409" s="44">
        <v>920</v>
      </c>
      <c r="C2409" s="73" t="s">
        <v>62</v>
      </c>
      <c r="D2409" s="73" t="s">
        <v>56</v>
      </c>
      <c r="E2409" s="93" t="s">
        <v>504</v>
      </c>
      <c r="F2409" s="104"/>
      <c r="G2409" s="12">
        <f t="shared" ref="G2409:G2412" si="274">G2410</f>
        <v>95</v>
      </c>
    </row>
    <row r="2410" spans="1:7 16354:16359" s="59" customFormat="1" x14ac:dyDescent="0.2">
      <c r="A2410" s="76" t="s">
        <v>500</v>
      </c>
      <c r="B2410" s="202">
        <v>920</v>
      </c>
      <c r="C2410" s="201" t="s">
        <v>62</v>
      </c>
      <c r="D2410" s="201" t="s">
        <v>56</v>
      </c>
      <c r="E2410" s="94" t="s">
        <v>505</v>
      </c>
      <c r="F2410" s="78"/>
      <c r="G2410" s="10">
        <f t="shared" si="274"/>
        <v>95</v>
      </c>
    </row>
    <row r="2411" spans="1:7 16354:16359" s="126" customFormat="1" ht="31.5" x14ac:dyDescent="0.2">
      <c r="A2411" s="79" t="s">
        <v>22</v>
      </c>
      <c r="B2411" s="43">
        <v>920</v>
      </c>
      <c r="C2411" s="200" t="s">
        <v>62</v>
      </c>
      <c r="D2411" s="200" t="s">
        <v>56</v>
      </c>
      <c r="E2411" s="96" t="s">
        <v>505</v>
      </c>
      <c r="F2411" s="201" t="s">
        <v>15</v>
      </c>
      <c r="G2411" s="9">
        <f t="shared" si="274"/>
        <v>95</v>
      </c>
    </row>
    <row r="2412" spans="1:7 16354:16359" s="59" customFormat="1" ht="31.5" x14ac:dyDescent="0.2">
      <c r="A2412" s="79" t="s">
        <v>17</v>
      </c>
      <c r="B2412" s="202">
        <v>920</v>
      </c>
      <c r="C2412" s="201" t="s">
        <v>62</v>
      </c>
      <c r="D2412" s="201" t="s">
        <v>56</v>
      </c>
      <c r="E2412" s="96" t="s">
        <v>505</v>
      </c>
      <c r="F2412" s="201" t="s">
        <v>16</v>
      </c>
      <c r="G2412" s="9">
        <f t="shared" si="274"/>
        <v>95</v>
      </c>
    </row>
    <row r="2413" spans="1:7 16354:16359" s="59" customFormat="1" x14ac:dyDescent="0.2">
      <c r="A2413" s="79" t="s">
        <v>934</v>
      </c>
      <c r="B2413" s="202">
        <v>920</v>
      </c>
      <c r="C2413" s="201" t="s">
        <v>62</v>
      </c>
      <c r="D2413" s="201" t="s">
        <v>56</v>
      </c>
      <c r="E2413" s="96" t="s">
        <v>505</v>
      </c>
      <c r="F2413" s="201" t="s">
        <v>128</v>
      </c>
      <c r="G2413" s="9">
        <v>95</v>
      </c>
    </row>
    <row r="2414" spans="1:7 16354:16359" s="97" customFormat="1" ht="31.5" x14ac:dyDescent="0.2">
      <c r="A2414" s="72" t="s">
        <v>518</v>
      </c>
      <c r="B2414" s="44">
        <v>920</v>
      </c>
      <c r="C2414" s="73" t="s">
        <v>62</v>
      </c>
      <c r="D2414" s="73" t="s">
        <v>56</v>
      </c>
      <c r="E2414" s="93" t="s">
        <v>519</v>
      </c>
      <c r="F2414" s="200"/>
      <c r="G2414" s="12">
        <f>G2415</f>
        <v>21721</v>
      </c>
    </row>
    <row r="2415" spans="1:7 16354:16359" s="97" customFormat="1" x14ac:dyDescent="0.2">
      <c r="A2415" s="76" t="s">
        <v>522</v>
      </c>
      <c r="B2415" s="202">
        <v>920</v>
      </c>
      <c r="C2415" s="78" t="s">
        <v>62</v>
      </c>
      <c r="D2415" s="78" t="s">
        <v>56</v>
      </c>
      <c r="E2415" s="94" t="s">
        <v>527</v>
      </c>
      <c r="F2415" s="78"/>
      <c r="G2415" s="10">
        <f>G2416+G2421</f>
        <v>21721</v>
      </c>
    </row>
    <row r="2416" spans="1:7 16354:16359" s="59" customFormat="1" ht="63" x14ac:dyDescent="0.2">
      <c r="A2416" s="79" t="s">
        <v>269</v>
      </c>
      <c r="B2416" s="202">
        <v>920</v>
      </c>
      <c r="C2416" s="201" t="s">
        <v>51</v>
      </c>
      <c r="D2416" s="201" t="s">
        <v>56</v>
      </c>
      <c r="E2416" s="96" t="s">
        <v>527</v>
      </c>
      <c r="F2416" s="201">
        <v>100</v>
      </c>
      <c r="G2416" s="9">
        <f>G2417</f>
        <v>16766</v>
      </c>
    </row>
    <row r="2417" spans="1:7" s="59" customFormat="1" ht="31.5" x14ac:dyDescent="0.2">
      <c r="A2417" s="79" t="s">
        <v>8</v>
      </c>
      <c r="B2417" s="202">
        <v>920</v>
      </c>
      <c r="C2417" s="201" t="s">
        <v>51</v>
      </c>
      <c r="D2417" s="201" t="s">
        <v>56</v>
      </c>
      <c r="E2417" s="96" t="s">
        <v>527</v>
      </c>
      <c r="F2417" s="201">
        <v>120</v>
      </c>
      <c r="G2417" s="9">
        <f>G2418+G2419+G2420</f>
        <v>16766</v>
      </c>
    </row>
    <row r="2418" spans="1:7" s="59" customFormat="1" x14ac:dyDescent="0.2">
      <c r="A2418" s="79" t="s">
        <v>422</v>
      </c>
      <c r="B2418" s="202">
        <v>920</v>
      </c>
      <c r="C2418" s="201" t="s">
        <v>51</v>
      </c>
      <c r="D2418" s="201" t="s">
        <v>56</v>
      </c>
      <c r="E2418" s="96" t="s">
        <v>527</v>
      </c>
      <c r="F2418" s="201" t="s">
        <v>126</v>
      </c>
      <c r="G2418" s="9">
        <v>10029</v>
      </c>
    </row>
    <row r="2419" spans="1:7" s="59" customFormat="1" ht="31.5" x14ac:dyDescent="0.2">
      <c r="A2419" s="79" t="s">
        <v>124</v>
      </c>
      <c r="B2419" s="202">
        <v>920</v>
      </c>
      <c r="C2419" s="201" t="s">
        <v>51</v>
      </c>
      <c r="D2419" s="201" t="s">
        <v>56</v>
      </c>
      <c r="E2419" s="96" t="s">
        <v>527</v>
      </c>
      <c r="F2419" s="201" t="s">
        <v>127</v>
      </c>
      <c r="G2419" s="9">
        <v>2876</v>
      </c>
    </row>
    <row r="2420" spans="1:7" s="59" customFormat="1" ht="47.25" x14ac:dyDescent="0.2">
      <c r="A2420" s="79" t="s">
        <v>205</v>
      </c>
      <c r="B2420" s="202">
        <v>920</v>
      </c>
      <c r="C2420" s="201" t="s">
        <v>51</v>
      </c>
      <c r="D2420" s="201" t="s">
        <v>56</v>
      </c>
      <c r="E2420" s="96" t="s">
        <v>527</v>
      </c>
      <c r="F2420" s="201" t="s">
        <v>208</v>
      </c>
      <c r="G2420" s="9">
        <v>3861</v>
      </c>
    </row>
    <row r="2421" spans="1:7" s="59" customFormat="1" ht="31.5" x14ac:dyDescent="0.2">
      <c r="A2421" s="79" t="s">
        <v>22</v>
      </c>
      <c r="B2421" s="202">
        <v>920</v>
      </c>
      <c r="C2421" s="201" t="s">
        <v>62</v>
      </c>
      <c r="D2421" s="201" t="s">
        <v>56</v>
      </c>
      <c r="E2421" s="96" t="s">
        <v>527</v>
      </c>
      <c r="F2421" s="201">
        <v>200</v>
      </c>
      <c r="G2421" s="9">
        <f t="shared" ref="G2421" si="275">G2422</f>
        <v>4955</v>
      </c>
    </row>
    <row r="2422" spans="1:7" s="59" customFormat="1" ht="31.5" x14ac:dyDescent="0.2">
      <c r="A2422" s="314" t="s">
        <v>17</v>
      </c>
      <c r="B2422" s="315">
        <v>920</v>
      </c>
      <c r="C2422" s="316" t="s">
        <v>51</v>
      </c>
      <c r="D2422" s="316" t="s">
        <v>56</v>
      </c>
      <c r="E2422" s="317" t="s">
        <v>527</v>
      </c>
      <c r="F2422" s="316">
        <v>240</v>
      </c>
      <c r="G2422" s="318">
        <f>G2423+G2424</f>
        <v>4955</v>
      </c>
    </row>
    <row r="2423" spans="1:7" s="59" customFormat="1" ht="31.5" x14ac:dyDescent="0.2">
      <c r="A2423" s="319" t="s">
        <v>481</v>
      </c>
      <c r="B2423" s="315">
        <v>920</v>
      </c>
      <c r="C2423" s="316" t="s">
        <v>51</v>
      </c>
      <c r="D2423" s="316" t="s">
        <v>56</v>
      </c>
      <c r="E2423" s="317" t="s">
        <v>527</v>
      </c>
      <c r="F2423" s="316" t="s">
        <v>482</v>
      </c>
      <c r="G2423" s="318">
        <f>1103+156-300</f>
        <v>959</v>
      </c>
    </row>
    <row r="2424" spans="1:7" s="59" customFormat="1" x14ac:dyDescent="0.2">
      <c r="A2424" s="79" t="s">
        <v>934</v>
      </c>
      <c r="B2424" s="202">
        <v>920</v>
      </c>
      <c r="C2424" s="201" t="s">
        <v>51</v>
      </c>
      <c r="D2424" s="201" t="s">
        <v>56</v>
      </c>
      <c r="E2424" s="96" t="s">
        <v>527</v>
      </c>
      <c r="F2424" s="201" t="s">
        <v>128</v>
      </c>
      <c r="G2424" s="9">
        <v>3996</v>
      </c>
    </row>
    <row r="2425" spans="1:7" ht="18.75" x14ac:dyDescent="0.2">
      <c r="A2425" s="118" t="s">
        <v>188</v>
      </c>
      <c r="B2425" s="44">
        <v>920</v>
      </c>
      <c r="C2425" s="48" t="s">
        <v>55</v>
      </c>
      <c r="D2425" s="48"/>
      <c r="E2425" s="48"/>
      <c r="F2425" s="48"/>
      <c r="G2425" s="14">
        <f t="shared" ref="G2425:G2432" si="276">G2426</f>
        <v>550</v>
      </c>
    </row>
    <row r="2426" spans="1:7" ht="31.5" x14ac:dyDescent="0.2">
      <c r="A2426" s="74" t="s">
        <v>152</v>
      </c>
      <c r="B2426" s="44">
        <v>920</v>
      </c>
      <c r="C2426" s="73" t="s">
        <v>55</v>
      </c>
      <c r="D2426" s="73" t="s">
        <v>76</v>
      </c>
      <c r="E2426" s="73"/>
      <c r="F2426" s="73"/>
      <c r="G2426" s="16">
        <f t="shared" si="276"/>
        <v>550</v>
      </c>
    </row>
    <row r="2427" spans="1:7" ht="56.25" x14ac:dyDescent="0.2">
      <c r="A2427" s="119" t="s">
        <v>680</v>
      </c>
      <c r="B2427" s="44">
        <v>920</v>
      </c>
      <c r="C2427" s="73" t="s">
        <v>55</v>
      </c>
      <c r="D2427" s="73" t="s">
        <v>76</v>
      </c>
      <c r="E2427" s="90" t="s">
        <v>289</v>
      </c>
      <c r="F2427" s="90"/>
      <c r="G2427" s="15">
        <f t="shared" si="276"/>
        <v>550</v>
      </c>
    </row>
    <row r="2428" spans="1:7" s="88" customFormat="1" ht="31.5" x14ac:dyDescent="0.2">
      <c r="A2428" s="98" t="s">
        <v>298</v>
      </c>
      <c r="B2428" s="43">
        <v>920</v>
      </c>
      <c r="C2428" s="200" t="s">
        <v>55</v>
      </c>
      <c r="D2428" s="200" t="s">
        <v>76</v>
      </c>
      <c r="E2428" s="200" t="s">
        <v>591</v>
      </c>
      <c r="F2428" s="122"/>
      <c r="G2428" s="13">
        <f t="shared" si="276"/>
        <v>550</v>
      </c>
    </row>
    <row r="2429" spans="1:7" ht="31.5" x14ac:dyDescent="0.2">
      <c r="A2429" s="87" t="s">
        <v>405</v>
      </c>
      <c r="B2429" s="44">
        <v>920</v>
      </c>
      <c r="C2429" s="73" t="s">
        <v>55</v>
      </c>
      <c r="D2429" s="73" t="s">
        <v>76</v>
      </c>
      <c r="E2429" s="73" t="s">
        <v>313</v>
      </c>
      <c r="F2429" s="73"/>
      <c r="G2429" s="12">
        <f t="shared" si="276"/>
        <v>550</v>
      </c>
    </row>
    <row r="2430" spans="1:7" ht="31.5" x14ac:dyDescent="0.2">
      <c r="A2430" s="99" t="s">
        <v>314</v>
      </c>
      <c r="B2430" s="77">
        <v>920</v>
      </c>
      <c r="C2430" s="78" t="s">
        <v>55</v>
      </c>
      <c r="D2430" s="78" t="s">
        <v>76</v>
      </c>
      <c r="E2430" s="78" t="s">
        <v>315</v>
      </c>
      <c r="F2430" s="78"/>
      <c r="G2430" s="10">
        <f t="shared" si="276"/>
        <v>550</v>
      </c>
    </row>
    <row r="2431" spans="1:7" ht="31.5" x14ac:dyDescent="0.2">
      <c r="A2431" s="82" t="s">
        <v>18</v>
      </c>
      <c r="B2431" s="202">
        <v>920</v>
      </c>
      <c r="C2431" s="201" t="s">
        <v>55</v>
      </c>
      <c r="D2431" s="201" t="s">
        <v>76</v>
      </c>
      <c r="E2431" s="201" t="s">
        <v>315</v>
      </c>
      <c r="F2431" s="201" t="s">
        <v>20</v>
      </c>
      <c r="G2431" s="9">
        <f>G2432</f>
        <v>550</v>
      </c>
    </row>
    <row r="2432" spans="1:7" ht="15.75" customHeight="1" x14ac:dyDescent="0.2">
      <c r="A2432" s="82" t="s">
        <v>187</v>
      </c>
      <c r="B2432" s="202">
        <v>920</v>
      </c>
      <c r="C2432" s="201" t="s">
        <v>55</v>
      </c>
      <c r="D2432" s="201" t="s">
        <v>76</v>
      </c>
      <c r="E2432" s="201" t="s">
        <v>315</v>
      </c>
      <c r="F2432" s="201" t="s">
        <v>21</v>
      </c>
      <c r="G2432" s="9">
        <f t="shared" si="276"/>
        <v>550</v>
      </c>
    </row>
    <row r="2433" spans="1:7" x14ac:dyDescent="0.2">
      <c r="A2433" s="82" t="s">
        <v>149</v>
      </c>
      <c r="B2433" s="202">
        <v>920</v>
      </c>
      <c r="C2433" s="201" t="s">
        <v>55</v>
      </c>
      <c r="D2433" s="201" t="s">
        <v>76</v>
      </c>
      <c r="E2433" s="201" t="s">
        <v>315</v>
      </c>
      <c r="F2433" s="201" t="s">
        <v>150</v>
      </c>
      <c r="G2433" s="9">
        <v>550</v>
      </c>
    </row>
    <row r="2434" spans="1:7" ht="18.75" x14ac:dyDescent="0.2">
      <c r="A2434" s="118" t="s">
        <v>77</v>
      </c>
      <c r="B2434" s="89">
        <v>920</v>
      </c>
      <c r="C2434" s="48" t="s">
        <v>56</v>
      </c>
      <c r="D2434" s="48"/>
      <c r="E2434" s="201"/>
      <c r="F2434" s="14"/>
      <c r="G2434" s="14">
        <f>G2435</f>
        <v>126210</v>
      </c>
    </row>
    <row r="2435" spans="1:7" ht="18.75" x14ac:dyDescent="0.2">
      <c r="A2435" s="123" t="s">
        <v>254</v>
      </c>
      <c r="B2435" s="89">
        <v>920</v>
      </c>
      <c r="C2435" s="73" t="s">
        <v>56</v>
      </c>
      <c r="D2435" s="73" t="s">
        <v>75</v>
      </c>
      <c r="E2435" s="201"/>
      <c r="F2435" s="201"/>
      <c r="G2435" s="12">
        <f>G2436</f>
        <v>126210</v>
      </c>
    </row>
    <row r="2436" spans="1:7" ht="56.25" x14ac:dyDescent="0.2">
      <c r="A2436" s="105" t="s">
        <v>681</v>
      </c>
      <c r="B2436" s="89">
        <v>920</v>
      </c>
      <c r="C2436" s="73" t="s">
        <v>56</v>
      </c>
      <c r="D2436" s="73" t="s">
        <v>75</v>
      </c>
      <c r="E2436" s="48" t="s">
        <v>242</v>
      </c>
      <c r="F2436" s="201"/>
      <c r="G2436" s="12">
        <f>G2437+G2462</f>
        <v>126210</v>
      </c>
    </row>
    <row r="2437" spans="1:7" ht="47.25" x14ac:dyDescent="0.2">
      <c r="A2437" s="72" t="s">
        <v>799</v>
      </c>
      <c r="B2437" s="89">
        <v>920</v>
      </c>
      <c r="C2437" s="73" t="s">
        <v>56</v>
      </c>
      <c r="D2437" s="73" t="s">
        <v>75</v>
      </c>
      <c r="E2437" s="73" t="s">
        <v>255</v>
      </c>
      <c r="F2437" s="44"/>
      <c r="G2437" s="12">
        <f>G2442+G2450+G2454+G2438+G2458+G2446</f>
        <v>124347</v>
      </c>
    </row>
    <row r="2438" spans="1:7" ht="18.75" x14ac:dyDescent="0.25">
      <c r="A2438" s="206" t="s">
        <v>972</v>
      </c>
      <c r="B2438" s="115">
        <v>920</v>
      </c>
      <c r="C2438" s="78" t="s">
        <v>56</v>
      </c>
      <c r="D2438" s="78" t="s">
        <v>75</v>
      </c>
      <c r="E2438" s="205" t="s">
        <v>973</v>
      </c>
      <c r="F2438" s="204"/>
      <c r="G2438" s="217">
        <f>G2439</f>
        <v>60000</v>
      </c>
    </row>
    <row r="2439" spans="1:7" ht="31.5" x14ac:dyDescent="0.25">
      <c r="A2439" s="174" t="s">
        <v>22</v>
      </c>
      <c r="B2439" s="110">
        <v>920</v>
      </c>
      <c r="C2439" s="201" t="s">
        <v>56</v>
      </c>
      <c r="D2439" s="201" t="s">
        <v>75</v>
      </c>
      <c r="E2439" s="182" t="s">
        <v>973</v>
      </c>
      <c r="F2439" s="209">
        <v>200</v>
      </c>
      <c r="G2439" s="188">
        <f>G2440</f>
        <v>60000</v>
      </c>
    </row>
    <row r="2440" spans="1:7" ht="31.5" x14ac:dyDescent="0.25">
      <c r="A2440" s="174" t="s">
        <v>17</v>
      </c>
      <c r="B2440" s="110">
        <v>920</v>
      </c>
      <c r="C2440" s="201" t="s">
        <v>56</v>
      </c>
      <c r="D2440" s="201" t="s">
        <v>75</v>
      </c>
      <c r="E2440" s="182" t="s">
        <v>973</v>
      </c>
      <c r="F2440" s="209">
        <v>240</v>
      </c>
      <c r="G2440" s="188">
        <f>G2441</f>
        <v>60000</v>
      </c>
    </row>
    <row r="2441" spans="1:7" ht="31.5" x14ac:dyDescent="0.25">
      <c r="A2441" s="81" t="s">
        <v>820</v>
      </c>
      <c r="B2441" s="110">
        <v>920</v>
      </c>
      <c r="C2441" s="201" t="s">
        <v>56</v>
      </c>
      <c r="D2441" s="201" t="s">
        <v>75</v>
      </c>
      <c r="E2441" s="182" t="s">
        <v>973</v>
      </c>
      <c r="F2441" s="209">
        <v>243</v>
      </c>
      <c r="G2441" s="188">
        <f>20000+15000+25000</f>
        <v>60000</v>
      </c>
    </row>
    <row r="2442" spans="1:7" ht="18.75" x14ac:dyDescent="0.2">
      <c r="A2442" s="124" t="s">
        <v>171</v>
      </c>
      <c r="B2442" s="115">
        <v>920</v>
      </c>
      <c r="C2442" s="78" t="s">
        <v>56</v>
      </c>
      <c r="D2442" s="78" t="s">
        <v>75</v>
      </c>
      <c r="E2442" s="78" t="s">
        <v>256</v>
      </c>
      <c r="F2442" s="77"/>
      <c r="G2442" s="10">
        <f>G2443</f>
        <v>14239</v>
      </c>
    </row>
    <row r="2443" spans="1:7" ht="31.5" x14ac:dyDescent="0.2">
      <c r="A2443" s="108" t="s">
        <v>22</v>
      </c>
      <c r="B2443" s="110">
        <v>920</v>
      </c>
      <c r="C2443" s="201" t="s">
        <v>56</v>
      </c>
      <c r="D2443" s="201" t="s">
        <v>75</v>
      </c>
      <c r="E2443" s="201" t="s">
        <v>256</v>
      </c>
      <c r="F2443" s="202">
        <v>200</v>
      </c>
      <c r="G2443" s="9">
        <f>G2444</f>
        <v>14239</v>
      </c>
    </row>
    <row r="2444" spans="1:7" ht="31.5" x14ac:dyDescent="0.2">
      <c r="A2444" s="108" t="s">
        <v>17</v>
      </c>
      <c r="B2444" s="110">
        <v>920</v>
      </c>
      <c r="C2444" s="201" t="s">
        <v>56</v>
      </c>
      <c r="D2444" s="201" t="s">
        <v>75</v>
      </c>
      <c r="E2444" s="201" t="s">
        <v>256</v>
      </c>
      <c r="F2444" s="202">
        <v>240</v>
      </c>
      <c r="G2444" s="9">
        <f>G2445</f>
        <v>14239</v>
      </c>
    </row>
    <row r="2445" spans="1:7" ht="18.75" x14ac:dyDescent="0.25">
      <c r="A2445" s="197" t="s">
        <v>934</v>
      </c>
      <c r="B2445" s="110">
        <v>920</v>
      </c>
      <c r="C2445" s="201" t="s">
        <v>56</v>
      </c>
      <c r="D2445" s="201" t="s">
        <v>75</v>
      </c>
      <c r="E2445" s="201" t="s">
        <v>256</v>
      </c>
      <c r="F2445" s="202">
        <v>244</v>
      </c>
      <c r="G2445" s="9">
        <f>16102-1863</f>
        <v>14239</v>
      </c>
    </row>
    <row r="2446" spans="1:7" s="97" customFormat="1" ht="18.75" x14ac:dyDescent="0.2">
      <c r="A2446" s="124" t="s">
        <v>258</v>
      </c>
      <c r="B2446" s="115">
        <v>920</v>
      </c>
      <c r="C2446" s="78" t="s">
        <v>56</v>
      </c>
      <c r="D2446" s="78" t="s">
        <v>75</v>
      </c>
      <c r="E2446" s="78" t="s">
        <v>259</v>
      </c>
      <c r="F2446" s="202"/>
      <c r="G2446" s="9">
        <f>G2447</f>
        <v>23701</v>
      </c>
    </row>
    <row r="2447" spans="1:7" s="97" customFormat="1" ht="31.5" x14ac:dyDescent="0.2">
      <c r="A2447" s="108" t="s">
        <v>22</v>
      </c>
      <c r="B2447" s="110">
        <v>920</v>
      </c>
      <c r="C2447" s="201" t="s">
        <v>56</v>
      </c>
      <c r="D2447" s="201" t="s">
        <v>75</v>
      </c>
      <c r="E2447" s="201" t="s">
        <v>259</v>
      </c>
      <c r="F2447" s="202">
        <v>200</v>
      </c>
      <c r="G2447" s="9">
        <f>G2448</f>
        <v>23701</v>
      </c>
    </row>
    <row r="2448" spans="1:7" s="97" customFormat="1" ht="31.5" x14ac:dyDescent="0.2">
      <c r="A2448" s="108" t="s">
        <v>17</v>
      </c>
      <c r="B2448" s="110">
        <v>920</v>
      </c>
      <c r="C2448" s="201" t="s">
        <v>56</v>
      </c>
      <c r="D2448" s="201" t="s">
        <v>75</v>
      </c>
      <c r="E2448" s="201" t="s">
        <v>259</v>
      </c>
      <c r="F2448" s="202">
        <v>240</v>
      </c>
      <c r="G2448" s="9">
        <f>G2449</f>
        <v>23701</v>
      </c>
    </row>
    <row r="2449" spans="1:7" s="97" customFormat="1" ht="18.75" x14ac:dyDescent="0.2">
      <c r="A2449" s="79" t="s">
        <v>934</v>
      </c>
      <c r="B2449" s="110">
        <v>920</v>
      </c>
      <c r="C2449" s="201" t="s">
        <v>56</v>
      </c>
      <c r="D2449" s="201" t="s">
        <v>75</v>
      </c>
      <c r="E2449" s="201" t="s">
        <v>259</v>
      </c>
      <c r="F2449" s="202">
        <v>244</v>
      </c>
      <c r="G2449" s="9">
        <v>23701</v>
      </c>
    </row>
    <row r="2450" spans="1:7" ht="18.75" x14ac:dyDescent="0.2">
      <c r="A2450" s="76" t="s">
        <v>414</v>
      </c>
      <c r="B2450" s="115">
        <v>920</v>
      </c>
      <c r="C2450" s="78" t="s">
        <v>56</v>
      </c>
      <c r="D2450" s="78" t="s">
        <v>75</v>
      </c>
      <c r="E2450" s="78" t="s">
        <v>415</v>
      </c>
      <c r="F2450" s="78"/>
      <c r="G2450" s="10">
        <f>G2451</f>
        <v>11907</v>
      </c>
    </row>
    <row r="2451" spans="1:7" ht="31.5" x14ac:dyDescent="0.2">
      <c r="A2451" s="108" t="s">
        <v>22</v>
      </c>
      <c r="B2451" s="110">
        <v>920</v>
      </c>
      <c r="C2451" s="201" t="s">
        <v>56</v>
      </c>
      <c r="D2451" s="201" t="s">
        <v>75</v>
      </c>
      <c r="E2451" s="201" t="s">
        <v>415</v>
      </c>
      <c r="F2451" s="202">
        <v>200</v>
      </c>
      <c r="G2451" s="9">
        <f>G2452</f>
        <v>11907</v>
      </c>
    </row>
    <row r="2452" spans="1:7" ht="31.5" x14ac:dyDescent="0.2">
      <c r="A2452" s="108" t="s">
        <v>17</v>
      </c>
      <c r="B2452" s="110">
        <v>920</v>
      </c>
      <c r="C2452" s="201" t="s">
        <v>56</v>
      </c>
      <c r="D2452" s="201" t="s">
        <v>75</v>
      </c>
      <c r="E2452" s="201" t="s">
        <v>415</v>
      </c>
      <c r="F2452" s="202">
        <v>240</v>
      </c>
      <c r="G2452" s="9">
        <f>G2453</f>
        <v>11907</v>
      </c>
    </row>
    <row r="2453" spans="1:7" ht="18.75" x14ac:dyDescent="0.25">
      <c r="A2453" s="197" t="s">
        <v>934</v>
      </c>
      <c r="B2453" s="110">
        <v>920</v>
      </c>
      <c r="C2453" s="201" t="s">
        <v>56</v>
      </c>
      <c r="D2453" s="201" t="s">
        <v>75</v>
      </c>
      <c r="E2453" s="201" t="s">
        <v>415</v>
      </c>
      <c r="F2453" s="202">
        <v>244</v>
      </c>
      <c r="G2453" s="9">
        <v>11907</v>
      </c>
    </row>
    <row r="2454" spans="1:7" ht="31.5" x14ac:dyDescent="0.2">
      <c r="A2454" s="76" t="s">
        <v>801</v>
      </c>
      <c r="B2454" s="115">
        <v>920</v>
      </c>
      <c r="C2454" s="78" t="s">
        <v>56</v>
      </c>
      <c r="D2454" s="78" t="s">
        <v>75</v>
      </c>
      <c r="E2454" s="78" t="s">
        <v>809</v>
      </c>
      <c r="F2454" s="77"/>
      <c r="G2454" s="10">
        <f>G2455</f>
        <v>14000</v>
      </c>
    </row>
    <row r="2455" spans="1:7" ht="31.5" x14ac:dyDescent="0.2">
      <c r="A2455" s="125" t="s">
        <v>423</v>
      </c>
      <c r="B2455" s="110">
        <v>920</v>
      </c>
      <c r="C2455" s="201" t="s">
        <v>56</v>
      </c>
      <c r="D2455" s="201" t="s">
        <v>75</v>
      </c>
      <c r="E2455" s="201" t="s">
        <v>809</v>
      </c>
      <c r="F2455" s="202">
        <v>400</v>
      </c>
      <c r="G2455" s="9">
        <f>G2456</f>
        <v>14000</v>
      </c>
    </row>
    <row r="2456" spans="1:7" ht="18.75" x14ac:dyDescent="0.2">
      <c r="A2456" s="109" t="s">
        <v>35</v>
      </c>
      <c r="B2456" s="110">
        <v>920</v>
      </c>
      <c r="C2456" s="201" t="s">
        <v>56</v>
      </c>
      <c r="D2456" s="201" t="s">
        <v>75</v>
      </c>
      <c r="E2456" s="201" t="s">
        <v>809</v>
      </c>
      <c r="F2456" s="202">
        <v>410</v>
      </c>
      <c r="G2456" s="9">
        <f>G2457</f>
        <v>14000</v>
      </c>
    </row>
    <row r="2457" spans="1:7" ht="31.5" x14ac:dyDescent="0.2">
      <c r="A2457" s="109" t="s">
        <v>136</v>
      </c>
      <c r="B2457" s="110">
        <v>920</v>
      </c>
      <c r="C2457" s="201" t="s">
        <v>56</v>
      </c>
      <c r="D2457" s="201" t="s">
        <v>75</v>
      </c>
      <c r="E2457" s="201" t="s">
        <v>809</v>
      </c>
      <c r="F2457" s="202">
        <v>414</v>
      </c>
      <c r="G2457" s="9">
        <f>34000-20000</f>
        <v>14000</v>
      </c>
    </row>
    <row r="2458" spans="1:7" ht="31.5" x14ac:dyDescent="0.2">
      <c r="A2458" s="76" t="s">
        <v>802</v>
      </c>
      <c r="B2458" s="115">
        <v>920</v>
      </c>
      <c r="C2458" s="78" t="s">
        <v>56</v>
      </c>
      <c r="D2458" s="78" t="s">
        <v>75</v>
      </c>
      <c r="E2458" s="78" t="s">
        <v>810</v>
      </c>
      <c r="F2458" s="77"/>
      <c r="G2458" s="10">
        <f>G2459</f>
        <v>500</v>
      </c>
    </row>
    <row r="2459" spans="1:7" ht="31.5" x14ac:dyDescent="0.2">
      <c r="A2459" s="125" t="s">
        <v>423</v>
      </c>
      <c r="B2459" s="110">
        <v>920</v>
      </c>
      <c r="C2459" s="201" t="s">
        <v>56</v>
      </c>
      <c r="D2459" s="201" t="s">
        <v>75</v>
      </c>
      <c r="E2459" s="201" t="s">
        <v>810</v>
      </c>
      <c r="F2459" s="202">
        <v>400</v>
      </c>
      <c r="G2459" s="9">
        <f>G2460</f>
        <v>500</v>
      </c>
    </row>
    <row r="2460" spans="1:7" ht="18.75" x14ac:dyDescent="0.2">
      <c r="A2460" s="109" t="s">
        <v>35</v>
      </c>
      <c r="B2460" s="110">
        <v>920</v>
      </c>
      <c r="C2460" s="201" t="s">
        <v>56</v>
      </c>
      <c r="D2460" s="201" t="s">
        <v>75</v>
      </c>
      <c r="E2460" s="201" t="s">
        <v>810</v>
      </c>
      <c r="F2460" s="202">
        <v>410</v>
      </c>
      <c r="G2460" s="9">
        <f>G2461</f>
        <v>500</v>
      </c>
    </row>
    <row r="2461" spans="1:7" ht="31.5" x14ac:dyDescent="0.2">
      <c r="A2461" s="109" t="s">
        <v>136</v>
      </c>
      <c r="B2461" s="110">
        <v>920</v>
      </c>
      <c r="C2461" s="201" t="s">
        <v>56</v>
      </c>
      <c r="D2461" s="201" t="s">
        <v>75</v>
      </c>
      <c r="E2461" s="201" t="s">
        <v>810</v>
      </c>
      <c r="F2461" s="202">
        <v>414</v>
      </c>
      <c r="G2461" s="9">
        <v>500</v>
      </c>
    </row>
    <row r="2462" spans="1:7" s="97" customFormat="1" ht="47.25" x14ac:dyDescent="0.2">
      <c r="A2462" s="72" t="s">
        <v>808</v>
      </c>
      <c r="B2462" s="89">
        <v>920</v>
      </c>
      <c r="C2462" s="73" t="s">
        <v>56</v>
      </c>
      <c r="D2462" s="73" t="s">
        <v>75</v>
      </c>
      <c r="E2462" s="73" t="s">
        <v>243</v>
      </c>
      <c r="F2462" s="73"/>
      <c r="G2462" s="12">
        <f>G2463</f>
        <v>1863</v>
      </c>
    </row>
    <row r="2463" spans="1:7" s="97" customFormat="1" ht="18.75" x14ac:dyDescent="0.2">
      <c r="A2463" s="76" t="s">
        <v>245</v>
      </c>
      <c r="B2463" s="115">
        <v>920</v>
      </c>
      <c r="C2463" s="78" t="s">
        <v>56</v>
      </c>
      <c r="D2463" s="78" t="s">
        <v>75</v>
      </c>
      <c r="E2463" s="78" t="s">
        <v>246</v>
      </c>
      <c r="F2463" s="78"/>
      <c r="G2463" s="10">
        <f>G2464</f>
        <v>1863</v>
      </c>
    </row>
    <row r="2464" spans="1:7" s="97" customFormat="1" ht="31.5" x14ac:dyDescent="0.2">
      <c r="A2464" s="108" t="s">
        <v>22</v>
      </c>
      <c r="B2464" s="110">
        <v>920</v>
      </c>
      <c r="C2464" s="201" t="s">
        <v>56</v>
      </c>
      <c r="D2464" s="201" t="s">
        <v>75</v>
      </c>
      <c r="E2464" s="201" t="s">
        <v>246</v>
      </c>
      <c r="F2464" s="201" t="s">
        <v>15</v>
      </c>
      <c r="G2464" s="9">
        <f>G2465</f>
        <v>1863</v>
      </c>
    </row>
    <row r="2465" spans="1:7" s="97" customFormat="1" ht="31.5" x14ac:dyDescent="0.2">
      <c r="A2465" s="108" t="s">
        <v>17</v>
      </c>
      <c r="B2465" s="110">
        <v>920</v>
      </c>
      <c r="C2465" s="201" t="s">
        <v>56</v>
      </c>
      <c r="D2465" s="201" t="s">
        <v>75</v>
      </c>
      <c r="E2465" s="201" t="s">
        <v>246</v>
      </c>
      <c r="F2465" s="201" t="s">
        <v>16</v>
      </c>
      <c r="G2465" s="9">
        <f>G2466</f>
        <v>1863</v>
      </c>
    </row>
    <row r="2466" spans="1:7" s="97" customFormat="1" ht="18.75" x14ac:dyDescent="0.2">
      <c r="A2466" s="79" t="s">
        <v>934</v>
      </c>
      <c r="B2466" s="110">
        <v>920</v>
      </c>
      <c r="C2466" s="201" t="s">
        <v>56</v>
      </c>
      <c r="D2466" s="201" t="s">
        <v>75</v>
      </c>
      <c r="E2466" s="201" t="s">
        <v>246</v>
      </c>
      <c r="F2466" s="201" t="s">
        <v>128</v>
      </c>
      <c r="G2466" s="9">
        <v>1863</v>
      </c>
    </row>
    <row r="2467" spans="1:7" ht="18.75" x14ac:dyDescent="0.2">
      <c r="A2467" s="118" t="s">
        <v>80</v>
      </c>
      <c r="B2467" s="44">
        <v>920</v>
      </c>
      <c r="C2467" s="48" t="s">
        <v>81</v>
      </c>
      <c r="D2467" s="48"/>
      <c r="E2467" s="48"/>
      <c r="F2467" s="48"/>
      <c r="G2467" s="241">
        <f>G2468+G2476</f>
        <v>290862</v>
      </c>
    </row>
    <row r="2468" spans="1:7" x14ac:dyDescent="0.2">
      <c r="A2468" s="74" t="s">
        <v>83</v>
      </c>
      <c r="B2468" s="44">
        <v>920</v>
      </c>
      <c r="C2468" s="73" t="s">
        <v>81</v>
      </c>
      <c r="D2468" s="73" t="s">
        <v>52</v>
      </c>
      <c r="E2468" s="73"/>
      <c r="F2468" s="73"/>
      <c r="G2468" s="242">
        <f t="shared" ref="G2468:G2470" si="277">G2469</f>
        <v>40000</v>
      </c>
    </row>
    <row r="2469" spans="1:7" ht="75" x14ac:dyDescent="0.3">
      <c r="A2469" s="227" t="s">
        <v>995</v>
      </c>
      <c r="B2469" s="44">
        <v>920</v>
      </c>
      <c r="C2469" s="73" t="s">
        <v>81</v>
      </c>
      <c r="D2469" s="73" t="s">
        <v>52</v>
      </c>
      <c r="E2469" s="228" t="s">
        <v>996</v>
      </c>
      <c r="F2469" s="145"/>
      <c r="G2469" s="240">
        <f t="shared" si="277"/>
        <v>40000</v>
      </c>
    </row>
    <row r="2470" spans="1:7" ht="31.5" x14ac:dyDescent="0.25">
      <c r="A2470" s="181" t="s">
        <v>1022</v>
      </c>
      <c r="B2470" s="44">
        <v>920</v>
      </c>
      <c r="C2470" s="73" t="s">
        <v>81</v>
      </c>
      <c r="D2470" s="73" t="s">
        <v>52</v>
      </c>
      <c r="E2470" s="93" t="s">
        <v>1031</v>
      </c>
      <c r="F2470" s="145"/>
      <c r="G2470" s="240">
        <f t="shared" si="277"/>
        <v>40000</v>
      </c>
    </row>
    <row r="2471" spans="1:7" ht="31.5" x14ac:dyDescent="0.25">
      <c r="A2471" s="181" t="s">
        <v>1023</v>
      </c>
      <c r="B2471" s="44">
        <v>920</v>
      </c>
      <c r="C2471" s="73" t="s">
        <v>81</v>
      </c>
      <c r="D2471" s="73" t="s">
        <v>52</v>
      </c>
      <c r="E2471" s="93" t="s">
        <v>1032</v>
      </c>
      <c r="F2471" s="145"/>
      <c r="G2471" s="240">
        <f>G2472</f>
        <v>40000</v>
      </c>
    </row>
    <row r="2472" spans="1:7" ht="63" x14ac:dyDescent="0.25">
      <c r="A2472" s="239" t="s">
        <v>1184</v>
      </c>
      <c r="B2472" s="77">
        <v>920</v>
      </c>
      <c r="C2472" s="201" t="s">
        <v>81</v>
      </c>
      <c r="D2472" s="201" t="s">
        <v>52</v>
      </c>
      <c r="E2472" s="78" t="s">
        <v>1114</v>
      </c>
      <c r="F2472" s="282"/>
      <c r="G2472" s="144">
        <f>G2473</f>
        <v>40000</v>
      </c>
    </row>
    <row r="2473" spans="1:7" ht="31.5" x14ac:dyDescent="0.25">
      <c r="A2473" s="236" t="s">
        <v>423</v>
      </c>
      <c r="B2473" s="202">
        <v>920</v>
      </c>
      <c r="C2473" s="201" t="s">
        <v>81</v>
      </c>
      <c r="D2473" s="201" t="s">
        <v>52</v>
      </c>
      <c r="E2473" s="201" t="s">
        <v>1114</v>
      </c>
      <c r="F2473" s="238" t="s">
        <v>36</v>
      </c>
      <c r="G2473" s="146">
        <f>G2474</f>
        <v>40000</v>
      </c>
    </row>
    <row r="2474" spans="1:7" x14ac:dyDescent="0.25">
      <c r="A2474" s="237" t="s">
        <v>35</v>
      </c>
      <c r="B2474" s="202">
        <v>920</v>
      </c>
      <c r="C2474" s="201" t="s">
        <v>81</v>
      </c>
      <c r="D2474" s="201" t="s">
        <v>52</v>
      </c>
      <c r="E2474" s="201" t="s">
        <v>1114</v>
      </c>
      <c r="F2474" s="238" t="s">
        <v>164</v>
      </c>
      <c r="G2474" s="146">
        <f>G2475</f>
        <v>40000</v>
      </c>
    </row>
    <row r="2475" spans="1:7" ht="31.5" x14ac:dyDescent="0.25">
      <c r="A2475" s="237" t="s">
        <v>136</v>
      </c>
      <c r="B2475" s="202">
        <v>920</v>
      </c>
      <c r="C2475" s="201" t="s">
        <v>81</v>
      </c>
      <c r="D2475" s="201" t="s">
        <v>52</v>
      </c>
      <c r="E2475" s="201" t="s">
        <v>1114</v>
      </c>
      <c r="F2475" s="238" t="s">
        <v>137</v>
      </c>
      <c r="G2475" s="146">
        <v>40000</v>
      </c>
    </row>
    <row r="2476" spans="1:7" s="97" customFormat="1" x14ac:dyDescent="0.2">
      <c r="A2476" s="74" t="s">
        <v>202</v>
      </c>
      <c r="B2476" s="44">
        <v>920</v>
      </c>
      <c r="C2476" s="73" t="s">
        <v>81</v>
      </c>
      <c r="D2476" s="73" t="s">
        <v>55</v>
      </c>
      <c r="E2476" s="73"/>
      <c r="F2476" s="73"/>
      <c r="G2476" s="1">
        <f>G2477+G2487+G2503</f>
        <v>250862</v>
      </c>
    </row>
    <row r="2477" spans="1:7" s="97" customFormat="1" ht="56.25" x14ac:dyDescent="0.2">
      <c r="A2477" s="105" t="s">
        <v>681</v>
      </c>
      <c r="B2477" s="44">
        <v>920</v>
      </c>
      <c r="C2477" s="48" t="s">
        <v>81</v>
      </c>
      <c r="D2477" s="48" t="s">
        <v>55</v>
      </c>
      <c r="E2477" s="48" t="s">
        <v>242</v>
      </c>
      <c r="F2477" s="77"/>
      <c r="G2477" s="14">
        <f>G2478</f>
        <v>31550</v>
      </c>
    </row>
    <row r="2478" spans="1:7" s="97" customFormat="1" ht="47.25" x14ac:dyDescent="0.2">
      <c r="A2478" s="72" t="s">
        <v>799</v>
      </c>
      <c r="B2478" s="44">
        <v>920</v>
      </c>
      <c r="C2478" s="48" t="s">
        <v>81</v>
      </c>
      <c r="D2478" s="48" t="s">
        <v>55</v>
      </c>
      <c r="E2478" s="73" t="s">
        <v>255</v>
      </c>
      <c r="F2478" s="44"/>
      <c r="G2478" s="12">
        <f>G2479+G2483</f>
        <v>31550</v>
      </c>
    </row>
    <row r="2479" spans="1:7" s="97" customFormat="1" ht="18.75" x14ac:dyDescent="0.2">
      <c r="A2479" s="124" t="s">
        <v>172</v>
      </c>
      <c r="B2479" s="77">
        <v>920</v>
      </c>
      <c r="C2479" s="49" t="s">
        <v>81</v>
      </c>
      <c r="D2479" s="49" t="s">
        <v>55</v>
      </c>
      <c r="E2479" s="78" t="s">
        <v>257</v>
      </c>
      <c r="F2479" s="77"/>
      <c r="G2479" s="10">
        <f>G2480</f>
        <v>16760</v>
      </c>
    </row>
    <row r="2480" spans="1:7" s="97" customFormat="1" ht="31.5" x14ac:dyDescent="0.2">
      <c r="A2480" s="108" t="s">
        <v>22</v>
      </c>
      <c r="B2480" s="202">
        <v>920</v>
      </c>
      <c r="C2480" s="50" t="s">
        <v>81</v>
      </c>
      <c r="D2480" s="50" t="s">
        <v>55</v>
      </c>
      <c r="E2480" s="201" t="s">
        <v>257</v>
      </c>
      <c r="F2480" s="202">
        <v>200</v>
      </c>
      <c r="G2480" s="9">
        <f>G2481</f>
        <v>16760</v>
      </c>
    </row>
    <row r="2481" spans="1:16370" s="97" customFormat="1" ht="31.5" x14ac:dyDescent="0.2">
      <c r="A2481" s="108" t="s">
        <v>17</v>
      </c>
      <c r="B2481" s="202">
        <v>920</v>
      </c>
      <c r="C2481" s="50" t="s">
        <v>81</v>
      </c>
      <c r="D2481" s="50" t="s">
        <v>55</v>
      </c>
      <c r="E2481" s="201" t="s">
        <v>257</v>
      </c>
      <c r="F2481" s="202">
        <v>240</v>
      </c>
      <c r="G2481" s="9">
        <f>G2482</f>
        <v>16760</v>
      </c>
    </row>
    <row r="2482" spans="1:16370" s="97" customFormat="1" ht="18.75" x14ac:dyDescent="0.25">
      <c r="A2482" s="197" t="s">
        <v>934</v>
      </c>
      <c r="B2482" s="202">
        <v>920</v>
      </c>
      <c r="C2482" s="50" t="s">
        <v>81</v>
      </c>
      <c r="D2482" s="50" t="s">
        <v>55</v>
      </c>
      <c r="E2482" s="201" t="s">
        <v>257</v>
      </c>
      <c r="F2482" s="202">
        <v>244</v>
      </c>
      <c r="G2482" s="9">
        <f>16460+300</f>
        <v>16760</v>
      </c>
    </row>
    <row r="2483" spans="1:16370" s="97" customFormat="1" ht="18.75" x14ac:dyDescent="0.2">
      <c r="A2483" s="76" t="s">
        <v>816</v>
      </c>
      <c r="B2483" s="77">
        <v>920</v>
      </c>
      <c r="C2483" s="49" t="s">
        <v>81</v>
      </c>
      <c r="D2483" s="49" t="s">
        <v>55</v>
      </c>
      <c r="E2483" s="78" t="s">
        <v>640</v>
      </c>
      <c r="F2483" s="77"/>
      <c r="G2483" s="10">
        <f>G2484</f>
        <v>14790</v>
      </c>
    </row>
    <row r="2484" spans="1:16370" s="97" customFormat="1" ht="31.5" x14ac:dyDescent="0.2">
      <c r="A2484" s="108" t="s">
        <v>22</v>
      </c>
      <c r="B2484" s="202">
        <v>920</v>
      </c>
      <c r="C2484" s="50" t="s">
        <v>81</v>
      </c>
      <c r="D2484" s="50" t="s">
        <v>55</v>
      </c>
      <c r="E2484" s="201" t="s">
        <v>640</v>
      </c>
      <c r="F2484" s="202">
        <v>200</v>
      </c>
      <c r="G2484" s="9">
        <f>G2485</f>
        <v>14790</v>
      </c>
    </row>
    <row r="2485" spans="1:16370" s="97" customFormat="1" ht="31.5" x14ac:dyDescent="0.2">
      <c r="A2485" s="108" t="s">
        <v>17</v>
      </c>
      <c r="B2485" s="202">
        <v>920</v>
      </c>
      <c r="C2485" s="50" t="s">
        <v>81</v>
      </c>
      <c r="D2485" s="50" t="s">
        <v>55</v>
      </c>
      <c r="E2485" s="201" t="s">
        <v>640</v>
      </c>
      <c r="F2485" s="202">
        <v>240</v>
      </c>
      <c r="G2485" s="9">
        <f>G2486</f>
        <v>14790</v>
      </c>
    </row>
    <row r="2486" spans="1:16370" s="97" customFormat="1" ht="18.75" x14ac:dyDescent="0.25">
      <c r="A2486" s="197" t="s">
        <v>934</v>
      </c>
      <c r="B2486" s="202">
        <v>920</v>
      </c>
      <c r="C2486" s="50" t="s">
        <v>81</v>
      </c>
      <c r="D2486" s="50" t="s">
        <v>55</v>
      </c>
      <c r="E2486" s="201" t="s">
        <v>640</v>
      </c>
      <c r="F2486" s="202">
        <v>244</v>
      </c>
      <c r="G2486" s="9">
        <v>14790</v>
      </c>
    </row>
    <row r="2487" spans="1:16370" s="97" customFormat="1" ht="47.25" x14ac:dyDescent="0.2">
      <c r="A2487" s="74" t="s">
        <v>733</v>
      </c>
      <c r="B2487" s="44">
        <v>920</v>
      </c>
      <c r="C2487" s="73" t="s">
        <v>81</v>
      </c>
      <c r="D2487" s="73" t="s">
        <v>55</v>
      </c>
      <c r="E2487" s="93" t="s">
        <v>308</v>
      </c>
      <c r="F2487" s="104"/>
      <c r="G2487" s="1">
        <f t="shared" ref="G2487" si="278">G2488</f>
        <v>9500</v>
      </c>
    </row>
    <row r="2488" spans="1:16370" s="111" customFormat="1" ht="19.5" x14ac:dyDescent="0.2">
      <c r="A2488" s="199" t="s">
        <v>734</v>
      </c>
      <c r="B2488" s="43">
        <v>920</v>
      </c>
      <c r="C2488" s="200" t="s">
        <v>81</v>
      </c>
      <c r="D2488" s="200" t="s">
        <v>55</v>
      </c>
      <c r="E2488" s="200" t="s">
        <v>732</v>
      </c>
      <c r="F2488" s="200"/>
      <c r="G2488" s="8">
        <f>G2489+G2494</f>
        <v>9500</v>
      </c>
      <c r="H2488" s="114"/>
      <c r="I2488" s="114"/>
      <c r="J2488" s="114"/>
      <c r="K2488" s="114"/>
      <c r="L2488" s="114"/>
      <c r="M2488" s="114"/>
      <c r="N2488" s="114"/>
      <c r="O2488" s="114"/>
      <c r="P2488" s="114"/>
      <c r="Q2488" s="114"/>
      <c r="R2488" s="114"/>
      <c r="S2488" s="114"/>
      <c r="T2488" s="114"/>
      <c r="U2488" s="114"/>
      <c r="V2488" s="114"/>
      <c r="W2488" s="114"/>
      <c r="X2488" s="114"/>
      <c r="Y2488" s="114"/>
      <c r="Z2488" s="114"/>
      <c r="AA2488" s="114"/>
      <c r="AB2488" s="114"/>
      <c r="AC2488" s="114"/>
      <c r="AD2488" s="114"/>
      <c r="AE2488" s="114"/>
      <c r="AF2488" s="114"/>
      <c r="AG2488" s="114"/>
      <c r="AH2488" s="114"/>
      <c r="AI2488" s="114"/>
      <c r="AJ2488" s="114"/>
      <c r="AK2488" s="114"/>
      <c r="AL2488" s="114"/>
      <c r="AM2488" s="114"/>
      <c r="AN2488" s="114"/>
      <c r="AO2488" s="114"/>
      <c r="AP2488" s="114"/>
      <c r="AQ2488" s="114"/>
      <c r="AR2488" s="114"/>
      <c r="AS2488" s="114"/>
      <c r="AT2488" s="114"/>
      <c r="AU2488" s="114"/>
      <c r="AV2488" s="114"/>
      <c r="AW2488" s="114"/>
      <c r="AX2488" s="114"/>
      <c r="AY2488" s="114"/>
      <c r="AZ2488" s="114"/>
      <c r="BA2488" s="114"/>
      <c r="BB2488" s="114"/>
      <c r="BC2488" s="114"/>
      <c r="BD2488" s="114"/>
      <c r="BE2488" s="114"/>
      <c r="BF2488" s="114"/>
      <c r="BG2488" s="114"/>
      <c r="BH2488" s="114"/>
      <c r="BI2488" s="114"/>
      <c r="BJ2488" s="114"/>
      <c r="BK2488" s="114"/>
      <c r="BL2488" s="114"/>
      <c r="BM2488" s="114"/>
      <c r="BN2488" s="114"/>
      <c r="BO2488" s="114"/>
      <c r="BP2488" s="114"/>
      <c r="BQ2488" s="114"/>
      <c r="BR2488" s="114"/>
      <c r="BS2488" s="114"/>
      <c r="BT2488" s="114"/>
      <c r="BU2488" s="114"/>
      <c r="BV2488" s="114"/>
      <c r="BW2488" s="114"/>
      <c r="BX2488" s="114"/>
      <c r="BY2488" s="114"/>
      <c r="BZ2488" s="114"/>
      <c r="CA2488" s="114"/>
      <c r="CB2488" s="114"/>
      <c r="CC2488" s="114"/>
      <c r="CD2488" s="114"/>
      <c r="CE2488" s="114"/>
      <c r="CF2488" s="114"/>
      <c r="CG2488" s="114"/>
      <c r="CH2488" s="114"/>
      <c r="CI2488" s="114"/>
      <c r="CJ2488" s="114"/>
      <c r="CK2488" s="114"/>
      <c r="CL2488" s="114"/>
      <c r="CM2488" s="114"/>
      <c r="CN2488" s="114"/>
      <c r="CO2488" s="114"/>
      <c r="CP2488" s="114"/>
      <c r="CQ2488" s="114"/>
      <c r="CR2488" s="114"/>
      <c r="CS2488" s="114"/>
      <c r="CT2488" s="114"/>
      <c r="CU2488" s="114"/>
      <c r="CV2488" s="114"/>
      <c r="CW2488" s="114"/>
      <c r="CX2488" s="114"/>
      <c r="CY2488" s="114"/>
      <c r="CZ2488" s="114"/>
      <c r="DA2488" s="114"/>
      <c r="DB2488" s="114"/>
      <c r="DC2488" s="114"/>
      <c r="DD2488" s="114"/>
      <c r="DE2488" s="114"/>
      <c r="DF2488" s="114"/>
      <c r="DG2488" s="114"/>
      <c r="DH2488" s="114"/>
      <c r="DI2488" s="114"/>
      <c r="DJ2488" s="114"/>
      <c r="DK2488" s="114"/>
      <c r="DL2488" s="114"/>
      <c r="DM2488" s="114"/>
      <c r="DN2488" s="114"/>
      <c r="DO2488" s="114"/>
      <c r="DP2488" s="114"/>
      <c r="DQ2488" s="114"/>
      <c r="DR2488" s="114"/>
      <c r="DS2488" s="114"/>
      <c r="DT2488" s="114"/>
      <c r="DU2488" s="114"/>
      <c r="DV2488" s="114"/>
      <c r="DW2488" s="114"/>
      <c r="DX2488" s="114"/>
      <c r="DY2488" s="114"/>
      <c r="DZ2488" s="114"/>
      <c r="EA2488" s="114"/>
      <c r="EB2488" s="114"/>
      <c r="EC2488" s="114"/>
      <c r="ED2488" s="114"/>
      <c r="EE2488" s="114"/>
      <c r="EF2488" s="114"/>
      <c r="EG2488" s="114"/>
      <c r="EH2488" s="114"/>
      <c r="EI2488" s="114"/>
      <c r="EJ2488" s="114"/>
      <c r="EK2488" s="114"/>
      <c r="EL2488" s="114"/>
      <c r="EM2488" s="114"/>
      <c r="EN2488" s="114"/>
      <c r="EO2488" s="114"/>
      <c r="EP2488" s="114"/>
      <c r="EQ2488" s="114"/>
      <c r="ER2488" s="114"/>
      <c r="ES2488" s="114"/>
      <c r="ET2488" s="114"/>
      <c r="EU2488" s="114"/>
      <c r="EV2488" s="114"/>
      <c r="EW2488" s="114"/>
      <c r="EX2488" s="114"/>
      <c r="EY2488" s="114"/>
      <c r="EZ2488" s="114"/>
      <c r="FA2488" s="114"/>
      <c r="FB2488" s="114"/>
      <c r="FC2488" s="114"/>
      <c r="FD2488" s="114"/>
      <c r="FE2488" s="114"/>
      <c r="FF2488" s="114"/>
      <c r="FG2488" s="114"/>
      <c r="FH2488" s="114"/>
      <c r="FI2488" s="114"/>
      <c r="FJ2488" s="114"/>
      <c r="FK2488" s="114"/>
      <c r="FL2488" s="114"/>
      <c r="FM2488" s="114"/>
      <c r="FN2488" s="114"/>
      <c r="FO2488" s="114"/>
      <c r="FP2488" s="114"/>
      <c r="FQ2488" s="114"/>
      <c r="FR2488" s="114"/>
      <c r="FS2488" s="114"/>
      <c r="FT2488" s="114"/>
      <c r="FU2488" s="114"/>
      <c r="FV2488" s="114"/>
      <c r="FW2488" s="114"/>
      <c r="FX2488" s="114"/>
      <c r="FY2488" s="114"/>
      <c r="FZ2488" s="114"/>
      <c r="GA2488" s="114"/>
      <c r="GB2488" s="114"/>
      <c r="GC2488" s="114"/>
      <c r="GD2488" s="114"/>
      <c r="GE2488" s="114"/>
      <c r="GF2488" s="114"/>
      <c r="GG2488" s="114"/>
      <c r="GH2488" s="114"/>
      <c r="GI2488" s="114"/>
      <c r="GJ2488" s="114"/>
      <c r="GK2488" s="114"/>
      <c r="GL2488" s="114"/>
      <c r="GM2488" s="114"/>
      <c r="GN2488" s="114"/>
      <c r="GO2488" s="114"/>
      <c r="GP2488" s="114"/>
      <c r="GQ2488" s="114"/>
      <c r="GR2488" s="114"/>
      <c r="GS2488" s="114"/>
      <c r="GT2488" s="114"/>
      <c r="GU2488" s="114"/>
      <c r="GV2488" s="114"/>
      <c r="GW2488" s="114"/>
      <c r="GX2488" s="114"/>
      <c r="GY2488" s="114"/>
      <c r="GZ2488" s="114"/>
      <c r="HA2488" s="114"/>
      <c r="HB2488" s="114"/>
      <c r="HC2488" s="114"/>
      <c r="HD2488" s="114"/>
      <c r="HE2488" s="114"/>
      <c r="HF2488" s="114"/>
      <c r="HG2488" s="114"/>
      <c r="HH2488" s="114"/>
      <c r="HI2488" s="114"/>
      <c r="HJ2488" s="114"/>
      <c r="HK2488" s="114"/>
      <c r="HL2488" s="114"/>
      <c r="HM2488" s="114"/>
      <c r="HN2488" s="114"/>
      <c r="HO2488" s="114"/>
      <c r="HP2488" s="114"/>
      <c r="HQ2488" s="114"/>
      <c r="HR2488" s="114"/>
      <c r="HS2488" s="114"/>
      <c r="HT2488" s="114"/>
      <c r="HU2488" s="114"/>
      <c r="HV2488" s="114"/>
      <c r="HW2488" s="114"/>
      <c r="HX2488" s="114"/>
      <c r="HY2488" s="114"/>
      <c r="HZ2488" s="114"/>
      <c r="IA2488" s="114"/>
      <c r="IB2488" s="114"/>
      <c r="IC2488" s="114"/>
      <c r="ID2488" s="114"/>
      <c r="IE2488" s="114"/>
      <c r="IF2488" s="114"/>
      <c r="IG2488" s="114"/>
      <c r="IH2488" s="114"/>
      <c r="II2488" s="114"/>
      <c r="IJ2488" s="114"/>
      <c r="IK2488" s="114"/>
      <c r="IL2488" s="114"/>
      <c r="IM2488" s="114"/>
      <c r="IN2488" s="114"/>
      <c r="IO2488" s="114"/>
      <c r="IP2488" s="114"/>
      <c r="IQ2488" s="114"/>
      <c r="IR2488" s="114"/>
      <c r="IS2488" s="114"/>
      <c r="IT2488" s="114"/>
      <c r="IU2488" s="114"/>
      <c r="IV2488" s="114"/>
      <c r="IW2488" s="114"/>
      <c r="IX2488" s="114"/>
      <c r="IY2488" s="114"/>
      <c r="IZ2488" s="114"/>
      <c r="JA2488" s="114"/>
      <c r="JB2488" s="114"/>
      <c r="JC2488" s="114"/>
      <c r="JD2488" s="114"/>
      <c r="JE2488" s="114"/>
      <c r="JF2488" s="114"/>
      <c r="JG2488" s="114"/>
      <c r="JH2488" s="114"/>
      <c r="JI2488" s="114"/>
      <c r="JJ2488" s="114"/>
      <c r="JK2488" s="114"/>
      <c r="JL2488" s="114"/>
      <c r="JM2488" s="114"/>
      <c r="JN2488" s="114"/>
      <c r="JO2488" s="114"/>
      <c r="JP2488" s="114"/>
      <c r="JQ2488" s="114"/>
      <c r="JR2488" s="114"/>
      <c r="JS2488" s="114"/>
      <c r="JT2488" s="114"/>
      <c r="JU2488" s="114"/>
      <c r="JV2488" s="114"/>
      <c r="JW2488" s="114"/>
      <c r="JX2488" s="114"/>
      <c r="JY2488" s="114"/>
      <c r="JZ2488" s="114"/>
      <c r="KA2488" s="114"/>
      <c r="KB2488" s="114"/>
      <c r="KC2488" s="114"/>
      <c r="KD2488" s="114"/>
      <c r="KE2488" s="114"/>
      <c r="KF2488" s="114"/>
      <c r="KG2488" s="114"/>
      <c r="KH2488" s="114"/>
      <c r="KI2488" s="114"/>
      <c r="KJ2488" s="114"/>
      <c r="KK2488" s="114"/>
      <c r="KL2488" s="114"/>
      <c r="KM2488" s="114"/>
      <c r="KN2488" s="114"/>
      <c r="KO2488" s="114"/>
      <c r="KP2488" s="114"/>
      <c r="KQ2488" s="114"/>
      <c r="KR2488" s="114"/>
      <c r="KS2488" s="114"/>
      <c r="KT2488" s="114"/>
      <c r="KU2488" s="114"/>
      <c r="KV2488" s="114"/>
      <c r="KW2488" s="114"/>
      <c r="KX2488" s="114"/>
      <c r="KY2488" s="114"/>
      <c r="KZ2488" s="114"/>
      <c r="LA2488" s="114"/>
      <c r="LB2488" s="114"/>
      <c r="LC2488" s="114"/>
      <c r="LD2488" s="114"/>
      <c r="LE2488" s="114"/>
      <c r="LF2488" s="114"/>
      <c r="LG2488" s="114"/>
      <c r="LH2488" s="114"/>
      <c r="LI2488" s="114"/>
      <c r="LJ2488" s="114"/>
      <c r="LK2488" s="114"/>
      <c r="LL2488" s="114"/>
      <c r="LM2488" s="114"/>
      <c r="LN2488" s="114"/>
      <c r="LO2488" s="114"/>
      <c r="LP2488" s="114"/>
      <c r="LQ2488" s="114"/>
      <c r="LR2488" s="114"/>
      <c r="LS2488" s="114"/>
      <c r="LT2488" s="114"/>
      <c r="LU2488" s="114"/>
      <c r="LV2488" s="114"/>
      <c r="LW2488" s="114"/>
      <c r="LX2488" s="114"/>
      <c r="LY2488" s="114"/>
      <c r="LZ2488" s="114"/>
      <c r="MA2488" s="114"/>
      <c r="MB2488" s="114"/>
      <c r="MC2488" s="114"/>
      <c r="MD2488" s="114"/>
      <c r="ME2488" s="114"/>
      <c r="MF2488" s="114"/>
      <c r="MG2488" s="114"/>
      <c r="MH2488" s="114"/>
      <c r="MI2488" s="114"/>
      <c r="MJ2488" s="114"/>
      <c r="MK2488" s="114"/>
      <c r="ML2488" s="114"/>
      <c r="MM2488" s="114"/>
      <c r="MN2488" s="114"/>
      <c r="MO2488" s="114"/>
      <c r="MP2488" s="114"/>
      <c r="MQ2488" s="114"/>
      <c r="MR2488" s="114"/>
      <c r="MS2488" s="114"/>
      <c r="MT2488" s="114"/>
      <c r="MU2488" s="114"/>
      <c r="MV2488" s="114"/>
      <c r="MW2488" s="114"/>
      <c r="MX2488" s="114"/>
      <c r="MY2488" s="114"/>
      <c r="MZ2488" s="114"/>
      <c r="NA2488" s="114"/>
      <c r="NB2488" s="114"/>
      <c r="NC2488" s="114"/>
      <c r="ND2488" s="114"/>
      <c r="NE2488" s="114"/>
      <c r="NF2488" s="114"/>
      <c r="NG2488" s="114"/>
      <c r="NH2488" s="114"/>
      <c r="NI2488" s="114"/>
      <c r="NJ2488" s="114"/>
      <c r="NK2488" s="114"/>
      <c r="NL2488" s="114"/>
      <c r="NM2488" s="114"/>
      <c r="NN2488" s="114"/>
      <c r="NO2488" s="114"/>
      <c r="NP2488" s="114"/>
      <c r="NQ2488" s="114"/>
      <c r="NR2488" s="114"/>
      <c r="NS2488" s="114"/>
      <c r="NT2488" s="114"/>
      <c r="NU2488" s="114"/>
      <c r="NV2488" s="114"/>
      <c r="NW2488" s="114"/>
      <c r="NX2488" s="114"/>
      <c r="NY2488" s="114"/>
      <c r="NZ2488" s="114"/>
      <c r="OA2488" s="114"/>
      <c r="OB2488" s="114"/>
      <c r="OC2488" s="114"/>
      <c r="OD2488" s="114"/>
      <c r="OE2488" s="114"/>
      <c r="OF2488" s="114"/>
      <c r="OG2488" s="114"/>
      <c r="OH2488" s="114"/>
      <c r="OI2488" s="114"/>
      <c r="OJ2488" s="114"/>
      <c r="OK2488" s="114"/>
      <c r="OL2488" s="114"/>
      <c r="OM2488" s="114"/>
      <c r="ON2488" s="114"/>
      <c r="OO2488" s="114"/>
      <c r="OP2488" s="114"/>
      <c r="OQ2488" s="114"/>
      <c r="OR2488" s="114"/>
      <c r="OS2488" s="114"/>
      <c r="OT2488" s="114"/>
      <c r="OU2488" s="114"/>
      <c r="OV2488" s="114"/>
      <c r="OW2488" s="114"/>
      <c r="OX2488" s="114"/>
      <c r="OY2488" s="114"/>
      <c r="OZ2488" s="114"/>
      <c r="PA2488" s="114"/>
      <c r="PB2488" s="114"/>
      <c r="PC2488" s="114"/>
      <c r="PD2488" s="114"/>
      <c r="PE2488" s="114"/>
      <c r="PF2488" s="114"/>
      <c r="PG2488" s="114"/>
      <c r="PH2488" s="114"/>
      <c r="PI2488" s="114"/>
      <c r="PJ2488" s="114"/>
      <c r="PK2488" s="114"/>
      <c r="PL2488" s="114"/>
      <c r="PM2488" s="114"/>
      <c r="PN2488" s="114"/>
      <c r="PO2488" s="114"/>
      <c r="PP2488" s="114"/>
      <c r="PQ2488" s="114"/>
      <c r="PR2488" s="114"/>
      <c r="PS2488" s="114"/>
      <c r="PT2488" s="114"/>
      <c r="PU2488" s="114"/>
      <c r="PV2488" s="114"/>
      <c r="PW2488" s="114"/>
      <c r="PX2488" s="114"/>
      <c r="PY2488" s="114"/>
      <c r="PZ2488" s="114"/>
      <c r="QA2488" s="114"/>
      <c r="QB2488" s="114"/>
      <c r="QC2488" s="114"/>
      <c r="QD2488" s="114"/>
      <c r="QE2488" s="114"/>
      <c r="QF2488" s="114"/>
      <c r="QG2488" s="114"/>
      <c r="QH2488" s="114"/>
      <c r="QI2488" s="114"/>
      <c r="QJ2488" s="114"/>
      <c r="QK2488" s="114"/>
      <c r="QL2488" s="114"/>
      <c r="QM2488" s="114"/>
      <c r="QN2488" s="114"/>
      <c r="QO2488" s="114"/>
      <c r="QP2488" s="114"/>
      <c r="QQ2488" s="114"/>
      <c r="QR2488" s="114"/>
      <c r="QS2488" s="114"/>
      <c r="QT2488" s="114"/>
      <c r="QU2488" s="114"/>
      <c r="QV2488" s="114"/>
      <c r="QW2488" s="114"/>
      <c r="QX2488" s="114"/>
      <c r="QY2488" s="114"/>
      <c r="QZ2488" s="114"/>
      <c r="RA2488" s="114"/>
      <c r="RB2488" s="114"/>
      <c r="RC2488" s="114"/>
      <c r="RD2488" s="114"/>
      <c r="RE2488" s="114"/>
      <c r="RF2488" s="114"/>
      <c r="RG2488" s="114"/>
      <c r="RH2488" s="114"/>
      <c r="RI2488" s="114"/>
      <c r="RJ2488" s="114"/>
      <c r="RK2488" s="114"/>
      <c r="RL2488" s="114"/>
      <c r="RM2488" s="114"/>
      <c r="RN2488" s="114"/>
      <c r="RO2488" s="114"/>
      <c r="RP2488" s="114"/>
      <c r="RQ2488" s="114"/>
      <c r="RR2488" s="114"/>
      <c r="RS2488" s="114"/>
      <c r="RT2488" s="114"/>
      <c r="RU2488" s="114"/>
      <c r="RV2488" s="114"/>
      <c r="RW2488" s="114"/>
      <c r="RX2488" s="114"/>
      <c r="RY2488" s="114"/>
      <c r="RZ2488" s="114"/>
      <c r="SA2488" s="114"/>
      <c r="SB2488" s="114"/>
      <c r="SC2488" s="114"/>
      <c r="SD2488" s="114"/>
      <c r="SE2488" s="114"/>
      <c r="SF2488" s="114"/>
      <c r="SG2488" s="114"/>
      <c r="SH2488" s="114"/>
      <c r="SI2488" s="114"/>
      <c r="SJ2488" s="114"/>
      <c r="SK2488" s="114"/>
      <c r="SL2488" s="114"/>
      <c r="SM2488" s="114"/>
      <c r="SN2488" s="114"/>
      <c r="SO2488" s="114"/>
      <c r="SP2488" s="114"/>
      <c r="SQ2488" s="114"/>
      <c r="SR2488" s="114"/>
      <c r="SS2488" s="114"/>
      <c r="ST2488" s="114"/>
      <c r="SU2488" s="114"/>
      <c r="SV2488" s="114"/>
      <c r="SW2488" s="114"/>
      <c r="SX2488" s="114"/>
      <c r="SY2488" s="114"/>
      <c r="SZ2488" s="114"/>
      <c r="TA2488" s="114"/>
      <c r="TB2488" s="114"/>
      <c r="TC2488" s="114"/>
      <c r="TD2488" s="114"/>
      <c r="TE2488" s="114"/>
      <c r="TF2488" s="114"/>
      <c r="TG2488" s="114"/>
      <c r="TH2488" s="114"/>
      <c r="TI2488" s="114"/>
      <c r="TJ2488" s="114"/>
      <c r="TK2488" s="114"/>
      <c r="TL2488" s="114"/>
      <c r="TM2488" s="114"/>
      <c r="TN2488" s="114"/>
      <c r="TO2488" s="114"/>
      <c r="TP2488" s="114"/>
      <c r="TQ2488" s="114"/>
      <c r="TR2488" s="114"/>
      <c r="TS2488" s="114"/>
      <c r="TT2488" s="114"/>
      <c r="TU2488" s="114"/>
      <c r="TV2488" s="114"/>
      <c r="TW2488" s="114"/>
      <c r="TX2488" s="114"/>
      <c r="TY2488" s="114"/>
      <c r="TZ2488" s="114"/>
      <c r="UA2488" s="114"/>
      <c r="UB2488" s="114"/>
      <c r="UC2488" s="114"/>
      <c r="UD2488" s="114"/>
      <c r="UE2488" s="114"/>
      <c r="UF2488" s="114"/>
      <c r="UG2488" s="114"/>
      <c r="UH2488" s="114"/>
      <c r="UI2488" s="114"/>
      <c r="UJ2488" s="114"/>
      <c r="UK2488" s="114"/>
      <c r="UL2488" s="114"/>
      <c r="UM2488" s="114"/>
      <c r="UN2488" s="114"/>
      <c r="UO2488" s="114"/>
      <c r="UP2488" s="114"/>
      <c r="UQ2488" s="114"/>
      <c r="UR2488" s="114"/>
      <c r="US2488" s="114"/>
      <c r="UT2488" s="114"/>
      <c r="UU2488" s="114"/>
      <c r="UV2488" s="114"/>
      <c r="UW2488" s="114"/>
      <c r="UX2488" s="114"/>
      <c r="UY2488" s="114"/>
      <c r="UZ2488" s="114"/>
      <c r="VA2488" s="114"/>
      <c r="VB2488" s="114"/>
      <c r="VC2488" s="114"/>
      <c r="VD2488" s="114"/>
      <c r="VE2488" s="114"/>
      <c r="VF2488" s="114"/>
      <c r="VG2488" s="114"/>
      <c r="VH2488" s="114"/>
      <c r="VI2488" s="114"/>
      <c r="VJ2488" s="114"/>
      <c r="VK2488" s="114"/>
      <c r="VL2488" s="114"/>
      <c r="VM2488" s="114"/>
      <c r="VN2488" s="114"/>
      <c r="VO2488" s="114"/>
      <c r="VP2488" s="114"/>
      <c r="VQ2488" s="114"/>
      <c r="VR2488" s="114"/>
      <c r="VS2488" s="114"/>
      <c r="VT2488" s="114"/>
      <c r="VU2488" s="114"/>
      <c r="VV2488" s="114"/>
      <c r="VW2488" s="114"/>
      <c r="VX2488" s="114"/>
      <c r="VY2488" s="114"/>
      <c r="VZ2488" s="114"/>
      <c r="WA2488" s="114"/>
      <c r="WB2488" s="114"/>
      <c r="WC2488" s="114"/>
      <c r="WD2488" s="114"/>
      <c r="WE2488" s="114"/>
      <c r="WF2488" s="114"/>
      <c r="WG2488" s="114"/>
      <c r="WH2488" s="114"/>
      <c r="WI2488" s="114"/>
      <c r="WJ2488" s="114"/>
      <c r="WK2488" s="114"/>
      <c r="WL2488" s="114"/>
      <c r="WM2488" s="114"/>
      <c r="WN2488" s="114"/>
      <c r="WO2488" s="114"/>
      <c r="WP2488" s="114"/>
      <c r="WQ2488" s="114"/>
      <c r="WR2488" s="114"/>
      <c r="WS2488" s="114"/>
      <c r="WT2488" s="114"/>
      <c r="WU2488" s="114"/>
      <c r="WV2488" s="114"/>
      <c r="WW2488" s="114"/>
      <c r="WX2488" s="114"/>
      <c r="WY2488" s="114"/>
      <c r="WZ2488" s="114"/>
      <c r="XA2488" s="114"/>
      <c r="XB2488" s="114"/>
      <c r="XC2488" s="114"/>
      <c r="XD2488" s="114"/>
      <c r="XE2488" s="114"/>
      <c r="XF2488" s="114"/>
      <c r="XG2488" s="114"/>
      <c r="XH2488" s="114"/>
      <c r="XI2488" s="114"/>
      <c r="XJ2488" s="114"/>
      <c r="XK2488" s="114"/>
      <c r="XL2488" s="114"/>
      <c r="XM2488" s="114"/>
      <c r="XN2488" s="114"/>
      <c r="XO2488" s="114"/>
      <c r="XP2488" s="114"/>
      <c r="XQ2488" s="114"/>
      <c r="XR2488" s="114"/>
      <c r="XS2488" s="114"/>
      <c r="XT2488" s="114"/>
      <c r="XU2488" s="114"/>
      <c r="XV2488" s="114"/>
      <c r="XW2488" s="114"/>
      <c r="XX2488" s="114"/>
      <c r="XY2488" s="114"/>
      <c r="XZ2488" s="114"/>
      <c r="YA2488" s="114"/>
      <c r="YB2488" s="114"/>
      <c r="YC2488" s="114"/>
      <c r="YD2488" s="114"/>
      <c r="YE2488" s="114"/>
      <c r="YF2488" s="114"/>
      <c r="YG2488" s="114"/>
      <c r="YH2488" s="114"/>
      <c r="YI2488" s="114"/>
      <c r="YJ2488" s="114"/>
      <c r="YK2488" s="114"/>
      <c r="YL2488" s="114"/>
      <c r="YM2488" s="114"/>
      <c r="YN2488" s="114"/>
      <c r="YO2488" s="114"/>
      <c r="YP2488" s="114"/>
      <c r="YQ2488" s="114"/>
      <c r="YR2488" s="114"/>
      <c r="YS2488" s="114"/>
      <c r="YT2488" s="114"/>
      <c r="YU2488" s="114"/>
      <c r="YV2488" s="114"/>
      <c r="YW2488" s="114"/>
      <c r="YX2488" s="114"/>
      <c r="YY2488" s="114"/>
      <c r="YZ2488" s="114"/>
      <c r="ZA2488" s="114"/>
      <c r="ZB2488" s="114"/>
      <c r="ZC2488" s="114"/>
      <c r="ZD2488" s="114"/>
      <c r="ZE2488" s="114"/>
      <c r="ZF2488" s="114"/>
      <c r="ZG2488" s="114"/>
      <c r="ZH2488" s="114"/>
      <c r="ZI2488" s="114"/>
      <c r="ZJ2488" s="114"/>
      <c r="ZK2488" s="114"/>
      <c r="ZL2488" s="114"/>
      <c r="ZM2488" s="114"/>
      <c r="ZN2488" s="114"/>
      <c r="ZO2488" s="114"/>
      <c r="ZP2488" s="114"/>
      <c r="ZQ2488" s="114"/>
      <c r="ZR2488" s="114"/>
      <c r="ZS2488" s="114"/>
      <c r="ZT2488" s="114"/>
      <c r="ZU2488" s="114"/>
      <c r="ZV2488" s="114"/>
      <c r="ZW2488" s="114"/>
      <c r="ZX2488" s="114"/>
      <c r="ZY2488" s="114"/>
      <c r="ZZ2488" s="114"/>
      <c r="AAA2488" s="114"/>
      <c r="AAB2488" s="114"/>
      <c r="AAC2488" s="114"/>
      <c r="AAD2488" s="114"/>
      <c r="AAE2488" s="114"/>
      <c r="AAF2488" s="114"/>
      <c r="AAG2488" s="114"/>
      <c r="AAH2488" s="114"/>
      <c r="AAI2488" s="114"/>
      <c r="AAJ2488" s="114"/>
      <c r="AAK2488" s="114"/>
      <c r="AAL2488" s="114"/>
      <c r="AAM2488" s="114"/>
      <c r="AAN2488" s="114"/>
      <c r="AAO2488" s="114"/>
      <c r="AAP2488" s="114"/>
      <c r="AAQ2488" s="114"/>
      <c r="AAR2488" s="114"/>
      <c r="AAS2488" s="114"/>
      <c r="AAT2488" s="114"/>
      <c r="AAU2488" s="114"/>
      <c r="AAV2488" s="114"/>
      <c r="AAW2488" s="114"/>
      <c r="AAX2488" s="114"/>
      <c r="AAY2488" s="114"/>
      <c r="AAZ2488" s="114"/>
      <c r="ABA2488" s="114"/>
      <c r="ABB2488" s="114"/>
      <c r="ABC2488" s="114"/>
      <c r="ABD2488" s="114"/>
      <c r="ABE2488" s="114"/>
      <c r="ABF2488" s="114"/>
      <c r="ABG2488" s="114"/>
      <c r="ABH2488" s="114"/>
      <c r="ABI2488" s="114"/>
      <c r="ABJ2488" s="114"/>
      <c r="ABK2488" s="114"/>
      <c r="ABL2488" s="114"/>
      <c r="ABM2488" s="114"/>
      <c r="ABN2488" s="114"/>
      <c r="ABO2488" s="114"/>
      <c r="ABP2488" s="114"/>
      <c r="ABQ2488" s="114"/>
      <c r="ABR2488" s="114"/>
      <c r="ABS2488" s="114"/>
      <c r="ABT2488" s="114"/>
      <c r="ABU2488" s="114"/>
      <c r="ABV2488" s="114"/>
      <c r="ABW2488" s="114"/>
      <c r="ABX2488" s="114"/>
      <c r="ABY2488" s="114"/>
      <c r="ABZ2488" s="114"/>
      <c r="ACA2488" s="114"/>
      <c r="ACB2488" s="114"/>
      <c r="ACC2488" s="114"/>
      <c r="ACD2488" s="114"/>
      <c r="ACE2488" s="114"/>
      <c r="ACF2488" s="114"/>
      <c r="ACG2488" s="114"/>
      <c r="ACH2488" s="114"/>
      <c r="ACI2488" s="114"/>
      <c r="ACJ2488" s="114"/>
      <c r="ACK2488" s="114"/>
      <c r="ACL2488" s="114"/>
      <c r="ACM2488" s="114"/>
      <c r="ACN2488" s="114"/>
      <c r="ACO2488" s="114"/>
      <c r="ACP2488" s="114"/>
      <c r="ACQ2488" s="114"/>
      <c r="ACR2488" s="114"/>
      <c r="ACS2488" s="114"/>
      <c r="ACT2488" s="114"/>
      <c r="ACU2488" s="114"/>
      <c r="ACV2488" s="114"/>
      <c r="ACW2488" s="114"/>
      <c r="ACX2488" s="114"/>
      <c r="ACY2488" s="114"/>
      <c r="ACZ2488" s="114"/>
      <c r="ADA2488" s="114"/>
      <c r="ADB2488" s="114"/>
      <c r="ADC2488" s="114"/>
      <c r="ADD2488" s="114"/>
      <c r="ADE2488" s="114"/>
      <c r="ADF2488" s="114"/>
      <c r="ADG2488" s="114"/>
      <c r="ADH2488" s="114"/>
      <c r="ADI2488" s="114"/>
      <c r="ADJ2488" s="114"/>
      <c r="ADK2488" s="114"/>
      <c r="ADL2488" s="114"/>
      <c r="ADM2488" s="114"/>
      <c r="ADN2488" s="114"/>
      <c r="ADO2488" s="114"/>
      <c r="ADP2488" s="114"/>
      <c r="ADQ2488" s="114"/>
      <c r="ADR2488" s="114"/>
      <c r="ADS2488" s="114"/>
      <c r="ADT2488" s="114"/>
      <c r="ADU2488" s="114"/>
      <c r="ADV2488" s="114"/>
      <c r="ADW2488" s="114"/>
      <c r="ADX2488" s="114"/>
      <c r="ADY2488" s="114"/>
      <c r="ADZ2488" s="114"/>
      <c r="AEA2488" s="114"/>
      <c r="AEB2488" s="114"/>
      <c r="AEC2488" s="114"/>
      <c r="AED2488" s="114"/>
      <c r="AEE2488" s="114"/>
      <c r="AEF2488" s="114"/>
      <c r="AEG2488" s="114"/>
      <c r="AEH2488" s="114"/>
      <c r="AEI2488" s="114"/>
      <c r="AEJ2488" s="114"/>
      <c r="AEK2488" s="114"/>
      <c r="AEL2488" s="114"/>
      <c r="AEM2488" s="114"/>
      <c r="AEN2488" s="114"/>
      <c r="AEO2488" s="114"/>
      <c r="AEP2488" s="114"/>
      <c r="AEQ2488" s="114"/>
      <c r="AER2488" s="114"/>
      <c r="AES2488" s="114"/>
      <c r="AET2488" s="114"/>
      <c r="AEU2488" s="114"/>
      <c r="AEV2488" s="114"/>
      <c r="AEW2488" s="114"/>
      <c r="AEX2488" s="114"/>
      <c r="AEY2488" s="114"/>
      <c r="AEZ2488" s="114"/>
      <c r="AFA2488" s="114"/>
      <c r="AFB2488" s="114"/>
      <c r="AFC2488" s="114"/>
      <c r="AFD2488" s="114"/>
      <c r="AFE2488" s="114"/>
      <c r="AFF2488" s="114"/>
      <c r="AFG2488" s="114"/>
      <c r="AFH2488" s="114"/>
      <c r="AFI2488" s="114"/>
      <c r="AFJ2488" s="114"/>
      <c r="AFK2488" s="114"/>
      <c r="AFL2488" s="114"/>
      <c r="AFM2488" s="114"/>
      <c r="AFN2488" s="114"/>
      <c r="AFO2488" s="114"/>
      <c r="AFP2488" s="114"/>
      <c r="AFQ2488" s="114"/>
      <c r="AFR2488" s="114"/>
      <c r="AFS2488" s="114"/>
      <c r="AFT2488" s="114"/>
      <c r="AFU2488" s="114"/>
      <c r="AFV2488" s="114"/>
      <c r="AFW2488" s="114"/>
      <c r="AFX2488" s="114"/>
      <c r="AFY2488" s="114"/>
      <c r="AFZ2488" s="114"/>
      <c r="AGA2488" s="114"/>
      <c r="AGB2488" s="114"/>
      <c r="AGC2488" s="114"/>
      <c r="AGD2488" s="114"/>
      <c r="AGE2488" s="114"/>
      <c r="AGF2488" s="114"/>
      <c r="AGG2488" s="114"/>
      <c r="AGH2488" s="114"/>
      <c r="AGI2488" s="114"/>
      <c r="AGJ2488" s="114"/>
      <c r="AGK2488" s="114"/>
      <c r="AGL2488" s="114"/>
      <c r="AGM2488" s="114"/>
      <c r="AGN2488" s="114"/>
      <c r="AGO2488" s="114"/>
      <c r="AGP2488" s="114"/>
      <c r="AGQ2488" s="114"/>
      <c r="AGR2488" s="114"/>
      <c r="AGS2488" s="114"/>
      <c r="AGT2488" s="114"/>
      <c r="AGU2488" s="114"/>
      <c r="AGV2488" s="114"/>
      <c r="AGW2488" s="114"/>
      <c r="AGX2488" s="114"/>
      <c r="AGY2488" s="114"/>
      <c r="AGZ2488" s="114"/>
      <c r="AHA2488" s="114"/>
      <c r="AHB2488" s="114"/>
      <c r="AHC2488" s="114"/>
      <c r="AHD2488" s="114"/>
      <c r="AHE2488" s="114"/>
      <c r="AHF2488" s="114"/>
      <c r="AHG2488" s="114"/>
      <c r="AHH2488" s="114"/>
      <c r="AHI2488" s="114"/>
      <c r="AHJ2488" s="114"/>
      <c r="AHK2488" s="114"/>
      <c r="AHL2488" s="114"/>
      <c r="AHM2488" s="114"/>
      <c r="AHN2488" s="114"/>
      <c r="AHO2488" s="114"/>
      <c r="AHP2488" s="114"/>
      <c r="AHQ2488" s="114"/>
      <c r="AHR2488" s="114"/>
      <c r="AHS2488" s="114"/>
      <c r="AHT2488" s="114"/>
      <c r="AHU2488" s="114"/>
      <c r="AHV2488" s="114"/>
      <c r="AHW2488" s="114"/>
      <c r="AHX2488" s="114"/>
      <c r="AHY2488" s="114"/>
      <c r="AHZ2488" s="114"/>
      <c r="AIA2488" s="114"/>
      <c r="AIB2488" s="114"/>
      <c r="AIC2488" s="114"/>
      <c r="AID2488" s="114"/>
      <c r="AIE2488" s="114"/>
      <c r="AIF2488" s="114"/>
      <c r="AIG2488" s="114"/>
      <c r="AIH2488" s="114"/>
      <c r="AII2488" s="114"/>
      <c r="AIJ2488" s="114"/>
      <c r="AIK2488" s="114"/>
      <c r="AIL2488" s="114"/>
      <c r="AIM2488" s="114"/>
      <c r="AIN2488" s="114"/>
      <c r="AIO2488" s="114"/>
      <c r="AIP2488" s="114"/>
      <c r="AIQ2488" s="114"/>
      <c r="AIR2488" s="114"/>
      <c r="AIS2488" s="114"/>
      <c r="AIT2488" s="114"/>
      <c r="AIU2488" s="114"/>
      <c r="AIV2488" s="114"/>
      <c r="AIW2488" s="114"/>
      <c r="AIX2488" s="114"/>
      <c r="AIY2488" s="114"/>
      <c r="AIZ2488" s="114"/>
      <c r="AJA2488" s="114"/>
      <c r="AJB2488" s="114"/>
      <c r="AJC2488" s="114"/>
      <c r="AJD2488" s="114"/>
      <c r="AJE2488" s="114"/>
      <c r="AJF2488" s="114"/>
      <c r="AJG2488" s="114"/>
      <c r="AJH2488" s="114"/>
      <c r="AJI2488" s="114"/>
      <c r="AJJ2488" s="114"/>
      <c r="AJK2488" s="114"/>
      <c r="AJL2488" s="114"/>
      <c r="AJM2488" s="114"/>
      <c r="AJN2488" s="114"/>
      <c r="AJO2488" s="114"/>
      <c r="AJP2488" s="114"/>
      <c r="AJQ2488" s="114"/>
      <c r="AJR2488" s="114"/>
      <c r="AJS2488" s="114"/>
      <c r="AJT2488" s="114"/>
      <c r="AJU2488" s="114"/>
      <c r="AJV2488" s="114"/>
      <c r="AJW2488" s="114"/>
      <c r="AJX2488" s="114"/>
      <c r="AJY2488" s="114"/>
      <c r="AJZ2488" s="114"/>
      <c r="AKA2488" s="114"/>
      <c r="AKB2488" s="114"/>
      <c r="AKC2488" s="114"/>
      <c r="AKD2488" s="114"/>
      <c r="AKE2488" s="114"/>
      <c r="AKF2488" s="114"/>
      <c r="AKG2488" s="114"/>
      <c r="AKH2488" s="114"/>
      <c r="AKI2488" s="114"/>
      <c r="AKJ2488" s="114"/>
      <c r="AKK2488" s="114"/>
      <c r="AKL2488" s="114"/>
      <c r="AKM2488" s="114"/>
      <c r="AKN2488" s="114"/>
      <c r="AKO2488" s="114"/>
      <c r="AKP2488" s="114"/>
      <c r="AKQ2488" s="114"/>
      <c r="AKR2488" s="114"/>
      <c r="AKS2488" s="114"/>
      <c r="AKT2488" s="114"/>
      <c r="AKU2488" s="114"/>
      <c r="AKV2488" s="114"/>
      <c r="AKW2488" s="114"/>
      <c r="AKX2488" s="114"/>
      <c r="AKY2488" s="114"/>
      <c r="AKZ2488" s="114"/>
      <c r="ALA2488" s="114"/>
      <c r="ALB2488" s="114"/>
      <c r="ALC2488" s="114"/>
      <c r="ALD2488" s="114"/>
      <c r="ALE2488" s="114"/>
      <c r="ALF2488" s="114"/>
      <c r="ALG2488" s="114"/>
      <c r="ALH2488" s="114"/>
      <c r="ALI2488" s="114"/>
      <c r="ALJ2488" s="114"/>
      <c r="ALK2488" s="114"/>
      <c r="ALL2488" s="114"/>
      <c r="ALM2488" s="114"/>
      <c r="ALN2488" s="114"/>
      <c r="ALO2488" s="114"/>
      <c r="ALP2488" s="114"/>
      <c r="ALQ2488" s="114"/>
      <c r="ALR2488" s="114"/>
      <c r="ALS2488" s="114"/>
      <c r="ALT2488" s="114"/>
      <c r="ALU2488" s="114"/>
      <c r="ALV2488" s="114"/>
      <c r="ALW2488" s="114"/>
      <c r="ALX2488" s="114"/>
      <c r="ALY2488" s="114"/>
      <c r="ALZ2488" s="114"/>
      <c r="AMA2488" s="114"/>
      <c r="AMB2488" s="114"/>
      <c r="AMC2488" s="114"/>
      <c r="AMD2488" s="114"/>
      <c r="AME2488" s="114"/>
      <c r="AMF2488" s="114"/>
      <c r="AMG2488" s="114"/>
      <c r="AMH2488" s="114"/>
      <c r="AMI2488" s="114"/>
      <c r="AMJ2488" s="114"/>
      <c r="AMK2488" s="114"/>
      <c r="AML2488" s="114"/>
      <c r="AMM2488" s="114"/>
      <c r="AMN2488" s="114"/>
      <c r="AMO2488" s="114"/>
      <c r="AMP2488" s="114"/>
      <c r="AMQ2488" s="114"/>
      <c r="AMR2488" s="114"/>
      <c r="AMS2488" s="114"/>
      <c r="AMT2488" s="114"/>
      <c r="AMU2488" s="114"/>
      <c r="AMV2488" s="114"/>
      <c r="AMW2488" s="114"/>
      <c r="AMX2488" s="114"/>
      <c r="AMY2488" s="114"/>
      <c r="AMZ2488" s="114"/>
      <c r="ANA2488" s="114"/>
      <c r="ANB2488" s="114"/>
      <c r="ANC2488" s="114"/>
      <c r="AND2488" s="114"/>
      <c r="ANE2488" s="114"/>
      <c r="ANF2488" s="114"/>
      <c r="ANG2488" s="114"/>
      <c r="ANH2488" s="114"/>
      <c r="ANI2488" s="114"/>
      <c r="ANJ2488" s="114"/>
      <c r="ANK2488" s="114"/>
      <c r="ANL2488" s="114"/>
      <c r="ANM2488" s="114"/>
      <c r="ANN2488" s="114"/>
      <c r="ANO2488" s="114"/>
      <c r="ANP2488" s="114"/>
      <c r="ANQ2488" s="114"/>
      <c r="ANR2488" s="114"/>
      <c r="ANS2488" s="114"/>
      <c r="ANT2488" s="114"/>
      <c r="ANU2488" s="114"/>
      <c r="ANV2488" s="114"/>
      <c r="ANW2488" s="114"/>
      <c r="ANX2488" s="114"/>
      <c r="ANY2488" s="114"/>
      <c r="ANZ2488" s="114"/>
      <c r="AOA2488" s="114"/>
      <c r="AOB2488" s="114"/>
      <c r="AOC2488" s="114"/>
      <c r="AOD2488" s="114"/>
      <c r="AOE2488" s="114"/>
      <c r="AOF2488" s="114"/>
      <c r="AOG2488" s="114"/>
      <c r="AOH2488" s="114"/>
      <c r="AOI2488" s="114"/>
      <c r="AOJ2488" s="114"/>
      <c r="AOK2488" s="114"/>
      <c r="AOL2488" s="114"/>
      <c r="AOM2488" s="114"/>
      <c r="AON2488" s="114"/>
      <c r="AOO2488" s="114"/>
      <c r="AOP2488" s="114"/>
      <c r="AOQ2488" s="114"/>
      <c r="AOR2488" s="114"/>
      <c r="AOS2488" s="114"/>
      <c r="AOT2488" s="114"/>
      <c r="AOU2488" s="114"/>
      <c r="AOV2488" s="114"/>
      <c r="AOW2488" s="114"/>
      <c r="AOX2488" s="114"/>
      <c r="AOY2488" s="114"/>
      <c r="AOZ2488" s="114"/>
      <c r="APA2488" s="114"/>
      <c r="APB2488" s="114"/>
      <c r="APC2488" s="114"/>
      <c r="APD2488" s="114"/>
      <c r="APE2488" s="114"/>
      <c r="APF2488" s="114"/>
      <c r="APG2488" s="114"/>
      <c r="APH2488" s="114"/>
      <c r="API2488" s="114"/>
      <c r="APJ2488" s="114"/>
      <c r="APK2488" s="114"/>
      <c r="APL2488" s="114"/>
      <c r="APM2488" s="114"/>
      <c r="APN2488" s="114"/>
      <c r="APO2488" s="114"/>
      <c r="APP2488" s="114"/>
      <c r="APQ2488" s="114"/>
      <c r="APR2488" s="114"/>
      <c r="APS2488" s="114"/>
      <c r="APT2488" s="114"/>
      <c r="APU2488" s="114"/>
      <c r="APV2488" s="114"/>
      <c r="APW2488" s="114"/>
      <c r="APX2488" s="114"/>
      <c r="APY2488" s="114"/>
      <c r="APZ2488" s="114"/>
      <c r="AQA2488" s="114"/>
      <c r="AQB2488" s="114"/>
      <c r="AQC2488" s="114"/>
      <c r="AQD2488" s="114"/>
      <c r="AQE2488" s="114"/>
      <c r="AQF2488" s="114"/>
      <c r="AQG2488" s="114"/>
      <c r="AQH2488" s="114"/>
      <c r="AQI2488" s="114"/>
      <c r="AQJ2488" s="114"/>
      <c r="AQK2488" s="114"/>
      <c r="AQL2488" s="114"/>
      <c r="AQM2488" s="114"/>
      <c r="AQN2488" s="114"/>
      <c r="AQO2488" s="114"/>
      <c r="AQP2488" s="114"/>
      <c r="AQQ2488" s="114"/>
      <c r="AQR2488" s="114"/>
      <c r="AQS2488" s="114"/>
      <c r="AQT2488" s="114"/>
      <c r="AQU2488" s="114"/>
      <c r="AQV2488" s="114"/>
      <c r="AQW2488" s="114"/>
      <c r="AQX2488" s="114"/>
      <c r="AQY2488" s="114"/>
      <c r="AQZ2488" s="114"/>
      <c r="ARA2488" s="114"/>
      <c r="ARB2488" s="114"/>
      <c r="ARC2488" s="114"/>
      <c r="ARD2488" s="114"/>
      <c r="ARE2488" s="114"/>
      <c r="ARF2488" s="114"/>
      <c r="ARG2488" s="114"/>
      <c r="ARH2488" s="114"/>
      <c r="ARI2488" s="114"/>
      <c r="ARJ2488" s="114"/>
      <c r="ARK2488" s="114"/>
      <c r="ARL2488" s="114"/>
      <c r="ARM2488" s="114"/>
      <c r="ARN2488" s="114"/>
      <c r="ARO2488" s="114"/>
      <c r="ARP2488" s="114"/>
      <c r="ARQ2488" s="114"/>
      <c r="ARR2488" s="114"/>
      <c r="ARS2488" s="114"/>
      <c r="ART2488" s="114"/>
      <c r="ARU2488" s="114"/>
      <c r="ARV2488" s="114"/>
      <c r="ARW2488" s="114"/>
      <c r="ARX2488" s="114"/>
      <c r="ARY2488" s="114"/>
      <c r="ARZ2488" s="114"/>
      <c r="ASA2488" s="114"/>
      <c r="ASB2488" s="114"/>
      <c r="ASC2488" s="114"/>
      <c r="ASD2488" s="114"/>
      <c r="ASE2488" s="114"/>
      <c r="ASF2488" s="114"/>
      <c r="ASG2488" s="114"/>
      <c r="ASH2488" s="114"/>
      <c r="ASI2488" s="114"/>
      <c r="ASJ2488" s="114"/>
      <c r="ASK2488" s="114"/>
      <c r="ASL2488" s="114"/>
      <c r="ASM2488" s="114"/>
      <c r="ASN2488" s="114"/>
      <c r="ASO2488" s="114"/>
      <c r="ASP2488" s="114"/>
      <c r="ASQ2488" s="114"/>
      <c r="ASR2488" s="114"/>
      <c r="ASS2488" s="114"/>
      <c r="AST2488" s="114"/>
      <c r="ASU2488" s="114"/>
      <c r="ASV2488" s="114"/>
      <c r="ASW2488" s="114"/>
      <c r="ASX2488" s="114"/>
      <c r="ASY2488" s="114"/>
      <c r="ASZ2488" s="114"/>
      <c r="ATA2488" s="114"/>
      <c r="ATB2488" s="114"/>
      <c r="ATC2488" s="114"/>
      <c r="ATD2488" s="114"/>
      <c r="ATE2488" s="114"/>
      <c r="ATF2488" s="114"/>
      <c r="ATG2488" s="114"/>
      <c r="ATH2488" s="114"/>
      <c r="ATI2488" s="114"/>
      <c r="ATJ2488" s="114"/>
      <c r="ATK2488" s="114"/>
      <c r="ATL2488" s="114"/>
      <c r="ATM2488" s="114"/>
      <c r="ATN2488" s="114"/>
      <c r="ATO2488" s="114"/>
      <c r="ATP2488" s="114"/>
      <c r="ATQ2488" s="114"/>
      <c r="ATR2488" s="114"/>
      <c r="ATS2488" s="114"/>
      <c r="ATT2488" s="114"/>
      <c r="ATU2488" s="114"/>
      <c r="ATV2488" s="114"/>
      <c r="ATW2488" s="114"/>
      <c r="ATX2488" s="114"/>
      <c r="ATY2488" s="114"/>
      <c r="ATZ2488" s="114"/>
      <c r="AUA2488" s="114"/>
      <c r="AUB2488" s="114"/>
      <c r="AUC2488" s="114"/>
      <c r="AUD2488" s="114"/>
      <c r="AUE2488" s="114"/>
      <c r="AUF2488" s="114"/>
      <c r="AUG2488" s="114"/>
      <c r="AUH2488" s="114"/>
      <c r="AUI2488" s="114"/>
      <c r="AUJ2488" s="114"/>
      <c r="AUK2488" s="114"/>
      <c r="AUL2488" s="114"/>
      <c r="AUM2488" s="114"/>
      <c r="AUN2488" s="114"/>
      <c r="AUO2488" s="114"/>
      <c r="AUP2488" s="114"/>
      <c r="AUQ2488" s="114"/>
      <c r="AUR2488" s="114"/>
      <c r="AUS2488" s="114"/>
      <c r="AUT2488" s="114"/>
      <c r="AUU2488" s="114"/>
      <c r="AUV2488" s="114"/>
      <c r="AUW2488" s="114"/>
      <c r="AUX2488" s="114"/>
      <c r="AUY2488" s="114"/>
      <c r="AUZ2488" s="114"/>
      <c r="AVA2488" s="114"/>
      <c r="AVB2488" s="114"/>
      <c r="AVC2488" s="114"/>
      <c r="AVD2488" s="114"/>
      <c r="AVE2488" s="114"/>
      <c r="AVF2488" s="114"/>
      <c r="AVG2488" s="114"/>
      <c r="AVH2488" s="114"/>
      <c r="AVI2488" s="114"/>
      <c r="AVJ2488" s="114"/>
      <c r="AVK2488" s="114"/>
      <c r="AVL2488" s="114"/>
      <c r="AVM2488" s="114"/>
      <c r="AVN2488" s="114"/>
      <c r="AVO2488" s="114"/>
      <c r="AVP2488" s="114"/>
      <c r="AVQ2488" s="114"/>
      <c r="AVR2488" s="114"/>
      <c r="AVS2488" s="114"/>
      <c r="AVT2488" s="114"/>
      <c r="AVU2488" s="114"/>
      <c r="AVV2488" s="114"/>
      <c r="AVW2488" s="114"/>
      <c r="AVX2488" s="114"/>
      <c r="AVY2488" s="114"/>
      <c r="AVZ2488" s="114"/>
      <c r="AWA2488" s="114"/>
      <c r="AWB2488" s="114"/>
      <c r="AWC2488" s="114"/>
      <c r="AWD2488" s="114"/>
      <c r="AWE2488" s="114"/>
      <c r="AWF2488" s="114"/>
      <c r="AWG2488" s="114"/>
      <c r="AWH2488" s="114"/>
      <c r="AWI2488" s="114"/>
      <c r="AWJ2488" s="114"/>
      <c r="AWK2488" s="114"/>
      <c r="AWL2488" s="114"/>
      <c r="AWM2488" s="114"/>
      <c r="AWN2488" s="114"/>
      <c r="AWO2488" s="114"/>
      <c r="AWP2488" s="114"/>
      <c r="AWQ2488" s="114"/>
      <c r="AWR2488" s="114"/>
      <c r="AWS2488" s="114"/>
      <c r="AWT2488" s="114"/>
      <c r="AWU2488" s="114"/>
      <c r="AWV2488" s="114"/>
      <c r="AWW2488" s="114"/>
      <c r="AWX2488" s="114"/>
      <c r="AWY2488" s="114"/>
      <c r="AWZ2488" s="114"/>
      <c r="AXA2488" s="114"/>
      <c r="AXB2488" s="114"/>
      <c r="AXC2488" s="114"/>
      <c r="AXD2488" s="114"/>
      <c r="AXE2488" s="114"/>
      <c r="AXF2488" s="114"/>
      <c r="AXG2488" s="114"/>
      <c r="AXH2488" s="114"/>
      <c r="AXI2488" s="114"/>
      <c r="AXJ2488" s="114"/>
      <c r="AXK2488" s="114"/>
      <c r="AXL2488" s="114"/>
      <c r="AXM2488" s="114"/>
      <c r="AXN2488" s="114"/>
      <c r="AXO2488" s="114"/>
      <c r="AXP2488" s="114"/>
      <c r="AXQ2488" s="114"/>
      <c r="AXR2488" s="114"/>
      <c r="AXS2488" s="114"/>
      <c r="AXT2488" s="114"/>
      <c r="AXU2488" s="114"/>
      <c r="AXV2488" s="114"/>
      <c r="AXW2488" s="114"/>
      <c r="AXX2488" s="114"/>
      <c r="AXY2488" s="114"/>
      <c r="AXZ2488" s="114"/>
      <c r="AYA2488" s="114"/>
      <c r="AYB2488" s="114"/>
      <c r="AYC2488" s="114"/>
      <c r="AYD2488" s="114"/>
      <c r="AYE2488" s="114"/>
      <c r="AYF2488" s="114"/>
      <c r="AYG2488" s="114"/>
      <c r="AYH2488" s="114"/>
      <c r="AYI2488" s="114"/>
      <c r="AYJ2488" s="114"/>
      <c r="AYK2488" s="114"/>
      <c r="AYL2488" s="114"/>
      <c r="AYM2488" s="114"/>
      <c r="AYN2488" s="114"/>
      <c r="AYO2488" s="114"/>
      <c r="AYP2488" s="114"/>
      <c r="AYQ2488" s="114"/>
      <c r="AYR2488" s="114"/>
      <c r="AYS2488" s="114"/>
      <c r="AYT2488" s="114"/>
      <c r="AYU2488" s="114"/>
      <c r="AYV2488" s="114"/>
      <c r="AYW2488" s="114"/>
      <c r="AYX2488" s="114"/>
      <c r="AYY2488" s="114"/>
      <c r="AYZ2488" s="114"/>
      <c r="AZA2488" s="114"/>
      <c r="AZB2488" s="114"/>
      <c r="AZC2488" s="114"/>
      <c r="AZD2488" s="114"/>
      <c r="AZE2488" s="114"/>
      <c r="AZF2488" s="114"/>
      <c r="AZG2488" s="114"/>
      <c r="AZH2488" s="114"/>
      <c r="AZI2488" s="114"/>
      <c r="AZJ2488" s="114"/>
      <c r="AZK2488" s="114"/>
      <c r="AZL2488" s="114"/>
      <c r="AZM2488" s="114"/>
      <c r="AZN2488" s="114"/>
      <c r="AZO2488" s="114"/>
      <c r="AZP2488" s="114"/>
      <c r="AZQ2488" s="114"/>
      <c r="AZR2488" s="114"/>
      <c r="AZS2488" s="114"/>
      <c r="AZT2488" s="114"/>
      <c r="AZU2488" s="114"/>
      <c r="AZV2488" s="114"/>
      <c r="AZW2488" s="114"/>
      <c r="AZX2488" s="114"/>
      <c r="AZY2488" s="114"/>
      <c r="AZZ2488" s="114"/>
      <c r="BAA2488" s="114"/>
      <c r="BAB2488" s="114"/>
      <c r="BAC2488" s="114"/>
      <c r="BAD2488" s="114"/>
      <c r="BAE2488" s="114"/>
      <c r="BAF2488" s="114"/>
      <c r="BAG2488" s="114"/>
      <c r="BAH2488" s="114"/>
      <c r="BAI2488" s="114"/>
      <c r="BAJ2488" s="114"/>
      <c r="BAK2488" s="114"/>
      <c r="BAL2488" s="114"/>
      <c r="BAM2488" s="114"/>
      <c r="BAN2488" s="114"/>
      <c r="BAO2488" s="114"/>
      <c r="BAP2488" s="114"/>
      <c r="BAQ2488" s="114"/>
      <c r="BAR2488" s="114"/>
      <c r="BAS2488" s="114"/>
      <c r="BAT2488" s="114"/>
      <c r="BAU2488" s="114"/>
      <c r="BAV2488" s="114"/>
      <c r="BAW2488" s="114"/>
      <c r="BAX2488" s="114"/>
      <c r="BAY2488" s="114"/>
      <c r="BAZ2488" s="114"/>
      <c r="BBA2488" s="114"/>
      <c r="BBB2488" s="114"/>
      <c r="BBC2488" s="114"/>
      <c r="BBD2488" s="114"/>
      <c r="BBE2488" s="114"/>
      <c r="BBF2488" s="114"/>
      <c r="BBG2488" s="114"/>
      <c r="BBH2488" s="114"/>
      <c r="BBI2488" s="114"/>
      <c r="BBJ2488" s="114"/>
      <c r="BBK2488" s="114"/>
      <c r="BBL2488" s="114"/>
      <c r="BBM2488" s="114"/>
      <c r="BBN2488" s="114"/>
      <c r="BBO2488" s="114"/>
      <c r="BBP2488" s="114"/>
      <c r="BBQ2488" s="114"/>
      <c r="BBR2488" s="114"/>
      <c r="BBS2488" s="114"/>
      <c r="BBT2488" s="114"/>
      <c r="BBU2488" s="114"/>
      <c r="BBV2488" s="114"/>
      <c r="BBW2488" s="114"/>
      <c r="BBX2488" s="114"/>
      <c r="BBY2488" s="114"/>
      <c r="BBZ2488" s="114"/>
      <c r="BCA2488" s="114"/>
      <c r="BCB2488" s="114"/>
      <c r="BCC2488" s="114"/>
      <c r="BCD2488" s="114"/>
      <c r="BCE2488" s="114"/>
      <c r="BCF2488" s="114"/>
      <c r="BCG2488" s="114"/>
      <c r="BCH2488" s="114"/>
      <c r="BCI2488" s="114"/>
      <c r="BCJ2488" s="114"/>
      <c r="BCK2488" s="114"/>
      <c r="BCL2488" s="114"/>
      <c r="BCM2488" s="114"/>
      <c r="BCN2488" s="114"/>
      <c r="BCO2488" s="114"/>
      <c r="BCP2488" s="114"/>
      <c r="BCQ2488" s="114"/>
      <c r="BCR2488" s="114"/>
      <c r="BCS2488" s="114"/>
      <c r="BCT2488" s="114"/>
      <c r="BCU2488" s="114"/>
      <c r="BCV2488" s="114"/>
      <c r="BCW2488" s="114"/>
      <c r="BCX2488" s="114"/>
      <c r="BCY2488" s="114"/>
      <c r="BCZ2488" s="114"/>
      <c r="BDA2488" s="114"/>
      <c r="BDB2488" s="114"/>
      <c r="BDC2488" s="114"/>
      <c r="BDD2488" s="114"/>
      <c r="BDE2488" s="114"/>
      <c r="BDF2488" s="114"/>
      <c r="BDG2488" s="114"/>
      <c r="BDH2488" s="114"/>
      <c r="BDI2488" s="114"/>
      <c r="BDJ2488" s="114"/>
      <c r="BDK2488" s="114"/>
      <c r="BDL2488" s="114"/>
      <c r="BDM2488" s="114"/>
      <c r="BDN2488" s="114"/>
      <c r="BDO2488" s="114"/>
      <c r="BDP2488" s="114"/>
      <c r="BDQ2488" s="114"/>
      <c r="BDR2488" s="114"/>
      <c r="BDS2488" s="114"/>
      <c r="BDT2488" s="114"/>
      <c r="BDU2488" s="114"/>
      <c r="BDV2488" s="114"/>
      <c r="BDW2488" s="114"/>
      <c r="BDX2488" s="114"/>
      <c r="BDY2488" s="114"/>
      <c r="BDZ2488" s="114"/>
      <c r="BEA2488" s="114"/>
      <c r="BEB2488" s="114"/>
      <c r="BEC2488" s="114"/>
      <c r="BED2488" s="114"/>
      <c r="BEE2488" s="114"/>
      <c r="BEF2488" s="114"/>
      <c r="BEG2488" s="114"/>
      <c r="BEH2488" s="114"/>
      <c r="BEI2488" s="114"/>
      <c r="BEJ2488" s="114"/>
      <c r="BEK2488" s="114"/>
      <c r="BEL2488" s="114"/>
      <c r="BEM2488" s="114"/>
      <c r="BEN2488" s="114"/>
      <c r="BEO2488" s="114"/>
      <c r="BEP2488" s="114"/>
      <c r="BEQ2488" s="114"/>
      <c r="BER2488" s="114"/>
      <c r="BES2488" s="114"/>
      <c r="BET2488" s="114"/>
      <c r="BEU2488" s="114"/>
      <c r="BEV2488" s="114"/>
      <c r="BEW2488" s="114"/>
      <c r="BEX2488" s="114"/>
      <c r="BEY2488" s="114"/>
      <c r="BEZ2488" s="114"/>
      <c r="BFA2488" s="114"/>
      <c r="BFB2488" s="114"/>
      <c r="BFC2488" s="114"/>
      <c r="BFD2488" s="114"/>
      <c r="BFE2488" s="114"/>
      <c r="BFF2488" s="114"/>
      <c r="BFG2488" s="114"/>
      <c r="BFH2488" s="114"/>
      <c r="BFI2488" s="114"/>
      <c r="BFJ2488" s="114"/>
      <c r="BFK2488" s="114"/>
      <c r="BFL2488" s="114"/>
      <c r="BFM2488" s="114"/>
      <c r="BFN2488" s="114"/>
      <c r="BFO2488" s="114"/>
      <c r="BFP2488" s="114"/>
      <c r="BFQ2488" s="114"/>
      <c r="BFR2488" s="114"/>
      <c r="BFS2488" s="114"/>
      <c r="BFT2488" s="114"/>
      <c r="BFU2488" s="114"/>
      <c r="BFV2488" s="114"/>
      <c r="BFW2488" s="114"/>
      <c r="BFX2488" s="114"/>
      <c r="BFY2488" s="114"/>
      <c r="BFZ2488" s="114"/>
      <c r="BGA2488" s="114"/>
      <c r="BGB2488" s="114"/>
      <c r="BGC2488" s="114"/>
      <c r="BGD2488" s="114"/>
      <c r="BGE2488" s="114"/>
      <c r="BGF2488" s="114"/>
      <c r="BGG2488" s="114"/>
      <c r="BGH2488" s="114"/>
      <c r="BGI2488" s="114"/>
      <c r="BGJ2488" s="114"/>
      <c r="BGK2488" s="114"/>
      <c r="BGL2488" s="114"/>
      <c r="BGM2488" s="114"/>
      <c r="BGN2488" s="114"/>
      <c r="BGO2488" s="114"/>
      <c r="BGP2488" s="114"/>
      <c r="BGQ2488" s="114"/>
      <c r="BGR2488" s="114"/>
      <c r="BGS2488" s="114"/>
      <c r="BGT2488" s="114"/>
      <c r="BGU2488" s="114"/>
      <c r="BGV2488" s="114"/>
      <c r="BGW2488" s="114"/>
      <c r="BGX2488" s="114"/>
      <c r="BGY2488" s="114"/>
      <c r="BGZ2488" s="114"/>
      <c r="BHA2488" s="114"/>
      <c r="BHB2488" s="114"/>
      <c r="BHC2488" s="114"/>
      <c r="BHD2488" s="114"/>
      <c r="BHE2488" s="114"/>
      <c r="BHF2488" s="114"/>
      <c r="BHG2488" s="114"/>
      <c r="BHH2488" s="114"/>
      <c r="BHI2488" s="114"/>
      <c r="BHJ2488" s="114"/>
      <c r="BHK2488" s="114"/>
      <c r="BHL2488" s="114"/>
      <c r="BHM2488" s="114"/>
      <c r="BHN2488" s="114"/>
      <c r="BHO2488" s="114"/>
      <c r="BHP2488" s="114"/>
      <c r="BHQ2488" s="114"/>
      <c r="BHR2488" s="114"/>
      <c r="BHS2488" s="114"/>
      <c r="BHT2488" s="114"/>
      <c r="BHU2488" s="114"/>
      <c r="BHV2488" s="114"/>
      <c r="BHW2488" s="114"/>
      <c r="BHX2488" s="114"/>
      <c r="BHY2488" s="114"/>
      <c r="BHZ2488" s="114"/>
      <c r="BIA2488" s="114"/>
      <c r="BIB2488" s="114"/>
      <c r="BIC2488" s="114"/>
      <c r="BID2488" s="114"/>
      <c r="BIE2488" s="114"/>
      <c r="BIF2488" s="114"/>
      <c r="BIG2488" s="114"/>
      <c r="BIH2488" s="114"/>
      <c r="BII2488" s="114"/>
      <c r="BIJ2488" s="114"/>
      <c r="BIK2488" s="114"/>
      <c r="BIL2488" s="114"/>
      <c r="BIM2488" s="114"/>
      <c r="BIN2488" s="114"/>
      <c r="BIO2488" s="114"/>
      <c r="BIP2488" s="114"/>
      <c r="BIQ2488" s="114"/>
      <c r="BIR2488" s="114"/>
      <c r="BIS2488" s="114"/>
      <c r="BIT2488" s="114"/>
      <c r="BIU2488" s="114"/>
      <c r="BIV2488" s="114"/>
      <c r="BIW2488" s="114"/>
      <c r="BIX2488" s="114"/>
      <c r="BIY2488" s="114"/>
      <c r="BIZ2488" s="114"/>
      <c r="BJA2488" s="114"/>
      <c r="BJB2488" s="114"/>
      <c r="BJC2488" s="114"/>
      <c r="BJD2488" s="114"/>
      <c r="BJE2488" s="114"/>
      <c r="BJF2488" s="114"/>
      <c r="BJG2488" s="114"/>
      <c r="BJH2488" s="114"/>
      <c r="BJI2488" s="114"/>
      <c r="BJJ2488" s="114"/>
      <c r="BJK2488" s="114"/>
      <c r="BJL2488" s="114"/>
      <c r="BJM2488" s="114"/>
      <c r="BJN2488" s="114"/>
      <c r="BJO2488" s="114"/>
      <c r="BJP2488" s="114"/>
      <c r="BJQ2488" s="114"/>
      <c r="BJR2488" s="114"/>
      <c r="BJS2488" s="114"/>
      <c r="BJT2488" s="114"/>
      <c r="BJU2488" s="114"/>
      <c r="BJV2488" s="114"/>
      <c r="BJW2488" s="114"/>
      <c r="BJX2488" s="114"/>
      <c r="BJY2488" s="114"/>
      <c r="BJZ2488" s="114"/>
      <c r="BKA2488" s="114"/>
      <c r="BKB2488" s="114"/>
      <c r="BKC2488" s="114"/>
      <c r="BKD2488" s="114"/>
      <c r="BKE2488" s="114"/>
      <c r="BKF2488" s="114"/>
      <c r="BKG2488" s="114"/>
      <c r="BKH2488" s="114"/>
      <c r="BKI2488" s="114"/>
      <c r="BKJ2488" s="114"/>
      <c r="BKK2488" s="114"/>
      <c r="BKL2488" s="114"/>
      <c r="BKM2488" s="114"/>
      <c r="BKN2488" s="114"/>
      <c r="BKO2488" s="114"/>
      <c r="BKP2488" s="114"/>
      <c r="BKQ2488" s="114"/>
      <c r="BKR2488" s="114"/>
      <c r="BKS2488" s="114"/>
      <c r="BKT2488" s="114"/>
      <c r="BKU2488" s="114"/>
      <c r="BKV2488" s="114"/>
      <c r="BKW2488" s="114"/>
      <c r="BKX2488" s="114"/>
      <c r="BKY2488" s="114"/>
      <c r="BKZ2488" s="114"/>
      <c r="BLA2488" s="114"/>
      <c r="BLB2488" s="114"/>
      <c r="BLC2488" s="114"/>
      <c r="BLD2488" s="114"/>
      <c r="BLE2488" s="114"/>
      <c r="BLF2488" s="114"/>
      <c r="BLG2488" s="114"/>
      <c r="BLH2488" s="114"/>
      <c r="BLI2488" s="114"/>
      <c r="BLJ2488" s="114"/>
      <c r="BLK2488" s="114"/>
      <c r="BLL2488" s="114"/>
      <c r="BLM2488" s="114"/>
      <c r="BLN2488" s="114"/>
      <c r="BLO2488" s="114"/>
      <c r="BLP2488" s="114"/>
      <c r="BLQ2488" s="114"/>
      <c r="BLR2488" s="114"/>
      <c r="BLS2488" s="114"/>
      <c r="BLT2488" s="114"/>
      <c r="BLU2488" s="114"/>
      <c r="BLV2488" s="114"/>
      <c r="BLW2488" s="114"/>
      <c r="BLX2488" s="114"/>
      <c r="BLY2488" s="114"/>
      <c r="BLZ2488" s="114"/>
      <c r="BMA2488" s="114"/>
      <c r="BMB2488" s="114"/>
      <c r="BMC2488" s="114"/>
      <c r="BMD2488" s="114"/>
      <c r="BME2488" s="114"/>
      <c r="BMF2488" s="114"/>
      <c r="BMG2488" s="114"/>
      <c r="BMH2488" s="114"/>
      <c r="BMI2488" s="114"/>
      <c r="BMJ2488" s="114"/>
      <c r="BMK2488" s="114"/>
      <c r="BML2488" s="114"/>
      <c r="BMM2488" s="114"/>
      <c r="BMN2488" s="114"/>
      <c r="BMO2488" s="114"/>
      <c r="BMP2488" s="114"/>
      <c r="BMQ2488" s="114"/>
      <c r="BMR2488" s="114"/>
      <c r="BMS2488" s="114"/>
      <c r="BMT2488" s="114"/>
      <c r="BMU2488" s="114"/>
      <c r="BMV2488" s="114"/>
      <c r="BMW2488" s="114"/>
      <c r="BMX2488" s="114"/>
      <c r="BMY2488" s="114"/>
      <c r="BMZ2488" s="114"/>
      <c r="BNA2488" s="114"/>
      <c r="BNB2488" s="114"/>
      <c r="BNC2488" s="114"/>
      <c r="BND2488" s="114"/>
      <c r="BNE2488" s="114"/>
      <c r="BNF2488" s="114"/>
      <c r="BNG2488" s="114"/>
      <c r="BNH2488" s="114"/>
      <c r="BNI2488" s="114"/>
      <c r="BNJ2488" s="114"/>
      <c r="BNK2488" s="114"/>
      <c r="BNL2488" s="114"/>
      <c r="BNM2488" s="114"/>
      <c r="BNN2488" s="114"/>
      <c r="BNO2488" s="114"/>
      <c r="BNP2488" s="114"/>
      <c r="BNQ2488" s="114"/>
      <c r="BNR2488" s="114"/>
      <c r="BNS2488" s="114"/>
      <c r="BNT2488" s="114"/>
      <c r="BNU2488" s="114"/>
      <c r="BNV2488" s="114"/>
      <c r="BNW2488" s="114"/>
      <c r="BNX2488" s="114"/>
      <c r="BNY2488" s="114"/>
      <c r="BNZ2488" s="114"/>
      <c r="BOA2488" s="114"/>
      <c r="BOB2488" s="114"/>
      <c r="BOC2488" s="114"/>
      <c r="BOD2488" s="114"/>
      <c r="BOE2488" s="114"/>
      <c r="BOF2488" s="114"/>
      <c r="BOG2488" s="114"/>
      <c r="BOH2488" s="114"/>
      <c r="BOI2488" s="114"/>
      <c r="BOJ2488" s="114"/>
      <c r="BOK2488" s="114"/>
      <c r="BOL2488" s="114"/>
      <c r="BOM2488" s="114"/>
      <c r="BON2488" s="114"/>
      <c r="BOO2488" s="114"/>
      <c r="BOP2488" s="114"/>
      <c r="BOQ2488" s="114"/>
      <c r="BOR2488" s="114"/>
      <c r="BOS2488" s="114"/>
      <c r="BOT2488" s="114"/>
      <c r="BOU2488" s="114"/>
      <c r="BOV2488" s="114"/>
      <c r="BOW2488" s="114"/>
      <c r="BOX2488" s="114"/>
      <c r="BOY2488" s="114"/>
      <c r="BOZ2488" s="114"/>
      <c r="BPA2488" s="114"/>
      <c r="BPB2488" s="114"/>
      <c r="BPC2488" s="114"/>
      <c r="BPD2488" s="114"/>
      <c r="BPE2488" s="114"/>
      <c r="BPF2488" s="114"/>
      <c r="BPG2488" s="114"/>
      <c r="BPH2488" s="114"/>
      <c r="BPI2488" s="114"/>
      <c r="BPJ2488" s="114"/>
      <c r="BPK2488" s="114"/>
      <c r="BPL2488" s="114"/>
      <c r="BPM2488" s="114"/>
      <c r="BPN2488" s="114"/>
      <c r="BPO2488" s="114"/>
      <c r="BPP2488" s="114"/>
      <c r="BPQ2488" s="114"/>
      <c r="BPR2488" s="114"/>
      <c r="BPS2488" s="114"/>
      <c r="BPT2488" s="114"/>
      <c r="BPU2488" s="114"/>
      <c r="BPV2488" s="114"/>
      <c r="BPW2488" s="114"/>
      <c r="BPX2488" s="114"/>
      <c r="BPY2488" s="114"/>
      <c r="BPZ2488" s="114"/>
      <c r="BQA2488" s="114"/>
      <c r="BQB2488" s="114"/>
      <c r="BQC2488" s="114"/>
      <c r="BQD2488" s="114"/>
      <c r="BQE2488" s="114"/>
      <c r="BQF2488" s="114"/>
      <c r="BQG2488" s="114"/>
      <c r="BQH2488" s="114"/>
      <c r="BQI2488" s="114"/>
      <c r="BQJ2488" s="114"/>
      <c r="BQK2488" s="114"/>
      <c r="BQL2488" s="114"/>
      <c r="BQM2488" s="114"/>
      <c r="BQN2488" s="114"/>
      <c r="BQO2488" s="114"/>
      <c r="BQP2488" s="114"/>
      <c r="BQQ2488" s="114"/>
      <c r="BQR2488" s="114"/>
      <c r="BQS2488" s="114"/>
      <c r="BQT2488" s="114"/>
      <c r="BQU2488" s="114"/>
      <c r="BQV2488" s="114"/>
      <c r="BQW2488" s="114"/>
      <c r="BQX2488" s="114"/>
      <c r="BQY2488" s="114"/>
      <c r="BQZ2488" s="114"/>
      <c r="BRA2488" s="114"/>
      <c r="BRB2488" s="114"/>
      <c r="BRC2488" s="114"/>
      <c r="BRD2488" s="114"/>
      <c r="BRE2488" s="114"/>
      <c r="BRF2488" s="114"/>
      <c r="BRG2488" s="114"/>
      <c r="BRH2488" s="114"/>
      <c r="BRI2488" s="114"/>
      <c r="BRJ2488" s="114"/>
      <c r="BRK2488" s="114"/>
      <c r="BRL2488" s="114"/>
      <c r="BRM2488" s="114"/>
      <c r="BRN2488" s="114"/>
      <c r="BRO2488" s="114"/>
      <c r="BRP2488" s="114"/>
      <c r="BRQ2488" s="114"/>
      <c r="BRR2488" s="114"/>
      <c r="BRS2488" s="114"/>
      <c r="BRT2488" s="114"/>
      <c r="BRU2488" s="114"/>
      <c r="BRV2488" s="114"/>
      <c r="BRW2488" s="114"/>
      <c r="BRX2488" s="114"/>
      <c r="BRY2488" s="114"/>
      <c r="BRZ2488" s="114"/>
      <c r="BSA2488" s="114"/>
      <c r="BSB2488" s="114"/>
      <c r="BSC2488" s="114"/>
      <c r="BSD2488" s="114"/>
      <c r="BSE2488" s="114"/>
      <c r="BSF2488" s="114"/>
      <c r="BSG2488" s="114"/>
      <c r="BSH2488" s="114"/>
      <c r="BSI2488" s="114"/>
      <c r="BSJ2488" s="114"/>
      <c r="BSK2488" s="114"/>
      <c r="BSL2488" s="114"/>
      <c r="BSM2488" s="114"/>
      <c r="BSN2488" s="114"/>
      <c r="BSO2488" s="114"/>
      <c r="BSP2488" s="114"/>
      <c r="BSQ2488" s="114"/>
      <c r="BSR2488" s="114"/>
      <c r="BSS2488" s="114"/>
      <c r="BST2488" s="114"/>
      <c r="BSU2488" s="114"/>
      <c r="BSV2488" s="114"/>
      <c r="BSW2488" s="114"/>
      <c r="BSX2488" s="114"/>
      <c r="BSY2488" s="114"/>
      <c r="BSZ2488" s="114"/>
      <c r="BTA2488" s="114"/>
      <c r="BTB2488" s="114"/>
      <c r="BTC2488" s="114"/>
      <c r="BTD2488" s="114"/>
      <c r="BTE2488" s="114"/>
      <c r="BTF2488" s="114"/>
      <c r="BTG2488" s="114"/>
      <c r="BTH2488" s="114"/>
      <c r="BTI2488" s="114"/>
      <c r="BTJ2488" s="114"/>
      <c r="BTK2488" s="114"/>
      <c r="BTL2488" s="114"/>
      <c r="BTM2488" s="114"/>
      <c r="BTN2488" s="114"/>
      <c r="BTO2488" s="114"/>
      <c r="BTP2488" s="114"/>
      <c r="BTQ2488" s="114"/>
      <c r="BTR2488" s="114"/>
      <c r="BTS2488" s="114"/>
      <c r="BTT2488" s="114"/>
      <c r="BTU2488" s="114"/>
      <c r="BTV2488" s="114"/>
      <c r="BTW2488" s="114"/>
      <c r="BTX2488" s="114"/>
      <c r="BTY2488" s="114"/>
      <c r="BTZ2488" s="114"/>
      <c r="BUA2488" s="114"/>
      <c r="BUB2488" s="114"/>
      <c r="BUC2488" s="114"/>
      <c r="BUD2488" s="114"/>
      <c r="BUE2488" s="114"/>
      <c r="BUF2488" s="114"/>
      <c r="BUG2488" s="114"/>
      <c r="BUH2488" s="114"/>
      <c r="BUI2488" s="114"/>
      <c r="BUJ2488" s="114"/>
      <c r="BUK2488" s="114"/>
      <c r="BUL2488" s="114"/>
      <c r="BUM2488" s="114"/>
      <c r="BUN2488" s="114"/>
      <c r="BUO2488" s="114"/>
      <c r="BUP2488" s="114"/>
      <c r="BUQ2488" s="114"/>
      <c r="BUR2488" s="114"/>
      <c r="BUS2488" s="114"/>
      <c r="BUT2488" s="114"/>
      <c r="BUU2488" s="114"/>
      <c r="BUV2488" s="114"/>
      <c r="BUW2488" s="114"/>
      <c r="BUX2488" s="114"/>
      <c r="BUY2488" s="114"/>
      <c r="BUZ2488" s="114"/>
      <c r="BVA2488" s="114"/>
      <c r="BVB2488" s="114"/>
      <c r="BVC2488" s="114"/>
      <c r="BVD2488" s="114"/>
      <c r="BVE2488" s="114"/>
      <c r="BVF2488" s="114"/>
      <c r="BVG2488" s="114"/>
      <c r="BVH2488" s="114"/>
      <c r="BVI2488" s="114"/>
      <c r="BVJ2488" s="114"/>
      <c r="BVK2488" s="114"/>
      <c r="BVL2488" s="114"/>
      <c r="BVM2488" s="114"/>
      <c r="BVN2488" s="114"/>
      <c r="BVO2488" s="114"/>
      <c r="BVP2488" s="114"/>
      <c r="BVQ2488" s="114"/>
      <c r="BVR2488" s="114"/>
      <c r="BVS2488" s="114"/>
      <c r="BVT2488" s="114"/>
      <c r="BVU2488" s="114"/>
      <c r="BVV2488" s="114"/>
      <c r="BVW2488" s="114"/>
      <c r="BVX2488" s="114"/>
      <c r="BVY2488" s="114"/>
      <c r="BVZ2488" s="114"/>
      <c r="BWA2488" s="114"/>
      <c r="BWB2488" s="114"/>
      <c r="BWC2488" s="114"/>
      <c r="BWD2488" s="114"/>
      <c r="BWE2488" s="114"/>
      <c r="BWF2488" s="114"/>
      <c r="BWG2488" s="114"/>
      <c r="BWH2488" s="114"/>
      <c r="BWI2488" s="114"/>
      <c r="BWJ2488" s="114"/>
      <c r="BWK2488" s="114"/>
      <c r="BWL2488" s="114"/>
      <c r="BWM2488" s="114"/>
      <c r="BWN2488" s="114"/>
      <c r="BWO2488" s="114"/>
      <c r="BWP2488" s="114"/>
      <c r="BWQ2488" s="114"/>
      <c r="BWR2488" s="114"/>
      <c r="BWS2488" s="114"/>
      <c r="BWT2488" s="114"/>
      <c r="BWU2488" s="114"/>
      <c r="BWV2488" s="114"/>
      <c r="BWW2488" s="114"/>
      <c r="BWX2488" s="114"/>
      <c r="BWY2488" s="114"/>
      <c r="BWZ2488" s="114"/>
      <c r="BXA2488" s="114"/>
      <c r="BXB2488" s="114"/>
      <c r="BXC2488" s="114"/>
      <c r="BXD2488" s="114"/>
      <c r="BXE2488" s="114"/>
      <c r="BXF2488" s="114"/>
      <c r="BXG2488" s="114"/>
      <c r="BXH2488" s="114"/>
      <c r="BXI2488" s="114"/>
      <c r="BXJ2488" s="114"/>
      <c r="BXK2488" s="114"/>
      <c r="BXL2488" s="114"/>
      <c r="BXM2488" s="114"/>
      <c r="BXN2488" s="114"/>
      <c r="BXO2488" s="114"/>
      <c r="BXP2488" s="114"/>
      <c r="BXQ2488" s="114"/>
      <c r="BXR2488" s="114"/>
      <c r="BXS2488" s="114"/>
      <c r="BXT2488" s="114"/>
      <c r="BXU2488" s="114"/>
      <c r="BXV2488" s="114"/>
      <c r="BXW2488" s="114"/>
      <c r="BXX2488" s="114"/>
      <c r="BXY2488" s="114"/>
      <c r="BXZ2488" s="114"/>
      <c r="BYA2488" s="114"/>
      <c r="BYB2488" s="114"/>
      <c r="BYC2488" s="114"/>
      <c r="BYD2488" s="114"/>
      <c r="BYE2488" s="114"/>
      <c r="BYF2488" s="114"/>
      <c r="BYG2488" s="114"/>
      <c r="BYH2488" s="114"/>
      <c r="BYI2488" s="114"/>
      <c r="BYJ2488" s="114"/>
      <c r="BYK2488" s="114"/>
      <c r="BYL2488" s="114"/>
      <c r="BYM2488" s="114"/>
      <c r="BYN2488" s="114"/>
      <c r="BYO2488" s="114"/>
      <c r="BYP2488" s="114"/>
      <c r="BYQ2488" s="114"/>
      <c r="BYR2488" s="114"/>
      <c r="BYS2488" s="114"/>
      <c r="BYT2488" s="114"/>
      <c r="BYU2488" s="114"/>
      <c r="BYV2488" s="114"/>
      <c r="BYW2488" s="114"/>
      <c r="BYX2488" s="114"/>
      <c r="BYY2488" s="114"/>
      <c r="BYZ2488" s="114"/>
      <c r="BZA2488" s="114"/>
      <c r="BZB2488" s="114"/>
      <c r="BZC2488" s="114"/>
      <c r="BZD2488" s="114"/>
      <c r="BZE2488" s="114"/>
      <c r="BZF2488" s="114"/>
      <c r="BZG2488" s="114"/>
      <c r="BZH2488" s="114"/>
      <c r="BZI2488" s="114"/>
      <c r="BZJ2488" s="114"/>
      <c r="BZK2488" s="114"/>
      <c r="BZL2488" s="114"/>
      <c r="BZM2488" s="114"/>
      <c r="BZN2488" s="114"/>
      <c r="BZO2488" s="114"/>
      <c r="BZP2488" s="114"/>
      <c r="BZQ2488" s="114"/>
      <c r="BZR2488" s="114"/>
      <c r="BZS2488" s="114"/>
      <c r="BZT2488" s="114"/>
      <c r="BZU2488" s="114"/>
      <c r="BZV2488" s="114"/>
      <c r="BZW2488" s="114"/>
      <c r="BZX2488" s="114"/>
      <c r="BZY2488" s="114"/>
      <c r="BZZ2488" s="114"/>
      <c r="CAA2488" s="114"/>
      <c r="CAB2488" s="114"/>
      <c r="CAC2488" s="114"/>
      <c r="CAD2488" s="114"/>
      <c r="CAE2488" s="114"/>
      <c r="CAF2488" s="114"/>
      <c r="CAG2488" s="114"/>
      <c r="CAH2488" s="114"/>
      <c r="CAI2488" s="114"/>
      <c r="CAJ2488" s="114"/>
      <c r="CAK2488" s="114"/>
      <c r="CAL2488" s="114"/>
      <c r="CAM2488" s="114"/>
      <c r="CAN2488" s="114"/>
      <c r="CAO2488" s="114"/>
      <c r="CAP2488" s="114"/>
      <c r="CAQ2488" s="114"/>
      <c r="CAR2488" s="114"/>
      <c r="CAS2488" s="114"/>
      <c r="CAT2488" s="114"/>
      <c r="CAU2488" s="114"/>
      <c r="CAV2488" s="114"/>
      <c r="CAW2488" s="114"/>
      <c r="CAX2488" s="114"/>
      <c r="CAY2488" s="114"/>
      <c r="CAZ2488" s="114"/>
      <c r="CBA2488" s="114"/>
      <c r="CBB2488" s="114"/>
      <c r="CBC2488" s="114"/>
      <c r="CBD2488" s="114"/>
      <c r="CBE2488" s="114"/>
      <c r="CBF2488" s="114"/>
      <c r="CBG2488" s="114"/>
      <c r="CBH2488" s="114"/>
      <c r="CBI2488" s="114"/>
      <c r="CBJ2488" s="114"/>
      <c r="CBK2488" s="114"/>
      <c r="CBL2488" s="114"/>
      <c r="CBM2488" s="114"/>
      <c r="CBN2488" s="114"/>
      <c r="CBO2488" s="114"/>
      <c r="CBP2488" s="114"/>
      <c r="CBQ2488" s="114"/>
      <c r="CBR2488" s="114"/>
      <c r="CBS2488" s="114"/>
      <c r="CBT2488" s="114"/>
      <c r="CBU2488" s="114"/>
      <c r="CBV2488" s="114"/>
      <c r="CBW2488" s="114"/>
      <c r="CBX2488" s="114"/>
      <c r="CBY2488" s="114"/>
      <c r="CBZ2488" s="114"/>
      <c r="CCA2488" s="114"/>
      <c r="CCB2488" s="114"/>
      <c r="CCC2488" s="114"/>
      <c r="CCD2488" s="114"/>
      <c r="CCE2488" s="114"/>
      <c r="CCF2488" s="114"/>
      <c r="CCG2488" s="114"/>
      <c r="CCH2488" s="114"/>
      <c r="CCI2488" s="114"/>
      <c r="CCJ2488" s="114"/>
      <c r="CCK2488" s="114"/>
      <c r="CCL2488" s="114"/>
      <c r="CCM2488" s="114"/>
      <c r="CCN2488" s="114"/>
      <c r="CCO2488" s="114"/>
      <c r="CCP2488" s="114"/>
      <c r="CCQ2488" s="114"/>
      <c r="CCR2488" s="114"/>
      <c r="CCS2488" s="114"/>
      <c r="CCT2488" s="114"/>
      <c r="CCU2488" s="114"/>
      <c r="CCV2488" s="114"/>
      <c r="CCW2488" s="114"/>
      <c r="CCX2488" s="114"/>
      <c r="CCY2488" s="114"/>
      <c r="CCZ2488" s="114"/>
      <c r="CDA2488" s="114"/>
      <c r="CDB2488" s="114"/>
      <c r="CDC2488" s="114"/>
      <c r="CDD2488" s="114"/>
      <c r="CDE2488" s="114"/>
      <c r="CDF2488" s="114"/>
      <c r="CDG2488" s="114"/>
      <c r="CDH2488" s="114"/>
      <c r="CDI2488" s="114"/>
      <c r="CDJ2488" s="114"/>
      <c r="CDK2488" s="114"/>
      <c r="CDL2488" s="114"/>
      <c r="CDM2488" s="114"/>
      <c r="CDN2488" s="114"/>
      <c r="CDO2488" s="114"/>
      <c r="CDP2488" s="114"/>
      <c r="CDQ2488" s="114"/>
      <c r="CDR2488" s="114"/>
      <c r="CDS2488" s="114"/>
      <c r="CDT2488" s="114"/>
      <c r="CDU2488" s="114"/>
      <c r="CDV2488" s="114"/>
      <c r="CDW2488" s="114"/>
      <c r="CDX2488" s="114"/>
      <c r="CDY2488" s="114"/>
      <c r="CDZ2488" s="114"/>
      <c r="CEA2488" s="114"/>
      <c r="CEB2488" s="114"/>
      <c r="CEC2488" s="114"/>
      <c r="CED2488" s="114"/>
      <c r="CEE2488" s="114"/>
      <c r="CEF2488" s="114"/>
      <c r="CEG2488" s="114"/>
      <c r="CEH2488" s="114"/>
      <c r="CEI2488" s="114"/>
      <c r="CEJ2488" s="114"/>
      <c r="CEK2488" s="114"/>
      <c r="CEL2488" s="114"/>
      <c r="CEM2488" s="114"/>
      <c r="CEN2488" s="114"/>
      <c r="CEO2488" s="114"/>
      <c r="CEP2488" s="114"/>
      <c r="CEQ2488" s="114"/>
      <c r="CER2488" s="114"/>
      <c r="CES2488" s="114"/>
      <c r="CET2488" s="114"/>
      <c r="CEU2488" s="114"/>
      <c r="CEV2488" s="114"/>
      <c r="CEW2488" s="114"/>
      <c r="CEX2488" s="114"/>
      <c r="CEY2488" s="114"/>
      <c r="CEZ2488" s="114"/>
      <c r="CFA2488" s="114"/>
      <c r="CFB2488" s="114"/>
      <c r="CFC2488" s="114"/>
      <c r="CFD2488" s="114"/>
      <c r="CFE2488" s="114"/>
      <c r="CFF2488" s="114"/>
      <c r="CFG2488" s="114"/>
      <c r="CFH2488" s="114"/>
      <c r="CFI2488" s="114"/>
      <c r="CFJ2488" s="114"/>
      <c r="CFK2488" s="114"/>
      <c r="CFL2488" s="114"/>
      <c r="CFM2488" s="114"/>
      <c r="CFN2488" s="114"/>
      <c r="CFO2488" s="114"/>
      <c r="CFP2488" s="114"/>
      <c r="CFQ2488" s="114"/>
      <c r="CFR2488" s="114"/>
      <c r="CFS2488" s="114"/>
      <c r="CFT2488" s="114"/>
      <c r="CFU2488" s="114"/>
      <c r="CFV2488" s="114"/>
      <c r="CFW2488" s="114"/>
      <c r="CFX2488" s="114"/>
      <c r="CFY2488" s="114"/>
      <c r="CFZ2488" s="114"/>
      <c r="CGA2488" s="114"/>
      <c r="CGB2488" s="114"/>
      <c r="CGC2488" s="114"/>
      <c r="CGD2488" s="114"/>
      <c r="CGE2488" s="114"/>
      <c r="CGF2488" s="114"/>
      <c r="CGG2488" s="114"/>
      <c r="CGH2488" s="114"/>
      <c r="CGI2488" s="114"/>
      <c r="CGJ2488" s="114"/>
      <c r="CGK2488" s="114"/>
      <c r="CGL2488" s="114"/>
      <c r="CGM2488" s="114"/>
      <c r="CGN2488" s="114"/>
      <c r="CGO2488" s="114"/>
      <c r="CGP2488" s="114"/>
      <c r="CGQ2488" s="114"/>
      <c r="CGR2488" s="114"/>
      <c r="CGS2488" s="114"/>
      <c r="CGT2488" s="114"/>
      <c r="CGU2488" s="114"/>
      <c r="CGV2488" s="114"/>
      <c r="CGW2488" s="114"/>
      <c r="CGX2488" s="114"/>
      <c r="CGY2488" s="114"/>
      <c r="CGZ2488" s="114"/>
      <c r="CHA2488" s="114"/>
      <c r="CHB2488" s="114"/>
      <c r="CHC2488" s="114"/>
      <c r="CHD2488" s="114"/>
      <c r="CHE2488" s="114"/>
      <c r="CHF2488" s="114"/>
      <c r="CHG2488" s="114"/>
      <c r="CHH2488" s="114"/>
      <c r="CHI2488" s="114"/>
      <c r="CHJ2488" s="114"/>
      <c r="CHK2488" s="114"/>
      <c r="CHL2488" s="114"/>
      <c r="CHM2488" s="114"/>
      <c r="CHN2488" s="114"/>
      <c r="CHO2488" s="114"/>
      <c r="CHP2488" s="114"/>
      <c r="CHQ2488" s="114"/>
      <c r="CHR2488" s="114"/>
      <c r="CHS2488" s="114"/>
      <c r="CHT2488" s="114"/>
      <c r="CHU2488" s="114"/>
      <c r="CHV2488" s="114"/>
      <c r="CHW2488" s="114"/>
      <c r="CHX2488" s="114"/>
      <c r="CHY2488" s="114"/>
      <c r="CHZ2488" s="114"/>
      <c r="CIA2488" s="114"/>
      <c r="CIB2488" s="114"/>
      <c r="CIC2488" s="114"/>
      <c r="CID2488" s="114"/>
      <c r="CIE2488" s="114"/>
      <c r="CIF2488" s="114"/>
      <c r="CIG2488" s="114"/>
      <c r="CIH2488" s="114"/>
      <c r="CII2488" s="114"/>
      <c r="CIJ2488" s="114"/>
      <c r="CIK2488" s="114"/>
      <c r="CIL2488" s="114"/>
      <c r="CIM2488" s="114"/>
      <c r="CIN2488" s="114"/>
      <c r="CIO2488" s="114"/>
      <c r="CIP2488" s="114"/>
      <c r="CIQ2488" s="114"/>
      <c r="CIR2488" s="114"/>
      <c r="CIS2488" s="114"/>
      <c r="CIT2488" s="114"/>
      <c r="CIU2488" s="114"/>
      <c r="CIV2488" s="114"/>
      <c r="CIW2488" s="114"/>
      <c r="CIX2488" s="114"/>
      <c r="CIY2488" s="114"/>
      <c r="CIZ2488" s="114"/>
      <c r="CJA2488" s="114"/>
      <c r="CJB2488" s="114"/>
      <c r="CJC2488" s="114"/>
      <c r="CJD2488" s="114"/>
      <c r="CJE2488" s="114"/>
      <c r="CJF2488" s="114"/>
      <c r="CJG2488" s="114"/>
      <c r="CJH2488" s="114"/>
      <c r="CJI2488" s="114"/>
      <c r="CJJ2488" s="114"/>
      <c r="CJK2488" s="114"/>
      <c r="CJL2488" s="114"/>
      <c r="CJM2488" s="114"/>
      <c r="CJN2488" s="114"/>
      <c r="CJO2488" s="114"/>
      <c r="CJP2488" s="114"/>
      <c r="CJQ2488" s="114"/>
      <c r="CJR2488" s="114"/>
      <c r="CJS2488" s="114"/>
      <c r="CJT2488" s="114"/>
      <c r="CJU2488" s="114"/>
      <c r="CJV2488" s="114"/>
      <c r="CJW2488" s="114"/>
      <c r="CJX2488" s="114"/>
      <c r="CJY2488" s="114"/>
      <c r="CJZ2488" s="114"/>
      <c r="CKA2488" s="114"/>
      <c r="CKB2488" s="114"/>
      <c r="CKC2488" s="114"/>
      <c r="CKD2488" s="114"/>
      <c r="CKE2488" s="114"/>
      <c r="CKF2488" s="114"/>
      <c r="CKG2488" s="114"/>
      <c r="CKH2488" s="114"/>
      <c r="CKI2488" s="114"/>
      <c r="CKJ2488" s="114"/>
      <c r="CKK2488" s="114"/>
      <c r="CKL2488" s="114"/>
      <c r="CKM2488" s="114"/>
      <c r="CKN2488" s="114"/>
      <c r="CKO2488" s="114"/>
      <c r="CKP2488" s="114"/>
      <c r="CKQ2488" s="114"/>
      <c r="CKR2488" s="114"/>
      <c r="CKS2488" s="114"/>
      <c r="CKT2488" s="114"/>
      <c r="CKU2488" s="114"/>
      <c r="CKV2488" s="114"/>
      <c r="CKW2488" s="114"/>
      <c r="CKX2488" s="114"/>
      <c r="CKY2488" s="114"/>
      <c r="CKZ2488" s="114"/>
      <c r="CLA2488" s="114"/>
      <c r="CLB2488" s="114"/>
      <c r="CLC2488" s="114"/>
      <c r="CLD2488" s="114"/>
      <c r="CLE2488" s="114"/>
      <c r="CLF2488" s="114"/>
      <c r="CLG2488" s="114"/>
      <c r="CLH2488" s="114"/>
      <c r="CLI2488" s="114"/>
      <c r="CLJ2488" s="114"/>
      <c r="CLK2488" s="114"/>
      <c r="CLL2488" s="114"/>
      <c r="CLM2488" s="114"/>
      <c r="CLN2488" s="114"/>
      <c r="CLO2488" s="114"/>
      <c r="CLP2488" s="114"/>
      <c r="CLQ2488" s="114"/>
      <c r="CLR2488" s="114"/>
      <c r="CLS2488" s="114"/>
      <c r="CLT2488" s="114"/>
      <c r="CLU2488" s="114"/>
      <c r="CLV2488" s="114"/>
      <c r="CLW2488" s="114"/>
      <c r="CLX2488" s="114"/>
      <c r="CLY2488" s="114"/>
      <c r="CLZ2488" s="114"/>
      <c r="CMA2488" s="114"/>
      <c r="CMB2488" s="114"/>
      <c r="CMC2488" s="114"/>
      <c r="CMD2488" s="114"/>
      <c r="CME2488" s="114"/>
      <c r="CMF2488" s="114"/>
      <c r="CMG2488" s="114"/>
      <c r="CMH2488" s="114"/>
      <c r="CMI2488" s="114"/>
      <c r="CMJ2488" s="114"/>
      <c r="CMK2488" s="114"/>
      <c r="CML2488" s="114"/>
      <c r="CMM2488" s="114"/>
      <c r="CMN2488" s="114"/>
      <c r="CMO2488" s="114"/>
      <c r="CMP2488" s="114"/>
      <c r="CMQ2488" s="114"/>
      <c r="CMR2488" s="114"/>
      <c r="CMS2488" s="114"/>
      <c r="CMT2488" s="114"/>
      <c r="CMU2488" s="114"/>
      <c r="CMV2488" s="114"/>
      <c r="CMW2488" s="114"/>
      <c r="CMX2488" s="114"/>
      <c r="CMY2488" s="114"/>
      <c r="CMZ2488" s="114"/>
      <c r="CNA2488" s="114"/>
      <c r="CNB2488" s="114"/>
      <c r="CNC2488" s="114"/>
      <c r="CND2488" s="114"/>
      <c r="CNE2488" s="114"/>
      <c r="CNF2488" s="114"/>
      <c r="CNG2488" s="114"/>
      <c r="CNH2488" s="114"/>
      <c r="CNI2488" s="114"/>
      <c r="CNJ2488" s="114"/>
      <c r="CNK2488" s="114"/>
      <c r="CNL2488" s="114"/>
      <c r="CNM2488" s="114"/>
      <c r="CNN2488" s="114"/>
      <c r="CNO2488" s="114"/>
      <c r="CNP2488" s="114"/>
      <c r="CNQ2488" s="114"/>
      <c r="CNR2488" s="114"/>
      <c r="CNS2488" s="114"/>
      <c r="CNT2488" s="114"/>
      <c r="CNU2488" s="114"/>
      <c r="CNV2488" s="114"/>
      <c r="CNW2488" s="114"/>
      <c r="CNX2488" s="114"/>
      <c r="CNY2488" s="114"/>
      <c r="CNZ2488" s="114"/>
      <c r="COA2488" s="114"/>
      <c r="COB2488" s="114"/>
      <c r="COC2488" s="114"/>
      <c r="COD2488" s="114"/>
      <c r="COE2488" s="114"/>
      <c r="COF2488" s="114"/>
      <c r="COG2488" s="114"/>
      <c r="COH2488" s="114"/>
      <c r="COI2488" s="114"/>
      <c r="COJ2488" s="114"/>
      <c r="COK2488" s="114"/>
      <c r="COL2488" s="114"/>
      <c r="COM2488" s="114"/>
      <c r="CON2488" s="114"/>
      <c r="COO2488" s="114"/>
      <c r="COP2488" s="114"/>
      <c r="COQ2488" s="114"/>
      <c r="COR2488" s="114"/>
      <c r="COS2488" s="114"/>
      <c r="COT2488" s="114"/>
      <c r="COU2488" s="114"/>
      <c r="COV2488" s="114"/>
      <c r="COW2488" s="114"/>
      <c r="COX2488" s="114"/>
      <c r="COY2488" s="114"/>
      <c r="COZ2488" s="114"/>
      <c r="CPA2488" s="114"/>
      <c r="CPB2488" s="114"/>
      <c r="CPC2488" s="114"/>
      <c r="CPD2488" s="114"/>
      <c r="CPE2488" s="114"/>
      <c r="CPF2488" s="114"/>
      <c r="CPG2488" s="114"/>
      <c r="CPH2488" s="114"/>
      <c r="CPI2488" s="114"/>
      <c r="CPJ2488" s="114"/>
      <c r="CPK2488" s="114"/>
      <c r="CPL2488" s="114"/>
      <c r="CPM2488" s="114"/>
      <c r="CPN2488" s="114"/>
      <c r="CPO2488" s="114"/>
      <c r="CPP2488" s="114"/>
      <c r="CPQ2488" s="114"/>
      <c r="CPR2488" s="114"/>
      <c r="CPS2488" s="114"/>
      <c r="CPT2488" s="114"/>
      <c r="CPU2488" s="114"/>
      <c r="CPV2488" s="114"/>
      <c r="CPW2488" s="114"/>
      <c r="CPX2488" s="114"/>
      <c r="CPY2488" s="114"/>
      <c r="CPZ2488" s="114"/>
      <c r="CQA2488" s="114"/>
      <c r="CQB2488" s="114"/>
      <c r="CQC2488" s="114"/>
      <c r="CQD2488" s="114"/>
      <c r="CQE2488" s="114"/>
      <c r="CQF2488" s="114"/>
      <c r="CQG2488" s="114"/>
      <c r="CQH2488" s="114"/>
      <c r="CQI2488" s="114"/>
      <c r="CQJ2488" s="114"/>
      <c r="CQK2488" s="114"/>
      <c r="CQL2488" s="114"/>
      <c r="CQM2488" s="114"/>
      <c r="CQN2488" s="114"/>
      <c r="CQO2488" s="114"/>
      <c r="CQP2488" s="114"/>
      <c r="CQQ2488" s="114"/>
      <c r="CQR2488" s="114"/>
      <c r="CQS2488" s="114"/>
      <c r="CQT2488" s="114"/>
      <c r="CQU2488" s="114"/>
      <c r="CQV2488" s="114"/>
      <c r="CQW2488" s="114"/>
      <c r="CQX2488" s="114"/>
      <c r="CQY2488" s="114"/>
      <c r="CQZ2488" s="114"/>
      <c r="CRA2488" s="114"/>
      <c r="CRB2488" s="114"/>
      <c r="CRC2488" s="114"/>
      <c r="CRD2488" s="114"/>
      <c r="CRE2488" s="114"/>
      <c r="CRF2488" s="114"/>
      <c r="CRG2488" s="114"/>
      <c r="CRH2488" s="114"/>
      <c r="CRI2488" s="114"/>
      <c r="CRJ2488" s="114"/>
      <c r="CRK2488" s="114"/>
      <c r="CRL2488" s="114"/>
      <c r="CRM2488" s="114"/>
      <c r="CRN2488" s="114"/>
      <c r="CRO2488" s="114"/>
      <c r="CRP2488" s="114"/>
      <c r="CRQ2488" s="114"/>
      <c r="CRR2488" s="114"/>
      <c r="CRS2488" s="114"/>
      <c r="CRT2488" s="114"/>
      <c r="CRU2488" s="114"/>
      <c r="CRV2488" s="114"/>
      <c r="CRW2488" s="114"/>
      <c r="CRX2488" s="114"/>
      <c r="CRY2488" s="114"/>
      <c r="CRZ2488" s="114"/>
      <c r="CSA2488" s="114"/>
      <c r="CSB2488" s="114"/>
      <c r="CSC2488" s="114"/>
      <c r="CSD2488" s="114"/>
      <c r="CSE2488" s="114"/>
      <c r="CSF2488" s="114"/>
      <c r="CSG2488" s="114"/>
      <c r="CSH2488" s="114"/>
      <c r="CSI2488" s="114"/>
      <c r="CSJ2488" s="114"/>
      <c r="CSK2488" s="114"/>
      <c r="CSL2488" s="114"/>
      <c r="CSM2488" s="114"/>
      <c r="CSN2488" s="114"/>
      <c r="CSO2488" s="114"/>
      <c r="CSP2488" s="114"/>
      <c r="CSQ2488" s="114"/>
      <c r="CSR2488" s="114"/>
      <c r="CSS2488" s="114"/>
      <c r="CST2488" s="114"/>
      <c r="CSU2488" s="114"/>
      <c r="CSV2488" s="114"/>
      <c r="CSW2488" s="114"/>
      <c r="CSX2488" s="114"/>
      <c r="CSY2488" s="114"/>
      <c r="CSZ2488" s="114"/>
      <c r="CTA2488" s="114"/>
      <c r="CTB2488" s="114"/>
      <c r="CTC2488" s="114"/>
      <c r="CTD2488" s="114"/>
      <c r="CTE2488" s="114"/>
      <c r="CTF2488" s="114"/>
      <c r="CTG2488" s="114"/>
      <c r="CTH2488" s="114"/>
      <c r="CTI2488" s="114"/>
      <c r="CTJ2488" s="114"/>
      <c r="CTK2488" s="114"/>
      <c r="CTL2488" s="114"/>
      <c r="CTM2488" s="114"/>
      <c r="CTN2488" s="114"/>
      <c r="CTO2488" s="114"/>
      <c r="CTP2488" s="114"/>
      <c r="CTQ2488" s="114"/>
      <c r="CTR2488" s="114"/>
      <c r="CTS2488" s="114"/>
      <c r="CTT2488" s="114"/>
      <c r="CTU2488" s="114"/>
      <c r="CTV2488" s="114"/>
      <c r="CTW2488" s="114"/>
      <c r="CTX2488" s="114"/>
      <c r="CTY2488" s="114"/>
      <c r="CTZ2488" s="114"/>
      <c r="CUA2488" s="114"/>
      <c r="CUB2488" s="114"/>
      <c r="CUC2488" s="114"/>
      <c r="CUD2488" s="114"/>
      <c r="CUE2488" s="114"/>
      <c r="CUF2488" s="114"/>
      <c r="CUG2488" s="114"/>
      <c r="CUH2488" s="114"/>
      <c r="CUI2488" s="114"/>
      <c r="CUJ2488" s="114"/>
      <c r="CUK2488" s="114"/>
      <c r="CUL2488" s="114"/>
      <c r="CUM2488" s="114"/>
      <c r="CUN2488" s="114"/>
      <c r="CUO2488" s="114"/>
      <c r="CUP2488" s="114"/>
      <c r="CUQ2488" s="114"/>
      <c r="CUR2488" s="114"/>
      <c r="CUS2488" s="114"/>
      <c r="CUT2488" s="114"/>
      <c r="CUU2488" s="114"/>
      <c r="CUV2488" s="114"/>
      <c r="CUW2488" s="114"/>
      <c r="CUX2488" s="114"/>
      <c r="CUY2488" s="114"/>
      <c r="CUZ2488" s="114"/>
      <c r="CVA2488" s="114"/>
      <c r="CVB2488" s="114"/>
      <c r="CVC2488" s="114"/>
      <c r="CVD2488" s="114"/>
      <c r="CVE2488" s="114"/>
      <c r="CVF2488" s="114"/>
      <c r="CVG2488" s="114"/>
      <c r="CVH2488" s="114"/>
      <c r="CVI2488" s="114"/>
      <c r="CVJ2488" s="114"/>
      <c r="CVK2488" s="114"/>
      <c r="CVL2488" s="114"/>
      <c r="CVM2488" s="114"/>
      <c r="CVN2488" s="114"/>
      <c r="CVO2488" s="114"/>
      <c r="CVP2488" s="114"/>
      <c r="CVQ2488" s="114"/>
      <c r="CVR2488" s="114"/>
      <c r="CVS2488" s="114"/>
      <c r="CVT2488" s="114"/>
      <c r="CVU2488" s="114"/>
      <c r="CVV2488" s="114"/>
      <c r="CVW2488" s="114"/>
      <c r="CVX2488" s="114"/>
      <c r="CVY2488" s="114"/>
      <c r="CVZ2488" s="114"/>
      <c r="CWA2488" s="114"/>
      <c r="CWB2488" s="114"/>
      <c r="CWC2488" s="114"/>
      <c r="CWD2488" s="114"/>
      <c r="CWE2488" s="114"/>
      <c r="CWF2488" s="114"/>
      <c r="CWG2488" s="114"/>
      <c r="CWH2488" s="114"/>
      <c r="CWI2488" s="114"/>
      <c r="CWJ2488" s="114"/>
      <c r="CWK2488" s="114"/>
      <c r="CWL2488" s="114"/>
      <c r="CWM2488" s="114"/>
      <c r="CWN2488" s="114"/>
      <c r="CWO2488" s="114"/>
      <c r="CWP2488" s="114"/>
      <c r="CWQ2488" s="114"/>
      <c r="CWR2488" s="114"/>
      <c r="CWS2488" s="114"/>
      <c r="CWT2488" s="114"/>
      <c r="CWU2488" s="114"/>
      <c r="CWV2488" s="114"/>
      <c r="CWW2488" s="114"/>
      <c r="CWX2488" s="114"/>
      <c r="CWY2488" s="114"/>
      <c r="CWZ2488" s="114"/>
      <c r="CXA2488" s="114"/>
      <c r="CXB2488" s="114"/>
      <c r="CXC2488" s="114"/>
      <c r="CXD2488" s="114"/>
      <c r="CXE2488" s="114"/>
      <c r="CXF2488" s="114"/>
      <c r="CXG2488" s="114"/>
      <c r="CXH2488" s="114"/>
      <c r="CXI2488" s="114"/>
      <c r="CXJ2488" s="114"/>
      <c r="CXK2488" s="114"/>
      <c r="CXL2488" s="114"/>
      <c r="CXM2488" s="114"/>
      <c r="CXN2488" s="114"/>
      <c r="CXO2488" s="114"/>
      <c r="CXP2488" s="114"/>
      <c r="CXQ2488" s="114"/>
      <c r="CXR2488" s="114"/>
      <c r="CXS2488" s="114"/>
      <c r="CXT2488" s="114"/>
      <c r="CXU2488" s="114"/>
      <c r="CXV2488" s="114"/>
      <c r="CXW2488" s="114"/>
      <c r="CXX2488" s="114"/>
      <c r="CXY2488" s="114"/>
      <c r="CXZ2488" s="114"/>
      <c r="CYA2488" s="114"/>
      <c r="CYB2488" s="114"/>
      <c r="CYC2488" s="114"/>
      <c r="CYD2488" s="114"/>
      <c r="CYE2488" s="114"/>
      <c r="CYF2488" s="114"/>
      <c r="CYG2488" s="114"/>
      <c r="CYH2488" s="114"/>
      <c r="CYI2488" s="114"/>
      <c r="CYJ2488" s="114"/>
      <c r="CYK2488" s="114"/>
      <c r="CYL2488" s="114"/>
      <c r="CYM2488" s="114"/>
      <c r="CYN2488" s="114"/>
      <c r="CYO2488" s="114"/>
      <c r="CYP2488" s="114"/>
      <c r="CYQ2488" s="114"/>
      <c r="CYR2488" s="114"/>
      <c r="CYS2488" s="114"/>
      <c r="CYT2488" s="114"/>
      <c r="CYU2488" s="114"/>
      <c r="CYV2488" s="114"/>
      <c r="CYW2488" s="114"/>
      <c r="CYX2488" s="114"/>
      <c r="CYY2488" s="114"/>
      <c r="CYZ2488" s="114"/>
      <c r="CZA2488" s="114"/>
      <c r="CZB2488" s="114"/>
      <c r="CZC2488" s="114"/>
      <c r="CZD2488" s="114"/>
      <c r="CZE2488" s="114"/>
      <c r="CZF2488" s="114"/>
      <c r="CZG2488" s="114"/>
      <c r="CZH2488" s="114"/>
      <c r="CZI2488" s="114"/>
      <c r="CZJ2488" s="114"/>
      <c r="CZK2488" s="114"/>
      <c r="CZL2488" s="114"/>
      <c r="CZM2488" s="114"/>
      <c r="CZN2488" s="114"/>
      <c r="CZO2488" s="114"/>
      <c r="CZP2488" s="114"/>
      <c r="CZQ2488" s="114"/>
      <c r="CZR2488" s="114"/>
      <c r="CZS2488" s="114"/>
      <c r="CZT2488" s="114"/>
      <c r="CZU2488" s="114"/>
      <c r="CZV2488" s="114"/>
      <c r="CZW2488" s="114"/>
      <c r="CZX2488" s="114"/>
      <c r="CZY2488" s="114"/>
      <c r="CZZ2488" s="114"/>
      <c r="DAA2488" s="114"/>
      <c r="DAB2488" s="114"/>
      <c r="DAC2488" s="114"/>
      <c r="DAD2488" s="114"/>
      <c r="DAE2488" s="114"/>
      <c r="DAF2488" s="114"/>
      <c r="DAG2488" s="114"/>
      <c r="DAH2488" s="114"/>
      <c r="DAI2488" s="114"/>
      <c r="DAJ2488" s="114"/>
      <c r="DAK2488" s="114"/>
      <c r="DAL2488" s="114"/>
      <c r="DAM2488" s="114"/>
      <c r="DAN2488" s="114"/>
      <c r="DAO2488" s="114"/>
      <c r="DAP2488" s="114"/>
      <c r="DAQ2488" s="114"/>
      <c r="DAR2488" s="114"/>
      <c r="DAS2488" s="114"/>
      <c r="DAT2488" s="114"/>
      <c r="DAU2488" s="114"/>
      <c r="DAV2488" s="114"/>
      <c r="DAW2488" s="114"/>
      <c r="DAX2488" s="114"/>
      <c r="DAY2488" s="114"/>
      <c r="DAZ2488" s="114"/>
      <c r="DBA2488" s="114"/>
      <c r="DBB2488" s="114"/>
      <c r="DBC2488" s="114"/>
      <c r="DBD2488" s="114"/>
      <c r="DBE2488" s="114"/>
      <c r="DBF2488" s="114"/>
      <c r="DBG2488" s="114"/>
      <c r="DBH2488" s="114"/>
      <c r="DBI2488" s="114"/>
      <c r="DBJ2488" s="114"/>
      <c r="DBK2488" s="114"/>
      <c r="DBL2488" s="114"/>
      <c r="DBM2488" s="114"/>
      <c r="DBN2488" s="114"/>
      <c r="DBO2488" s="114"/>
      <c r="DBP2488" s="114"/>
      <c r="DBQ2488" s="114"/>
      <c r="DBR2488" s="114"/>
      <c r="DBS2488" s="114"/>
      <c r="DBT2488" s="114"/>
      <c r="DBU2488" s="114"/>
      <c r="DBV2488" s="114"/>
      <c r="DBW2488" s="114"/>
      <c r="DBX2488" s="114"/>
      <c r="DBY2488" s="114"/>
      <c r="DBZ2488" s="114"/>
      <c r="DCA2488" s="114"/>
      <c r="DCB2488" s="114"/>
      <c r="DCC2488" s="114"/>
      <c r="DCD2488" s="114"/>
      <c r="DCE2488" s="114"/>
      <c r="DCF2488" s="114"/>
      <c r="DCG2488" s="114"/>
      <c r="DCH2488" s="114"/>
      <c r="DCI2488" s="114"/>
      <c r="DCJ2488" s="114"/>
      <c r="DCK2488" s="114"/>
      <c r="DCL2488" s="114"/>
      <c r="DCM2488" s="114"/>
      <c r="DCN2488" s="114"/>
      <c r="DCO2488" s="114"/>
      <c r="DCP2488" s="114"/>
      <c r="DCQ2488" s="114"/>
      <c r="DCR2488" s="114"/>
      <c r="DCS2488" s="114"/>
      <c r="DCT2488" s="114"/>
      <c r="DCU2488" s="114"/>
      <c r="DCV2488" s="114"/>
      <c r="DCW2488" s="114"/>
      <c r="DCX2488" s="114"/>
      <c r="DCY2488" s="114"/>
      <c r="DCZ2488" s="114"/>
      <c r="DDA2488" s="114"/>
      <c r="DDB2488" s="114"/>
      <c r="DDC2488" s="114"/>
      <c r="DDD2488" s="114"/>
      <c r="DDE2488" s="114"/>
      <c r="DDF2488" s="114"/>
      <c r="DDG2488" s="114"/>
      <c r="DDH2488" s="114"/>
      <c r="DDI2488" s="114"/>
      <c r="DDJ2488" s="114"/>
      <c r="DDK2488" s="114"/>
      <c r="DDL2488" s="114"/>
      <c r="DDM2488" s="114"/>
      <c r="DDN2488" s="114"/>
      <c r="DDO2488" s="114"/>
      <c r="DDP2488" s="114"/>
      <c r="DDQ2488" s="114"/>
      <c r="DDR2488" s="114"/>
      <c r="DDS2488" s="114"/>
      <c r="DDT2488" s="114"/>
      <c r="DDU2488" s="114"/>
      <c r="DDV2488" s="114"/>
      <c r="DDW2488" s="114"/>
      <c r="DDX2488" s="114"/>
      <c r="DDY2488" s="114"/>
      <c r="DDZ2488" s="114"/>
      <c r="DEA2488" s="114"/>
      <c r="DEB2488" s="114"/>
      <c r="DEC2488" s="114"/>
      <c r="DED2488" s="114"/>
      <c r="DEE2488" s="114"/>
      <c r="DEF2488" s="114"/>
      <c r="DEG2488" s="114"/>
      <c r="DEH2488" s="114"/>
      <c r="DEI2488" s="114"/>
      <c r="DEJ2488" s="114"/>
      <c r="DEK2488" s="114"/>
      <c r="DEL2488" s="114"/>
      <c r="DEM2488" s="114"/>
      <c r="DEN2488" s="114"/>
      <c r="DEO2488" s="114"/>
      <c r="DEP2488" s="114"/>
      <c r="DEQ2488" s="114"/>
      <c r="DER2488" s="114"/>
      <c r="DES2488" s="114"/>
      <c r="DET2488" s="114"/>
      <c r="DEU2488" s="114"/>
      <c r="DEV2488" s="114"/>
      <c r="DEW2488" s="114"/>
      <c r="DEX2488" s="114"/>
      <c r="DEY2488" s="114"/>
      <c r="DEZ2488" s="114"/>
      <c r="DFA2488" s="114"/>
      <c r="DFB2488" s="114"/>
      <c r="DFC2488" s="114"/>
      <c r="DFD2488" s="114"/>
      <c r="DFE2488" s="114"/>
      <c r="DFF2488" s="114"/>
      <c r="DFG2488" s="114"/>
      <c r="DFH2488" s="114"/>
      <c r="DFI2488" s="114"/>
      <c r="DFJ2488" s="114"/>
      <c r="DFK2488" s="114"/>
      <c r="DFL2488" s="114"/>
      <c r="DFM2488" s="114"/>
      <c r="DFN2488" s="114"/>
      <c r="DFO2488" s="114"/>
      <c r="DFP2488" s="114"/>
      <c r="DFQ2488" s="114"/>
      <c r="DFR2488" s="114"/>
      <c r="DFS2488" s="114"/>
      <c r="DFT2488" s="114"/>
      <c r="DFU2488" s="114"/>
      <c r="DFV2488" s="114"/>
      <c r="DFW2488" s="114"/>
      <c r="DFX2488" s="114"/>
      <c r="DFY2488" s="114"/>
      <c r="DFZ2488" s="114"/>
      <c r="DGA2488" s="114"/>
      <c r="DGB2488" s="114"/>
      <c r="DGC2488" s="114"/>
      <c r="DGD2488" s="114"/>
      <c r="DGE2488" s="114"/>
      <c r="DGF2488" s="114"/>
      <c r="DGG2488" s="114"/>
      <c r="DGH2488" s="114"/>
      <c r="DGI2488" s="114"/>
      <c r="DGJ2488" s="114"/>
      <c r="DGK2488" s="114"/>
      <c r="DGL2488" s="114"/>
      <c r="DGM2488" s="114"/>
      <c r="DGN2488" s="114"/>
      <c r="DGO2488" s="114"/>
      <c r="DGP2488" s="114"/>
      <c r="DGQ2488" s="114"/>
      <c r="DGR2488" s="114"/>
      <c r="DGS2488" s="114"/>
      <c r="DGT2488" s="114"/>
      <c r="DGU2488" s="114"/>
      <c r="DGV2488" s="114"/>
      <c r="DGW2488" s="114"/>
      <c r="DGX2488" s="114"/>
      <c r="DGY2488" s="114"/>
      <c r="DGZ2488" s="114"/>
      <c r="DHA2488" s="114"/>
      <c r="DHB2488" s="114"/>
      <c r="DHC2488" s="114"/>
      <c r="DHD2488" s="114"/>
      <c r="DHE2488" s="114"/>
      <c r="DHF2488" s="114"/>
      <c r="DHG2488" s="114"/>
      <c r="DHH2488" s="114"/>
      <c r="DHI2488" s="114"/>
      <c r="DHJ2488" s="114"/>
      <c r="DHK2488" s="114"/>
      <c r="DHL2488" s="114"/>
      <c r="DHM2488" s="114"/>
      <c r="DHN2488" s="114"/>
      <c r="DHO2488" s="114"/>
      <c r="DHP2488" s="114"/>
      <c r="DHQ2488" s="114"/>
      <c r="DHR2488" s="114"/>
      <c r="DHS2488" s="114"/>
      <c r="DHT2488" s="114"/>
      <c r="DHU2488" s="114"/>
      <c r="DHV2488" s="114"/>
      <c r="DHW2488" s="114"/>
      <c r="DHX2488" s="114"/>
      <c r="DHY2488" s="114"/>
      <c r="DHZ2488" s="114"/>
      <c r="DIA2488" s="114"/>
      <c r="DIB2488" s="114"/>
      <c r="DIC2488" s="114"/>
      <c r="DID2488" s="114"/>
      <c r="DIE2488" s="114"/>
      <c r="DIF2488" s="114"/>
      <c r="DIG2488" s="114"/>
      <c r="DIH2488" s="114"/>
      <c r="DII2488" s="114"/>
      <c r="DIJ2488" s="114"/>
      <c r="DIK2488" s="114"/>
      <c r="DIL2488" s="114"/>
      <c r="DIM2488" s="114"/>
      <c r="DIN2488" s="114"/>
      <c r="DIO2488" s="114"/>
      <c r="DIP2488" s="114"/>
      <c r="DIQ2488" s="114"/>
      <c r="DIR2488" s="114"/>
      <c r="DIS2488" s="114"/>
      <c r="DIT2488" s="114"/>
      <c r="DIU2488" s="114"/>
      <c r="DIV2488" s="114"/>
      <c r="DIW2488" s="114"/>
      <c r="DIX2488" s="114"/>
      <c r="DIY2488" s="114"/>
      <c r="DIZ2488" s="114"/>
      <c r="DJA2488" s="114"/>
      <c r="DJB2488" s="114"/>
      <c r="DJC2488" s="114"/>
      <c r="DJD2488" s="114"/>
      <c r="DJE2488" s="114"/>
      <c r="DJF2488" s="114"/>
      <c r="DJG2488" s="114"/>
      <c r="DJH2488" s="114"/>
      <c r="DJI2488" s="114"/>
      <c r="DJJ2488" s="114"/>
      <c r="DJK2488" s="114"/>
      <c r="DJL2488" s="114"/>
      <c r="DJM2488" s="114"/>
      <c r="DJN2488" s="114"/>
      <c r="DJO2488" s="114"/>
      <c r="DJP2488" s="114"/>
      <c r="DJQ2488" s="114"/>
      <c r="DJR2488" s="114"/>
      <c r="DJS2488" s="114"/>
      <c r="DJT2488" s="114"/>
      <c r="DJU2488" s="114"/>
      <c r="DJV2488" s="114"/>
      <c r="DJW2488" s="114"/>
      <c r="DJX2488" s="114"/>
      <c r="DJY2488" s="114"/>
      <c r="DJZ2488" s="114"/>
      <c r="DKA2488" s="114"/>
      <c r="DKB2488" s="114"/>
      <c r="DKC2488" s="114"/>
      <c r="DKD2488" s="114"/>
      <c r="DKE2488" s="114"/>
      <c r="DKF2488" s="114"/>
      <c r="DKG2488" s="114"/>
      <c r="DKH2488" s="114"/>
      <c r="DKI2488" s="114"/>
      <c r="DKJ2488" s="114"/>
      <c r="DKK2488" s="114"/>
      <c r="DKL2488" s="114"/>
      <c r="DKM2488" s="114"/>
      <c r="DKN2488" s="114"/>
      <c r="DKO2488" s="114"/>
      <c r="DKP2488" s="114"/>
      <c r="DKQ2488" s="114"/>
      <c r="DKR2488" s="114"/>
      <c r="DKS2488" s="114"/>
      <c r="DKT2488" s="114"/>
      <c r="DKU2488" s="114"/>
      <c r="DKV2488" s="114"/>
      <c r="DKW2488" s="114"/>
      <c r="DKX2488" s="114"/>
      <c r="DKY2488" s="114"/>
      <c r="DKZ2488" s="114"/>
      <c r="DLA2488" s="114"/>
      <c r="DLB2488" s="114"/>
      <c r="DLC2488" s="114"/>
      <c r="DLD2488" s="114"/>
      <c r="DLE2488" s="114"/>
      <c r="DLF2488" s="114"/>
      <c r="DLG2488" s="114"/>
      <c r="DLH2488" s="114"/>
      <c r="DLI2488" s="114"/>
      <c r="DLJ2488" s="114"/>
      <c r="DLK2488" s="114"/>
      <c r="DLL2488" s="114"/>
      <c r="DLM2488" s="114"/>
      <c r="DLN2488" s="114"/>
      <c r="DLO2488" s="114"/>
      <c r="DLP2488" s="114"/>
      <c r="DLQ2488" s="114"/>
      <c r="DLR2488" s="114"/>
      <c r="DLS2488" s="114"/>
      <c r="DLT2488" s="114"/>
      <c r="DLU2488" s="114"/>
      <c r="DLV2488" s="114"/>
      <c r="DLW2488" s="114"/>
      <c r="DLX2488" s="114"/>
      <c r="DLY2488" s="114"/>
      <c r="DLZ2488" s="114"/>
      <c r="DMA2488" s="114"/>
      <c r="DMB2488" s="114"/>
      <c r="DMC2488" s="114"/>
      <c r="DMD2488" s="114"/>
      <c r="DME2488" s="114"/>
      <c r="DMF2488" s="114"/>
      <c r="DMG2488" s="114"/>
      <c r="DMH2488" s="114"/>
      <c r="DMI2488" s="114"/>
      <c r="DMJ2488" s="114"/>
      <c r="DMK2488" s="114"/>
      <c r="DML2488" s="114"/>
      <c r="DMM2488" s="114"/>
      <c r="DMN2488" s="114"/>
      <c r="DMO2488" s="114"/>
      <c r="DMP2488" s="114"/>
      <c r="DMQ2488" s="114"/>
      <c r="DMR2488" s="114"/>
      <c r="DMS2488" s="114"/>
      <c r="DMT2488" s="114"/>
      <c r="DMU2488" s="114"/>
      <c r="DMV2488" s="114"/>
      <c r="DMW2488" s="114"/>
      <c r="DMX2488" s="114"/>
      <c r="DMY2488" s="114"/>
      <c r="DMZ2488" s="114"/>
      <c r="DNA2488" s="114"/>
      <c r="DNB2488" s="114"/>
      <c r="DNC2488" s="114"/>
      <c r="DND2488" s="114"/>
      <c r="DNE2488" s="114"/>
      <c r="DNF2488" s="114"/>
      <c r="DNG2488" s="114"/>
      <c r="DNH2488" s="114"/>
      <c r="DNI2488" s="114"/>
      <c r="DNJ2488" s="114"/>
      <c r="DNK2488" s="114"/>
      <c r="DNL2488" s="114"/>
      <c r="DNM2488" s="114"/>
      <c r="DNN2488" s="114"/>
      <c r="DNO2488" s="114"/>
      <c r="DNP2488" s="114"/>
      <c r="DNQ2488" s="114"/>
      <c r="DNR2488" s="114"/>
      <c r="DNS2488" s="114"/>
      <c r="DNT2488" s="114"/>
      <c r="DNU2488" s="114"/>
      <c r="DNV2488" s="114"/>
      <c r="DNW2488" s="114"/>
      <c r="DNX2488" s="114"/>
      <c r="DNY2488" s="114"/>
      <c r="DNZ2488" s="114"/>
      <c r="DOA2488" s="114"/>
      <c r="DOB2488" s="114"/>
      <c r="DOC2488" s="114"/>
      <c r="DOD2488" s="114"/>
      <c r="DOE2488" s="114"/>
      <c r="DOF2488" s="114"/>
      <c r="DOG2488" s="114"/>
      <c r="DOH2488" s="114"/>
      <c r="DOI2488" s="114"/>
      <c r="DOJ2488" s="114"/>
      <c r="DOK2488" s="114"/>
      <c r="DOL2488" s="114"/>
      <c r="DOM2488" s="114"/>
      <c r="DON2488" s="114"/>
      <c r="DOO2488" s="114"/>
      <c r="DOP2488" s="114"/>
      <c r="DOQ2488" s="114"/>
      <c r="DOR2488" s="114"/>
      <c r="DOS2488" s="114"/>
      <c r="DOT2488" s="114"/>
      <c r="DOU2488" s="114"/>
      <c r="DOV2488" s="114"/>
      <c r="DOW2488" s="114"/>
      <c r="DOX2488" s="114"/>
      <c r="DOY2488" s="114"/>
      <c r="DOZ2488" s="114"/>
      <c r="DPA2488" s="114"/>
      <c r="DPB2488" s="114"/>
      <c r="DPC2488" s="114"/>
      <c r="DPD2488" s="114"/>
      <c r="DPE2488" s="114"/>
      <c r="DPF2488" s="114"/>
      <c r="DPG2488" s="114"/>
      <c r="DPH2488" s="114"/>
      <c r="DPI2488" s="114"/>
      <c r="DPJ2488" s="114"/>
      <c r="DPK2488" s="114"/>
      <c r="DPL2488" s="114"/>
      <c r="DPM2488" s="114"/>
      <c r="DPN2488" s="114"/>
      <c r="DPO2488" s="114"/>
      <c r="DPP2488" s="114"/>
      <c r="DPQ2488" s="114"/>
      <c r="DPR2488" s="114"/>
      <c r="DPS2488" s="114"/>
      <c r="DPT2488" s="114"/>
      <c r="DPU2488" s="114"/>
      <c r="DPV2488" s="114"/>
      <c r="DPW2488" s="114"/>
      <c r="DPX2488" s="114"/>
      <c r="DPY2488" s="114"/>
      <c r="DPZ2488" s="114"/>
      <c r="DQA2488" s="114"/>
      <c r="DQB2488" s="114"/>
      <c r="DQC2488" s="114"/>
      <c r="DQD2488" s="114"/>
      <c r="DQE2488" s="114"/>
      <c r="DQF2488" s="114"/>
      <c r="DQG2488" s="114"/>
      <c r="DQH2488" s="114"/>
      <c r="DQI2488" s="114"/>
      <c r="DQJ2488" s="114"/>
      <c r="DQK2488" s="114"/>
      <c r="DQL2488" s="114"/>
      <c r="DQM2488" s="114"/>
      <c r="DQN2488" s="114"/>
      <c r="DQO2488" s="114"/>
      <c r="DQP2488" s="114"/>
      <c r="DQQ2488" s="114"/>
      <c r="DQR2488" s="114"/>
      <c r="DQS2488" s="114"/>
      <c r="DQT2488" s="114"/>
      <c r="DQU2488" s="114"/>
      <c r="DQV2488" s="114"/>
      <c r="DQW2488" s="114"/>
      <c r="DQX2488" s="114"/>
      <c r="DQY2488" s="114"/>
      <c r="DQZ2488" s="114"/>
      <c r="DRA2488" s="114"/>
      <c r="DRB2488" s="114"/>
      <c r="DRC2488" s="114"/>
      <c r="DRD2488" s="114"/>
      <c r="DRE2488" s="114"/>
      <c r="DRF2488" s="114"/>
      <c r="DRG2488" s="114"/>
      <c r="DRH2488" s="114"/>
      <c r="DRI2488" s="114"/>
      <c r="DRJ2488" s="114"/>
      <c r="DRK2488" s="114"/>
      <c r="DRL2488" s="114"/>
      <c r="DRM2488" s="114"/>
      <c r="DRN2488" s="114"/>
      <c r="DRO2488" s="114"/>
      <c r="DRP2488" s="114"/>
      <c r="DRQ2488" s="114"/>
      <c r="DRR2488" s="114"/>
      <c r="DRS2488" s="114"/>
      <c r="DRT2488" s="114"/>
      <c r="DRU2488" s="114"/>
      <c r="DRV2488" s="114"/>
      <c r="DRW2488" s="114"/>
      <c r="DRX2488" s="114"/>
      <c r="DRY2488" s="114"/>
      <c r="DRZ2488" s="114"/>
      <c r="DSA2488" s="114"/>
      <c r="DSB2488" s="114"/>
      <c r="DSC2488" s="114"/>
      <c r="DSD2488" s="114"/>
      <c r="DSE2488" s="114"/>
      <c r="DSF2488" s="114"/>
      <c r="DSG2488" s="114"/>
      <c r="DSH2488" s="114"/>
      <c r="DSI2488" s="114"/>
      <c r="DSJ2488" s="114"/>
      <c r="DSK2488" s="114"/>
      <c r="DSL2488" s="114"/>
      <c r="DSM2488" s="114"/>
      <c r="DSN2488" s="114"/>
      <c r="DSO2488" s="114"/>
      <c r="DSP2488" s="114"/>
      <c r="DSQ2488" s="114"/>
      <c r="DSR2488" s="114"/>
      <c r="DSS2488" s="114"/>
      <c r="DST2488" s="114"/>
      <c r="DSU2488" s="114"/>
      <c r="DSV2488" s="114"/>
      <c r="DSW2488" s="114"/>
      <c r="DSX2488" s="114"/>
      <c r="DSY2488" s="114"/>
      <c r="DSZ2488" s="114"/>
      <c r="DTA2488" s="114"/>
      <c r="DTB2488" s="114"/>
      <c r="DTC2488" s="114"/>
      <c r="DTD2488" s="114"/>
      <c r="DTE2488" s="114"/>
      <c r="DTF2488" s="114"/>
      <c r="DTG2488" s="114"/>
      <c r="DTH2488" s="114"/>
      <c r="DTI2488" s="114"/>
      <c r="DTJ2488" s="114"/>
      <c r="DTK2488" s="114"/>
      <c r="DTL2488" s="114"/>
      <c r="DTM2488" s="114"/>
      <c r="DTN2488" s="114"/>
      <c r="DTO2488" s="114"/>
      <c r="DTP2488" s="114"/>
      <c r="DTQ2488" s="114"/>
      <c r="DTR2488" s="114"/>
      <c r="DTS2488" s="114"/>
      <c r="DTT2488" s="114"/>
      <c r="DTU2488" s="114"/>
      <c r="DTV2488" s="114"/>
      <c r="DTW2488" s="114"/>
      <c r="DTX2488" s="114"/>
      <c r="DTY2488" s="114"/>
      <c r="DTZ2488" s="114"/>
      <c r="DUA2488" s="114"/>
      <c r="DUB2488" s="114"/>
      <c r="DUC2488" s="114"/>
      <c r="DUD2488" s="114"/>
      <c r="DUE2488" s="114"/>
      <c r="DUF2488" s="114"/>
      <c r="DUG2488" s="114"/>
      <c r="DUH2488" s="114"/>
      <c r="DUI2488" s="114"/>
      <c r="DUJ2488" s="114"/>
      <c r="DUK2488" s="114"/>
      <c r="DUL2488" s="114"/>
      <c r="DUM2488" s="114"/>
      <c r="DUN2488" s="114"/>
      <c r="DUO2488" s="114"/>
      <c r="DUP2488" s="114"/>
      <c r="DUQ2488" s="114"/>
      <c r="DUR2488" s="114"/>
      <c r="DUS2488" s="114"/>
      <c r="DUT2488" s="114"/>
      <c r="DUU2488" s="114"/>
      <c r="DUV2488" s="114"/>
      <c r="DUW2488" s="114"/>
      <c r="DUX2488" s="114"/>
      <c r="DUY2488" s="114"/>
      <c r="DUZ2488" s="114"/>
      <c r="DVA2488" s="114"/>
      <c r="DVB2488" s="114"/>
      <c r="DVC2488" s="114"/>
      <c r="DVD2488" s="114"/>
      <c r="DVE2488" s="114"/>
      <c r="DVF2488" s="114"/>
      <c r="DVG2488" s="114"/>
      <c r="DVH2488" s="114"/>
      <c r="DVI2488" s="114"/>
      <c r="DVJ2488" s="114"/>
      <c r="DVK2488" s="114"/>
      <c r="DVL2488" s="114"/>
      <c r="DVM2488" s="114"/>
      <c r="DVN2488" s="114"/>
      <c r="DVO2488" s="114"/>
      <c r="DVP2488" s="114"/>
      <c r="DVQ2488" s="114"/>
      <c r="DVR2488" s="114"/>
      <c r="DVS2488" s="114"/>
      <c r="DVT2488" s="114"/>
      <c r="DVU2488" s="114"/>
      <c r="DVV2488" s="114"/>
      <c r="DVW2488" s="114"/>
      <c r="DVX2488" s="114"/>
      <c r="DVY2488" s="114"/>
      <c r="DVZ2488" s="114"/>
      <c r="DWA2488" s="114"/>
      <c r="DWB2488" s="114"/>
      <c r="DWC2488" s="114"/>
      <c r="DWD2488" s="114"/>
      <c r="DWE2488" s="114"/>
      <c r="DWF2488" s="114"/>
      <c r="DWG2488" s="114"/>
      <c r="DWH2488" s="114"/>
      <c r="DWI2488" s="114"/>
      <c r="DWJ2488" s="114"/>
      <c r="DWK2488" s="114"/>
      <c r="DWL2488" s="114"/>
      <c r="DWM2488" s="114"/>
      <c r="DWN2488" s="114"/>
      <c r="DWO2488" s="114"/>
      <c r="DWP2488" s="114"/>
      <c r="DWQ2488" s="114"/>
      <c r="DWR2488" s="114"/>
      <c r="DWS2488" s="114"/>
      <c r="DWT2488" s="114"/>
      <c r="DWU2488" s="114"/>
      <c r="DWV2488" s="114"/>
      <c r="DWW2488" s="114"/>
      <c r="DWX2488" s="114"/>
      <c r="DWY2488" s="114"/>
      <c r="DWZ2488" s="114"/>
      <c r="DXA2488" s="114"/>
      <c r="DXB2488" s="114"/>
      <c r="DXC2488" s="114"/>
      <c r="DXD2488" s="114"/>
      <c r="DXE2488" s="114"/>
      <c r="DXF2488" s="114"/>
      <c r="DXG2488" s="114"/>
      <c r="DXH2488" s="114"/>
      <c r="DXI2488" s="114"/>
      <c r="DXJ2488" s="114"/>
      <c r="DXK2488" s="114"/>
      <c r="DXL2488" s="114"/>
      <c r="DXM2488" s="114"/>
      <c r="DXN2488" s="114"/>
      <c r="DXO2488" s="114"/>
      <c r="DXP2488" s="114"/>
      <c r="DXQ2488" s="114"/>
      <c r="DXR2488" s="114"/>
      <c r="DXS2488" s="114"/>
      <c r="DXT2488" s="114"/>
      <c r="DXU2488" s="114"/>
      <c r="DXV2488" s="114"/>
      <c r="DXW2488" s="114"/>
      <c r="DXX2488" s="114"/>
      <c r="DXY2488" s="114"/>
      <c r="DXZ2488" s="114"/>
      <c r="DYA2488" s="114"/>
      <c r="DYB2488" s="114"/>
      <c r="DYC2488" s="114"/>
      <c r="DYD2488" s="114"/>
      <c r="DYE2488" s="114"/>
      <c r="DYF2488" s="114"/>
      <c r="DYG2488" s="114"/>
      <c r="DYH2488" s="114"/>
      <c r="DYI2488" s="114"/>
      <c r="DYJ2488" s="114"/>
      <c r="DYK2488" s="114"/>
      <c r="DYL2488" s="114"/>
      <c r="DYM2488" s="114"/>
      <c r="DYN2488" s="114"/>
      <c r="DYO2488" s="114"/>
      <c r="DYP2488" s="114"/>
      <c r="DYQ2488" s="114"/>
      <c r="DYR2488" s="114"/>
      <c r="DYS2488" s="114"/>
      <c r="DYT2488" s="114"/>
      <c r="DYU2488" s="114"/>
      <c r="DYV2488" s="114"/>
      <c r="DYW2488" s="114"/>
      <c r="DYX2488" s="114"/>
      <c r="DYY2488" s="114"/>
      <c r="DYZ2488" s="114"/>
      <c r="DZA2488" s="114"/>
      <c r="DZB2488" s="114"/>
      <c r="DZC2488" s="114"/>
      <c r="DZD2488" s="114"/>
      <c r="DZE2488" s="114"/>
      <c r="DZF2488" s="114"/>
      <c r="DZG2488" s="114"/>
      <c r="DZH2488" s="114"/>
      <c r="DZI2488" s="114"/>
      <c r="DZJ2488" s="114"/>
      <c r="DZK2488" s="114"/>
      <c r="DZL2488" s="114"/>
      <c r="DZM2488" s="114"/>
      <c r="DZN2488" s="114"/>
      <c r="DZO2488" s="114"/>
      <c r="DZP2488" s="114"/>
      <c r="DZQ2488" s="114"/>
      <c r="DZR2488" s="114"/>
      <c r="DZS2488" s="114"/>
      <c r="DZT2488" s="114"/>
      <c r="DZU2488" s="114"/>
      <c r="DZV2488" s="114"/>
      <c r="DZW2488" s="114"/>
      <c r="DZX2488" s="114"/>
      <c r="DZY2488" s="114"/>
      <c r="DZZ2488" s="114"/>
      <c r="EAA2488" s="114"/>
      <c r="EAB2488" s="114"/>
      <c r="EAC2488" s="114"/>
      <c r="EAD2488" s="114"/>
      <c r="EAE2488" s="114"/>
      <c r="EAF2488" s="114"/>
      <c r="EAG2488" s="114"/>
      <c r="EAH2488" s="114"/>
      <c r="EAI2488" s="114"/>
      <c r="EAJ2488" s="114"/>
      <c r="EAK2488" s="114"/>
      <c r="EAL2488" s="114"/>
      <c r="EAM2488" s="114"/>
      <c r="EAN2488" s="114"/>
      <c r="EAO2488" s="114"/>
      <c r="EAP2488" s="114"/>
      <c r="EAQ2488" s="114"/>
      <c r="EAR2488" s="114"/>
      <c r="EAS2488" s="114"/>
      <c r="EAT2488" s="114"/>
      <c r="EAU2488" s="114"/>
      <c r="EAV2488" s="114"/>
      <c r="EAW2488" s="114"/>
      <c r="EAX2488" s="114"/>
      <c r="EAY2488" s="114"/>
      <c r="EAZ2488" s="114"/>
      <c r="EBA2488" s="114"/>
      <c r="EBB2488" s="114"/>
      <c r="EBC2488" s="114"/>
      <c r="EBD2488" s="114"/>
      <c r="EBE2488" s="114"/>
      <c r="EBF2488" s="114"/>
      <c r="EBG2488" s="114"/>
      <c r="EBH2488" s="114"/>
      <c r="EBI2488" s="114"/>
      <c r="EBJ2488" s="114"/>
      <c r="EBK2488" s="114"/>
      <c r="EBL2488" s="114"/>
      <c r="EBM2488" s="114"/>
      <c r="EBN2488" s="114"/>
      <c r="EBO2488" s="114"/>
      <c r="EBP2488" s="114"/>
      <c r="EBQ2488" s="114"/>
      <c r="EBR2488" s="114"/>
      <c r="EBS2488" s="114"/>
      <c r="EBT2488" s="114"/>
      <c r="EBU2488" s="114"/>
      <c r="EBV2488" s="114"/>
      <c r="EBW2488" s="114"/>
      <c r="EBX2488" s="114"/>
      <c r="EBY2488" s="114"/>
      <c r="EBZ2488" s="114"/>
      <c r="ECA2488" s="114"/>
      <c r="ECB2488" s="114"/>
      <c r="ECC2488" s="114"/>
      <c r="ECD2488" s="114"/>
      <c r="ECE2488" s="114"/>
      <c r="ECF2488" s="114"/>
      <c r="ECG2488" s="114"/>
      <c r="ECH2488" s="114"/>
      <c r="ECI2488" s="114"/>
      <c r="ECJ2488" s="114"/>
      <c r="ECK2488" s="114"/>
      <c r="ECL2488" s="114"/>
      <c r="ECM2488" s="114"/>
      <c r="ECN2488" s="114"/>
      <c r="ECO2488" s="114"/>
      <c r="ECP2488" s="114"/>
      <c r="ECQ2488" s="114"/>
      <c r="ECR2488" s="114"/>
      <c r="ECS2488" s="114"/>
      <c r="ECT2488" s="114"/>
      <c r="ECU2488" s="114"/>
      <c r="ECV2488" s="114"/>
      <c r="ECW2488" s="114"/>
      <c r="ECX2488" s="114"/>
      <c r="ECY2488" s="114"/>
      <c r="ECZ2488" s="114"/>
      <c r="EDA2488" s="114"/>
      <c r="EDB2488" s="114"/>
      <c r="EDC2488" s="114"/>
      <c r="EDD2488" s="114"/>
      <c r="EDE2488" s="114"/>
      <c r="EDF2488" s="114"/>
      <c r="EDG2488" s="114"/>
      <c r="EDH2488" s="114"/>
      <c r="EDI2488" s="114"/>
      <c r="EDJ2488" s="114"/>
      <c r="EDK2488" s="114"/>
      <c r="EDL2488" s="114"/>
      <c r="EDM2488" s="114"/>
      <c r="EDN2488" s="114"/>
      <c r="EDO2488" s="114"/>
      <c r="EDP2488" s="114"/>
      <c r="EDQ2488" s="114"/>
      <c r="EDR2488" s="114"/>
      <c r="EDS2488" s="114"/>
      <c r="EDT2488" s="114"/>
      <c r="EDU2488" s="114"/>
      <c r="EDV2488" s="114"/>
      <c r="EDW2488" s="114"/>
      <c r="EDX2488" s="114"/>
      <c r="EDY2488" s="114"/>
      <c r="EDZ2488" s="114"/>
      <c r="EEA2488" s="114"/>
      <c r="EEB2488" s="114"/>
      <c r="EEC2488" s="114"/>
      <c r="EED2488" s="114"/>
      <c r="EEE2488" s="114"/>
      <c r="EEF2488" s="114"/>
      <c r="EEG2488" s="114"/>
      <c r="EEH2488" s="114"/>
      <c r="EEI2488" s="114"/>
      <c r="EEJ2488" s="114"/>
      <c r="EEK2488" s="114"/>
      <c r="EEL2488" s="114"/>
      <c r="EEM2488" s="114"/>
      <c r="EEN2488" s="114"/>
      <c r="EEO2488" s="114"/>
      <c r="EEP2488" s="114"/>
      <c r="EEQ2488" s="114"/>
      <c r="EER2488" s="114"/>
      <c r="EES2488" s="114"/>
      <c r="EET2488" s="114"/>
      <c r="EEU2488" s="114"/>
      <c r="EEV2488" s="114"/>
      <c r="EEW2488" s="114"/>
      <c r="EEX2488" s="114"/>
      <c r="EEY2488" s="114"/>
      <c r="EEZ2488" s="114"/>
      <c r="EFA2488" s="114"/>
      <c r="EFB2488" s="114"/>
      <c r="EFC2488" s="114"/>
      <c r="EFD2488" s="114"/>
      <c r="EFE2488" s="114"/>
      <c r="EFF2488" s="114"/>
      <c r="EFG2488" s="114"/>
      <c r="EFH2488" s="114"/>
      <c r="EFI2488" s="114"/>
      <c r="EFJ2488" s="114"/>
      <c r="EFK2488" s="114"/>
      <c r="EFL2488" s="114"/>
      <c r="EFM2488" s="114"/>
      <c r="EFN2488" s="114"/>
      <c r="EFO2488" s="114"/>
      <c r="EFP2488" s="114"/>
      <c r="EFQ2488" s="114"/>
      <c r="EFR2488" s="114"/>
      <c r="EFS2488" s="114"/>
      <c r="EFT2488" s="114"/>
      <c r="EFU2488" s="114"/>
      <c r="EFV2488" s="114"/>
      <c r="EFW2488" s="114"/>
      <c r="EFX2488" s="114"/>
      <c r="EFY2488" s="114"/>
      <c r="EFZ2488" s="114"/>
      <c r="EGA2488" s="114"/>
      <c r="EGB2488" s="114"/>
      <c r="EGC2488" s="114"/>
      <c r="EGD2488" s="114"/>
      <c r="EGE2488" s="114"/>
      <c r="EGF2488" s="114"/>
      <c r="EGG2488" s="114"/>
      <c r="EGH2488" s="114"/>
      <c r="EGI2488" s="114"/>
      <c r="EGJ2488" s="114"/>
      <c r="EGK2488" s="114"/>
      <c r="EGL2488" s="114"/>
      <c r="EGM2488" s="114"/>
      <c r="EGN2488" s="114"/>
      <c r="EGO2488" s="114"/>
      <c r="EGP2488" s="114"/>
      <c r="EGQ2488" s="114"/>
      <c r="EGR2488" s="114"/>
      <c r="EGS2488" s="114"/>
      <c r="EGT2488" s="114"/>
      <c r="EGU2488" s="114"/>
      <c r="EGV2488" s="114"/>
      <c r="EGW2488" s="114"/>
      <c r="EGX2488" s="114"/>
      <c r="EGY2488" s="114"/>
      <c r="EGZ2488" s="114"/>
      <c r="EHA2488" s="114"/>
      <c r="EHB2488" s="114"/>
      <c r="EHC2488" s="114"/>
      <c r="EHD2488" s="114"/>
      <c r="EHE2488" s="114"/>
      <c r="EHF2488" s="114"/>
      <c r="EHG2488" s="114"/>
      <c r="EHH2488" s="114"/>
      <c r="EHI2488" s="114"/>
      <c r="EHJ2488" s="114"/>
      <c r="EHK2488" s="114"/>
      <c r="EHL2488" s="114"/>
      <c r="EHM2488" s="114"/>
      <c r="EHN2488" s="114"/>
      <c r="EHO2488" s="114"/>
      <c r="EHP2488" s="114"/>
      <c r="EHQ2488" s="114"/>
      <c r="EHR2488" s="114"/>
      <c r="EHS2488" s="114"/>
      <c r="EHT2488" s="114"/>
      <c r="EHU2488" s="114"/>
      <c r="EHV2488" s="114"/>
      <c r="EHW2488" s="114"/>
      <c r="EHX2488" s="114"/>
      <c r="EHY2488" s="114"/>
      <c r="EHZ2488" s="114"/>
      <c r="EIA2488" s="114"/>
      <c r="EIB2488" s="114"/>
      <c r="EIC2488" s="114"/>
      <c r="EID2488" s="114"/>
      <c r="EIE2488" s="114"/>
      <c r="EIF2488" s="114"/>
      <c r="EIG2488" s="114"/>
      <c r="EIH2488" s="114"/>
      <c r="EII2488" s="114"/>
      <c r="EIJ2488" s="114"/>
      <c r="EIK2488" s="114"/>
      <c r="EIL2488" s="114"/>
      <c r="EIM2488" s="114"/>
      <c r="EIN2488" s="114"/>
      <c r="EIO2488" s="114"/>
      <c r="EIP2488" s="114"/>
      <c r="EIQ2488" s="114"/>
      <c r="EIR2488" s="114"/>
      <c r="EIS2488" s="114"/>
      <c r="EIT2488" s="114"/>
      <c r="EIU2488" s="114"/>
      <c r="EIV2488" s="114"/>
      <c r="EIW2488" s="114"/>
      <c r="EIX2488" s="114"/>
      <c r="EIY2488" s="114"/>
      <c r="EIZ2488" s="114"/>
      <c r="EJA2488" s="114"/>
      <c r="EJB2488" s="114"/>
      <c r="EJC2488" s="114"/>
      <c r="EJD2488" s="114"/>
      <c r="EJE2488" s="114"/>
      <c r="EJF2488" s="114"/>
      <c r="EJG2488" s="114"/>
      <c r="EJH2488" s="114"/>
      <c r="EJI2488" s="114"/>
      <c r="EJJ2488" s="114"/>
      <c r="EJK2488" s="114"/>
      <c r="EJL2488" s="114"/>
      <c r="EJM2488" s="114"/>
      <c r="EJN2488" s="114"/>
      <c r="EJO2488" s="114"/>
      <c r="EJP2488" s="114"/>
      <c r="EJQ2488" s="114"/>
      <c r="EJR2488" s="114"/>
      <c r="EJS2488" s="114"/>
      <c r="EJT2488" s="114"/>
      <c r="EJU2488" s="114"/>
      <c r="EJV2488" s="114"/>
      <c r="EJW2488" s="114"/>
      <c r="EJX2488" s="114"/>
      <c r="EJY2488" s="114"/>
      <c r="EJZ2488" s="114"/>
      <c r="EKA2488" s="114"/>
      <c r="EKB2488" s="114"/>
      <c r="EKC2488" s="114"/>
      <c r="EKD2488" s="114"/>
      <c r="EKE2488" s="114"/>
      <c r="EKF2488" s="114"/>
      <c r="EKG2488" s="114"/>
      <c r="EKH2488" s="114"/>
      <c r="EKI2488" s="114"/>
      <c r="EKJ2488" s="114"/>
      <c r="EKK2488" s="114"/>
      <c r="EKL2488" s="114"/>
      <c r="EKM2488" s="114"/>
      <c r="EKN2488" s="114"/>
      <c r="EKO2488" s="114"/>
      <c r="EKP2488" s="114"/>
      <c r="EKQ2488" s="114"/>
      <c r="EKR2488" s="114"/>
      <c r="EKS2488" s="114"/>
      <c r="EKT2488" s="114"/>
      <c r="EKU2488" s="114"/>
      <c r="EKV2488" s="114"/>
      <c r="EKW2488" s="114"/>
      <c r="EKX2488" s="114"/>
      <c r="EKY2488" s="114"/>
      <c r="EKZ2488" s="114"/>
      <c r="ELA2488" s="114"/>
      <c r="ELB2488" s="114"/>
      <c r="ELC2488" s="114"/>
      <c r="ELD2488" s="114"/>
      <c r="ELE2488" s="114"/>
      <c r="ELF2488" s="114"/>
      <c r="ELG2488" s="114"/>
      <c r="ELH2488" s="114"/>
      <c r="ELI2488" s="114"/>
      <c r="ELJ2488" s="114"/>
      <c r="ELK2488" s="114"/>
      <c r="ELL2488" s="114"/>
      <c r="ELM2488" s="114"/>
      <c r="ELN2488" s="114"/>
      <c r="ELO2488" s="114"/>
      <c r="ELP2488" s="114"/>
      <c r="ELQ2488" s="114"/>
      <c r="ELR2488" s="114"/>
      <c r="ELS2488" s="114"/>
      <c r="ELT2488" s="114"/>
      <c r="ELU2488" s="114"/>
      <c r="ELV2488" s="114"/>
      <c r="ELW2488" s="114"/>
      <c r="ELX2488" s="114"/>
      <c r="ELY2488" s="114"/>
      <c r="ELZ2488" s="114"/>
      <c r="EMA2488" s="114"/>
      <c r="EMB2488" s="114"/>
      <c r="EMC2488" s="114"/>
      <c r="EMD2488" s="114"/>
      <c r="EME2488" s="114"/>
      <c r="EMF2488" s="114"/>
      <c r="EMG2488" s="114"/>
      <c r="EMH2488" s="114"/>
      <c r="EMI2488" s="114"/>
      <c r="EMJ2488" s="114"/>
      <c r="EMK2488" s="114"/>
      <c r="EML2488" s="114"/>
      <c r="EMM2488" s="114"/>
      <c r="EMN2488" s="114"/>
      <c r="EMO2488" s="114"/>
      <c r="EMP2488" s="114"/>
      <c r="EMQ2488" s="114"/>
      <c r="EMR2488" s="114"/>
      <c r="EMS2488" s="114"/>
      <c r="EMT2488" s="114"/>
      <c r="EMU2488" s="114"/>
      <c r="EMV2488" s="114"/>
      <c r="EMW2488" s="114"/>
      <c r="EMX2488" s="114"/>
      <c r="EMY2488" s="114"/>
      <c r="EMZ2488" s="114"/>
      <c r="ENA2488" s="114"/>
      <c r="ENB2488" s="114"/>
      <c r="ENC2488" s="114"/>
      <c r="END2488" s="114"/>
      <c r="ENE2488" s="114"/>
      <c r="ENF2488" s="114"/>
      <c r="ENG2488" s="114"/>
      <c r="ENH2488" s="114"/>
      <c r="ENI2488" s="114"/>
      <c r="ENJ2488" s="114"/>
      <c r="ENK2488" s="114"/>
      <c r="ENL2488" s="114"/>
      <c r="ENM2488" s="114"/>
      <c r="ENN2488" s="114"/>
      <c r="ENO2488" s="114"/>
      <c r="ENP2488" s="114"/>
      <c r="ENQ2488" s="114"/>
      <c r="ENR2488" s="114"/>
      <c r="ENS2488" s="114"/>
      <c r="ENT2488" s="114"/>
      <c r="ENU2488" s="114"/>
      <c r="ENV2488" s="114"/>
      <c r="ENW2488" s="114"/>
      <c r="ENX2488" s="114"/>
      <c r="ENY2488" s="114"/>
      <c r="ENZ2488" s="114"/>
      <c r="EOA2488" s="114"/>
      <c r="EOB2488" s="114"/>
      <c r="EOC2488" s="114"/>
      <c r="EOD2488" s="114"/>
      <c r="EOE2488" s="114"/>
      <c r="EOF2488" s="114"/>
      <c r="EOG2488" s="114"/>
      <c r="EOH2488" s="114"/>
      <c r="EOI2488" s="114"/>
      <c r="EOJ2488" s="114"/>
      <c r="EOK2488" s="114"/>
      <c r="EOL2488" s="114"/>
      <c r="EOM2488" s="114"/>
      <c r="EON2488" s="114"/>
      <c r="EOO2488" s="114"/>
      <c r="EOP2488" s="114"/>
      <c r="EOQ2488" s="114"/>
      <c r="EOR2488" s="114"/>
      <c r="EOS2488" s="114"/>
      <c r="EOT2488" s="114"/>
      <c r="EOU2488" s="114"/>
      <c r="EOV2488" s="114"/>
      <c r="EOW2488" s="114"/>
      <c r="EOX2488" s="114"/>
      <c r="EOY2488" s="114"/>
      <c r="EOZ2488" s="114"/>
      <c r="EPA2488" s="114"/>
      <c r="EPB2488" s="114"/>
      <c r="EPC2488" s="114"/>
      <c r="EPD2488" s="114"/>
      <c r="EPE2488" s="114"/>
      <c r="EPF2488" s="114"/>
      <c r="EPG2488" s="114"/>
      <c r="EPH2488" s="114"/>
      <c r="EPI2488" s="114"/>
      <c r="EPJ2488" s="114"/>
      <c r="EPK2488" s="114"/>
      <c r="EPL2488" s="114"/>
      <c r="EPM2488" s="114"/>
      <c r="EPN2488" s="114"/>
      <c r="EPO2488" s="114"/>
      <c r="EPP2488" s="114"/>
      <c r="EPQ2488" s="114"/>
      <c r="EPR2488" s="114"/>
      <c r="EPS2488" s="114"/>
      <c r="EPT2488" s="114"/>
      <c r="EPU2488" s="114"/>
      <c r="EPV2488" s="114"/>
      <c r="EPW2488" s="114"/>
      <c r="EPX2488" s="114"/>
      <c r="EPY2488" s="114"/>
      <c r="EPZ2488" s="114"/>
      <c r="EQA2488" s="114"/>
      <c r="EQB2488" s="114"/>
      <c r="EQC2488" s="114"/>
      <c r="EQD2488" s="114"/>
      <c r="EQE2488" s="114"/>
      <c r="EQF2488" s="114"/>
      <c r="EQG2488" s="114"/>
      <c r="EQH2488" s="114"/>
      <c r="EQI2488" s="114"/>
      <c r="EQJ2488" s="114"/>
      <c r="EQK2488" s="114"/>
      <c r="EQL2488" s="114"/>
      <c r="EQM2488" s="114"/>
      <c r="EQN2488" s="114"/>
      <c r="EQO2488" s="114"/>
      <c r="EQP2488" s="114"/>
      <c r="EQQ2488" s="114"/>
      <c r="EQR2488" s="114"/>
      <c r="EQS2488" s="114"/>
      <c r="EQT2488" s="114"/>
      <c r="EQU2488" s="114"/>
      <c r="EQV2488" s="114"/>
      <c r="EQW2488" s="114"/>
      <c r="EQX2488" s="114"/>
      <c r="EQY2488" s="114"/>
      <c r="EQZ2488" s="114"/>
      <c r="ERA2488" s="114"/>
      <c r="ERB2488" s="114"/>
      <c r="ERC2488" s="114"/>
      <c r="ERD2488" s="114"/>
      <c r="ERE2488" s="114"/>
      <c r="ERF2488" s="114"/>
      <c r="ERG2488" s="114"/>
      <c r="ERH2488" s="114"/>
      <c r="ERI2488" s="114"/>
      <c r="ERJ2488" s="114"/>
      <c r="ERK2488" s="114"/>
      <c r="ERL2488" s="114"/>
      <c r="ERM2488" s="114"/>
      <c r="ERN2488" s="114"/>
      <c r="ERO2488" s="114"/>
      <c r="ERP2488" s="114"/>
      <c r="ERQ2488" s="114"/>
      <c r="ERR2488" s="114"/>
      <c r="ERS2488" s="114"/>
      <c r="ERT2488" s="114"/>
      <c r="ERU2488" s="114"/>
      <c r="ERV2488" s="114"/>
      <c r="ERW2488" s="114"/>
      <c r="ERX2488" s="114"/>
      <c r="ERY2488" s="114"/>
      <c r="ERZ2488" s="114"/>
      <c r="ESA2488" s="114"/>
      <c r="ESB2488" s="114"/>
      <c r="ESC2488" s="114"/>
      <c r="ESD2488" s="114"/>
      <c r="ESE2488" s="114"/>
      <c r="ESF2488" s="114"/>
      <c r="ESG2488" s="114"/>
      <c r="ESH2488" s="114"/>
      <c r="ESI2488" s="114"/>
      <c r="ESJ2488" s="114"/>
      <c r="ESK2488" s="114"/>
      <c r="ESL2488" s="114"/>
      <c r="ESM2488" s="114"/>
      <c r="ESN2488" s="114"/>
      <c r="ESO2488" s="114"/>
      <c r="ESP2488" s="114"/>
      <c r="ESQ2488" s="114"/>
      <c r="ESR2488" s="114"/>
      <c r="ESS2488" s="114"/>
      <c r="EST2488" s="114"/>
      <c r="ESU2488" s="114"/>
      <c r="ESV2488" s="114"/>
      <c r="ESW2488" s="114"/>
      <c r="ESX2488" s="114"/>
      <c r="ESY2488" s="114"/>
      <c r="ESZ2488" s="114"/>
      <c r="ETA2488" s="114"/>
      <c r="ETB2488" s="114"/>
      <c r="ETC2488" s="114"/>
      <c r="ETD2488" s="114"/>
      <c r="ETE2488" s="114"/>
      <c r="ETF2488" s="114"/>
      <c r="ETG2488" s="114"/>
      <c r="ETH2488" s="114"/>
      <c r="ETI2488" s="114"/>
      <c r="ETJ2488" s="114"/>
      <c r="ETK2488" s="114"/>
      <c r="ETL2488" s="114"/>
      <c r="ETM2488" s="114"/>
      <c r="ETN2488" s="114"/>
      <c r="ETO2488" s="114"/>
      <c r="ETP2488" s="114"/>
      <c r="ETQ2488" s="114"/>
      <c r="ETR2488" s="114"/>
      <c r="ETS2488" s="114"/>
      <c r="ETT2488" s="114"/>
      <c r="ETU2488" s="114"/>
      <c r="ETV2488" s="114"/>
      <c r="ETW2488" s="114"/>
      <c r="ETX2488" s="114"/>
      <c r="ETY2488" s="114"/>
      <c r="ETZ2488" s="114"/>
      <c r="EUA2488" s="114"/>
      <c r="EUB2488" s="114"/>
      <c r="EUC2488" s="114"/>
      <c r="EUD2488" s="114"/>
      <c r="EUE2488" s="114"/>
      <c r="EUF2488" s="114"/>
      <c r="EUG2488" s="114"/>
      <c r="EUH2488" s="114"/>
      <c r="EUI2488" s="114"/>
      <c r="EUJ2488" s="114"/>
      <c r="EUK2488" s="114"/>
      <c r="EUL2488" s="114"/>
      <c r="EUM2488" s="114"/>
      <c r="EUN2488" s="114"/>
      <c r="EUO2488" s="114"/>
      <c r="EUP2488" s="114"/>
      <c r="EUQ2488" s="114"/>
      <c r="EUR2488" s="114"/>
      <c r="EUS2488" s="114"/>
      <c r="EUT2488" s="114"/>
      <c r="EUU2488" s="114"/>
      <c r="EUV2488" s="114"/>
      <c r="EUW2488" s="114"/>
      <c r="EUX2488" s="114"/>
      <c r="EUY2488" s="114"/>
      <c r="EUZ2488" s="114"/>
      <c r="EVA2488" s="114"/>
      <c r="EVB2488" s="114"/>
      <c r="EVC2488" s="114"/>
      <c r="EVD2488" s="114"/>
      <c r="EVE2488" s="114"/>
      <c r="EVF2488" s="114"/>
      <c r="EVG2488" s="114"/>
      <c r="EVH2488" s="114"/>
      <c r="EVI2488" s="114"/>
      <c r="EVJ2488" s="114"/>
      <c r="EVK2488" s="114"/>
      <c r="EVL2488" s="114"/>
      <c r="EVM2488" s="114"/>
      <c r="EVN2488" s="114"/>
      <c r="EVO2488" s="114"/>
      <c r="EVP2488" s="114"/>
      <c r="EVQ2488" s="114"/>
      <c r="EVR2488" s="114"/>
      <c r="EVS2488" s="114"/>
      <c r="EVT2488" s="114"/>
      <c r="EVU2488" s="114"/>
      <c r="EVV2488" s="114"/>
      <c r="EVW2488" s="114"/>
      <c r="EVX2488" s="114"/>
      <c r="EVY2488" s="114"/>
      <c r="EVZ2488" s="114"/>
      <c r="EWA2488" s="114"/>
      <c r="EWB2488" s="114"/>
      <c r="EWC2488" s="114"/>
      <c r="EWD2488" s="114"/>
      <c r="EWE2488" s="114"/>
      <c r="EWF2488" s="114"/>
      <c r="EWG2488" s="114"/>
      <c r="EWH2488" s="114"/>
      <c r="EWI2488" s="114"/>
      <c r="EWJ2488" s="114"/>
      <c r="EWK2488" s="114"/>
      <c r="EWL2488" s="114"/>
      <c r="EWM2488" s="114"/>
      <c r="EWN2488" s="114"/>
      <c r="EWO2488" s="114"/>
      <c r="EWP2488" s="114"/>
      <c r="EWQ2488" s="114"/>
      <c r="EWR2488" s="114"/>
      <c r="EWS2488" s="114"/>
      <c r="EWT2488" s="114"/>
      <c r="EWU2488" s="114"/>
      <c r="EWV2488" s="114"/>
      <c r="EWW2488" s="114"/>
      <c r="EWX2488" s="114"/>
      <c r="EWY2488" s="114"/>
      <c r="EWZ2488" s="114"/>
      <c r="EXA2488" s="114"/>
      <c r="EXB2488" s="114"/>
      <c r="EXC2488" s="114"/>
      <c r="EXD2488" s="114"/>
      <c r="EXE2488" s="114"/>
      <c r="EXF2488" s="114"/>
      <c r="EXG2488" s="114"/>
      <c r="EXH2488" s="114"/>
      <c r="EXI2488" s="114"/>
      <c r="EXJ2488" s="114"/>
      <c r="EXK2488" s="114"/>
      <c r="EXL2488" s="114"/>
      <c r="EXM2488" s="114"/>
      <c r="EXN2488" s="114"/>
      <c r="EXO2488" s="114"/>
      <c r="EXP2488" s="114"/>
      <c r="EXQ2488" s="114"/>
      <c r="EXR2488" s="114"/>
      <c r="EXS2488" s="114"/>
      <c r="EXT2488" s="114"/>
      <c r="EXU2488" s="114"/>
      <c r="EXV2488" s="114"/>
      <c r="EXW2488" s="114"/>
      <c r="EXX2488" s="114"/>
      <c r="EXY2488" s="114"/>
      <c r="EXZ2488" s="114"/>
      <c r="EYA2488" s="114"/>
      <c r="EYB2488" s="114"/>
      <c r="EYC2488" s="114"/>
      <c r="EYD2488" s="114"/>
      <c r="EYE2488" s="114"/>
      <c r="EYF2488" s="114"/>
      <c r="EYG2488" s="114"/>
      <c r="EYH2488" s="114"/>
      <c r="EYI2488" s="114"/>
      <c r="EYJ2488" s="114"/>
      <c r="EYK2488" s="114"/>
      <c r="EYL2488" s="114"/>
      <c r="EYM2488" s="114"/>
      <c r="EYN2488" s="114"/>
      <c r="EYO2488" s="114"/>
      <c r="EYP2488" s="114"/>
      <c r="EYQ2488" s="114"/>
      <c r="EYR2488" s="114"/>
      <c r="EYS2488" s="114"/>
      <c r="EYT2488" s="114"/>
      <c r="EYU2488" s="114"/>
      <c r="EYV2488" s="114"/>
      <c r="EYW2488" s="114"/>
      <c r="EYX2488" s="114"/>
      <c r="EYY2488" s="114"/>
      <c r="EYZ2488" s="114"/>
      <c r="EZA2488" s="114"/>
      <c r="EZB2488" s="114"/>
      <c r="EZC2488" s="114"/>
      <c r="EZD2488" s="114"/>
      <c r="EZE2488" s="114"/>
      <c r="EZF2488" s="114"/>
      <c r="EZG2488" s="114"/>
      <c r="EZH2488" s="114"/>
      <c r="EZI2488" s="114"/>
      <c r="EZJ2488" s="114"/>
      <c r="EZK2488" s="114"/>
      <c r="EZL2488" s="114"/>
      <c r="EZM2488" s="114"/>
      <c r="EZN2488" s="114"/>
      <c r="EZO2488" s="114"/>
      <c r="EZP2488" s="114"/>
      <c r="EZQ2488" s="114"/>
      <c r="EZR2488" s="114"/>
      <c r="EZS2488" s="114"/>
      <c r="EZT2488" s="114"/>
      <c r="EZU2488" s="114"/>
      <c r="EZV2488" s="114"/>
      <c r="EZW2488" s="114"/>
      <c r="EZX2488" s="114"/>
      <c r="EZY2488" s="114"/>
      <c r="EZZ2488" s="114"/>
      <c r="FAA2488" s="114"/>
      <c r="FAB2488" s="114"/>
      <c r="FAC2488" s="114"/>
      <c r="FAD2488" s="114"/>
      <c r="FAE2488" s="114"/>
      <c r="FAF2488" s="114"/>
      <c r="FAG2488" s="114"/>
      <c r="FAH2488" s="114"/>
      <c r="FAI2488" s="114"/>
      <c r="FAJ2488" s="114"/>
      <c r="FAK2488" s="114"/>
      <c r="FAL2488" s="114"/>
      <c r="FAM2488" s="114"/>
      <c r="FAN2488" s="114"/>
      <c r="FAO2488" s="114"/>
      <c r="FAP2488" s="114"/>
      <c r="FAQ2488" s="114"/>
      <c r="FAR2488" s="114"/>
      <c r="FAS2488" s="114"/>
      <c r="FAT2488" s="114"/>
      <c r="FAU2488" s="114"/>
      <c r="FAV2488" s="114"/>
      <c r="FAW2488" s="114"/>
      <c r="FAX2488" s="114"/>
      <c r="FAY2488" s="114"/>
      <c r="FAZ2488" s="114"/>
      <c r="FBA2488" s="114"/>
      <c r="FBB2488" s="114"/>
      <c r="FBC2488" s="114"/>
      <c r="FBD2488" s="114"/>
      <c r="FBE2488" s="114"/>
      <c r="FBF2488" s="114"/>
      <c r="FBG2488" s="114"/>
      <c r="FBH2488" s="114"/>
      <c r="FBI2488" s="114"/>
      <c r="FBJ2488" s="114"/>
      <c r="FBK2488" s="114"/>
      <c r="FBL2488" s="114"/>
      <c r="FBM2488" s="114"/>
      <c r="FBN2488" s="114"/>
      <c r="FBO2488" s="114"/>
      <c r="FBP2488" s="114"/>
      <c r="FBQ2488" s="114"/>
      <c r="FBR2488" s="114"/>
      <c r="FBS2488" s="114"/>
      <c r="FBT2488" s="114"/>
      <c r="FBU2488" s="114"/>
      <c r="FBV2488" s="114"/>
      <c r="FBW2488" s="114"/>
      <c r="FBX2488" s="114"/>
      <c r="FBY2488" s="114"/>
      <c r="FBZ2488" s="114"/>
      <c r="FCA2488" s="114"/>
      <c r="FCB2488" s="114"/>
      <c r="FCC2488" s="114"/>
      <c r="FCD2488" s="114"/>
      <c r="FCE2488" s="114"/>
      <c r="FCF2488" s="114"/>
      <c r="FCG2488" s="114"/>
      <c r="FCH2488" s="114"/>
      <c r="FCI2488" s="114"/>
      <c r="FCJ2488" s="114"/>
      <c r="FCK2488" s="114"/>
      <c r="FCL2488" s="114"/>
      <c r="FCM2488" s="114"/>
      <c r="FCN2488" s="114"/>
      <c r="FCO2488" s="114"/>
      <c r="FCP2488" s="114"/>
      <c r="FCQ2488" s="114"/>
      <c r="FCR2488" s="114"/>
      <c r="FCS2488" s="114"/>
      <c r="FCT2488" s="114"/>
      <c r="FCU2488" s="114"/>
      <c r="FCV2488" s="114"/>
      <c r="FCW2488" s="114"/>
      <c r="FCX2488" s="114"/>
      <c r="FCY2488" s="114"/>
      <c r="FCZ2488" s="114"/>
      <c r="FDA2488" s="114"/>
      <c r="FDB2488" s="114"/>
      <c r="FDC2488" s="114"/>
      <c r="FDD2488" s="114"/>
      <c r="FDE2488" s="114"/>
      <c r="FDF2488" s="114"/>
      <c r="FDG2488" s="114"/>
      <c r="FDH2488" s="114"/>
      <c r="FDI2488" s="114"/>
      <c r="FDJ2488" s="114"/>
      <c r="FDK2488" s="114"/>
      <c r="FDL2488" s="114"/>
      <c r="FDM2488" s="114"/>
      <c r="FDN2488" s="114"/>
      <c r="FDO2488" s="114"/>
      <c r="FDP2488" s="114"/>
      <c r="FDQ2488" s="114"/>
      <c r="FDR2488" s="114"/>
      <c r="FDS2488" s="114"/>
      <c r="FDT2488" s="114"/>
      <c r="FDU2488" s="114"/>
      <c r="FDV2488" s="114"/>
      <c r="FDW2488" s="114"/>
      <c r="FDX2488" s="114"/>
      <c r="FDY2488" s="114"/>
      <c r="FDZ2488" s="114"/>
      <c r="FEA2488" s="114"/>
      <c r="FEB2488" s="114"/>
      <c r="FEC2488" s="114"/>
      <c r="FED2488" s="114"/>
      <c r="FEE2488" s="114"/>
      <c r="FEF2488" s="114"/>
      <c r="FEG2488" s="114"/>
      <c r="FEH2488" s="114"/>
      <c r="FEI2488" s="114"/>
      <c r="FEJ2488" s="114"/>
      <c r="FEK2488" s="114"/>
      <c r="FEL2488" s="114"/>
      <c r="FEM2488" s="114"/>
      <c r="FEN2488" s="114"/>
      <c r="FEO2488" s="114"/>
      <c r="FEP2488" s="114"/>
      <c r="FEQ2488" s="114"/>
      <c r="FER2488" s="114"/>
      <c r="FES2488" s="114"/>
      <c r="FET2488" s="114"/>
      <c r="FEU2488" s="114"/>
      <c r="FEV2488" s="114"/>
      <c r="FEW2488" s="114"/>
      <c r="FEX2488" s="114"/>
      <c r="FEY2488" s="114"/>
      <c r="FEZ2488" s="114"/>
      <c r="FFA2488" s="114"/>
      <c r="FFB2488" s="114"/>
      <c r="FFC2488" s="114"/>
      <c r="FFD2488" s="114"/>
      <c r="FFE2488" s="114"/>
      <c r="FFF2488" s="114"/>
      <c r="FFG2488" s="114"/>
      <c r="FFH2488" s="114"/>
      <c r="FFI2488" s="114"/>
      <c r="FFJ2488" s="114"/>
      <c r="FFK2488" s="114"/>
      <c r="FFL2488" s="114"/>
      <c r="FFM2488" s="114"/>
      <c r="FFN2488" s="114"/>
      <c r="FFO2488" s="114"/>
      <c r="FFP2488" s="114"/>
      <c r="FFQ2488" s="114"/>
      <c r="FFR2488" s="114"/>
      <c r="FFS2488" s="114"/>
      <c r="FFT2488" s="114"/>
      <c r="FFU2488" s="114"/>
      <c r="FFV2488" s="114"/>
      <c r="FFW2488" s="114"/>
      <c r="FFX2488" s="114"/>
      <c r="FFY2488" s="114"/>
      <c r="FFZ2488" s="114"/>
      <c r="FGA2488" s="114"/>
      <c r="FGB2488" s="114"/>
      <c r="FGC2488" s="114"/>
      <c r="FGD2488" s="114"/>
      <c r="FGE2488" s="114"/>
      <c r="FGF2488" s="114"/>
      <c r="FGG2488" s="114"/>
      <c r="FGH2488" s="114"/>
      <c r="FGI2488" s="114"/>
      <c r="FGJ2488" s="114"/>
      <c r="FGK2488" s="114"/>
      <c r="FGL2488" s="114"/>
      <c r="FGM2488" s="114"/>
      <c r="FGN2488" s="114"/>
      <c r="FGO2488" s="114"/>
      <c r="FGP2488" s="114"/>
      <c r="FGQ2488" s="114"/>
      <c r="FGR2488" s="114"/>
      <c r="FGS2488" s="114"/>
      <c r="FGT2488" s="114"/>
      <c r="FGU2488" s="114"/>
      <c r="FGV2488" s="114"/>
      <c r="FGW2488" s="114"/>
      <c r="FGX2488" s="114"/>
      <c r="FGY2488" s="114"/>
      <c r="FGZ2488" s="114"/>
      <c r="FHA2488" s="114"/>
      <c r="FHB2488" s="114"/>
      <c r="FHC2488" s="114"/>
      <c r="FHD2488" s="114"/>
      <c r="FHE2488" s="114"/>
      <c r="FHF2488" s="114"/>
      <c r="FHG2488" s="114"/>
      <c r="FHH2488" s="114"/>
      <c r="FHI2488" s="114"/>
      <c r="FHJ2488" s="114"/>
      <c r="FHK2488" s="114"/>
      <c r="FHL2488" s="114"/>
      <c r="FHM2488" s="114"/>
      <c r="FHN2488" s="114"/>
      <c r="FHO2488" s="114"/>
      <c r="FHP2488" s="114"/>
      <c r="FHQ2488" s="114"/>
      <c r="FHR2488" s="114"/>
      <c r="FHS2488" s="114"/>
      <c r="FHT2488" s="114"/>
      <c r="FHU2488" s="114"/>
      <c r="FHV2488" s="114"/>
      <c r="FHW2488" s="114"/>
      <c r="FHX2488" s="114"/>
      <c r="FHY2488" s="114"/>
      <c r="FHZ2488" s="114"/>
      <c r="FIA2488" s="114"/>
      <c r="FIB2488" s="114"/>
      <c r="FIC2488" s="114"/>
      <c r="FID2488" s="114"/>
      <c r="FIE2488" s="114"/>
      <c r="FIF2488" s="114"/>
      <c r="FIG2488" s="114"/>
      <c r="FIH2488" s="114"/>
      <c r="FII2488" s="114"/>
      <c r="FIJ2488" s="114"/>
      <c r="FIK2488" s="114"/>
      <c r="FIL2488" s="114"/>
      <c r="FIM2488" s="114"/>
      <c r="FIN2488" s="114"/>
      <c r="FIO2488" s="114"/>
      <c r="FIP2488" s="114"/>
      <c r="FIQ2488" s="114"/>
      <c r="FIR2488" s="114"/>
      <c r="FIS2488" s="114"/>
      <c r="FIT2488" s="114"/>
      <c r="FIU2488" s="114"/>
      <c r="FIV2488" s="114"/>
      <c r="FIW2488" s="114"/>
      <c r="FIX2488" s="114"/>
      <c r="FIY2488" s="114"/>
      <c r="FIZ2488" s="114"/>
      <c r="FJA2488" s="114"/>
      <c r="FJB2488" s="114"/>
      <c r="FJC2488" s="114"/>
      <c r="FJD2488" s="114"/>
      <c r="FJE2488" s="114"/>
      <c r="FJF2488" s="114"/>
      <c r="FJG2488" s="114"/>
      <c r="FJH2488" s="114"/>
      <c r="FJI2488" s="114"/>
      <c r="FJJ2488" s="114"/>
      <c r="FJK2488" s="114"/>
      <c r="FJL2488" s="114"/>
      <c r="FJM2488" s="114"/>
      <c r="FJN2488" s="114"/>
      <c r="FJO2488" s="114"/>
      <c r="FJP2488" s="114"/>
      <c r="FJQ2488" s="114"/>
      <c r="FJR2488" s="114"/>
      <c r="FJS2488" s="114"/>
      <c r="FJT2488" s="114"/>
      <c r="FJU2488" s="114"/>
      <c r="FJV2488" s="114"/>
      <c r="FJW2488" s="114"/>
      <c r="FJX2488" s="114"/>
      <c r="FJY2488" s="114"/>
      <c r="FJZ2488" s="114"/>
      <c r="FKA2488" s="114"/>
      <c r="FKB2488" s="114"/>
      <c r="FKC2488" s="114"/>
      <c r="FKD2488" s="114"/>
      <c r="FKE2488" s="114"/>
      <c r="FKF2488" s="114"/>
      <c r="FKG2488" s="114"/>
      <c r="FKH2488" s="114"/>
      <c r="FKI2488" s="114"/>
      <c r="FKJ2488" s="114"/>
      <c r="FKK2488" s="114"/>
      <c r="FKL2488" s="114"/>
      <c r="FKM2488" s="114"/>
      <c r="FKN2488" s="114"/>
      <c r="FKO2488" s="114"/>
      <c r="FKP2488" s="114"/>
      <c r="FKQ2488" s="114"/>
      <c r="FKR2488" s="114"/>
      <c r="FKS2488" s="114"/>
      <c r="FKT2488" s="114"/>
      <c r="FKU2488" s="114"/>
      <c r="FKV2488" s="114"/>
      <c r="FKW2488" s="114"/>
      <c r="FKX2488" s="114"/>
      <c r="FKY2488" s="114"/>
      <c r="FKZ2488" s="114"/>
      <c r="FLA2488" s="114"/>
      <c r="FLB2488" s="114"/>
      <c r="FLC2488" s="114"/>
      <c r="FLD2488" s="114"/>
      <c r="FLE2488" s="114"/>
      <c r="FLF2488" s="114"/>
      <c r="FLG2488" s="114"/>
      <c r="FLH2488" s="114"/>
      <c r="FLI2488" s="114"/>
      <c r="FLJ2488" s="114"/>
      <c r="FLK2488" s="114"/>
      <c r="FLL2488" s="114"/>
      <c r="FLM2488" s="114"/>
      <c r="FLN2488" s="114"/>
      <c r="FLO2488" s="114"/>
      <c r="FLP2488" s="114"/>
      <c r="FLQ2488" s="114"/>
      <c r="FLR2488" s="114"/>
      <c r="FLS2488" s="114"/>
      <c r="FLT2488" s="114"/>
      <c r="FLU2488" s="114"/>
      <c r="FLV2488" s="114"/>
      <c r="FLW2488" s="114"/>
      <c r="FLX2488" s="114"/>
      <c r="FLY2488" s="114"/>
      <c r="FLZ2488" s="114"/>
      <c r="FMA2488" s="114"/>
      <c r="FMB2488" s="114"/>
      <c r="FMC2488" s="114"/>
      <c r="FMD2488" s="114"/>
      <c r="FME2488" s="114"/>
      <c r="FMF2488" s="114"/>
      <c r="FMG2488" s="114"/>
      <c r="FMH2488" s="114"/>
      <c r="FMI2488" s="114"/>
      <c r="FMJ2488" s="114"/>
      <c r="FMK2488" s="114"/>
      <c r="FML2488" s="114"/>
      <c r="FMM2488" s="114"/>
      <c r="FMN2488" s="114"/>
      <c r="FMO2488" s="114"/>
      <c r="FMP2488" s="114"/>
      <c r="FMQ2488" s="114"/>
      <c r="FMR2488" s="114"/>
      <c r="FMS2488" s="114"/>
      <c r="FMT2488" s="114"/>
      <c r="FMU2488" s="114"/>
      <c r="FMV2488" s="114"/>
      <c r="FMW2488" s="114"/>
      <c r="FMX2488" s="114"/>
      <c r="FMY2488" s="114"/>
      <c r="FMZ2488" s="114"/>
      <c r="FNA2488" s="114"/>
      <c r="FNB2488" s="114"/>
      <c r="FNC2488" s="114"/>
      <c r="FND2488" s="114"/>
      <c r="FNE2488" s="114"/>
      <c r="FNF2488" s="114"/>
      <c r="FNG2488" s="114"/>
      <c r="FNH2488" s="114"/>
      <c r="FNI2488" s="114"/>
      <c r="FNJ2488" s="114"/>
      <c r="FNK2488" s="114"/>
      <c r="FNL2488" s="114"/>
      <c r="FNM2488" s="114"/>
      <c r="FNN2488" s="114"/>
      <c r="FNO2488" s="114"/>
      <c r="FNP2488" s="114"/>
      <c r="FNQ2488" s="114"/>
      <c r="FNR2488" s="114"/>
      <c r="FNS2488" s="114"/>
      <c r="FNT2488" s="114"/>
      <c r="FNU2488" s="114"/>
      <c r="FNV2488" s="114"/>
      <c r="FNW2488" s="114"/>
      <c r="FNX2488" s="114"/>
      <c r="FNY2488" s="114"/>
      <c r="FNZ2488" s="114"/>
      <c r="FOA2488" s="114"/>
      <c r="FOB2488" s="114"/>
      <c r="FOC2488" s="114"/>
      <c r="FOD2488" s="114"/>
      <c r="FOE2488" s="114"/>
      <c r="FOF2488" s="114"/>
      <c r="FOG2488" s="114"/>
      <c r="FOH2488" s="114"/>
      <c r="FOI2488" s="114"/>
      <c r="FOJ2488" s="114"/>
      <c r="FOK2488" s="114"/>
      <c r="FOL2488" s="114"/>
      <c r="FOM2488" s="114"/>
      <c r="FON2488" s="114"/>
      <c r="FOO2488" s="114"/>
      <c r="FOP2488" s="114"/>
      <c r="FOQ2488" s="114"/>
      <c r="FOR2488" s="114"/>
      <c r="FOS2488" s="114"/>
      <c r="FOT2488" s="114"/>
      <c r="FOU2488" s="114"/>
      <c r="FOV2488" s="114"/>
      <c r="FOW2488" s="114"/>
      <c r="FOX2488" s="114"/>
      <c r="FOY2488" s="114"/>
      <c r="FOZ2488" s="114"/>
      <c r="FPA2488" s="114"/>
      <c r="FPB2488" s="114"/>
      <c r="FPC2488" s="114"/>
      <c r="FPD2488" s="114"/>
      <c r="FPE2488" s="114"/>
      <c r="FPF2488" s="114"/>
      <c r="FPG2488" s="114"/>
      <c r="FPH2488" s="114"/>
      <c r="FPI2488" s="114"/>
      <c r="FPJ2488" s="114"/>
      <c r="FPK2488" s="114"/>
      <c r="FPL2488" s="114"/>
      <c r="FPM2488" s="114"/>
      <c r="FPN2488" s="114"/>
      <c r="FPO2488" s="114"/>
      <c r="FPP2488" s="114"/>
      <c r="FPQ2488" s="114"/>
      <c r="FPR2488" s="114"/>
      <c r="FPS2488" s="114"/>
      <c r="FPT2488" s="114"/>
      <c r="FPU2488" s="114"/>
      <c r="FPV2488" s="114"/>
      <c r="FPW2488" s="114"/>
      <c r="FPX2488" s="114"/>
      <c r="FPY2488" s="114"/>
      <c r="FPZ2488" s="114"/>
      <c r="FQA2488" s="114"/>
      <c r="FQB2488" s="114"/>
      <c r="FQC2488" s="114"/>
      <c r="FQD2488" s="114"/>
      <c r="FQE2488" s="114"/>
      <c r="FQF2488" s="114"/>
      <c r="FQG2488" s="114"/>
      <c r="FQH2488" s="114"/>
      <c r="FQI2488" s="114"/>
      <c r="FQJ2488" s="114"/>
      <c r="FQK2488" s="114"/>
      <c r="FQL2488" s="114"/>
      <c r="FQM2488" s="114"/>
      <c r="FQN2488" s="114"/>
      <c r="FQO2488" s="114"/>
      <c r="FQP2488" s="114"/>
      <c r="FQQ2488" s="114"/>
      <c r="FQR2488" s="114"/>
      <c r="FQS2488" s="114"/>
      <c r="FQT2488" s="114"/>
      <c r="FQU2488" s="114"/>
      <c r="FQV2488" s="114"/>
      <c r="FQW2488" s="114"/>
      <c r="FQX2488" s="114"/>
      <c r="FQY2488" s="114"/>
      <c r="FQZ2488" s="114"/>
      <c r="FRA2488" s="114"/>
      <c r="FRB2488" s="114"/>
      <c r="FRC2488" s="114"/>
      <c r="FRD2488" s="114"/>
      <c r="FRE2488" s="114"/>
      <c r="FRF2488" s="114"/>
      <c r="FRG2488" s="114"/>
      <c r="FRH2488" s="114"/>
      <c r="FRI2488" s="114"/>
      <c r="FRJ2488" s="114"/>
      <c r="FRK2488" s="114"/>
      <c r="FRL2488" s="114"/>
      <c r="FRM2488" s="114"/>
      <c r="FRN2488" s="114"/>
      <c r="FRO2488" s="114"/>
      <c r="FRP2488" s="114"/>
      <c r="FRQ2488" s="114"/>
      <c r="FRR2488" s="114"/>
      <c r="FRS2488" s="114"/>
      <c r="FRT2488" s="114"/>
      <c r="FRU2488" s="114"/>
      <c r="FRV2488" s="114"/>
      <c r="FRW2488" s="114"/>
      <c r="FRX2488" s="114"/>
      <c r="FRY2488" s="114"/>
      <c r="FRZ2488" s="114"/>
      <c r="FSA2488" s="114"/>
      <c r="FSB2488" s="114"/>
      <c r="FSC2488" s="114"/>
      <c r="FSD2488" s="114"/>
      <c r="FSE2488" s="114"/>
      <c r="FSF2488" s="114"/>
      <c r="FSG2488" s="114"/>
      <c r="FSH2488" s="114"/>
      <c r="FSI2488" s="114"/>
      <c r="FSJ2488" s="114"/>
      <c r="FSK2488" s="114"/>
      <c r="FSL2488" s="114"/>
      <c r="FSM2488" s="114"/>
      <c r="FSN2488" s="114"/>
      <c r="FSO2488" s="114"/>
      <c r="FSP2488" s="114"/>
      <c r="FSQ2488" s="114"/>
      <c r="FSR2488" s="114"/>
      <c r="FSS2488" s="114"/>
      <c r="FST2488" s="114"/>
      <c r="FSU2488" s="114"/>
      <c r="FSV2488" s="114"/>
      <c r="FSW2488" s="114"/>
      <c r="FSX2488" s="114"/>
      <c r="FSY2488" s="114"/>
      <c r="FSZ2488" s="114"/>
      <c r="FTA2488" s="114"/>
      <c r="FTB2488" s="114"/>
      <c r="FTC2488" s="114"/>
      <c r="FTD2488" s="114"/>
      <c r="FTE2488" s="114"/>
      <c r="FTF2488" s="114"/>
      <c r="FTG2488" s="114"/>
      <c r="FTH2488" s="114"/>
      <c r="FTI2488" s="114"/>
      <c r="FTJ2488" s="114"/>
      <c r="FTK2488" s="114"/>
      <c r="FTL2488" s="114"/>
      <c r="FTM2488" s="114"/>
      <c r="FTN2488" s="114"/>
      <c r="FTO2488" s="114"/>
      <c r="FTP2488" s="114"/>
      <c r="FTQ2488" s="114"/>
      <c r="FTR2488" s="114"/>
      <c r="FTS2488" s="114"/>
      <c r="FTT2488" s="114"/>
      <c r="FTU2488" s="114"/>
      <c r="FTV2488" s="114"/>
      <c r="FTW2488" s="114"/>
      <c r="FTX2488" s="114"/>
      <c r="FTY2488" s="114"/>
      <c r="FTZ2488" s="114"/>
      <c r="FUA2488" s="114"/>
      <c r="FUB2488" s="114"/>
      <c r="FUC2488" s="114"/>
      <c r="FUD2488" s="114"/>
      <c r="FUE2488" s="114"/>
      <c r="FUF2488" s="114"/>
      <c r="FUG2488" s="114"/>
      <c r="FUH2488" s="114"/>
      <c r="FUI2488" s="114"/>
      <c r="FUJ2488" s="114"/>
      <c r="FUK2488" s="114"/>
      <c r="FUL2488" s="114"/>
      <c r="FUM2488" s="114"/>
      <c r="FUN2488" s="114"/>
      <c r="FUO2488" s="114"/>
      <c r="FUP2488" s="114"/>
      <c r="FUQ2488" s="114"/>
      <c r="FUR2488" s="114"/>
      <c r="FUS2488" s="114"/>
      <c r="FUT2488" s="114"/>
      <c r="FUU2488" s="114"/>
      <c r="FUV2488" s="114"/>
      <c r="FUW2488" s="114"/>
      <c r="FUX2488" s="114"/>
      <c r="FUY2488" s="114"/>
      <c r="FUZ2488" s="114"/>
      <c r="FVA2488" s="114"/>
      <c r="FVB2488" s="114"/>
      <c r="FVC2488" s="114"/>
      <c r="FVD2488" s="114"/>
      <c r="FVE2488" s="114"/>
      <c r="FVF2488" s="114"/>
      <c r="FVG2488" s="114"/>
      <c r="FVH2488" s="114"/>
      <c r="FVI2488" s="114"/>
      <c r="FVJ2488" s="114"/>
      <c r="FVK2488" s="114"/>
      <c r="FVL2488" s="114"/>
      <c r="FVM2488" s="114"/>
      <c r="FVN2488" s="114"/>
      <c r="FVO2488" s="114"/>
      <c r="FVP2488" s="114"/>
      <c r="FVQ2488" s="114"/>
      <c r="FVR2488" s="114"/>
      <c r="FVS2488" s="114"/>
      <c r="FVT2488" s="114"/>
      <c r="FVU2488" s="114"/>
      <c r="FVV2488" s="114"/>
      <c r="FVW2488" s="114"/>
      <c r="FVX2488" s="114"/>
      <c r="FVY2488" s="114"/>
      <c r="FVZ2488" s="114"/>
      <c r="FWA2488" s="114"/>
      <c r="FWB2488" s="114"/>
      <c r="FWC2488" s="114"/>
      <c r="FWD2488" s="114"/>
      <c r="FWE2488" s="114"/>
      <c r="FWF2488" s="114"/>
      <c r="FWG2488" s="114"/>
      <c r="FWH2488" s="114"/>
      <c r="FWI2488" s="114"/>
      <c r="FWJ2488" s="114"/>
      <c r="FWK2488" s="114"/>
      <c r="FWL2488" s="114"/>
      <c r="FWM2488" s="114"/>
      <c r="FWN2488" s="114"/>
      <c r="FWO2488" s="114"/>
      <c r="FWP2488" s="114"/>
      <c r="FWQ2488" s="114"/>
      <c r="FWR2488" s="114"/>
      <c r="FWS2488" s="114"/>
      <c r="FWT2488" s="114"/>
      <c r="FWU2488" s="114"/>
      <c r="FWV2488" s="114"/>
      <c r="FWW2488" s="114"/>
      <c r="FWX2488" s="114"/>
      <c r="FWY2488" s="114"/>
      <c r="FWZ2488" s="114"/>
      <c r="FXA2488" s="114"/>
      <c r="FXB2488" s="114"/>
      <c r="FXC2488" s="114"/>
      <c r="FXD2488" s="114"/>
      <c r="FXE2488" s="114"/>
      <c r="FXF2488" s="114"/>
      <c r="FXG2488" s="114"/>
      <c r="FXH2488" s="114"/>
      <c r="FXI2488" s="114"/>
      <c r="FXJ2488" s="114"/>
      <c r="FXK2488" s="114"/>
      <c r="FXL2488" s="114"/>
      <c r="FXM2488" s="114"/>
      <c r="FXN2488" s="114"/>
      <c r="FXO2488" s="114"/>
      <c r="FXP2488" s="114"/>
      <c r="FXQ2488" s="114"/>
      <c r="FXR2488" s="114"/>
      <c r="FXS2488" s="114"/>
      <c r="FXT2488" s="114"/>
      <c r="FXU2488" s="114"/>
      <c r="FXV2488" s="114"/>
      <c r="FXW2488" s="114"/>
      <c r="FXX2488" s="114"/>
      <c r="FXY2488" s="114"/>
      <c r="FXZ2488" s="114"/>
      <c r="FYA2488" s="114"/>
      <c r="FYB2488" s="114"/>
      <c r="FYC2488" s="114"/>
      <c r="FYD2488" s="114"/>
      <c r="FYE2488" s="114"/>
      <c r="FYF2488" s="114"/>
      <c r="FYG2488" s="114"/>
      <c r="FYH2488" s="114"/>
      <c r="FYI2488" s="114"/>
      <c r="FYJ2488" s="114"/>
      <c r="FYK2488" s="114"/>
      <c r="FYL2488" s="114"/>
      <c r="FYM2488" s="114"/>
      <c r="FYN2488" s="114"/>
      <c r="FYO2488" s="114"/>
      <c r="FYP2488" s="114"/>
      <c r="FYQ2488" s="114"/>
      <c r="FYR2488" s="114"/>
      <c r="FYS2488" s="114"/>
      <c r="FYT2488" s="114"/>
      <c r="FYU2488" s="114"/>
      <c r="FYV2488" s="114"/>
      <c r="FYW2488" s="114"/>
      <c r="FYX2488" s="114"/>
      <c r="FYY2488" s="114"/>
      <c r="FYZ2488" s="114"/>
      <c r="FZA2488" s="114"/>
      <c r="FZB2488" s="114"/>
      <c r="FZC2488" s="114"/>
      <c r="FZD2488" s="114"/>
      <c r="FZE2488" s="114"/>
      <c r="FZF2488" s="114"/>
      <c r="FZG2488" s="114"/>
      <c r="FZH2488" s="114"/>
      <c r="FZI2488" s="114"/>
      <c r="FZJ2488" s="114"/>
      <c r="FZK2488" s="114"/>
      <c r="FZL2488" s="114"/>
      <c r="FZM2488" s="114"/>
      <c r="FZN2488" s="114"/>
      <c r="FZO2488" s="114"/>
      <c r="FZP2488" s="114"/>
      <c r="FZQ2488" s="114"/>
      <c r="FZR2488" s="114"/>
      <c r="FZS2488" s="114"/>
      <c r="FZT2488" s="114"/>
      <c r="FZU2488" s="114"/>
      <c r="FZV2488" s="114"/>
      <c r="FZW2488" s="114"/>
      <c r="FZX2488" s="114"/>
      <c r="FZY2488" s="114"/>
      <c r="FZZ2488" s="114"/>
      <c r="GAA2488" s="114"/>
      <c r="GAB2488" s="114"/>
      <c r="GAC2488" s="114"/>
      <c r="GAD2488" s="114"/>
      <c r="GAE2488" s="114"/>
      <c r="GAF2488" s="114"/>
      <c r="GAG2488" s="114"/>
      <c r="GAH2488" s="114"/>
      <c r="GAI2488" s="114"/>
      <c r="GAJ2488" s="114"/>
      <c r="GAK2488" s="114"/>
      <c r="GAL2488" s="114"/>
      <c r="GAM2488" s="114"/>
      <c r="GAN2488" s="114"/>
      <c r="GAO2488" s="114"/>
      <c r="GAP2488" s="114"/>
      <c r="GAQ2488" s="114"/>
      <c r="GAR2488" s="114"/>
      <c r="GAS2488" s="114"/>
      <c r="GAT2488" s="114"/>
      <c r="GAU2488" s="114"/>
      <c r="GAV2488" s="114"/>
      <c r="GAW2488" s="114"/>
      <c r="GAX2488" s="114"/>
      <c r="GAY2488" s="114"/>
      <c r="GAZ2488" s="114"/>
      <c r="GBA2488" s="114"/>
      <c r="GBB2488" s="114"/>
      <c r="GBC2488" s="114"/>
      <c r="GBD2488" s="114"/>
      <c r="GBE2488" s="114"/>
      <c r="GBF2488" s="114"/>
      <c r="GBG2488" s="114"/>
      <c r="GBH2488" s="114"/>
      <c r="GBI2488" s="114"/>
      <c r="GBJ2488" s="114"/>
      <c r="GBK2488" s="114"/>
      <c r="GBL2488" s="114"/>
      <c r="GBM2488" s="114"/>
      <c r="GBN2488" s="114"/>
      <c r="GBO2488" s="114"/>
      <c r="GBP2488" s="114"/>
      <c r="GBQ2488" s="114"/>
      <c r="GBR2488" s="114"/>
      <c r="GBS2488" s="114"/>
      <c r="GBT2488" s="114"/>
      <c r="GBU2488" s="114"/>
      <c r="GBV2488" s="114"/>
      <c r="GBW2488" s="114"/>
      <c r="GBX2488" s="114"/>
      <c r="GBY2488" s="114"/>
      <c r="GBZ2488" s="114"/>
      <c r="GCA2488" s="114"/>
      <c r="GCB2488" s="114"/>
      <c r="GCC2488" s="114"/>
      <c r="GCD2488" s="114"/>
      <c r="GCE2488" s="114"/>
      <c r="GCF2488" s="114"/>
      <c r="GCG2488" s="114"/>
      <c r="GCH2488" s="114"/>
      <c r="GCI2488" s="114"/>
      <c r="GCJ2488" s="114"/>
      <c r="GCK2488" s="114"/>
      <c r="GCL2488" s="114"/>
      <c r="GCM2488" s="114"/>
      <c r="GCN2488" s="114"/>
      <c r="GCO2488" s="114"/>
      <c r="GCP2488" s="114"/>
      <c r="GCQ2488" s="114"/>
      <c r="GCR2488" s="114"/>
      <c r="GCS2488" s="114"/>
      <c r="GCT2488" s="114"/>
      <c r="GCU2488" s="114"/>
      <c r="GCV2488" s="114"/>
      <c r="GCW2488" s="114"/>
      <c r="GCX2488" s="114"/>
      <c r="GCY2488" s="114"/>
      <c r="GCZ2488" s="114"/>
      <c r="GDA2488" s="114"/>
      <c r="GDB2488" s="114"/>
      <c r="GDC2488" s="114"/>
      <c r="GDD2488" s="114"/>
      <c r="GDE2488" s="114"/>
      <c r="GDF2488" s="114"/>
      <c r="GDG2488" s="114"/>
      <c r="GDH2488" s="114"/>
      <c r="GDI2488" s="114"/>
      <c r="GDJ2488" s="114"/>
      <c r="GDK2488" s="114"/>
      <c r="GDL2488" s="114"/>
      <c r="GDM2488" s="114"/>
      <c r="GDN2488" s="114"/>
      <c r="GDO2488" s="114"/>
      <c r="GDP2488" s="114"/>
      <c r="GDQ2488" s="114"/>
      <c r="GDR2488" s="114"/>
      <c r="GDS2488" s="114"/>
      <c r="GDT2488" s="114"/>
      <c r="GDU2488" s="114"/>
      <c r="GDV2488" s="114"/>
      <c r="GDW2488" s="114"/>
      <c r="GDX2488" s="114"/>
      <c r="GDY2488" s="114"/>
      <c r="GDZ2488" s="114"/>
      <c r="GEA2488" s="114"/>
      <c r="GEB2488" s="114"/>
      <c r="GEC2488" s="114"/>
      <c r="GED2488" s="114"/>
      <c r="GEE2488" s="114"/>
      <c r="GEF2488" s="114"/>
      <c r="GEG2488" s="114"/>
      <c r="GEH2488" s="114"/>
      <c r="GEI2488" s="114"/>
      <c r="GEJ2488" s="114"/>
      <c r="GEK2488" s="114"/>
      <c r="GEL2488" s="114"/>
      <c r="GEM2488" s="114"/>
      <c r="GEN2488" s="114"/>
      <c r="GEO2488" s="114"/>
      <c r="GEP2488" s="114"/>
      <c r="GEQ2488" s="114"/>
      <c r="GER2488" s="114"/>
      <c r="GES2488" s="114"/>
      <c r="GET2488" s="114"/>
      <c r="GEU2488" s="114"/>
      <c r="GEV2488" s="114"/>
      <c r="GEW2488" s="114"/>
      <c r="GEX2488" s="114"/>
      <c r="GEY2488" s="114"/>
      <c r="GEZ2488" s="114"/>
      <c r="GFA2488" s="114"/>
      <c r="GFB2488" s="114"/>
      <c r="GFC2488" s="114"/>
      <c r="GFD2488" s="114"/>
      <c r="GFE2488" s="114"/>
      <c r="GFF2488" s="114"/>
      <c r="GFG2488" s="114"/>
      <c r="GFH2488" s="114"/>
      <c r="GFI2488" s="114"/>
      <c r="GFJ2488" s="114"/>
      <c r="GFK2488" s="114"/>
      <c r="GFL2488" s="114"/>
      <c r="GFM2488" s="114"/>
      <c r="GFN2488" s="114"/>
      <c r="GFO2488" s="114"/>
      <c r="GFP2488" s="114"/>
      <c r="GFQ2488" s="114"/>
      <c r="GFR2488" s="114"/>
      <c r="GFS2488" s="114"/>
      <c r="GFT2488" s="114"/>
      <c r="GFU2488" s="114"/>
      <c r="GFV2488" s="114"/>
      <c r="GFW2488" s="114"/>
      <c r="GFX2488" s="114"/>
      <c r="GFY2488" s="114"/>
      <c r="GFZ2488" s="114"/>
      <c r="GGA2488" s="114"/>
      <c r="GGB2488" s="114"/>
      <c r="GGC2488" s="114"/>
      <c r="GGD2488" s="114"/>
      <c r="GGE2488" s="114"/>
      <c r="GGF2488" s="114"/>
      <c r="GGG2488" s="114"/>
      <c r="GGH2488" s="114"/>
      <c r="GGI2488" s="114"/>
      <c r="GGJ2488" s="114"/>
      <c r="GGK2488" s="114"/>
      <c r="GGL2488" s="114"/>
      <c r="GGM2488" s="114"/>
      <c r="GGN2488" s="114"/>
      <c r="GGO2488" s="114"/>
      <c r="GGP2488" s="114"/>
      <c r="GGQ2488" s="114"/>
      <c r="GGR2488" s="114"/>
      <c r="GGS2488" s="114"/>
      <c r="GGT2488" s="114"/>
      <c r="GGU2488" s="114"/>
      <c r="GGV2488" s="114"/>
      <c r="GGW2488" s="114"/>
      <c r="GGX2488" s="114"/>
      <c r="GGY2488" s="114"/>
      <c r="GGZ2488" s="114"/>
      <c r="GHA2488" s="114"/>
      <c r="GHB2488" s="114"/>
      <c r="GHC2488" s="114"/>
      <c r="GHD2488" s="114"/>
      <c r="GHE2488" s="114"/>
      <c r="GHF2488" s="114"/>
      <c r="GHG2488" s="114"/>
      <c r="GHH2488" s="114"/>
      <c r="GHI2488" s="114"/>
      <c r="GHJ2488" s="114"/>
      <c r="GHK2488" s="114"/>
      <c r="GHL2488" s="114"/>
      <c r="GHM2488" s="114"/>
      <c r="GHN2488" s="114"/>
      <c r="GHO2488" s="114"/>
      <c r="GHP2488" s="114"/>
      <c r="GHQ2488" s="114"/>
      <c r="GHR2488" s="114"/>
      <c r="GHS2488" s="114"/>
      <c r="GHT2488" s="114"/>
      <c r="GHU2488" s="114"/>
      <c r="GHV2488" s="114"/>
      <c r="GHW2488" s="114"/>
      <c r="GHX2488" s="114"/>
      <c r="GHY2488" s="114"/>
      <c r="GHZ2488" s="114"/>
      <c r="GIA2488" s="114"/>
      <c r="GIB2488" s="114"/>
      <c r="GIC2488" s="114"/>
      <c r="GID2488" s="114"/>
      <c r="GIE2488" s="114"/>
      <c r="GIF2488" s="114"/>
      <c r="GIG2488" s="114"/>
      <c r="GIH2488" s="114"/>
      <c r="GII2488" s="114"/>
      <c r="GIJ2488" s="114"/>
      <c r="GIK2488" s="114"/>
      <c r="GIL2488" s="114"/>
      <c r="GIM2488" s="114"/>
      <c r="GIN2488" s="114"/>
      <c r="GIO2488" s="114"/>
      <c r="GIP2488" s="114"/>
      <c r="GIQ2488" s="114"/>
      <c r="GIR2488" s="114"/>
      <c r="GIS2488" s="114"/>
      <c r="GIT2488" s="114"/>
      <c r="GIU2488" s="114"/>
      <c r="GIV2488" s="114"/>
      <c r="GIW2488" s="114"/>
      <c r="GIX2488" s="114"/>
      <c r="GIY2488" s="114"/>
      <c r="GIZ2488" s="114"/>
      <c r="GJA2488" s="114"/>
      <c r="GJB2488" s="114"/>
      <c r="GJC2488" s="114"/>
      <c r="GJD2488" s="114"/>
      <c r="GJE2488" s="114"/>
      <c r="GJF2488" s="114"/>
      <c r="GJG2488" s="114"/>
      <c r="GJH2488" s="114"/>
      <c r="GJI2488" s="114"/>
      <c r="GJJ2488" s="114"/>
      <c r="GJK2488" s="114"/>
      <c r="GJL2488" s="114"/>
      <c r="GJM2488" s="114"/>
      <c r="GJN2488" s="114"/>
      <c r="GJO2488" s="114"/>
      <c r="GJP2488" s="114"/>
      <c r="GJQ2488" s="114"/>
      <c r="GJR2488" s="114"/>
      <c r="GJS2488" s="114"/>
      <c r="GJT2488" s="114"/>
      <c r="GJU2488" s="114"/>
      <c r="GJV2488" s="114"/>
      <c r="GJW2488" s="114"/>
      <c r="GJX2488" s="114"/>
      <c r="GJY2488" s="114"/>
      <c r="GJZ2488" s="114"/>
      <c r="GKA2488" s="114"/>
      <c r="GKB2488" s="114"/>
      <c r="GKC2488" s="114"/>
      <c r="GKD2488" s="114"/>
      <c r="GKE2488" s="114"/>
      <c r="GKF2488" s="114"/>
      <c r="GKG2488" s="114"/>
      <c r="GKH2488" s="114"/>
      <c r="GKI2488" s="114"/>
      <c r="GKJ2488" s="114"/>
      <c r="GKK2488" s="114"/>
      <c r="GKL2488" s="114"/>
      <c r="GKM2488" s="114"/>
      <c r="GKN2488" s="114"/>
      <c r="GKO2488" s="114"/>
      <c r="GKP2488" s="114"/>
      <c r="GKQ2488" s="114"/>
      <c r="GKR2488" s="114"/>
      <c r="GKS2488" s="114"/>
      <c r="GKT2488" s="114"/>
      <c r="GKU2488" s="114"/>
      <c r="GKV2488" s="114"/>
      <c r="GKW2488" s="114"/>
      <c r="GKX2488" s="114"/>
      <c r="GKY2488" s="114"/>
      <c r="GKZ2488" s="114"/>
      <c r="GLA2488" s="114"/>
      <c r="GLB2488" s="114"/>
      <c r="GLC2488" s="114"/>
      <c r="GLD2488" s="114"/>
      <c r="GLE2488" s="114"/>
      <c r="GLF2488" s="114"/>
      <c r="GLG2488" s="114"/>
      <c r="GLH2488" s="114"/>
      <c r="GLI2488" s="114"/>
      <c r="GLJ2488" s="114"/>
      <c r="GLK2488" s="114"/>
      <c r="GLL2488" s="114"/>
      <c r="GLM2488" s="114"/>
      <c r="GLN2488" s="114"/>
      <c r="GLO2488" s="114"/>
      <c r="GLP2488" s="114"/>
      <c r="GLQ2488" s="114"/>
      <c r="GLR2488" s="114"/>
      <c r="GLS2488" s="114"/>
      <c r="GLT2488" s="114"/>
      <c r="GLU2488" s="114"/>
      <c r="GLV2488" s="114"/>
      <c r="GLW2488" s="114"/>
      <c r="GLX2488" s="114"/>
      <c r="GLY2488" s="114"/>
      <c r="GLZ2488" s="114"/>
      <c r="GMA2488" s="114"/>
      <c r="GMB2488" s="114"/>
      <c r="GMC2488" s="114"/>
      <c r="GMD2488" s="114"/>
      <c r="GME2488" s="114"/>
      <c r="GMF2488" s="114"/>
      <c r="GMG2488" s="114"/>
      <c r="GMH2488" s="114"/>
      <c r="GMI2488" s="114"/>
      <c r="GMJ2488" s="114"/>
      <c r="GMK2488" s="114"/>
      <c r="GML2488" s="114"/>
      <c r="GMM2488" s="114"/>
      <c r="GMN2488" s="114"/>
      <c r="GMO2488" s="114"/>
      <c r="GMP2488" s="114"/>
      <c r="GMQ2488" s="114"/>
      <c r="GMR2488" s="114"/>
      <c r="GMS2488" s="114"/>
      <c r="GMT2488" s="114"/>
      <c r="GMU2488" s="114"/>
      <c r="GMV2488" s="114"/>
      <c r="GMW2488" s="114"/>
      <c r="GMX2488" s="114"/>
      <c r="GMY2488" s="114"/>
      <c r="GMZ2488" s="114"/>
      <c r="GNA2488" s="114"/>
      <c r="GNB2488" s="114"/>
      <c r="GNC2488" s="114"/>
      <c r="GND2488" s="114"/>
      <c r="GNE2488" s="114"/>
      <c r="GNF2488" s="114"/>
      <c r="GNG2488" s="114"/>
      <c r="GNH2488" s="114"/>
      <c r="GNI2488" s="114"/>
      <c r="GNJ2488" s="114"/>
      <c r="GNK2488" s="114"/>
      <c r="GNL2488" s="114"/>
      <c r="GNM2488" s="114"/>
      <c r="GNN2488" s="114"/>
      <c r="GNO2488" s="114"/>
      <c r="GNP2488" s="114"/>
      <c r="GNQ2488" s="114"/>
      <c r="GNR2488" s="114"/>
      <c r="GNS2488" s="114"/>
      <c r="GNT2488" s="114"/>
      <c r="GNU2488" s="114"/>
      <c r="GNV2488" s="114"/>
      <c r="GNW2488" s="114"/>
      <c r="GNX2488" s="114"/>
      <c r="GNY2488" s="114"/>
      <c r="GNZ2488" s="114"/>
      <c r="GOA2488" s="114"/>
      <c r="GOB2488" s="114"/>
      <c r="GOC2488" s="114"/>
      <c r="GOD2488" s="114"/>
      <c r="GOE2488" s="114"/>
      <c r="GOF2488" s="114"/>
      <c r="GOG2488" s="114"/>
      <c r="GOH2488" s="114"/>
      <c r="GOI2488" s="114"/>
      <c r="GOJ2488" s="114"/>
      <c r="GOK2488" s="114"/>
      <c r="GOL2488" s="114"/>
      <c r="GOM2488" s="114"/>
      <c r="GON2488" s="114"/>
      <c r="GOO2488" s="114"/>
      <c r="GOP2488" s="114"/>
      <c r="GOQ2488" s="114"/>
      <c r="GOR2488" s="114"/>
      <c r="GOS2488" s="114"/>
      <c r="GOT2488" s="114"/>
      <c r="GOU2488" s="114"/>
      <c r="GOV2488" s="114"/>
      <c r="GOW2488" s="114"/>
      <c r="GOX2488" s="114"/>
      <c r="GOY2488" s="114"/>
      <c r="GOZ2488" s="114"/>
      <c r="GPA2488" s="114"/>
      <c r="GPB2488" s="114"/>
      <c r="GPC2488" s="114"/>
      <c r="GPD2488" s="114"/>
      <c r="GPE2488" s="114"/>
      <c r="GPF2488" s="114"/>
      <c r="GPG2488" s="114"/>
      <c r="GPH2488" s="114"/>
      <c r="GPI2488" s="114"/>
      <c r="GPJ2488" s="114"/>
      <c r="GPK2488" s="114"/>
      <c r="GPL2488" s="114"/>
      <c r="GPM2488" s="114"/>
      <c r="GPN2488" s="114"/>
      <c r="GPO2488" s="114"/>
      <c r="GPP2488" s="114"/>
      <c r="GPQ2488" s="114"/>
      <c r="GPR2488" s="114"/>
      <c r="GPS2488" s="114"/>
      <c r="GPT2488" s="114"/>
      <c r="GPU2488" s="114"/>
      <c r="GPV2488" s="114"/>
      <c r="GPW2488" s="114"/>
      <c r="GPX2488" s="114"/>
      <c r="GPY2488" s="114"/>
      <c r="GPZ2488" s="114"/>
      <c r="GQA2488" s="114"/>
      <c r="GQB2488" s="114"/>
      <c r="GQC2488" s="114"/>
      <c r="GQD2488" s="114"/>
      <c r="GQE2488" s="114"/>
      <c r="GQF2488" s="114"/>
      <c r="GQG2488" s="114"/>
      <c r="GQH2488" s="114"/>
      <c r="GQI2488" s="114"/>
      <c r="GQJ2488" s="114"/>
      <c r="GQK2488" s="114"/>
      <c r="GQL2488" s="114"/>
      <c r="GQM2488" s="114"/>
      <c r="GQN2488" s="114"/>
      <c r="GQO2488" s="114"/>
      <c r="GQP2488" s="114"/>
      <c r="GQQ2488" s="114"/>
      <c r="GQR2488" s="114"/>
      <c r="GQS2488" s="114"/>
      <c r="GQT2488" s="114"/>
      <c r="GQU2488" s="114"/>
      <c r="GQV2488" s="114"/>
      <c r="GQW2488" s="114"/>
      <c r="GQX2488" s="114"/>
      <c r="GQY2488" s="114"/>
      <c r="GQZ2488" s="114"/>
      <c r="GRA2488" s="114"/>
      <c r="GRB2488" s="114"/>
      <c r="GRC2488" s="114"/>
      <c r="GRD2488" s="114"/>
      <c r="GRE2488" s="114"/>
      <c r="GRF2488" s="114"/>
      <c r="GRG2488" s="114"/>
      <c r="GRH2488" s="114"/>
      <c r="GRI2488" s="114"/>
      <c r="GRJ2488" s="114"/>
      <c r="GRK2488" s="114"/>
      <c r="GRL2488" s="114"/>
      <c r="GRM2488" s="114"/>
      <c r="GRN2488" s="114"/>
      <c r="GRO2488" s="114"/>
      <c r="GRP2488" s="114"/>
      <c r="GRQ2488" s="114"/>
      <c r="GRR2488" s="114"/>
      <c r="GRS2488" s="114"/>
      <c r="GRT2488" s="114"/>
      <c r="GRU2488" s="114"/>
      <c r="GRV2488" s="114"/>
      <c r="GRW2488" s="114"/>
      <c r="GRX2488" s="114"/>
      <c r="GRY2488" s="114"/>
      <c r="GRZ2488" s="114"/>
      <c r="GSA2488" s="114"/>
      <c r="GSB2488" s="114"/>
      <c r="GSC2488" s="114"/>
      <c r="GSD2488" s="114"/>
      <c r="GSE2488" s="114"/>
      <c r="GSF2488" s="114"/>
      <c r="GSG2488" s="114"/>
      <c r="GSH2488" s="114"/>
      <c r="GSI2488" s="114"/>
      <c r="GSJ2488" s="114"/>
      <c r="GSK2488" s="114"/>
      <c r="GSL2488" s="114"/>
      <c r="GSM2488" s="114"/>
      <c r="GSN2488" s="114"/>
      <c r="GSO2488" s="114"/>
      <c r="GSP2488" s="114"/>
      <c r="GSQ2488" s="114"/>
      <c r="GSR2488" s="114"/>
      <c r="GSS2488" s="114"/>
      <c r="GST2488" s="114"/>
      <c r="GSU2488" s="114"/>
      <c r="GSV2488" s="114"/>
      <c r="GSW2488" s="114"/>
      <c r="GSX2488" s="114"/>
      <c r="GSY2488" s="114"/>
      <c r="GSZ2488" s="114"/>
      <c r="GTA2488" s="114"/>
      <c r="GTB2488" s="114"/>
      <c r="GTC2488" s="114"/>
      <c r="GTD2488" s="114"/>
      <c r="GTE2488" s="114"/>
      <c r="GTF2488" s="114"/>
      <c r="GTG2488" s="114"/>
      <c r="GTH2488" s="114"/>
      <c r="GTI2488" s="114"/>
      <c r="GTJ2488" s="114"/>
      <c r="GTK2488" s="114"/>
      <c r="GTL2488" s="114"/>
      <c r="GTM2488" s="114"/>
      <c r="GTN2488" s="114"/>
      <c r="GTO2488" s="114"/>
      <c r="GTP2488" s="114"/>
      <c r="GTQ2488" s="114"/>
      <c r="GTR2488" s="114"/>
      <c r="GTS2488" s="114"/>
      <c r="GTT2488" s="114"/>
      <c r="GTU2488" s="114"/>
      <c r="GTV2488" s="114"/>
      <c r="GTW2488" s="114"/>
      <c r="GTX2488" s="114"/>
      <c r="GTY2488" s="114"/>
      <c r="GTZ2488" s="114"/>
      <c r="GUA2488" s="114"/>
      <c r="GUB2488" s="114"/>
      <c r="GUC2488" s="114"/>
      <c r="GUD2488" s="114"/>
      <c r="GUE2488" s="114"/>
      <c r="GUF2488" s="114"/>
      <c r="GUG2488" s="114"/>
      <c r="GUH2488" s="114"/>
      <c r="GUI2488" s="114"/>
      <c r="GUJ2488" s="114"/>
      <c r="GUK2488" s="114"/>
      <c r="GUL2488" s="114"/>
      <c r="GUM2488" s="114"/>
      <c r="GUN2488" s="114"/>
      <c r="GUO2488" s="114"/>
      <c r="GUP2488" s="114"/>
      <c r="GUQ2488" s="114"/>
      <c r="GUR2488" s="114"/>
      <c r="GUS2488" s="114"/>
      <c r="GUT2488" s="114"/>
      <c r="GUU2488" s="114"/>
      <c r="GUV2488" s="114"/>
      <c r="GUW2488" s="114"/>
      <c r="GUX2488" s="114"/>
      <c r="GUY2488" s="114"/>
      <c r="GUZ2488" s="114"/>
      <c r="GVA2488" s="114"/>
      <c r="GVB2488" s="114"/>
      <c r="GVC2488" s="114"/>
      <c r="GVD2488" s="114"/>
      <c r="GVE2488" s="114"/>
      <c r="GVF2488" s="114"/>
      <c r="GVG2488" s="114"/>
      <c r="GVH2488" s="114"/>
      <c r="GVI2488" s="114"/>
      <c r="GVJ2488" s="114"/>
      <c r="GVK2488" s="114"/>
      <c r="GVL2488" s="114"/>
      <c r="GVM2488" s="114"/>
      <c r="GVN2488" s="114"/>
      <c r="GVO2488" s="114"/>
      <c r="GVP2488" s="114"/>
      <c r="GVQ2488" s="114"/>
      <c r="GVR2488" s="114"/>
      <c r="GVS2488" s="114"/>
      <c r="GVT2488" s="114"/>
      <c r="GVU2488" s="114"/>
      <c r="GVV2488" s="114"/>
      <c r="GVW2488" s="114"/>
      <c r="GVX2488" s="114"/>
      <c r="GVY2488" s="114"/>
      <c r="GVZ2488" s="114"/>
      <c r="GWA2488" s="114"/>
      <c r="GWB2488" s="114"/>
      <c r="GWC2488" s="114"/>
      <c r="GWD2488" s="114"/>
      <c r="GWE2488" s="114"/>
      <c r="GWF2488" s="114"/>
      <c r="GWG2488" s="114"/>
      <c r="GWH2488" s="114"/>
      <c r="GWI2488" s="114"/>
      <c r="GWJ2488" s="114"/>
      <c r="GWK2488" s="114"/>
      <c r="GWL2488" s="114"/>
      <c r="GWM2488" s="114"/>
      <c r="GWN2488" s="114"/>
      <c r="GWO2488" s="114"/>
      <c r="GWP2488" s="114"/>
      <c r="GWQ2488" s="114"/>
      <c r="GWR2488" s="114"/>
      <c r="GWS2488" s="114"/>
      <c r="GWT2488" s="114"/>
      <c r="GWU2488" s="114"/>
      <c r="GWV2488" s="114"/>
      <c r="GWW2488" s="114"/>
      <c r="GWX2488" s="114"/>
      <c r="GWY2488" s="114"/>
      <c r="GWZ2488" s="114"/>
      <c r="GXA2488" s="114"/>
      <c r="GXB2488" s="114"/>
      <c r="GXC2488" s="114"/>
      <c r="GXD2488" s="114"/>
      <c r="GXE2488" s="114"/>
      <c r="GXF2488" s="114"/>
      <c r="GXG2488" s="114"/>
      <c r="GXH2488" s="114"/>
      <c r="GXI2488" s="114"/>
      <c r="GXJ2488" s="114"/>
      <c r="GXK2488" s="114"/>
      <c r="GXL2488" s="114"/>
      <c r="GXM2488" s="114"/>
      <c r="GXN2488" s="114"/>
      <c r="GXO2488" s="114"/>
      <c r="GXP2488" s="114"/>
      <c r="GXQ2488" s="114"/>
      <c r="GXR2488" s="114"/>
      <c r="GXS2488" s="114"/>
      <c r="GXT2488" s="114"/>
      <c r="GXU2488" s="114"/>
      <c r="GXV2488" s="114"/>
      <c r="GXW2488" s="114"/>
      <c r="GXX2488" s="114"/>
      <c r="GXY2488" s="114"/>
      <c r="GXZ2488" s="114"/>
      <c r="GYA2488" s="114"/>
      <c r="GYB2488" s="114"/>
      <c r="GYC2488" s="114"/>
      <c r="GYD2488" s="114"/>
      <c r="GYE2488" s="114"/>
      <c r="GYF2488" s="114"/>
      <c r="GYG2488" s="114"/>
      <c r="GYH2488" s="114"/>
      <c r="GYI2488" s="114"/>
      <c r="GYJ2488" s="114"/>
      <c r="GYK2488" s="114"/>
      <c r="GYL2488" s="114"/>
      <c r="GYM2488" s="114"/>
      <c r="GYN2488" s="114"/>
      <c r="GYO2488" s="114"/>
      <c r="GYP2488" s="114"/>
      <c r="GYQ2488" s="114"/>
      <c r="GYR2488" s="114"/>
      <c r="GYS2488" s="114"/>
      <c r="GYT2488" s="114"/>
      <c r="GYU2488" s="114"/>
      <c r="GYV2488" s="114"/>
      <c r="GYW2488" s="114"/>
      <c r="GYX2488" s="114"/>
      <c r="GYY2488" s="114"/>
      <c r="GYZ2488" s="114"/>
      <c r="GZA2488" s="114"/>
      <c r="GZB2488" s="114"/>
      <c r="GZC2488" s="114"/>
      <c r="GZD2488" s="114"/>
      <c r="GZE2488" s="114"/>
      <c r="GZF2488" s="114"/>
      <c r="GZG2488" s="114"/>
      <c r="GZH2488" s="114"/>
      <c r="GZI2488" s="114"/>
      <c r="GZJ2488" s="114"/>
      <c r="GZK2488" s="114"/>
      <c r="GZL2488" s="114"/>
      <c r="GZM2488" s="114"/>
      <c r="GZN2488" s="114"/>
      <c r="GZO2488" s="114"/>
      <c r="GZP2488" s="114"/>
      <c r="GZQ2488" s="114"/>
      <c r="GZR2488" s="114"/>
      <c r="GZS2488" s="114"/>
      <c r="GZT2488" s="114"/>
      <c r="GZU2488" s="114"/>
      <c r="GZV2488" s="114"/>
      <c r="GZW2488" s="114"/>
      <c r="GZX2488" s="114"/>
      <c r="GZY2488" s="114"/>
      <c r="GZZ2488" s="114"/>
      <c r="HAA2488" s="114"/>
      <c r="HAB2488" s="114"/>
      <c r="HAC2488" s="114"/>
      <c r="HAD2488" s="114"/>
      <c r="HAE2488" s="114"/>
      <c r="HAF2488" s="114"/>
      <c r="HAG2488" s="114"/>
      <c r="HAH2488" s="114"/>
      <c r="HAI2488" s="114"/>
      <c r="HAJ2488" s="114"/>
      <c r="HAK2488" s="114"/>
      <c r="HAL2488" s="114"/>
      <c r="HAM2488" s="114"/>
      <c r="HAN2488" s="114"/>
      <c r="HAO2488" s="114"/>
      <c r="HAP2488" s="114"/>
      <c r="HAQ2488" s="114"/>
      <c r="HAR2488" s="114"/>
      <c r="HAS2488" s="114"/>
      <c r="HAT2488" s="114"/>
      <c r="HAU2488" s="114"/>
      <c r="HAV2488" s="114"/>
      <c r="HAW2488" s="114"/>
      <c r="HAX2488" s="114"/>
      <c r="HAY2488" s="114"/>
      <c r="HAZ2488" s="114"/>
      <c r="HBA2488" s="114"/>
      <c r="HBB2488" s="114"/>
      <c r="HBC2488" s="114"/>
      <c r="HBD2488" s="114"/>
      <c r="HBE2488" s="114"/>
      <c r="HBF2488" s="114"/>
      <c r="HBG2488" s="114"/>
      <c r="HBH2488" s="114"/>
      <c r="HBI2488" s="114"/>
      <c r="HBJ2488" s="114"/>
      <c r="HBK2488" s="114"/>
      <c r="HBL2488" s="114"/>
      <c r="HBM2488" s="114"/>
      <c r="HBN2488" s="114"/>
      <c r="HBO2488" s="114"/>
      <c r="HBP2488" s="114"/>
      <c r="HBQ2488" s="114"/>
      <c r="HBR2488" s="114"/>
      <c r="HBS2488" s="114"/>
      <c r="HBT2488" s="114"/>
      <c r="HBU2488" s="114"/>
      <c r="HBV2488" s="114"/>
      <c r="HBW2488" s="114"/>
      <c r="HBX2488" s="114"/>
      <c r="HBY2488" s="114"/>
      <c r="HBZ2488" s="114"/>
      <c r="HCA2488" s="114"/>
      <c r="HCB2488" s="114"/>
      <c r="HCC2488" s="114"/>
      <c r="HCD2488" s="114"/>
      <c r="HCE2488" s="114"/>
      <c r="HCF2488" s="114"/>
      <c r="HCG2488" s="114"/>
      <c r="HCH2488" s="114"/>
      <c r="HCI2488" s="114"/>
      <c r="HCJ2488" s="114"/>
      <c r="HCK2488" s="114"/>
      <c r="HCL2488" s="114"/>
      <c r="HCM2488" s="114"/>
      <c r="HCN2488" s="114"/>
      <c r="HCO2488" s="114"/>
      <c r="HCP2488" s="114"/>
      <c r="HCQ2488" s="114"/>
      <c r="HCR2488" s="114"/>
      <c r="HCS2488" s="114"/>
      <c r="HCT2488" s="114"/>
      <c r="HCU2488" s="114"/>
      <c r="HCV2488" s="114"/>
      <c r="HCW2488" s="114"/>
      <c r="HCX2488" s="114"/>
      <c r="HCY2488" s="114"/>
      <c r="HCZ2488" s="114"/>
      <c r="HDA2488" s="114"/>
      <c r="HDB2488" s="114"/>
      <c r="HDC2488" s="114"/>
      <c r="HDD2488" s="114"/>
      <c r="HDE2488" s="114"/>
      <c r="HDF2488" s="114"/>
      <c r="HDG2488" s="114"/>
      <c r="HDH2488" s="114"/>
      <c r="HDI2488" s="114"/>
      <c r="HDJ2488" s="114"/>
      <c r="HDK2488" s="114"/>
      <c r="HDL2488" s="114"/>
      <c r="HDM2488" s="114"/>
      <c r="HDN2488" s="114"/>
      <c r="HDO2488" s="114"/>
      <c r="HDP2488" s="114"/>
      <c r="HDQ2488" s="114"/>
      <c r="HDR2488" s="114"/>
      <c r="HDS2488" s="114"/>
      <c r="HDT2488" s="114"/>
      <c r="HDU2488" s="114"/>
      <c r="HDV2488" s="114"/>
      <c r="HDW2488" s="114"/>
      <c r="HDX2488" s="114"/>
      <c r="HDY2488" s="114"/>
      <c r="HDZ2488" s="114"/>
      <c r="HEA2488" s="114"/>
      <c r="HEB2488" s="114"/>
      <c r="HEC2488" s="114"/>
      <c r="HED2488" s="114"/>
      <c r="HEE2488" s="114"/>
      <c r="HEF2488" s="114"/>
      <c r="HEG2488" s="114"/>
      <c r="HEH2488" s="114"/>
      <c r="HEI2488" s="114"/>
      <c r="HEJ2488" s="114"/>
      <c r="HEK2488" s="114"/>
      <c r="HEL2488" s="114"/>
      <c r="HEM2488" s="114"/>
      <c r="HEN2488" s="114"/>
      <c r="HEO2488" s="114"/>
      <c r="HEP2488" s="114"/>
      <c r="HEQ2488" s="114"/>
      <c r="HER2488" s="114"/>
      <c r="HES2488" s="114"/>
      <c r="HET2488" s="114"/>
      <c r="HEU2488" s="114"/>
      <c r="HEV2488" s="114"/>
      <c r="HEW2488" s="114"/>
      <c r="HEX2488" s="114"/>
      <c r="HEY2488" s="114"/>
      <c r="HEZ2488" s="114"/>
      <c r="HFA2488" s="114"/>
      <c r="HFB2488" s="114"/>
      <c r="HFC2488" s="114"/>
      <c r="HFD2488" s="114"/>
      <c r="HFE2488" s="114"/>
      <c r="HFF2488" s="114"/>
      <c r="HFG2488" s="114"/>
      <c r="HFH2488" s="114"/>
      <c r="HFI2488" s="114"/>
      <c r="HFJ2488" s="114"/>
      <c r="HFK2488" s="114"/>
      <c r="HFL2488" s="114"/>
      <c r="HFM2488" s="114"/>
      <c r="HFN2488" s="114"/>
      <c r="HFO2488" s="114"/>
      <c r="HFP2488" s="114"/>
      <c r="HFQ2488" s="114"/>
      <c r="HFR2488" s="114"/>
      <c r="HFS2488" s="114"/>
      <c r="HFT2488" s="114"/>
      <c r="HFU2488" s="114"/>
      <c r="HFV2488" s="114"/>
      <c r="HFW2488" s="114"/>
      <c r="HFX2488" s="114"/>
      <c r="HFY2488" s="114"/>
      <c r="HFZ2488" s="114"/>
      <c r="HGA2488" s="114"/>
      <c r="HGB2488" s="114"/>
      <c r="HGC2488" s="114"/>
      <c r="HGD2488" s="114"/>
      <c r="HGE2488" s="114"/>
      <c r="HGF2488" s="114"/>
      <c r="HGG2488" s="114"/>
      <c r="HGH2488" s="114"/>
      <c r="HGI2488" s="114"/>
      <c r="HGJ2488" s="114"/>
      <c r="HGK2488" s="114"/>
      <c r="HGL2488" s="114"/>
      <c r="HGM2488" s="114"/>
      <c r="HGN2488" s="114"/>
      <c r="HGO2488" s="114"/>
      <c r="HGP2488" s="114"/>
      <c r="HGQ2488" s="114"/>
      <c r="HGR2488" s="114"/>
      <c r="HGS2488" s="114"/>
      <c r="HGT2488" s="114"/>
      <c r="HGU2488" s="114"/>
      <c r="HGV2488" s="114"/>
      <c r="HGW2488" s="114"/>
      <c r="HGX2488" s="114"/>
      <c r="HGY2488" s="114"/>
      <c r="HGZ2488" s="114"/>
      <c r="HHA2488" s="114"/>
      <c r="HHB2488" s="114"/>
      <c r="HHC2488" s="114"/>
      <c r="HHD2488" s="114"/>
      <c r="HHE2488" s="114"/>
      <c r="HHF2488" s="114"/>
      <c r="HHG2488" s="114"/>
      <c r="HHH2488" s="114"/>
      <c r="HHI2488" s="114"/>
      <c r="HHJ2488" s="114"/>
      <c r="HHK2488" s="114"/>
      <c r="HHL2488" s="114"/>
      <c r="HHM2488" s="114"/>
      <c r="HHN2488" s="114"/>
      <c r="HHO2488" s="114"/>
      <c r="HHP2488" s="114"/>
      <c r="HHQ2488" s="114"/>
      <c r="HHR2488" s="114"/>
      <c r="HHS2488" s="114"/>
      <c r="HHT2488" s="114"/>
      <c r="HHU2488" s="114"/>
      <c r="HHV2488" s="114"/>
      <c r="HHW2488" s="114"/>
      <c r="HHX2488" s="114"/>
      <c r="HHY2488" s="114"/>
      <c r="HHZ2488" s="114"/>
      <c r="HIA2488" s="114"/>
      <c r="HIB2488" s="114"/>
      <c r="HIC2488" s="114"/>
      <c r="HID2488" s="114"/>
      <c r="HIE2488" s="114"/>
      <c r="HIF2488" s="114"/>
      <c r="HIG2488" s="114"/>
      <c r="HIH2488" s="114"/>
      <c r="HII2488" s="114"/>
      <c r="HIJ2488" s="114"/>
      <c r="HIK2488" s="114"/>
      <c r="HIL2488" s="114"/>
      <c r="HIM2488" s="114"/>
      <c r="HIN2488" s="114"/>
      <c r="HIO2488" s="114"/>
      <c r="HIP2488" s="114"/>
      <c r="HIQ2488" s="114"/>
      <c r="HIR2488" s="114"/>
      <c r="HIS2488" s="114"/>
      <c r="HIT2488" s="114"/>
      <c r="HIU2488" s="114"/>
      <c r="HIV2488" s="114"/>
      <c r="HIW2488" s="114"/>
      <c r="HIX2488" s="114"/>
      <c r="HIY2488" s="114"/>
      <c r="HIZ2488" s="114"/>
      <c r="HJA2488" s="114"/>
      <c r="HJB2488" s="114"/>
      <c r="HJC2488" s="114"/>
      <c r="HJD2488" s="114"/>
      <c r="HJE2488" s="114"/>
      <c r="HJF2488" s="114"/>
      <c r="HJG2488" s="114"/>
      <c r="HJH2488" s="114"/>
      <c r="HJI2488" s="114"/>
      <c r="HJJ2488" s="114"/>
      <c r="HJK2488" s="114"/>
      <c r="HJL2488" s="114"/>
      <c r="HJM2488" s="114"/>
      <c r="HJN2488" s="114"/>
      <c r="HJO2488" s="114"/>
      <c r="HJP2488" s="114"/>
      <c r="HJQ2488" s="114"/>
      <c r="HJR2488" s="114"/>
      <c r="HJS2488" s="114"/>
      <c r="HJT2488" s="114"/>
      <c r="HJU2488" s="114"/>
      <c r="HJV2488" s="114"/>
      <c r="HJW2488" s="114"/>
      <c r="HJX2488" s="114"/>
      <c r="HJY2488" s="114"/>
      <c r="HJZ2488" s="114"/>
      <c r="HKA2488" s="114"/>
      <c r="HKB2488" s="114"/>
      <c r="HKC2488" s="114"/>
      <c r="HKD2488" s="114"/>
      <c r="HKE2488" s="114"/>
      <c r="HKF2488" s="114"/>
      <c r="HKG2488" s="114"/>
      <c r="HKH2488" s="114"/>
      <c r="HKI2488" s="114"/>
      <c r="HKJ2488" s="114"/>
      <c r="HKK2488" s="114"/>
      <c r="HKL2488" s="114"/>
      <c r="HKM2488" s="114"/>
      <c r="HKN2488" s="114"/>
      <c r="HKO2488" s="114"/>
      <c r="HKP2488" s="114"/>
      <c r="HKQ2488" s="114"/>
      <c r="HKR2488" s="114"/>
      <c r="HKS2488" s="114"/>
      <c r="HKT2488" s="114"/>
      <c r="HKU2488" s="114"/>
      <c r="HKV2488" s="114"/>
      <c r="HKW2488" s="114"/>
      <c r="HKX2488" s="114"/>
      <c r="HKY2488" s="114"/>
      <c r="HKZ2488" s="114"/>
      <c r="HLA2488" s="114"/>
      <c r="HLB2488" s="114"/>
      <c r="HLC2488" s="114"/>
      <c r="HLD2488" s="114"/>
      <c r="HLE2488" s="114"/>
      <c r="HLF2488" s="114"/>
      <c r="HLG2488" s="114"/>
      <c r="HLH2488" s="114"/>
      <c r="HLI2488" s="114"/>
      <c r="HLJ2488" s="114"/>
      <c r="HLK2488" s="114"/>
      <c r="HLL2488" s="114"/>
      <c r="HLM2488" s="114"/>
      <c r="HLN2488" s="114"/>
      <c r="HLO2488" s="114"/>
      <c r="HLP2488" s="114"/>
      <c r="HLQ2488" s="114"/>
      <c r="HLR2488" s="114"/>
      <c r="HLS2488" s="114"/>
      <c r="HLT2488" s="114"/>
      <c r="HLU2488" s="114"/>
      <c r="HLV2488" s="114"/>
      <c r="HLW2488" s="114"/>
      <c r="HLX2488" s="114"/>
      <c r="HLY2488" s="114"/>
      <c r="HLZ2488" s="114"/>
      <c r="HMA2488" s="114"/>
      <c r="HMB2488" s="114"/>
      <c r="HMC2488" s="114"/>
      <c r="HMD2488" s="114"/>
      <c r="HME2488" s="114"/>
      <c r="HMF2488" s="114"/>
      <c r="HMG2488" s="114"/>
      <c r="HMH2488" s="114"/>
      <c r="HMI2488" s="114"/>
      <c r="HMJ2488" s="114"/>
      <c r="HMK2488" s="114"/>
      <c r="HML2488" s="114"/>
      <c r="HMM2488" s="114"/>
      <c r="HMN2488" s="114"/>
      <c r="HMO2488" s="114"/>
      <c r="HMP2488" s="114"/>
      <c r="HMQ2488" s="114"/>
      <c r="HMR2488" s="114"/>
      <c r="HMS2488" s="114"/>
      <c r="HMT2488" s="114"/>
      <c r="HMU2488" s="114"/>
      <c r="HMV2488" s="114"/>
      <c r="HMW2488" s="114"/>
      <c r="HMX2488" s="114"/>
      <c r="HMY2488" s="114"/>
      <c r="HMZ2488" s="114"/>
      <c r="HNA2488" s="114"/>
      <c r="HNB2488" s="114"/>
      <c r="HNC2488" s="114"/>
      <c r="HND2488" s="114"/>
      <c r="HNE2488" s="114"/>
      <c r="HNF2488" s="114"/>
      <c r="HNG2488" s="114"/>
      <c r="HNH2488" s="114"/>
      <c r="HNI2488" s="114"/>
      <c r="HNJ2488" s="114"/>
      <c r="HNK2488" s="114"/>
      <c r="HNL2488" s="114"/>
      <c r="HNM2488" s="114"/>
      <c r="HNN2488" s="114"/>
      <c r="HNO2488" s="114"/>
      <c r="HNP2488" s="114"/>
      <c r="HNQ2488" s="114"/>
      <c r="HNR2488" s="114"/>
      <c r="HNS2488" s="114"/>
      <c r="HNT2488" s="114"/>
      <c r="HNU2488" s="114"/>
      <c r="HNV2488" s="114"/>
      <c r="HNW2488" s="114"/>
      <c r="HNX2488" s="114"/>
      <c r="HNY2488" s="114"/>
      <c r="HNZ2488" s="114"/>
      <c r="HOA2488" s="114"/>
      <c r="HOB2488" s="114"/>
      <c r="HOC2488" s="114"/>
      <c r="HOD2488" s="114"/>
      <c r="HOE2488" s="114"/>
      <c r="HOF2488" s="114"/>
      <c r="HOG2488" s="114"/>
      <c r="HOH2488" s="114"/>
      <c r="HOI2488" s="114"/>
      <c r="HOJ2488" s="114"/>
      <c r="HOK2488" s="114"/>
      <c r="HOL2488" s="114"/>
      <c r="HOM2488" s="114"/>
      <c r="HON2488" s="114"/>
      <c r="HOO2488" s="114"/>
      <c r="HOP2488" s="114"/>
      <c r="HOQ2488" s="114"/>
      <c r="HOR2488" s="114"/>
      <c r="HOS2488" s="114"/>
      <c r="HOT2488" s="114"/>
      <c r="HOU2488" s="114"/>
      <c r="HOV2488" s="114"/>
      <c r="HOW2488" s="114"/>
      <c r="HOX2488" s="114"/>
      <c r="HOY2488" s="114"/>
      <c r="HOZ2488" s="114"/>
      <c r="HPA2488" s="114"/>
      <c r="HPB2488" s="114"/>
      <c r="HPC2488" s="114"/>
      <c r="HPD2488" s="114"/>
      <c r="HPE2488" s="114"/>
      <c r="HPF2488" s="114"/>
      <c r="HPG2488" s="114"/>
      <c r="HPH2488" s="114"/>
      <c r="HPI2488" s="114"/>
      <c r="HPJ2488" s="114"/>
      <c r="HPK2488" s="114"/>
      <c r="HPL2488" s="114"/>
      <c r="HPM2488" s="114"/>
      <c r="HPN2488" s="114"/>
      <c r="HPO2488" s="114"/>
      <c r="HPP2488" s="114"/>
      <c r="HPQ2488" s="114"/>
      <c r="HPR2488" s="114"/>
      <c r="HPS2488" s="114"/>
      <c r="HPT2488" s="114"/>
      <c r="HPU2488" s="114"/>
      <c r="HPV2488" s="114"/>
      <c r="HPW2488" s="114"/>
      <c r="HPX2488" s="114"/>
      <c r="HPY2488" s="114"/>
      <c r="HPZ2488" s="114"/>
      <c r="HQA2488" s="114"/>
      <c r="HQB2488" s="114"/>
      <c r="HQC2488" s="114"/>
      <c r="HQD2488" s="114"/>
      <c r="HQE2488" s="114"/>
      <c r="HQF2488" s="114"/>
      <c r="HQG2488" s="114"/>
      <c r="HQH2488" s="114"/>
      <c r="HQI2488" s="114"/>
      <c r="HQJ2488" s="114"/>
      <c r="HQK2488" s="114"/>
      <c r="HQL2488" s="114"/>
      <c r="HQM2488" s="114"/>
      <c r="HQN2488" s="114"/>
      <c r="HQO2488" s="114"/>
      <c r="HQP2488" s="114"/>
      <c r="HQQ2488" s="114"/>
      <c r="HQR2488" s="114"/>
      <c r="HQS2488" s="114"/>
      <c r="HQT2488" s="114"/>
      <c r="HQU2488" s="114"/>
      <c r="HQV2488" s="114"/>
      <c r="HQW2488" s="114"/>
      <c r="HQX2488" s="114"/>
      <c r="HQY2488" s="114"/>
      <c r="HQZ2488" s="114"/>
      <c r="HRA2488" s="114"/>
      <c r="HRB2488" s="114"/>
      <c r="HRC2488" s="114"/>
      <c r="HRD2488" s="114"/>
      <c r="HRE2488" s="114"/>
      <c r="HRF2488" s="114"/>
      <c r="HRG2488" s="114"/>
      <c r="HRH2488" s="114"/>
      <c r="HRI2488" s="114"/>
      <c r="HRJ2488" s="114"/>
      <c r="HRK2488" s="114"/>
      <c r="HRL2488" s="114"/>
      <c r="HRM2488" s="114"/>
      <c r="HRN2488" s="114"/>
      <c r="HRO2488" s="114"/>
      <c r="HRP2488" s="114"/>
      <c r="HRQ2488" s="114"/>
      <c r="HRR2488" s="114"/>
      <c r="HRS2488" s="114"/>
      <c r="HRT2488" s="114"/>
      <c r="HRU2488" s="114"/>
      <c r="HRV2488" s="114"/>
      <c r="HRW2488" s="114"/>
      <c r="HRX2488" s="114"/>
      <c r="HRY2488" s="114"/>
      <c r="HRZ2488" s="114"/>
      <c r="HSA2488" s="114"/>
      <c r="HSB2488" s="114"/>
      <c r="HSC2488" s="114"/>
      <c r="HSD2488" s="114"/>
      <c r="HSE2488" s="114"/>
      <c r="HSF2488" s="114"/>
      <c r="HSG2488" s="114"/>
      <c r="HSH2488" s="114"/>
      <c r="HSI2488" s="114"/>
      <c r="HSJ2488" s="114"/>
      <c r="HSK2488" s="114"/>
      <c r="HSL2488" s="114"/>
      <c r="HSM2488" s="114"/>
      <c r="HSN2488" s="114"/>
      <c r="HSO2488" s="114"/>
      <c r="HSP2488" s="114"/>
      <c r="HSQ2488" s="114"/>
      <c r="HSR2488" s="114"/>
      <c r="HSS2488" s="114"/>
      <c r="HST2488" s="114"/>
      <c r="HSU2488" s="114"/>
      <c r="HSV2488" s="114"/>
      <c r="HSW2488" s="114"/>
      <c r="HSX2488" s="114"/>
      <c r="HSY2488" s="114"/>
      <c r="HSZ2488" s="114"/>
      <c r="HTA2488" s="114"/>
      <c r="HTB2488" s="114"/>
      <c r="HTC2488" s="114"/>
      <c r="HTD2488" s="114"/>
      <c r="HTE2488" s="114"/>
      <c r="HTF2488" s="114"/>
      <c r="HTG2488" s="114"/>
      <c r="HTH2488" s="114"/>
      <c r="HTI2488" s="114"/>
      <c r="HTJ2488" s="114"/>
      <c r="HTK2488" s="114"/>
      <c r="HTL2488" s="114"/>
      <c r="HTM2488" s="114"/>
      <c r="HTN2488" s="114"/>
      <c r="HTO2488" s="114"/>
      <c r="HTP2488" s="114"/>
      <c r="HTQ2488" s="114"/>
      <c r="HTR2488" s="114"/>
      <c r="HTS2488" s="114"/>
      <c r="HTT2488" s="114"/>
      <c r="HTU2488" s="114"/>
      <c r="HTV2488" s="114"/>
      <c r="HTW2488" s="114"/>
      <c r="HTX2488" s="114"/>
      <c r="HTY2488" s="114"/>
      <c r="HTZ2488" s="114"/>
      <c r="HUA2488" s="114"/>
      <c r="HUB2488" s="114"/>
      <c r="HUC2488" s="114"/>
      <c r="HUD2488" s="114"/>
      <c r="HUE2488" s="114"/>
      <c r="HUF2488" s="114"/>
      <c r="HUG2488" s="114"/>
      <c r="HUH2488" s="114"/>
      <c r="HUI2488" s="114"/>
      <c r="HUJ2488" s="114"/>
      <c r="HUK2488" s="114"/>
      <c r="HUL2488" s="114"/>
      <c r="HUM2488" s="114"/>
      <c r="HUN2488" s="114"/>
      <c r="HUO2488" s="114"/>
      <c r="HUP2488" s="114"/>
      <c r="HUQ2488" s="114"/>
      <c r="HUR2488" s="114"/>
      <c r="HUS2488" s="114"/>
      <c r="HUT2488" s="114"/>
      <c r="HUU2488" s="114"/>
      <c r="HUV2488" s="114"/>
      <c r="HUW2488" s="114"/>
      <c r="HUX2488" s="114"/>
      <c r="HUY2488" s="114"/>
      <c r="HUZ2488" s="114"/>
      <c r="HVA2488" s="114"/>
      <c r="HVB2488" s="114"/>
      <c r="HVC2488" s="114"/>
      <c r="HVD2488" s="114"/>
      <c r="HVE2488" s="114"/>
      <c r="HVF2488" s="114"/>
      <c r="HVG2488" s="114"/>
      <c r="HVH2488" s="114"/>
      <c r="HVI2488" s="114"/>
      <c r="HVJ2488" s="114"/>
      <c r="HVK2488" s="114"/>
      <c r="HVL2488" s="114"/>
      <c r="HVM2488" s="114"/>
      <c r="HVN2488" s="114"/>
      <c r="HVO2488" s="114"/>
      <c r="HVP2488" s="114"/>
      <c r="HVQ2488" s="114"/>
      <c r="HVR2488" s="114"/>
      <c r="HVS2488" s="114"/>
      <c r="HVT2488" s="114"/>
      <c r="HVU2488" s="114"/>
      <c r="HVV2488" s="114"/>
      <c r="HVW2488" s="114"/>
      <c r="HVX2488" s="114"/>
      <c r="HVY2488" s="114"/>
      <c r="HVZ2488" s="114"/>
      <c r="HWA2488" s="114"/>
      <c r="HWB2488" s="114"/>
      <c r="HWC2488" s="114"/>
      <c r="HWD2488" s="114"/>
      <c r="HWE2488" s="114"/>
      <c r="HWF2488" s="114"/>
      <c r="HWG2488" s="114"/>
      <c r="HWH2488" s="114"/>
      <c r="HWI2488" s="114"/>
      <c r="HWJ2488" s="114"/>
      <c r="HWK2488" s="114"/>
      <c r="HWL2488" s="114"/>
      <c r="HWM2488" s="114"/>
      <c r="HWN2488" s="114"/>
      <c r="HWO2488" s="114"/>
      <c r="HWP2488" s="114"/>
      <c r="HWQ2488" s="114"/>
      <c r="HWR2488" s="114"/>
      <c r="HWS2488" s="114"/>
      <c r="HWT2488" s="114"/>
      <c r="HWU2488" s="114"/>
      <c r="HWV2488" s="114"/>
      <c r="HWW2488" s="114"/>
      <c r="HWX2488" s="114"/>
      <c r="HWY2488" s="114"/>
      <c r="HWZ2488" s="114"/>
      <c r="HXA2488" s="114"/>
      <c r="HXB2488" s="114"/>
      <c r="HXC2488" s="114"/>
      <c r="HXD2488" s="114"/>
      <c r="HXE2488" s="114"/>
      <c r="HXF2488" s="114"/>
      <c r="HXG2488" s="114"/>
      <c r="HXH2488" s="114"/>
      <c r="HXI2488" s="114"/>
      <c r="HXJ2488" s="114"/>
      <c r="HXK2488" s="114"/>
      <c r="HXL2488" s="114"/>
      <c r="HXM2488" s="114"/>
      <c r="HXN2488" s="114"/>
      <c r="HXO2488" s="114"/>
      <c r="HXP2488" s="114"/>
      <c r="HXQ2488" s="114"/>
      <c r="HXR2488" s="114"/>
      <c r="HXS2488" s="114"/>
      <c r="HXT2488" s="114"/>
      <c r="HXU2488" s="114"/>
      <c r="HXV2488" s="114"/>
      <c r="HXW2488" s="114"/>
      <c r="HXX2488" s="114"/>
      <c r="HXY2488" s="114"/>
      <c r="HXZ2488" s="114"/>
      <c r="HYA2488" s="114"/>
      <c r="HYB2488" s="114"/>
      <c r="HYC2488" s="114"/>
      <c r="HYD2488" s="114"/>
      <c r="HYE2488" s="114"/>
      <c r="HYF2488" s="114"/>
      <c r="HYG2488" s="114"/>
      <c r="HYH2488" s="114"/>
      <c r="HYI2488" s="114"/>
      <c r="HYJ2488" s="114"/>
      <c r="HYK2488" s="114"/>
      <c r="HYL2488" s="114"/>
      <c r="HYM2488" s="114"/>
      <c r="HYN2488" s="114"/>
      <c r="HYO2488" s="114"/>
      <c r="HYP2488" s="114"/>
      <c r="HYQ2488" s="114"/>
      <c r="HYR2488" s="114"/>
      <c r="HYS2488" s="114"/>
      <c r="HYT2488" s="114"/>
      <c r="HYU2488" s="114"/>
      <c r="HYV2488" s="114"/>
      <c r="HYW2488" s="114"/>
      <c r="HYX2488" s="114"/>
      <c r="HYY2488" s="114"/>
      <c r="HYZ2488" s="114"/>
      <c r="HZA2488" s="114"/>
      <c r="HZB2488" s="114"/>
      <c r="HZC2488" s="114"/>
      <c r="HZD2488" s="114"/>
      <c r="HZE2488" s="114"/>
      <c r="HZF2488" s="114"/>
      <c r="HZG2488" s="114"/>
      <c r="HZH2488" s="114"/>
      <c r="HZI2488" s="114"/>
      <c r="HZJ2488" s="114"/>
      <c r="HZK2488" s="114"/>
      <c r="HZL2488" s="114"/>
      <c r="HZM2488" s="114"/>
      <c r="HZN2488" s="114"/>
      <c r="HZO2488" s="114"/>
      <c r="HZP2488" s="114"/>
      <c r="HZQ2488" s="114"/>
      <c r="HZR2488" s="114"/>
      <c r="HZS2488" s="114"/>
      <c r="HZT2488" s="114"/>
      <c r="HZU2488" s="114"/>
      <c r="HZV2488" s="114"/>
      <c r="HZW2488" s="114"/>
      <c r="HZX2488" s="114"/>
      <c r="HZY2488" s="114"/>
      <c r="HZZ2488" s="114"/>
      <c r="IAA2488" s="114"/>
      <c r="IAB2488" s="114"/>
      <c r="IAC2488" s="114"/>
      <c r="IAD2488" s="114"/>
      <c r="IAE2488" s="114"/>
      <c r="IAF2488" s="114"/>
      <c r="IAG2488" s="114"/>
      <c r="IAH2488" s="114"/>
      <c r="IAI2488" s="114"/>
      <c r="IAJ2488" s="114"/>
      <c r="IAK2488" s="114"/>
      <c r="IAL2488" s="114"/>
      <c r="IAM2488" s="114"/>
      <c r="IAN2488" s="114"/>
      <c r="IAO2488" s="114"/>
      <c r="IAP2488" s="114"/>
      <c r="IAQ2488" s="114"/>
      <c r="IAR2488" s="114"/>
      <c r="IAS2488" s="114"/>
      <c r="IAT2488" s="114"/>
      <c r="IAU2488" s="114"/>
      <c r="IAV2488" s="114"/>
      <c r="IAW2488" s="114"/>
      <c r="IAX2488" s="114"/>
      <c r="IAY2488" s="114"/>
      <c r="IAZ2488" s="114"/>
      <c r="IBA2488" s="114"/>
      <c r="IBB2488" s="114"/>
      <c r="IBC2488" s="114"/>
      <c r="IBD2488" s="114"/>
      <c r="IBE2488" s="114"/>
      <c r="IBF2488" s="114"/>
      <c r="IBG2488" s="114"/>
      <c r="IBH2488" s="114"/>
      <c r="IBI2488" s="114"/>
      <c r="IBJ2488" s="114"/>
      <c r="IBK2488" s="114"/>
      <c r="IBL2488" s="114"/>
      <c r="IBM2488" s="114"/>
      <c r="IBN2488" s="114"/>
      <c r="IBO2488" s="114"/>
      <c r="IBP2488" s="114"/>
      <c r="IBQ2488" s="114"/>
      <c r="IBR2488" s="114"/>
      <c r="IBS2488" s="114"/>
      <c r="IBT2488" s="114"/>
      <c r="IBU2488" s="114"/>
      <c r="IBV2488" s="114"/>
      <c r="IBW2488" s="114"/>
      <c r="IBX2488" s="114"/>
      <c r="IBY2488" s="114"/>
      <c r="IBZ2488" s="114"/>
      <c r="ICA2488" s="114"/>
      <c r="ICB2488" s="114"/>
      <c r="ICC2488" s="114"/>
      <c r="ICD2488" s="114"/>
      <c r="ICE2488" s="114"/>
      <c r="ICF2488" s="114"/>
      <c r="ICG2488" s="114"/>
      <c r="ICH2488" s="114"/>
      <c r="ICI2488" s="114"/>
      <c r="ICJ2488" s="114"/>
      <c r="ICK2488" s="114"/>
      <c r="ICL2488" s="114"/>
      <c r="ICM2488" s="114"/>
      <c r="ICN2488" s="114"/>
      <c r="ICO2488" s="114"/>
      <c r="ICP2488" s="114"/>
      <c r="ICQ2488" s="114"/>
      <c r="ICR2488" s="114"/>
      <c r="ICS2488" s="114"/>
      <c r="ICT2488" s="114"/>
      <c r="ICU2488" s="114"/>
      <c r="ICV2488" s="114"/>
      <c r="ICW2488" s="114"/>
      <c r="ICX2488" s="114"/>
      <c r="ICY2488" s="114"/>
      <c r="ICZ2488" s="114"/>
      <c r="IDA2488" s="114"/>
      <c r="IDB2488" s="114"/>
      <c r="IDC2488" s="114"/>
      <c r="IDD2488" s="114"/>
      <c r="IDE2488" s="114"/>
      <c r="IDF2488" s="114"/>
      <c r="IDG2488" s="114"/>
      <c r="IDH2488" s="114"/>
      <c r="IDI2488" s="114"/>
      <c r="IDJ2488" s="114"/>
      <c r="IDK2488" s="114"/>
      <c r="IDL2488" s="114"/>
      <c r="IDM2488" s="114"/>
      <c r="IDN2488" s="114"/>
      <c r="IDO2488" s="114"/>
      <c r="IDP2488" s="114"/>
      <c r="IDQ2488" s="114"/>
      <c r="IDR2488" s="114"/>
      <c r="IDS2488" s="114"/>
      <c r="IDT2488" s="114"/>
      <c r="IDU2488" s="114"/>
      <c r="IDV2488" s="114"/>
      <c r="IDW2488" s="114"/>
      <c r="IDX2488" s="114"/>
      <c r="IDY2488" s="114"/>
      <c r="IDZ2488" s="114"/>
      <c r="IEA2488" s="114"/>
      <c r="IEB2488" s="114"/>
      <c r="IEC2488" s="114"/>
      <c r="IED2488" s="114"/>
      <c r="IEE2488" s="114"/>
      <c r="IEF2488" s="114"/>
      <c r="IEG2488" s="114"/>
      <c r="IEH2488" s="114"/>
      <c r="IEI2488" s="114"/>
      <c r="IEJ2488" s="114"/>
      <c r="IEK2488" s="114"/>
      <c r="IEL2488" s="114"/>
      <c r="IEM2488" s="114"/>
      <c r="IEN2488" s="114"/>
      <c r="IEO2488" s="114"/>
      <c r="IEP2488" s="114"/>
      <c r="IEQ2488" s="114"/>
      <c r="IER2488" s="114"/>
      <c r="IES2488" s="114"/>
      <c r="IET2488" s="114"/>
      <c r="IEU2488" s="114"/>
      <c r="IEV2488" s="114"/>
      <c r="IEW2488" s="114"/>
      <c r="IEX2488" s="114"/>
      <c r="IEY2488" s="114"/>
      <c r="IEZ2488" s="114"/>
      <c r="IFA2488" s="114"/>
      <c r="IFB2488" s="114"/>
      <c r="IFC2488" s="114"/>
      <c r="IFD2488" s="114"/>
      <c r="IFE2488" s="114"/>
      <c r="IFF2488" s="114"/>
      <c r="IFG2488" s="114"/>
      <c r="IFH2488" s="114"/>
      <c r="IFI2488" s="114"/>
      <c r="IFJ2488" s="114"/>
      <c r="IFK2488" s="114"/>
      <c r="IFL2488" s="114"/>
      <c r="IFM2488" s="114"/>
      <c r="IFN2488" s="114"/>
      <c r="IFO2488" s="114"/>
      <c r="IFP2488" s="114"/>
      <c r="IFQ2488" s="114"/>
      <c r="IFR2488" s="114"/>
      <c r="IFS2488" s="114"/>
      <c r="IFT2488" s="114"/>
      <c r="IFU2488" s="114"/>
      <c r="IFV2488" s="114"/>
      <c r="IFW2488" s="114"/>
      <c r="IFX2488" s="114"/>
      <c r="IFY2488" s="114"/>
      <c r="IFZ2488" s="114"/>
      <c r="IGA2488" s="114"/>
      <c r="IGB2488" s="114"/>
      <c r="IGC2488" s="114"/>
      <c r="IGD2488" s="114"/>
      <c r="IGE2488" s="114"/>
      <c r="IGF2488" s="114"/>
      <c r="IGG2488" s="114"/>
      <c r="IGH2488" s="114"/>
      <c r="IGI2488" s="114"/>
      <c r="IGJ2488" s="114"/>
      <c r="IGK2488" s="114"/>
      <c r="IGL2488" s="114"/>
      <c r="IGM2488" s="114"/>
      <c r="IGN2488" s="114"/>
      <c r="IGO2488" s="114"/>
      <c r="IGP2488" s="114"/>
      <c r="IGQ2488" s="114"/>
      <c r="IGR2488" s="114"/>
      <c r="IGS2488" s="114"/>
      <c r="IGT2488" s="114"/>
      <c r="IGU2488" s="114"/>
      <c r="IGV2488" s="114"/>
      <c r="IGW2488" s="114"/>
      <c r="IGX2488" s="114"/>
      <c r="IGY2488" s="114"/>
      <c r="IGZ2488" s="114"/>
      <c r="IHA2488" s="114"/>
      <c r="IHB2488" s="114"/>
      <c r="IHC2488" s="114"/>
      <c r="IHD2488" s="114"/>
      <c r="IHE2488" s="114"/>
      <c r="IHF2488" s="114"/>
      <c r="IHG2488" s="114"/>
      <c r="IHH2488" s="114"/>
      <c r="IHI2488" s="114"/>
      <c r="IHJ2488" s="114"/>
      <c r="IHK2488" s="114"/>
      <c r="IHL2488" s="114"/>
      <c r="IHM2488" s="114"/>
      <c r="IHN2488" s="114"/>
      <c r="IHO2488" s="114"/>
      <c r="IHP2488" s="114"/>
      <c r="IHQ2488" s="114"/>
      <c r="IHR2488" s="114"/>
      <c r="IHS2488" s="114"/>
      <c r="IHT2488" s="114"/>
      <c r="IHU2488" s="114"/>
      <c r="IHV2488" s="114"/>
      <c r="IHW2488" s="114"/>
      <c r="IHX2488" s="114"/>
      <c r="IHY2488" s="114"/>
      <c r="IHZ2488" s="114"/>
      <c r="IIA2488" s="114"/>
      <c r="IIB2488" s="114"/>
      <c r="IIC2488" s="114"/>
      <c r="IID2488" s="114"/>
      <c r="IIE2488" s="114"/>
      <c r="IIF2488" s="114"/>
      <c r="IIG2488" s="114"/>
      <c r="IIH2488" s="114"/>
      <c r="III2488" s="114"/>
      <c r="IIJ2488" s="114"/>
      <c r="IIK2488" s="114"/>
      <c r="IIL2488" s="114"/>
      <c r="IIM2488" s="114"/>
      <c r="IIN2488" s="114"/>
      <c r="IIO2488" s="114"/>
      <c r="IIP2488" s="114"/>
      <c r="IIQ2488" s="114"/>
      <c r="IIR2488" s="114"/>
      <c r="IIS2488" s="114"/>
      <c r="IIT2488" s="114"/>
      <c r="IIU2488" s="114"/>
      <c r="IIV2488" s="114"/>
      <c r="IIW2488" s="114"/>
      <c r="IIX2488" s="114"/>
      <c r="IIY2488" s="114"/>
      <c r="IIZ2488" s="114"/>
      <c r="IJA2488" s="114"/>
      <c r="IJB2488" s="114"/>
      <c r="IJC2488" s="114"/>
      <c r="IJD2488" s="114"/>
      <c r="IJE2488" s="114"/>
      <c r="IJF2488" s="114"/>
      <c r="IJG2488" s="114"/>
      <c r="IJH2488" s="114"/>
      <c r="IJI2488" s="114"/>
      <c r="IJJ2488" s="114"/>
      <c r="IJK2488" s="114"/>
      <c r="IJL2488" s="114"/>
      <c r="IJM2488" s="114"/>
      <c r="IJN2488" s="114"/>
      <c r="IJO2488" s="114"/>
      <c r="IJP2488" s="114"/>
      <c r="IJQ2488" s="114"/>
      <c r="IJR2488" s="114"/>
      <c r="IJS2488" s="114"/>
      <c r="IJT2488" s="114"/>
      <c r="IJU2488" s="114"/>
      <c r="IJV2488" s="114"/>
      <c r="IJW2488" s="114"/>
      <c r="IJX2488" s="114"/>
      <c r="IJY2488" s="114"/>
      <c r="IJZ2488" s="114"/>
      <c r="IKA2488" s="114"/>
      <c r="IKB2488" s="114"/>
      <c r="IKC2488" s="114"/>
      <c r="IKD2488" s="114"/>
      <c r="IKE2488" s="114"/>
      <c r="IKF2488" s="114"/>
      <c r="IKG2488" s="114"/>
      <c r="IKH2488" s="114"/>
      <c r="IKI2488" s="114"/>
      <c r="IKJ2488" s="114"/>
      <c r="IKK2488" s="114"/>
      <c r="IKL2488" s="114"/>
      <c r="IKM2488" s="114"/>
      <c r="IKN2488" s="114"/>
      <c r="IKO2488" s="114"/>
      <c r="IKP2488" s="114"/>
      <c r="IKQ2488" s="114"/>
      <c r="IKR2488" s="114"/>
      <c r="IKS2488" s="114"/>
      <c r="IKT2488" s="114"/>
      <c r="IKU2488" s="114"/>
      <c r="IKV2488" s="114"/>
      <c r="IKW2488" s="114"/>
      <c r="IKX2488" s="114"/>
      <c r="IKY2488" s="114"/>
      <c r="IKZ2488" s="114"/>
      <c r="ILA2488" s="114"/>
      <c r="ILB2488" s="114"/>
      <c r="ILC2488" s="114"/>
      <c r="ILD2488" s="114"/>
      <c r="ILE2488" s="114"/>
      <c r="ILF2488" s="114"/>
      <c r="ILG2488" s="114"/>
      <c r="ILH2488" s="114"/>
      <c r="ILI2488" s="114"/>
      <c r="ILJ2488" s="114"/>
      <c r="ILK2488" s="114"/>
      <c r="ILL2488" s="114"/>
      <c r="ILM2488" s="114"/>
      <c r="ILN2488" s="114"/>
      <c r="ILO2488" s="114"/>
      <c r="ILP2488" s="114"/>
      <c r="ILQ2488" s="114"/>
      <c r="ILR2488" s="114"/>
      <c r="ILS2488" s="114"/>
      <c r="ILT2488" s="114"/>
      <c r="ILU2488" s="114"/>
      <c r="ILV2488" s="114"/>
      <c r="ILW2488" s="114"/>
      <c r="ILX2488" s="114"/>
      <c r="ILY2488" s="114"/>
      <c r="ILZ2488" s="114"/>
      <c r="IMA2488" s="114"/>
      <c r="IMB2488" s="114"/>
      <c r="IMC2488" s="114"/>
      <c r="IMD2488" s="114"/>
      <c r="IME2488" s="114"/>
      <c r="IMF2488" s="114"/>
      <c r="IMG2488" s="114"/>
      <c r="IMH2488" s="114"/>
      <c r="IMI2488" s="114"/>
      <c r="IMJ2488" s="114"/>
      <c r="IMK2488" s="114"/>
      <c r="IML2488" s="114"/>
      <c r="IMM2488" s="114"/>
      <c r="IMN2488" s="114"/>
      <c r="IMO2488" s="114"/>
      <c r="IMP2488" s="114"/>
      <c r="IMQ2488" s="114"/>
      <c r="IMR2488" s="114"/>
      <c r="IMS2488" s="114"/>
      <c r="IMT2488" s="114"/>
      <c r="IMU2488" s="114"/>
      <c r="IMV2488" s="114"/>
      <c r="IMW2488" s="114"/>
      <c r="IMX2488" s="114"/>
      <c r="IMY2488" s="114"/>
      <c r="IMZ2488" s="114"/>
      <c r="INA2488" s="114"/>
      <c r="INB2488" s="114"/>
      <c r="INC2488" s="114"/>
      <c r="IND2488" s="114"/>
      <c r="INE2488" s="114"/>
      <c r="INF2488" s="114"/>
      <c r="ING2488" s="114"/>
      <c r="INH2488" s="114"/>
      <c r="INI2488" s="114"/>
      <c r="INJ2488" s="114"/>
      <c r="INK2488" s="114"/>
      <c r="INL2488" s="114"/>
      <c r="INM2488" s="114"/>
      <c r="INN2488" s="114"/>
      <c r="INO2488" s="114"/>
      <c r="INP2488" s="114"/>
      <c r="INQ2488" s="114"/>
      <c r="INR2488" s="114"/>
      <c r="INS2488" s="114"/>
      <c r="INT2488" s="114"/>
      <c r="INU2488" s="114"/>
      <c r="INV2488" s="114"/>
      <c r="INW2488" s="114"/>
      <c r="INX2488" s="114"/>
      <c r="INY2488" s="114"/>
      <c r="INZ2488" s="114"/>
      <c r="IOA2488" s="114"/>
      <c r="IOB2488" s="114"/>
      <c r="IOC2488" s="114"/>
      <c r="IOD2488" s="114"/>
      <c r="IOE2488" s="114"/>
      <c r="IOF2488" s="114"/>
      <c r="IOG2488" s="114"/>
      <c r="IOH2488" s="114"/>
      <c r="IOI2488" s="114"/>
      <c r="IOJ2488" s="114"/>
      <c r="IOK2488" s="114"/>
      <c r="IOL2488" s="114"/>
      <c r="IOM2488" s="114"/>
      <c r="ION2488" s="114"/>
      <c r="IOO2488" s="114"/>
      <c r="IOP2488" s="114"/>
      <c r="IOQ2488" s="114"/>
      <c r="IOR2488" s="114"/>
      <c r="IOS2488" s="114"/>
      <c r="IOT2488" s="114"/>
      <c r="IOU2488" s="114"/>
      <c r="IOV2488" s="114"/>
      <c r="IOW2488" s="114"/>
      <c r="IOX2488" s="114"/>
      <c r="IOY2488" s="114"/>
      <c r="IOZ2488" s="114"/>
      <c r="IPA2488" s="114"/>
      <c r="IPB2488" s="114"/>
      <c r="IPC2488" s="114"/>
      <c r="IPD2488" s="114"/>
      <c r="IPE2488" s="114"/>
      <c r="IPF2488" s="114"/>
      <c r="IPG2488" s="114"/>
      <c r="IPH2488" s="114"/>
      <c r="IPI2488" s="114"/>
      <c r="IPJ2488" s="114"/>
      <c r="IPK2488" s="114"/>
      <c r="IPL2488" s="114"/>
      <c r="IPM2488" s="114"/>
      <c r="IPN2488" s="114"/>
      <c r="IPO2488" s="114"/>
      <c r="IPP2488" s="114"/>
      <c r="IPQ2488" s="114"/>
      <c r="IPR2488" s="114"/>
      <c r="IPS2488" s="114"/>
      <c r="IPT2488" s="114"/>
      <c r="IPU2488" s="114"/>
      <c r="IPV2488" s="114"/>
      <c r="IPW2488" s="114"/>
      <c r="IPX2488" s="114"/>
      <c r="IPY2488" s="114"/>
      <c r="IPZ2488" s="114"/>
      <c r="IQA2488" s="114"/>
      <c r="IQB2488" s="114"/>
      <c r="IQC2488" s="114"/>
      <c r="IQD2488" s="114"/>
      <c r="IQE2488" s="114"/>
      <c r="IQF2488" s="114"/>
      <c r="IQG2488" s="114"/>
      <c r="IQH2488" s="114"/>
      <c r="IQI2488" s="114"/>
      <c r="IQJ2488" s="114"/>
      <c r="IQK2488" s="114"/>
      <c r="IQL2488" s="114"/>
      <c r="IQM2488" s="114"/>
      <c r="IQN2488" s="114"/>
      <c r="IQO2488" s="114"/>
      <c r="IQP2488" s="114"/>
      <c r="IQQ2488" s="114"/>
      <c r="IQR2488" s="114"/>
      <c r="IQS2488" s="114"/>
      <c r="IQT2488" s="114"/>
      <c r="IQU2488" s="114"/>
      <c r="IQV2488" s="114"/>
      <c r="IQW2488" s="114"/>
      <c r="IQX2488" s="114"/>
      <c r="IQY2488" s="114"/>
      <c r="IQZ2488" s="114"/>
      <c r="IRA2488" s="114"/>
      <c r="IRB2488" s="114"/>
      <c r="IRC2488" s="114"/>
      <c r="IRD2488" s="114"/>
      <c r="IRE2488" s="114"/>
      <c r="IRF2488" s="114"/>
      <c r="IRG2488" s="114"/>
      <c r="IRH2488" s="114"/>
      <c r="IRI2488" s="114"/>
      <c r="IRJ2488" s="114"/>
      <c r="IRK2488" s="114"/>
      <c r="IRL2488" s="114"/>
      <c r="IRM2488" s="114"/>
      <c r="IRN2488" s="114"/>
      <c r="IRO2488" s="114"/>
      <c r="IRP2488" s="114"/>
      <c r="IRQ2488" s="114"/>
      <c r="IRR2488" s="114"/>
      <c r="IRS2488" s="114"/>
      <c r="IRT2488" s="114"/>
      <c r="IRU2488" s="114"/>
      <c r="IRV2488" s="114"/>
      <c r="IRW2488" s="114"/>
      <c r="IRX2488" s="114"/>
      <c r="IRY2488" s="114"/>
      <c r="IRZ2488" s="114"/>
      <c r="ISA2488" s="114"/>
      <c r="ISB2488" s="114"/>
      <c r="ISC2488" s="114"/>
      <c r="ISD2488" s="114"/>
      <c r="ISE2488" s="114"/>
      <c r="ISF2488" s="114"/>
      <c r="ISG2488" s="114"/>
      <c r="ISH2488" s="114"/>
      <c r="ISI2488" s="114"/>
      <c r="ISJ2488" s="114"/>
      <c r="ISK2488" s="114"/>
      <c r="ISL2488" s="114"/>
      <c r="ISM2488" s="114"/>
      <c r="ISN2488" s="114"/>
      <c r="ISO2488" s="114"/>
      <c r="ISP2488" s="114"/>
      <c r="ISQ2488" s="114"/>
      <c r="ISR2488" s="114"/>
      <c r="ISS2488" s="114"/>
      <c r="IST2488" s="114"/>
      <c r="ISU2488" s="114"/>
      <c r="ISV2488" s="114"/>
      <c r="ISW2488" s="114"/>
      <c r="ISX2488" s="114"/>
      <c r="ISY2488" s="114"/>
      <c r="ISZ2488" s="114"/>
      <c r="ITA2488" s="114"/>
      <c r="ITB2488" s="114"/>
      <c r="ITC2488" s="114"/>
      <c r="ITD2488" s="114"/>
      <c r="ITE2488" s="114"/>
      <c r="ITF2488" s="114"/>
      <c r="ITG2488" s="114"/>
      <c r="ITH2488" s="114"/>
      <c r="ITI2488" s="114"/>
      <c r="ITJ2488" s="114"/>
      <c r="ITK2488" s="114"/>
      <c r="ITL2488" s="114"/>
      <c r="ITM2488" s="114"/>
      <c r="ITN2488" s="114"/>
      <c r="ITO2488" s="114"/>
      <c r="ITP2488" s="114"/>
      <c r="ITQ2488" s="114"/>
      <c r="ITR2488" s="114"/>
      <c r="ITS2488" s="114"/>
      <c r="ITT2488" s="114"/>
      <c r="ITU2488" s="114"/>
      <c r="ITV2488" s="114"/>
      <c r="ITW2488" s="114"/>
      <c r="ITX2488" s="114"/>
      <c r="ITY2488" s="114"/>
      <c r="ITZ2488" s="114"/>
      <c r="IUA2488" s="114"/>
      <c r="IUB2488" s="114"/>
      <c r="IUC2488" s="114"/>
      <c r="IUD2488" s="114"/>
      <c r="IUE2488" s="114"/>
      <c r="IUF2488" s="114"/>
      <c r="IUG2488" s="114"/>
      <c r="IUH2488" s="114"/>
      <c r="IUI2488" s="114"/>
      <c r="IUJ2488" s="114"/>
      <c r="IUK2488" s="114"/>
      <c r="IUL2488" s="114"/>
      <c r="IUM2488" s="114"/>
      <c r="IUN2488" s="114"/>
      <c r="IUO2488" s="114"/>
      <c r="IUP2488" s="114"/>
      <c r="IUQ2488" s="114"/>
      <c r="IUR2488" s="114"/>
      <c r="IUS2488" s="114"/>
      <c r="IUT2488" s="114"/>
      <c r="IUU2488" s="114"/>
      <c r="IUV2488" s="114"/>
      <c r="IUW2488" s="114"/>
      <c r="IUX2488" s="114"/>
      <c r="IUY2488" s="114"/>
      <c r="IUZ2488" s="114"/>
      <c r="IVA2488" s="114"/>
      <c r="IVB2488" s="114"/>
      <c r="IVC2488" s="114"/>
      <c r="IVD2488" s="114"/>
      <c r="IVE2488" s="114"/>
      <c r="IVF2488" s="114"/>
      <c r="IVG2488" s="114"/>
      <c r="IVH2488" s="114"/>
      <c r="IVI2488" s="114"/>
      <c r="IVJ2488" s="114"/>
      <c r="IVK2488" s="114"/>
      <c r="IVL2488" s="114"/>
      <c r="IVM2488" s="114"/>
      <c r="IVN2488" s="114"/>
      <c r="IVO2488" s="114"/>
      <c r="IVP2488" s="114"/>
      <c r="IVQ2488" s="114"/>
      <c r="IVR2488" s="114"/>
      <c r="IVS2488" s="114"/>
      <c r="IVT2488" s="114"/>
      <c r="IVU2488" s="114"/>
      <c r="IVV2488" s="114"/>
      <c r="IVW2488" s="114"/>
      <c r="IVX2488" s="114"/>
      <c r="IVY2488" s="114"/>
      <c r="IVZ2488" s="114"/>
      <c r="IWA2488" s="114"/>
      <c r="IWB2488" s="114"/>
      <c r="IWC2488" s="114"/>
      <c r="IWD2488" s="114"/>
      <c r="IWE2488" s="114"/>
      <c r="IWF2488" s="114"/>
      <c r="IWG2488" s="114"/>
      <c r="IWH2488" s="114"/>
      <c r="IWI2488" s="114"/>
      <c r="IWJ2488" s="114"/>
      <c r="IWK2488" s="114"/>
      <c r="IWL2488" s="114"/>
      <c r="IWM2488" s="114"/>
      <c r="IWN2488" s="114"/>
      <c r="IWO2488" s="114"/>
      <c r="IWP2488" s="114"/>
      <c r="IWQ2488" s="114"/>
      <c r="IWR2488" s="114"/>
      <c r="IWS2488" s="114"/>
      <c r="IWT2488" s="114"/>
      <c r="IWU2488" s="114"/>
      <c r="IWV2488" s="114"/>
      <c r="IWW2488" s="114"/>
      <c r="IWX2488" s="114"/>
      <c r="IWY2488" s="114"/>
      <c r="IWZ2488" s="114"/>
      <c r="IXA2488" s="114"/>
      <c r="IXB2488" s="114"/>
      <c r="IXC2488" s="114"/>
      <c r="IXD2488" s="114"/>
      <c r="IXE2488" s="114"/>
      <c r="IXF2488" s="114"/>
      <c r="IXG2488" s="114"/>
      <c r="IXH2488" s="114"/>
      <c r="IXI2488" s="114"/>
      <c r="IXJ2488" s="114"/>
      <c r="IXK2488" s="114"/>
      <c r="IXL2488" s="114"/>
      <c r="IXM2488" s="114"/>
      <c r="IXN2488" s="114"/>
      <c r="IXO2488" s="114"/>
      <c r="IXP2488" s="114"/>
      <c r="IXQ2488" s="114"/>
      <c r="IXR2488" s="114"/>
      <c r="IXS2488" s="114"/>
      <c r="IXT2488" s="114"/>
      <c r="IXU2488" s="114"/>
      <c r="IXV2488" s="114"/>
      <c r="IXW2488" s="114"/>
      <c r="IXX2488" s="114"/>
      <c r="IXY2488" s="114"/>
      <c r="IXZ2488" s="114"/>
      <c r="IYA2488" s="114"/>
      <c r="IYB2488" s="114"/>
      <c r="IYC2488" s="114"/>
      <c r="IYD2488" s="114"/>
      <c r="IYE2488" s="114"/>
      <c r="IYF2488" s="114"/>
      <c r="IYG2488" s="114"/>
      <c r="IYH2488" s="114"/>
      <c r="IYI2488" s="114"/>
      <c r="IYJ2488" s="114"/>
      <c r="IYK2488" s="114"/>
      <c r="IYL2488" s="114"/>
      <c r="IYM2488" s="114"/>
      <c r="IYN2488" s="114"/>
      <c r="IYO2488" s="114"/>
      <c r="IYP2488" s="114"/>
      <c r="IYQ2488" s="114"/>
      <c r="IYR2488" s="114"/>
      <c r="IYS2488" s="114"/>
      <c r="IYT2488" s="114"/>
      <c r="IYU2488" s="114"/>
      <c r="IYV2488" s="114"/>
      <c r="IYW2488" s="114"/>
      <c r="IYX2488" s="114"/>
      <c r="IYY2488" s="114"/>
      <c r="IYZ2488" s="114"/>
      <c r="IZA2488" s="114"/>
      <c r="IZB2488" s="114"/>
      <c r="IZC2488" s="114"/>
      <c r="IZD2488" s="114"/>
      <c r="IZE2488" s="114"/>
      <c r="IZF2488" s="114"/>
      <c r="IZG2488" s="114"/>
      <c r="IZH2488" s="114"/>
      <c r="IZI2488" s="114"/>
      <c r="IZJ2488" s="114"/>
      <c r="IZK2488" s="114"/>
      <c r="IZL2488" s="114"/>
      <c r="IZM2488" s="114"/>
      <c r="IZN2488" s="114"/>
      <c r="IZO2488" s="114"/>
      <c r="IZP2488" s="114"/>
      <c r="IZQ2488" s="114"/>
      <c r="IZR2488" s="114"/>
      <c r="IZS2488" s="114"/>
      <c r="IZT2488" s="114"/>
      <c r="IZU2488" s="114"/>
      <c r="IZV2488" s="114"/>
      <c r="IZW2488" s="114"/>
      <c r="IZX2488" s="114"/>
      <c r="IZY2488" s="114"/>
      <c r="IZZ2488" s="114"/>
      <c r="JAA2488" s="114"/>
      <c r="JAB2488" s="114"/>
      <c r="JAC2488" s="114"/>
      <c r="JAD2488" s="114"/>
      <c r="JAE2488" s="114"/>
      <c r="JAF2488" s="114"/>
      <c r="JAG2488" s="114"/>
      <c r="JAH2488" s="114"/>
      <c r="JAI2488" s="114"/>
      <c r="JAJ2488" s="114"/>
      <c r="JAK2488" s="114"/>
      <c r="JAL2488" s="114"/>
      <c r="JAM2488" s="114"/>
      <c r="JAN2488" s="114"/>
      <c r="JAO2488" s="114"/>
      <c r="JAP2488" s="114"/>
      <c r="JAQ2488" s="114"/>
      <c r="JAR2488" s="114"/>
      <c r="JAS2488" s="114"/>
      <c r="JAT2488" s="114"/>
      <c r="JAU2488" s="114"/>
      <c r="JAV2488" s="114"/>
      <c r="JAW2488" s="114"/>
      <c r="JAX2488" s="114"/>
      <c r="JAY2488" s="114"/>
      <c r="JAZ2488" s="114"/>
      <c r="JBA2488" s="114"/>
      <c r="JBB2488" s="114"/>
      <c r="JBC2488" s="114"/>
      <c r="JBD2488" s="114"/>
      <c r="JBE2488" s="114"/>
      <c r="JBF2488" s="114"/>
      <c r="JBG2488" s="114"/>
      <c r="JBH2488" s="114"/>
      <c r="JBI2488" s="114"/>
      <c r="JBJ2488" s="114"/>
      <c r="JBK2488" s="114"/>
      <c r="JBL2488" s="114"/>
      <c r="JBM2488" s="114"/>
      <c r="JBN2488" s="114"/>
      <c r="JBO2488" s="114"/>
      <c r="JBP2488" s="114"/>
      <c r="JBQ2488" s="114"/>
      <c r="JBR2488" s="114"/>
      <c r="JBS2488" s="114"/>
      <c r="JBT2488" s="114"/>
      <c r="JBU2488" s="114"/>
      <c r="JBV2488" s="114"/>
      <c r="JBW2488" s="114"/>
      <c r="JBX2488" s="114"/>
      <c r="JBY2488" s="114"/>
      <c r="JBZ2488" s="114"/>
      <c r="JCA2488" s="114"/>
      <c r="JCB2488" s="114"/>
      <c r="JCC2488" s="114"/>
      <c r="JCD2488" s="114"/>
      <c r="JCE2488" s="114"/>
      <c r="JCF2488" s="114"/>
      <c r="JCG2488" s="114"/>
      <c r="JCH2488" s="114"/>
      <c r="JCI2488" s="114"/>
      <c r="JCJ2488" s="114"/>
      <c r="JCK2488" s="114"/>
      <c r="JCL2488" s="114"/>
      <c r="JCM2488" s="114"/>
      <c r="JCN2488" s="114"/>
      <c r="JCO2488" s="114"/>
      <c r="JCP2488" s="114"/>
      <c r="JCQ2488" s="114"/>
      <c r="JCR2488" s="114"/>
      <c r="JCS2488" s="114"/>
      <c r="JCT2488" s="114"/>
      <c r="JCU2488" s="114"/>
      <c r="JCV2488" s="114"/>
      <c r="JCW2488" s="114"/>
      <c r="JCX2488" s="114"/>
      <c r="JCY2488" s="114"/>
      <c r="JCZ2488" s="114"/>
      <c r="JDA2488" s="114"/>
      <c r="JDB2488" s="114"/>
      <c r="JDC2488" s="114"/>
      <c r="JDD2488" s="114"/>
      <c r="JDE2488" s="114"/>
      <c r="JDF2488" s="114"/>
      <c r="JDG2488" s="114"/>
      <c r="JDH2488" s="114"/>
      <c r="JDI2488" s="114"/>
      <c r="JDJ2488" s="114"/>
      <c r="JDK2488" s="114"/>
      <c r="JDL2488" s="114"/>
      <c r="JDM2488" s="114"/>
      <c r="JDN2488" s="114"/>
      <c r="JDO2488" s="114"/>
      <c r="JDP2488" s="114"/>
      <c r="JDQ2488" s="114"/>
      <c r="JDR2488" s="114"/>
      <c r="JDS2488" s="114"/>
      <c r="JDT2488" s="114"/>
      <c r="JDU2488" s="114"/>
      <c r="JDV2488" s="114"/>
      <c r="JDW2488" s="114"/>
      <c r="JDX2488" s="114"/>
      <c r="JDY2488" s="114"/>
      <c r="JDZ2488" s="114"/>
      <c r="JEA2488" s="114"/>
      <c r="JEB2488" s="114"/>
      <c r="JEC2488" s="114"/>
      <c r="JED2488" s="114"/>
      <c r="JEE2488" s="114"/>
      <c r="JEF2488" s="114"/>
      <c r="JEG2488" s="114"/>
      <c r="JEH2488" s="114"/>
      <c r="JEI2488" s="114"/>
      <c r="JEJ2488" s="114"/>
      <c r="JEK2488" s="114"/>
      <c r="JEL2488" s="114"/>
      <c r="JEM2488" s="114"/>
      <c r="JEN2488" s="114"/>
      <c r="JEO2488" s="114"/>
      <c r="JEP2488" s="114"/>
      <c r="JEQ2488" s="114"/>
      <c r="JER2488" s="114"/>
      <c r="JES2488" s="114"/>
      <c r="JET2488" s="114"/>
      <c r="JEU2488" s="114"/>
      <c r="JEV2488" s="114"/>
      <c r="JEW2488" s="114"/>
      <c r="JEX2488" s="114"/>
      <c r="JEY2488" s="114"/>
      <c r="JEZ2488" s="114"/>
      <c r="JFA2488" s="114"/>
      <c r="JFB2488" s="114"/>
      <c r="JFC2488" s="114"/>
      <c r="JFD2488" s="114"/>
      <c r="JFE2488" s="114"/>
      <c r="JFF2488" s="114"/>
      <c r="JFG2488" s="114"/>
      <c r="JFH2488" s="114"/>
      <c r="JFI2488" s="114"/>
      <c r="JFJ2488" s="114"/>
      <c r="JFK2488" s="114"/>
      <c r="JFL2488" s="114"/>
      <c r="JFM2488" s="114"/>
      <c r="JFN2488" s="114"/>
      <c r="JFO2488" s="114"/>
      <c r="JFP2488" s="114"/>
      <c r="JFQ2488" s="114"/>
      <c r="JFR2488" s="114"/>
      <c r="JFS2488" s="114"/>
      <c r="JFT2488" s="114"/>
      <c r="JFU2488" s="114"/>
      <c r="JFV2488" s="114"/>
      <c r="JFW2488" s="114"/>
      <c r="JFX2488" s="114"/>
      <c r="JFY2488" s="114"/>
      <c r="JFZ2488" s="114"/>
      <c r="JGA2488" s="114"/>
      <c r="JGB2488" s="114"/>
      <c r="JGC2488" s="114"/>
      <c r="JGD2488" s="114"/>
      <c r="JGE2488" s="114"/>
      <c r="JGF2488" s="114"/>
      <c r="JGG2488" s="114"/>
      <c r="JGH2488" s="114"/>
      <c r="JGI2488" s="114"/>
      <c r="JGJ2488" s="114"/>
      <c r="JGK2488" s="114"/>
      <c r="JGL2488" s="114"/>
      <c r="JGM2488" s="114"/>
      <c r="JGN2488" s="114"/>
      <c r="JGO2488" s="114"/>
      <c r="JGP2488" s="114"/>
      <c r="JGQ2488" s="114"/>
      <c r="JGR2488" s="114"/>
      <c r="JGS2488" s="114"/>
      <c r="JGT2488" s="114"/>
      <c r="JGU2488" s="114"/>
      <c r="JGV2488" s="114"/>
      <c r="JGW2488" s="114"/>
      <c r="JGX2488" s="114"/>
      <c r="JGY2488" s="114"/>
      <c r="JGZ2488" s="114"/>
      <c r="JHA2488" s="114"/>
      <c r="JHB2488" s="114"/>
      <c r="JHC2488" s="114"/>
      <c r="JHD2488" s="114"/>
      <c r="JHE2488" s="114"/>
      <c r="JHF2488" s="114"/>
      <c r="JHG2488" s="114"/>
      <c r="JHH2488" s="114"/>
      <c r="JHI2488" s="114"/>
      <c r="JHJ2488" s="114"/>
      <c r="JHK2488" s="114"/>
      <c r="JHL2488" s="114"/>
      <c r="JHM2488" s="114"/>
      <c r="JHN2488" s="114"/>
      <c r="JHO2488" s="114"/>
      <c r="JHP2488" s="114"/>
      <c r="JHQ2488" s="114"/>
      <c r="JHR2488" s="114"/>
      <c r="JHS2488" s="114"/>
      <c r="JHT2488" s="114"/>
      <c r="JHU2488" s="114"/>
      <c r="JHV2488" s="114"/>
      <c r="JHW2488" s="114"/>
      <c r="JHX2488" s="114"/>
      <c r="JHY2488" s="114"/>
      <c r="JHZ2488" s="114"/>
      <c r="JIA2488" s="114"/>
      <c r="JIB2488" s="114"/>
      <c r="JIC2488" s="114"/>
      <c r="JID2488" s="114"/>
      <c r="JIE2488" s="114"/>
      <c r="JIF2488" s="114"/>
      <c r="JIG2488" s="114"/>
      <c r="JIH2488" s="114"/>
      <c r="JII2488" s="114"/>
      <c r="JIJ2488" s="114"/>
      <c r="JIK2488" s="114"/>
      <c r="JIL2488" s="114"/>
      <c r="JIM2488" s="114"/>
      <c r="JIN2488" s="114"/>
      <c r="JIO2488" s="114"/>
      <c r="JIP2488" s="114"/>
      <c r="JIQ2488" s="114"/>
      <c r="JIR2488" s="114"/>
      <c r="JIS2488" s="114"/>
      <c r="JIT2488" s="114"/>
      <c r="JIU2488" s="114"/>
      <c r="JIV2488" s="114"/>
      <c r="JIW2488" s="114"/>
      <c r="JIX2488" s="114"/>
      <c r="JIY2488" s="114"/>
      <c r="JIZ2488" s="114"/>
      <c r="JJA2488" s="114"/>
      <c r="JJB2488" s="114"/>
      <c r="JJC2488" s="114"/>
      <c r="JJD2488" s="114"/>
      <c r="JJE2488" s="114"/>
      <c r="JJF2488" s="114"/>
      <c r="JJG2488" s="114"/>
      <c r="JJH2488" s="114"/>
      <c r="JJI2488" s="114"/>
      <c r="JJJ2488" s="114"/>
      <c r="JJK2488" s="114"/>
      <c r="JJL2488" s="114"/>
      <c r="JJM2488" s="114"/>
      <c r="JJN2488" s="114"/>
      <c r="JJO2488" s="114"/>
      <c r="JJP2488" s="114"/>
      <c r="JJQ2488" s="114"/>
      <c r="JJR2488" s="114"/>
      <c r="JJS2488" s="114"/>
      <c r="JJT2488" s="114"/>
      <c r="JJU2488" s="114"/>
      <c r="JJV2488" s="114"/>
      <c r="JJW2488" s="114"/>
      <c r="JJX2488" s="114"/>
      <c r="JJY2488" s="114"/>
      <c r="JJZ2488" s="114"/>
      <c r="JKA2488" s="114"/>
      <c r="JKB2488" s="114"/>
      <c r="JKC2488" s="114"/>
      <c r="JKD2488" s="114"/>
      <c r="JKE2488" s="114"/>
      <c r="JKF2488" s="114"/>
      <c r="JKG2488" s="114"/>
      <c r="JKH2488" s="114"/>
      <c r="JKI2488" s="114"/>
      <c r="JKJ2488" s="114"/>
      <c r="JKK2488" s="114"/>
      <c r="JKL2488" s="114"/>
      <c r="JKM2488" s="114"/>
      <c r="JKN2488" s="114"/>
      <c r="JKO2488" s="114"/>
      <c r="JKP2488" s="114"/>
      <c r="JKQ2488" s="114"/>
      <c r="JKR2488" s="114"/>
      <c r="JKS2488" s="114"/>
      <c r="JKT2488" s="114"/>
      <c r="JKU2488" s="114"/>
      <c r="JKV2488" s="114"/>
      <c r="JKW2488" s="114"/>
      <c r="JKX2488" s="114"/>
      <c r="JKY2488" s="114"/>
      <c r="JKZ2488" s="114"/>
      <c r="JLA2488" s="114"/>
      <c r="JLB2488" s="114"/>
      <c r="JLC2488" s="114"/>
      <c r="JLD2488" s="114"/>
      <c r="JLE2488" s="114"/>
      <c r="JLF2488" s="114"/>
      <c r="JLG2488" s="114"/>
      <c r="JLH2488" s="114"/>
      <c r="JLI2488" s="114"/>
      <c r="JLJ2488" s="114"/>
      <c r="JLK2488" s="114"/>
      <c r="JLL2488" s="114"/>
      <c r="JLM2488" s="114"/>
      <c r="JLN2488" s="114"/>
      <c r="JLO2488" s="114"/>
      <c r="JLP2488" s="114"/>
      <c r="JLQ2488" s="114"/>
      <c r="JLR2488" s="114"/>
      <c r="JLS2488" s="114"/>
      <c r="JLT2488" s="114"/>
      <c r="JLU2488" s="114"/>
      <c r="JLV2488" s="114"/>
      <c r="JLW2488" s="114"/>
      <c r="JLX2488" s="114"/>
      <c r="JLY2488" s="114"/>
      <c r="JLZ2488" s="114"/>
      <c r="JMA2488" s="114"/>
      <c r="JMB2488" s="114"/>
      <c r="JMC2488" s="114"/>
      <c r="JMD2488" s="114"/>
      <c r="JME2488" s="114"/>
      <c r="JMF2488" s="114"/>
      <c r="JMG2488" s="114"/>
      <c r="JMH2488" s="114"/>
      <c r="JMI2488" s="114"/>
      <c r="JMJ2488" s="114"/>
      <c r="JMK2488" s="114"/>
      <c r="JML2488" s="114"/>
      <c r="JMM2488" s="114"/>
      <c r="JMN2488" s="114"/>
      <c r="JMO2488" s="114"/>
      <c r="JMP2488" s="114"/>
      <c r="JMQ2488" s="114"/>
      <c r="JMR2488" s="114"/>
      <c r="JMS2488" s="114"/>
      <c r="JMT2488" s="114"/>
      <c r="JMU2488" s="114"/>
      <c r="JMV2488" s="114"/>
      <c r="JMW2488" s="114"/>
      <c r="JMX2488" s="114"/>
      <c r="JMY2488" s="114"/>
      <c r="JMZ2488" s="114"/>
      <c r="JNA2488" s="114"/>
      <c r="JNB2488" s="114"/>
      <c r="JNC2488" s="114"/>
      <c r="JND2488" s="114"/>
      <c r="JNE2488" s="114"/>
      <c r="JNF2488" s="114"/>
      <c r="JNG2488" s="114"/>
      <c r="JNH2488" s="114"/>
      <c r="JNI2488" s="114"/>
      <c r="JNJ2488" s="114"/>
      <c r="JNK2488" s="114"/>
      <c r="JNL2488" s="114"/>
      <c r="JNM2488" s="114"/>
      <c r="JNN2488" s="114"/>
      <c r="JNO2488" s="114"/>
      <c r="JNP2488" s="114"/>
      <c r="JNQ2488" s="114"/>
      <c r="JNR2488" s="114"/>
      <c r="JNS2488" s="114"/>
      <c r="JNT2488" s="114"/>
      <c r="JNU2488" s="114"/>
      <c r="JNV2488" s="114"/>
      <c r="JNW2488" s="114"/>
      <c r="JNX2488" s="114"/>
      <c r="JNY2488" s="114"/>
      <c r="JNZ2488" s="114"/>
      <c r="JOA2488" s="114"/>
      <c r="JOB2488" s="114"/>
      <c r="JOC2488" s="114"/>
      <c r="JOD2488" s="114"/>
      <c r="JOE2488" s="114"/>
      <c r="JOF2488" s="114"/>
      <c r="JOG2488" s="114"/>
      <c r="JOH2488" s="114"/>
      <c r="JOI2488" s="114"/>
      <c r="JOJ2488" s="114"/>
      <c r="JOK2488" s="114"/>
      <c r="JOL2488" s="114"/>
      <c r="JOM2488" s="114"/>
      <c r="JON2488" s="114"/>
      <c r="JOO2488" s="114"/>
      <c r="JOP2488" s="114"/>
      <c r="JOQ2488" s="114"/>
      <c r="JOR2488" s="114"/>
      <c r="JOS2488" s="114"/>
      <c r="JOT2488" s="114"/>
      <c r="JOU2488" s="114"/>
      <c r="JOV2488" s="114"/>
      <c r="JOW2488" s="114"/>
      <c r="JOX2488" s="114"/>
      <c r="JOY2488" s="114"/>
      <c r="JOZ2488" s="114"/>
      <c r="JPA2488" s="114"/>
      <c r="JPB2488" s="114"/>
      <c r="JPC2488" s="114"/>
      <c r="JPD2488" s="114"/>
      <c r="JPE2488" s="114"/>
      <c r="JPF2488" s="114"/>
      <c r="JPG2488" s="114"/>
      <c r="JPH2488" s="114"/>
      <c r="JPI2488" s="114"/>
      <c r="JPJ2488" s="114"/>
      <c r="JPK2488" s="114"/>
      <c r="JPL2488" s="114"/>
      <c r="JPM2488" s="114"/>
      <c r="JPN2488" s="114"/>
      <c r="JPO2488" s="114"/>
      <c r="JPP2488" s="114"/>
      <c r="JPQ2488" s="114"/>
      <c r="JPR2488" s="114"/>
      <c r="JPS2488" s="114"/>
      <c r="JPT2488" s="114"/>
      <c r="JPU2488" s="114"/>
      <c r="JPV2488" s="114"/>
      <c r="JPW2488" s="114"/>
      <c r="JPX2488" s="114"/>
      <c r="JPY2488" s="114"/>
      <c r="JPZ2488" s="114"/>
      <c r="JQA2488" s="114"/>
      <c r="JQB2488" s="114"/>
      <c r="JQC2488" s="114"/>
      <c r="JQD2488" s="114"/>
      <c r="JQE2488" s="114"/>
      <c r="JQF2488" s="114"/>
      <c r="JQG2488" s="114"/>
      <c r="JQH2488" s="114"/>
      <c r="JQI2488" s="114"/>
      <c r="JQJ2488" s="114"/>
      <c r="JQK2488" s="114"/>
      <c r="JQL2488" s="114"/>
      <c r="JQM2488" s="114"/>
      <c r="JQN2488" s="114"/>
      <c r="JQO2488" s="114"/>
      <c r="JQP2488" s="114"/>
      <c r="JQQ2488" s="114"/>
      <c r="JQR2488" s="114"/>
      <c r="JQS2488" s="114"/>
      <c r="JQT2488" s="114"/>
      <c r="JQU2488" s="114"/>
      <c r="JQV2488" s="114"/>
      <c r="JQW2488" s="114"/>
      <c r="JQX2488" s="114"/>
      <c r="JQY2488" s="114"/>
      <c r="JQZ2488" s="114"/>
      <c r="JRA2488" s="114"/>
      <c r="JRB2488" s="114"/>
      <c r="JRC2488" s="114"/>
      <c r="JRD2488" s="114"/>
      <c r="JRE2488" s="114"/>
      <c r="JRF2488" s="114"/>
      <c r="JRG2488" s="114"/>
      <c r="JRH2488" s="114"/>
      <c r="JRI2488" s="114"/>
      <c r="JRJ2488" s="114"/>
      <c r="JRK2488" s="114"/>
      <c r="JRL2488" s="114"/>
      <c r="JRM2488" s="114"/>
      <c r="JRN2488" s="114"/>
      <c r="JRO2488" s="114"/>
      <c r="JRP2488" s="114"/>
      <c r="JRQ2488" s="114"/>
      <c r="JRR2488" s="114"/>
      <c r="JRS2488" s="114"/>
      <c r="JRT2488" s="114"/>
      <c r="JRU2488" s="114"/>
      <c r="JRV2488" s="114"/>
      <c r="JRW2488" s="114"/>
      <c r="JRX2488" s="114"/>
      <c r="JRY2488" s="114"/>
      <c r="JRZ2488" s="114"/>
      <c r="JSA2488" s="114"/>
      <c r="JSB2488" s="114"/>
      <c r="JSC2488" s="114"/>
      <c r="JSD2488" s="114"/>
      <c r="JSE2488" s="114"/>
      <c r="JSF2488" s="114"/>
      <c r="JSG2488" s="114"/>
      <c r="JSH2488" s="114"/>
      <c r="JSI2488" s="114"/>
      <c r="JSJ2488" s="114"/>
      <c r="JSK2488" s="114"/>
      <c r="JSL2488" s="114"/>
      <c r="JSM2488" s="114"/>
      <c r="JSN2488" s="114"/>
      <c r="JSO2488" s="114"/>
      <c r="JSP2488" s="114"/>
      <c r="JSQ2488" s="114"/>
      <c r="JSR2488" s="114"/>
      <c r="JSS2488" s="114"/>
      <c r="JST2488" s="114"/>
      <c r="JSU2488" s="114"/>
      <c r="JSV2488" s="114"/>
      <c r="JSW2488" s="114"/>
      <c r="JSX2488" s="114"/>
      <c r="JSY2488" s="114"/>
      <c r="JSZ2488" s="114"/>
      <c r="JTA2488" s="114"/>
      <c r="JTB2488" s="114"/>
      <c r="JTC2488" s="114"/>
      <c r="JTD2488" s="114"/>
      <c r="JTE2488" s="114"/>
      <c r="JTF2488" s="114"/>
      <c r="JTG2488" s="114"/>
      <c r="JTH2488" s="114"/>
      <c r="JTI2488" s="114"/>
      <c r="JTJ2488" s="114"/>
      <c r="JTK2488" s="114"/>
      <c r="JTL2488" s="114"/>
      <c r="JTM2488" s="114"/>
      <c r="JTN2488" s="114"/>
      <c r="JTO2488" s="114"/>
      <c r="JTP2488" s="114"/>
      <c r="JTQ2488" s="114"/>
      <c r="JTR2488" s="114"/>
      <c r="JTS2488" s="114"/>
      <c r="JTT2488" s="114"/>
      <c r="JTU2488" s="114"/>
      <c r="JTV2488" s="114"/>
      <c r="JTW2488" s="114"/>
      <c r="JTX2488" s="114"/>
      <c r="JTY2488" s="114"/>
      <c r="JTZ2488" s="114"/>
      <c r="JUA2488" s="114"/>
      <c r="JUB2488" s="114"/>
      <c r="JUC2488" s="114"/>
      <c r="JUD2488" s="114"/>
      <c r="JUE2488" s="114"/>
      <c r="JUF2488" s="114"/>
      <c r="JUG2488" s="114"/>
      <c r="JUH2488" s="114"/>
      <c r="JUI2488" s="114"/>
      <c r="JUJ2488" s="114"/>
      <c r="JUK2488" s="114"/>
      <c r="JUL2488" s="114"/>
      <c r="JUM2488" s="114"/>
      <c r="JUN2488" s="114"/>
      <c r="JUO2488" s="114"/>
      <c r="JUP2488" s="114"/>
      <c r="JUQ2488" s="114"/>
      <c r="JUR2488" s="114"/>
      <c r="JUS2488" s="114"/>
      <c r="JUT2488" s="114"/>
      <c r="JUU2488" s="114"/>
      <c r="JUV2488" s="114"/>
      <c r="JUW2488" s="114"/>
      <c r="JUX2488" s="114"/>
      <c r="JUY2488" s="114"/>
      <c r="JUZ2488" s="114"/>
      <c r="JVA2488" s="114"/>
      <c r="JVB2488" s="114"/>
      <c r="JVC2488" s="114"/>
      <c r="JVD2488" s="114"/>
      <c r="JVE2488" s="114"/>
      <c r="JVF2488" s="114"/>
      <c r="JVG2488" s="114"/>
      <c r="JVH2488" s="114"/>
      <c r="JVI2488" s="114"/>
      <c r="JVJ2488" s="114"/>
      <c r="JVK2488" s="114"/>
      <c r="JVL2488" s="114"/>
      <c r="JVM2488" s="114"/>
      <c r="JVN2488" s="114"/>
      <c r="JVO2488" s="114"/>
      <c r="JVP2488" s="114"/>
      <c r="JVQ2488" s="114"/>
      <c r="JVR2488" s="114"/>
      <c r="JVS2488" s="114"/>
      <c r="JVT2488" s="114"/>
      <c r="JVU2488" s="114"/>
      <c r="JVV2488" s="114"/>
      <c r="JVW2488" s="114"/>
      <c r="JVX2488" s="114"/>
      <c r="JVY2488" s="114"/>
      <c r="JVZ2488" s="114"/>
      <c r="JWA2488" s="114"/>
      <c r="JWB2488" s="114"/>
      <c r="JWC2488" s="114"/>
      <c r="JWD2488" s="114"/>
      <c r="JWE2488" s="114"/>
      <c r="JWF2488" s="114"/>
      <c r="JWG2488" s="114"/>
      <c r="JWH2488" s="114"/>
      <c r="JWI2488" s="114"/>
      <c r="JWJ2488" s="114"/>
      <c r="JWK2488" s="114"/>
      <c r="JWL2488" s="114"/>
      <c r="JWM2488" s="114"/>
      <c r="JWN2488" s="114"/>
      <c r="JWO2488" s="114"/>
      <c r="JWP2488" s="114"/>
      <c r="JWQ2488" s="114"/>
      <c r="JWR2488" s="114"/>
      <c r="JWS2488" s="114"/>
      <c r="JWT2488" s="114"/>
      <c r="JWU2488" s="114"/>
      <c r="JWV2488" s="114"/>
      <c r="JWW2488" s="114"/>
      <c r="JWX2488" s="114"/>
      <c r="JWY2488" s="114"/>
      <c r="JWZ2488" s="114"/>
      <c r="JXA2488" s="114"/>
      <c r="JXB2488" s="114"/>
      <c r="JXC2488" s="114"/>
      <c r="JXD2488" s="114"/>
      <c r="JXE2488" s="114"/>
      <c r="JXF2488" s="114"/>
      <c r="JXG2488" s="114"/>
      <c r="JXH2488" s="114"/>
      <c r="JXI2488" s="114"/>
      <c r="JXJ2488" s="114"/>
      <c r="JXK2488" s="114"/>
      <c r="JXL2488" s="114"/>
      <c r="JXM2488" s="114"/>
      <c r="JXN2488" s="114"/>
      <c r="JXO2488" s="114"/>
      <c r="JXP2488" s="114"/>
      <c r="JXQ2488" s="114"/>
      <c r="JXR2488" s="114"/>
      <c r="JXS2488" s="114"/>
      <c r="JXT2488" s="114"/>
      <c r="JXU2488" s="114"/>
      <c r="JXV2488" s="114"/>
      <c r="JXW2488" s="114"/>
      <c r="JXX2488" s="114"/>
      <c r="JXY2488" s="114"/>
      <c r="JXZ2488" s="114"/>
      <c r="JYA2488" s="114"/>
      <c r="JYB2488" s="114"/>
      <c r="JYC2488" s="114"/>
      <c r="JYD2488" s="114"/>
      <c r="JYE2488" s="114"/>
      <c r="JYF2488" s="114"/>
      <c r="JYG2488" s="114"/>
      <c r="JYH2488" s="114"/>
      <c r="JYI2488" s="114"/>
      <c r="JYJ2488" s="114"/>
      <c r="JYK2488" s="114"/>
      <c r="JYL2488" s="114"/>
      <c r="JYM2488" s="114"/>
      <c r="JYN2488" s="114"/>
      <c r="JYO2488" s="114"/>
      <c r="JYP2488" s="114"/>
      <c r="JYQ2488" s="114"/>
      <c r="JYR2488" s="114"/>
      <c r="JYS2488" s="114"/>
      <c r="JYT2488" s="114"/>
      <c r="JYU2488" s="114"/>
      <c r="JYV2488" s="114"/>
      <c r="JYW2488" s="114"/>
      <c r="JYX2488" s="114"/>
      <c r="JYY2488" s="114"/>
      <c r="JYZ2488" s="114"/>
      <c r="JZA2488" s="114"/>
      <c r="JZB2488" s="114"/>
      <c r="JZC2488" s="114"/>
      <c r="JZD2488" s="114"/>
      <c r="JZE2488" s="114"/>
      <c r="JZF2488" s="114"/>
      <c r="JZG2488" s="114"/>
      <c r="JZH2488" s="114"/>
      <c r="JZI2488" s="114"/>
      <c r="JZJ2488" s="114"/>
      <c r="JZK2488" s="114"/>
      <c r="JZL2488" s="114"/>
      <c r="JZM2488" s="114"/>
      <c r="JZN2488" s="114"/>
      <c r="JZO2488" s="114"/>
      <c r="JZP2488" s="114"/>
      <c r="JZQ2488" s="114"/>
      <c r="JZR2488" s="114"/>
      <c r="JZS2488" s="114"/>
      <c r="JZT2488" s="114"/>
      <c r="JZU2488" s="114"/>
      <c r="JZV2488" s="114"/>
      <c r="JZW2488" s="114"/>
      <c r="JZX2488" s="114"/>
      <c r="JZY2488" s="114"/>
      <c r="JZZ2488" s="114"/>
      <c r="KAA2488" s="114"/>
      <c r="KAB2488" s="114"/>
      <c r="KAC2488" s="114"/>
      <c r="KAD2488" s="114"/>
      <c r="KAE2488" s="114"/>
      <c r="KAF2488" s="114"/>
      <c r="KAG2488" s="114"/>
      <c r="KAH2488" s="114"/>
      <c r="KAI2488" s="114"/>
      <c r="KAJ2488" s="114"/>
      <c r="KAK2488" s="114"/>
      <c r="KAL2488" s="114"/>
      <c r="KAM2488" s="114"/>
      <c r="KAN2488" s="114"/>
      <c r="KAO2488" s="114"/>
      <c r="KAP2488" s="114"/>
      <c r="KAQ2488" s="114"/>
      <c r="KAR2488" s="114"/>
      <c r="KAS2488" s="114"/>
      <c r="KAT2488" s="114"/>
      <c r="KAU2488" s="114"/>
      <c r="KAV2488" s="114"/>
      <c r="KAW2488" s="114"/>
      <c r="KAX2488" s="114"/>
      <c r="KAY2488" s="114"/>
      <c r="KAZ2488" s="114"/>
      <c r="KBA2488" s="114"/>
      <c r="KBB2488" s="114"/>
      <c r="KBC2488" s="114"/>
      <c r="KBD2488" s="114"/>
      <c r="KBE2488" s="114"/>
      <c r="KBF2488" s="114"/>
      <c r="KBG2488" s="114"/>
      <c r="KBH2488" s="114"/>
      <c r="KBI2488" s="114"/>
      <c r="KBJ2488" s="114"/>
      <c r="KBK2488" s="114"/>
      <c r="KBL2488" s="114"/>
      <c r="KBM2488" s="114"/>
      <c r="KBN2488" s="114"/>
      <c r="KBO2488" s="114"/>
      <c r="KBP2488" s="114"/>
      <c r="KBQ2488" s="114"/>
      <c r="KBR2488" s="114"/>
      <c r="KBS2488" s="114"/>
      <c r="KBT2488" s="114"/>
      <c r="KBU2488" s="114"/>
      <c r="KBV2488" s="114"/>
      <c r="KBW2488" s="114"/>
      <c r="KBX2488" s="114"/>
      <c r="KBY2488" s="114"/>
      <c r="KBZ2488" s="114"/>
      <c r="KCA2488" s="114"/>
      <c r="KCB2488" s="114"/>
      <c r="KCC2488" s="114"/>
      <c r="KCD2488" s="114"/>
      <c r="KCE2488" s="114"/>
      <c r="KCF2488" s="114"/>
      <c r="KCG2488" s="114"/>
      <c r="KCH2488" s="114"/>
      <c r="KCI2488" s="114"/>
      <c r="KCJ2488" s="114"/>
      <c r="KCK2488" s="114"/>
      <c r="KCL2488" s="114"/>
      <c r="KCM2488" s="114"/>
      <c r="KCN2488" s="114"/>
      <c r="KCO2488" s="114"/>
      <c r="KCP2488" s="114"/>
      <c r="KCQ2488" s="114"/>
      <c r="KCR2488" s="114"/>
      <c r="KCS2488" s="114"/>
      <c r="KCT2488" s="114"/>
      <c r="KCU2488" s="114"/>
      <c r="KCV2488" s="114"/>
      <c r="KCW2488" s="114"/>
      <c r="KCX2488" s="114"/>
      <c r="KCY2488" s="114"/>
      <c r="KCZ2488" s="114"/>
      <c r="KDA2488" s="114"/>
      <c r="KDB2488" s="114"/>
      <c r="KDC2488" s="114"/>
      <c r="KDD2488" s="114"/>
      <c r="KDE2488" s="114"/>
      <c r="KDF2488" s="114"/>
      <c r="KDG2488" s="114"/>
      <c r="KDH2488" s="114"/>
      <c r="KDI2488" s="114"/>
      <c r="KDJ2488" s="114"/>
      <c r="KDK2488" s="114"/>
      <c r="KDL2488" s="114"/>
      <c r="KDM2488" s="114"/>
      <c r="KDN2488" s="114"/>
      <c r="KDO2488" s="114"/>
      <c r="KDP2488" s="114"/>
      <c r="KDQ2488" s="114"/>
      <c r="KDR2488" s="114"/>
      <c r="KDS2488" s="114"/>
      <c r="KDT2488" s="114"/>
      <c r="KDU2488" s="114"/>
      <c r="KDV2488" s="114"/>
      <c r="KDW2488" s="114"/>
      <c r="KDX2488" s="114"/>
      <c r="KDY2488" s="114"/>
      <c r="KDZ2488" s="114"/>
      <c r="KEA2488" s="114"/>
      <c r="KEB2488" s="114"/>
      <c r="KEC2488" s="114"/>
      <c r="KED2488" s="114"/>
      <c r="KEE2488" s="114"/>
      <c r="KEF2488" s="114"/>
      <c r="KEG2488" s="114"/>
      <c r="KEH2488" s="114"/>
      <c r="KEI2488" s="114"/>
      <c r="KEJ2488" s="114"/>
      <c r="KEK2488" s="114"/>
      <c r="KEL2488" s="114"/>
      <c r="KEM2488" s="114"/>
      <c r="KEN2488" s="114"/>
      <c r="KEO2488" s="114"/>
      <c r="KEP2488" s="114"/>
      <c r="KEQ2488" s="114"/>
      <c r="KER2488" s="114"/>
      <c r="KES2488" s="114"/>
      <c r="KET2488" s="114"/>
      <c r="KEU2488" s="114"/>
      <c r="KEV2488" s="114"/>
      <c r="KEW2488" s="114"/>
      <c r="KEX2488" s="114"/>
      <c r="KEY2488" s="114"/>
      <c r="KEZ2488" s="114"/>
      <c r="KFA2488" s="114"/>
      <c r="KFB2488" s="114"/>
      <c r="KFC2488" s="114"/>
      <c r="KFD2488" s="114"/>
      <c r="KFE2488" s="114"/>
      <c r="KFF2488" s="114"/>
      <c r="KFG2488" s="114"/>
      <c r="KFH2488" s="114"/>
      <c r="KFI2488" s="114"/>
      <c r="KFJ2488" s="114"/>
      <c r="KFK2488" s="114"/>
      <c r="KFL2488" s="114"/>
      <c r="KFM2488" s="114"/>
      <c r="KFN2488" s="114"/>
      <c r="KFO2488" s="114"/>
      <c r="KFP2488" s="114"/>
      <c r="KFQ2488" s="114"/>
      <c r="KFR2488" s="114"/>
      <c r="KFS2488" s="114"/>
      <c r="KFT2488" s="114"/>
      <c r="KFU2488" s="114"/>
      <c r="KFV2488" s="114"/>
      <c r="KFW2488" s="114"/>
      <c r="KFX2488" s="114"/>
      <c r="KFY2488" s="114"/>
      <c r="KFZ2488" s="114"/>
      <c r="KGA2488" s="114"/>
      <c r="KGB2488" s="114"/>
      <c r="KGC2488" s="114"/>
      <c r="KGD2488" s="114"/>
      <c r="KGE2488" s="114"/>
      <c r="KGF2488" s="114"/>
      <c r="KGG2488" s="114"/>
      <c r="KGH2488" s="114"/>
      <c r="KGI2488" s="114"/>
      <c r="KGJ2488" s="114"/>
      <c r="KGK2488" s="114"/>
      <c r="KGL2488" s="114"/>
      <c r="KGM2488" s="114"/>
      <c r="KGN2488" s="114"/>
      <c r="KGO2488" s="114"/>
      <c r="KGP2488" s="114"/>
      <c r="KGQ2488" s="114"/>
      <c r="KGR2488" s="114"/>
      <c r="KGS2488" s="114"/>
      <c r="KGT2488" s="114"/>
      <c r="KGU2488" s="114"/>
      <c r="KGV2488" s="114"/>
      <c r="KGW2488" s="114"/>
      <c r="KGX2488" s="114"/>
      <c r="KGY2488" s="114"/>
      <c r="KGZ2488" s="114"/>
      <c r="KHA2488" s="114"/>
      <c r="KHB2488" s="114"/>
      <c r="KHC2488" s="114"/>
      <c r="KHD2488" s="114"/>
      <c r="KHE2488" s="114"/>
      <c r="KHF2488" s="114"/>
      <c r="KHG2488" s="114"/>
      <c r="KHH2488" s="114"/>
      <c r="KHI2488" s="114"/>
      <c r="KHJ2488" s="114"/>
      <c r="KHK2488" s="114"/>
      <c r="KHL2488" s="114"/>
      <c r="KHM2488" s="114"/>
      <c r="KHN2488" s="114"/>
      <c r="KHO2488" s="114"/>
      <c r="KHP2488" s="114"/>
      <c r="KHQ2488" s="114"/>
      <c r="KHR2488" s="114"/>
      <c r="KHS2488" s="114"/>
      <c r="KHT2488" s="114"/>
      <c r="KHU2488" s="114"/>
      <c r="KHV2488" s="114"/>
      <c r="KHW2488" s="114"/>
      <c r="KHX2488" s="114"/>
      <c r="KHY2488" s="114"/>
      <c r="KHZ2488" s="114"/>
      <c r="KIA2488" s="114"/>
      <c r="KIB2488" s="114"/>
      <c r="KIC2488" s="114"/>
      <c r="KID2488" s="114"/>
      <c r="KIE2488" s="114"/>
      <c r="KIF2488" s="114"/>
      <c r="KIG2488" s="114"/>
      <c r="KIH2488" s="114"/>
      <c r="KII2488" s="114"/>
      <c r="KIJ2488" s="114"/>
      <c r="KIK2488" s="114"/>
      <c r="KIL2488" s="114"/>
      <c r="KIM2488" s="114"/>
      <c r="KIN2488" s="114"/>
      <c r="KIO2488" s="114"/>
      <c r="KIP2488" s="114"/>
      <c r="KIQ2488" s="114"/>
      <c r="KIR2488" s="114"/>
      <c r="KIS2488" s="114"/>
      <c r="KIT2488" s="114"/>
      <c r="KIU2488" s="114"/>
      <c r="KIV2488" s="114"/>
      <c r="KIW2488" s="114"/>
      <c r="KIX2488" s="114"/>
      <c r="KIY2488" s="114"/>
      <c r="KIZ2488" s="114"/>
      <c r="KJA2488" s="114"/>
      <c r="KJB2488" s="114"/>
      <c r="KJC2488" s="114"/>
      <c r="KJD2488" s="114"/>
      <c r="KJE2488" s="114"/>
      <c r="KJF2488" s="114"/>
      <c r="KJG2488" s="114"/>
      <c r="KJH2488" s="114"/>
      <c r="KJI2488" s="114"/>
      <c r="KJJ2488" s="114"/>
      <c r="KJK2488" s="114"/>
      <c r="KJL2488" s="114"/>
      <c r="KJM2488" s="114"/>
      <c r="KJN2488" s="114"/>
      <c r="KJO2488" s="114"/>
      <c r="KJP2488" s="114"/>
      <c r="KJQ2488" s="114"/>
      <c r="KJR2488" s="114"/>
      <c r="KJS2488" s="114"/>
      <c r="KJT2488" s="114"/>
      <c r="KJU2488" s="114"/>
      <c r="KJV2488" s="114"/>
      <c r="KJW2488" s="114"/>
      <c r="KJX2488" s="114"/>
      <c r="KJY2488" s="114"/>
      <c r="KJZ2488" s="114"/>
      <c r="KKA2488" s="114"/>
      <c r="KKB2488" s="114"/>
      <c r="KKC2488" s="114"/>
      <c r="KKD2488" s="114"/>
      <c r="KKE2488" s="114"/>
      <c r="KKF2488" s="114"/>
      <c r="KKG2488" s="114"/>
      <c r="KKH2488" s="114"/>
      <c r="KKI2488" s="114"/>
      <c r="KKJ2488" s="114"/>
      <c r="KKK2488" s="114"/>
      <c r="KKL2488" s="114"/>
      <c r="KKM2488" s="114"/>
      <c r="KKN2488" s="114"/>
      <c r="KKO2488" s="114"/>
      <c r="KKP2488" s="114"/>
      <c r="KKQ2488" s="114"/>
      <c r="KKR2488" s="114"/>
      <c r="KKS2488" s="114"/>
      <c r="KKT2488" s="114"/>
      <c r="KKU2488" s="114"/>
      <c r="KKV2488" s="114"/>
      <c r="KKW2488" s="114"/>
      <c r="KKX2488" s="114"/>
      <c r="KKY2488" s="114"/>
      <c r="KKZ2488" s="114"/>
      <c r="KLA2488" s="114"/>
      <c r="KLB2488" s="114"/>
      <c r="KLC2488" s="114"/>
      <c r="KLD2488" s="114"/>
      <c r="KLE2488" s="114"/>
      <c r="KLF2488" s="114"/>
      <c r="KLG2488" s="114"/>
      <c r="KLH2488" s="114"/>
      <c r="KLI2488" s="114"/>
      <c r="KLJ2488" s="114"/>
      <c r="KLK2488" s="114"/>
      <c r="KLL2488" s="114"/>
      <c r="KLM2488" s="114"/>
      <c r="KLN2488" s="114"/>
      <c r="KLO2488" s="114"/>
      <c r="KLP2488" s="114"/>
      <c r="KLQ2488" s="114"/>
      <c r="KLR2488" s="114"/>
      <c r="KLS2488" s="114"/>
      <c r="KLT2488" s="114"/>
      <c r="KLU2488" s="114"/>
      <c r="KLV2488" s="114"/>
      <c r="KLW2488" s="114"/>
      <c r="KLX2488" s="114"/>
      <c r="KLY2488" s="114"/>
      <c r="KLZ2488" s="114"/>
      <c r="KMA2488" s="114"/>
      <c r="KMB2488" s="114"/>
      <c r="KMC2488" s="114"/>
      <c r="KMD2488" s="114"/>
      <c r="KME2488" s="114"/>
      <c r="KMF2488" s="114"/>
      <c r="KMG2488" s="114"/>
      <c r="KMH2488" s="114"/>
      <c r="KMI2488" s="114"/>
      <c r="KMJ2488" s="114"/>
      <c r="KMK2488" s="114"/>
      <c r="KML2488" s="114"/>
      <c r="KMM2488" s="114"/>
      <c r="KMN2488" s="114"/>
      <c r="KMO2488" s="114"/>
      <c r="KMP2488" s="114"/>
      <c r="KMQ2488" s="114"/>
      <c r="KMR2488" s="114"/>
      <c r="KMS2488" s="114"/>
      <c r="KMT2488" s="114"/>
      <c r="KMU2488" s="114"/>
      <c r="KMV2488" s="114"/>
      <c r="KMW2488" s="114"/>
      <c r="KMX2488" s="114"/>
      <c r="KMY2488" s="114"/>
      <c r="KMZ2488" s="114"/>
      <c r="KNA2488" s="114"/>
      <c r="KNB2488" s="114"/>
      <c r="KNC2488" s="114"/>
      <c r="KND2488" s="114"/>
      <c r="KNE2488" s="114"/>
      <c r="KNF2488" s="114"/>
      <c r="KNG2488" s="114"/>
      <c r="KNH2488" s="114"/>
      <c r="KNI2488" s="114"/>
      <c r="KNJ2488" s="114"/>
      <c r="KNK2488" s="114"/>
      <c r="KNL2488" s="114"/>
      <c r="KNM2488" s="114"/>
      <c r="KNN2488" s="114"/>
      <c r="KNO2488" s="114"/>
      <c r="KNP2488" s="114"/>
      <c r="KNQ2488" s="114"/>
      <c r="KNR2488" s="114"/>
      <c r="KNS2488" s="114"/>
      <c r="KNT2488" s="114"/>
      <c r="KNU2488" s="114"/>
      <c r="KNV2488" s="114"/>
      <c r="KNW2488" s="114"/>
      <c r="KNX2488" s="114"/>
      <c r="KNY2488" s="114"/>
      <c r="KNZ2488" s="114"/>
      <c r="KOA2488" s="114"/>
      <c r="KOB2488" s="114"/>
      <c r="KOC2488" s="114"/>
      <c r="KOD2488" s="114"/>
      <c r="KOE2488" s="114"/>
      <c r="KOF2488" s="114"/>
      <c r="KOG2488" s="114"/>
      <c r="KOH2488" s="114"/>
      <c r="KOI2488" s="114"/>
      <c r="KOJ2488" s="114"/>
      <c r="KOK2488" s="114"/>
      <c r="KOL2488" s="114"/>
      <c r="KOM2488" s="114"/>
      <c r="KON2488" s="114"/>
      <c r="KOO2488" s="114"/>
      <c r="KOP2488" s="114"/>
      <c r="KOQ2488" s="114"/>
      <c r="KOR2488" s="114"/>
      <c r="KOS2488" s="114"/>
      <c r="KOT2488" s="114"/>
      <c r="KOU2488" s="114"/>
      <c r="KOV2488" s="114"/>
      <c r="KOW2488" s="114"/>
      <c r="KOX2488" s="114"/>
      <c r="KOY2488" s="114"/>
      <c r="KOZ2488" s="114"/>
      <c r="KPA2488" s="114"/>
      <c r="KPB2488" s="114"/>
      <c r="KPC2488" s="114"/>
      <c r="KPD2488" s="114"/>
      <c r="KPE2488" s="114"/>
      <c r="KPF2488" s="114"/>
      <c r="KPG2488" s="114"/>
      <c r="KPH2488" s="114"/>
      <c r="KPI2488" s="114"/>
      <c r="KPJ2488" s="114"/>
      <c r="KPK2488" s="114"/>
      <c r="KPL2488" s="114"/>
      <c r="KPM2488" s="114"/>
      <c r="KPN2488" s="114"/>
      <c r="KPO2488" s="114"/>
      <c r="KPP2488" s="114"/>
      <c r="KPQ2488" s="114"/>
      <c r="KPR2488" s="114"/>
      <c r="KPS2488" s="114"/>
      <c r="KPT2488" s="114"/>
      <c r="KPU2488" s="114"/>
      <c r="KPV2488" s="114"/>
      <c r="KPW2488" s="114"/>
      <c r="KPX2488" s="114"/>
      <c r="KPY2488" s="114"/>
      <c r="KPZ2488" s="114"/>
      <c r="KQA2488" s="114"/>
      <c r="KQB2488" s="114"/>
      <c r="KQC2488" s="114"/>
      <c r="KQD2488" s="114"/>
      <c r="KQE2488" s="114"/>
      <c r="KQF2488" s="114"/>
      <c r="KQG2488" s="114"/>
      <c r="KQH2488" s="114"/>
      <c r="KQI2488" s="114"/>
      <c r="KQJ2488" s="114"/>
      <c r="KQK2488" s="114"/>
      <c r="KQL2488" s="114"/>
      <c r="KQM2488" s="114"/>
      <c r="KQN2488" s="114"/>
      <c r="KQO2488" s="114"/>
      <c r="KQP2488" s="114"/>
      <c r="KQQ2488" s="114"/>
      <c r="KQR2488" s="114"/>
      <c r="KQS2488" s="114"/>
      <c r="KQT2488" s="114"/>
      <c r="KQU2488" s="114"/>
      <c r="KQV2488" s="114"/>
      <c r="KQW2488" s="114"/>
      <c r="KQX2488" s="114"/>
      <c r="KQY2488" s="114"/>
      <c r="KQZ2488" s="114"/>
      <c r="KRA2488" s="114"/>
      <c r="KRB2488" s="114"/>
      <c r="KRC2488" s="114"/>
      <c r="KRD2488" s="114"/>
      <c r="KRE2488" s="114"/>
      <c r="KRF2488" s="114"/>
      <c r="KRG2488" s="114"/>
      <c r="KRH2488" s="114"/>
      <c r="KRI2488" s="114"/>
      <c r="KRJ2488" s="114"/>
      <c r="KRK2488" s="114"/>
      <c r="KRL2488" s="114"/>
      <c r="KRM2488" s="114"/>
      <c r="KRN2488" s="114"/>
      <c r="KRO2488" s="114"/>
      <c r="KRP2488" s="114"/>
      <c r="KRQ2488" s="114"/>
      <c r="KRR2488" s="114"/>
      <c r="KRS2488" s="114"/>
      <c r="KRT2488" s="114"/>
      <c r="KRU2488" s="114"/>
      <c r="KRV2488" s="114"/>
      <c r="KRW2488" s="114"/>
      <c r="KRX2488" s="114"/>
      <c r="KRY2488" s="114"/>
      <c r="KRZ2488" s="114"/>
      <c r="KSA2488" s="114"/>
      <c r="KSB2488" s="114"/>
      <c r="KSC2488" s="114"/>
      <c r="KSD2488" s="114"/>
      <c r="KSE2488" s="114"/>
      <c r="KSF2488" s="114"/>
      <c r="KSG2488" s="114"/>
      <c r="KSH2488" s="114"/>
      <c r="KSI2488" s="114"/>
      <c r="KSJ2488" s="114"/>
      <c r="KSK2488" s="114"/>
      <c r="KSL2488" s="114"/>
      <c r="KSM2488" s="114"/>
      <c r="KSN2488" s="114"/>
      <c r="KSO2488" s="114"/>
      <c r="KSP2488" s="114"/>
      <c r="KSQ2488" s="114"/>
      <c r="KSR2488" s="114"/>
      <c r="KSS2488" s="114"/>
      <c r="KST2488" s="114"/>
      <c r="KSU2488" s="114"/>
      <c r="KSV2488" s="114"/>
      <c r="KSW2488" s="114"/>
      <c r="KSX2488" s="114"/>
      <c r="KSY2488" s="114"/>
      <c r="KSZ2488" s="114"/>
      <c r="KTA2488" s="114"/>
      <c r="KTB2488" s="114"/>
      <c r="KTC2488" s="114"/>
      <c r="KTD2488" s="114"/>
      <c r="KTE2488" s="114"/>
      <c r="KTF2488" s="114"/>
      <c r="KTG2488" s="114"/>
      <c r="KTH2488" s="114"/>
      <c r="KTI2488" s="114"/>
      <c r="KTJ2488" s="114"/>
      <c r="KTK2488" s="114"/>
      <c r="KTL2488" s="114"/>
      <c r="KTM2488" s="114"/>
      <c r="KTN2488" s="114"/>
      <c r="KTO2488" s="114"/>
      <c r="KTP2488" s="114"/>
      <c r="KTQ2488" s="114"/>
      <c r="KTR2488" s="114"/>
      <c r="KTS2488" s="114"/>
      <c r="KTT2488" s="114"/>
      <c r="KTU2488" s="114"/>
      <c r="KTV2488" s="114"/>
      <c r="KTW2488" s="114"/>
      <c r="KTX2488" s="114"/>
      <c r="KTY2488" s="114"/>
      <c r="KTZ2488" s="114"/>
      <c r="KUA2488" s="114"/>
      <c r="KUB2488" s="114"/>
      <c r="KUC2488" s="114"/>
      <c r="KUD2488" s="114"/>
      <c r="KUE2488" s="114"/>
      <c r="KUF2488" s="114"/>
      <c r="KUG2488" s="114"/>
      <c r="KUH2488" s="114"/>
      <c r="KUI2488" s="114"/>
      <c r="KUJ2488" s="114"/>
      <c r="KUK2488" s="114"/>
      <c r="KUL2488" s="114"/>
      <c r="KUM2488" s="114"/>
      <c r="KUN2488" s="114"/>
      <c r="KUO2488" s="114"/>
      <c r="KUP2488" s="114"/>
      <c r="KUQ2488" s="114"/>
      <c r="KUR2488" s="114"/>
      <c r="KUS2488" s="114"/>
      <c r="KUT2488" s="114"/>
      <c r="KUU2488" s="114"/>
      <c r="KUV2488" s="114"/>
      <c r="KUW2488" s="114"/>
      <c r="KUX2488" s="114"/>
      <c r="KUY2488" s="114"/>
      <c r="KUZ2488" s="114"/>
      <c r="KVA2488" s="114"/>
      <c r="KVB2488" s="114"/>
      <c r="KVC2488" s="114"/>
      <c r="KVD2488" s="114"/>
      <c r="KVE2488" s="114"/>
      <c r="KVF2488" s="114"/>
      <c r="KVG2488" s="114"/>
      <c r="KVH2488" s="114"/>
      <c r="KVI2488" s="114"/>
      <c r="KVJ2488" s="114"/>
      <c r="KVK2488" s="114"/>
      <c r="KVL2488" s="114"/>
      <c r="KVM2488" s="114"/>
      <c r="KVN2488" s="114"/>
      <c r="KVO2488" s="114"/>
      <c r="KVP2488" s="114"/>
      <c r="KVQ2488" s="114"/>
      <c r="KVR2488" s="114"/>
      <c r="KVS2488" s="114"/>
      <c r="KVT2488" s="114"/>
      <c r="KVU2488" s="114"/>
      <c r="KVV2488" s="114"/>
      <c r="KVW2488" s="114"/>
      <c r="KVX2488" s="114"/>
      <c r="KVY2488" s="114"/>
      <c r="KVZ2488" s="114"/>
      <c r="KWA2488" s="114"/>
      <c r="KWB2488" s="114"/>
      <c r="KWC2488" s="114"/>
      <c r="KWD2488" s="114"/>
      <c r="KWE2488" s="114"/>
      <c r="KWF2488" s="114"/>
      <c r="KWG2488" s="114"/>
      <c r="KWH2488" s="114"/>
      <c r="KWI2488" s="114"/>
      <c r="KWJ2488" s="114"/>
      <c r="KWK2488" s="114"/>
      <c r="KWL2488" s="114"/>
      <c r="KWM2488" s="114"/>
      <c r="KWN2488" s="114"/>
      <c r="KWO2488" s="114"/>
      <c r="KWP2488" s="114"/>
      <c r="KWQ2488" s="114"/>
      <c r="KWR2488" s="114"/>
      <c r="KWS2488" s="114"/>
      <c r="KWT2488" s="114"/>
      <c r="KWU2488" s="114"/>
      <c r="KWV2488" s="114"/>
      <c r="KWW2488" s="114"/>
      <c r="KWX2488" s="114"/>
      <c r="KWY2488" s="114"/>
      <c r="KWZ2488" s="114"/>
      <c r="KXA2488" s="114"/>
      <c r="KXB2488" s="114"/>
      <c r="KXC2488" s="114"/>
      <c r="KXD2488" s="114"/>
      <c r="KXE2488" s="114"/>
      <c r="KXF2488" s="114"/>
      <c r="KXG2488" s="114"/>
      <c r="KXH2488" s="114"/>
      <c r="KXI2488" s="114"/>
      <c r="KXJ2488" s="114"/>
      <c r="KXK2488" s="114"/>
      <c r="KXL2488" s="114"/>
      <c r="KXM2488" s="114"/>
      <c r="KXN2488" s="114"/>
      <c r="KXO2488" s="114"/>
      <c r="KXP2488" s="114"/>
      <c r="KXQ2488" s="114"/>
      <c r="KXR2488" s="114"/>
      <c r="KXS2488" s="114"/>
      <c r="KXT2488" s="114"/>
      <c r="KXU2488" s="114"/>
      <c r="KXV2488" s="114"/>
      <c r="KXW2488" s="114"/>
      <c r="KXX2488" s="114"/>
      <c r="KXY2488" s="114"/>
      <c r="KXZ2488" s="114"/>
      <c r="KYA2488" s="114"/>
      <c r="KYB2488" s="114"/>
      <c r="KYC2488" s="114"/>
      <c r="KYD2488" s="114"/>
      <c r="KYE2488" s="114"/>
      <c r="KYF2488" s="114"/>
      <c r="KYG2488" s="114"/>
      <c r="KYH2488" s="114"/>
      <c r="KYI2488" s="114"/>
      <c r="KYJ2488" s="114"/>
      <c r="KYK2488" s="114"/>
      <c r="KYL2488" s="114"/>
      <c r="KYM2488" s="114"/>
      <c r="KYN2488" s="114"/>
      <c r="KYO2488" s="114"/>
      <c r="KYP2488" s="114"/>
      <c r="KYQ2488" s="114"/>
      <c r="KYR2488" s="114"/>
      <c r="KYS2488" s="114"/>
      <c r="KYT2488" s="114"/>
      <c r="KYU2488" s="114"/>
      <c r="KYV2488" s="114"/>
      <c r="KYW2488" s="114"/>
      <c r="KYX2488" s="114"/>
      <c r="KYY2488" s="114"/>
      <c r="KYZ2488" s="114"/>
      <c r="KZA2488" s="114"/>
      <c r="KZB2488" s="114"/>
      <c r="KZC2488" s="114"/>
      <c r="KZD2488" s="114"/>
      <c r="KZE2488" s="114"/>
      <c r="KZF2488" s="114"/>
      <c r="KZG2488" s="114"/>
      <c r="KZH2488" s="114"/>
      <c r="KZI2488" s="114"/>
      <c r="KZJ2488" s="114"/>
      <c r="KZK2488" s="114"/>
      <c r="KZL2488" s="114"/>
      <c r="KZM2488" s="114"/>
      <c r="KZN2488" s="114"/>
      <c r="KZO2488" s="114"/>
      <c r="KZP2488" s="114"/>
      <c r="KZQ2488" s="114"/>
      <c r="KZR2488" s="114"/>
      <c r="KZS2488" s="114"/>
      <c r="KZT2488" s="114"/>
      <c r="KZU2488" s="114"/>
      <c r="KZV2488" s="114"/>
      <c r="KZW2488" s="114"/>
      <c r="KZX2488" s="114"/>
      <c r="KZY2488" s="114"/>
      <c r="KZZ2488" s="114"/>
      <c r="LAA2488" s="114"/>
      <c r="LAB2488" s="114"/>
      <c r="LAC2488" s="114"/>
      <c r="LAD2488" s="114"/>
      <c r="LAE2488" s="114"/>
      <c r="LAF2488" s="114"/>
      <c r="LAG2488" s="114"/>
      <c r="LAH2488" s="114"/>
      <c r="LAI2488" s="114"/>
      <c r="LAJ2488" s="114"/>
      <c r="LAK2488" s="114"/>
      <c r="LAL2488" s="114"/>
      <c r="LAM2488" s="114"/>
      <c r="LAN2488" s="114"/>
      <c r="LAO2488" s="114"/>
      <c r="LAP2488" s="114"/>
      <c r="LAQ2488" s="114"/>
      <c r="LAR2488" s="114"/>
      <c r="LAS2488" s="114"/>
      <c r="LAT2488" s="114"/>
      <c r="LAU2488" s="114"/>
      <c r="LAV2488" s="114"/>
      <c r="LAW2488" s="114"/>
      <c r="LAX2488" s="114"/>
      <c r="LAY2488" s="114"/>
      <c r="LAZ2488" s="114"/>
      <c r="LBA2488" s="114"/>
      <c r="LBB2488" s="114"/>
      <c r="LBC2488" s="114"/>
      <c r="LBD2488" s="114"/>
      <c r="LBE2488" s="114"/>
      <c r="LBF2488" s="114"/>
      <c r="LBG2488" s="114"/>
      <c r="LBH2488" s="114"/>
      <c r="LBI2488" s="114"/>
      <c r="LBJ2488" s="114"/>
      <c r="LBK2488" s="114"/>
      <c r="LBL2488" s="114"/>
      <c r="LBM2488" s="114"/>
      <c r="LBN2488" s="114"/>
      <c r="LBO2488" s="114"/>
      <c r="LBP2488" s="114"/>
      <c r="LBQ2488" s="114"/>
      <c r="LBR2488" s="114"/>
      <c r="LBS2488" s="114"/>
      <c r="LBT2488" s="114"/>
      <c r="LBU2488" s="114"/>
      <c r="LBV2488" s="114"/>
      <c r="LBW2488" s="114"/>
      <c r="LBX2488" s="114"/>
      <c r="LBY2488" s="114"/>
      <c r="LBZ2488" s="114"/>
      <c r="LCA2488" s="114"/>
      <c r="LCB2488" s="114"/>
      <c r="LCC2488" s="114"/>
      <c r="LCD2488" s="114"/>
      <c r="LCE2488" s="114"/>
      <c r="LCF2488" s="114"/>
      <c r="LCG2488" s="114"/>
      <c r="LCH2488" s="114"/>
      <c r="LCI2488" s="114"/>
      <c r="LCJ2488" s="114"/>
      <c r="LCK2488" s="114"/>
      <c r="LCL2488" s="114"/>
      <c r="LCM2488" s="114"/>
      <c r="LCN2488" s="114"/>
      <c r="LCO2488" s="114"/>
      <c r="LCP2488" s="114"/>
      <c r="LCQ2488" s="114"/>
      <c r="LCR2488" s="114"/>
      <c r="LCS2488" s="114"/>
      <c r="LCT2488" s="114"/>
      <c r="LCU2488" s="114"/>
      <c r="LCV2488" s="114"/>
      <c r="LCW2488" s="114"/>
      <c r="LCX2488" s="114"/>
      <c r="LCY2488" s="114"/>
      <c r="LCZ2488" s="114"/>
      <c r="LDA2488" s="114"/>
      <c r="LDB2488" s="114"/>
      <c r="LDC2488" s="114"/>
      <c r="LDD2488" s="114"/>
      <c r="LDE2488" s="114"/>
      <c r="LDF2488" s="114"/>
      <c r="LDG2488" s="114"/>
      <c r="LDH2488" s="114"/>
      <c r="LDI2488" s="114"/>
      <c r="LDJ2488" s="114"/>
      <c r="LDK2488" s="114"/>
      <c r="LDL2488" s="114"/>
      <c r="LDM2488" s="114"/>
      <c r="LDN2488" s="114"/>
      <c r="LDO2488" s="114"/>
      <c r="LDP2488" s="114"/>
      <c r="LDQ2488" s="114"/>
      <c r="LDR2488" s="114"/>
      <c r="LDS2488" s="114"/>
      <c r="LDT2488" s="114"/>
      <c r="LDU2488" s="114"/>
      <c r="LDV2488" s="114"/>
      <c r="LDW2488" s="114"/>
      <c r="LDX2488" s="114"/>
      <c r="LDY2488" s="114"/>
      <c r="LDZ2488" s="114"/>
      <c r="LEA2488" s="114"/>
      <c r="LEB2488" s="114"/>
      <c r="LEC2488" s="114"/>
      <c r="LED2488" s="114"/>
      <c r="LEE2488" s="114"/>
      <c r="LEF2488" s="114"/>
      <c r="LEG2488" s="114"/>
      <c r="LEH2488" s="114"/>
      <c r="LEI2488" s="114"/>
      <c r="LEJ2488" s="114"/>
      <c r="LEK2488" s="114"/>
      <c r="LEL2488" s="114"/>
      <c r="LEM2488" s="114"/>
      <c r="LEN2488" s="114"/>
      <c r="LEO2488" s="114"/>
      <c r="LEP2488" s="114"/>
      <c r="LEQ2488" s="114"/>
      <c r="LER2488" s="114"/>
      <c r="LES2488" s="114"/>
      <c r="LET2488" s="114"/>
      <c r="LEU2488" s="114"/>
      <c r="LEV2488" s="114"/>
      <c r="LEW2488" s="114"/>
      <c r="LEX2488" s="114"/>
      <c r="LEY2488" s="114"/>
      <c r="LEZ2488" s="114"/>
      <c r="LFA2488" s="114"/>
      <c r="LFB2488" s="114"/>
      <c r="LFC2488" s="114"/>
      <c r="LFD2488" s="114"/>
      <c r="LFE2488" s="114"/>
      <c r="LFF2488" s="114"/>
      <c r="LFG2488" s="114"/>
      <c r="LFH2488" s="114"/>
      <c r="LFI2488" s="114"/>
      <c r="LFJ2488" s="114"/>
      <c r="LFK2488" s="114"/>
      <c r="LFL2488" s="114"/>
      <c r="LFM2488" s="114"/>
      <c r="LFN2488" s="114"/>
      <c r="LFO2488" s="114"/>
      <c r="LFP2488" s="114"/>
      <c r="LFQ2488" s="114"/>
      <c r="LFR2488" s="114"/>
      <c r="LFS2488" s="114"/>
      <c r="LFT2488" s="114"/>
      <c r="LFU2488" s="114"/>
      <c r="LFV2488" s="114"/>
      <c r="LFW2488" s="114"/>
      <c r="LFX2488" s="114"/>
      <c r="LFY2488" s="114"/>
      <c r="LFZ2488" s="114"/>
      <c r="LGA2488" s="114"/>
      <c r="LGB2488" s="114"/>
      <c r="LGC2488" s="114"/>
      <c r="LGD2488" s="114"/>
      <c r="LGE2488" s="114"/>
      <c r="LGF2488" s="114"/>
      <c r="LGG2488" s="114"/>
      <c r="LGH2488" s="114"/>
      <c r="LGI2488" s="114"/>
      <c r="LGJ2488" s="114"/>
      <c r="LGK2488" s="114"/>
      <c r="LGL2488" s="114"/>
      <c r="LGM2488" s="114"/>
      <c r="LGN2488" s="114"/>
      <c r="LGO2488" s="114"/>
      <c r="LGP2488" s="114"/>
      <c r="LGQ2488" s="114"/>
      <c r="LGR2488" s="114"/>
      <c r="LGS2488" s="114"/>
      <c r="LGT2488" s="114"/>
      <c r="LGU2488" s="114"/>
      <c r="LGV2488" s="114"/>
      <c r="LGW2488" s="114"/>
      <c r="LGX2488" s="114"/>
      <c r="LGY2488" s="114"/>
      <c r="LGZ2488" s="114"/>
      <c r="LHA2488" s="114"/>
      <c r="LHB2488" s="114"/>
      <c r="LHC2488" s="114"/>
      <c r="LHD2488" s="114"/>
      <c r="LHE2488" s="114"/>
      <c r="LHF2488" s="114"/>
      <c r="LHG2488" s="114"/>
      <c r="LHH2488" s="114"/>
      <c r="LHI2488" s="114"/>
      <c r="LHJ2488" s="114"/>
      <c r="LHK2488" s="114"/>
      <c r="LHL2488" s="114"/>
      <c r="LHM2488" s="114"/>
      <c r="LHN2488" s="114"/>
      <c r="LHO2488" s="114"/>
      <c r="LHP2488" s="114"/>
      <c r="LHQ2488" s="114"/>
      <c r="LHR2488" s="114"/>
      <c r="LHS2488" s="114"/>
      <c r="LHT2488" s="114"/>
      <c r="LHU2488" s="114"/>
      <c r="LHV2488" s="114"/>
      <c r="LHW2488" s="114"/>
      <c r="LHX2488" s="114"/>
      <c r="LHY2488" s="114"/>
      <c r="LHZ2488" s="114"/>
      <c r="LIA2488" s="114"/>
      <c r="LIB2488" s="114"/>
      <c r="LIC2488" s="114"/>
      <c r="LID2488" s="114"/>
      <c r="LIE2488" s="114"/>
      <c r="LIF2488" s="114"/>
      <c r="LIG2488" s="114"/>
      <c r="LIH2488" s="114"/>
      <c r="LII2488" s="114"/>
      <c r="LIJ2488" s="114"/>
      <c r="LIK2488" s="114"/>
      <c r="LIL2488" s="114"/>
      <c r="LIM2488" s="114"/>
      <c r="LIN2488" s="114"/>
      <c r="LIO2488" s="114"/>
      <c r="LIP2488" s="114"/>
      <c r="LIQ2488" s="114"/>
      <c r="LIR2488" s="114"/>
      <c r="LIS2488" s="114"/>
      <c r="LIT2488" s="114"/>
      <c r="LIU2488" s="114"/>
      <c r="LIV2488" s="114"/>
      <c r="LIW2488" s="114"/>
      <c r="LIX2488" s="114"/>
      <c r="LIY2488" s="114"/>
      <c r="LIZ2488" s="114"/>
      <c r="LJA2488" s="114"/>
      <c r="LJB2488" s="114"/>
      <c r="LJC2488" s="114"/>
      <c r="LJD2488" s="114"/>
      <c r="LJE2488" s="114"/>
      <c r="LJF2488" s="114"/>
      <c r="LJG2488" s="114"/>
      <c r="LJH2488" s="114"/>
      <c r="LJI2488" s="114"/>
      <c r="LJJ2488" s="114"/>
      <c r="LJK2488" s="114"/>
      <c r="LJL2488" s="114"/>
      <c r="LJM2488" s="114"/>
      <c r="LJN2488" s="114"/>
      <c r="LJO2488" s="114"/>
      <c r="LJP2488" s="114"/>
      <c r="LJQ2488" s="114"/>
      <c r="LJR2488" s="114"/>
      <c r="LJS2488" s="114"/>
      <c r="LJT2488" s="114"/>
      <c r="LJU2488" s="114"/>
      <c r="LJV2488" s="114"/>
      <c r="LJW2488" s="114"/>
      <c r="LJX2488" s="114"/>
      <c r="LJY2488" s="114"/>
      <c r="LJZ2488" s="114"/>
      <c r="LKA2488" s="114"/>
      <c r="LKB2488" s="114"/>
      <c r="LKC2488" s="114"/>
      <c r="LKD2488" s="114"/>
      <c r="LKE2488" s="114"/>
      <c r="LKF2488" s="114"/>
      <c r="LKG2488" s="114"/>
      <c r="LKH2488" s="114"/>
      <c r="LKI2488" s="114"/>
      <c r="LKJ2488" s="114"/>
      <c r="LKK2488" s="114"/>
      <c r="LKL2488" s="114"/>
      <c r="LKM2488" s="114"/>
      <c r="LKN2488" s="114"/>
      <c r="LKO2488" s="114"/>
      <c r="LKP2488" s="114"/>
      <c r="LKQ2488" s="114"/>
      <c r="LKR2488" s="114"/>
      <c r="LKS2488" s="114"/>
      <c r="LKT2488" s="114"/>
      <c r="LKU2488" s="114"/>
      <c r="LKV2488" s="114"/>
      <c r="LKW2488" s="114"/>
      <c r="LKX2488" s="114"/>
      <c r="LKY2488" s="114"/>
      <c r="LKZ2488" s="114"/>
      <c r="LLA2488" s="114"/>
      <c r="LLB2488" s="114"/>
      <c r="LLC2488" s="114"/>
      <c r="LLD2488" s="114"/>
      <c r="LLE2488" s="114"/>
      <c r="LLF2488" s="114"/>
      <c r="LLG2488" s="114"/>
      <c r="LLH2488" s="114"/>
      <c r="LLI2488" s="114"/>
      <c r="LLJ2488" s="114"/>
      <c r="LLK2488" s="114"/>
      <c r="LLL2488" s="114"/>
      <c r="LLM2488" s="114"/>
      <c r="LLN2488" s="114"/>
      <c r="LLO2488" s="114"/>
      <c r="LLP2488" s="114"/>
      <c r="LLQ2488" s="114"/>
      <c r="LLR2488" s="114"/>
      <c r="LLS2488" s="114"/>
      <c r="LLT2488" s="114"/>
      <c r="LLU2488" s="114"/>
      <c r="LLV2488" s="114"/>
      <c r="LLW2488" s="114"/>
      <c r="LLX2488" s="114"/>
      <c r="LLY2488" s="114"/>
      <c r="LLZ2488" s="114"/>
      <c r="LMA2488" s="114"/>
      <c r="LMB2488" s="114"/>
      <c r="LMC2488" s="114"/>
      <c r="LMD2488" s="114"/>
      <c r="LME2488" s="114"/>
      <c r="LMF2488" s="114"/>
      <c r="LMG2488" s="114"/>
      <c r="LMH2488" s="114"/>
      <c r="LMI2488" s="114"/>
      <c r="LMJ2488" s="114"/>
      <c r="LMK2488" s="114"/>
      <c r="LML2488" s="114"/>
      <c r="LMM2488" s="114"/>
      <c r="LMN2488" s="114"/>
      <c r="LMO2488" s="114"/>
      <c r="LMP2488" s="114"/>
      <c r="LMQ2488" s="114"/>
      <c r="LMR2488" s="114"/>
      <c r="LMS2488" s="114"/>
      <c r="LMT2488" s="114"/>
      <c r="LMU2488" s="114"/>
      <c r="LMV2488" s="114"/>
      <c r="LMW2488" s="114"/>
      <c r="LMX2488" s="114"/>
      <c r="LMY2488" s="114"/>
      <c r="LMZ2488" s="114"/>
      <c r="LNA2488" s="114"/>
      <c r="LNB2488" s="114"/>
      <c r="LNC2488" s="114"/>
      <c r="LND2488" s="114"/>
      <c r="LNE2488" s="114"/>
      <c r="LNF2488" s="114"/>
      <c r="LNG2488" s="114"/>
      <c r="LNH2488" s="114"/>
      <c r="LNI2488" s="114"/>
      <c r="LNJ2488" s="114"/>
      <c r="LNK2488" s="114"/>
      <c r="LNL2488" s="114"/>
      <c r="LNM2488" s="114"/>
      <c r="LNN2488" s="114"/>
      <c r="LNO2488" s="114"/>
      <c r="LNP2488" s="114"/>
      <c r="LNQ2488" s="114"/>
      <c r="LNR2488" s="114"/>
      <c r="LNS2488" s="114"/>
      <c r="LNT2488" s="114"/>
      <c r="LNU2488" s="114"/>
      <c r="LNV2488" s="114"/>
      <c r="LNW2488" s="114"/>
      <c r="LNX2488" s="114"/>
      <c r="LNY2488" s="114"/>
      <c r="LNZ2488" s="114"/>
      <c r="LOA2488" s="114"/>
      <c r="LOB2488" s="114"/>
      <c r="LOC2488" s="114"/>
      <c r="LOD2488" s="114"/>
      <c r="LOE2488" s="114"/>
      <c r="LOF2488" s="114"/>
      <c r="LOG2488" s="114"/>
      <c r="LOH2488" s="114"/>
      <c r="LOI2488" s="114"/>
      <c r="LOJ2488" s="114"/>
      <c r="LOK2488" s="114"/>
      <c r="LOL2488" s="114"/>
      <c r="LOM2488" s="114"/>
      <c r="LON2488" s="114"/>
      <c r="LOO2488" s="114"/>
      <c r="LOP2488" s="114"/>
      <c r="LOQ2488" s="114"/>
      <c r="LOR2488" s="114"/>
      <c r="LOS2488" s="114"/>
      <c r="LOT2488" s="114"/>
      <c r="LOU2488" s="114"/>
      <c r="LOV2488" s="114"/>
      <c r="LOW2488" s="114"/>
      <c r="LOX2488" s="114"/>
      <c r="LOY2488" s="114"/>
      <c r="LOZ2488" s="114"/>
      <c r="LPA2488" s="114"/>
      <c r="LPB2488" s="114"/>
      <c r="LPC2488" s="114"/>
      <c r="LPD2488" s="114"/>
      <c r="LPE2488" s="114"/>
      <c r="LPF2488" s="114"/>
      <c r="LPG2488" s="114"/>
      <c r="LPH2488" s="114"/>
      <c r="LPI2488" s="114"/>
      <c r="LPJ2488" s="114"/>
      <c r="LPK2488" s="114"/>
      <c r="LPL2488" s="114"/>
      <c r="LPM2488" s="114"/>
      <c r="LPN2488" s="114"/>
      <c r="LPO2488" s="114"/>
      <c r="LPP2488" s="114"/>
      <c r="LPQ2488" s="114"/>
      <c r="LPR2488" s="114"/>
      <c r="LPS2488" s="114"/>
      <c r="LPT2488" s="114"/>
      <c r="LPU2488" s="114"/>
      <c r="LPV2488" s="114"/>
      <c r="LPW2488" s="114"/>
      <c r="LPX2488" s="114"/>
      <c r="LPY2488" s="114"/>
      <c r="LPZ2488" s="114"/>
      <c r="LQA2488" s="114"/>
      <c r="LQB2488" s="114"/>
      <c r="LQC2488" s="114"/>
      <c r="LQD2488" s="114"/>
      <c r="LQE2488" s="114"/>
      <c r="LQF2488" s="114"/>
      <c r="LQG2488" s="114"/>
      <c r="LQH2488" s="114"/>
      <c r="LQI2488" s="114"/>
      <c r="LQJ2488" s="114"/>
      <c r="LQK2488" s="114"/>
      <c r="LQL2488" s="114"/>
      <c r="LQM2488" s="114"/>
      <c r="LQN2488" s="114"/>
      <c r="LQO2488" s="114"/>
      <c r="LQP2488" s="114"/>
      <c r="LQQ2488" s="114"/>
      <c r="LQR2488" s="114"/>
      <c r="LQS2488" s="114"/>
      <c r="LQT2488" s="114"/>
      <c r="LQU2488" s="114"/>
      <c r="LQV2488" s="114"/>
      <c r="LQW2488" s="114"/>
      <c r="LQX2488" s="114"/>
      <c r="LQY2488" s="114"/>
      <c r="LQZ2488" s="114"/>
      <c r="LRA2488" s="114"/>
      <c r="LRB2488" s="114"/>
      <c r="LRC2488" s="114"/>
      <c r="LRD2488" s="114"/>
      <c r="LRE2488" s="114"/>
      <c r="LRF2488" s="114"/>
      <c r="LRG2488" s="114"/>
      <c r="LRH2488" s="114"/>
      <c r="LRI2488" s="114"/>
      <c r="LRJ2488" s="114"/>
      <c r="LRK2488" s="114"/>
      <c r="LRL2488" s="114"/>
      <c r="LRM2488" s="114"/>
      <c r="LRN2488" s="114"/>
      <c r="LRO2488" s="114"/>
      <c r="LRP2488" s="114"/>
      <c r="LRQ2488" s="114"/>
      <c r="LRR2488" s="114"/>
      <c r="LRS2488" s="114"/>
      <c r="LRT2488" s="114"/>
      <c r="LRU2488" s="114"/>
      <c r="LRV2488" s="114"/>
      <c r="LRW2488" s="114"/>
      <c r="LRX2488" s="114"/>
      <c r="LRY2488" s="114"/>
      <c r="LRZ2488" s="114"/>
      <c r="LSA2488" s="114"/>
      <c r="LSB2488" s="114"/>
      <c r="LSC2488" s="114"/>
      <c r="LSD2488" s="114"/>
      <c r="LSE2488" s="114"/>
      <c r="LSF2488" s="114"/>
      <c r="LSG2488" s="114"/>
      <c r="LSH2488" s="114"/>
      <c r="LSI2488" s="114"/>
      <c r="LSJ2488" s="114"/>
      <c r="LSK2488" s="114"/>
      <c r="LSL2488" s="114"/>
      <c r="LSM2488" s="114"/>
      <c r="LSN2488" s="114"/>
      <c r="LSO2488" s="114"/>
      <c r="LSP2488" s="114"/>
      <c r="LSQ2488" s="114"/>
      <c r="LSR2488" s="114"/>
      <c r="LSS2488" s="114"/>
      <c r="LST2488" s="114"/>
      <c r="LSU2488" s="114"/>
      <c r="LSV2488" s="114"/>
      <c r="LSW2488" s="114"/>
      <c r="LSX2488" s="114"/>
      <c r="LSY2488" s="114"/>
      <c r="LSZ2488" s="114"/>
      <c r="LTA2488" s="114"/>
      <c r="LTB2488" s="114"/>
      <c r="LTC2488" s="114"/>
      <c r="LTD2488" s="114"/>
      <c r="LTE2488" s="114"/>
      <c r="LTF2488" s="114"/>
      <c r="LTG2488" s="114"/>
      <c r="LTH2488" s="114"/>
      <c r="LTI2488" s="114"/>
      <c r="LTJ2488" s="114"/>
      <c r="LTK2488" s="114"/>
      <c r="LTL2488" s="114"/>
      <c r="LTM2488" s="114"/>
      <c r="LTN2488" s="114"/>
      <c r="LTO2488" s="114"/>
      <c r="LTP2488" s="114"/>
      <c r="LTQ2488" s="114"/>
      <c r="LTR2488" s="114"/>
      <c r="LTS2488" s="114"/>
      <c r="LTT2488" s="114"/>
      <c r="LTU2488" s="114"/>
      <c r="LTV2488" s="114"/>
      <c r="LTW2488" s="114"/>
      <c r="LTX2488" s="114"/>
      <c r="LTY2488" s="114"/>
      <c r="LTZ2488" s="114"/>
      <c r="LUA2488" s="114"/>
      <c r="LUB2488" s="114"/>
      <c r="LUC2488" s="114"/>
      <c r="LUD2488" s="114"/>
      <c r="LUE2488" s="114"/>
      <c r="LUF2488" s="114"/>
      <c r="LUG2488" s="114"/>
      <c r="LUH2488" s="114"/>
      <c r="LUI2488" s="114"/>
      <c r="LUJ2488" s="114"/>
      <c r="LUK2488" s="114"/>
      <c r="LUL2488" s="114"/>
      <c r="LUM2488" s="114"/>
      <c r="LUN2488" s="114"/>
      <c r="LUO2488" s="114"/>
      <c r="LUP2488" s="114"/>
      <c r="LUQ2488" s="114"/>
      <c r="LUR2488" s="114"/>
      <c r="LUS2488" s="114"/>
      <c r="LUT2488" s="114"/>
      <c r="LUU2488" s="114"/>
      <c r="LUV2488" s="114"/>
      <c r="LUW2488" s="114"/>
      <c r="LUX2488" s="114"/>
      <c r="LUY2488" s="114"/>
      <c r="LUZ2488" s="114"/>
      <c r="LVA2488" s="114"/>
      <c r="LVB2488" s="114"/>
      <c r="LVC2488" s="114"/>
      <c r="LVD2488" s="114"/>
      <c r="LVE2488" s="114"/>
      <c r="LVF2488" s="114"/>
      <c r="LVG2488" s="114"/>
      <c r="LVH2488" s="114"/>
      <c r="LVI2488" s="114"/>
      <c r="LVJ2488" s="114"/>
      <c r="LVK2488" s="114"/>
      <c r="LVL2488" s="114"/>
      <c r="LVM2488" s="114"/>
      <c r="LVN2488" s="114"/>
      <c r="LVO2488" s="114"/>
      <c r="LVP2488" s="114"/>
      <c r="LVQ2488" s="114"/>
      <c r="LVR2488" s="114"/>
      <c r="LVS2488" s="114"/>
      <c r="LVT2488" s="114"/>
      <c r="LVU2488" s="114"/>
      <c r="LVV2488" s="114"/>
      <c r="LVW2488" s="114"/>
      <c r="LVX2488" s="114"/>
      <c r="LVY2488" s="114"/>
      <c r="LVZ2488" s="114"/>
      <c r="LWA2488" s="114"/>
      <c r="LWB2488" s="114"/>
      <c r="LWC2488" s="114"/>
      <c r="LWD2488" s="114"/>
      <c r="LWE2488" s="114"/>
      <c r="LWF2488" s="114"/>
      <c r="LWG2488" s="114"/>
      <c r="LWH2488" s="114"/>
      <c r="LWI2488" s="114"/>
      <c r="LWJ2488" s="114"/>
      <c r="LWK2488" s="114"/>
      <c r="LWL2488" s="114"/>
      <c r="LWM2488" s="114"/>
      <c r="LWN2488" s="114"/>
      <c r="LWO2488" s="114"/>
      <c r="LWP2488" s="114"/>
      <c r="LWQ2488" s="114"/>
      <c r="LWR2488" s="114"/>
      <c r="LWS2488" s="114"/>
      <c r="LWT2488" s="114"/>
      <c r="LWU2488" s="114"/>
      <c r="LWV2488" s="114"/>
      <c r="LWW2488" s="114"/>
      <c r="LWX2488" s="114"/>
      <c r="LWY2488" s="114"/>
      <c r="LWZ2488" s="114"/>
      <c r="LXA2488" s="114"/>
      <c r="LXB2488" s="114"/>
      <c r="LXC2488" s="114"/>
      <c r="LXD2488" s="114"/>
      <c r="LXE2488" s="114"/>
      <c r="LXF2488" s="114"/>
      <c r="LXG2488" s="114"/>
      <c r="LXH2488" s="114"/>
      <c r="LXI2488" s="114"/>
      <c r="LXJ2488" s="114"/>
      <c r="LXK2488" s="114"/>
      <c r="LXL2488" s="114"/>
      <c r="LXM2488" s="114"/>
      <c r="LXN2488" s="114"/>
      <c r="LXO2488" s="114"/>
      <c r="LXP2488" s="114"/>
      <c r="LXQ2488" s="114"/>
      <c r="LXR2488" s="114"/>
      <c r="LXS2488" s="114"/>
      <c r="LXT2488" s="114"/>
      <c r="LXU2488" s="114"/>
      <c r="LXV2488" s="114"/>
      <c r="LXW2488" s="114"/>
      <c r="LXX2488" s="114"/>
      <c r="LXY2488" s="114"/>
      <c r="LXZ2488" s="114"/>
      <c r="LYA2488" s="114"/>
      <c r="LYB2488" s="114"/>
      <c r="LYC2488" s="114"/>
      <c r="LYD2488" s="114"/>
      <c r="LYE2488" s="114"/>
      <c r="LYF2488" s="114"/>
      <c r="LYG2488" s="114"/>
      <c r="LYH2488" s="114"/>
      <c r="LYI2488" s="114"/>
      <c r="LYJ2488" s="114"/>
      <c r="LYK2488" s="114"/>
      <c r="LYL2488" s="114"/>
      <c r="LYM2488" s="114"/>
      <c r="LYN2488" s="114"/>
      <c r="LYO2488" s="114"/>
      <c r="LYP2488" s="114"/>
      <c r="LYQ2488" s="114"/>
      <c r="LYR2488" s="114"/>
      <c r="LYS2488" s="114"/>
      <c r="LYT2488" s="114"/>
      <c r="LYU2488" s="114"/>
      <c r="LYV2488" s="114"/>
      <c r="LYW2488" s="114"/>
      <c r="LYX2488" s="114"/>
      <c r="LYY2488" s="114"/>
      <c r="LYZ2488" s="114"/>
      <c r="LZA2488" s="114"/>
      <c r="LZB2488" s="114"/>
      <c r="LZC2488" s="114"/>
      <c r="LZD2488" s="114"/>
      <c r="LZE2488" s="114"/>
      <c r="LZF2488" s="114"/>
      <c r="LZG2488" s="114"/>
      <c r="LZH2488" s="114"/>
      <c r="LZI2488" s="114"/>
      <c r="LZJ2488" s="114"/>
      <c r="LZK2488" s="114"/>
      <c r="LZL2488" s="114"/>
      <c r="LZM2488" s="114"/>
      <c r="LZN2488" s="114"/>
      <c r="LZO2488" s="114"/>
      <c r="LZP2488" s="114"/>
      <c r="LZQ2488" s="114"/>
      <c r="LZR2488" s="114"/>
      <c r="LZS2488" s="114"/>
      <c r="LZT2488" s="114"/>
      <c r="LZU2488" s="114"/>
      <c r="LZV2488" s="114"/>
      <c r="LZW2488" s="114"/>
      <c r="LZX2488" s="114"/>
      <c r="LZY2488" s="114"/>
      <c r="LZZ2488" s="114"/>
      <c r="MAA2488" s="114"/>
      <c r="MAB2488" s="114"/>
      <c r="MAC2488" s="114"/>
      <c r="MAD2488" s="114"/>
      <c r="MAE2488" s="114"/>
      <c r="MAF2488" s="114"/>
      <c r="MAG2488" s="114"/>
      <c r="MAH2488" s="114"/>
      <c r="MAI2488" s="114"/>
      <c r="MAJ2488" s="114"/>
      <c r="MAK2488" s="114"/>
      <c r="MAL2488" s="114"/>
      <c r="MAM2488" s="114"/>
      <c r="MAN2488" s="114"/>
      <c r="MAO2488" s="114"/>
      <c r="MAP2488" s="114"/>
      <c r="MAQ2488" s="114"/>
      <c r="MAR2488" s="114"/>
      <c r="MAS2488" s="114"/>
      <c r="MAT2488" s="114"/>
      <c r="MAU2488" s="114"/>
      <c r="MAV2488" s="114"/>
      <c r="MAW2488" s="114"/>
      <c r="MAX2488" s="114"/>
      <c r="MAY2488" s="114"/>
      <c r="MAZ2488" s="114"/>
      <c r="MBA2488" s="114"/>
      <c r="MBB2488" s="114"/>
      <c r="MBC2488" s="114"/>
      <c r="MBD2488" s="114"/>
      <c r="MBE2488" s="114"/>
      <c r="MBF2488" s="114"/>
      <c r="MBG2488" s="114"/>
      <c r="MBH2488" s="114"/>
      <c r="MBI2488" s="114"/>
      <c r="MBJ2488" s="114"/>
      <c r="MBK2488" s="114"/>
      <c r="MBL2488" s="114"/>
      <c r="MBM2488" s="114"/>
      <c r="MBN2488" s="114"/>
      <c r="MBO2488" s="114"/>
      <c r="MBP2488" s="114"/>
      <c r="MBQ2488" s="114"/>
      <c r="MBR2488" s="114"/>
      <c r="MBS2488" s="114"/>
      <c r="MBT2488" s="114"/>
      <c r="MBU2488" s="114"/>
      <c r="MBV2488" s="114"/>
      <c r="MBW2488" s="114"/>
      <c r="MBX2488" s="114"/>
      <c r="MBY2488" s="114"/>
      <c r="MBZ2488" s="114"/>
      <c r="MCA2488" s="114"/>
      <c r="MCB2488" s="114"/>
      <c r="MCC2488" s="114"/>
      <c r="MCD2488" s="114"/>
      <c r="MCE2488" s="114"/>
      <c r="MCF2488" s="114"/>
      <c r="MCG2488" s="114"/>
      <c r="MCH2488" s="114"/>
      <c r="MCI2488" s="114"/>
      <c r="MCJ2488" s="114"/>
      <c r="MCK2488" s="114"/>
      <c r="MCL2488" s="114"/>
      <c r="MCM2488" s="114"/>
      <c r="MCN2488" s="114"/>
      <c r="MCO2488" s="114"/>
      <c r="MCP2488" s="114"/>
      <c r="MCQ2488" s="114"/>
      <c r="MCR2488" s="114"/>
      <c r="MCS2488" s="114"/>
      <c r="MCT2488" s="114"/>
      <c r="MCU2488" s="114"/>
      <c r="MCV2488" s="114"/>
      <c r="MCW2488" s="114"/>
      <c r="MCX2488" s="114"/>
      <c r="MCY2488" s="114"/>
      <c r="MCZ2488" s="114"/>
      <c r="MDA2488" s="114"/>
      <c r="MDB2488" s="114"/>
      <c r="MDC2488" s="114"/>
      <c r="MDD2488" s="114"/>
      <c r="MDE2488" s="114"/>
      <c r="MDF2488" s="114"/>
      <c r="MDG2488" s="114"/>
      <c r="MDH2488" s="114"/>
      <c r="MDI2488" s="114"/>
      <c r="MDJ2488" s="114"/>
      <c r="MDK2488" s="114"/>
      <c r="MDL2488" s="114"/>
      <c r="MDM2488" s="114"/>
      <c r="MDN2488" s="114"/>
      <c r="MDO2488" s="114"/>
      <c r="MDP2488" s="114"/>
      <c r="MDQ2488" s="114"/>
      <c r="MDR2488" s="114"/>
      <c r="MDS2488" s="114"/>
      <c r="MDT2488" s="114"/>
      <c r="MDU2488" s="114"/>
      <c r="MDV2488" s="114"/>
      <c r="MDW2488" s="114"/>
      <c r="MDX2488" s="114"/>
      <c r="MDY2488" s="114"/>
      <c r="MDZ2488" s="114"/>
      <c r="MEA2488" s="114"/>
      <c r="MEB2488" s="114"/>
      <c r="MEC2488" s="114"/>
      <c r="MED2488" s="114"/>
      <c r="MEE2488" s="114"/>
      <c r="MEF2488" s="114"/>
      <c r="MEG2488" s="114"/>
      <c r="MEH2488" s="114"/>
      <c r="MEI2488" s="114"/>
      <c r="MEJ2488" s="114"/>
      <c r="MEK2488" s="114"/>
      <c r="MEL2488" s="114"/>
      <c r="MEM2488" s="114"/>
      <c r="MEN2488" s="114"/>
      <c r="MEO2488" s="114"/>
      <c r="MEP2488" s="114"/>
      <c r="MEQ2488" s="114"/>
      <c r="MER2488" s="114"/>
      <c r="MES2488" s="114"/>
      <c r="MET2488" s="114"/>
      <c r="MEU2488" s="114"/>
      <c r="MEV2488" s="114"/>
      <c r="MEW2488" s="114"/>
      <c r="MEX2488" s="114"/>
      <c r="MEY2488" s="114"/>
      <c r="MEZ2488" s="114"/>
      <c r="MFA2488" s="114"/>
      <c r="MFB2488" s="114"/>
      <c r="MFC2488" s="114"/>
      <c r="MFD2488" s="114"/>
      <c r="MFE2488" s="114"/>
      <c r="MFF2488" s="114"/>
      <c r="MFG2488" s="114"/>
      <c r="MFH2488" s="114"/>
      <c r="MFI2488" s="114"/>
      <c r="MFJ2488" s="114"/>
      <c r="MFK2488" s="114"/>
      <c r="MFL2488" s="114"/>
      <c r="MFM2488" s="114"/>
      <c r="MFN2488" s="114"/>
      <c r="MFO2488" s="114"/>
      <c r="MFP2488" s="114"/>
      <c r="MFQ2488" s="114"/>
      <c r="MFR2488" s="114"/>
      <c r="MFS2488" s="114"/>
      <c r="MFT2488" s="114"/>
      <c r="MFU2488" s="114"/>
      <c r="MFV2488" s="114"/>
      <c r="MFW2488" s="114"/>
      <c r="MFX2488" s="114"/>
      <c r="MFY2488" s="114"/>
      <c r="MFZ2488" s="114"/>
      <c r="MGA2488" s="114"/>
      <c r="MGB2488" s="114"/>
      <c r="MGC2488" s="114"/>
      <c r="MGD2488" s="114"/>
      <c r="MGE2488" s="114"/>
      <c r="MGF2488" s="114"/>
      <c r="MGG2488" s="114"/>
      <c r="MGH2488" s="114"/>
      <c r="MGI2488" s="114"/>
      <c r="MGJ2488" s="114"/>
      <c r="MGK2488" s="114"/>
      <c r="MGL2488" s="114"/>
      <c r="MGM2488" s="114"/>
      <c r="MGN2488" s="114"/>
      <c r="MGO2488" s="114"/>
      <c r="MGP2488" s="114"/>
      <c r="MGQ2488" s="114"/>
      <c r="MGR2488" s="114"/>
      <c r="MGS2488" s="114"/>
      <c r="MGT2488" s="114"/>
      <c r="MGU2488" s="114"/>
      <c r="MGV2488" s="114"/>
      <c r="MGW2488" s="114"/>
      <c r="MGX2488" s="114"/>
      <c r="MGY2488" s="114"/>
      <c r="MGZ2488" s="114"/>
      <c r="MHA2488" s="114"/>
      <c r="MHB2488" s="114"/>
      <c r="MHC2488" s="114"/>
      <c r="MHD2488" s="114"/>
      <c r="MHE2488" s="114"/>
      <c r="MHF2488" s="114"/>
      <c r="MHG2488" s="114"/>
      <c r="MHH2488" s="114"/>
      <c r="MHI2488" s="114"/>
      <c r="MHJ2488" s="114"/>
      <c r="MHK2488" s="114"/>
      <c r="MHL2488" s="114"/>
      <c r="MHM2488" s="114"/>
      <c r="MHN2488" s="114"/>
      <c r="MHO2488" s="114"/>
      <c r="MHP2488" s="114"/>
      <c r="MHQ2488" s="114"/>
      <c r="MHR2488" s="114"/>
      <c r="MHS2488" s="114"/>
      <c r="MHT2488" s="114"/>
      <c r="MHU2488" s="114"/>
      <c r="MHV2488" s="114"/>
      <c r="MHW2488" s="114"/>
      <c r="MHX2488" s="114"/>
      <c r="MHY2488" s="114"/>
      <c r="MHZ2488" s="114"/>
      <c r="MIA2488" s="114"/>
      <c r="MIB2488" s="114"/>
      <c r="MIC2488" s="114"/>
      <c r="MID2488" s="114"/>
      <c r="MIE2488" s="114"/>
      <c r="MIF2488" s="114"/>
      <c r="MIG2488" s="114"/>
      <c r="MIH2488" s="114"/>
      <c r="MII2488" s="114"/>
      <c r="MIJ2488" s="114"/>
      <c r="MIK2488" s="114"/>
      <c r="MIL2488" s="114"/>
      <c r="MIM2488" s="114"/>
      <c r="MIN2488" s="114"/>
      <c r="MIO2488" s="114"/>
      <c r="MIP2488" s="114"/>
      <c r="MIQ2488" s="114"/>
      <c r="MIR2488" s="114"/>
      <c r="MIS2488" s="114"/>
      <c r="MIT2488" s="114"/>
      <c r="MIU2488" s="114"/>
      <c r="MIV2488" s="114"/>
      <c r="MIW2488" s="114"/>
      <c r="MIX2488" s="114"/>
      <c r="MIY2488" s="114"/>
      <c r="MIZ2488" s="114"/>
      <c r="MJA2488" s="114"/>
      <c r="MJB2488" s="114"/>
      <c r="MJC2488" s="114"/>
      <c r="MJD2488" s="114"/>
      <c r="MJE2488" s="114"/>
      <c r="MJF2488" s="114"/>
      <c r="MJG2488" s="114"/>
      <c r="MJH2488" s="114"/>
      <c r="MJI2488" s="114"/>
      <c r="MJJ2488" s="114"/>
      <c r="MJK2488" s="114"/>
      <c r="MJL2488" s="114"/>
      <c r="MJM2488" s="114"/>
      <c r="MJN2488" s="114"/>
      <c r="MJO2488" s="114"/>
      <c r="MJP2488" s="114"/>
      <c r="MJQ2488" s="114"/>
      <c r="MJR2488" s="114"/>
      <c r="MJS2488" s="114"/>
      <c r="MJT2488" s="114"/>
      <c r="MJU2488" s="114"/>
      <c r="MJV2488" s="114"/>
      <c r="MJW2488" s="114"/>
      <c r="MJX2488" s="114"/>
      <c r="MJY2488" s="114"/>
      <c r="MJZ2488" s="114"/>
      <c r="MKA2488" s="114"/>
      <c r="MKB2488" s="114"/>
      <c r="MKC2488" s="114"/>
      <c r="MKD2488" s="114"/>
      <c r="MKE2488" s="114"/>
      <c r="MKF2488" s="114"/>
      <c r="MKG2488" s="114"/>
      <c r="MKH2488" s="114"/>
      <c r="MKI2488" s="114"/>
      <c r="MKJ2488" s="114"/>
      <c r="MKK2488" s="114"/>
      <c r="MKL2488" s="114"/>
      <c r="MKM2488" s="114"/>
      <c r="MKN2488" s="114"/>
      <c r="MKO2488" s="114"/>
      <c r="MKP2488" s="114"/>
      <c r="MKQ2488" s="114"/>
      <c r="MKR2488" s="114"/>
      <c r="MKS2488" s="114"/>
      <c r="MKT2488" s="114"/>
      <c r="MKU2488" s="114"/>
      <c r="MKV2488" s="114"/>
      <c r="MKW2488" s="114"/>
      <c r="MKX2488" s="114"/>
      <c r="MKY2488" s="114"/>
      <c r="MKZ2488" s="114"/>
      <c r="MLA2488" s="114"/>
      <c r="MLB2488" s="114"/>
      <c r="MLC2488" s="114"/>
      <c r="MLD2488" s="114"/>
      <c r="MLE2488" s="114"/>
      <c r="MLF2488" s="114"/>
      <c r="MLG2488" s="114"/>
      <c r="MLH2488" s="114"/>
      <c r="MLI2488" s="114"/>
      <c r="MLJ2488" s="114"/>
      <c r="MLK2488" s="114"/>
      <c r="MLL2488" s="114"/>
      <c r="MLM2488" s="114"/>
      <c r="MLN2488" s="114"/>
      <c r="MLO2488" s="114"/>
      <c r="MLP2488" s="114"/>
      <c r="MLQ2488" s="114"/>
      <c r="MLR2488" s="114"/>
      <c r="MLS2488" s="114"/>
      <c r="MLT2488" s="114"/>
      <c r="MLU2488" s="114"/>
      <c r="MLV2488" s="114"/>
      <c r="MLW2488" s="114"/>
      <c r="MLX2488" s="114"/>
      <c r="MLY2488" s="114"/>
      <c r="MLZ2488" s="114"/>
      <c r="MMA2488" s="114"/>
      <c r="MMB2488" s="114"/>
      <c r="MMC2488" s="114"/>
      <c r="MMD2488" s="114"/>
      <c r="MME2488" s="114"/>
      <c r="MMF2488" s="114"/>
      <c r="MMG2488" s="114"/>
      <c r="MMH2488" s="114"/>
      <c r="MMI2488" s="114"/>
      <c r="MMJ2488" s="114"/>
      <c r="MMK2488" s="114"/>
      <c r="MML2488" s="114"/>
      <c r="MMM2488" s="114"/>
      <c r="MMN2488" s="114"/>
      <c r="MMO2488" s="114"/>
      <c r="MMP2488" s="114"/>
      <c r="MMQ2488" s="114"/>
      <c r="MMR2488" s="114"/>
      <c r="MMS2488" s="114"/>
      <c r="MMT2488" s="114"/>
      <c r="MMU2488" s="114"/>
      <c r="MMV2488" s="114"/>
      <c r="MMW2488" s="114"/>
      <c r="MMX2488" s="114"/>
      <c r="MMY2488" s="114"/>
      <c r="MMZ2488" s="114"/>
      <c r="MNA2488" s="114"/>
      <c r="MNB2488" s="114"/>
      <c r="MNC2488" s="114"/>
      <c r="MND2488" s="114"/>
      <c r="MNE2488" s="114"/>
      <c r="MNF2488" s="114"/>
      <c r="MNG2488" s="114"/>
      <c r="MNH2488" s="114"/>
      <c r="MNI2488" s="114"/>
      <c r="MNJ2488" s="114"/>
      <c r="MNK2488" s="114"/>
      <c r="MNL2488" s="114"/>
      <c r="MNM2488" s="114"/>
      <c r="MNN2488" s="114"/>
      <c r="MNO2488" s="114"/>
      <c r="MNP2488" s="114"/>
      <c r="MNQ2488" s="114"/>
      <c r="MNR2488" s="114"/>
      <c r="MNS2488" s="114"/>
      <c r="MNT2488" s="114"/>
      <c r="MNU2488" s="114"/>
      <c r="MNV2488" s="114"/>
      <c r="MNW2488" s="114"/>
      <c r="MNX2488" s="114"/>
      <c r="MNY2488" s="114"/>
      <c r="MNZ2488" s="114"/>
      <c r="MOA2488" s="114"/>
      <c r="MOB2488" s="114"/>
      <c r="MOC2488" s="114"/>
      <c r="MOD2488" s="114"/>
      <c r="MOE2488" s="114"/>
      <c r="MOF2488" s="114"/>
      <c r="MOG2488" s="114"/>
      <c r="MOH2488" s="114"/>
      <c r="MOI2488" s="114"/>
      <c r="MOJ2488" s="114"/>
      <c r="MOK2488" s="114"/>
      <c r="MOL2488" s="114"/>
      <c r="MOM2488" s="114"/>
      <c r="MON2488" s="114"/>
      <c r="MOO2488" s="114"/>
      <c r="MOP2488" s="114"/>
      <c r="MOQ2488" s="114"/>
      <c r="MOR2488" s="114"/>
      <c r="MOS2488" s="114"/>
      <c r="MOT2488" s="114"/>
      <c r="MOU2488" s="114"/>
      <c r="MOV2488" s="114"/>
      <c r="MOW2488" s="114"/>
      <c r="MOX2488" s="114"/>
      <c r="MOY2488" s="114"/>
      <c r="MOZ2488" s="114"/>
      <c r="MPA2488" s="114"/>
      <c r="MPB2488" s="114"/>
      <c r="MPC2488" s="114"/>
      <c r="MPD2488" s="114"/>
      <c r="MPE2488" s="114"/>
      <c r="MPF2488" s="114"/>
      <c r="MPG2488" s="114"/>
      <c r="MPH2488" s="114"/>
      <c r="MPI2488" s="114"/>
      <c r="MPJ2488" s="114"/>
      <c r="MPK2488" s="114"/>
      <c r="MPL2488" s="114"/>
      <c r="MPM2488" s="114"/>
      <c r="MPN2488" s="114"/>
      <c r="MPO2488" s="114"/>
      <c r="MPP2488" s="114"/>
      <c r="MPQ2488" s="114"/>
      <c r="MPR2488" s="114"/>
      <c r="MPS2488" s="114"/>
      <c r="MPT2488" s="114"/>
      <c r="MPU2488" s="114"/>
      <c r="MPV2488" s="114"/>
      <c r="MPW2488" s="114"/>
      <c r="MPX2488" s="114"/>
      <c r="MPY2488" s="114"/>
      <c r="MPZ2488" s="114"/>
      <c r="MQA2488" s="114"/>
      <c r="MQB2488" s="114"/>
      <c r="MQC2488" s="114"/>
      <c r="MQD2488" s="114"/>
      <c r="MQE2488" s="114"/>
      <c r="MQF2488" s="114"/>
      <c r="MQG2488" s="114"/>
      <c r="MQH2488" s="114"/>
      <c r="MQI2488" s="114"/>
      <c r="MQJ2488" s="114"/>
      <c r="MQK2488" s="114"/>
      <c r="MQL2488" s="114"/>
      <c r="MQM2488" s="114"/>
      <c r="MQN2488" s="114"/>
      <c r="MQO2488" s="114"/>
      <c r="MQP2488" s="114"/>
      <c r="MQQ2488" s="114"/>
      <c r="MQR2488" s="114"/>
      <c r="MQS2488" s="114"/>
      <c r="MQT2488" s="114"/>
      <c r="MQU2488" s="114"/>
      <c r="MQV2488" s="114"/>
      <c r="MQW2488" s="114"/>
      <c r="MQX2488" s="114"/>
      <c r="MQY2488" s="114"/>
      <c r="MQZ2488" s="114"/>
      <c r="MRA2488" s="114"/>
      <c r="MRB2488" s="114"/>
      <c r="MRC2488" s="114"/>
      <c r="MRD2488" s="114"/>
      <c r="MRE2488" s="114"/>
      <c r="MRF2488" s="114"/>
      <c r="MRG2488" s="114"/>
      <c r="MRH2488" s="114"/>
      <c r="MRI2488" s="114"/>
      <c r="MRJ2488" s="114"/>
      <c r="MRK2488" s="114"/>
      <c r="MRL2488" s="114"/>
      <c r="MRM2488" s="114"/>
      <c r="MRN2488" s="114"/>
      <c r="MRO2488" s="114"/>
      <c r="MRP2488" s="114"/>
      <c r="MRQ2488" s="114"/>
      <c r="MRR2488" s="114"/>
      <c r="MRS2488" s="114"/>
      <c r="MRT2488" s="114"/>
      <c r="MRU2488" s="114"/>
      <c r="MRV2488" s="114"/>
      <c r="MRW2488" s="114"/>
      <c r="MRX2488" s="114"/>
      <c r="MRY2488" s="114"/>
      <c r="MRZ2488" s="114"/>
      <c r="MSA2488" s="114"/>
      <c r="MSB2488" s="114"/>
      <c r="MSC2488" s="114"/>
      <c r="MSD2488" s="114"/>
      <c r="MSE2488" s="114"/>
      <c r="MSF2488" s="114"/>
      <c r="MSG2488" s="114"/>
      <c r="MSH2488" s="114"/>
      <c r="MSI2488" s="114"/>
      <c r="MSJ2488" s="114"/>
      <c r="MSK2488" s="114"/>
      <c r="MSL2488" s="114"/>
      <c r="MSM2488" s="114"/>
      <c r="MSN2488" s="114"/>
      <c r="MSO2488" s="114"/>
      <c r="MSP2488" s="114"/>
      <c r="MSQ2488" s="114"/>
      <c r="MSR2488" s="114"/>
      <c r="MSS2488" s="114"/>
      <c r="MST2488" s="114"/>
      <c r="MSU2488" s="114"/>
      <c r="MSV2488" s="114"/>
      <c r="MSW2488" s="114"/>
      <c r="MSX2488" s="114"/>
      <c r="MSY2488" s="114"/>
      <c r="MSZ2488" s="114"/>
      <c r="MTA2488" s="114"/>
      <c r="MTB2488" s="114"/>
      <c r="MTC2488" s="114"/>
      <c r="MTD2488" s="114"/>
      <c r="MTE2488" s="114"/>
      <c r="MTF2488" s="114"/>
      <c r="MTG2488" s="114"/>
      <c r="MTH2488" s="114"/>
      <c r="MTI2488" s="114"/>
      <c r="MTJ2488" s="114"/>
      <c r="MTK2488" s="114"/>
      <c r="MTL2488" s="114"/>
      <c r="MTM2488" s="114"/>
      <c r="MTN2488" s="114"/>
      <c r="MTO2488" s="114"/>
      <c r="MTP2488" s="114"/>
      <c r="MTQ2488" s="114"/>
      <c r="MTR2488" s="114"/>
      <c r="MTS2488" s="114"/>
      <c r="MTT2488" s="114"/>
      <c r="MTU2488" s="114"/>
      <c r="MTV2488" s="114"/>
      <c r="MTW2488" s="114"/>
      <c r="MTX2488" s="114"/>
      <c r="MTY2488" s="114"/>
      <c r="MTZ2488" s="114"/>
      <c r="MUA2488" s="114"/>
      <c r="MUB2488" s="114"/>
      <c r="MUC2488" s="114"/>
      <c r="MUD2488" s="114"/>
      <c r="MUE2488" s="114"/>
      <c r="MUF2488" s="114"/>
      <c r="MUG2488" s="114"/>
      <c r="MUH2488" s="114"/>
      <c r="MUI2488" s="114"/>
      <c r="MUJ2488" s="114"/>
      <c r="MUK2488" s="114"/>
      <c r="MUL2488" s="114"/>
      <c r="MUM2488" s="114"/>
      <c r="MUN2488" s="114"/>
      <c r="MUO2488" s="114"/>
      <c r="MUP2488" s="114"/>
      <c r="MUQ2488" s="114"/>
      <c r="MUR2488" s="114"/>
      <c r="MUS2488" s="114"/>
      <c r="MUT2488" s="114"/>
      <c r="MUU2488" s="114"/>
      <c r="MUV2488" s="114"/>
      <c r="MUW2488" s="114"/>
      <c r="MUX2488" s="114"/>
      <c r="MUY2488" s="114"/>
      <c r="MUZ2488" s="114"/>
      <c r="MVA2488" s="114"/>
      <c r="MVB2488" s="114"/>
      <c r="MVC2488" s="114"/>
      <c r="MVD2488" s="114"/>
      <c r="MVE2488" s="114"/>
      <c r="MVF2488" s="114"/>
      <c r="MVG2488" s="114"/>
      <c r="MVH2488" s="114"/>
      <c r="MVI2488" s="114"/>
      <c r="MVJ2488" s="114"/>
      <c r="MVK2488" s="114"/>
      <c r="MVL2488" s="114"/>
      <c r="MVM2488" s="114"/>
      <c r="MVN2488" s="114"/>
      <c r="MVO2488" s="114"/>
      <c r="MVP2488" s="114"/>
      <c r="MVQ2488" s="114"/>
      <c r="MVR2488" s="114"/>
      <c r="MVS2488" s="114"/>
      <c r="MVT2488" s="114"/>
      <c r="MVU2488" s="114"/>
      <c r="MVV2488" s="114"/>
      <c r="MVW2488" s="114"/>
      <c r="MVX2488" s="114"/>
      <c r="MVY2488" s="114"/>
      <c r="MVZ2488" s="114"/>
      <c r="MWA2488" s="114"/>
      <c r="MWB2488" s="114"/>
      <c r="MWC2488" s="114"/>
      <c r="MWD2488" s="114"/>
      <c r="MWE2488" s="114"/>
      <c r="MWF2488" s="114"/>
      <c r="MWG2488" s="114"/>
      <c r="MWH2488" s="114"/>
      <c r="MWI2488" s="114"/>
      <c r="MWJ2488" s="114"/>
      <c r="MWK2488" s="114"/>
      <c r="MWL2488" s="114"/>
      <c r="MWM2488" s="114"/>
      <c r="MWN2488" s="114"/>
      <c r="MWO2488" s="114"/>
      <c r="MWP2488" s="114"/>
      <c r="MWQ2488" s="114"/>
      <c r="MWR2488" s="114"/>
      <c r="MWS2488" s="114"/>
      <c r="MWT2488" s="114"/>
      <c r="MWU2488" s="114"/>
      <c r="MWV2488" s="114"/>
      <c r="MWW2488" s="114"/>
      <c r="MWX2488" s="114"/>
      <c r="MWY2488" s="114"/>
      <c r="MWZ2488" s="114"/>
      <c r="MXA2488" s="114"/>
      <c r="MXB2488" s="114"/>
      <c r="MXC2488" s="114"/>
      <c r="MXD2488" s="114"/>
      <c r="MXE2488" s="114"/>
      <c r="MXF2488" s="114"/>
      <c r="MXG2488" s="114"/>
      <c r="MXH2488" s="114"/>
      <c r="MXI2488" s="114"/>
      <c r="MXJ2488" s="114"/>
      <c r="MXK2488" s="114"/>
      <c r="MXL2488" s="114"/>
      <c r="MXM2488" s="114"/>
      <c r="MXN2488" s="114"/>
      <c r="MXO2488" s="114"/>
      <c r="MXP2488" s="114"/>
      <c r="MXQ2488" s="114"/>
      <c r="MXR2488" s="114"/>
      <c r="MXS2488" s="114"/>
      <c r="MXT2488" s="114"/>
      <c r="MXU2488" s="114"/>
      <c r="MXV2488" s="114"/>
      <c r="MXW2488" s="114"/>
      <c r="MXX2488" s="114"/>
      <c r="MXY2488" s="114"/>
      <c r="MXZ2488" s="114"/>
      <c r="MYA2488" s="114"/>
      <c r="MYB2488" s="114"/>
      <c r="MYC2488" s="114"/>
      <c r="MYD2488" s="114"/>
      <c r="MYE2488" s="114"/>
      <c r="MYF2488" s="114"/>
      <c r="MYG2488" s="114"/>
      <c r="MYH2488" s="114"/>
      <c r="MYI2488" s="114"/>
      <c r="MYJ2488" s="114"/>
      <c r="MYK2488" s="114"/>
      <c r="MYL2488" s="114"/>
      <c r="MYM2488" s="114"/>
      <c r="MYN2488" s="114"/>
      <c r="MYO2488" s="114"/>
      <c r="MYP2488" s="114"/>
      <c r="MYQ2488" s="114"/>
      <c r="MYR2488" s="114"/>
      <c r="MYS2488" s="114"/>
      <c r="MYT2488" s="114"/>
      <c r="MYU2488" s="114"/>
      <c r="MYV2488" s="114"/>
      <c r="MYW2488" s="114"/>
      <c r="MYX2488" s="114"/>
      <c r="MYY2488" s="114"/>
      <c r="MYZ2488" s="114"/>
      <c r="MZA2488" s="114"/>
      <c r="MZB2488" s="114"/>
      <c r="MZC2488" s="114"/>
      <c r="MZD2488" s="114"/>
      <c r="MZE2488" s="114"/>
      <c r="MZF2488" s="114"/>
      <c r="MZG2488" s="114"/>
      <c r="MZH2488" s="114"/>
      <c r="MZI2488" s="114"/>
      <c r="MZJ2488" s="114"/>
      <c r="MZK2488" s="114"/>
      <c r="MZL2488" s="114"/>
      <c r="MZM2488" s="114"/>
      <c r="MZN2488" s="114"/>
      <c r="MZO2488" s="114"/>
      <c r="MZP2488" s="114"/>
      <c r="MZQ2488" s="114"/>
      <c r="MZR2488" s="114"/>
      <c r="MZS2488" s="114"/>
      <c r="MZT2488" s="114"/>
      <c r="MZU2488" s="114"/>
      <c r="MZV2488" s="114"/>
      <c r="MZW2488" s="114"/>
      <c r="MZX2488" s="114"/>
      <c r="MZY2488" s="114"/>
      <c r="MZZ2488" s="114"/>
      <c r="NAA2488" s="114"/>
      <c r="NAB2488" s="114"/>
      <c r="NAC2488" s="114"/>
      <c r="NAD2488" s="114"/>
      <c r="NAE2488" s="114"/>
      <c r="NAF2488" s="114"/>
      <c r="NAG2488" s="114"/>
      <c r="NAH2488" s="114"/>
      <c r="NAI2488" s="114"/>
      <c r="NAJ2488" s="114"/>
      <c r="NAK2488" s="114"/>
      <c r="NAL2488" s="114"/>
      <c r="NAM2488" s="114"/>
      <c r="NAN2488" s="114"/>
      <c r="NAO2488" s="114"/>
      <c r="NAP2488" s="114"/>
      <c r="NAQ2488" s="114"/>
      <c r="NAR2488" s="114"/>
      <c r="NAS2488" s="114"/>
      <c r="NAT2488" s="114"/>
      <c r="NAU2488" s="114"/>
      <c r="NAV2488" s="114"/>
      <c r="NAW2488" s="114"/>
      <c r="NAX2488" s="114"/>
      <c r="NAY2488" s="114"/>
      <c r="NAZ2488" s="114"/>
      <c r="NBA2488" s="114"/>
      <c r="NBB2488" s="114"/>
      <c r="NBC2488" s="114"/>
      <c r="NBD2488" s="114"/>
      <c r="NBE2488" s="114"/>
      <c r="NBF2488" s="114"/>
      <c r="NBG2488" s="114"/>
      <c r="NBH2488" s="114"/>
      <c r="NBI2488" s="114"/>
      <c r="NBJ2488" s="114"/>
      <c r="NBK2488" s="114"/>
      <c r="NBL2488" s="114"/>
      <c r="NBM2488" s="114"/>
      <c r="NBN2488" s="114"/>
      <c r="NBO2488" s="114"/>
      <c r="NBP2488" s="114"/>
      <c r="NBQ2488" s="114"/>
      <c r="NBR2488" s="114"/>
      <c r="NBS2488" s="114"/>
      <c r="NBT2488" s="114"/>
      <c r="NBU2488" s="114"/>
      <c r="NBV2488" s="114"/>
      <c r="NBW2488" s="114"/>
      <c r="NBX2488" s="114"/>
      <c r="NBY2488" s="114"/>
      <c r="NBZ2488" s="114"/>
      <c r="NCA2488" s="114"/>
      <c r="NCB2488" s="114"/>
      <c r="NCC2488" s="114"/>
      <c r="NCD2488" s="114"/>
      <c r="NCE2488" s="114"/>
      <c r="NCF2488" s="114"/>
      <c r="NCG2488" s="114"/>
      <c r="NCH2488" s="114"/>
      <c r="NCI2488" s="114"/>
      <c r="NCJ2488" s="114"/>
      <c r="NCK2488" s="114"/>
      <c r="NCL2488" s="114"/>
      <c r="NCM2488" s="114"/>
      <c r="NCN2488" s="114"/>
      <c r="NCO2488" s="114"/>
      <c r="NCP2488" s="114"/>
      <c r="NCQ2488" s="114"/>
      <c r="NCR2488" s="114"/>
      <c r="NCS2488" s="114"/>
      <c r="NCT2488" s="114"/>
      <c r="NCU2488" s="114"/>
      <c r="NCV2488" s="114"/>
      <c r="NCW2488" s="114"/>
      <c r="NCX2488" s="114"/>
      <c r="NCY2488" s="114"/>
      <c r="NCZ2488" s="114"/>
      <c r="NDA2488" s="114"/>
      <c r="NDB2488" s="114"/>
      <c r="NDC2488" s="114"/>
      <c r="NDD2488" s="114"/>
      <c r="NDE2488" s="114"/>
      <c r="NDF2488" s="114"/>
      <c r="NDG2488" s="114"/>
      <c r="NDH2488" s="114"/>
      <c r="NDI2488" s="114"/>
      <c r="NDJ2488" s="114"/>
      <c r="NDK2488" s="114"/>
      <c r="NDL2488" s="114"/>
      <c r="NDM2488" s="114"/>
      <c r="NDN2488" s="114"/>
      <c r="NDO2488" s="114"/>
      <c r="NDP2488" s="114"/>
      <c r="NDQ2488" s="114"/>
      <c r="NDR2488" s="114"/>
      <c r="NDS2488" s="114"/>
      <c r="NDT2488" s="114"/>
      <c r="NDU2488" s="114"/>
      <c r="NDV2488" s="114"/>
      <c r="NDW2488" s="114"/>
      <c r="NDX2488" s="114"/>
      <c r="NDY2488" s="114"/>
      <c r="NDZ2488" s="114"/>
      <c r="NEA2488" s="114"/>
      <c r="NEB2488" s="114"/>
      <c r="NEC2488" s="114"/>
      <c r="NED2488" s="114"/>
      <c r="NEE2488" s="114"/>
      <c r="NEF2488" s="114"/>
      <c r="NEG2488" s="114"/>
      <c r="NEH2488" s="114"/>
      <c r="NEI2488" s="114"/>
      <c r="NEJ2488" s="114"/>
      <c r="NEK2488" s="114"/>
      <c r="NEL2488" s="114"/>
      <c r="NEM2488" s="114"/>
      <c r="NEN2488" s="114"/>
      <c r="NEO2488" s="114"/>
      <c r="NEP2488" s="114"/>
      <c r="NEQ2488" s="114"/>
      <c r="NER2488" s="114"/>
      <c r="NES2488" s="114"/>
      <c r="NET2488" s="114"/>
      <c r="NEU2488" s="114"/>
      <c r="NEV2488" s="114"/>
      <c r="NEW2488" s="114"/>
      <c r="NEX2488" s="114"/>
      <c r="NEY2488" s="114"/>
      <c r="NEZ2488" s="114"/>
      <c r="NFA2488" s="114"/>
      <c r="NFB2488" s="114"/>
      <c r="NFC2488" s="114"/>
      <c r="NFD2488" s="114"/>
      <c r="NFE2488" s="114"/>
      <c r="NFF2488" s="114"/>
      <c r="NFG2488" s="114"/>
      <c r="NFH2488" s="114"/>
      <c r="NFI2488" s="114"/>
      <c r="NFJ2488" s="114"/>
      <c r="NFK2488" s="114"/>
      <c r="NFL2488" s="114"/>
      <c r="NFM2488" s="114"/>
      <c r="NFN2488" s="114"/>
      <c r="NFO2488" s="114"/>
      <c r="NFP2488" s="114"/>
      <c r="NFQ2488" s="114"/>
      <c r="NFR2488" s="114"/>
      <c r="NFS2488" s="114"/>
      <c r="NFT2488" s="114"/>
      <c r="NFU2488" s="114"/>
      <c r="NFV2488" s="114"/>
      <c r="NFW2488" s="114"/>
      <c r="NFX2488" s="114"/>
      <c r="NFY2488" s="114"/>
      <c r="NFZ2488" s="114"/>
      <c r="NGA2488" s="114"/>
      <c r="NGB2488" s="114"/>
      <c r="NGC2488" s="114"/>
      <c r="NGD2488" s="114"/>
      <c r="NGE2488" s="114"/>
      <c r="NGF2488" s="114"/>
      <c r="NGG2488" s="114"/>
      <c r="NGH2488" s="114"/>
      <c r="NGI2488" s="114"/>
      <c r="NGJ2488" s="114"/>
      <c r="NGK2488" s="114"/>
      <c r="NGL2488" s="114"/>
      <c r="NGM2488" s="114"/>
      <c r="NGN2488" s="114"/>
      <c r="NGO2488" s="114"/>
      <c r="NGP2488" s="114"/>
      <c r="NGQ2488" s="114"/>
      <c r="NGR2488" s="114"/>
      <c r="NGS2488" s="114"/>
      <c r="NGT2488" s="114"/>
      <c r="NGU2488" s="114"/>
      <c r="NGV2488" s="114"/>
      <c r="NGW2488" s="114"/>
      <c r="NGX2488" s="114"/>
      <c r="NGY2488" s="114"/>
      <c r="NGZ2488" s="114"/>
      <c r="NHA2488" s="114"/>
      <c r="NHB2488" s="114"/>
      <c r="NHC2488" s="114"/>
      <c r="NHD2488" s="114"/>
      <c r="NHE2488" s="114"/>
      <c r="NHF2488" s="114"/>
      <c r="NHG2488" s="114"/>
      <c r="NHH2488" s="114"/>
      <c r="NHI2488" s="114"/>
      <c r="NHJ2488" s="114"/>
      <c r="NHK2488" s="114"/>
      <c r="NHL2488" s="114"/>
      <c r="NHM2488" s="114"/>
      <c r="NHN2488" s="114"/>
      <c r="NHO2488" s="114"/>
      <c r="NHP2488" s="114"/>
      <c r="NHQ2488" s="114"/>
      <c r="NHR2488" s="114"/>
      <c r="NHS2488" s="114"/>
      <c r="NHT2488" s="114"/>
      <c r="NHU2488" s="114"/>
      <c r="NHV2488" s="114"/>
      <c r="NHW2488" s="114"/>
      <c r="NHX2488" s="114"/>
      <c r="NHY2488" s="114"/>
      <c r="NHZ2488" s="114"/>
      <c r="NIA2488" s="114"/>
      <c r="NIB2488" s="114"/>
      <c r="NIC2488" s="114"/>
      <c r="NID2488" s="114"/>
      <c r="NIE2488" s="114"/>
      <c r="NIF2488" s="114"/>
      <c r="NIG2488" s="114"/>
      <c r="NIH2488" s="114"/>
      <c r="NII2488" s="114"/>
      <c r="NIJ2488" s="114"/>
      <c r="NIK2488" s="114"/>
      <c r="NIL2488" s="114"/>
      <c r="NIM2488" s="114"/>
      <c r="NIN2488" s="114"/>
      <c r="NIO2488" s="114"/>
      <c r="NIP2488" s="114"/>
      <c r="NIQ2488" s="114"/>
      <c r="NIR2488" s="114"/>
      <c r="NIS2488" s="114"/>
      <c r="NIT2488" s="114"/>
      <c r="NIU2488" s="114"/>
      <c r="NIV2488" s="114"/>
      <c r="NIW2488" s="114"/>
      <c r="NIX2488" s="114"/>
      <c r="NIY2488" s="114"/>
      <c r="NIZ2488" s="114"/>
      <c r="NJA2488" s="114"/>
      <c r="NJB2488" s="114"/>
      <c r="NJC2488" s="114"/>
      <c r="NJD2488" s="114"/>
      <c r="NJE2488" s="114"/>
      <c r="NJF2488" s="114"/>
      <c r="NJG2488" s="114"/>
      <c r="NJH2488" s="114"/>
      <c r="NJI2488" s="114"/>
      <c r="NJJ2488" s="114"/>
      <c r="NJK2488" s="114"/>
      <c r="NJL2488" s="114"/>
      <c r="NJM2488" s="114"/>
      <c r="NJN2488" s="114"/>
      <c r="NJO2488" s="114"/>
      <c r="NJP2488" s="114"/>
      <c r="NJQ2488" s="114"/>
      <c r="NJR2488" s="114"/>
      <c r="NJS2488" s="114"/>
      <c r="NJT2488" s="114"/>
      <c r="NJU2488" s="114"/>
      <c r="NJV2488" s="114"/>
      <c r="NJW2488" s="114"/>
      <c r="NJX2488" s="114"/>
      <c r="NJY2488" s="114"/>
      <c r="NJZ2488" s="114"/>
      <c r="NKA2488" s="114"/>
      <c r="NKB2488" s="114"/>
      <c r="NKC2488" s="114"/>
      <c r="NKD2488" s="114"/>
      <c r="NKE2488" s="114"/>
      <c r="NKF2488" s="114"/>
      <c r="NKG2488" s="114"/>
      <c r="NKH2488" s="114"/>
      <c r="NKI2488" s="114"/>
      <c r="NKJ2488" s="114"/>
      <c r="NKK2488" s="114"/>
      <c r="NKL2488" s="114"/>
      <c r="NKM2488" s="114"/>
      <c r="NKN2488" s="114"/>
      <c r="NKO2488" s="114"/>
      <c r="NKP2488" s="114"/>
      <c r="NKQ2488" s="114"/>
      <c r="NKR2488" s="114"/>
      <c r="NKS2488" s="114"/>
      <c r="NKT2488" s="114"/>
      <c r="NKU2488" s="114"/>
      <c r="NKV2488" s="114"/>
      <c r="NKW2488" s="114"/>
      <c r="NKX2488" s="114"/>
      <c r="NKY2488" s="114"/>
      <c r="NKZ2488" s="114"/>
      <c r="NLA2488" s="114"/>
      <c r="NLB2488" s="114"/>
      <c r="NLC2488" s="114"/>
      <c r="NLD2488" s="114"/>
      <c r="NLE2488" s="114"/>
      <c r="NLF2488" s="114"/>
      <c r="NLG2488" s="114"/>
      <c r="NLH2488" s="114"/>
      <c r="NLI2488" s="114"/>
      <c r="NLJ2488" s="114"/>
      <c r="NLK2488" s="114"/>
      <c r="NLL2488" s="114"/>
      <c r="NLM2488" s="114"/>
      <c r="NLN2488" s="114"/>
      <c r="NLO2488" s="114"/>
      <c r="NLP2488" s="114"/>
      <c r="NLQ2488" s="114"/>
      <c r="NLR2488" s="114"/>
      <c r="NLS2488" s="114"/>
      <c r="NLT2488" s="114"/>
      <c r="NLU2488" s="114"/>
      <c r="NLV2488" s="114"/>
      <c r="NLW2488" s="114"/>
      <c r="NLX2488" s="114"/>
      <c r="NLY2488" s="114"/>
      <c r="NLZ2488" s="114"/>
      <c r="NMA2488" s="114"/>
      <c r="NMB2488" s="114"/>
      <c r="NMC2488" s="114"/>
      <c r="NMD2488" s="114"/>
      <c r="NME2488" s="114"/>
      <c r="NMF2488" s="114"/>
      <c r="NMG2488" s="114"/>
      <c r="NMH2488" s="114"/>
      <c r="NMI2488" s="114"/>
      <c r="NMJ2488" s="114"/>
      <c r="NMK2488" s="114"/>
      <c r="NML2488" s="114"/>
      <c r="NMM2488" s="114"/>
      <c r="NMN2488" s="114"/>
      <c r="NMO2488" s="114"/>
      <c r="NMP2488" s="114"/>
      <c r="NMQ2488" s="114"/>
      <c r="NMR2488" s="114"/>
      <c r="NMS2488" s="114"/>
      <c r="NMT2488" s="114"/>
      <c r="NMU2488" s="114"/>
      <c r="NMV2488" s="114"/>
      <c r="NMW2488" s="114"/>
      <c r="NMX2488" s="114"/>
      <c r="NMY2488" s="114"/>
      <c r="NMZ2488" s="114"/>
      <c r="NNA2488" s="114"/>
      <c r="NNB2488" s="114"/>
      <c r="NNC2488" s="114"/>
      <c r="NND2488" s="114"/>
      <c r="NNE2488" s="114"/>
      <c r="NNF2488" s="114"/>
      <c r="NNG2488" s="114"/>
      <c r="NNH2488" s="114"/>
      <c r="NNI2488" s="114"/>
      <c r="NNJ2488" s="114"/>
      <c r="NNK2488" s="114"/>
      <c r="NNL2488" s="114"/>
      <c r="NNM2488" s="114"/>
      <c r="NNN2488" s="114"/>
      <c r="NNO2488" s="114"/>
      <c r="NNP2488" s="114"/>
      <c r="NNQ2488" s="114"/>
      <c r="NNR2488" s="114"/>
      <c r="NNS2488" s="114"/>
      <c r="NNT2488" s="114"/>
      <c r="NNU2488" s="114"/>
      <c r="NNV2488" s="114"/>
      <c r="NNW2488" s="114"/>
      <c r="NNX2488" s="114"/>
      <c r="NNY2488" s="114"/>
      <c r="NNZ2488" s="114"/>
      <c r="NOA2488" s="114"/>
      <c r="NOB2488" s="114"/>
      <c r="NOC2488" s="114"/>
      <c r="NOD2488" s="114"/>
      <c r="NOE2488" s="114"/>
      <c r="NOF2488" s="114"/>
      <c r="NOG2488" s="114"/>
      <c r="NOH2488" s="114"/>
      <c r="NOI2488" s="114"/>
      <c r="NOJ2488" s="114"/>
      <c r="NOK2488" s="114"/>
      <c r="NOL2488" s="114"/>
      <c r="NOM2488" s="114"/>
      <c r="NON2488" s="114"/>
      <c r="NOO2488" s="114"/>
      <c r="NOP2488" s="114"/>
      <c r="NOQ2488" s="114"/>
      <c r="NOR2488" s="114"/>
      <c r="NOS2488" s="114"/>
      <c r="NOT2488" s="114"/>
      <c r="NOU2488" s="114"/>
      <c r="NOV2488" s="114"/>
      <c r="NOW2488" s="114"/>
      <c r="NOX2488" s="114"/>
      <c r="NOY2488" s="114"/>
      <c r="NOZ2488" s="114"/>
      <c r="NPA2488" s="114"/>
      <c r="NPB2488" s="114"/>
      <c r="NPC2488" s="114"/>
      <c r="NPD2488" s="114"/>
      <c r="NPE2488" s="114"/>
      <c r="NPF2488" s="114"/>
      <c r="NPG2488" s="114"/>
      <c r="NPH2488" s="114"/>
      <c r="NPI2488" s="114"/>
      <c r="NPJ2488" s="114"/>
      <c r="NPK2488" s="114"/>
      <c r="NPL2488" s="114"/>
      <c r="NPM2488" s="114"/>
      <c r="NPN2488" s="114"/>
      <c r="NPO2488" s="114"/>
      <c r="NPP2488" s="114"/>
      <c r="NPQ2488" s="114"/>
      <c r="NPR2488" s="114"/>
      <c r="NPS2488" s="114"/>
      <c r="NPT2488" s="114"/>
      <c r="NPU2488" s="114"/>
      <c r="NPV2488" s="114"/>
      <c r="NPW2488" s="114"/>
      <c r="NPX2488" s="114"/>
      <c r="NPY2488" s="114"/>
      <c r="NPZ2488" s="114"/>
      <c r="NQA2488" s="114"/>
      <c r="NQB2488" s="114"/>
      <c r="NQC2488" s="114"/>
      <c r="NQD2488" s="114"/>
      <c r="NQE2488" s="114"/>
      <c r="NQF2488" s="114"/>
      <c r="NQG2488" s="114"/>
      <c r="NQH2488" s="114"/>
      <c r="NQI2488" s="114"/>
      <c r="NQJ2488" s="114"/>
      <c r="NQK2488" s="114"/>
      <c r="NQL2488" s="114"/>
      <c r="NQM2488" s="114"/>
      <c r="NQN2488" s="114"/>
      <c r="NQO2488" s="114"/>
      <c r="NQP2488" s="114"/>
      <c r="NQQ2488" s="114"/>
      <c r="NQR2488" s="114"/>
      <c r="NQS2488" s="114"/>
      <c r="NQT2488" s="114"/>
      <c r="NQU2488" s="114"/>
      <c r="NQV2488" s="114"/>
      <c r="NQW2488" s="114"/>
      <c r="NQX2488" s="114"/>
      <c r="NQY2488" s="114"/>
      <c r="NQZ2488" s="114"/>
      <c r="NRA2488" s="114"/>
      <c r="NRB2488" s="114"/>
      <c r="NRC2488" s="114"/>
      <c r="NRD2488" s="114"/>
      <c r="NRE2488" s="114"/>
      <c r="NRF2488" s="114"/>
      <c r="NRG2488" s="114"/>
      <c r="NRH2488" s="114"/>
      <c r="NRI2488" s="114"/>
      <c r="NRJ2488" s="114"/>
      <c r="NRK2488" s="114"/>
      <c r="NRL2488" s="114"/>
      <c r="NRM2488" s="114"/>
      <c r="NRN2488" s="114"/>
      <c r="NRO2488" s="114"/>
      <c r="NRP2488" s="114"/>
      <c r="NRQ2488" s="114"/>
      <c r="NRR2488" s="114"/>
      <c r="NRS2488" s="114"/>
      <c r="NRT2488" s="114"/>
      <c r="NRU2488" s="114"/>
      <c r="NRV2488" s="114"/>
      <c r="NRW2488" s="114"/>
      <c r="NRX2488" s="114"/>
      <c r="NRY2488" s="114"/>
      <c r="NRZ2488" s="114"/>
      <c r="NSA2488" s="114"/>
      <c r="NSB2488" s="114"/>
      <c r="NSC2488" s="114"/>
      <c r="NSD2488" s="114"/>
      <c r="NSE2488" s="114"/>
      <c r="NSF2488" s="114"/>
      <c r="NSG2488" s="114"/>
      <c r="NSH2488" s="114"/>
      <c r="NSI2488" s="114"/>
      <c r="NSJ2488" s="114"/>
      <c r="NSK2488" s="114"/>
      <c r="NSL2488" s="114"/>
      <c r="NSM2488" s="114"/>
      <c r="NSN2488" s="114"/>
      <c r="NSO2488" s="114"/>
      <c r="NSP2488" s="114"/>
      <c r="NSQ2488" s="114"/>
      <c r="NSR2488" s="114"/>
      <c r="NSS2488" s="114"/>
      <c r="NST2488" s="114"/>
      <c r="NSU2488" s="114"/>
      <c r="NSV2488" s="114"/>
      <c r="NSW2488" s="114"/>
      <c r="NSX2488" s="114"/>
      <c r="NSY2488" s="114"/>
      <c r="NSZ2488" s="114"/>
      <c r="NTA2488" s="114"/>
      <c r="NTB2488" s="114"/>
      <c r="NTC2488" s="114"/>
      <c r="NTD2488" s="114"/>
      <c r="NTE2488" s="114"/>
      <c r="NTF2488" s="114"/>
      <c r="NTG2488" s="114"/>
      <c r="NTH2488" s="114"/>
      <c r="NTI2488" s="114"/>
      <c r="NTJ2488" s="114"/>
      <c r="NTK2488" s="114"/>
      <c r="NTL2488" s="114"/>
      <c r="NTM2488" s="114"/>
      <c r="NTN2488" s="114"/>
      <c r="NTO2488" s="114"/>
      <c r="NTP2488" s="114"/>
      <c r="NTQ2488" s="114"/>
      <c r="NTR2488" s="114"/>
      <c r="NTS2488" s="114"/>
      <c r="NTT2488" s="114"/>
      <c r="NTU2488" s="114"/>
      <c r="NTV2488" s="114"/>
      <c r="NTW2488" s="114"/>
      <c r="NTX2488" s="114"/>
      <c r="NTY2488" s="114"/>
      <c r="NTZ2488" s="114"/>
      <c r="NUA2488" s="114"/>
      <c r="NUB2488" s="114"/>
      <c r="NUC2488" s="114"/>
      <c r="NUD2488" s="114"/>
      <c r="NUE2488" s="114"/>
      <c r="NUF2488" s="114"/>
      <c r="NUG2488" s="114"/>
      <c r="NUH2488" s="114"/>
      <c r="NUI2488" s="114"/>
      <c r="NUJ2488" s="114"/>
      <c r="NUK2488" s="114"/>
      <c r="NUL2488" s="114"/>
      <c r="NUM2488" s="114"/>
      <c r="NUN2488" s="114"/>
      <c r="NUO2488" s="114"/>
      <c r="NUP2488" s="114"/>
      <c r="NUQ2488" s="114"/>
      <c r="NUR2488" s="114"/>
      <c r="NUS2488" s="114"/>
      <c r="NUT2488" s="114"/>
      <c r="NUU2488" s="114"/>
      <c r="NUV2488" s="114"/>
      <c r="NUW2488" s="114"/>
      <c r="NUX2488" s="114"/>
      <c r="NUY2488" s="114"/>
      <c r="NUZ2488" s="114"/>
      <c r="NVA2488" s="114"/>
      <c r="NVB2488" s="114"/>
      <c r="NVC2488" s="114"/>
      <c r="NVD2488" s="114"/>
      <c r="NVE2488" s="114"/>
      <c r="NVF2488" s="114"/>
      <c r="NVG2488" s="114"/>
      <c r="NVH2488" s="114"/>
      <c r="NVI2488" s="114"/>
      <c r="NVJ2488" s="114"/>
      <c r="NVK2488" s="114"/>
      <c r="NVL2488" s="114"/>
      <c r="NVM2488" s="114"/>
      <c r="NVN2488" s="114"/>
      <c r="NVO2488" s="114"/>
      <c r="NVP2488" s="114"/>
      <c r="NVQ2488" s="114"/>
      <c r="NVR2488" s="114"/>
      <c r="NVS2488" s="114"/>
      <c r="NVT2488" s="114"/>
      <c r="NVU2488" s="114"/>
      <c r="NVV2488" s="114"/>
      <c r="NVW2488" s="114"/>
      <c r="NVX2488" s="114"/>
      <c r="NVY2488" s="114"/>
      <c r="NVZ2488" s="114"/>
      <c r="NWA2488" s="114"/>
      <c r="NWB2488" s="114"/>
      <c r="NWC2488" s="114"/>
      <c r="NWD2488" s="114"/>
      <c r="NWE2488" s="114"/>
      <c r="NWF2488" s="114"/>
      <c r="NWG2488" s="114"/>
      <c r="NWH2488" s="114"/>
      <c r="NWI2488" s="114"/>
      <c r="NWJ2488" s="114"/>
      <c r="NWK2488" s="114"/>
      <c r="NWL2488" s="114"/>
      <c r="NWM2488" s="114"/>
      <c r="NWN2488" s="114"/>
      <c r="NWO2488" s="114"/>
      <c r="NWP2488" s="114"/>
      <c r="NWQ2488" s="114"/>
      <c r="NWR2488" s="114"/>
      <c r="NWS2488" s="114"/>
      <c r="NWT2488" s="114"/>
      <c r="NWU2488" s="114"/>
      <c r="NWV2488" s="114"/>
      <c r="NWW2488" s="114"/>
      <c r="NWX2488" s="114"/>
      <c r="NWY2488" s="114"/>
      <c r="NWZ2488" s="114"/>
      <c r="NXA2488" s="114"/>
      <c r="NXB2488" s="114"/>
      <c r="NXC2488" s="114"/>
      <c r="NXD2488" s="114"/>
      <c r="NXE2488" s="114"/>
      <c r="NXF2488" s="114"/>
      <c r="NXG2488" s="114"/>
      <c r="NXH2488" s="114"/>
      <c r="NXI2488" s="114"/>
      <c r="NXJ2488" s="114"/>
      <c r="NXK2488" s="114"/>
      <c r="NXL2488" s="114"/>
      <c r="NXM2488" s="114"/>
      <c r="NXN2488" s="114"/>
      <c r="NXO2488" s="114"/>
      <c r="NXP2488" s="114"/>
      <c r="NXQ2488" s="114"/>
      <c r="NXR2488" s="114"/>
      <c r="NXS2488" s="114"/>
      <c r="NXT2488" s="114"/>
      <c r="NXU2488" s="114"/>
      <c r="NXV2488" s="114"/>
      <c r="NXW2488" s="114"/>
      <c r="NXX2488" s="114"/>
      <c r="NXY2488" s="114"/>
      <c r="NXZ2488" s="114"/>
      <c r="NYA2488" s="114"/>
      <c r="NYB2488" s="114"/>
      <c r="NYC2488" s="114"/>
      <c r="NYD2488" s="114"/>
      <c r="NYE2488" s="114"/>
      <c r="NYF2488" s="114"/>
      <c r="NYG2488" s="114"/>
      <c r="NYH2488" s="114"/>
      <c r="NYI2488" s="114"/>
      <c r="NYJ2488" s="114"/>
      <c r="NYK2488" s="114"/>
      <c r="NYL2488" s="114"/>
      <c r="NYM2488" s="114"/>
      <c r="NYN2488" s="114"/>
      <c r="NYO2488" s="114"/>
      <c r="NYP2488" s="114"/>
      <c r="NYQ2488" s="114"/>
      <c r="NYR2488" s="114"/>
      <c r="NYS2488" s="114"/>
      <c r="NYT2488" s="114"/>
      <c r="NYU2488" s="114"/>
      <c r="NYV2488" s="114"/>
      <c r="NYW2488" s="114"/>
      <c r="NYX2488" s="114"/>
      <c r="NYY2488" s="114"/>
      <c r="NYZ2488" s="114"/>
      <c r="NZA2488" s="114"/>
      <c r="NZB2488" s="114"/>
      <c r="NZC2488" s="114"/>
      <c r="NZD2488" s="114"/>
      <c r="NZE2488" s="114"/>
      <c r="NZF2488" s="114"/>
      <c r="NZG2488" s="114"/>
      <c r="NZH2488" s="114"/>
      <c r="NZI2488" s="114"/>
      <c r="NZJ2488" s="114"/>
      <c r="NZK2488" s="114"/>
      <c r="NZL2488" s="114"/>
      <c r="NZM2488" s="114"/>
      <c r="NZN2488" s="114"/>
      <c r="NZO2488" s="114"/>
      <c r="NZP2488" s="114"/>
      <c r="NZQ2488" s="114"/>
      <c r="NZR2488" s="114"/>
      <c r="NZS2488" s="114"/>
      <c r="NZT2488" s="114"/>
      <c r="NZU2488" s="114"/>
      <c r="NZV2488" s="114"/>
      <c r="NZW2488" s="114"/>
      <c r="NZX2488" s="114"/>
      <c r="NZY2488" s="114"/>
      <c r="NZZ2488" s="114"/>
      <c r="OAA2488" s="114"/>
      <c r="OAB2488" s="114"/>
      <c r="OAC2488" s="114"/>
      <c r="OAD2488" s="114"/>
      <c r="OAE2488" s="114"/>
      <c r="OAF2488" s="114"/>
      <c r="OAG2488" s="114"/>
      <c r="OAH2488" s="114"/>
      <c r="OAI2488" s="114"/>
      <c r="OAJ2488" s="114"/>
      <c r="OAK2488" s="114"/>
      <c r="OAL2488" s="114"/>
      <c r="OAM2488" s="114"/>
      <c r="OAN2488" s="114"/>
      <c r="OAO2488" s="114"/>
      <c r="OAP2488" s="114"/>
      <c r="OAQ2488" s="114"/>
      <c r="OAR2488" s="114"/>
      <c r="OAS2488" s="114"/>
      <c r="OAT2488" s="114"/>
      <c r="OAU2488" s="114"/>
      <c r="OAV2488" s="114"/>
      <c r="OAW2488" s="114"/>
      <c r="OAX2488" s="114"/>
      <c r="OAY2488" s="114"/>
      <c r="OAZ2488" s="114"/>
      <c r="OBA2488" s="114"/>
      <c r="OBB2488" s="114"/>
      <c r="OBC2488" s="114"/>
      <c r="OBD2488" s="114"/>
      <c r="OBE2488" s="114"/>
      <c r="OBF2488" s="114"/>
      <c r="OBG2488" s="114"/>
      <c r="OBH2488" s="114"/>
      <c r="OBI2488" s="114"/>
      <c r="OBJ2488" s="114"/>
      <c r="OBK2488" s="114"/>
      <c r="OBL2488" s="114"/>
      <c r="OBM2488" s="114"/>
      <c r="OBN2488" s="114"/>
      <c r="OBO2488" s="114"/>
      <c r="OBP2488" s="114"/>
      <c r="OBQ2488" s="114"/>
      <c r="OBR2488" s="114"/>
      <c r="OBS2488" s="114"/>
      <c r="OBT2488" s="114"/>
      <c r="OBU2488" s="114"/>
      <c r="OBV2488" s="114"/>
      <c r="OBW2488" s="114"/>
      <c r="OBX2488" s="114"/>
      <c r="OBY2488" s="114"/>
      <c r="OBZ2488" s="114"/>
      <c r="OCA2488" s="114"/>
      <c r="OCB2488" s="114"/>
      <c r="OCC2488" s="114"/>
      <c r="OCD2488" s="114"/>
      <c r="OCE2488" s="114"/>
      <c r="OCF2488" s="114"/>
      <c r="OCG2488" s="114"/>
      <c r="OCH2488" s="114"/>
      <c r="OCI2488" s="114"/>
      <c r="OCJ2488" s="114"/>
      <c r="OCK2488" s="114"/>
      <c r="OCL2488" s="114"/>
      <c r="OCM2488" s="114"/>
      <c r="OCN2488" s="114"/>
      <c r="OCO2488" s="114"/>
      <c r="OCP2488" s="114"/>
      <c r="OCQ2488" s="114"/>
      <c r="OCR2488" s="114"/>
      <c r="OCS2488" s="114"/>
      <c r="OCT2488" s="114"/>
      <c r="OCU2488" s="114"/>
      <c r="OCV2488" s="114"/>
      <c r="OCW2488" s="114"/>
      <c r="OCX2488" s="114"/>
      <c r="OCY2488" s="114"/>
      <c r="OCZ2488" s="114"/>
      <c r="ODA2488" s="114"/>
      <c r="ODB2488" s="114"/>
      <c r="ODC2488" s="114"/>
      <c r="ODD2488" s="114"/>
      <c r="ODE2488" s="114"/>
      <c r="ODF2488" s="114"/>
      <c r="ODG2488" s="114"/>
      <c r="ODH2488" s="114"/>
      <c r="ODI2488" s="114"/>
      <c r="ODJ2488" s="114"/>
      <c r="ODK2488" s="114"/>
      <c r="ODL2488" s="114"/>
      <c r="ODM2488" s="114"/>
      <c r="ODN2488" s="114"/>
      <c r="ODO2488" s="114"/>
      <c r="ODP2488" s="114"/>
      <c r="ODQ2488" s="114"/>
      <c r="ODR2488" s="114"/>
      <c r="ODS2488" s="114"/>
      <c r="ODT2488" s="114"/>
      <c r="ODU2488" s="114"/>
      <c r="ODV2488" s="114"/>
      <c r="ODW2488" s="114"/>
      <c r="ODX2488" s="114"/>
      <c r="ODY2488" s="114"/>
      <c r="ODZ2488" s="114"/>
      <c r="OEA2488" s="114"/>
      <c r="OEB2488" s="114"/>
      <c r="OEC2488" s="114"/>
      <c r="OED2488" s="114"/>
      <c r="OEE2488" s="114"/>
      <c r="OEF2488" s="114"/>
      <c r="OEG2488" s="114"/>
      <c r="OEH2488" s="114"/>
      <c r="OEI2488" s="114"/>
      <c r="OEJ2488" s="114"/>
      <c r="OEK2488" s="114"/>
      <c r="OEL2488" s="114"/>
      <c r="OEM2488" s="114"/>
      <c r="OEN2488" s="114"/>
      <c r="OEO2488" s="114"/>
      <c r="OEP2488" s="114"/>
      <c r="OEQ2488" s="114"/>
      <c r="OER2488" s="114"/>
      <c r="OES2488" s="114"/>
      <c r="OET2488" s="114"/>
      <c r="OEU2488" s="114"/>
      <c r="OEV2488" s="114"/>
      <c r="OEW2488" s="114"/>
      <c r="OEX2488" s="114"/>
      <c r="OEY2488" s="114"/>
      <c r="OEZ2488" s="114"/>
      <c r="OFA2488" s="114"/>
      <c r="OFB2488" s="114"/>
      <c r="OFC2488" s="114"/>
      <c r="OFD2488" s="114"/>
      <c r="OFE2488" s="114"/>
      <c r="OFF2488" s="114"/>
      <c r="OFG2488" s="114"/>
      <c r="OFH2488" s="114"/>
      <c r="OFI2488" s="114"/>
      <c r="OFJ2488" s="114"/>
      <c r="OFK2488" s="114"/>
      <c r="OFL2488" s="114"/>
      <c r="OFM2488" s="114"/>
      <c r="OFN2488" s="114"/>
      <c r="OFO2488" s="114"/>
      <c r="OFP2488" s="114"/>
      <c r="OFQ2488" s="114"/>
      <c r="OFR2488" s="114"/>
      <c r="OFS2488" s="114"/>
      <c r="OFT2488" s="114"/>
      <c r="OFU2488" s="114"/>
      <c r="OFV2488" s="114"/>
      <c r="OFW2488" s="114"/>
      <c r="OFX2488" s="114"/>
      <c r="OFY2488" s="114"/>
      <c r="OFZ2488" s="114"/>
      <c r="OGA2488" s="114"/>
      <c r="OGB2488" s="114"/>
      <c r="OGC2488" s="114"/>
      <c r="OGD2488" s="114"/>
      <c r="OGE2488" s="114"/>
      <c r="OGF2488" s="114"/>
      <c r="OGG2488" s="114"/>
      <c r="OGH2488" s="114"/>
      <c r="OGI2488" s="114"/>
      <c r="OGJ2488" s="114"/>
      <c r="OGK2488" s="114"/>
      <c r="OGL2488" s="114"/>
      <c r="OGM2488" s="114"/>
      <c r="OGN2488" s="114"/>
      <c r="OGO2488" s="114"/>
      <c r="OGP2488" s="114"/>
      <c r="OGQ2488" s="114"/>
      <c r="OGR2488" s="114"/>
      <c r="OGS2488" s="114"/>
      <c r="OGT2488" s="114"/>
      <c r="OGU2488" s="114"/>
      <c r="OGV2488" s="114"/>
      <c r="OGW2488" s="114"/>
      <c r="OGX2488" s="114"/>
      <c r="OGY2488" s="114"/>
      <c r="OGZ2488" s="114"/>
      <c r="OHA2488" s="114"/>
      <c r="OHB2488" s="114"/>
      <c r="OHC2488" s="114"/>
      <c r="OHD2488" s="114"/>
      <c r="OHE2488" s="114"/>
      <c r="OHF2488" s="114"/>
      <c r="OHG2488" s="114"/>
      <c r="OHH2488" s="114"/>
      <c r="OHI2488" s="114"/>
      <c r="OHJ2488" s="114"/>
      <c r="OHK2488" s="114"/>
      <c r="OHL2488" s="114"/>
      <c r="OHM2488" s="114"/>
      <c r="OHN2488" s="114"/>
      <c r="OHO2488" s="114"/>
      <c r="OHP2488" s="114"/>
      <c r="OHQ2488" s="114"/>
      <c r="OHR2488" s="114"/>
      <c r="OHS2488" s="114"/>
      <c r="OHT2488" s="114"/>
      <c r="OHU2488" s="114"/>
      <c r="OHV2488" s="114"/>
      <c r="OHW2488" s="114"/>
      <c r="OHX2488" s="114"/>
      <c r="OHY2488" s="114"/>
      <c r="OHZ2488" s="114"/>
      <c r="OIA2488" s="114"/>
      <c r="OIB2488" s="114"/>
      <c r="OIC2488" s="114"/>
      <c r="OID2488" s="114"/>
      <c r="OIE2488" s="114"/>
      <c r="OIF2488" s="114"/>
      <c r="OIG2488" s="114"/>
      <c r="OIH2488" s="114"/>
      <c r="OII2488" s="114"/>
      <c r="OIJ2488" s="114"/>
      <c r="OIK2488" s="114"/>
      <c r="OIL2488" s="114"/>
      <c r="OIM2488" s="114"/>
      <c r="OIN2488" s="114"/>
      <c r="OIO2488" s="114"/>
      <c r="OIP2488" s="114"/>
      <c r="OIQ2488" s="114"/>
      <c r="OIR2488" s="114"/>
      <c r="OIS2488" s="114"/>
      <c r="OIT2488" s="114"/>
      <c r="OIU2488" s="114"/>
      <c r="OIV2488" s="114"/>
      <c r="OIW2488" s="114"/>
      <c r="OIX2488" s="114"/>
      <c r="OIY2488" s="114"/>
      <c r="OIZ2488" s="114"/>
      <c r="OJA2488" s="114"/>
      <c r="OJB2488" s="114"/>
      <c r="OJC2488" s="114"/>
      <c r="OJD2488" s="114"/>
      <c r="OJE2488" s="114"/>
      <c r="OJF2488" s="114"/>
      <c r="OJG2488" s="114"/>
      <c r="OJH2488" s="114"/>
      <c r="OJI2488" s="114"/>
      <c r="OJJ2488" s="114"/>
      <c r="OJK2488" s="114"/>
      <c r="OJL2488" s="114"/>
      <c r="OJM2488" s="114"/>
      <c r="OJN2488" s="114"/>
      <c r="OJO2488" s="114"/>
      <c r="OJP2488" s="114"/>
      <c r="OJQ2488" s="114"/>
      <c r="OJR2488" s="114"/>
      <c r="OJS2488" s="114"/>
      <c r="OJT2488" s="114"/>
      <c r="OJU2488" s="114"/>
      <c r="OJV2488" s="114"/>
      <c r="OJW2488" s="114"/>
      <c r="OJX2488" s="114"/>
      <c r="OJY2488" s="114"/>
      <c r="OJZ2488" s="114"/>
      <c r="OKA2488" s="114"/>
      <c r="OKB2488" s="114"/>
      <c r="OKC2488" s="114"/>
      <c r="OKD2488" s="114"/>
      <c r="OKE2488" s="114"/>
      <c r="OKF2488" s="114"/>
      <c r="OKG2488" s="114"/>
      <c r="OKH2488" s="114"/>
      <c r="OKI2488" s="114"/>
      <c r="OKJ2488" s="114"/>
      <c r="OKK2488" s="114"/>
      <c r="OKL2488" s="114"/>
      <c r="OKM2488" s="114"/>
      <c r="OKN2488" s="114"/>
      <c r="OKO2488" s="114"/>
      <c r="OKP2488" s="114"/>
      <c r="OKQ2488" s="114"/>
      <c r="OKR2488" s="114"/>
      <c r="OKS2488" s="114"/>
      <c r="OKT2488" s="114"/>
      <c r="OKU2488" s="114"/>
      <c r="OKV2488" s="114"/>
      <c r="OKW2488" s="114"/>
      <c r="OKX2488" s="114"/>
      <c r="OKY2488" s="114"/>
      <c r="OKZ2488" s="114"/>
      <c r="OLA2488" s="114"/>
      <c r="OLB2488" s="114"/>
      <c r="OLC2488" s="114"/>
      <c r="OLD2488" s="114"/>
      <c r="OLE2488" s="114"/>
      <c r="OLF2488" s="114"/>
      <c r="OLG2488" s="114"/>
      <c r="OLH2488" s="114"/>
      <c r="OLI2488" s="114"/>
      <c r="OLJ2488" s="114"/>
      <c r="OLK2488" s="114"/>
      <c r="OLL2488" s="114"/>
      <c r="OLM2488" s="114"/>
      <c r="OLN2488" s="114"/>
      <c r="OLO2488" s="114"/>
      <c r="OLP2488" s="114"/>
      <c r="OLQ2488" s="114"/>
      <c r="OLR2488" s="114"/>
      <c r="OLS2488" s="114"/>
      <c r="OLT2488" s="114"/>
      <c r="OLU2488" s="114"/>
      <c r="OLV2488" s="114"/>
      <c r="OLW2488" s="114"/>
      <c r="OLX2488" s="114"/>
      <c r="OLY2488" s="114"/>
      <c r="OLZ2488" s="114"/>
      <c r="OMA2488" s="114"/>
      <c r="OMB2488" s="114"/>
      <c r="OMC2488" s="114"/>
      <c r="OMD2488" s="114"/>
      <c r="OME2488" s="114"/>
      <c r="OMF2488" s="114"/>
      <c r="OMG2488" s="114"/>
      <c r="OMH2488" s="114"/>
      <c r="OMI2488" s="114"/>
      <c r="OMJ2488" s="114"/>
      <c r="OMK2488" s="114"/>
      <c r="OML2488" s="114"/>
      <c r="OMM2488" s="114"/>
      <c r="OMN2488" s="114"/>
      <c r="OMO2488" s="114"/>
      <c r="OMP2488" s="114"/>
      <c r="OMQ2488" s="114"/>
      <c r="OMR2488" s="114"/>
      <c r="OMS2488" s="114"/>
      <c r="OMT2488" s="114"/>
      <c r="OMU2488" s="114"/>
      <c r="OMV2488" s="114"/>
      <c r="OMW2488" s="114"/>
      <c r="OMX2488" s="114"/>
      <c r="OMY2488" s="114"/>
      <c r="OMZ2488" s="114"/>
      <c r="ONA2488" s="114"/>
      <c r="ONB2488" s="114"/>
      <c r="ONC2488" s="114"/>
      <c r="OND2488" s="114"/>
      <c r="ONE2488" s="114"/>
      <c r="ONF2488" s="114"/>
      <c r="ONG2488" s="114"/>
      <c r="ONH2488" s="114"/>
      <c r="ONI2488" s="114"/>
      <c r="ONJ2488" s="114"/>
      <c r="ONK2488" s="114"/>
      <c r="ONL2488" s="114"/>
      <c r="ONM2488" s="114"/>
      <c r="ONN2488" s="114"/>
      <c r="ONO2488" s="114"/>
      <c r="ONP2488" s="114"/>
      <c r="ONQ2488" s="114"/>
      <c r="ONR2488" s="114"/>
      <c r="ONS2488" s="114"/>
      <c r="ONT2488" s="114"/>
      <c r="ONU2488" s="114"/>
      <c r="ONV2488" s="114"/>
      <c r="ONW2488" s="114"/>
      <c r="ONX2488" s="114"/>
      <c r="ONY2488" s="114"/>
      <c r="ONZ2488" s="114"/>
      <c r="OOA2488" s="114"/>
      <c r="OOB2488" s="114"/>
      <c r="OOC2488" s="114"/>
      <c r="OOD2488" s="114"/>
      <c r="OOE2488" s="114"/>
      <c r="OOF2488" s="114"/>
      <c r="OOG2488" s="114"/>
      <c r="OOH2488" s="114"/>
      <c r="OOI2488" s="114"/>
      <c r="OOJ2488" s="114"/>
      <c r="OOK2488" s="114"/>
      <c r="OOL2488" s="114"/>
      <c r="OOM2488" s="114"/>
      <c r="OON2488" s="114"/>
      <c r="OOO2488" s="114"/>
      <c r="OOP2488" s="114"/>
      <c r="OOQ2488" s="114"/>
      <c r="OOR2488" s="114"/>
      <c r="OOS2488" s="114"/>
      <c r="OOT2488" s="114"/>
      <c r="OOU2488" s="114"/>
      <c r="OOV2488" s="114"/>
      <c r="OOW2488" s="114"/>
      <c r="OOX2488" s="114"/>
      <c r="OOY2488" s="114"/>
      <c r="OOZ2488" s="114"/>
      <c r="OPA2488" s="114"/>
      <c r="OPB2488" s="114"/>
      <c r="OPC2488" s="114"/>
      <c r="OPD2488" s="114"/>
      <c r="OPE2488" s="114"/>
      <c r="OPF2488" s="114"/>
      <c r="OPG2488" s="114"/>
      <c r="OPH2488" s="114"/>
      <c r="OPI2488" s="114"/>
      <c r="OPJ2488" s="114"/>
      <c r="OPK2488" s="114"/>
      <c r="OPL2488" s="114"/>
      <c r="OPM2488" s="114"/>
      <c r="OPN2488" s="114"/>
      <c r="OPO2488" s="114"/>
      <c r="OPP2488" s="114"/>
      <c r="OPQ2488" s="114"/>
      <c r="OPR2488" s="114"/>
      <c r="OPS2488" s="114"/>
      <c r="OPT2488" s="114"/>
      <c r="OPU2488" s="114"/>
      <c r="OPV2488" s="114"/>
      <c r="OPW2488" s="114"/>
      <c r="OPX2488" s="114"/>
      <c r="OPY2488" s="114"/>
      <c r="OPZ2488" s="114"/>
      <c r="OQA2488" s="114"/>
      <c r="OQB2488" s="114"/>
      <c r="OQC2488" s="114"/>
      <c r="OQD2488" s="114"/>
      <c r="OQE2488" s="114"/>
      <c r="OQF2488" s="114"/>
      <c r="OQG2488" s="114"/>
      <c r="OQH2488" s="114"/>
      <c r="OQI2488" s="114"/>
      <c r="OQJ2488" s="114"/>
      <c r="OQK2488" s="114"/>
      <c r="OQL2488" s="114"/>
      <c r="OQM2488" s="114"/>
      <c r="OQN2488" s="114"/>
      <c r="OQO2488" s="114"/>
      <c r="OQP2488" s="114"/>
      <c r="OQQ2488" s="114"/>
      <c r="OQR2488" s="114"/>
      <c r="OQS2488" s="114"/>
      <c r="OQT2488" s="114"/>
      <c r="OQU2488" s="114"/>
      <c r="OQV2488" s="114"/>
      <c r="OQW2488" s="114"/>
      <c r="OQX2488" s="114"/>
      <c r="OQY2488" s="114"/>
      <c r="OQZ2488" s="114"/>
      <c r="ORA2488" s="114"/>
      <c r="ORB2488" s="114"/>
      <c r="ORC2488" s="114"/>
      <c r="ORD2488" s="114"/>
      <c r="ORE2488" s="114"/>
      <c r="ORF2488" s="114"/>
      <c r="ORG2488" s="114"/>
      <c r="ORH2488" s="114"/>
      <c r="ORI2488" s="114"/>
      <c r="ORJ2488" s="114"/>
      <c r="ORK2488" s="114"/>
      <c r="ORL2488" s="114"/>
      <c r="ORM2488" s="114"/>
      <c r="ORN2488" s="114"/>
      <c r="ORO2488" s="114"/>
      <c r="ORP2488" s="114"/>
      <c r="ORQ2488" s="114"/>
      <c r="ORR2488" s="114"/>
      <c r="ORS2488" s="114"/>
      <c r="ORT2488" s="114"/>
      <c r="ORU2488" s="114"/>
      <c r="ORV2488" s="114"/>
      <c r="ORW2488" s="114"/>
      <c r="ORX2488" s="114"/>
      <c r="ORY2488" s="114"/>
      <c r="ORZ2488" s="114"/>
      <c r="OSA2488" s="114"/>
      <c r="OSB2488" s="114"/>
      <c r="OSC2488" s="114"/>
      <c r="OSD2488" s="114"/>
      <c r="OSE2488" s="114"/>
      <c r="OSF2488" s="114"/>
      <c r="OSG2488" s="114"/>
      <c r="OSH2488" s="114"/>
      <c r="OSI2488" s="114"/>
      <c r="OSJ2488" s="114"/>
      <c r="OSK2488" s="114"/>
      <c r="OSL2488" s="114"/>
      <c r="OSM2488" s="114"/>
      <c r="OSN2488" s="114"/>
      <c r="OSO2488" s="114"/>
      <c r="OSP2488" s="114"/>
      <c r="OSQ2488" s="114"/>
      <c r="OSR2488" s="114"/>
      <c r="OSS2488" s="114"/>
      <c r="OST2488" s="114"/>
      <c r="OSU2488" s="114"/>
      <c r="OSV2488" s="114"/>
      <c r="OSW2488" s="114"/>
      <c r="OSX2488" s="114"/>
      <c r="OSY2488" s="114"/>
      <c r="OSZ2488" s="114"/>
      <c r="OTA2488" s="114"/>
      <c r="OTB2488" s="114"/>
      <c r="OTC2488" s="114"/>
      <c r="OTD2488" s="114"/>
      <c r="OTE2488" s="114"/>
      <c r="OTF2488" s="114"/>
      <c r="OTG2488" s="114"/>
      <c r="OTH2488" s="114"/>
      <c r="OTI2488" s="114"/>
      <c r="OTJ2488" s="114"/>
      <c r="OTK2488" s="114"/>
      <c r="OTL2488" s="114"/>
      <c r="OTM2488" s="114"/>
      <c r="OTN2488" s="114"/>
      <c r="OTO2488" s="114"/>
      <c r="OTP2488" s="114"/>
      <c r="OTQ2488" s="114"/>
      <c r="OTR2488" s="114"/>
      <c r="OTS2488" s="114"/>
      <c r="OTT2488" s="114"/>
      <c r="OTU2488" s="114"/>
      <c r="OTV2488" s="114"/>
      <c r="OTW2488" s="114"/>
      <c r="OTX2488" s="114"/>
      <c r="OTY2488" s="114"/>
      <c r="OTZ2488" s="114"/>
      <c r="OUA2488" s="114"/>
      <c r="OUB2488" s="114"/>
      <c r="OUC2488" s="114"/>
      <c r="OUD2488" s="114"/>
      <c r="OUE2488" s="114"/>
      <c r="OUF2488" s="114"/>
      <c r="OUG2488" s="114"/>
      <c r="OUH2488" s="114"/>
      <c r="OUI2488" s="114"/>
      <c r="OUJ2488" s="114"/>
      <c r="OUK2488" s="114"/>
      <c r="OUL2488" s="114"/>
      <c r="OUM2488" s="114"/>
      <c r="OUN2488" s="114"/>
      <c r="OUO2488" s="114"/>
      <c r="OUP2488" s="114"/>
      <c r="OUQ2488" s="114"/>
      <c r="OUR2488" s="114"/>
      <c r="OUS2488" s="114"/>
      <c r="OUT2488" s="114"/>
      <c r="OUU2488" s="114"/>
      <c r="OUV2488" s="114"/>
      <c r="OUW2488" s="114"/>
      <c r="OUX2488" s="114"/>
      <c r="OUY2488" s="114"/>
      <c r="OUZ2488" s="114"/>
      <c r="OVA2488" s="114"/>
      <c r="OVB2488" s="114"/>
      <c r="OVC2488" s="114"/>
      <c r="OVD2488" s="114"/>
      <c r="OVE2488" s="114"/>
      <c r="OVF2488" s="114"/>
      <c r="OVG2488" s="114"/>
      <c r="OVH2488" s="114"/>
      <c r="OVI2488" s="114"/>
      <c r="OVJ2488" s="114"/>
      <c r="OVK2488" s="114"/>
      <c r="OVL2488" s="114"/>
      <c r="OVM2488" s="114"/>
      <c r="OVN2488" s="114"/>
      <c r="OVO2488" s="114"/>
      <c r="OVP2488" s="114"/>
      <c r="OVQ2488" s="114"/>
      <c r="OVR2488" s="114"/>
      <c r="OVS2488" s="114"/>
      <c r="OVT2488" s="114"/>
      <c r="OVU2488" s="114"/>
      <c r="OVV2488" s="114"/>
      <c r="OVW2488" s="114"/>
      <c r="OVX2488" s="114"/>
      <c r="OVY2488" s="114"/>
      <c r="OVZ2488" s="114"/>
      <c r="OWA2488" s="114"/>
      <c r="OWB2488" s="114"/>
      <c r="OWC2488" s="114"/>
      <c r="OWD2488" s="114"/>
      <c r="OWE2488" s="114"/>
      <c r="OWF2488" s="114"/>
      <c r="OWG2488" s="114"/>
      <c r="OWH2488" s="114"/>
      <c r="OWI2488" s="114"/>
      <c r="OWJ2488" s="114"/>
      <c r="OWK2488" s="114"/>
      <c r="OWL2488" s="114"/>
      <c r="OWM2488" s="114"/>
      <c r="OWN2488" s="114"/>
      <c r="OWO2488" s="114"/>
      <c r="OWP2488" s="114"/>
      <c r="OWQ2488" s="114"/>
      <c r="OWR2488" s="114"/>
      <c r="OWS2488" s="114"/>
      <c r="OWT2488" s="114"/>
      <c r="OWU2488" s="114"/>
      <c r="OWV2488" s="114"/>
      <c r="OWW2488" s="114"/>
      <c r="OWX2488" s="114"/>
      <c r="OWY2488" s="114"/>
      <c r="OWZ2488" s="114"/>
      <c r="OXA2488" s="114"/>
      <c r="OXB2488" s="114"/>
      <c r="OXC2488" s="114"/>
      <c r="OXD2488" s="114"/>
      <c r="OXE2488" s="114"/>
      <c r="OXF2488" s="114"/>
      <c r="OXG2488" s="114"/>
      <c r="OXH2488" s="114"/>
      <c r="OXI2488" s="114"/>
      <c r="OXJ2488" s="114"/>
      <c r="OXK2488" s="114"/>
      <c r="OXL2488" s="114"/>
      <c r="OXM2488" s="114"/>
      <c r="OXN2488" s="114"/>
      <c r="OXO2488" s="114"/>
      <c r="OXP2488" s="114"/>
      <c r="OXQ2488" s="114"/>
      <c r="OXR2488" s="114"/>
      <c r="OXS2488" s="114"/>
      <c r="OXT2488" s="114"/>
      <c r="OXU2488" s="114"/>
      <c r="OXV2488" s="114"/>
      <c r="OXW2488" s="114"/>
      <c r="OXX2488" s="114"/>
      <c r="OXY2488" s="114"/>
      <c r="OXZ2488" s="114"/>
      <c r="OYA2488" s="114"/>
      <c r="OYB2488" s="114"/>
      <c r="OYC2488" s="114"/>
      <c r="OYD2488" s="114"/>
      <c r="OYE2488" s="114"/>
      <c r="OYF2488" s="114"/>
      <c r="OYG2488" s="114"/>
      <c r="OYH2488" s="114"/>
      <c r="OYI2488" s="114"/>
      <c r="OYJ2488" s="114"/>
      <c r="OYK2488" s="114"/>
      <c r="OYL2488" s="114"/>
      <c r="OYM2488" s="114"/>
      <c r="OYN2488" s="114"/>
      <c r="OYO2488" s="114"/>
      <c r="OYP2488" s="114"/>
      <c r="OYQ2488" s="114"/>
      <c r="OYR2488" s="114"/>
      <c r="OYS2488" s="114"/>
      <c r="OYT2488" s="114"/>
      <c r="OYU2488" s="114"/>
      <c r="OYV2488" s="114"/>
      <c r="OYW2488" s="114"/>
      <c r="OYX2488" s="114"/>
      <c r="OYY2488" s="114"/>
      <c r="OYZ2488" s="114"/>
      <c r="OZA2488" s="114"/>
      <c r="OZB2488" s="114"/>
      <c r="OZC2488" s="114"/>
      <c r="OZD2488" s="114"/>
      <c r="OZE2488" s="114"/>
      <c r="OZF2488" s="114"/>
      <c r="OZG2488" s="114"/>
      <c r="OZH2488" s="114"/>
      <c r="OZI2488" s="114"/>
      <c r="OZJ2488" s="114"/>
      <c r="OZK2488" s="114"/>
      <c r="OZL2488" s="114"/>
      <c r="OZM2488" s="114"/>
      <c r="OZN2488" s="114"/>
      <c r="OZO2488" s="114"/>
      <c r="OZP2488" s="114"/>
      <c r="OZQ2488" s="114"/>
      <c r="OZR2488" s="114"/>
      <c r="OZS2488" s="114"/>
      <c r="OZT2488" s="114"/>
      <c r="OZU2488" s="114"/>
      <c r="OZV2488" s="114"/>
      <c r="OZW2488" s="114"/>
      <c r="OZX2488" s="114"/>
      <c r="OZY2488" s="114"/>
      <c r="OZZ2488" s="114"/>
      <c r="PAA2488" s="114"/>
      <c r="PAB2488" s="114"/>
      <c r="PAC2488" s="114"/>
      <c r="PAD2488" s="114"/>
      <c r="PAE2488" s="114"/>
      <c r="PAF2488" s="114"/>
      <c r="PAG2488" s="114"/>
      <c r="PAH2488" s="114"/>
      <c r="PAI2488" s="114"/>
      <c r="PAJ2488" s="114"/>
      <c r="PAK2488" s="114"/>
      <c r="PAL2488" s="114"/>
      <c r="PAM2488" s="114"/>
      <c r="PAN2488" s="114"/>
      <c r="PAO2488" s="114"/>
      <c r="PAP2488" s="114"/>
      <c r="PAQ2488" s="114"/>
      <c r="PAR2488" s="114"/>
      <c r="PAS2488" s="114"/>
      <c r="PAT2488" s="114"/>
      <c r="PAU2488" s="114"/>
      <c r="PAV2488" s="114"/>
      <c r="PAW2488" s="114"/>
      <c r="PAX2488" s="114"/>
      <c r="PAY2488" s="114"/>
      <c r="PAZ2488" s="114"/>
      <c r="PBA2488" s="114"/>
      <c r="PBB2488" s="114"/>
      <c r="PBC2488" s="114"/>
      <c r="PBD2488" s="114"/>
      <c r="PBE2488" s="114"/>
      <c r="PBF2488" s="114"/>
      <c r="PBG2488" s="114"/>
      <c r="PBH2488" s="114"/>
      <c r="PBI2488" s="114"/>
      <c r="PBJ2488" s="114"/>
      <c r="PBK2488" s="114"/>
      <c r="PBL2488" s="114"/>
      <c r="PBM2488" s="114"/>
      <c r="PBN2488" s="114"/>
      <c r="PBO2488" s="114"/>
      <c r="PBP2488" s="114"/>
      <c r="PBQ2488" s="114"/>
      <c r="PBR2488" s="114"/>
      <c r="PBS2488" s="114"/>
      <c r="PBT2488" s="114"/>
      <c r="PBU2488" s="114"/>
      <c r="PBV2488" s="114"/>
      <c r="PBW2488" s="114"/>
      <c r="PBX2488" s="114"/>
      <c r="PBY2488" s="114"/>
      <c r="PBZ2488" s="114"/>
      <c r="PCA2488" s="114"/>
      <c r="PCB2488" s="114"/>
      <c r="PCC2488" s="114"/>
      <c r="PCD2488" s="114"/>
      <c r="PCE2488" s="114"/>
      <c r="PCF2488" s="114"/>
      <c r="PCG2488" s="114"/>
      <c r="PCH2488" s="114"/>
      <c r="PCI2488" s="114"/>
      <c r="PCJ2488" s="114"/>
      <c r="PCK2488" s="114"/>
      <c r="PCL2488" s="114"/>
      <c r="PCM2488" s="114"/>
      <c r="PCN2488" s="114"/>
      <c r="PCO2488" s="114"/>
      <c r="PCP2488" s="114"/>
      <c r="PCQ2488" s="114"/>
      <c r="PCR2488" s="114"/>
      <c r="PCS2488" s="114"/>
      <c r="PCT2488" s="114"/>
      <c r="PCU2488" s="114"/>
      <c r="PCV2488" s="114"/>
      <c r="PCW2488" s="114"/>
      <c r="PCX2488" s="114"/>
      <c r="PCY2488" s="114"/>
      <c r="PCZ2488" s="114"/>
      <c r="PDA2488" s="114"/>
      <c r="PDB2488" s="114"/>
      <c r="PDC2488" s="114"/>
      <c r="PDD2488" s="114"/>
      <c r="PDE2488" s="114"/>
      <c r="PDF2488" s="114"/>
      <c r="PDG2488" s="114"/>
      <c r="PDH2488" s="114"/>
      <c r="PDI2488" s="114"/>
      <c r="PDJ2488" s="114"/>
      <c r="PDK2488" s="114"/>
      <c r="PDL2488" s="114"/>
      <c r="PDM2488" s="114"/>
      <c r="PDN2488" s="114"/>
      <c r="PDO2488" s="114"/>
      <c r="PDP2488" s="114"/>
      <c r="PDQ2488" s="114"/>
      <c r="PDR2488" s="114"/>
      <c r="PDS2488" s="114"/>
      <c r="PDT2488" s="114"/>
      <c r="PDU2488" s="114"/>
      <c r="PDV2488" s="114"/>
      <c r="PDW2488" s="114"/>
      <c r="PDX2488" s="114"/>
      <c r="PDY2488" s="114"/>
      <c r="PDZ2488" s="114"/>
      <c r="PEA2488" s="114"/>
      <c r="PEB2488" s="114"/>
      <c r="PEC2488" s="114"/>
      <c r="PED2488" s="114"/>
      <c r="PEE2488" s="114"/>
      <c r="PEF2488" s="114"/>
      <c r="PEG2488" s="114"/>
      <c r="PEH2488" s="114"/>
      <c r="PEI2488" s="114"/>
      <c r="PEJ2488" s="114"/>
      <c r="PEK2488" s="114"/>
      <c r="PEL2488" s="114"/>
      <c r="PEM2488" s="114"/>
      <c r="PEN2488" s="114"/>
      <c r="PEO2488" s="114"/>
      <c r="PEP2488" s="114"/>
      <c r="PEQ2488" s="114"/>
      <c r="PER2488" s="114"/>
      <c r="PES2488" s="114"/>
      <c r="PET2488" s="114"/>
      <c r="PEU2488" s="114"/>
      <c r="PEV2488" s="114"/>
      <c r="PEW2488" s="114"/>
      <c r="PEX2488" s="114"/>
      <c r="PEY2488" s="114"/>
      <c r="PEZ2488" s="114"/>
      <c r="PFA2488" s="114"/>
      <c r="PFB2488" s="114"/>
      <c r="PFC2488" s="114"/>
      <c r="PFD2488" s="114"/>
      <c r="PFE2488" s="114"/>
      <c r="PFF2488" s="114"/>
      <c r="PFG2488" s="114"/>
      <c r="PFH2488" s="114"/>
      <c r="PFI2488" s="114"/>
      <c r="PFJ2488" s="114"/>
      <c r="PFK2488" s="114"/>
      <c r="PFL2488" s="114"/>
      <c r="PFM2488" s="114"/>
      <c r="PFN2488" s="114"/>
      <c r="PFO2488" s="114"/>
      <c r="PFP2488" s="114"/>
      <c r="PFQ2488" s="114"/>
      <c r="PFR2488" s="114"/>
      <c r="PFS2488" s="114"/>
      <c r="PFT2488" s="114"/>
      <c r="PFU2488" s="114"/>
      <c r="PFV2488" s="114"/>
      <c r="PFW2488" s="114"/>
      <c r="PFX2488" s="114"/>
      <c r="PFY2488" s="114"/>
      <c r="PFZ2488" s="114"/>
      <c r="PGA2488" s="114"/>
      <c r="PGB2488" s="114"/>
      <c r="PGC2488" s="114"/>
      <c r="PGD2488" s="114"/>
      <c r="PGE2488" s="114"/>
      <c r="PGF2488" s="114"/>
      <c r="PGG2488" s="114"/>
      <c r="PGH2488" s="114"/>
      <c r="PGI2488" s="114"/>
      <c r="PGJ2488" s="114"/>
      <c r="PGK2488" s="114"/>
      <c r="PGL2488" s="114"/>
      <c r="PGM2488" s="114"/>
      <c r="PGN2488" s="114"/>
      <c r="PGO2488" s="114"/>
      <c r="PGP2488" s="114"/>
      <c r="PGQ2488" s="114"/>
      <c r="PGR2488" s="114"/>
      <c r="PGS2488" s="114"/>
      <c r="PGT2488" s="114"/>
      <c r="PGU2488" s="114"/>
      <c r="PGV2488" s="114"/>
      <c r="PGW2488" s="114"/>
      <c r="PGX2488" s="114"/>
      <c r="PGY2488" s="114"/>
      <c r="PGZ2488" s="114"/>
      <c r="PHA2488" s="114"/>
      <c r="PHB2488" s="114"/>
      <c r="PHC2488" s="114"/>
      <c r="PHD2488" s="114"/>
      <c r="PHE2488" s="114"/>
      <c r="PHF2488" s="114"/>
      <c r="PHG2488" s="114"/>
      <c r="PHH2488" s="114"/>
      <c r="PHI2488" s="114"/>
      <c r="PHJ2488" s="114"/>
      <c r="PHK2488" s="114"/>
      <c r="PHL2488" s="114"/>
      <c r="PHM2488" s="114"/>
      <c r="PHN2488" s="114"/>
      <c r="PHO2488" s="114"/>
      <c r="PHP2488" s="114"/>
      <c r="PHQ2488" s="114"/>
      <c r="PHR2488" s="114"/>
      <c r="PHS2488" s="114"/>
      <c r="PHT2488" s="114"/>
      <c r="PHU2488" s="114"/>
      <c r="PHV2488" s="114"/>
      <c r="PHW2488" s="114"/>
      <c r="PHX2488" s="114"/>
      <c r="PHY2488" s="114"/>
      <c r="PHZ2488" s="114"/>
      <c r="PIA2488" s="114"/>
      <c r="PIB2488" s="114"/>
      <c r="PIC2488" s="114"/>
      <c r="PID2488" s="114"/>
      <c r="PIE2488" s="114"/>
      <c r="PIF2488" s="114"/>
      <c r="PIG2488" s="114"/>
      <c r="PIH2488" s="114"/>
      <c r="PII2488" s="114"/>
      <c r="PIJ2488" s="114"/>
      <c r="PIK2488" s="114"/>
      <c r="PIL2488" s="114"/>
      <c r="PIM2488" s="114"/>
      <c r="PIN2488" s="114"/>
      <c r="PIO2488" s="114"/>
      <c r="PIP2488" s="114"/>
      <c r="PIQ2488" s="114"/>
      <c r="PIR2488" s="114"/>
      <c r="PIS2488" s="114"/>
      <c r="PIT2488" s="114"/>
      <c r="PIU2488" s="114"/>
      <c r="PIV2488" s="114"/>
      <c r="PIW2488" s="114"/>
      <c r="PIX2488" s="114"/>
      <c r="PIY2488" s="114"/>
      <c r="PIZ2488" s="114"/>
      <c r="PJA2488" s="114"/>
      <c r="PJB2488" s="114"/>
      <c r="PJC2488" s="114"/>
      <c r="PJD2488" s="114"/>
      <c r="PJE2488" s="114"/>
      <c r="PJF2488" s="114"/>
      <c r="PJG2488" s="114"/>
      <c r="PJH2488" s="114"/>
      <c r="PJI2488" s="114"/>
      <c r="PJJ2488" s="114"/>
      <c r="PJK2488" s="114"/>
      <c r="PJL2488" s="114"/>
      <c r="PJM2488" s="114"/>
      <c r="PJN2488" s="114"/>
      <c r="PJO2488" s="114"/>
      <c r="PJP2488" s="114"/>
      <c r="PJQ2488" s="114"/>
      <c r="PJR2488" s="114"/>
      <c r="PJS2488" s="114"/>
      <c r="PJT2488" s="114"/>
      <c r="PJU2488" s="114"/>
      <c r="PJV2488" s="114"/>
      <c r="PJW2488" s="114"/>
      <c r="PJX2488" s="114"/>
      <c r="PJY2488" s="114"/>
      <c r="PJZ2488" s="114"/>
      <c r="PKA2488" s="114"/>
      <c r="PKB2488" s="114"/>
      <c r="PKC2488" s="114"/>
      <c r="PKD2488" s="114"/>
      <c r="PKE2488" s="114"/>
      <c r="PKF2488" s="114"/>
      <c r="PKG2488" s="114"/>
      <c r="PKH2488" s="114"/>
      <c r="PKI2488" s="114"/>
      <c r="PKJ2488" s="114"/>
      <c r="PKK2488" s="114"/>
      <c r="PKL2488" s="114"/>
      <c r="PKM2488" s="114"/>
      <c r="PKN2488" s="114"/>
      <c r="PKO2488" s="114"/>
      <c r="PKP2488" s="114"/>
      <c r="PKQ2488" s="114"/>
      <c r="PKR2488" s="114"/>
      <c r="PKS2488" s="114"/>
      <c r="PKT2488" s="114"/>
      <c r="PKU2488" s="114"/>
      <c r="PKV2488" s="114"/>
      <c r="PKW2488" s="114"/>
      <c r="PKX2488" s="114"/>
      <c r="PKY2488" s="114"/>
      <c r="PKZ2488" s="114"/>
      <c r="PLA2488" s="114"/>
      <c r="PLB2488" s="114"/>
      <c r="PLC2488" s="114"/>
      <c r="PLD2488" s="114"/>
      <c r="PLE2488" s="114"/>
      <c r="PLF2488" s="114"/>
      <c r="PLG2488" s="114"/>
      <c r="PLH2488" s="114"/>
      <c r="PLI2488" s="114"/>
      <c r="PLJ2488" s="114"/>
      <c r="PLK2488" s="114"/>
      <c r="PLL2488" s="114"/>
      <c r="PLM2488" s="114"/>
      <c r="PLN2488" s="114"/>
      <c r="PLO2488" s="114"/>
      <c r="PLP2488" s="114"/>
      <c r="PLQ2488" s="114"/>
      <c r="PLR2488" s="114"/>
      <c r="PLS2488" s="114"/>
      <c r="PLT2488" s="114"/>
      <c r="PLU2488" s="114"/>
      <c r="PLV2488" s="114"/>
      <c r="PLW2488" s="114"/>
      <c r="PLX2488" s="114"/>
      <c r="PLY2488" s="114"/>
      <c r="PLZ2488" s="114"/>
      <c r="PMA2488" s="114"/>
      <c r="PMB2488" s="114"/>
      <c r="PMC2488" s="114"/>
      <c r="PMD2488" s="114"/>
      <c r="PME2488" s="114"/>
      <c r="PMF2488" s="114"/>
      <c r="PMG2488" s="114"/>
      <c r="PMH2488" s="114"/>
      <c r="PMI2488" s="114"/>
      <c r="PMJ2488" s="114"/>
      <c r="PMK2488" s="114"/>
      <c r="PML2488" s="114"/>
      <c r="PMM2488" s="114"/>
      <c r="PMN2488" s="114"/>
      <c r="PMO2488" s="114"/>
      <c r="PMP2488" s="114"/>
      <c r="PMQ2488" s="114"/>
      <c r="PMR2488" s="114"/>
      <c r="PMS2488" s="114"/>
      <c r="PMT2488" s="114"/>
      <c r="PMU2488" s="114"/>
      <c r="PMV2488" s="114"/>
      <c r="PMW2488" s="114"/>
      <c r="PMX2488" s="114"/>
      <c r="PMY2488" s="114"/>
      <c r="PMZ2488" s="114"/>
      <c r="PNA2488" s="114"/>
      <c r="PNB2488" s="114"/>
      <c r="PNC2488" s="114"/>
      <c r="PND2488" s="114"/>
      <c r="PNE2488" s="114"/>
      <c r="PNF2488" s="114"/>
      <c r="PNG2488" s="114"/>
      <c r="PNH2488" s="114"/>
      <c r="PNI2488" s="114"/>
      <c r="PNJ2488" s="114"/>
      <c r="PNK2488" s="114"/>
      <c r="PNL2488" s="114"/>
      <c r="PNM2488" s="114"/>
      <c r="PNN2488" s="114"/>
      <c r="PNO2488" s="114"/>
      <c r="PNP2488" s="114"/>
      <c r="PNQ2488" s="114"/>
      <c r="PNR2488" s="114"/>
      <c r="PNS2488" s="114"/>
      <c r="PNT2488" s="114"/>
      <c r="PNU2488" s="114"/>
      <c r="PNV2488" s="114"/>
      <c r="PNW2488" s="114"/>
      <c r="PNX2488" s="114"/>
      <c r="PNY2488" s="114"/>
      <c r="PNZ2488" s="114"/>
      <c r="POA2488" s="114"/>
      <c r="POB2488" s="114"/>
      <c r="POC2488" s="114"/>
      <c r="POD2488" s="114"/>
      <c r="POE2488" s="114"/>
      <c r="POF2488" s="114"/>
      <c r="POG2488" s="114"/>
      <c r="POH2488" s="114"/>
      <c r="POI2488" s="114"/>
      <c r="POJ2488" s="114"/>
      <c r="POK2488" s="114"/>
      <c r="POL2488" s="114"/>
      <c r="POM2488" s="114"/>
      <c r="PON2488" s="114"/>
      <c r="POO2488" s="114"/>
      <c r="POP2488" s="114"/>
      <c r="POQ2488" s="114"/>
      <c r="POR2488" s="114"/>
      <c r="POS2488" s="114"/>
      <c r="POT2488" s="114"/>
      <c r="POU2488" s="114"/>
      <c r="POV2488" s="114"/>
      <c r="POW2488" s="114"/>
      <c r="POX2488" s="114"/>
      <c r="POY2488" s="114"/>
      <c r="POZ2488" s="114"/>
      <c r="PPA2488" s="114"/>
      <c r="PPB2488" s="114"/>
      <c r="PPC2488" s="114"/>
      <c r="PPD2488" s="114"/>
      <c r="PPE2488" s="114"/>
      <c r="PPF2488" s="114"/>
      <c r="PPG2488" s="114"/>
      <c r="PPH2488" s="114"/>
      <c r="PPI2488" s="114"/>
      <c r="PPJ2488" s="114"/>
      <c r="PPK2488" s="114"/>
      <c r="PPL2488" s="114"/>
      <c r="PPM2488" s="114"/>
      <c r="PPN2488" s="114"/>
      <c r="PPO2488" s="114"/>
      <c r="PPP2488" s="114"/>
      <c r="PPQ2488" s="114"/>
      <c r="PPR2488" s="114"/>
      <c r="PPS2488" s="114"/>
      <c r="PPT2488" s="114"/>
      <c r="PPU2488" s="114"/>
      <c r="PPV2488" s="114"/>
      <c r="PPW2488" s="114"/>
      <c r="PPX2488" s="114"/>
      <c r="PPY2488" s="114"/>
      <c r="PPZ2488" s="114"/>
      <c r="PQA2488" s="114"/>
      <c r="PQB2488" s="114"/>
      <c r="PQC2488" s="114"/>
      <c r="PQD2488" s="114"/>
      <c r="PQE2488" s="114"/>
      <c r="PQF2488" s="114"/>
      <c r="PQG2488" s="114"/>
      <c r="PQH2488" s="114"/>
      <c r="PQI2488" s="114"/>
      <c r="PQJ2488" s="114"/>
      <c r="PQK2488" s="114"/>
      <c r="PQL2488" s="114"/>
      <c r="PQM2488" s="114"/>
      <c r="PQN2488" s="114"/>
      <c r="PQO2488" s="114"/>
      <c r="PQP2488" s="114"/>
      <c r="PQQ2488" s="114"/>
      <c r="PQR2488" s="114"/>
      <c r="PQS2488" s="114"/>
      <c r="PQT2488" s="114"/>
      <c r="PQU2488" s="114"/>
      <c r="PQV2488" s="114"/>
      <c r="PQW2488" s="114"/>
      <c r="PQX2488" s="114"/>
      <c r="PQY2488" s="114"/>
      <c r="PQZ2488" s="114"/>
      <c r="PRA2488" s="114"/>
      <c r="PRB2488" s="114"/>
      <c r="PRC2488" s="114"/>
      <c r="PRD2488" s="114"/>
      <c r="PRE2488" s="114"/>
      <c r="PRF2488" s="114"/>
      <c r="PRG2488" s="114"/>
      <c r="PRH2488" s="114"/>
      <c r="PRI2488" s="114"/>
      <c r="PRJ2488" s="114"/>
      <c r="PRK2488" s="114"/>
      <c r="PRL2488" s="114"/>
      <c r="PRM2488" s="114"/>
      <c r="PRN2488" s="114"/>
      <c r="PRO2488" s="114"/>
      <c r="PRP2488" s="114"/>
      <c r="PRQ2488" s="114"/>
      <c r="PRR2488" s="114"/>
      <c r="PRS2488" s="114"/>
      <c r="PRT2488" s="114"/>
      <c r="PRU2488" s="114"/>
      <c r="PRV2488" s="114"/>
      <c r="PRW2488" s="114"/>
      <c r="PRX2488" s="114"/>
      <c r="PRY2488" s="114"/>
      <c r="PRZ2488" s="114"/>
      <c r="PSA2488" s="114"/>
      <c r="PSB2488" s="114"/>
      <c r="PSC2488" s="114"/>
      <c r="PSD2488" s="114"/>
      <c r="PSE2488" s="114"/>
      <c r="PSF2488" s="114"/>
      <c r="PSG2488" s="114"/>
      <c r="PSH2488" s="114"/>
      <c r="PSI2488" s="114"/>
      <c r="PSJ2488" s="114"/>
      <c r="PSK2488" s="114"/>
      <c r="PSL2488" s="114"/>
      <c r="PSM2488" s="114"/>
      <c r="PSN2488" s="114"/>
      <c r="PSO2488" s="114"/>
      <c r="PSP2488" s="114"/>
      <c r="PSQ2488" s="114"/>
      <c r="PSR2488" s="114"/>
      <c r="PSS2488" s="114"/>
      <c r="PST2488" s="114"/>
      <c r="PSU2488" s="114"/>
      <c r="PSV2488" s="114"/>
      <c r="PSW2488" s="114"/>
      <c r="PSX2488" s="114"/>
      <c r="PSY2488" s="114"/>
      <c r="PSZ2488" s="114"/>
      <c r="PTA2488" s="114"/>
      <c r="PTB2488" s="114"/>
      <c r="PTC2488" s="114"/>
      <c r="PTD2488" s="114"/>
      <c r="PTE2488" s="114"/>
      <c r="PTF2488" s="114"/>
      <c r="PTG2488" s="114"/>
      <c r="PTH2488" s="114"/>
      <c r="PTI2488" s="114"/>
      <c r="PTJ2488" s="114"/>
      <c r="PTK2488" s="114"/>
      <c r="PTL2488" s="114"/>
      <c r="PTM2488" s="114"/>
      <c r="PTN2488" s="114"/>
      <c r="PTO2488" s="114"/>
      <c r="PTP2488" s="114"/>
      <c r="PTQ2488" s="114"/>
      <c r="PTR2488" s="114"/>
      <c r="PTS2488" s="114"/>
      <c r="PTT2488" s="114"/>
      <c r="PTU2488" s="114"/>
      <c r="PTV2488" s="114"/>
      <c r="PTW2488" s="114"/>
      <c r="PTX2488" s="114"/>
      <c r="PTY2488" s="114"/>
      <c r="PTZ2488" s="114"/>
      <c r="PUA2488" s="114"/>
      <c r="PUB2488" s="114"/>
      <c r="PUC2488" s="114"/>
      <c r="PUD2488" s="114"/>
      <c r="PUE2488" s="114"/>
      <c r="PUF2488" s="114"/>
      <c r="PUG2488" s="114"/>
      <c r="PUH2488" s="114"/>
      <c r="PUI2488" s="114"/>
      <c r="PUJ2488" s="114"/>
      <c r="PUK2488" s="114"/>
      <c r="PUL2488" s="114"/>
      <c r="PUM2488" s="114"/>
      <c r="PUN2488" s="114"/>
      <c r="PUO2488" s="114"/>
      <c r="PUP2488" s="114"/>
      <c r="PUQ2488" s="114"/>
      <c r="PUR2488" s="114"/>
      <c r="PUS2488" s="114"/>
      <c r="PUT2488" s="114"/>
      <c r="PUU2488" s="114"/>
      <c r="PUV2488" s="114"/>
      <c r="PUW2488" s="114"/>
      <c r="PUX2488" s="114"/>
      <c r="PUY2488" s="114"/>
      <c r="PUZ2488" s="114"/>
      <c r="PVA2488" s="114"/>
      <c r="PVB2488" s="114"/>
      <c r="PVC2488" s="114"/>
      <c r="PVD2488" s="114"/>
      <c r="PVE2488" s="114"/>
      <c r="PVF2488" s="114"/>
      <c r="PVG2488" s="114"/>
      <c r="PVH2488" s="114"/>
      <c r="PVI2488" s="114"/>
      <c r="PVJ2488" s="114"/>
      <c r="PVK2488" s="114"/>
      <c r="PVL2488" s="114"/>
      <c r="PVM2488" s="114"/>
      <c r="PVN2488" s="114"/>
      <c r="PVO2488" s="114"/>
      <c r="PVP2488" s="114"/>
      <c r="PVQ2488" s="114"/>
      <c r="PVR2488" s="114"/>
      <c r="PVS2488" s="114"/>
      <c r="PVT2488" s="114"/>
      <c r="PVU2488" s="114"/>
      <c r="PVV2488" s="114"/>
      <c r="PVW2488" s="114"/>
      <c r="PVX2488" s="114"/>
      <c r="PVY2488" s="114"/>
      <c r="PVZ2488" s="114"/>
      <c r="PWA2488" s="114"/>
      <c r="PWB2488" s="114"/>
      <c r="PWC2488" s="114"/>
      <c r="PWD2488" s="114"/>
      <c r="PWE2488" s="114"/>
      <c r="PWF2488" s="114"/>
      <c r="PWG2488" s="114"/>
      <c r="PWH2488" s="114"/>
      <c r="PWI2488" s="114"/>
      <c r="PWJ2488" s="114"/>
      <c r="PWK2488" s="114"/>
      <c r="PWL2488" s="114"/>
      <c r="PWM2488" s="114"/>
      <c r="PWN2488" s="114"/>
      <c r="PWO2488" s="114"/>
      <c r="PWP2488" s="114"/>
      <c r="PWQ2488" s="114"/>
      <c r="PWR2488" s="114"/>
      <c r="PWS2488" s="114"/>
      <c r="PWT2488" s="114"/>
      <c r="PWU2488" s="114"/>
      <c r="PWV2488" s="114"/>
      <c r="PWW2488" s="114"/>
      <c r="PWX2488" s="114"/>
      <c r="PWY2488" s="114"/>
      <c r="PWZ2488" s="114"/>
      <c r="PXA2488" s="114"/>
      <c r="PXB2488" s="114"/>
      <c r="PXC2488" s="114"/>
      <c r="PXD2488" s="114"/>
      <c r="PXE2488" s="114"/>
      <c r="PXF2488" s="114"/>
      <c r="PXG2488" s="114"/>
      <c r="PXH2488" s="114"/>
      <c r="PXI2488" s="114"/>
      <c r="PXJ2488" s="114"/>
      <c r="PXK2488" s="114"/>
      <c r="PXL2488" s="114"/>
      <c r="PXM2488" s="114"/>
      <c r="PXN2488" s="114"/>
      <c r="PXO2488" s="114"/>
      <c r="PXP2488" s="114"/>
      <c r="PXQ2488" s="114"/>
      <c r="PXR2488" s="114"/>
      <c r="PXS2488" s="114"/>
      <c r="PXT2488" s="114"/>
      <c r="PXU2488" s="114"/>
      <c r="PXV2488" s="114"/>
      <c r="PXW2488" s="114"/>
      <c r="PXX2488" s="114"/>
      <c r="PXY2488" s="114"/>
      <c r="PXZ2488" s="114"/>
      <c r="PYA2488" s="114"/>
      <c r="PYB2488" s="114"/>
      <c r="PYC2488" s="114"/>
      <c r="PYD2488" s="114"/>
      <c r="PYE2488" s="114"/>
      <c r="PYF2488" s="114"/>
      <c r="PYG2488" s="114"/>
      <c r="PYH2488" s="114"/>
      <c r="PYI2488" s="114"/>
      <c r="PYJ2488" s="114"/>
      <c r="PYK2488" s="114"/>
      <c r="PYL2488" s="114"/>
      <c r="PYM2488" s="114"/>
      <c r="PYN2488" s="114"/>
      <c r="PYO2488" s="114"/>
      <c r="PYP2488" s="114"/>
      <c r="PYQ2488" s="114"/>
      <c r="PYR2488" s="114"/>
      <c r="PYS2488" s="114"/>
      <c r="PYT2488" s="114"/>
      <c r="PYU2488" s="114"/>
      <c r="PYV2488" s="114"/>
      <c r="PYW2488" s="114"/>
      <c r="PYX2488" s="114"/>
      <c r="PYY2488" s="114"/>
      <c r="PYZ2488" s="114"/>
      <c r="PZA2488" s="114"/>
      <c r="PZB2488" s="114"/>
      <c r="PZC2488" s="114"/>
      <c r="PZD2488" s="114"/>
      <c r="PZE2488" s="114"/>
      <c r="PZF2488" s="114"/>
      <c r="PZG2488" s="114"/>
      <c r="PZH2488" s="114"/>
      <c r="PZI2488" s="114"/>
      <c r="PZJ2488" s="114"/>
      <c r="PZK2488" s="114"/>
      <c r="PZL2488" s="114"/>
      <c r="PZM2488" s="114"/>
      <c r="PZN2488" s="114"/>
      <c r="PZO2488" s="114"/>
      <c r="PZP2488" s="114"/>
      <c r="PZQ2488" s="114"/>
      <c r="PZR2488" s="114"/>
      <c r="PZS2488" s="114"/>
      <c r="PZT2488" s="114"/>
      <c r="PZU2488" s="114"/>
      <c r="PZV2488" s="114"/>
      <c r="PZW2488" s="114"/>
      <c r="PZX2488" s="114"/>
      <c r="PZY2488" s="114"/>
      <c r="PZZ2488" s="114"/>
      <c r="QAA2488" s="114"/>
      <c r="QAB2488" s="114"/>
      <c r="QAC2488" s="114"/>
      <c r="QAD2488" s="114"/>
      <c r="QAE2488" s="114"/>
      <c r="QAF2488" s="114"/>
      <c r="QAG2488" s="114"/>
      <c r="QAH2488" s="114"/>
      <c r="QAI2488" s="114"/>
      <c r="QAJ2488" s="114"/>
      <c r="QAK2488" s="114"/>
      <c r="QAL2488" s="114"/>
      <c r="QAM2488" s="114"/>
      <c r="QAN2488" s="114"/>
      <c r="QAO2488" s="114"/>
      <c r="QAP2488" s="114"/>
      <c r="QAQ2488" s="114"/>
      <c r="QAR2488" s="114"/>
      <c r="QAS2488" s="114"/>
      <c r="QAT2488" s="114"/>
      <c r="QAU2488" s="114"/>
      <c r="QAV2488" s="114"/>
      <c r="QAW2488" s="114"/>
      <c r="QAX2488" s="114"/>
      <c r="QAY2488" s="114"/>
      <c r="QAZ2488" s="114"/>
      <c r="QBA2488" s="114"/>
      <c r="QBB2488" s="114"/>
      <c r="QBC2488" s="114"/>
      <c r="QBD2488" s="114"/>
      <c r="QBE2488" s="114"/>
      <c r="QBF2488" s="114"/>
      <c r="QBG2488" s="114"/>
      <c r="QBH2488" s="114"/>
      <c r="QBI2488" s="114"/>
      <c r="QBJ2488" s="114"/>
      <c r="QBK2488" s="114"/>
      <c r="QBL2488" s="114"/>
      <c r="QBM2488" s="114"/>
      <c r="QBN2488" s="114"/>
      <c r="QBO2488" s="114"/>
      <c r="QBP2488" s="114"/>
      <c r="QBQ2488" s="114"/>
      <c r="QBR2488" s="114"/>
      <c r="QBS2488" s="114"/>
      <c r="QBT2488" s="114"/>
      <c r="QBU2488" s="114"/>
      <c r="QBV2488" s="114"/>
      <c r="QBW2488" s="114"/>
      <c r="QBX2488" s="114"/>
      <c r="QBY2488" s="114"/>
      <c r="QBZ2488" s="114"/>
      <c r="QCA2488" s="114"/>
      <c r="QCB2488" s="114"/>
      <c r="QCC2488" s="114"/>
      <c r="QCD2488" s="114"/>
      <c r="QCE2488" s="114"/>
      <c r="QCF2488" s="114"/>
      <c r="QCG2488" s="114"/>
      <c r="QCH2488" s="114"/>
      <c r="QCI2488" s="114"/>
      <c r="QCJ2488" s="114"/>
      <c r="QCK2488" s="114"/>
      <c r="QCL2488" s="114"/>
      <c r="QCM2488" s="114"/>
      <c r="QCN2488" s="114"/>
      <c r="QCO2488" s="114"/>
      <c r="QCP2488" s="114"/>
      <c r="QCQ2488" s="114"/>
      <c r="QCR2488" s="114"/>
      <c r="QCS2488" s="114"/>
      <c r="QCT2488" s="114"/>
      <c r="QCU2488" s="114"/>
      <c r="QCV2488" s="114"/>
      <c r="QCW2488" s="114"/>
      <c r="QCX2488" s="114"/>
      <c r="QCY2488" s="114"/>
      <c r="QCZ2488" s="114"/>
      <c r="QDA2488" s="114"/>
      <c r="QDB2488" s="114"/>
      <c r="QDC2488" s="114"/>
      <c r="QDD2488" s="114"/>
      <c r="QDE2488" s="114"/>
      <c r="QDF2488" s="114"/>
      <c r="QDG2488" s="114"/>
      <c r="QDH2488" s="114"/>
      <c r="QDI2488" s="114"/>
      <c r="QDJ2488" s="114"/>
      <c r="QDK2488" s="114"/>
      <c r="QDL2488" s="114"/>
      <c r="QDM2488" s="114"/>
      <c r="QDN2488" s="114"/>
      <c r="QDO2488" s="114"/>
      <c r="QDP2488" s="114"/>
      <c r="QDQ2488" s="114"/>
      <c r="QDR2488" s="114"/>
      <c r="QDS2488" s="114"/>
      <c r="QDT2488" s="114"/>
      <c r="QDU2488" s="114"/>
      <c r="QDV2488" s="114"/>
      <c r="QDW2488" s="114"/>
      <c r="QDX2488" s="114"/>
      <c r="QDY2488" s="114"/>
      <c r="QDZ2488" s="114"/>
      <c r="QEA2488" s="114"/>
      <c r="QEB2488" s="114"/>
      <c r="QEC2488" s="114"/>
      <c r="QED2488" s="114"/>
      <c r="QEE2488" s="114"/>
      <c r="QEF2488" s="114"/>
      <c r="QEG2488" s="114"/>
      <c r="QEH2488" s="114"/>
      <c r="QEI2488" s="114"/>
      <c r="QEJ2488" s="114"/>
      <c r="QEK2488" s="114"/>
      <c r="QEL2488" s="114"/>
      <c r="QEM2488" s="114"/>
      <c r="QEN2488" s="114"/>
      <c r="QEO2488" s="114"/>
      <c r="QEP2488" s="114"/>
      <c r="QEQ2488" s="114"/>
      <c r="QER2488" s="114"/>
      <c r="QES2488" s="114"/>
      <c r="QET2488" s="114"/>
      <c r="QEU2488" s="114"/>
      <c r="QEV2488" s="114"/>
      <c r="QEW2488" s="114"/>
      <c r="QEX2488" s="114"/>
      <c r="QEY2488" s="114"/>
      <c r="QEZ2488" s="114"/>
      <c r="QFA2488" s="114"/>
      <c r="QFB2488" s="114"/>
      <c r="QFC2488" s="114"/>
      <c r="QFD2488" s="114"/>
      <c r="QFE2488" s="114"/>
      <c r="QFF2488" s="114"/>
      <c r="QFG2488" s="114"/>
      <c r="QFH2488" s="114"/>
      <c r="QFI2488" s="114"/>
      <c r="QFJ2488" s="114"/>
      <c r="QFK2488" s="114"/>
      <c r="QFL2488" s="114"/>
      <c r="QFM2488" s="114"/>
      <c r="QFN2488" s="114"/>
      <c r="QFO2488" s="114"/>
      <c r="QFP2488" s="114"/>
      <c r="QFQ2488" s="114"/>
      <c r="QFR2488" s="114"/>
      <c r="QFS2488" s="114"/>
      <c r="QFT2488" s="114"/>
      <c r="QFU2488" s="114"/>
      <c r="QFV2488" s="114"/>
      <c r="QFW2488" s="114"/>
      <c r="QFX2488" s="114"/>
      <c r="QFY2488" s="114"/>
      <c r="QFZ2488" s="114"/>
      <c r="QGA2488" s="114"/>
      <c r="QGB2488" s="114"/>
      <c r="QGC2488" s="114"/>
      <c r="QGD2488" s="114"/>
      <c r="QGE2488" s="114"/>
      <c r="QGF2488" s="114"/>
      <c r="QGG2488" s="114"/>
      <c r="QGH2488" s="114"/>
      <c r="QGI2488" s="114"/>
      <c r="QGJ2488" s="114"/>
      <c r="QGK2488" s="114"/>
      <c r="QGL2488" s="114"/>
      <c r="QGM2488" s="114"/>
      <c r="QGN2488" s="114"/>
      <c r="QGO2488" s="114"/>
      <c r="QGP2488" s="114"/>
      <c r="QGQ2488" s="114"/>
      <c r="QGR2488" s="114"/>
      <c r="QGS2488" s="114"/>
      <c r="QGT2488" s="114"/>
      <c r="QGU2488" s="114"/>
      <c r="QGV2488" s="114"/>
      <c r="QGW2488" s="114"/>
      <c r="QGX2488" s="114"/>
      <c r="QGY2488" s="114"/>
      <c r="QGZ2488" s="114"/>
      <c r="QHA2488" s="114"/>
      <c r="QHB2488" s="114"/>
      <c r="QHC2488" s="114"/>
      <c r="QHD2488" s="114"/>
      <c r="QHE2488" s="114"/>
      <c r="QHF2488" s="114"/>
      <c r="QHG2488" s="114"/>
      <c r="QHH2488" s="114"/>
      <c r="QHI2488" s="114"/>
      <c r="QHJ2488" s="114"/>
      <c r="QHK2488" s="114"/>
      <c r="QHL2488" s="114"/>
      <c r="QHM2488" s="114"/>
      <c r="QHN2488" s="114"/>
      <c r="QHO2488" s="114"/>
      <c r="QHP2488" s="114"/>
      <c r="QHQ2488" s="114"/>
      <c r="QHR2488" s="114"/>
      <c r="QHS2488" s="114"/>
      <c r="QHT2488" s="114"/>
      <c r="QHU2488" s="114"/>
      <c r="QHV2488" s="114"/>
      <c r="QHW2488" s="114"/>
      <c r="QHX2488" s="114"/>
      <c r="QHY2488" s="114"/>
      <c r="QHZ2488" s="114"/>
      <c r="QIA2488" s="114"/>
      <c r="QIB2488" s="114"/>
      <c r="QIC2488" s="114"/>
      <c r="QID2488" s="114"/>
      <c r="QIE2488" s="114"/>
      <c r="QIF2488" s="114"/>
      <c r="QIG2488" s="114"/>
      <c r="QIH2488" s="114"/>
      <c r="QII2488" s="114"/>
      <c r="QIJ2488" s="114"/>
      <c r="QIK2488" s="114"/>
      <c r="QIL2488" s="114"/>
      <c r="QIM2488" s="114"/>
      <c r="QIN2488" s="114"/>
      <c r="QIO2488" s="114"/>
      <c r="QIP2488" s="114"/>
      <c r="QIQ2488" s="114"/>
      <c r="QIR2488" s="114"/>
      <c r="QIS2488" s="114"/>
      <c r="QIT2488" s="114"/>
      <c r="QIU2488" s="114"/>
      <c r="QIV2488" s="114"/>
      <c r="QIW2488" s="114"/>
      <c r="QIX2488" s="114"/>
      <c r="QIY2488" s="114"/>
      <c r="QIZ2488" s="114"/>
      <c r="QJA2488" s="114"/>
      <c r="QJB2488" s="114"/>
      <c r="QJC2488" s="114"/>
      <c r="QJD2488" s="114"/>
      <c r="QJE2488" s="114"/>
      <c r="QJF2488" s="114"/>
      <c r="QJG2488" s="114"/>
      <c r="QJH2488" s="114"/>
      <c r="QJI2488" s="114"/>
      <c r="QJJ2488" s="114"/>
      <c r="QJK2488" s="114"/>
      <c r="QJL2488" s="114"/>
      <c r="QJM2488" s="114"/>
      <c r="QJN2488" s="114"/>
      <c r="QJO2488" s="114"/>
      <c r="QJP2488" s="114"/>
      <c r="QJQ2488" s="114"/>
      <c r="QJR2488" s="114"/>
      <c r="QJS2488" s="114"/>
      <c r="QJT2488" s="114"/>
      <c r="QJU2488" s="114"/>
      <c r="QJV2488" s="114"/>
      <c r="QJW2488" s="114"/>
      <c r="QJX2488" s="114"/>
      <c r="QJY2488" s="114"/>
      <c r="QJZ2488" s="114"/>
      <c r="QKA2488" s="114"/>
      <c r="QKB2488" s="114"/>
      <c r="QKC2488" s="114"/>
      <c r="QKD2488" s="114"/>
      <c r="QKE2488" s="114"/>
      <c r="QKF2488" s="114"/>
      <c r="QKG2488" s="114"/>
      <c r="QKH2488" s="114"/>
      <c r="QKI2488" s="114"/>
      <c r="QKJ2488" s="114"/>
      <c r="QKK2488" s="114"/>
      <c r="QKL2488" s="114"/>
      <c r="QKM2488" s="114"/>
      <c r="QKN2488" s="114"/>
      <c r="QKO2488" s="114"/>
      <c r="QKP2488" s="114"/>
      <c r="QKQ2488" s="114"/>
      <c r="QKR2488" s="114"/>
      <c r="QKS2488" s="114"/>
      <c r="QKT2488" s="114"/>
      <c r="QKU2488" s="114"/>
      <c r="QKV2488" s="114"/>
      <c r="QKW2488" s="114"/>
      <c r="QKX2488" s="114"/>
      <c r="QKY2488" s="114"/>
      <c r="QKZ2488" s="114"/>
      <c r="QLA2488" s="114"/>
      <c r="QLB2488" s="114"/>
      <c r="QLC2488" s="114"/>
      <c r="QLD2488" s="114"/>
      <c r="QLE2488" s="114"/>
      <c r="QLF2488" s="114"/>
      <c r="QLG2488" s="114"/>
      <c r="QLH2488" s="114"/>
      <c r="QLI2488" s="114"/>
      <c r="QLJ2488" s="114"/>
      <c r="QLK2488" s="114"/>
      <c r="QLL2488" s="114"/>
      <c r="QLM2488" s="114"/>
      <c r="QLN2488" s="114"/>
      <c r="QLO2488" s="114"/>
      <c r="QLP2488" s="114"/>
      <c r="QLQ2488" s="114"/>
      <c r="QLR2488" s="114"/>
      <c r="QLS2488" s="114"/>
      <c r="QLT2488" s="114"/>
      <c r="QLU2488" s="114"/>
      <c r="QLV2488" s="114"/>
      <c r="QLW2488" s="114"/>
      <c r="QLX2488" s="114"/>
      <c r="QLY2488" s="114"/>
      <c r="QLZ2488" s="114"/>
      <c r="QMA2488" s="114"/>
      <c r="QMB2488" s="114"/>
      <c r="QMC2488" s="114"/>
      <c r="QMD2488" s="114"/>
      <c r="QME2488" s="114"/>
      <c r="QMF2488" s="114"/>
      <c r="QMG2488" s="114"/>
      <c r="QMH2488" s="114"/>
      <c r="QMI2488" s="114"/>
      <c r="QMJ2488" s="114"/>
      <c r="QMK2488" s="114"/>
      <c r="QML2488" s="114"/>
      <c r="QMM2488" s="114"/>
      <c r="QMN2488" s="114"/>
      <c r="QMO2488" s="114"/>
      <c r="QMP2488" s="114"/>
      <c r="QMQ2488" s="114"/>
      <c r="QMR2488" s="114"/>
      <c r="QMS2488" s="114"/>
      <c r="QMT2488" s="114"/>
      <c r="QMU2488" s="114"/>
      <c r="QMV2488" s="114"/>
      <c r="QMW2488" s="114"/>
      <c r="QMX2488" s="114"/>
      <c r="QMY2488" s="114"/>
      <c r="QMZ2488" s="114"/>
      <c r="QNA2488" s="114"/>
      <c r="QNB2488" s="114"/>
      <c r="QNC2488" s="114"/>
      <c r="QND2488" s="114"/>
      <c r="QNE2488" s="114"/>
      <c r="QNF2488" s="114"/>
      <c r="QNG2488" s="114"/>
      <c r="QNH2488" s="114"/>
      <c r="QNI2488" s="114"/>
      <c r="QNJ2488" s="114"/>
      <c r="QNK2488" s="114"/>
      <c r="QNL2488" s="114"/>
      <c r="QNM2488" s="114"/>
      <c r="QNN2488" s="114"/>
      <c r="QNO2488" s="114"/>
      <c r="QNP2488" s="114"/>
      <c r="QNQ2488" s="114"/>
      <c r="QNR2488" s="114"/>
      <c r="QNS2488" s="114"/>
      <c r="QNT2488" s="114"/>
      <c r="QNU2488" s="114"/>
      <c r="QNV2488" s="114"/>
      <c r="QNW2488" s="114"/>
      <c r="QNX2488" s="114"/>
      <c r="QNY2488" s="114"/>
      <c r="QNZ2488" s="114"/>
      <c r="QOA2488" s="114"/>
      <c r="QOB2488" s="114"/>
      <c r="QOC2488" s="114"/>
      <c r="QOD2488" s="114"/>
      <c r="QOE2488" s="114"/>
      <c r="QOF2488" s="114"/>
      <c r="QOG2488" s="114"/>
      <c r="QOH2488" s="114"/>
      <c r="QOI2488" s="114"/>
      <c r="QOJ2488" s="114"/>
      <c r="QOK2488" s="114"/>
      <c r="QOL2488" s="114"/>
      <c r="QOM2488" s="114"/>
      <c r="QON2488" s="114"/>
      <c r="QOO2488" s="114"/>
      <c r="QOP2488" s="114"/>
      <c r="QOQ2488" s="114"/>
      <c r="QOR2488" s="114"/>
      <c r="QOS2488" s="114"/>
      <c r="QOT2488" s="114"/>
      <c r="QOU2488" s="114"/>
      <c r="QOV2488" s="114"/>
      <c r="QOW2488" s="114"/>
      <c r="QOX2488" s="114"/>
      <c r="QOY2488" s="114"/>
      <c r="QOZ2488" s="114"/>
      <c r="QPA2488" s="114"/>
      <c r="QPB2488" s="114"/>
      <c r="QPC2488" s="114"/>
      <c r="QPD2488" s="114"/>
      <c r="QPE2488" s="114"/>
      <c r="QPF2488" s="114"/>
      <c r="QPG2488" s="114"/>
      <c r="QPH2488" s="114"/>
      <c r="QPI2488" s="114"/>
      <c r="QPJ2488" s="114"/>
      <c r="QPK2488" s="114"/>
      <c r="QPL2488" s="114"/>
      <c r="QPM2488" s="114"/>
      <c r="QPN2488" s="114"/>
      <c r="QPO2488" s="114"/>
      <c r="QPP2488" s="114"/>
      <c r="QPQ2488" s="114"/>
      <c r="QPR2488" s="114"/>
      <c r="QPS2488" s="114"/>
      <c r="QPT2488" s="114"/>
      <c r="QPU2488" s="114"/>
      <c r="QPV2488" s="114"/>
      <c r="QPW2488" s="114"/>
      <c r="QPX2488" s="114"/>
      <c r="QPY2488" s="114"/>
      <c r="QPZ2488" s="114"/>
      <c r="QQA2488" s="114"/>
      <c r="QQB2488" s="114"/>
      <c r="QQC2488" s="114"/>
      <c r="QQD2488" s="114"/>
      <c r="QQE2488" s="114"/>
      <c r="QQF2488" s="114"/>
      <c r="QQG2488" s="114"/>
      <c r="QQH2488" s="114"/>
      <c r="QQI2488" s="114"/>
      <c r="QQJ2488" s="114"/>
      <c r="QQK2488" s="114"/>
      <c r="QQL2488" s="114"/>
      <c r="QQM2488" s="114"/>
      <c r="QQN2488" s="114"/>
      <c r="QQO2488" s="114"/>
      <c r="QQP2488" s="114"/>
      <c r="QQQ2488" s="114"/>
      <c r="QQR2488" s="114"/>
      <c r="QQS2488" s="114"/>
      <c r="QQT2488" s="114"/>
      <c r="QQU2488" s="114"/>
      <c r="QQV2488" s="114"/>
      <c r="QQW2488" s="114"/>
      <c r="QQX2488" s="114"/>
      <c r="QQY2488" s="114"/>
      <c r="QQZ2488" s="114"/>
      <c r="QRA2488" s="114"/>
      <c r="QRB2488" s="114"/>
      <c r="QRC2488" s="114"/>
      <c r="QRD2488" s="114"/>
      <c r="QRE2488" s="114"/>
      <c r="QRF2488" s="114"/>
      <c r="QRG2488" s="114"/>
      <c r="QRH2488" s="114"/>
      <c r="QRI2488" s="114"/>
      <c r="QRJ2488" s="114"/>
      <c r="QRK2488" s="114"/>
      <c r="QRL2488" s="114"/>
      <c r="QRM2488" s="114"/>
      <c r="QRN2488" s="114"/>
      <c r="QRO2488" s="114"/>
      <c r="QRP2488" s="114"/>
      <c r="QRQ2488" s="114"/>
      <c r="QRR2488" s="114"/>
      <c r="QRS2488" s="114"/>
      <c r="QRT2488" s="114"/>
      <c r="QRU2488" s="114"/>
      <c r="QRV2488" s="114"/>
      <c r="QRW2488" s="114"/>
      <c r="QRX2488" s="114"/>
      <c r="QRY2488" s="114"/>
      <c r="QRZ2488" s="114"/>
      <c r="QSA2488" s="114"/>
      <c r="QSB2488" s="114"/>
      <c r="QSC2488" s="114"/>
      <c r="QSD2488" s="114"/>
      <c r="QSE2488" s="114"/>
      <c r="QSF2488" s="114"/>
      <c r="QSG2488" s="114"/>
      <c r="QSH2488" s="114"/>
      <c r="QSI2488" s="114"/>
      <c r="QSJ2488" s="114"/>
      <c r="QSK2488" s="114"/>
      <c r="QSL2488" s="114"/>
      <c r="QSM2488" s="114"/>
      <c r="QSN2488" s="114"/>
      <c r="QSO2488" s="114"/>
      <c r="QSP2488" s="114"/>
      <c r="QSQ2488" s="114"/>
      <c r="QSR2488" s="114"/>
      <c r="QSS2488" s="114"/>
      <c r="QST2488" s="114"/>
      <c r="QSU2488" s="114"/>
      <c r="QSV2488" s="114"/>
      <c r="QSW2488" s="114"/>
      <c r="QSX2488" s="114"/>
      <c r="QSY2488" s="114"/>
      <c r="QSZ2488" s="114"/>
      <c r="QTA2488" s="114"/>
      <c r="QTB2488" s="114"/>
      <c r="QTC2488" s="114"/>
      <c r="QTD2488" s="114"/>
      <c r="QTE2488" s="114"/>
      <c r="QTF2488" s="114"/>
      <c r="QTG2488" s="114"/>
      <c r="QTH2488" s="114"/>
      <c r="QTI2488" s="114"/>
      <c r="QTJ2488" s="114"/>
      <c r="QTK2488" s="114"/>
      <c r="QTL2488" s="114"/>
      <c r="QTM2488" s="114"/>
      <c r="QTN2488" s="114"/>
      <c r="QTO2488" s="114"/>
      <c r="QTP2488" s="114"/>
      <c r="QTQ2488" s="114"/>
      <c r="QTR2488" s="114"/>
      <c r="QTS2488" s="114"/>
      <c r="QTT2488" s="114"/>
      <c r="QTU2488" s="114"/>
      <c r="QTV2488" s="114"/>
      <c r="QTW2488" s="114"/>
      <c r="QTX2488" s="114"/>
      <c r="QTY2488" s="114"/>
      <c r="QTZ2488" s="114"/>
      <c r="QUA2488" s="114"/>
      <c r="QUB2488" s="114"/>
      <c r="QUC2488" s="114"/>
      <c r="QUD2488" s="114"/>
      <c r="QUE2488" s="114"/>
      <c r="QUF2488" s="114"/>
      <c r="QUG2488" s="114"/>
      <c r="QUH2488" s="114"/>
      <c r="QUI2488" s="114"/>
      <c r="QUJ2488" s="114"/>
      <c r="QUK2488" s="114"/>
      <c r="QUL2488" s="114"/>
      <c r="QUM2488" s="114"/>
      <c r="QUN2488" s="114"/>
      <c r="QUO2488" s="114"/>
      <c r="QUP2488" s="114"/>
      <c r="QUQ2488" s="114"/>
      <c r="QUR2488" s="114"/>
      <c r="QUS2488" s="114"/>
      <c r="QUT2488" s="114"/>
      <c r="QUU2488" s="114"/>
      <c r="QUV2488" s="114"/>
      <c r="QUW2488" s="114"/>
      <c r="QUX2488" s="114"/>
      <c r="QUY2488" s="114"/>
      <c r="QUZ2488" s="114"/>
      <c r="QVA2488" s="114"/>
      <c r="QVB2488" s="114"/>
      <c r="QVC2488" s="114"/>
      <c r="QVD2488" s="114"/>
      <c r="QVE2488" s="114"/>
      <c r="QVF2488" s="114"/>
      <c r="QVG2488" s="114"/>
      <c r="QVH2488" s="114"/>
      <c r="QVI2488" s="114"/>
      <c r="QVJ2488" s="114"/>
      <c r="QVK2488" s="114"/>
      <c r="QVL2488" s="114"/>
      <c r="QVM2488" s="114"/>
      <c r="QVN2488" s="114"/>
      <c r="QVO2488" s="114"/>
      <c r="QVP2488" s="114"/>
      <c r="QVQ2488" s="114"/>
      <c r="QVR2488" s="114"/>
      <c r="QVS2488" s="114"/>
      <c r="QVT2488" s="114"/>
      <c r="QVU2488" s="114"/>
      <c r="QVV2488" s="114"/>
      <c r="QVW2488" s="114"/>
      <c r="QVX2488" s="114"/>
      <c r="QVY2488" s="114"/>
      <c r="QVZ2488" s="114"/>
      <c r="QWA2488" s="114"/>
      <c r="QWB2488" s="114"/>
      <c r="QWC2488" s="114"/>
      <c r="QWD2488" s="114"/>
      <c r="QWE2488" s="114"/>
      <c r="QWF2488" s="114"/>
      <c r="QWG2488" s="114"/>
      <c r="QWH2488" s="114"/>
      <c r="QWI2488" s="114"/>
      <c r="QWJ2488" s="114"/>
      <c r="QWK2488" s="114"/>
      <c r="QWL2488" s="114"/>
      <c r="QWM2488" s="114"/>
      <c r="QWN2488" s="114"/>
      <c r="QWO2488" s="114"/>
      <c r="QWP2488" s="114"/>
      <c r="QWQ2488" s="114"/>
      <c r="QWR2488" s="114"/>
      <c r="QWS2488" s="114"/>
      <c r="QWT2488" s="114"/>
      <c r="QWU2488" s="114"/>
      <c r="QWV2488" s="114"/>
      <c r="QWW2488" s="114"/>
      <c r="QWX2488" s="114"/>
      <c r="QWY2488" s="114"/>
      <c r="QWZ2488" s="114"/>
      <c r="QXA2488" s="114"/>
      <c r="QXB2488" s="114"/>
      <c r="QXC2488" s="114"/>
      <c r="QXD2488" s="114"/>
      <c r="QXE2488" s="114"/>
      <c r="QXF2488" s="114"/>
      <c r="QXG2488" s="114"/>
      <c r="QXH2488" s="114"/>
      <c r="QXI2488" s="114"/>
      <c r="QXJ2488" s="114"/>
      <c r="QXK2488" s="114"/>
      <c r="QXL2488" s="114"/>
      <c r="QXM2488" s="114"/>
      <c r="QXN2488" s="114"/>
      <c r="QXO2488" s="114"/>
      <c r="QXP2488" s="114"/>
      <c r="QXQ2488" s="114"/>
      <c r="QXR2488" s="114"/>
      <c r="QXS2488" s="114"/>
      <c r="QXT2488" s="114"/>
      <c r="QXU2488" s="114"/>
      <c r="QXV2488" s="114"/>
      <c r="QXW2488" s="114"/>
      <c r="QXX2488" s="114"/>
      <c r="QXY2488" s="114"/>
      <c r="QXZ2488" s="114"/>
      <c r="QYA2488" s="114"/>
      <c r="QYB2488" s="114"/>
      <c r="QYC2488" s="114"/>
      <c r="QYD2488" s="114"/>
      <c r="QYE2488" s="114"/>
      <c r="QYF2488" s="114"/>
      <c r="QYG2488" s="114"/>
      <c r="QYH2488" s="114"/>
      <c r="QYI2488" s="114"/>
      <c r="QYJ2488" s="114"/>
      <c r="QYK2488" s="114"/>
      <c r="QYL2488" s="114"/>
      <c r="QYM2488" s="114"/>
      <c r="QYN2488" s="114"/>
      <c r="QYO2488" s="114"/>
      <c r="QYP2488" s="114"/>
      <c r="QYQ2488" s="114"/>
      <c r="QYR2488" s="114"/>
      <c r="QYS2488" s="114"/>
      <c r="QYT2488" s="114"/>
      <c r="QYU2488" s="114"/>
      <c r="QYV2488" s="114"/>
      <c r="QYW2488" s="114"/>
      <c r="QYX2488" s="114"/>
      <c r="QYY2488" s="114"/>
      <c r="QYZ2488" s="114"/>
      <c r="QZA2488" s="114"/>
      <c r="QZB2488" s="114"/>
      <c r="QZC2488" s="114"/>
      <c r="QZD2488" s="114"/>
      <c r="QZE2488" s="114"/>
      <c r="QZF2488" s="114"/>
      <c r="QZG2488" s="114"/>
      <c r="QZH2488" s="114"/>
      <c r="QZI2488" s="114"/>
      <c r="QZJ2488" s="114"/>
      <c r="QZK2488" s="114"/>
      <c r="QZL2488" s="114"/>
      <c r="QZM2488" s="114"/>
      <c r="QZN2488" s="114"/>
      <c r="QZO2488" s="114"/>
      <c r="QZP2488" s="114"/>
      <c r="QZQ2488" s="114"/>
      <c r="QZR2488" s="114"/>
      <c r="QZS2488" s="114"/>
      <c r="QZT2488" s="114"/>
      <c r="QZU2488" s="114"/>
      <c r="QZV2488" s="114"/>
      <c r="QZW2488" s="114"/>
      <c r="QZX2488" s="114"/>
      <c r="QZY2488" s="114"/>
      <c r="QZZ2488" s="114"/>
      <c r="RAA2488" s="114"/>
      <c r="RAB2488" s="114"/>
      <c r="RAC2488" s="114"/>
      <c r="RAD2488" s="114"/>
      <c r="RAE2488" s="114"/>
      <c r="RAF2488" s="114"/>
      <c r="RAG2488" s="114"/>
      <c r="RAH2488" s="114"/>
      <c r="RAI2488" s="114"/>
      <c r="RAJ2488" s="114"/>
      <c r="RAK2488" s="114"/>
      <c r="RAL2488" s="114"/>
      <c r="RAM2488" s="114"/>
      <c r="RAN2488" s="114"/>
      <c r="RAO2488" s="114"/>
      <c r="RAP2488" s="114"/>
      <c r="RAQ2488" s="114"/>
      <c r="RAR2488" s="114"/>
      <c r="RAS2488" s="114"/>
      <c r="RAT2488" s="114"/>
      <c r="RAU2488" s="114"/>
      <c r="RAV2488" s="114"/>
      <c r="RAW2488" s="114"/>
      <c r="RAX2488" s="114"/>
      <c r="RAY2488" s="114"/>
      <c r="RAZ2488" s="114"/>
      <c r="RBA2488" s="114"/>
      <c r="RBB2488" s="114"/>
      <c r="RBC2488" s="114"/>
      <c r="RBD2488" s="114"/>
      <c r="RBE2488" s="114"/>
      <c r="RBF2488" s="114"/>
      <c r="RBG2488" s="114"/>
      <c r="RBH2488" s="114"/>
      <c r="RBI2488" s="114"/>
      <c r="RBJ2488" s="114"/>
      <c r="RBK2488" s="114"/>
      <c r="RBL2488" s="114"/>
      <c r="RBM2488" s="114"/>
      <c r="RBN2488" s="114"/>
      <c r="RBO2488" s="114"/>
      <c r="RBP2488" s="114"/>
      <c r="RBQ2488" s="114"/>
      <c r="RBR2488" s="114"/>
      <c r="RBS2488" s="114"/>
      <c r="RBT2488" s="114"/>
      <c r="RBU2488" s="114"/>
      <c r="RBV2488" s="114"/>
      <c r="RBW2488" s="114"/>
      <c r="RBX2488" s="114"/>
      <c r="RBY2488" s="114"/>
      <c r="RBZ2488" s="114"/>
      <c r="RCA2488" s="114"/>
      <c r="RCB2488" s="114"/>
      <c r="RCC2488" s="114"/>
      <c r="RCD2488" s="114"/>
      <c r="RCE2488" s="114"/>
      <c r="RCF2488" s="114"/>
      <c r="RCG2488" s="114"/>
      <c r="RCH2488" s="114"/>
      <c r="RCI2488" s="114"/>
      <c r="RCJ2488" s="114"/>
      <c r="RCK2488" s="114"/>
      <c r="RCL2488" s="114"/>
      <c r="RCM2488" s="114"/>
      <c r="RCN2488" s="114"/>
      <c r="RCO2488" s="114"/>
      <c r="RCP2488" s="114"/>
      <c r="RCQ2488" s="114"/>
      <c r="RCR2488" s="114"/>
      <c r="RCS2488" s="114"/>
      <c r="RCT2488" s="114"/>
      <c r="RCU2488" s="114"/>
      <c r="RCV2488" s="114"/>
      <c r="RCW2488" s="114"/>
      <c r="RCX2488" s="114"/>
      <c r="RCY2488" s="114"/>
      <c r="RCZ2488" s="114"/>
      <c r="RDA2488" s="114"/>
      <c r="RDB2488" s="114"/>
      <c r="RDC2488" s="114"/>
      <c r="RDD2488" s="114"/>
      <c r="RDE2488" s="114"/>
      <c r="RDF2488" s="114"/>
      <c r="RDG2488" s="114"/>
      <c r="RDH2488" s="114"/>
      <c r="RDI2488" s="114"/>
      <c r="RDJ2488" s="114"/>
      <c r="RDK2488" s="114"/>
      <c r="RDL2488" s="114"/>
      <c r="RDM2488" s="114"/>
      <c r="RDN2488" s="114"/>
      <c r="RDO2488" s="114"/>
      <c r="RDP2488" s="114"/>
      <c r="RDQ2488" s="114"/>
      <c r="RDR2488" s="114"/>
      <c r="RDS2488" s="114"/>
      <c r="RDT2488" s="114"/>
      <c r="RDU2488" s="114"/>
      <c r="RDV2488" s="114"/>
      <c r="RDW2488" s="114"/>
      <c r="RDX2488" s="114"/>
      <c r="RDY2488" s="114"/>
      <c r="RDZ2488" s="114"/>
      <c r="REA2488" s="114"/>
      <c r="REB2488" s="114"/>
      <c r="REC2488" s="114"/>
      <c r="RED2488" s="114"/>
      <c r="REE2488" s="114"/>
      <c r="REF2488" s="114"/>
      <c r="REG2488" s="114"/>
      <c r="REH2488" s="114"/>
      <c r="REI2488" s="114"/>
      <c r="REJ2488" s="114"/>
      <c r="REK2488" s="114"/>
      <c r="REL2488" s="114"/>
      <c r="REM2488" s="114"/>
      <c r="REN2488" s="114"/>
      <c r="REO2488" s="114"/>
      <c r="REP2488" s="114"/>
      <c r="REQ2488" s="114"/>
      <c r="RER2488" s="114"/>
      <c r="RES2488" s="114"/>
      <c r="RET2488" s="114"/>
      <c r="REU2488" s="114"/>
      <c r="REV2488" s="114"/>
      <c r="REW2488" s="114"/>
      <c r="REX2488" s="114"/>
      <c r="REY2488" s="114"/>
      <c r="REZ2488" s="114"/>
      <c r="RFA2488" s="114"/>
      <c r="RFB2488" s="114"/>
      <c r="RFC2488" s="114"/>
      <c r="RFD2488" s="114"/>
      <c r="RFE2488" s="114"/>
      <c r="RFF2488" s="114"/>
      <c r="RFG2488" s="114"/>
      <c r="RFH2488" s="114"/>
      <c r="RFI2488" s="114"/>
      <c r="RFJ2488" s="114"/>
      <c r="RFK2488" s="114"/>
      <c r="RFL2488" s="114"/>
      <c r="RFM2488" s="114"/>
      <c r="RFN2488" s="114"/>
      <c r="RFO2488" s="114"/>
      <c r="RFP2488" s="114"/>
      <c r="RFQ2488" s="114"/>
      <c r="RFR2488" s="114"/>
      <c r="RFS2488" s="114"/>
      <c r="RFT2488" s="114"/>
      <c r="RFU2488" s="114"/>
      <c r="RFV2488" s="114"/>
      <c r="RFW2488" s="114"/>
      <c r="RFX2488" s="114"/>
      <c r="RFY2488" s="114"/>
      <c r="RFZ2488" s="114"/>
      <c r="RGA2488" s="114"/>
      <c r="RGB2488" s="114"/>
      <c r="RGC2488" s="114"/>
      <c r="RGD2488" s="114"/>
      <c r="RGE2488" s="114"/>
      <c r="RGF2488" s="114"/>
      <c r="RGG2488" s="114"/>
      <c r="RGH2488" s="114"/>
      <c r="RGI2488" s="114"/>
      <c r="RGJ2488" s="114"/>
      <c r="RGK2488" s="114"/>
      <c r="RGL2488" s="114"/>
      <c r="RGM2488" s="114"/>
      <c r="RGN2488" s="114"/>
      <c r="RGO2488" s="114"/>
      <c r="RGP2488" s="114"/>
      <c r="RGQ2488" s="114"/>
      <c r="RGR2488" s="114"/>
      <c r="RGS2488" s="114"/>
      <c r="RGT2488" s="114"/>
      <c r="RGU2488" s="114"/>
      <c r="RGV2488" s="114"/>
      <c r="RGW2488" s="114"/>
      <c r="RGX2488" s="114"/>
      <c r="RGY2488" s="114"/>
      <c r="RGZ2488" s="114"/>
      <c r="RHA2488" s="114"/>
      <c r="RHB2488" s="114"/>
      <c r="RHC2488" s="114"/>
      <c r="RHD2488" s="114"/>
      <c r="RHE2488" s="114"/>
      <c r="RHF2488" s="114"/>
      <c r="RHG2488" s="114"/>
      <c r="RHH2488" s="114"/>
      <c r="RHI2488" s="114"/>
      <c r="RHJ2488" s="114"/>
      <c r="RHK2488" s="114"/>
      <c r="RHL2488" s="114"/>
      <c r="RHM2488" s="114"/>
      <c r="RHN2488" s="114"/>
      <c r="RHO2488" s="114"/>
      <c r="RHP2488" s="114"/>
      <c r="RHQ2488" s="114"/>
      <c r="RHR2488" s="114"/>
      <c r="RHS2488" s="114"/>
      <c r="RHT2488" s="114"/>
      <c r="RHU2488" s="114"/>
      <c r="RHV2488" s="114"/>
      <c r="RHW2488" s="114"/>
      <c r="RHX2488" s="114"/>
      <c r="RHY2488" s="114"/>
      <c r="RHZ2488" s="114"/>
      <c r="RIA2488" s="114"/>
      <c r="RIB2488" s="114"/>
      <c r="RIC2488" s="114"/>
      <c r="RID2488" s="114"/>
      <c r="RIE2488" s="114"/>
      <c r="RIF2488" s="114"/>
      <c r="RIG2488" s="114"/>
      <c r="RIH2488" s="114"/>
      <c r="RII2488" s="114"/>
      <c r="RIJ2488" s="114"/>
      <c r="RIK2488" s="114"/>
      <c r="RIL2488" s="114"/>
      <c r="RIM2488" s="114"/>
      <c r="RIN2488" s="114"/>
      <c r="RIO2488" s="114"/>
      <c r="RIP2488" s="114"/>
      <c r="RIQ2488" s="114"/>
      <c r="RIR2488" s="114"/>
      <c r="RIS2488" s="114"/>
      <c r="RIT2488" s="114"/>
      <c r="RIU2488" s="114"/>
      <c r="RIV2488" s="114"/>
      <c r="RIW2488" s="114"/>
      <c r="RIX2488" s="114"/>
      <c r="RIY2488" s="114"/>
      <c r="RIZ2488" s="114"/>
      <c r="RJA2488" s="114"/>
      <c r="RJB2488" s="114"/>
      <c r="RJC2488" s="114"/>
      <c r="RJD2488" s="114"/>
      <c r="RJE2488" s="114"/>
      <c r="RJF2488" s="114"/>
      <c r="RJG2488" s="114"/>
      <c r="RJH2488" s="114"/>
      <c r="RJI2488" s="114"/>
      <c r="RJJ2488" s="114"/>
      <c r="RJK2488" s="114"/>
      <c r="RJL2488" s="114"/>
      <c r="RJM2488" s="114"/>
      <c r="RJN2488" s="114"/>
      <c r="RJO2488" s="114"/>
      <c r="RJP2488" s="114"/>
      <c r="RJQ2488" s="114"/>
      <c r="RJR2488" s="114"/>
      <c r="RJS2488" s="114"/>
      <c r="RJT2488" s="114"/>
      <c r="RJU2488" s="114"/>
      <c r="RJV2488" s="114"/>
      <c r="RJW2488" s="114"/>
      <c r="RJX2488" s="114"/>
      <c r="RJY2488" s="114"/>
      <c r="RJZ2488" s="114"/>
      <c r="RKA2488" s="114"/>
      <c r="RKB2488" s="114"/>
      <c r="RKC2488" s="114"/>
      <c r="RKD2488" s="114"/>
      <c r="RKE2488" s="114"/>
      <c r="RKF2488" s="114"/>
      <c r="RKG2488" s="114"/>
      <c r="RKH2488" s="114"/>
      <c r="RKI2488" s="114"/>
      <c r="RKJ2488" s="114"/>
      <c r="RKK2488" s="114"/>
      <c r="RKL2488" s="114"/>
      <c r="RKM2488" s="114"/>
      <c r="RKN2488" s="114"/>
      <c r="RKO2488" s="114"/>
      <c r="RKP2488" s="114"/>
      <c r="RKQ2488" s="114"/>
      <c r="RKR2488" s="114"/>
      <c r="RKS2488" s="114"/>
      <c r="RKT2488" s="114"/>
      <c r="RKU2488" s="114"/>
      <c r="RKV2488" s="114"/>
      <c r="RKW2488" s="114"/>
      <c r="RKX2488" s="114"/>
      <c r="RKY2488" s="114"/>
      <c r="RKZ2488" s="114"/>
      <c r="RLA2488" s="114"/>
      <c r="RLB2488" s="114"/>
      <c r="RLC2488" s="114"/>
      <c r="RLD2488" s="114"/>
      <c r="RLE2488" s="114"/>
      <c r="RLF2488" s="114"/>
      <c r="RLG2488" s="114"/>
      <c r="RLH2488" s="114"/>
      <c r="RLI2488" s="114"/>
      <c r="RLJ2488" s="114"/>
      <c r="RLK2488" s="114"/>
      <c r="RLL2488" s="114"/>
      <c r="RLM2488" s="114"/>
      <c r="RLN2488" s="114"/>
      <c r="RLO2488" s="114"/>
      <c r="RLP2488" s="114"/>
      <c r="RLQ2488" s="114"/>
      <c r="RLR2488" s="114"/>
      <c r="RLS2488" s="114"/>
      <c r="RLT2488" s="114"/>
      <c r="RLU2488" s="114"/>
      <c r="RLV2488" s="114"/>
      <c r="RLW2488" s="114"/>
      <c r="RLX2488" s="114"/>
      <c r="RLY2488" s="114"/>
      <c r="RLZ2488" s="114"/>
      <c r="RMA2488" s="114"/>
      <c r="RMB2488" s="114"/>
      <c r="RMC2488" s="114"/>
      <c r="RMD2488" s="114"/>
      <c r="RME2488" s="114"/>
      <c r="RMF2488" s="114"/>
      <c r="RMG2488" s="114"/>
      <c r="RMH2488" s="114"/>
      <c r="RMI2488" s="114"/>
      <c r="RMJ2488" s="114"/>
      <c r="RMK2488" s="114"/>
      <c r="RML2488" s="114"/>
      <c r="RMM2488" s="114"/>
      <c r="RMN2488" s="114"/>
      <c r="RMO2488" s="114"/>
      <c r="RMP2488" s="114"/>
      <c r="RMQ2488" s="114"/>
      <c r="RMR2488" s="114"/>
      <c r="RMS2488" s="114"/>
      <c r="RMT2488" s="114"/>
      <c r="RMU2488" s="114"/>
      <c r="RMV2488" s="114"/>
      <c r="RMW2488" s="114"/>
      <c r="RMX2488" s="114"/>
      <c r="RMY2488" s="114"/>
      <c r="RMZ2488" s="114"/>
      <c r="RNA2488" s="114"/>
      <c r="RNB2488" s="114"/>
      <c r="RNC2488" s="114"/>
      <c r="RND2488" s="114"/>
      <c r="RNE2488" s="114"/>
      <c r="RNF2488" s="114"/>
      <c r="RNG2488" s="114"/>
      <c r="RNH2488" s="114"/>
      <c r="RNI2488" s="114"/>
      <c r="RNJ2488" s="114"/>
      <c r="RNK2488" s="114"/>
      <c r="RNL2488" s="114"/>
      <c r="RNM2488" s="114"/>
      <c r="RNN2488" s="114"/>
      <c r="RNO2488" s="114"/>
      <c r="RNP2488" s="114"/>
      <c r="RNQ2488" s="114"/>
      <c r="RNR2488" s="114"/>
      <c r="RNS2488" s="114"/>
      <c r="RNT2488" s="114"/>
      <c r="RNU2488" s="114"/>
      <c r="RNV2488" s="114"/>
      <c r="RNW2488" s="114"/>
      <c r="RNX2488" s="114"/>
      <c r="RNY2488" s="114"/>
      <c r="RNZ2488" s="114"/>
      <c r="ROA2488" s="114"/>
      <c r="ROB2488" s="114"/>
      <c r="ROC2488" s="114"/>
      <c r="ROD2488" s="114"/>
      <c r="ROE2488" s="114"/>
      <c r="ROF2488" s="114"/>
      <c r="ROG2488" s="114"/>
      <c r="ROH2488" s="114"/>
      <c r="ROI2488" s="114"/>
      <c r="ROJ2488" s="114"/>
      <c r="ROK2488" s="114"/>
      <c r="ROL2488" s="114"/>
      <c r="ROM2488" s="114"/>
      <c r="RON2488" s="114"/>
      <c r="ROO2488" s="114"/>
      <c r="ROP2488" s="114"/>
      <c r="ROQ2488" s="114"/>
      <c r="ROR2488" s="114"/>
      <c r="ROS2488" s="114"/>
      <c r="ROT2488" s="114"/>
      <c r="ROU2488" s="114"/>
      <c r="ROV2488" s="114"/>
      <c r="ROW2488" s="114"/>
      <c r="ROX2488" s="114"/>
      <c r="ROY2488" s="114"/>
      <c r="ROZ2488" s="114"/>
      <c r="RPA2488" s="114"/>
      <c r="RPB2488" s="114"/>
      <c r="RPC2488" s="114"/>
      <c r="RPD2488" s="114"/>
      <c r="RPE2488" s="114"/>
      <c r="RPF2488" s="114"/>
      <c r="RPG2488" s="114"/>
      <c r="RPH2488" s="114"/>
      <c r="RPI2488" s="114"/>
      <c r="RPJ2488" s="114"/>
      <c r="RPK2488" s="114"/>
      <c r="RPL2488" s="114"/>
      <c r="RPM2488" s="114"/>
      <c r="RPN2488" s="114"/>
      <c r="RPO2488" s="114"/>
      <c r="RPP2488" s="114"/>
      <c r="RPQ2488" s="114"/>
      <c r="RPR2488" s="114"/>
      <c r="RPS2488" s="114"/>
      <c r="RPT2488" s="114"/>
      <c r="RPU2488" s="114"/>
      <c r="RPV2488" s="114"/>
      <c r="RPW2488" s="114"/>
      <c r="RPX2488" s="114"/>
      <c r="RPY2488" s="114"/>
      <c r="RPZ2488" s="114"/>
      <c r="RQA2488" s="114"/>
      <c r="RQB2488" s="114"/>
      <c r="RQC2488" s="114"/>
      <c r="RQD2488" s="114"/>
      <c r="RQE2488" s="114"/>
      <c r="RQF2488" s="114"/>
      <c r="RQG2488" s="114"/>
      <c r="RQH2488" s="114"/>
      <c r="RQI2488" s="114"/>
      <c r="RQJ2488" s="114"/>
      <c r="RQK2488" s="114"/>
      <c r="RQL2488" s="114"/>
      <c r="RQM2488" s="114"/>
      <c r="RQN2488" s="114"/>
      <c r="RQO2488" s="114"/>
      <c r="RQP2488" s="114"/>
      <c r="RQQ2488" s="114"/>
      <c r="RQR2488" s="114"/>
      <c r="RQS2488" s="114"/>
      <c r="RQT2488" s="114"/>
      <c r="RQU2488" s="114"/>
      <c r="RQV2488" s="114"/>
      <c r="RQW2488" s="114"/>
      <c r="RQX2488" s="114"/>
      <c r="RQY2488" s="114"/>
      <c r="RQZ2488" s="114"/>
      <c r="RRA2488" s="114"/>
      <c r="RRB2488" s="114"/>
      <c r="RRC2488" s="114"/>
      <c r="RRD2488" s="114"/>
      <c r="RRE2488" s="114"/>
      <c r="RRF2488" s="114"/>
      <c r="RRG2488" s="114"/>
      <c r="RRH2488" s="114"/>
      <c r="RRI2488" s="114"/>
      <c r="RRJ2488" s="114"/>
      <c r="RRK2488" s="114"/>
      <c r="RRL2488" s="114"/>
      <c r="RRM2488" s="114"/>
      <c r="RRN2488" s="114"/>
      <c r="RRO2488" s="114"/>
      <c r="RRP2488" s="114"/>
      <c r="RRQ2488" s="114"/>
      <c r="RRR2488" s="114"/>
      <c r="RRS2488" s="114"/>
      <c r="RRT2488" s="114"/>
      <c r="RRU2488" s="114"/>
      <c r="RRV2488" s="114"/>
      <c r="RRW2488" s="114"/>
      <c r="RRX2488" s="114"/>
      <c r="RRY2488" s="114"/>
      <c r="RRZ2488" s="114"/>
      <c r="RSA2488" s="114"/>
      <c r="RSB2488" s="114"/>
      <c r="RSC2488" s="114"/>
      <c r="RSD2488" s="114"/>
      <c r="RSE2488" s="114"/>
      <c r="RSF2488" s="114"/>
      <c r="RSG2488" s="114"/>
      <c r="RSH2488" s="114"/>
      <c r="RSI2488" s="114"/>
      <c r="RSJ2488" s="114"/>
      <c r="RSK2488" s="114"/>
      <c r="RSL2488" s="114"/>
      <c r="RSM2488" s="114"/>
      <c r="RSN2488" s="114"/>
      <c r="RSO2488" s="114"/>
      <c r="RSP2488" s="114"/>
      <c r="RSQ2488" s="114"/>
      <c r="RSR2488" s="114"/>
      <c r="RSS2488" s="114"/>
      <c r="RST2488" s="114"/>
      <c r="RSU2488" s="114"/>
      <c r="RSV2488" s="114"/>
      <c r="RSW2488" s="114"/>
      <c r="RSX2488" s="114"/>
      <c r="RSY2488" s="114"/>
      <c r="RSZ2488" s="114"/>
      <c r="RTA2488" s="114"/>
      <c r="RTB2488" s="114"/>
      <c r="RTC2488" s="114"/>
      <c r="RTD2488" s="114"/>
      <c r="RTE2488" s="114"/>
      <c r="RTF2488" s="114"/>
      <c r="RTG2488" s="114"/>
      <c r="RTH2488" s="114"/>
      <c r="RTI2488" s="114"/>
      <c r="RTJ2488" s="114"/>
      <c r="RTK2488" s="114"/>
      <c r="RTL2488" s="114"/>
      <c r="RTM2488" s="114"/>
      <c r="RTN2488" s="114"/>
      <c r="RTO2488" s="114"/>
      <c r="RTP2488" s="114"/>
      <c r="RTQ2488" s="114"/>
      <c r="RTR2488" s="114"/>
      <c r="RTS2488" s="114"/>
      <c r="RTT2488" s="114"/>
      <c r="RTU2488" s="114"/>
      <c r="RTV2488" s="114"/>
      <c r="RTW2488" s="114"/>
      <c r="RTX2488" s="114"/>
      <c r="RTY2488" s="114"/>
      <c r="RTZ2488" s="114"/>
      <c r="RUA2488" s="114"/>
      <c r="RUB2488" s="114"/>
      <c r="RUC2488" s="114"/>
      <c r="RUD2488" s="114"/>
      <c r="RUE2488" s="114"/>
      <c r="RUF2488" s="114"/>
      <c r="RUG2488" s="114"/>
      <c r="RUH2488" s="114"/>
      <c r="RUI2488" s="114"/>
      <c r="RUJ2488" s="114"/>
      <c r="RUK2488" s="114"/>
      <c r="RUL2488" s="114"/>
      <c r="RUM2488" s="114"/>
      <c r="RUN2488" s="114"/>
      <c r="RUO2488" s="114"/>
      <c r="RUP2488" s="114"/>
      <c r="RUQ2488" s="114"/>
      <c r="RUR2488" s="114"/>
      <c r="RUS2488" s="114"/>
      <c r="RUT2488" s="114"/>
      <c r="RUU2488" s="114"/>
      <c r="RUV2488" s="114"/>
      <c r="RUW2488" s="114"/>
      <c r="RUX2488" s="114"/>
      <c r="RUY2488" s="114"/>
      <c r="RUZ2488" s="114"/>
      <c r="RVA2488" s="114"/>
      <c r="RVB2488" s="114"/>
      <c r="RVC2488" s="114"/>
      <c r="RVD2488" s="114"/>
      <c r="RVE2488" s="114"/>
      <c r="RVF2488" s="114"/>
      <c r="RVG2488" s="114"/>
      <c r="RVH2488" s="114"/>
      <c r="RVI2488" s="114"/>
      <c r="RVJ2488" s="114"/>
      <c r="RVK2488" s="114"/>
      <c r="RVL2488" s="114"/>
      <c r="RVM2488" s="114"/>
      <c r="RVN2488" s="114"/>
      <c r="RVO2488" s="114"/>
      <c r="RVP2488" s="114"/>
      <c r="RVQ2488" s="114"/>
      <c r="RVR2488" s="114"/>
      <c r="RVS2488" s="114"/>
      <c r="RVT2488" s="114"/>
      <c r="RVU2488" s="114"/>
      <c r="RVV2488" s="114"/>
      <c r="RVW2488" s="114"/>
      <c r="RVX2488" s="114"/>
      <c r="RVY2488" s="114"/>
      <c r="RVZ2488" s="114"/>
      <c r="RWA2488" s="114"/>
      <c r="RWB2488" s="114"/>
      <c r="RWC2488" s="114"/>
      <c r="RWD2488" s="114"/>
      <c r="RWE2488" s="114"/>
      <c r="RWF2488" s="114"/>
      <c r="RWG2488" s="114"/>
      <c r="RWH2488" s="114"/>
      <c r="RWI2488" s="114"/>
      <c r="RWJ2488" s="114"/>
      <c r="RWK2488" s="114"/>
      <c r="RWL2488" s="114"/>
      <c r="RWM2488" s="114"/>
      <c r="RWN2488" s="114"/>
      <c r="RWO2488" s="114"/>
      <c r="RWP2488" s="114"/>
      <c r="RWQ2488" s="114"/>
      <c r="RWR2488" s="114"/>
      <c r="RWS2488" s="114"/>
      <c r="RWT2488" s="114"/>
      <c r="RWU2488" s="114"/>
      <c r="RWV2488" s="114"/>
      <c r="RWW2488" s="114"/>
      <c r="RWX2488" s="114"/>
      <c r="RWY2488" s="114"/>
      <c r="RWZ2488" s="114"/>
      <c r="RXA2488" s="114"/>
      <c r="RXB2488" s="114"/>
      <c r="RXC2488" s="114"/>
      <c r="RXD2488" s="114"/>
      <c r="RXE2488" s="114"/>
      <c r="RXF2488" s="114"/>
      <c r="RXG2488" s="114"/>
      <c r="RXH2488" s="114"/>
      <c r="RXI2488" s="114"/>
      <c r="RXJ2488" s="114"/>
      <c r="RXK2488" s="114"/>
      <c r="RXL2488" s="114"/>
      <c r="RXM2488" s="114"/>
      <c r="RXN2488" s="114"/>
      <c r="RXO2488" s="114"/>
      <c r="RXP2488" s="114"/>
      <c r="RXQ2488" s="114"/>
      <c r="RXR2488" s="114"/>
      <c r="RXS2488" s="114"/>
      <c r="RXT2488" s="114"/>
      <c r="RXU2488" s="114"/>
      <c r="RXV2488" s="114"/>
      <c r="RXW2488" s="114"/>
      <c r="RXX2488" s="114"/>
      <c r="RXY2488" s="114"/>
      <c r="RXZ2488" s="114"/>
      <c r="RYA2488" s="114"/>
      <c r="RYB2488" s="114"/>
      <c r="RYC2488" s="114"/>
      <c r="RYD2488" s="114"/>
      <c r="RYE2488" s="114"/>
      <c r="RYF2488" s="114"/>
      <c r="RYG2488" s="114"/>
      <c r="RYH2488" s="114"/>
      <c r="RYI2488" s="114"/>
      <c r="RYJ2488" s="114"/>
      <c r="RYK2488" s="114"/>
      <c r="RYL2488" s="114"/>
      <c r="RYM2488" s="114"/>
      <c r="RYN2488" s="114"/>
      <c r="RYO2488" s="114"/>
      <c r="RYP2488" s="114"/>
      <c r="RYQ2488" s="114"/>
      <c r="RYR2488" s="114"/>
      <c r="RYS2488" s="114"/>
      <c r="RYT2488" s="114"/>
      <c r="RYU2488" s="114"/>
      <c r="RYV2488" s="114"/>
      <c r="RYW2488" s="114"/>
      <c r="RYX2488" s="114"/>
      <c r="RYY2488" s="114"/>
      <c r="RYZ2488" s="114"/>
      <c r="RZA2488" s="114"/>
      <c r="RZB2488" s="114"/>
      <c r="RZC2488" s="114"/>
      <c r="RZD2488" s="114"/>
      <c r="RZE2488" s="114"/>
      <c r="RZF2488" s="114"/>
      <c r="RZG2488" s="114"/>
      <c r="RZH2488" s="114"/>
      <c r="RZI2488" s="114"/>
      <c r="RZJ2488" s="114"/>
      <c r="RZK2488" s="114"/>
      <c r="RZL2488" s="114"/>
      <c r="RZM2488" s="114"/>
      <c r="RZN2488" s="114"/>
      <c r="RZO2488" s="114"/>
      <c r="RZP2488" s="114"/>
      <c r="RZQ2488" s="114"/>
      <c r="RZR2488" s="114"/>
      <c r="RZS2488" s="114"/>
      <c r="RZT2488" s="114"/>
      <c r="RZU2488" s="114"/>
      <c r="RZV2488" s="114"/>
      <c r="RZW2488" s="114"/>
      <c r="RZX2488" s="114"/>
      <c r="RZY2488" s="114"/>
      <c r="RZZ2488" s="114"/>
      <c r="SAA2488" s="114"/>
      <c r="SAB2488" s="114"/>
      <c r="SAC2488" s="114"/>
      <c r="SAD2488" s="114"/>
      <c r="SAE2488" s="114"/>
      <c r="SAF2488" s="114"/>
      <c r="SAG2488" s="114"/>
      <c r="SAH2488" s="114"/>
      <c r="SAI2488" s="114"/>
      <c r="SAJ2488" s="114"/>
      <c r="SAK2488" s="114"/>
      <c r="SAL2488" s="114"/>
      <c r="SAM2488" s="114"/>
      <c r="SAN2488" s="114"/>
      <c r="SAO2488" s="114"/>
      <c r="SAP2488" s="114"/>
      <c r="SAQ2488" s="114"/>
      <c r="SAR2488" s="114"/>
      <c r="SAS2488" s="114"/>
      <c r="SAT2488" s="114"/>
      <c r="SAU2488" s="114"/>
      <c r="SAV2488" s="114"/>
      <c r="SAW2488" s="114"/>
      <c r="SAX2488" s="114"/>
      <c r="SAY2488" s="114"/>
      <c r="SAZ2488" s="114"/>
      <c r="SBA2488" s="114"/>
      <c r="SBB2488" s="114"/>
      <c r="SBC2488" s="114"/>
      <c r="SBD2488" s="114"/>
      <c r="SBE2488" s="114"/>
      <c r="SBF2488" s="114"/>
      <c r="SBG2488" s="114"/>
      <c r="SBH2488" s="114"/>
      <c r="SBI2488" s="114"/>
      <c r="SBJ2488" s="114"/>
      <c r="SBK2488" s="114"/>
      <c r="SBL2488" s="114"/>
      <c r="SBM2488" s="114"/>
      <c r="SBN2488" s="114"/>
      <c r="SBO2488" s="114"/>
      <c r="SBP2488" s="114"/>
      <c r="SBQ2488" s="114"/>
      <c r="SBR2488" s="114"/>
      <c r="SBS2488" s="114"/>
      <c r="SBT2488" s="114"/>
      <c r="SBU2488" s="114"/>
      <c r="SBV2488" s="114"/>
      <c r="SBW2488" s="114"/>
      <c r="SBX2488" s="114"/>
      <c r="SBY2488" s="114"/>
      <c r="SBZ2488" s="114"/>
      <c r="SCA2488" s="114"/>
      <c r="SCB2488" s="114"/>
      <c r="SCC2488" s="114"/>
      <c r="SCD2488" s="114"/>
      <c r="SCE2488" s="114"/>
      <c r="SCF2488" s="114"/>
      <c r="SCG2488" s="114"/>
      <c r="SCH2488" s="114"/>
      <c r="SCI2488" s="114"/>
      <c r="SCJ2488" s="114"/>
      <c r="SCK2488" s="114"/>
      <c r="SCL2488" s="114"/>
      <c r="SCM2488" s="114"/>
      <c r="SCN2488" s="114"/>
      <c r="SCO2488" s="114"/>
      <c r="SCP2488" s="114"/>
      <c r="SCQ2488" s="114"/>
      <c r="SCR2488" s="114"/>
      <c r="SCS2488" s="114"/>
      <c r="SCT2488" s="114"/>
      <c r="SCU2488" s="114"/>
      <c r="SCV2488" s="114"/>
      <c r="SCW2488" s="114"/>
      <c r="SCX2488" s="114"/>
      <c r="SCY2488" s="114"/>
      <c r="SCZ2488" s="114"/>
      <c r="SDA2488" s="114"/>
      <c r="SDB2488" s="114"/>
      <c r="SDC2488" s="114"/>
      <c r="SDD2488" s="114"/>
      <c r="SDE2488" s="114"/>
      <c r="SDF2488" s="114"/>
      <c r="SDG2488" s="114"/>
      <c r="SDH2488" s="114"/>
      <c r="SDI2488" s="114"/>
      <c r="SDJ2488" s="114"/>
      <c r="SDK2488" s="114"/>
      <c r="SDL2488" s="114"/>
      <c r="SDM2488" s="114"/>
      <c r="SDN2488" s="114"/>
      <c r="SDO2488" s="114"/>
      <c r="SDP2488" s="114"/>
      <c r="SDQ2488" s="114"/>
      <c r="SDR2488" s="114"/>
      <c r="SDS2488" s="114"/>
      <c r="SDT2488" s="114"/>
      <c r="SDU2488" s="114"/>
      <c r="SDV2488" s="114"/>
      <c r="SDW2488" s="114"/>
      <c r="SDX2488" s="114"/>
      <c r="SDY2488" s="114"/>
      <c r="SDZ2488" s="114"/>
      <c r="SEA2488" s="114"/>
      <c r="SEB2488" s="114"/>
      <c r="SEC2488" s="114"/>
      <c r="SED2488" s="114"/>
      <c r="SEE2488" s="114"/>
      <c r="SEF2488" s="114"/>
      <c r="SEG2488" s="114"/>
      <c r="SEH2488" s="114"/>
      <c r="SEI2488" s="114"/>
      <c r="SEJ2488" s="114"/>
      <c r="SEK2488" s="114"/>
      <c r="SEL2488" s="114"/>
      <c r="SEM2488" s="114"/>
      <c r="SEN2488" s="114"/>
      <c r="SEO2488" s="114"/>
      <c r="SEP2488" s="114"/>
      <c r="SEQ2488" s="114"/>
      <c r="SER2488" s="114"/>
      <c r="SES2488" s="114"/>
      <c r="SET2488" s="114"/>
      <c r="SEU2488" s="114"/>
      <c r="SEV2488" s="114"/>
      <c r="SEW2488" s="114"/>
      <c r="SEX2488" s="114"/>
      <c r="SEY2488" s="114"/>
      <c r="SEZ2488" s="114"/>
      <c r="SFA2488" s="114"/>
      <c r="SFB2488" s="114"/>
      <c r="SFC2488" s="114"/>
      <c r="SFD2488" s="114"/>
      <c r="SFE2488" s="114"/>
      <c r="SFF2488" s="114"/>
      <c r="SFG2488" s="114"/>
      <c r="SFH2488" s="114"/>
      <c r="SFI2488" s="114"/>
      <c r="SFJ2488" s="114"/>
      <c r="SFK2488" s="114"/>
      <c r="SFL2488" s="114"/>
      <c r="SFM2488" s="114"/>
      <c r="SFN2488" s="114"/>
      <c r="SFO2488" s="114"/>
      <c r="SFP2488" s="114"/>
      <c r="SFQ2488" s="114"/>
      <c r="SFR2488" s="114"/>
      <c r="SFS2488" s="114"/>
      <c r="SFT2488" s="114"/>
      <c r="SFU2488" s="114"/>
      <c r="SFV2488" s="114"/>
      <c r="SFW2488" s="114"/>
      <c r="SFX2488" s="114"/>
      <c r="SFY2488" s="114"/>
      <c r="SFZ2488" s="114"/>
      <c r="SGA2488" s="114"/>
      <c r="SGB2488" s="114"/>
      <c r="SGC2488" s="114"/>
      <c r="SGD2488" s="114"/>
      <c r="SGE2488" s="114"/>
      <c r="SGF2488" s="114"/>
      <c r="SGG2488" s="114"/>
      <c r="SGH2488" s="114"/>
      <c r="SGI2488" s="114"/>
      <c r="SGJ2488" s="114"/>
      <c r="SGK2488" s="114"/>
      <c r="SGL2488" s="114"/>
      <c r="SGM2488" s="114"/>
      <c r="SGN2488" s="114"/>
      <c r="SGO2488" s="114"/>
      <c r="SGP2488" s="114"/>
      <c r="SGQ2488" s="114"/>
      <c r="SGR2488" s="114"/>
      <c r="SGS2488" s="114"/>
      <c r="SGT2488" s="114"/>
      <c r="SGU2488" s="114"/>
      <c r="SGV2488" s="114"/>
      <c r="SGW2488" s="114"/>
      <c r="SGX2488" s="114"/>
      <c r="SGY2488" s="114"/>
      <c r="SGZ2488" s="114"/>
      <c r="SHA2488" s="114"/>
      <c r="SHB2488" s="114"/>
      <c r="SHC2488" s="114"/>
      <c r="SHD2488" s="114"/>
      <c r="SHE2488" s="114"/>
      <c r="SHF2488" s="114"/>
      <c r="SHG2488" s="114"/>
      <c r="SHH2488" s="114"/>
      <c r="SHI2488" s="114"/>
      <c r="SHJ2488" s="114"/>
      <c r="SHK2488" s="114"/>
      <c r="SHL2488" s="114"/>
      <c r="SHM2488" s="114"/>
      <c r="SHN2488" s="114"/>
      <c r="SHO2488" s="114"/>
      <c r="SHP2488" s="114"/>
      <c r="SHQ2488" s="114"/>
      <c r="SHR2488" s="114"/>
      <c r="SHS2488" s="114"/>
      <c r="SHT2488" s="114"/>
      <c r="SHU2488" s="114"/>
      <c r="SHV2488" s="114"/>
      <c r="SHW2488" s="114"/>
      <c r="SHX2488" s="114"/>
      <c r="SHY2488" s="114"/>
      <c r="SHZ2488" s="114"/>
      <c r="SIA2488" s="114"/>
      <c r="SIB2488" s="114"/>
      <c r="SIC2488" s="114"/>
      <c r="SID2488" s="114"/>
      <c r="SIE2488" s="114"/>
      <c r="SIF2488" s="114"/>
      <c r="SIG2488" s="114"/>
      <c r="SIH2488" s="114"/>
      <c r="SII2488" s="114"/>
      <c r="SIJ2488" s="114"/>
      <c r="SIK2488" s="114"/>
      <c r="SIL2488" s="114"/>
      <c r="SIM2488" s="114"/>
      <c r="SIN2488" s="114"/>
      <c r="SIO2488" s="114"/>
      <c r="SIP2488" s="114"/>
      <c r="SIQ2488" s="114"/>
      <c r="SIR2488" s="114"/>
      <c r="SIS2488" s="114"/>
      <c r="SIT2488" s="114"/>
      <c r="SIU2488" s="114"/>
      <c r="SIV2488" s="114"/>
      <c r="SIW2488" s="114"/>
      <c r="SIX2488" s="114"/>
      <c r="SIY2488" s="114"/>
      <c r="SIZ2488" s="114"/>
      <c r="SJA2488" s="114"/>
      <c r="SJB2488" s="114"/>
      <c r="SJC2488" s="114"/>
      <c r="SJD2488" s="114"/>
      <c r="SJE2488" s="114"/>
      <c r="SJF2488" s="114"/>
      <c r="SJG2488" s="114"/>
      <c r="SJH2488" s="114"/>
      <c r="SJI2488" s="114"/>
      <c r="SJJ2488" s="114"/>
      <c r="SJK2488" s="114"/>
      <c r="SJL2488" s="114"/>
      <c r="SJM2488" s="114"/>
      <c r="SJN2488" s="114"/>
      <c r="SJO2488" s="114"/>
      <c r="SJP2488" s="114"/>
      <c r="SJQ2488" s="114"/>
      <c r="SJR2488" s="114"/>
      <c r="SJS2488" s="114"/>
      <c r="SJT2488" s="114"/>
      <c r="SJU2488" s="114"/>
      <c r="SJV2488" s="114"/>
      <c r="SJW2488" s="114"/>
      <c r="SJX2488" s="114"/>
      <c r="SJY2488" s="114"/>
      <c r="SJZ2488" s="114"/>
      <c r="SKA2488" s="114"/>
      <c r="SKB2488" s="114"/>
      <c r="SKC2488" s="114"/>
      <c r="SKD2488" s="114"/>
      <c r="SKE2488" s="114"/>
      <c r="SKF2488" s="114"/>
      <c r="SKG2488" s="114"/>
      <c r="SKH2488" s="114"/>
      <c r="SKI2488" s="114"/>
      <c r="SKJ2488" s="114"/>
      <c r="SKK2488" s="114"/>
      <c r="SKL2488" s="114"/>
      <c r="SKM2488" s="114"/>
      <c r="SKN2488" s="114"/>
      <c r="SKO2488" s="114"/>
      <c r="SKP2488" s="114"/>
      <c r="SKQ2488" s="114"/>
      <c r="SKR2488" s="114"/>
      <c r="SKS2488" s="114"/>
      <c r="SKT2488" s="114"/>
      <c r="SKU2488" s="114"/>
      <c r="SKV2488" s="114"/>
      <c r="SKW2488" s="114"/>
      <c r="SKX2488" s="114"/>
      <c r="SKY2488" s="114"/>
      <c r="SKZ2488" s="114"/>
      <c r="SLA2488" s="114"/>
      <c r="SLB2488" s="114"/>
      <c r="SLC2488" s="114"/>
      <c r="SLD2488" s="114"/>
      <c r="SLE2488" s="114"/>
      <c r="SLF2488" s="114"/>
      <c r="SLG2488" s="114"/>
      <c r="SLH2488" s="114"/>
      <c r="SLI2488" s="114"/>
      <c r="SLJ2488" s="114"/>
      <c r="SLK2488" s="114"/>
      <c r="SLL2488" s="114"/>
      <c r="SLM2488" s="114"/>
      <c r="SLN2488" s="114"/>
      <c r="SLO2488" s="114"/>
      <c r="SLP2488" s="114"/>
      <c r="SLQ2488" s="114"/>
      <c r="SLR2488" s="114"/>
      <c r="SLS2488" s="114"/>
      <c r="SLT2488" s="114"/>
      <c r="SLU2488" s="114"/>
      <c r="SLV2488" s="114"/>
      <c r="SLW2488" s="114"/>
      <c r="SLX2488" s="114"/>
      <c r="SLY2488" s="114"/>
      <c r="SLZ2488" s="114"/>
      <c r="SMA2488" s="114"/>
      <c r="SMB2488" s="114"/>
      <c r="SMC2488" s="114"/>
      <c r="SMD2488" s="114"/>
      <c r="SME2488" s="114"/>
      <c r="SMF2488" s="114"/>
      <c r="SMG2488" s="114"/>
      <c r="SMH2488" s="114"/>
      <c r="SMI2488" s="114"/>
      <c r="SMJ2488" s="114"/>
      <c r="SMK2488" s="114"/>
      <c r="SML2488" s="114"/>
      <c r="SMM2488" s="114"/>
      <c r="SMN2488" s="114"/>
      <c r="SMO2488" s="114"/>
      <c r="SMP2488" s="114"/>
      <c r="SMQ2488" s="114"/>
      <c r="SMR2488" s="114"/>
      <c r="SMS2488" s="114"/>
      <c r="SMT2488" s="114"/>
      <c r="SMU2488" s="114"/>
      <c r="SMV2488" s="114"/>
      <c r="SMW2488" s="114"/>
      <c r="SMX2488" s="114"/>
      <c r="SMY2488" s="114"/>
      <c r="SMZ2488" s="114"/>
      <c r="SNA2488" s="114"/>
      <c r="SNB2488" s="114"/>
      <c r="SNC2488" s="114"/>
      <c r="SND2488" s="114"/>
      <c r="SNE2488" s="114"/>
      <c r="SNF2488" s="114"/>
      <c r="SNG2488" s="114"/>
      <c r="SNH2488" s="114"/>
      <c r="SNI2488" s="114"/>
      <c r="SNJ2488" s="114"/>
      <c r="SNK2488" s="114"/>
      <c r="SNL2488" s="114"/>
      <c r="SNM2488" s="114"/>
      <c r="SNN2488" s="114"/>
      <c r="SNO2488" s="114"/>
      <c r="SNP2488" s="114"/>
      <c r="SNQ2488" s="114"/>
      <c r="SNR2488" s="114"/>
      <c r="SNS2488" s="114"/>
      <c r="SNT2488" s="114"/>
      <c r="SNU2488" s="114"/>
      <c r="SNV2488" s="114"/>
      <c r="SNW2488" s="114"/>
      <c r="SNX2488" s="114"/>
      <c r="SNY2488" s="114"/>
      <c r="SNZ2488" s="114"/>
      <c r="SOA2488" s="114"/>
      <c r="SOB2488" s="114"/>
      <c r="SOC2488" s="114"/>
      <c r="SOD2488" s="114"/>
      <c r="SOE2488" s="114"/>
      <c r="SOF2488" s="114"/>
      <c r="SOG2488" s="114"/>
      <c r="SOH2488" s="114"/>
      <c r="SOI2488" s="114"/>
      <c r="SOJ2488" s="114"/>
      <c r="SOK2488" s="114"/>
      <c r="SOL2488" s="114"/>
      <c r="SOM2488" s="114"/>
      <c r="SON2488" s="114"/>
      <c r="SOO2488" s="114"/>
      <c r="SOP2488" s="114"/>
      <c r="SOQ2488" s="114"/>
      <c r="SOR2488" s="114"/>
      <c r="SOS2488" s="114"/>
      <c r="SOT2488" s="114"/>
      <c r="SOU2488" s="114"/>
      <c r="SOV2488" s="114"/>
      <c r="SOW2488" s="114"/>
      <c r="SOX2488" s="114"/>
      <c r="SOY2488" s="114"/>
      <c r="SOZ2488" s="114"/>
      <c r="SPA2488" s="114"/>
      <c r="SPB2488" s="114"/>
      <c r="SPC2488" s="114"/>
      <c r="SPD2488" s="114"/>
      <c r="SPE2488" s="114"/>
      <c r="SPF2488" s="114"/>
      <c r="SPG2488" s="114"/>
      <c r="SPH2488" s="114"/>
      <c r="SPI2488" s="114"/>
      <c r="SPJ2488" s="114"/>
      <c r="SPK2488" s="114"/>
      <c r="SPL2488" s="114"/>
      <c r="SPM2488" s="114"/>
      <c r="SPN2488" s="114"/>
      <c r="SPO2488" s="114"/>
      <c r="SPP2488" s="114"/>
      <c r="SPQ2488" s="114"/>
      <c r="SPR2488" s="114"/>
      <c r="SPS2488" s="114"/>
      <c r="SPT2488" s="114"/>
      <c r="SPU2488" s="114"/>
      <c r="SPV2488" s="114"/>
      <c r="SPW2488" s="114"/>
      <c r="SPX2488" s="114"/>
      <c r="SPY2488" s="114"/>
      <c r="SPZ2488" s="114"/>
      <c r="SQA2488" s="114"/>
      <c r="SQB2488" s="114"/>
      <c r="SQC2488" s="114"/>
      <c r="SQD2488" s="114"/>
      <c r="SQE2488" s="114"/>
      <c r="SQF2488" s="114"/>
      <c r="SQG2488" s="114"/>
      <c r="SQH2488" s="114"/>
      <c r="SQI2488" s="114"/>
      <c r="SQJ2488" s="114"/>
      <c r="SQK2488" s="114"/>
      <c r="SQL2488" s="114"/>
      <c r="SQM2488" s="114"/>
      <c r="SQN2488" s="114"/>
      <c r="SQO2488" s="114"/>
      <c r="SQP2488" s="114"/>
      <c r="SQQ2488" s="114"/>
      <c r="SQR2488" s="114"/>
      <c r="SQS2488" s="114"/>
      <c r="SQT2488" s="114"/>
      <c r="SQU2488" s="114"/>
      <c r="SQV2488" s="114"/>
      <c r="SQW2488" s="114"/>
      <c r="SQX2488" s="114"/>
      <c r="SQY2488" s="114"/>
      <c r="SQZ2488" s="114"/>
      <c r="SRA2488" s="114"/>
      <c r="SRB2488" s="114"/>
      <c r="SRC2488" s="114"/>
      <c r="SRD2488" s="114"/>
      <c r="SRE2488" s="114"/>
      <c r="SRF2488" s="114"/>
      <c r="SRG2488" s="114"/>
      <c r="SRH2488" s="114"/>
      <c r="SRI2488" s="114"/>
      <c r="SRJ2488" s="114"/>
      <c r="SRK2488" s="114"/>
      <c r="SRL2488" s="114"/>
      <c r="SRM2488" s="114"/>
      <c r="SRN2488" s="114"/>
      <c r="SRO2488" s="114"/>
      <c r="SRP2488" s="114"/>
      <c r="SRQ2488" s="114"/>
      <c r="SRR2488" s="114"/>
      <c r="SRS2488" s="114"/>
      <c r="SRT2488" s="114"/>
      <c r="SRU2488" s="114"/>
      <c r="SRV2488" s="114"/>
      <c r="SRW2488" s="114"/>
      <c r="SRX2488" s="114"/>
      <c r="SRY2488" s="114"/>
      <c r="SRZ2488" s="114"/>
      <c r="SSA2488" s="114"/>
      <c r="SSB2488" s="114"/>
      <c r="SSC2488" s="114"/>
      <c r="SSD2488" s="114"/>
      <c r="SSE2488" s="114"/>
      <c r="SSF2488" s="114"/>
      <c r="SSG2488" s="114"/>
      <c r="SSH2488" s="114"/>
      <c r="SSI2488" s="114"/>
      <c r="SSJ2488" s="114"/>
      <c r="SSK2488" s="114"/>
      <c r="SSL2488" s="114"/>
      <c r="SSM2488" s="114"/>
      <c r="SSN2488" s="114"/>
      <c r="SSO2488" s="114"/>
      <c r="SSP2488" s="114"/>
      <c r="SSQ2488" s="114"/>
      <c r="SSR2488" s="114"/>
      <c r="SSS2488" s="114"/>
      <c r="SST2488" s="114"/>
      <c r="SSU2488" s="114"/>
      <c r="SSV2488" s="114"/>
      <c r="SSW2488" s="114"/>
      <c r="SSX2488" s="114"/>
      <c r="SSY2488" s="114"/>
      <c r="SSZ2488" s="114"/>
      <c r="STA2488" s="114"/>
      <c r="STB2488" s="114"/>
      <c r="STC2488" s="114"/>
      <c r="STD2488" s="114"/>
      <c r="STE2488" s="114"/>
      <c r="STF2488" s="114"/>
      <c r="STG2488" s="114"/>
      <c r="STH2488" s="114"/>
      <c r="STI2488" s="114"/>
      <c r="STJ2488" s="114"/>
      <c r="STK2488" s="114"/>
      <c r="STL2488" s="114"/>
      <c r="STM2488" s="114"/>
      <c r="STN2488" s="114"/>
      <c r="STO2488" s="114"/>
      <c r="STP2488" s="114"/>
      <c r="STQ2488" s="114"/>
      <c r="STR2488" s="114"/>
      <c r="STS2488" s="114"/>
      <c r="STT2488" s="114"/>
      <c r="STU2488" s="114"/>
      <c r="STV2488" s="114"/>
      <c r="STW2488" s="114"/>
      <c r="STX2488" s="114"/>
      <c r="STY2488" s="114"/>
      <c r="STZ2488" s="114"/>
      <c r="SUA2488" s="114"/>
      <c r="SUB2488" s="114"/>
      <c r="SUC2488" s="114"/>
      <c r="SUD2488" s="114"/>
      <c r="SUE2488" s="114"/>
      <c r="SUF2488" s="114"/>
      <c r="SUG2488" s="114"/>
      <c r="SUH2488" s="114"/>
      <c r="SUI2488" s="114"/>
      <c r="SUJ2488" s="114"/>
      <c r="SUK2488" s="114"/>
      <c r="SUL2488" s="114"/>
      <c r="SUM2488" s="114"/>
      <c r="SUN2488" s="114"/>
      <c r="SUO2488" s="114"/>
      <c r="SUP2488" s="114"/>
      <c r="SUQ2488" s="114"/>
      <c r="SUR2488" s="114"/>
      <c r="SUS2488" s="114"/>
      <c r="SUT2488" s="114"/>
      <c r="SUU2488" s="114"/>
      <c r="SUV2488" s="114"/>
      <c r="SUW2488" s="114"/>
      <c r="SUX2488" s="114"/>
      <c r="SUY2488" s="114"/>
      <c r="SUZ2488" s="114"/>
      <c r="SVA2488" s="114"/>
      <c r="SVB2488" s="114"/>
      <c r="SVC2488" s="114"/>
      <c r="SVD2488" s="114"/>
      <c r="SVE2488" s="114"/>
      <c r="SVF2488" s="114"/>
      <c r="SVG2488" s="114"/>
      <c r="SVH2488" s="114"/>
      <c r="SVI2488" s="114"/>
      <c r="SVJ2488" s="114"/>
      <c r="SVK2488" s="114"/>
      <c r="SVL2488" s="114"/>
      <c r="SVM2488" s="114"/>
      <c r="SVN2488" s="114"/>
      <c r="SVO2488" s="114"/>
      <c r="SVP2488" s="114"/>
      <c r="SVQ2488" s="114"/>
      <c r="SVR2488" s="114"/>
      <c r="SVS2488" s="114"/>
      <c r="SVT2488" s="114"/>
      <c r="SVU2488" s="114"/>
      <c r="SVV2488" s="114"/>
      <c r="SVW2488" s="114"/>
      <c r="SVX2488" s="114"/>
      <c r="SVY2488" s="114"/>
      <c r="SVZ2488" s="114"/>
      <c r="SWA2488" s="114"/>
      <c r="SWB2488" s="114"/>
      <c r="SWC2488" s="114"/>
      <c r="SWD2488" s="114"/>
      <c r="SWE2488" s="114"/>
      <c r="SWF2488" s="114"/>
      <c r="SWG2488" s="114"/>
      <c r="SWH2488" s="114"/>
      <c r="SWI2488" s="114"/>
      <c r="SWJ2488" s="114"/>
      <c r="SWK2488" s="114"/>
      <c r="SWL2488" s="114"/>
      <c r="SWM2488" s="114"/>
      <c r="SWN2488" s="114"/>
      <c r="SWO2488" s="114"/>
      <c r="SWP2488" s="114"/>
      <c r="SWQ2488" s="114"/>
      <c r="SWR2488" s="114"/>
      <c r="SWS2488" s="114"/>
      <c r="SWT2488" s="114"/>
      <c r="SWU2488" s="114"/>
      <c r="SWV2488" s="114"/>
      <c r="SWW2488" s="114"/>
      <c r="SWX2488" s="114"/>
      <c r="SWY2488" s="114"/>
      <c r="SWZ2488" s="114"/>
      <c r="SXA2488" s="114"/>
      <c r="SXB2488" s="114"/>
      <c r="SXC2488" s="114"/>
      <c r="SXD2488" s="114"/>
      <c r="SXE2488" s="114"/>
      <c r="SXF2488" s="114"/>
      <c r="SXG2488" s="114"/>
      <c r="SXH2488" s="114"/>
      <c r="SXI2488" s="114"/>
      <c r="SXJ2488" s="114"/>
      <c r="SXK2488" s="114"/>
      <c r="SXL2488" s="114"/>
      <c r="SXM2488" s="114"/>
      <c r="SXN2488" s="114"/>
      <c r="SXO2488" s="114"/>
      <c r="SXP2488" s="114"/>
      <c r="SXQ2488" s="114"/>
      <c r="SXR2488" s="114"/>
      <c r="SXS2488" s="114"/>
      <c r="SXT2488" s="114"/>
      <c r="SXU2488" s="114"/>
      <c r="SXV2488" s="114"/>
      <c r="SXW2488" s="114"/>
      <c r="SXX2488" s="114"/>
      <c r="SXY2488" s="114"/>
      <c r="SXZ2488" s="114"/>
      <c r="SYA2488" s="114"/>
      <c r="SYB2488" s="114"/>
      <c r="SYC2488" s="114"/>
      <c r="SYD2488" s="114"/>
      <c r="SYE2488" s="114"/>
      <c r="SYF2488" s="114"/>
      <c r="SYG2488" s="114"/>
      <c r="SYH2488" s="114"/>
      <c r="SYI2488" s="114"/>
      <c r="SYJ2488" s="114"/>
      <c r="SYK2488" s="114"/>
      <c r="SYL2488" s="114"/>
      <c r="SYM2488" s="114"/>
      <c r="SYN2488" s="114"/>
      <c r="SYO2488" s="114"/>
      <c r="SYP2488" s="114"/>
      <c r="SYQ2488" s="114"/>
      <c r="SYR2488" s="114"/>
      <c r="SYS2488" s="114"/>
      <c r="SYT2488" s="114"/>
      <c r="SYU2488" s="114"/>
      <c r="SYV2488" s="114"/>
      <c r="SYW2488" s="114"/>
      <c r="SYX2488" s="114"/>
      <c r="SYY2488" s="114"/>
      <c r="SYZ2488" s="114"/>
      <c r="SZA2488" s="114"/>
      <c r="SZB2488" s="114"/>
      <c r="SZC2488" s="114"/>
      <c r="SZD2488" s="114"/>
      <c r="SZE2488" s="114"/>
      <c r="SZF2488" s="114"/>
      <c r="SZG2488" s="114"/>
      <c r="SZH2488" s="114"/>
      <c r="SZI2488" s="114"/>
      <c r="SZJ2488" s="114"/>
      <c r="SZK2488" s="114"/>
      <c r="SZL2488" s="114"/>
      <c r="SZM2488" s="114"/>
      <c r="SZN2488" s="114"/>
      <c r="SZO2488" s="114"/>
      <c r="SZP2488" s="114"/>
      <c r="SZQ2488" s="114"/>
      <c r="SZR2488" s="114"/>
      <c r="SZS2488" s="114"/>
      <c r="SZT2488" s="114"/>
      <c r="SZU2488" s="114"/>
      <c r="SZV2488" s="114"/>
      <c r="SZW2488" s="114"/>
      <c r="SZX2488" s="114"/>
      <c r="SZY2488" s="114"/>
      <c r="SZZ2488" s="114"/>
      <c r="TAA2488" s="114"/>
      <c r="TAB2488" s="114"/>
      <c r="TAC2488" s="114"/>
      <c r="TAD2488" s="114"/>
      <c r="TAE2488" s="114"/>
      <c r="TAF2488" s="114"/>
      <c r="TAG2488" s="114"/>
      <c r="TAH2488" s="114"/>
      <c r="TAI2488" s="114"/>
      <c r="TAJ2488" s="114"/>
      <c r="TAK2488" s="114"/>
      <c r="TAL2488" s="114"/>
      <c r="TAM2488" s="114"/>
      <c r="TAN2488" s="114"/>
      <c r="TAO2488" s="114"/>
      <c r="TAP2488" s="114"/>
      <c r="TAQ2488" s="114"/>
      <c r="TAR2488" s="114"/>
      <c r="TAS2488" s="114"/>
      <c r="TAT2488" s="114"/>
      <c r="TAU2488" s="114"/>
      <c r="TAV2488" s="114"/>
      <c r="TAW2488" s="114"/>
      <c r="TAX2488" s="114"/>
      <c r="TAY2488" s="114"/>
      <c r="TAZ2488" s="114"/>
      <c r="TBA2488" s="114"/>
      <c r="TBB2488" s="114"/>
      <c r="TBC2488" s="114"/>
      <c r="TBD2488" s="114"/>
      <c r="TBE2488" s="114"/>
      <c r="TBF2488" s="114"/>
      <c r="TBG2488" s="114"/>
      <c r="TBH2488" s="114"/>
      <c r="TBI2488" s="114"/>
      <c r="TBJ2488" s="114"/>
      <c r="TBK2488" s="114"/>
      <c r="TBL2488" s="114"/>
      <c r="TBM2488" s="114"/>
      <c r="TBN2488" s="114"/>
      <c r="TBO2488" s="114"/>
      <c r="TBP2488" s="114"/>
      <c r="TBQ2488" s="114"/>
      <c r="TBR2488" s="114"/>
      <c r="TBS2488" s="114"/>
      <c r="TBT2488" s="114"/>
      <c r="TBU2488" s="114"/>
      <c r="TBV2488" s="114"/>
      <c r="TBW2488" s="114"/>
      <c r="TBX2488" s="114"/>
      <c r="TBY2488" s="114"/>
      <c r="TBZ2488" s="114"/>
      <c r="TCA2488" s="114"/>
      <c r="TCB2488" s="114"/>
      <c r="TCC2488" s="114"/>
      <c r="TCD2488" s="114"/>
      <c r="TCE2488" s="114"/>
      <c r="TCF2488" s="114"/>
      <c r="TCG2488" s="114"/>
      <c r="TCH2488" s="114"/>
      <c r="TCI2488" s="114"/>
      <c r="TCJ2488" s="114"/>
      <c r="TCK2488" s="114"/>
      <c r="TCL2488" s="114"/>
      <c r="TCM2488" s="114"/>
      <c r="TCN2488" s="114"/>
      <c r="TCO2488" s="114"/>
      <c r="TCP2488" s="114"/>
      <c r="TCQ2488" s="114"/>
      <c r="TCR2488" s="114"/>
      <c r="TCS2488" s="114"/>
      <c r="TCT2488" s="114"/>
      <c r="TCU2488" s="114"/>
      <c r="TCV2488" s="114"/>
      <c r="TCW2488" s="114"/>
      <c r="TCX2488" s="114"/>
      <c r="TCY2488" s="114"/>
      <c r="TCZ2488" s="114"/>
      <c r="TDA2488" s="114"/>
      <c r="TDB2488" s="114"/>
      <c r="TDC2488" s="114"/>
      <c r="TDD2488" s="114"/>
      <c r="TDE2488" s="114"/>
      <c r="TDF2488" s="114"/>
      <c r="TDG2488" s="114"/>
      <c r="TDH2488" s="114"/>
      <c r="TDI2488" s="114"/>
      <c r="TDJ2488" s="114"/>
      <c r="TDK2488" s="114"/>
      <c r="TDL2488" s="114"/>
      <c r="TDM2488" s="114"/>
      <c r="TDN2488" s="114"/>
      <c r="TDO2488" s="114"/>
      <c r="TDP2488" s="114"/>
      <c r="TDQ2488" s="114"/>
      <c r="TDR2488" s="114"/>
      <c r="TDS2488" s="114"/>
      <c r="TDT2488" s="114"/>
      <c r="TDU2488" s="114"/>
      <c r="TDV2488" s="114"/>
      <c r="TDW2488" s="114"/>
      <c r="TDX2488" s="114"/>
      <c r="TDY2488" s="114"/>
      <c r="TDZ2488" s="114"/>
      <c r="TEA2488" s="114"/>
      <c r="TEB2488" s="114"/>
      <c r="TEC2488" s="114"/>
      <c r="TED2488" s="114"/>
      <c r="TEE2488" s="114"/>
      <c r="TEF2488" s="114"/>
      <c r="TEG2488" s="114"/>
      <c r="TEH2488" s="114"/>
      <c r="TEI2488" s="114"/>
      <c r="TEJ2488" s="114"/>
      <c r="TEK2488" s="114"/>
      <c r="TEL2488" s="114"/>
      <c r="TEM2488" s="114"/>
      <c r="TEN2488" s="114"/>
      <c r="TEO2488" s="114"/>
      <c r="TEP2488" s="114"/>
      <c r="TEQ2488" s="114"/>
      <c r="TER2488" s="114"/>
      <c r="TES2488" s="114"/>
      <c r="TET2488" s="114"/>
      <c r="TEU2488" s="114"/>
      <c r="TEV2488" s="114"/>
      <c r="TEW2488" s="114"/>
      <c r="TEX2488" s="114"/>
      <c r="TEY2488" s="114"/>
      <c r="TEZ2488" s="114"/>
      <c r="TFA2488" s="114"/>
      <c r="TFB2488" s="114"/>
      <c r="TFC2488" s="114"/>
      <c r="TFD2488" s="114"/>
      <c r="TFE2488" s="114"/>
      <c r="TFF2488" s="114"/>
      <c r="TFG2488" s="114"/>
      <c r="TFH2488" s="114"/>
      <c r="TFI2488" s="114"/>
      <c r="TFJ2488" s="114"/>
      <c r="TFK2488" s="114"/>
      <c r="TFL2488" s="114"/>
      <c r="TFM2488" s="114"/>
      <c r="TFN2488" s="114"/>
      <c r="TFO2488" s="114"/>
      <c r="TFP2488" s="114"/>
      <c r="TFQ2488" s="114"/>
      <c r="TFR2488" s="114"/>
      <c r="TFS2488" s="114"/>
      <c r="TFT2488" s="114"/>
      <c r="TFU2488" s="114"/>
      <c r="TFV2488" s="114"/>
      <c r="TFW2488" s="114"/>
      <c r="TFX2488" s="114"/>
      <c r="TFY2488" s="114"/>
      <c r="TFZ2488" s="114"/>
      <c r="TGA2488" s="114"/>
      <c r="TGB2488" s="114"/>
      <c r="TGC2488" s="114"/>
      <c r="TGD2488" s="114"/>
      <c r="TGE2488" s="114"/>
      <c r="TGF2488" s="114"/>
      <c r="TGG2488" s="114"/>
      <c r="TGH2488" s="114"/>
      <c r="TGI2488" s="114"/>
      <c r="TGJ2488" s="114"/>
      <c r="TGK2488" s="114"/>
      <c r="TGL2488" s="114"/>
      <c r="TGM2488" s="114"/>
      <c r="TGN2488" s="114"/>
      <c r="TGO2488" s="114"/>
      <c r="TGP2488" s="114"/>
      <c r="TGQ2488" s="114"/>
      <c r="TGR2488" s="114"/>
      <c r="TGS2488" s="114"/>
      <c r="TGT2488" s="114"/>
      <c r="TGU2488" s="114"/>
      <c r="TGV2488" s="114"/>
      <c r="TGW2488" s="114"/>
      <c r="TGX2488" s="114"/>
      <c r="TGY2488" s="114"/>
      <c r="TGZ2488" s="114"/>
      <c r="THA2488" s="114"/>
      <c r="THB2488" s="114"/>
      <c r="THC2488" s="114"/>
      <c r="THD2488" s="114"/>
      <c r="THE2488" s="114"/>
      <c r="THF2488" s="114"/>
      <c r="THG2488" s="114"/>
      <c r="THH2488" s="114"/>
      <c r="THI2488" s="114"/>
      <c r="THJ2488" s="114"/>
      <c r="THK2488" s="114"/>
      <c r="THL2488" s="114"/>
      <c r="THM2488" s="114"/>
      <c r="THN2488" s="114"/>
      <c r="THO2488" s="114"/>
      <c r="THP2488" s="114"/>
      <c r="THQ2488" s="114"/>
      <c r="THR2488" s="114"/>
      <c r="THS2488" s="114"/>
      <c r="THT2488" s="114"/>
      <c r="THU2488" s="114"/>
      <c r="THV2488" s="114"/>
      <c r="THW2488" s="114"/>
      <c r="THX2488" s="114"/>
      <c r="THY2488" s="114"/>
      <c r="THZ2488" s="114"/>
      <c r="TIA2488" s="114"/>
      <c r="TIB2488" s="114"/>
      <c r="TIC2488" s="114"/>
      <c r="TID2488" s="114"/>
      <c r="TIE2488" s="114"/>
      <c r="TIF2488" s="114"/>
      <c r="TIG2488" s="114"/>
      <c r="TIH2488" s="114"/>
      <c r="TII2488" s="114"/>
      <c r="TIJ2488" s="114"/>
      <c r="TIK2488" s="114"/>
      <c r="TIL2488" s="114"/>
      <c r="TIM2488" s="114"/>
      <c r="TIN2488" s="114"/>
      <c r="TIO2488" s="114"/>
      <c r="TIP2488" s="114"/>
      <c r="TIQ2488" s="114"/>
      <c r="TIR2488" s="114"/>
      <c r="TIS2488" s="114"/>
      <c r="TIT2488" s="114"/>
      <c r="TIU2488" s="114"/>
      <c r="TIV2488" s="114"/>
      <c r="TIW2488" s="114"/>
      <c r="TIX2488" s="114"/>
      <c r="TIY2488" s="114"/>
      <c r="TIZ2488" s="114"/>
      <c r="TJA2488" s="114"/>
      <c r="TJB2488" s="114"/>
      <c r="TJC2488" s="114"/>
      <c r="TJD2488" s="114"/>
      <c r="TJE2488" s="114"/>
      <c r="TJF2488" s="114"/>
      <c r="TJG2488" s="114"/>
      <c r="TJH2488" s="114"/>
      <c r="TJI2488" s="114"/>
      <c r="TJJ2488" s="114"/>
      <c r="TJK2488" s="114"/>
      <c r="TJL2488" s="114"/>
      <c r="TJM2488" s="114"/>
      <c r="TJN2488" s="114"/>
      <c r="TJO2488" s="114"/>
      <c r="TJP2488" s="114"/>
      <c r="TJQ2488" s="114"/>
      <c r="TJR2488" s="114"/>
      <c r="TJS2488" s="114"/>
      <c r="TJT2488" s="114"/>
      <c r="TJU2488" s="114"/>
      <c r="TJV2488" s="114"/>
      <c r="TJW2488" s="114"/>
      <c r="TJX2488" s="114"/>
      <c r="TJY2488" s="114"/>
      <c r="TJZ2488" s="114"/>
      <c r="TKA2488" s="114"/>
      <c r="TKB2488" s="114"/>
      <c r="TKC2488" s="114"/>
      <c r="TKD2488" s="114"/>
      <c r="TKE2488" s="114"/>
      <c r="TKF2488" s="114"/>
      <c r="TKG2488" s="114"/>
      <c r="TKH2488" s="114"/>
      <c r="TKI2488" s="114"/>
      <c r="TKJ2488" s="114"/>
      <c r="TKK2488" s="114"/>
      <c r="TKL2488" s="114"/>
      <c r="TKM2488" s="114"/>
      <c r="TKN2488" s="114"/>
      <c r="TKO2488" s="114"/>
      <c r="TKP2488" s="114"/>
      <c r="TKQ2488" s="114"/>
      <c r="TKR2488" s="114"/>
      <c r="TKS2488" s="114"/>
      <c r="TKT2488" s="114"/>
      <c r="TKU2488" s="114"/>
      <c r="TKV2488" s="114"/>
      <c r="TKW2488" s="114"/>
      <c r="TKX2488" s="114"/>
      <c r="TKY2488" s="114"/>
      <c r="TKZ2488" s="114"/>
      <c r="TLA2488" s="114"/>
      <c r="TLB2488" s="114"/>
      <c r="TLC2488" s="114"/>
      <c r="TLD2488" s="114"/>
      <c r="TLE2488" s="114"/>
      <c r="TLF2488" s="114"/>
      <c r="TLG2488" s="114"/>
      <c r="TLH2488" s="114"/>
      <c r="TLI2488" s="114"/>
      <c r="TLJ2488" s="114"/>
      <c r="TLK2488" s="114"/>
      <c r="TLL2488" s="114"/>
      <c r="TLM2488" s="114"/>
      <c r="TLN2488" s="114"/>
      <c r="TLO2488" s="114"/>
      <c r="TLP2488" s="114"/>
      <c r="TLQ2488" s="114"/>
      <c r="TLR2488" s="114"/>
      <c r="TLS2488" s="114"/>
      <c r="TLT2488" s="114"/>
      <c r="TLU2488" s="114"/>
      <c r="TLV2488" s="114"/>
      <c r="TLW2488" s="114"/>
      <c r="TLX2488" s="114"/>
      <c r="TLY2488" s="114"/>
      <c r="TLZ2488" s="114"/>
      <c r="TMA2488" s="114"/>
      <c r="TMB2488" s="114"/>
      <c r="TMC2488" s="114"/>
      <c r="TMD2488" s="114"/>
      <c r="TME2488" s="114"/>
      <c r="TMF2488" s="114"/>
      <c r="TMG2488" s="114"/>
      <c r="TMH2488" s="114"/>
      <c r="TMI2488" s="114"/>
      <c r="TMJ2488" s="114"/>
      <c r="TMK2488" s="114"/>
      <c r="TML2488" s="114"/>
      <c r="TMM2488" s="114"/>
      <c r="TMN2488" s="114"/>
      <c r="TMO2488" s="114"/>
      <c r="TMP2488" s="114"/>
      <c r="TMQ2488" s="114"/>
      <c r="TMR2488" s="114"/>
      <c r="TMS2488" s="114"/>
      <c r="TMT2488" s="114"/>
      <c r="TMU2488" s="114"/>
      <c r="TMV2488" s="114"/>
      <c r="TMW2488" s="114"/>
      <c r="TMX2488" s="114"/>
      <c r="TMY2488" s="114"/>
      <c r="TMZ2488" s="114"/>
      <c r="TNA2488" s="114"/>
      <c r="TNB2488" s="114"/>
      <c r="TNC2488" s="114"/>
      <c r="TND2488" s="114"/>
      <c r="TNE2488" s="114"/>
      <c r="TNF2488" s="114"/>
      <c r="TNG2488" s="114"/>
      <c r="TNH2488" s="114"/>
      <c r="TNI2488" s="114"/>
      <c r="TNJ2488" s="114"/>
      <c r="TNK2488" s="114"/>
      <c r="TNL2488" s="114"/>
      <c r="TNM2488" s="114"/>
      <c r="TNN2488" s="114"/>
      <c r="TNO2488" s="114"/>
      <c r="TNP2488" s="114"/>
      <c r="TNQ2488" s="114"/>
      <c r="TNR2488" s="114"/>
      <c r="TNS2488" s="114"/>
      <c r="TNT2488" s="114"/>
      <c r="TNU2488" s="114"/>
      <c r="TNV2488" s="114"/>
      <c r="TNW2488" s="114"/>
      <c r="TNX2488" s="114"/>
      <c r="TNY2488" s="114"/>
      <c r="TNZ2488" s="114"/>
      <c r="TOA2488" s="114"/>
      <c r="TOB2488" s="114"/>
      <c r="TOC2488" s="114"/>
      <c r="TOD2488" s="114"/>
      <c r="TOE2488" s="114"/>
      <c r="TOF2488" s="114"/>
      <c r="TOG2488" s="114"/>
      <c r="TOH2488" s="114"/>
      <c r="TOI2488" s="114"/>
      <c r="TOJ2488" s="114"/>
      <c r="TOK2488" s="114"/>
      <c r="TOL2488" s="114"/>
      <c r="TOM2488" s="114"/>
      <c r="TON2488" s="114"/>
      <c r="TOO2488" s="114"/>
      <c r="TOP2488" s="114"/>
      <c r="TOQ2488" s="114"/>
      <c r="TOR2488" s="114"/>
      <c r="TOS2488" s="114"/>
      <c r="TOT2488" s="114"/>
      <c r="TOU2488" s="114"/>
      <c r="TOV2488" s="114"/>
      <c r="TOW2488" s="114"/>
      <c r="TOX2488" s="114"/>
      <c r="TOY2488" s="114"/>
      <c r="TOZ2488" s="114"/>
      <c r="TPA2488" s="114"/>
      <c r="TPB2488" s="114"/>
      <c r="TPC2488" s="114"/>
      <c r="TPD2488" s="114"/>
      <c r="TPE2488" s="114"/>
      <c r="TPF2488" s="114"/>
      <c r="TPG2488" s="114"/>
      <c r="TPH2488" s="114"/>
      <c r="TPI2488" s="114"/>
      <c r="TPJ2488" s="114"/>
      <c r="TPK2488" s="114"/>
      <c r="TPL2488" s="114"/>
      <c r="TPM2488" s="114"/>
      <c r="TPN2488" s="114"/>
      <c r="TPO2488" s="114"/>
      <c r="TPP2488" s="114"/>
      <c r="TPQ2488" s="114"/>
      <c r="TPR2488" s="114"/>
      <c r="TPS2488" s="114"/>
      <c r="TPT2488" s="114"/>
      <c r="TPU2488" s="114"/>
      <c r="TPV2488" s="114"/>
      <c r="TPW2488" s="114"/>
      <c r="TPX2488" s="114"/>
      <c r="TPY2488" s="114"/>
      <c r="TPZ2488" s="114"/>
      <c r="TQA2488" s="114"/>
      <c r="TQB2488" s="114"/>
      <c r="TQC2488" s="114"/>
      <c r="TQD2488" s="114"/>
      <c r="TQE2488" s="114"/>
      <c r="TQF2488" s="114"/>
      <c r="TQG2488" s="114"/>
      <c r="TQH2488" s="114"/>
      <c r="TQI2488" s="114"/>
      <c r="TQJ2488" s="114"/>
      <c r="TQK2488" s="114"/>
      <c r="TQL2488" s="114"/>
      <c r="TQM2488" s="114"/>
      <c r="TQN2488" s="114"/>
      <c r="TQO2488" s="114"/>
      <c r="TQP2488" s="114"/>
      <c r="TQQ2488" s="114"/>
      <c r="TQR2488" s="114"/>
      <c r="TQS2488" s="114"/>
      <c r="TQT2488" s="114"/>
      <c r="TQU2488" s="114"/>
      <c r="TQV2488" s="114"/>
      <c r="TQW2488" s="114"/>
      <c r="TQX2488" s="114"/>
      <c r="TQY2488" s="114"/>
      <c r="TQZ2488" s="114"/>
      <c r="TRA2488" s="114"/>
      <c r="TRB2488" s="114"/>
      <c r="TRC2488" s="114"/>
      <c r="TRD2488" s="114"/>
      <c r="TRE2488" s="114"/>
      <c r="TRF2488" s="114"/>
      <c r="TRG2488" s="114"/>
      <c r="TRH2488" s="114"/>
      <c r="TRI2488" s="114"/>
      <c r="TRJ2488" s="114"/>
      <c r="TRK2488" s="114"/>
      <c r="TRL2488" s="114"/>
      <c r="TRM2488" s="114"/>
      <c r="TRN2488" s="114"/>
      <c r="TRO2488" s="114"/>
      <c r="TRP2488" s="114"/>
      <c r="TRQ2488" s="114"/>
      <c r="TRR2488" s="114"/>
      <c r="TRS2488" s="114"/>
      <c r="TRT2488" s="114"/>
      <c r="TRU2488" s="114"/>
      <c r="TRV2488" s="114"/>
      <c r="TRW2488" s="114"/>
      <c r="TRX2488" s="114"/>
      <c r="TRY2488" s="114"/>
      <c r="TRZ2488" s="114"/>
      <c r="TSA2488" s="114"/>
      <c r="TSB2488" s="114"/>
      <c r="TSC2488" s="114"/>
      <c r="TSD2488" s="114"/>
      <c r="TSE2488" s="114"/>
      <c r="TSF2488" s="114"/>
      <c r="TSG2488" s="114"/>
      <c r="TSH2488" s="114"/>
      <c r="TSI2488" s="114"/>
      <c r="TSJ2488" s="114"/>
      <c r="TSK2488" s="114"/>
      <c r="TSL2488" s="114"/>
      <c r="TSM2488" s="114"/>
      <c r="TSN2488" s="114"/>
      <c r="TSO2488" s="114"/>
      <c r="TSP2488" s="114"/>
      <c r="TSQ2488" s="114"/>
      <c r="TSR2488" s="114"/>
      <c r="TSS2488" s="114"/>
      <c r="TST2488" s="114"/>
      <c r="TSU2488" s="114"/>
      <c r="TSV2488" s="114"/>
      <c r="TSW2488" s="114"/>
      <c r="TSX2488" s="114"/>
      <c r="TSY2488" s="114"/>
      <c r="TSZ2488" s="114"/>
      <c r="TTA2488" s="114"/>
      <c r="TTB2488" s="114"/>
      <c r="TTC2488" s="114"/>
      <c r="TTD2488" s="114"/>
      <c r="TTE2488" s="114"/>
      <c r="TTF2488" s="114"/>
      <c r="TTG2488" s="114"/>
      <c r="TTH2488" s="114"/>
      <c r="TTI2488" s="114"/>
      <c r="TTJ2488" s="114"/>
      <c r="TTK2488" s="114"/>
      <c r="TTL2488" s="114"/>
      <c r="TTM2488" s="114"/>
      <c r="TTN2488" s="114"/>
      <c r="TTO2488" s="114"/>
      <c r="TTP2488" s="114"/>
      <c r="TTQ2488" s="114"/>
      <c r="TTR2488" s="114"/>
      <c r="TTS2488" s="114"/>
      <c r="TTT2488" s="114"/>
      <c r="TTU2488" s="114"/>
      <c r="TTV2488" s="114"/>
      <c r="TTW2488" s="114"/>
      <c r="TTX2488" s="114"/>
      <c r="TTY2488" s="114"/>
      <c r="TTZ2488" s="114"/>
      <c r="TUA2488" s="114"/>
      <c r="TUB2488" s="114"/>
      <c r="TUC2488" s="114"/>
      <c r="TUD2488" s="114"/>
      <c r="TUE2488" s="114"/>
      <c r="TUF2488" s="114"/>
      <c r="TUG2488" s="114"/>
      <c r="TUH2488" s="114"/>
      <c r="TUI2488" s="114"/>
      <c r="TUJ2488" s="114"/>
      <c r="TUK2488" s="114"/>
      <c r="TUL2488" s="114"/>
      <c r="TUM2488" s="114"/>
      <c r="TUN2488" s="114"/>
      <c r="TUO2488" s="114"/>
      <c r="TUP2488" s="114"/>
      <c r="TUQ2488" s="114"/>
      <c r="TUR2488" s="114"/>
      <c r="TUS2488" s="114"/>
      <c r="TUT2488" s="114"/>
      <c r="TUU2488" s="114"/>
      <c r="TUV2488" s="114"/>
      <c r="TUW2488" s="114"/>
      <c r="TUX2488" s="114"/>
      <c r="TUY2488" s="114"/>
      <c r="TUZ2488" s="114"/>
      <c r="TVA2488" s="114"/>
      <c r="TVB2488" s="114"/>
      <c r="TVC2488" s="114"/>
      <c r="TVD2488" s="114"/>
      <c r="TVE2488" s="114"/>
      <c r="TVF2488" s="114"/>
      <c r="TVG2488" s="114"/>
      <c r="TVH2488" s="114"/>
      <c r="TVI2488" s="114"/>
      <c r="TVJ2488" s="114"/>
      <c r="TVK2488" s="114"/>
      <c r="TVL2488" s="114"/>
      <c r="TVM2488" s="114"/>
      <c r="TVN2488" s="114"/>
      <c r="TVO2488" s="114"/>
      <c r="TVP2488" s="114"/>
      <c r="TVQ2488" s="114"/>
      <c r="TVR2488" s="114"/>
      <c r="TVS2488" s="114"/>
      <c r="TVT2488" s="114"/>
      <c r="TVU2488" s="114"/>
      <c r="TVV2488" s="114"/>
      <c r="TVW2488" s="114"/>
      <c r="TVX2488" s="114"/>
      <c r="TVY2488" s="114"/>
      <c r="TVZ2488" s="114"/>
      <c r="TWA2488" s="114"/>
      <c r="TWB2488" s="114"/>
      <c r="TWC2488" s="114"/>
      <c r="TWD2488" s="114"/>
      <c r="TWE2488" s="114"/>
      <c r="TWF2488" s="114"/>
      <c r="TWG2488" s="114"/>
      <c r="TWH2488" s="114"/>
      <c r="TWI2488" s="114"/>
      <c r="TWJ2488" s="114"/>
      <c r="TWK2488" s="114"/>
      <c r="TWL2488" s="114"/>
      <c r="TWM2488" s="114"/>
      <c r="TWN2488" s="114"/>
      <c r="TWO2488" s="114"/>
      <c r="TWP2488" s="114"/>
      <c r="TWQ2488" s="114"/>
      <c r="TWR2488" s="114"/>
      <c r="TWS2488" s="114"/>
      <c r="TWT2488" s="114"/>
      <c r="TWU2488" s="114"/>
      <c r="TWV2488" s="114"/>
      <c r="TWW2488" s="114"/>
      <c r="TWX2488" s="114"/>
      <c r="TWY2488" s="114"/>
      <c r="TWZ2488" s="114"/>
      <c r="TXA2488" s="114"/>
      <c r="TXB2488" s="114"/>
      <c r="TXC2488" s="114"/>
      <c r="TXD2488" s="114"/>
      <c r="TXE2488" s="114"/>
      <c r="TXF2488" s="114"/>
      <c r="TXG2488" s="114"/>
      <c r="TXH2488" s="114"/>
      <c r="TXI2488" s="114"/>
      <c r="TXJ2488" s="114"/>
      <c r="TXK2488" s="114"/>
      <c r="TXL2488" s="114"/>
      <c r="TXM2488" s="114"/>
      <c r="TXN2488" s="114"/>
      <c r="TXO2488" s="114"/>
      <c r="TXP2488" s="114"/>
      <c r="TXQ2488" s="114"/>
      <c r="TXR2488" s="114"/>
      <c r="TXS2488" s="114"/>
      <c r="TXT2488" s="114"/>
      <c r="TXU2488" s="114"/>
      <c r="TXV2488" s="114"/>
      <c r="TXW2488" s="114"/>
      <c r="TXX2488" s="114"/>
      <c r="TXY2488" s="114"/>
      <c r="TXZ2488" s="114"/>
      <c r="TYA2488" s="114"/>
      <c r="TYB2488" s="114"/>
      <c r="TYC2488" s="114"/>
      <c r="TYD2488" s="114"/>
      <c r="TYE2488" s="114"/>
      <c r="TYF2488" s="114"/>
      <c r="TYG2488" s="114"/>
      <c r="TYH2488" s="114"/>
      <c r="TYI2488" s="114"/>
      <c r="TYJ2488" s="114"/>
      <c r="TYK2488" s="114"/>
      <c r="TYL2488" s="114"/>
      <c r="TYM2488" s="114"/>
      <c r="TYN2488" s="114"/>
      <c r="TYO2488" s="114"/>
      <c r="TYP2488" s="114"/>
      <c r="TYQ2488" s="114"/>
      <c r="TYR2488" s="114"/>
      <c r="TYS2488" s="114"/>
      <c r="TYT2488" s="114"/>
      <c r="TYU2488" s="114"/>
      <c r="TYV2488" s="114"/>
      <c r="TYW2488" s="114"/>
      <c r="TYX2488" s="114"/>
      <c r="TYY2488" s="114"/>
      <c r="TYZ2488" s="114"/>
      <c r="TZA2488" s="114"/>
      <c r="TZB2488" s="114"/>
      <c r="TZC2488" s="114"/>
      <c r="TZD2488" s="114"/>
      <c r="TZE2488" s="114"/>
      <c r="TZF2488" s="114"/>
      <c r="TZG2488" s="114"/>
      <c r="TZH2488" s="114"/>
      <c r="TZI2488" s="114"/>
      <c r="TZJ2488" s="114"/>
      <c r="TZK2488" s="114"/>
      <c r="TZL2488" s="114"/>
      <c r="TZM2488" s="114"/>
      <c r="TZN2488" s="114"/>
      <c r="TZO2488" s="114"/>
      <c r="TZP2488" s="114"/>
      <c r="TZQ2488" s="114"/>
      <c r="TZR2488" s="114"/>
      <c r="TZS2488" s="114"/>
      <c r="TZT2488" s="114"/>
      <c r="TZU2488" s="114"/>
      <c r="TZV2488" s="114"/>
      <c r="TZW2488" s="114"/>
      <c r="TZX2488" s="114"/>
      <c r="TZY2488" s="114"/>
      <c r="TZZ2488" s="114"/>
      <c r="UAA2488" s="114"/>
      <c r="UAB2488" s="114"/>
      <c r="UAC2488" s="114"/>
      <c r="UAD2488" s="114"/>
      <c r="UAE2488" s="114"/>
      <c r="UAF2488" s="114"/>
      <c r="UAG2488" s="114"/>
      <c r="UAH2488" s="114"/>
      <c r="UAI2488" s="114"/>
      <c r="UAJ2488" s="114"/>
      <c r="UAK2488" s="114"/>
      <c r="UAL2488" s="114"/>
      <c r="UAM2488" s="114"/>
      <c r="UAN2488" s="114"/>
      <c r="UAO2488" s="114"/>
      <c r="UAP2488" s="114"/>
      <c r="UAQ2488" s="114"/>
      <c r="UAR2488" s="114"/>
      <c r="UAS2488" s="114"/>
      <c r="UAT2488" s="114"/>
      <c r="UAU2488" s="114"/>
      <c r="UAV2488" s="114"/>
      <c r="UAW2488" s="114"/>
      <c r="UAX2488" s="114"/>
      <c r="UAY2488" s="114"/>
      <c r="UAZ2488" s="114"/>
      <c r="UBA2488" s="114"/>
      <c r="UBB2488" s="114"/>
      <c r="UBC2488" s="114"/>
      <c r="UBD2488" s="114"/>
      <c r="UBE2488" s="114"/>
      <c r="UBF2488" s="114"/>
      <c r="UBG2488" s="114"/>
      <c r="UBH2488" s="114"/>
      <c r="UBI2488" s="114"/>
      <c r="UBJ2488" s="114"/>
      <c r="UBK2488" s="114"/>
      <c r="UBL2488" s="114"/>
      <c r="UBM2488" s="114"/>
      <c r="UBN2488" s="114"/>
      <c r="UBO2488" s="114"/>
      <c r="UBP2488" s="114"/>
      <c r="UBQ2488" s="114"/>
      <c r="UBR2488" s="114"/>
      <c r="UBS2488" s="114"/>
      <c r="UBT2488" s="114"/>
      <c r="UBU2488" s="114"/>
      <c r="UBV2488" s="114"/>
      <c r="UBW2488" s="114"/>
      <c r="UBX2488" s="114"/>
      <c r="UBY2488" s="114"/>
      <c r="UBZ2488" s="114"/>
      <c r="UCA2488" s="114"/>
      <c r="UCB2488" s="114"/>
      <c r="UCC2488" s="114"/>
      <c r="UCD2488" s="114"/>
      <c r="UCE2488" s="114"/>
      <c r="UCF2488" s="114"/>
      <c r="UCG2488" s="114"/>
      <c r="UCH2488" s="114"/>
      <c r="UCI2488" s="114"/>
      <c r="UCJ2488" s="114"/>
      <c r="UCK2488" s="114"/>
      <c r="UCL2488" s="114"/>
      <c r="UCM2488" s="114"/>
      <c r="UCN2488" s="114"/>
      <c r="UCO2488" s="114"/>
      <c r="UCP2488" s="114"/>
      <c r="UCQ2488" s="114"/>
      <c r="UCR2488" s="114"/>
      <c r="UCS2488" s="114"/>
      <c r="UCT2488" s="114"/>
      <c r="UCU2488" s="114"/>
      <c r="UCV2488" s="114"/>
      <c r="UCW2488" s="114"/>
      <c r="UCX2488" s="114"/>
      <c r="UCY2488" s="114"/>
      <c r="UCZ2488" s="114"/>
      <c r="UDA2488" s="114"/>
      <c r="UDB2488" s="114"/>
      <c r="UDC2488" s="114"/>
      <c r="UDD2488" s="114"/>
      <c r="UDE2488" s="114"/>
      <c r="UDF2488" s="114"/>
      <c r="UDG2488" s="114"/>
      <c r="UDH2488" s="114"/>
      <c r="UDI2488" s="114"/>
      <c r="UDJ2488" s="114"/>
      <c r="UDK2488" s="114"/>
      <c r="UDL2488" s="114"/>
      <c r="UDM2488" s="114"/>
      <c r="UDN2488" s="114"/>
      <c r="UDO2488" s="114"/>
      <c r="UDP2488" s="114"/>
      <c r="UDQ2488" s="114"/>
      <c r="UDR2488" s="114"/>
      <c r="UDS2488" s="114"/>
      <c r="UDT2488" s="114"/>
      <c r="UDU2488" s="114"/>
      <c r="UDV2488" s="114"/>
      <c r="UDW2488" s="114"/>
      <c r="UDX2488" s="114"/>
      <c r="UDY2488" s="114"/>
      <c r="UDZ2488" s="114"/>
      <c r="UEA2488" s="114"/>
      <c r="UEB2488" s="114"/>
      <c r="UEC2488" s="114"/>
      <c r="UED2488" s="114"/>
      <c r="UEE2488" s="114"/>
      <c r="UEF2488" s="114"/>
      <c r="UEG2488" s="114"/>
      <c r="UEH2488" s="114"/>
      <c r="UEI2488" s="114"/>
      <c r="UEJ2488" s="114"/>
      <c r="UEK2488" s="114"/>
      <c r="UEL2488" s="114"/>
      <c r="UEM2488" s="114"/>
      <c r="UEN2488" s="114"/>
      <c r="UEO2488" s="114"/>
      <c r="UEP2488" s="114"/>
      <c r="UEQ2488" s="114"/>
      <c r="UER2488" s="114"/>
      <c r="UES2488" s="114"/>
      <c r="UET2488" s="114"/>
      <c r="UEU2488" s="114"/>
      <c r="UEV2488" s="114"/>
      <c r="UEW2488" s="114"/>
      <c r="UEX2488" s="114"/>
      <c r="UEY2488" s="114"/>
      <c r="UEZ2488" s="114"/>
      <c r="UFA2488" s="114"/>
      <c r="UFB2488" s="114"/>
      <c r="UFC2488" s="114"/>
      <c r="UFD2488" s="114"/>
      <c r="UFE2488" s="114"/>
      <c r="UFF2488" s="114"/>
      <c r="UFG2488" s="114"/>
      <c r="UFH2488" s="114"/>
      <c r="UFI2488" s="114"/>
      <c r="UFJ2488" s="114"/>
      <c r="UFK2488" s="114"/>
      <c r="UFL2488" s="114"/>
      <c r="UFM2488" s="114"/>
      <c r="UFN2488" s="114"/>
      <c r="UFO2488" s="114"/>
      <c r="UFP2488" s="114"/>
      <c r="UFQ2488" s="114"/>
      <c r="UFR2488" s="114"/>
      <c r="UFS2488" s="114"/>
      <c r="UFT2488" s="114"/>
      <c r="UFU2488" s="114"/>
      <c r="UFV2488" s="114"/>
      <c r="UFW2488" s="114"/>
      <c r="UFX2488" s="114"/>
      <c r="UFY2488" s="114"/>
      <c r="UFZ2488" s="114"/>
      <c r="UGA2488" s="114"/>
      <c r="UGB2488" s="114"/>
      <c r="UGC2488" s="114"/>
      <c r="UGD2488" s="114"/>
      <c r="UGE2488" s="114"/>
      <c r="UGF2488" s="114"/>
      <c r="UGG2488" s="114"/>
      <c r="UGH2488" s="114"/>
      <c r="UGI2488" s="114"/>
      <c r="UGJ2488" s="114"/>
      <c r="UGK2488" s="114"/>
      <c r="UGL2488" s="114"/>
      <c r="UGM2488" s="114"/>
      <c r="UGN2488" s="114"/>
      <c r="UGO2488" s="114"/>
      <c r="UGP2488" s="114"/>
      <c r="UGQ2488" s="114"/>
      <c r="UGR2488" s="114"/>
      <c r="UGS2488" s="114"/>
      <c r="UGT2488" s="114"/>
      <c r="UGU2488" s="114"/>
      <c r="UGV2488" s="114"/>
      <c r="UGW2488" s="114"/>
      <c r="UGX2488" s="114"/>
      <c r="UGY2488" s="114"/>
      <c r="UGZ2488" s="114"/>
      <c r="UHA2488" s="114"/>
      <c r="UHB2488" s="114"/>
      <c r="UHC2488" s="114"/>
      <c r="UHD2488" s="114"/>
      <c r="UHE2488" s="114"/>
      <c r="UHF2488" s="114"/>
      <c r="UHG2488" s="114"/>
      <c r="UHH2488" s="114"/>
      <c r="UHI2488" s="114"/>
      <c r="UHJ2488" s="114"/>
      <c r="UHK2488" s="114"/>
      <c r="UHL2488" s="114"/>
      <c r="UHM2488" s="114"/>
      <c r="UHN2488" s="114"/>
      <c r="UHO2488" s="114"/>
      <c r="UHP2488" s="114"/>
      <c r="UHQ2488" s="114"/>
      <c r="UHR2488" s="114"/>
      <c r="UHS2488" s="114"/>
      <c r="UHT2488" s="114"/>
      <c r="UHU2488" s="114"/>
      <c r="UHV2488" s="114"/>
      <c r="UHW2488" s="114"/>
      <c r="UHX2488" s="114"/>
      <c r="UHY2488" s="114"/>
      <c r="UHZ2488" s="114"/>
      <c r="UIA2488" s="114"/>
      <c r="UIB2488" s="114"/>
      <c r="UIC2488" s="114"/>
      <c r="UID2488" s="114"/>
      <c r="UIE2488" s="114"/>
      <c r="UIF2488" s="114"/>
      <c r="UIG2488" s="114"/>
      <c r="UIH2488" s="114"/>
      <c r="UII2488" s="114"/>
      <c r="UIJ2488" s="114"/>
      <c r="UIK2488" s="114"/>
      <c r="UIL2488" s="114"/>
      <c r="UIM2488" s="114"/>
      <c r="UIN2488" s="114"/>
      <c r="UIO2488" s="114"/>
      <c r="UIP2488" s="114"/>
      <c r="UIQ2488" s="114"/>
      <c r="UIR2488" s="114"/>
      <c r="UIS2488" s="114"/>
      <c r="UIT2488" s="114"/>
      <c r="UIU2488" s="114"/>
      <c r="UIV2488" s="114"/>
      <c r="UIW2488" s="114"/>
      <c r="UIX2488" s="114"/>
      <c r="UIY2488" s="114"/>
      <c r="UIZ2488" s="114"/>
      <c r="UJA2488" s="114"/>
      <c r="UJB2488" s="114"/>
      <c r="UJC2488" s="114"/>
      <c r="UJD2488" s="114"/>
      <c r="UJE2488" s="114"/>
      <c r="UJF2488" s="114"/>
      <c r="UJG2488" s="114"/>
      <c r="UJH2488" s="114"/>
      <c r="UJI2488" s="114"/>
      <c r="UJJ2488" s="114"/>
      <c r="UJK2488" s="114"/>
      <c r="UJL2488" s="114"/>
      <c r="UJM2488" s="114"/>
      <c r="UJN2488" s="114"/>
      <c r="UJO2488" s="114"/>
      <c r="UJP2488" s="114"/>
      <c r="UJQ2488" s="114"/>
      <c r="UJR2488" s="114"/>
      <c r="UJS2488" s="114"/>
      <c r="UJT2488" s="114"/>
      <c r="UJU2488" s="114"/>
      <c r="UJV2488" s="114"/>
      <c r="UJW2488" s="114"/>
      <c r="UJX2488" s="114"/>
      <c r="UJY2488" s="114"/>
      <c r="UJZ2488" s="114"/>
      <c r="UKA2488" s="114"/>
      <c r="UKB2488" s="114"/>
      <c r="UKC2488" s="114"/>
      <c r="UKD2488" s="114"/>
      <c r="UKE2488" s="114"/>
      <c r="UKF2488" s="114"/>
      <c r="UKG2488" s="114"/>
      <c r="UKH2488" s="114"/>
      <c r="UKI2488" s="114"/>
      <c r="UKJ2488" s="114"/>
      <c r="UKK2488" s="114"/>
      <c r="UKL2488" s="114"/>
      <c r="UKM2488" s="114"/>
      <c r="UKN2488" s="114"/>
      <c r="UKO2488" s="114"/>
      <c r="UKP2488" s="114"/>
      <c r="UKQ2488" s="114"/>
      <c r="UKR2488" s="114"/>
      <c r="UKS2488" s="114"/>
      <c r="UKT2488" s="114"/>
      <c r="UKU2488" s="114"/>
      <c r="UKV2488" s="114"/>
      <c r="UKW2488" s="114"/>
      <c r="UKX2488" s="114"/>
      <c r="UKY2488" s="114"/>
      <c r="UKZ2488" s="114"/>
      <c r="ULA2488" s="114"/>
      <c r="ULB2488" s="114"/>
      <c r="ULC2488" s="114"/>
      <c r="ULD2488" s="114"/>
      <c r="ULE2488" s="114"/>
      <c r="ULF2488" s="114"/>
      <c r="ULG2488" s="114"/>
      <c r="ULH2488" s="114"/>
      <c r="ULI2488" s="114"/>
      <c r="ULJ2488" s="114"/>
      <c r="ULK2488" s="114"/>
      <c r="ULL2488" s="114"/>
      <c r="ULM2488" s="114"/>
      <c r="ULN2488" s="114"/>
      <c r="ULO2488" s="114"/>
      <c r="ULP2488" s="114"/>
      <c r="ULQ2488" s="114"/>
      <c r="ULR2488" s="114"/>
      <c r="ULS2488" s="114"/>
      <c r="ULT2488" s="114"/>
      <c r="ULU2488" s="114"/>
      <c r="ULV2488" s="114"/>
      <c r="ULW2488" s="114"/>
      <c r="ULX2488" s="114"/>
      <c r="ULY2488" s="114"/>
      <c r="ULZ2488" s="114"/>
      <c r="UMA2488" s="114"/>
      <c r="UMB2488" s="114"/>
      <c r="UMC2488" s="114"/>
      <c r="UMD2488" s="114"/>
      <c r="UME2488" s="114"/>
      <c r="UMF2488" s="114"/>
      <c r="UMG2488" s="114"/>
      <c r="UMH2488" s="114"/>
      <c r="UMI2488" s="114"/>
      <c r="UMJ2488" s="114"/>
      <c r="UMK2488" s="114"/>
      <c r="UML2488" s="114"/>
      <c r="UMM2488" s="114"/>
      <c r="UMN2488" s="114"/>
      <c r="UMO2488" s="114"/>
      <c r="UMP2488" s="114"/>
      <c r="UMQ2488" s="114"/>
      <c r="UMR2488" s="114"/>
      <c r="UMS2488" s="114"/>
      <c r="UMT2488" s="114"/>
      <c r="UMU2488" s="114"/>
      <c r="UMV2488" s="114"/>
      <c r="UMW2488" s="114"/>
      <c r="UMX2488" s="114"/>
      <c r="UMY2488" s="114"/>
      <c r="UMZ2488" s="114"/>
      <c r="UNA2488" s="114"/>
      <c r="UNB2488" s="114"/>
      <c r="UNC2488" s="114"/>
      <c r="UND2488" s="114"/>
      <c r="UNE2488" s="114"/>
      <c r="UNF2488" s="114"/>
      <c r="UNG2488" s="114"/>
      <c r="UNH2488" s="114"/>
      <c r="UNI2488" s="114"/>
      <c r="UNJ2488" s="114"/>
      <c r="UNK2488" s="114"/>
      <c r="UNL2488" s="114"/>
      <c r="UNM2488" s="114"/>
      <c r="UNN2488" s="114"/>
      <c r="UNO2488" s="114"/>
      <c r="UNP2488" s="114"/>
      <c r="UNQ2488" s="114"/>
      <c r="UNR2488" s="114"/>
      <c r="UNS2488" s="114"/>
      <c r="UNT2488" s="114"/>
      <c r="UNU2488" s="114"/>
      <c r="UNV2488" s="114"/>
      <c r="UNW2488" s="114"/>
      <c r="UNX2488" s="114"/>
      <c r="UNY2488" s="114"/>
      <c r="UNZ2488" s="114"/>
      <c r="UOA2488" s="114"/>
      <c r="UOB2488" s="114"/>
      <c r="UOC2488" s="114"/>
      <c r="UOD2488" s="114"/>
      <c r="UOE2488" s="114"/>
      <c r="UOF2488" s="114"/>
      <c r="UOG2488" s="114"/>
      <c r="UOH2488" s="114"/>
      <c r="UOI2488" s="114"/>
      <c r="UOJ2488" s="114"/>
      <c r="UOK2488" s="114"/>
      <c r="UOL2488" s="114"/>
      <c r="UOM2488" s="114"/>
      <c r="UON2488" s="114"/>
      <c r="UOO2488" s="114"/>
      <c r="UOP2488" s="114"/>
      <c r="UOQ2488" s="114"/>
      <c r="UOR2488" s="114"/>
      <c r="UOS2488" s="114"/>
      <c r="UOT2488" s="114"/>
      <c r="UOU2488" s="114"/>
      <c r="UOV2488" s="114"/>
      <c r="UOW2488" s="114"/>
      <c r="UOX2488" s="114"/>
      <c r="UOY2488" s="114"/>
      <c r="UOZ2488" s="114"/>
      <c r="UPA2488" s="114"/>
      <c r="UPB2488" s="114"/>
      <c r="UPC2488" s="114"/>
      <c r="UPD2488" s="114"/>
      <c r="UPE2488" s="114"/>
      <c r="UPF2488" s="114"/>
      <c r="UPG2488" s="114"/>
      <c r="UPH2488" s="114"/>
      <c r="UPI2488" s="114"/>
      <c r="UPJ2488" s="114"/>
      <c r="UPK2488" s="114"/>
      <c r="UPL2488" s="114"/>
      <c r="UPM2488" s="114"/>
      <c r="UPN2488" s="114"/>
      <c r="UPO2488" s="114"/>
      <c r="UPP2488" s="114"/>
      <c r="UPQ2488" s="114"/>
      <c r="UPR2488" s="114"/>
      <c r="UPS2488" s="114"/>
      <c r="UPT2488" s="114"/>
      <c r="UPU2488" s="114"/>
      <c r="UPV2488" s="114"/>
      <c r="UPW2488" s="114"/>
      <c r="UPX2488" s="114"/>
      <c r="UPY2488" s="114"/>
      <c r="UPZ2488" s="114"/>
      <c r="UQA2488" s="114"/>
      <c r="UQB2488" s="114"/>
      <c r="UQC2488" s="114"/>
      <c r="UQD2488" s="114"/>
      <c r="UQE2488" s="114"/>
      <c r="UQF2488" s="114"/>
      <c r="UQG2488" s="114"/>
      <c r="UQH2488" s="114"/>
      <c r="UQI2488" s="114"/>
      <c r="UQJ2488" s="114"/>
      <c r="UQK2488" s="114"/>
      <c r="UQL2488" s="114"/>
      <c r="UQM2488" s="114"/>
      <c r="UQN2488" s="114"/>
      <c r="UQO2488" s="114"/>
      <c r="UQP2488" s="114"/>
      <c r="UQQ2488" s="114"/>
      <c r="UQR2488" s="114"/>
      <c r="UQS2488" s="114"/>
      <c r="UQT2488" s="114"/>
      <c r="UQU2488" s="114"/>
      <c r="UQV2488" s="114"/>
      <c r="UQW2488" s="114"/>
      <c r="UQX2488" s="114"/>
      <c r="UQY2488" s="114"/>
      <c r="UQZ2488" s="114"/>
      <c r="URA2488" s="114"/>
      <c r="URB2488" s="114"/>
      <c r="URC2488" s="114"/>
      <c r="URD2488" s="114"/>
      <c r="URE2488" s="114"/>
      <c r="URF2488" s="114"/>
      <c r="URG2488" s="114"/>
      <c r="URH2488" s="114"/>
      <c r="URI2488" s="114"/>
      <c r="URJ2488" s="114"/>
      <c r="URK2488" s="114"/>
      <c r="URL2488" s="114"/>
      <c r="URM2488" s="114"/>
      <c r="URN2488" s="114"/>
      <c r="URO2488" s="114"/>
      <c r="URP2488" s="114"/>
      <c r="URQ2488" s="114"/>
      <c r="URR2488" s="114"/>
      <c r="URS2488" s="114"/>
      <c r="URT2488" s="114"/>
      <c r="URU2488" s="114"/>
      <c r="URV2488" s="114"/>
      <c r="URW2488" s="114"/>
      <c r="URX2488" s="114"/>
      <c r="URY2488" s="114"/>
      <c r="URZ2488" s="114"/>
      <c r="USA2488" s="114"/>
      <c r="USB2488" s="114"/>
      <c r="USC2488" s="114"/>
      <c r="USD2488" s="114"/>
      <c r="USE2488" s="114"/>
      <c r="USF2488" s="114"/>
      <c r="USG2488" s="114"/>
      <c r="USH2488" s="114"/>
      <c r="USI2488" s="114"/>
      <c r="USJ2488" s="114"/>
      <c r="USK2488" s="114"/>
      <c r="USL2488" s="114"/>
      <c r="USM2488" s="114"/>
      <c r="USN2488" s="114"/>
      <c r="USO2488" s="114"/>
      <c r="USP2488" s="114"/>
      <c r="USQ2488" s="114"/>
      <c r="USR2488" s="114"/>
      <c r="USS2488" s="114"/>
      <c r="UST2488" s="114"/>
      <c r="USU2488" s="114"/>
      <c r="USV2488" s="114"/>
      <c r="USW2488" s="114"/>
      <c r="USX2488" s="114"/>
      <c r="USY2488" s="114"/>
      <c r="USZ2488" s="114"/>
      <c r="UTA2488" s="114"/>
      <c r="UTB2488" s="114"/>
      <c r="UTC2488" s="114"/>
      <c r="UTD2488" s="114"/>
      <c r="UTE2488" s="114"/>
      <c r="UTF2488" s="114"/>
      <c r="UTG2488" s="114"/>
      <c r="UTH2488" s="114"/>
      <c r="UTI2488" s="114"/>
      <c r="UTJ2488" s="114"/>
      <c r="UTK2488" s="114"/>
      <c r="UTL2488" s="114"/>
      <c r="UTM2488" s="114"/>
      <c r="UTN2488" s="114"/>
      <c r="UTO2488" s="114"/>
      <c r="UTP2488" s="114"/>
      <c r="UTQ2488" s="114"/>
      <c r="UTR2488" s="114"/>
      <c r="UTS2488" s="114"/>
      <c r="UTT2488" s="114"/>
      <c r="UTU2488" s="114"/>
      <c r="UTV2488" s="114"/>
      <c r="UTW2488" s="114"/>
      <c r="UTX2488" s="114"/>
      <c r="UTY2488" s="114"/>
      <c r="UTZ2488" s="114"/>
      <c r="UUA2488" s="114"/>
      <c r="UUB2488" s="114"/>
      <c r="UUC2488" s="114"/>
      <c r="UUD2488" s="114"/>
      <c r="UUE2488" s="114"/>
      <c r="UUF2488" s="114"/>
      <c r="UUG2488" s="114"/>
      <c r="UUH2488" s="114"/>
      <c r="UUI2488" s="114"/>
      <c r="UUJ2488" s="114"/>
      <c r="UUK2488" s="114"/>
      <c r="UUL2488" s="114"/>
      <c r="UUM2488" s="114"/>
      <c r="UUN2488" s="114"/>
      <c r="UUO2488" s="114"/>
      <c r="UUP2488" s="114"/>
      <c r="UUQ2488" s="114"/>
      <c r="UUR2488" s="114"/>
      <c r="UUS2488" s="114"/>
      <c r="UUT2488" s="114"/>
      <c r="UUU2488" s="114"/>
      <c r="UUV2488" s="114"/>
      <c r="UUW2488" s="114"/>
      <c r="UUX2488" s="114"/>
      <c r="UUY2488" s="114"/>
      <c r="UUZ2488" s="114"/>
      <c r="UVA2488" s="114"/>
      <c r="UVB2488" s="114"/>
      <c r="UVC2488" s="114"/>
      <c r="UVD2488" s="114"/>
      <c r="UVE2488" s="114"/>
      <c r="UVF2488" s="114"/>
      <c r="UVG2488" s="114"/>
      <c r="UVH2488" s="114"/>
      <c r="UVI2488" s="114"/>
      <c r="UVJ2488" s="114"/>
      <c r="UVK2488" s="114"/>
      <c r="UVL2488" s="114"/>
      <c r="UVM2488" s="114"/>
      <c r="UVN2488" s="114"/>
      <c r="UVO2488" s="114"/>
      <c r="UVP2488" s="114"/>
      <c r="UVQ2488" s="114"/>
      <c r="UVR2488" s="114"/>
      <c r="UVS2488" s="114"/>
      <c r="UVT2488" s="114"/>
      <c r="UVU2488" s="114"/>
      <c r="UVV2488" s="114"/>
      <c r="UVW2488" s="114"/>
      <c r="UVX2488" s="114"/>
      <c r="UVY2488" s="114"/>
      <c r="UVZ2488" s="114"/>
      <c r="UWA2488" s="114"/>
      <c r="UWB2488" s="114"/>
      <c r="UWC2488" s="114"/>
      <c r="UWD2488" s="114"/>
      <c r="UWE2488" s="114"/>
      <c r="UWF2488" s="114"/>
      <c r="UWG2488" s="114"/>
      <c r="UWH2488" s="114"/>
      <c r="UWI2488" s="114"/>
      <c r="UWJ2488" s="114"/>
      <c r="UWK2488" s="114"/>
      <c r="UWL2488" s="114"/>
      <c r="UWM2488" s="114"/>
      <c r="UWN2488" s="114"/>
      <c r="UWO2488" s="114"/>
      <c r="UWP2488" s="114"/>
      <c r="UWQ2488" s="114"/>
      <c r="UWR2488" s="114"/>
      <c r="UWS2488" s="114"/>
      <c r="UWT2488" s="114"/>
      <c r="UWU2488" s="114"/>
      <c r="UWV2488" s="114"/>
      <c r="UWW2488" s="114"/>
      <c r="UWX2488" s="114"/>
      <c r="UWY2488" s="114"/>
      <c r="UWZ2488" s="114"/>
      <c r="UXA2488" s="114"/>
      <c r="UXB2488" s="114"/>
      <c r="UXC2488" s="114"/>
      <c r="UXD2488" s="114"/>
      <c r="UXE2488" s="114"/>
      <c r="UXF2488" s="114"/>
      <c r="UXG2488" s="114"/>
      <c r="UXH2488" s="114"/>
      <c r="UXI2488" s="114"/>
      <c r="UXJ2488" s="114"/>
      <c r="UXK2488" s="114"/>
      <c r="UXL2488" s="114"/>
      <c r="UXM2488" s="114"/>
      <c r="UXN2488" s="114"/>
      <c r="UXO2488" s="114"/>
      <c r="UXP2488" s="114"/>
      <c r="UXQ2488" s="114"/>
      <c r="UXR2488" s="114"/>
      <c r="UXS2488" s="114"/>
      <c r="UXT2488" s="114"/>
      <c r="UXU2488" s="114"/>
      <c r="UXV2488" s="114"/>
      <c r="UXW2488" s="114"/>
      <c r="UXX2488" s="114"/>
      <c r="UXY2488" s="114"/>
      <c r="UXZ2488" s="114"/>
      <c r="UYA2488" s="114"/>
      <c r="UYB2488" s="114"/>
      <c r="UYC2488" s="114"/>
      <c r="UYD2488" s="114"/>
      <c r="UYE2488" s="114"/>
      <c r="UYF2488" s="114"/>
      <c r="UYG2488" s="114"/>
      <c r="UYH2488" s="114"/>
      <c r="UYI2488" s="114"/>
      <c r="UYJ2488" s="114"/>
      <c r="UYK2488" s="114"/>
      <c r="UYL2488" s="114"/>
      <c r="UYM2488" s="114"/>
      <c r="UYN2488" s="114"/>
      <c r="UYO2488" s="114"/>
      <c r="UYP2488" s="114"/>
      <c r="UYQ2488" s="114"/>
      <c r="UYR2488" s="114"/>
      <c r="UYS2488" s="114"/>
      <c r="UYT2488" s="114"/>
      <c r="UYU2488" s="114"/>
      <c r="UYV2488" s="114"/>
      <c r="UYW2488" s="114"/>
      <c r="UYX2488" s="114"/>
      <c r="UYY2488" s="114"/>
      <c r="UYZ2488" s="114"/>
      <c r="UZA2488" s="114"/>
      <c r="UZB2488" s="114"/>
      <c r="UZC2488" s="114"/>
      <c r="UZD2488" s="114"/>
      <c r="UZE2488" s="114"/>
      <c r="UZF2488" s="114"/>
      <c r="UZG2488" s="114"/>
      <c r="UZH2488" s="114"/>
      <c r="UZI2488" s="114"/>
      <c r="UZJ2488" s="114"/>
      <c r="UZK2488" s="114"/>
      <c r="UZL2488" s="114"/>
      <c r="UZM2488" s="114"/>
      <c r="UZN2488" s="114"/>
      <c r="UZO2488" s="114"/>
      <c r="UZP2488" s="114"/>
      <c r="UZQ2488" s="114"/>
      <c r="UZR2488" s="114"/>
      <c r="UZS2488" s="114"/>
      <c r="UZT2488" s="114"/>
      <c r="UZU2488" s="114"/>
      <c r="UZV2488" s="114"/>
      <c r="UZW2488" s="114"/>
      <c r="UZX2488" s="114"/>
      <c r="UZY2488" s="114"/>
      <c r="UZZ2488" s="114"/>
      <c r="VAA2488" s="114"/>
      <c r="VAB2488" s="114"/>
      <c r="VAC2488" s="114"/>
      <c r="VAD2488" s="114"/>
      <c r="VAE2488" s="114"/>
      <c r="VAF2488" s="114"/>
      <c r="VAG2488" s="114"/>
      <c r="VAH2488" s="114"/>
      <c r="VAI2488" s="114"/>
      <c r="VAJ2488" s="114"/>
      <c r="VAK2488" s="114"/>
      <c r="VAL2488" s="114"/>
      <c r="VAM2488" s="114"/>
      <c r="VAN2488" s="114"/>
      <c r="VAO2488" s="114"/>
      <c r="VAP2488" s="114"/>
      <c r="VAQ2488" s="114"/>
      <c r="VAR2488" s="114"/>
      <c r="VAS2488" s="114"/>
      <c r="VAT2488" s="114"/>
      <c r="VAU2488" s="114"/>
      <c r="VAV2488" s="114"/>
      <c r="VAW2488" s="114"/>
      <c r="VAX2488" s="114"/>
      <c r="VAY2488" s="114"/>
      <c r="VAZ2488" s="114"/>
      <c r="VBA2488" s="114"/>
      <c r="VBB2488" s="114"/>
      <c r="VBC2488" s="114"/>
      <c r="VBD2488" s="114"/>
      <c r="VBE2488" s="114"/>
      <c r="VBF2488" s="114"/>
      <c r="VBG2488" s="114"/>
      <c r="VBH2488" s="114"/>
      <c r="VBI2488" s="114"/>
      <c r="VBJ2488" s="114"/>
      <c r="VBK2488" s="114"/>
      <c r="VBL2488" s="114"/>
      <c r="VBM2488" s="114"/>
      <c r="VBN2488" s="114"/>
      <c r="VBO2488" s="114"/>
      <c r="VBP2488" s="114"/>
      <c r="VBQ2488" s="114"/>
      <c r="VBR2488" s="114"/>
      <c r="VBS2488" s="114"/>
      <c r="VBT2488" s="114"/>
      <c r="VBU2488" s="114"/>
      <c r="VBV2488" s="114"/>
      <c r="VBW2488" s="114"/>
      <c r="VBX2488" s="114"/>
      <c r="VBY2488" s="114"/>
      <c r="VBZ2488" s="114"/>
      <c r="VCA2488" s="114"/>
      <c r="VCB2488" s="114"/>
      <c r="VCC2488" s="114"/>
      <c r="VCD2488" s="114"/>
      <c r="VCE2488" s="114"/>
      <c r="VCF2488" s="114"/>
      <c r="VCG2488" s="114"/>
      <c r="VCH2488" s="114"/>
      <c r="VCI2488" s="114"/>
      <c r="VCJ2488" s="114"/>
      <c r="VCK2488" s="114"/>
      <c r="VCL2488" s="114"/>
      <c r="VCM2488" s="114"/>
      <c r="VCN2488" s="114"/>
      <c r="VCO2488" s="114"/>
      <c r="VCP2488" s="114"/>
      <c r="VCQ2488" s="114"/>
      <c r="VCR2488" s="114"/>
      <c r="VCS2488" s="114"/>
      <c r="VCT2488" s="114"/>
      <c r="VCU2488" s="114"/>
      <c r="VCV2488" s="114"/>
      <c r="VCW2488" s="114"/>
      <c r="VCX2488" s="114"/>
      <c r="VCY2488" s="114"/>
      <c r="VCZ2488" s="114"/>
      <c r="VDA2488" s="114"/>
      <c r="VDB2488" s="114"/>
      <c r="VDC2488" s="114"/>
      <c r="VDD2488" s="114"/>
      <c r="VDE2488" s="114"/>
      <c r="VDF2488" s="114"/>
      <c r="VDG2488" s="114"/>
      <c r="VDH2488" s="114"/>
      <c r="VDI2488" s="114"/>
      <c r="VDJ2488" s="114"/>
      <c r="VDK2488" s="114"/>
      <c r="VDL2488" s="114"/>
      <c r="VDM2488" s="114"/>
      <c r="VDN2488" s="114"/>
      <c r="VDO2488" s="114"/>
      <c r="VDP2488" s="114"/>
      <c r="VDQ2488" s="114"/>
      <c r="VDR2488" s="114"/>
      <c r="VDS2488" s="114"/>
      <c r="VDT2488" s="114"/>
      <c r="VDU2488" s="114"/>
      <c r="VDV2488" s="114"/>
      <c r="VDW2488" s="114"/>
      <c r="VDX2488" s="114"/>
      <c r="VDY2488" s="114"/>
      <c r="VDZ2488" s="114"/>
      <c r="VEA2488" s="114"/>
      <c r="VEB2488" s="114"/>
      <c r="VEC2488" s="114"/>
      <c r="VED2488" s="114"/>
      <c r="VEE2488" s="114"/>
      <c r="VEF2488" s="114"/>
      <c r="VEG2488" s="114"/>
      <c r="VEH2488" s="114"/>
      <c r="VEI2488" s="114"/>
      <c r="VEJ2488" s="114"/>
      <c r="VEK2488" s="114"/>
      <c r="VEL2488" s="114"/>
      <c r="VEM2488" s="114"/>
      <c r="VEN2488" s="114"/>
      <c r="VEO2488" s="114"/>
      <c r="VEP2488" s="114"/>
      <c r="VEQ2488" s="114"/>
      <c r="VER2488" s="114"/>
      <c r="VES2488" s="114"/>
      <c r="VET2488" s="114"/>
      <c r="VEU2488" s="114"/>
      <c r="VEV2488" s="114"/>
      <c r="VEW2488" s="114"/>
      <c r="VEX2488" s="114"/>
      <c r="VEY2488" s="114"/>
      <c r="VEZ2488" s="114"/>
      <c r="VFA2488" s="114"/>
      <c r="VFB2488" s="114"/>
      <c r="VFC2488" s="114"/>
      <c r="VFD2488" s="114"/>
      <c r="VFE2488" s="114"/>
      <c r="VFF2488" s="114"/>
      <c r="VFG2488" s="114"/>
      <c r="VFH2488" s="114"/>
      <c r="VFI2488" s="114"/>
      <c r="VFJ2488" s="114"/>
      <c r="VFK2488" s="114"/>
      <c r="VFL2488" s="114"/>
      <c r="VFM2488" s="114"/>
      <c r="VFN2488" s="114"/>
      <c r="VFO2488" s="114"/>
      <c r="VFP2488" s="114"/>
      <c r="VFQ2488" s="114"/>
      <c r="VFR2488" s="114"/>
      <c r="VFS2488" s="114"/>
      <c r="VFT2488" s="114"/>
      <c r="VFU2488" s="114"/>
      <c r="VFV2488" s="114"/>
      <c r="VFW2488" s="114"/>
      <c r="VFX2488" s="114"/>
      <c r="VFY2488" s="114"/>
      <c r="VFZ2488" s="114"/>
      <c r="VGA2488" s="114"/>
      <c r="VGB2488" s="114"/>
      <c r="VGC2488" s="114"/>
      <c r="VGD2488" s="114"/>
      <c r="VGE2488" s="114"/>
      <c r="VGF2488" s="114"/>
      <c r="VGG2488" s="114"/>
      <c r="VGH2488" s="114"/>
      <c r="VGI2488" s="114"/>
      <c r="VGJ2488" s="114"/>
      <c r="VGK2488" s="114"/>
      <c r="VGL2488" s="114"/>
      <c r="VGM2488" s="114"/>
      <c r="VGN2488" s="114"/>
      <c r="VGO2488" s="114"/>
      <c r="VGP2488" s="114"/>
      <c r="VGQ2488" s="114"/>
      <c r="VGR2488" s="114"/>
      <c r="VGS2488" s="114"/>
      <c r="VGT2488" s="114"/>
      <c r="VGU2488" s="114"/>
      <c r="VGV2488" s="114"/>
      <c r="VGW2488" s="114"/>
      <c r="VGX2488" s="114"/>
      <c r="VGY2488" s="114"/>
      <c r="VGZ2488" s="114"/>
      <c r="VHA2488" s="114"/>
      <c r="VHB2488" s="114"/>
      <c r="VHC2488" s="114"/>
      <c r="VHD2488" s="114"/>
      <c r="VHE2488" s="114"/>
      <c r="VHF2488" s="114"/>
      <c r="VHG2488" s="114"/>
      <c r="VHH2488" s="114"/>
      <c r="VHI2488" s="114"/>
      <c r="VHJ2488" s="114"/>
      <c r="VHK2488" s="114"/>
      <c r="VHL2488" s="114"/>
      <c r="VHM2488" s="114"/>
      <c r="VHN2488" s="114"/>
      <c r="VHO2488" s="114"/>
      <c r="VHP2488" s="114"/>
      <c r="VHQ2488" s="114"/>
      <c r="VHR2488" s="114"/>
      <c r="VHS2488" s="114"/>
      <c r="VHT2488" s="114"/>
      <c r="VHU2488" s="114"/>
      <c r="VHV2488" s="114"/>
      <c r="VHW2488" s="114"/>
      <c r="VHX2488" s="114"/>
      <c r="VHY2488" s="114"/>
      <c r="VHZ2488" s="114"/>
      <c r="VIA2488" s="114"/>
      <c r="VIB2488" s="114"/>
      <c r="VIC2488" s="114"/>
      <c r="VID2488" s="114"/>
      <c r="VIE2488" s="114"/>
      <c r="VIF2488" s="114"/>
      <c r="VIG2488" s="114"/>
      <c r="VIH2488" s="114"/>
      <c r="VII2488" s="114"/>
      <c r="VIJ2488" s="114"/>
      <c r="VIK2488" s="114"/>
      <c r="VIL2488" s="114"/>
      <c r="VIM2488" s="114"/>
      <c r="VIN2488" s="114"/>
      <c r="VIO2488" s="114"/>
      <c r="VIP2488" s="114"/>
      <c r="VIQ2488" s="114"/>
      <c r="VIR2488" s="114"/>
      <c r="VIS2488" s="114"/>
      <c r="VIT2488" s="114"/>
      <c r="VIU2488" s="114"/>
      <c r="VIV2488" s="114"/>
      <c r="VIW2488" s="114"/>
      <c r="VIX2488" s="114"/>
      <c r="VIY2488" s="114"/>
      <c r="VIZ2488" s="114"/>
      <c r="VJA2488" s="114"/>
      <c r="VJB2488" s="114"/>
      <c r="VJC2488" s="114"/>
      <c r="VJD2488" s="114"/>
      <c r="VJE2488" s="114"/>
      <c r="VJF2488" s="114"/>
      <c r="VJG2488" s="114"/>
      <c r="VJH2488" s="114"/>
      <c r="VJI2488" s="114"/>
      <c r="VJJ2488" s="114"/>
      <c r="VJK2488" s="114"/>
      <c r="VJL2488" s="114"/>
      <c r="VJM2488" s="114"/>
      <c r="VJN2488" s="114"/>
      <c r="VJO2488" s="114"/>
      <c r="VJP2488" s="114"/>
      <c r="VJQ2488" s="114"/>
      <c r="VJR2488" s="114"/>
      <c r="VJS2488" s="114"/>
      <c r="VJT2488" s="114"/>
      <c r="VJU2488" s="114"/>
      <c r="VJV2488" s="114"/>
      <c r="VJW2488" s="114"/>
      <c r="VJX2488" s="114"/>
      <c r="VJY2488" s="114"/>
      <c r="VJZ2488" s="114"/>
      <c r="VKA2488" s="114"/>
      <c r="VKB2488" s="114"/>
      <c r="VKC2488" s="114"/>
      <c r="VKD2488" s="114"/>
      <c r="VKE2488" s="114"/>
      <c r="VKF2488" s="114"/>
      <c r="VKG2488" s="114"/>
      <c r="VKH2488" s="114"/>
      <c r="VKI2488" s="114"/>
      <c r="VKJ2488" s="114"/>
      <c r="VKK2488" s="114"/>
      <c r="VKL2488" s="114"/>
      <c r="VKM2488" s="114"/>
      <c r="VKN2488" s="114"/>
      <c r="VKO2488" s="114"/>
      <c r="VKP2488" s="114"/>
      <c r="VKQ2488" s="114"/>
      <c r="VKR2488" s="114"/>
      <c r="VKS2488" s="114"/>
      <c r="VKT2488" s="114"/>
      <c r="VKU2488" s="114"/>
      <c r="VKV2488" s="114"/>
      <c r="VKW2488" s="114"/>
      <c r="VKX2488" s="114"/>
      <c r="VKY2488" s="114"/>
      <c r="VKZ2488" s="114"/>
      <c r="VLA2488" s="114"/>
      <c r="VLB2488" s="114"/>
      <c r="VLC2488" s="114"/>
      <c r="VLD2488" s="114"/>
      <c r="VLE2488" s="114"/>
      <c r="VLF2488" s="114"/>
      <c r="VLG2488" s="114"/>
      <c r="VLH2488" s="114"/>
      <c r="VLI2488" s="114"/>
      <c r="VLJ2488" s="114"/>
      <c r="VLK2488" s="114"/>
      <c r="VLL2488" s="114"/>
      <c r="VLM2488" s="114"/>
      <c r="VLN2488" s="114"/>
      <c r="VLO2488" s="114"/>
      <c r="VLP2488" s="114"/>
      <c r="VLQ2488" s="114"/>
      <c r="VLR2488" s="114"/>
      <c r="VLS2488" s="114"/>
      <c r="VLT2488" s="114"/>
      <c r="VLU2488" s="114"/>
      <c r="VLV2488" s="114"/>
      <c r="VLW2488" s="114"/>
      <c r="VLX2488" s="114"/>
      <c r="VLY2488" s="114"/>
      <c r="VLZ2488" s="114"/>
      <c r="VMA2488" s="114"/>
      <c r="VMB2488" s="114"/>
      <c r="VMC2488" s="114"/>
      <c r="VMD2488" s="114"/>
      <c r="VME2488" s="114"/>
      <c r="VMF2488" s="114"/>
      <c r="VMG2488" s="114"/>
      <c r="VMH2488" s="114"/>
      <c r="VMI2488" s="114"/>
      <c r="VMJ2488" s="114"/>
      <c r="VMK2488" s="114"/>
      <c r="VML2488" s="114"/>
      <c r="VMM2488" s="114"/>
      <c r="VMN2488" s="114"/>
      <c r="VMO2488" s="114"/>
      <c r="VMP2488" s="114"/>
      <c r="VMQ2488" s="114"/>
      <c r="VMR2488" s="114"/>
      <c r="VMS2488" s="114"/>
      <c r="VMT2488" s="114"/>
      <c r="VMU2488" s="114"/>
      <c r="VMV2488" s="114"/>
      <c r="VMW2488" s="114"/>
      <c r="VMX2488" s="114"/>
      <c r="VMY2488" s="114"/>
      <c r="VMZ2488" s="114"/>
      <c r="VNA2488" s="114"/>
      <c r="VNB2488" s="114"/>
      <c r="VNC2488" s="114"/>
      <c r="VND2488" s="114"/>
      <c r="VNE2488" s="114"/>
      <c r="VNF2488" s="114"/>
      <c r="VNG2488" s="114"/>
      <c r="VNH2488" s="114"/>
      <c r="VNI2488" s="114"/>
      <c r="VNJ2488" s="114"/>
      <c r="VNK2488" s="114"/>
      <c r="VNL2488" s="114"/>
      <c r="VNM2488" s="114"/>
      <c r="VNN2488" s="114"/>
      <c r="VNO2488" s="114"/>
      <c r="VNP2488" s="114"/>
      <c r="VNQ2488" s="114"/>
      <c r="VNR2488" s="114"/>
      <c r="VNS2488" s="114"/>
      <c r="VNT2488" s="114"/>
      <c r="VNU2488" s="114"/>
      <c r="VNV2488" s="114"/>
      <c r="VNW2488" s="114"/>
      <c r="VNX2488" s="114"/>
      <c r="VNY2488" s="114"/>
      <c r="VNZ2488" s="114"/>
      <c r="VOA2488" s="114"/>
      <c r="VOB2488" s="114"/>
      <c r="VOC2488" s="114"/>
      <c r="VOD2488" s="114"/>
      <c r="VOE2488" s="114"/>
      <c r="VOF2488" s="114"/>
      <c r="VOG2488" s="114"/>
      <c r="VOH2488" s="114"/>
      <c r="VOI2488" s="114"/>
      <c r="VOJ2488" s="114"/>
      <c r="VOK2488" s="114"/>
      <c r="VOL2488" s="114"/>
      <c r="VOM2488" s="114"/>
      <c r="VON2488" s="114"/>
      <c r="VOO2488" s="114"/>
      <c r="VOP2488" s="114"/>
      <c r="VOQ2488" s="114"/>
      <c r="VOR2488" s="114"/>
      <c r="VOS2488" s="114"/>
      <c r="VOT2488" s="114"/>
      <c r="VOU2488" s="114"/>
      <c r="VOV2488" s="114"/>
      <c r="VOW2488" s="114"/>
      <c r="VOX2488" s="114"/>
      <c r="VOY2488" s="114"/>
      <c r="VOZ2488" s="114"/>
      <c r="VPA2488" s="114"/>
      <c r="VPB2488" s="114"/>
      <c r="VPC2488" s="114"/>
      <c r="VPD2488" s="114"/>
      <c r="VPE2488" s="114"/>
      <c r="VPF2488" s="114"/>
      <c r="VPG2488" s="114"/>
      <c r="VPH2488" s="114"/>
      <c r="VPI2488" s="114"/>
      <c r="VPJ2488" s="114"/>
      <c r="VPK2488" s="114"/>
      <c r="VPL2488" s="114"/>
      <c r="VPM2488" s="114"/>
      <c r="VPN2488" s="114"/>
      <c r="VPO2488" s="114"/>
      <c r="VPP2488" s="114"/>
      <c r="VPQ2488" s="114"/>
      <c r="VPR2488" s="114"/>
      <c r="VPS2488" s="114"/>
      <c r="VPT2488" s="114"/>
      <c r="VPU2488" s="114"/>
      <c r="VPV2488" s="114"/>
      <c r="VPW2488" s="114"/>
      <c r="VPX2488" s="114"/>
      <c r="VPY2488" s="114"/>
      <c r="VPZ2488" s="114"/>
      <c r="VQA2488" s="114"/>
      <c r="VQB2488" s="114"/>
      <c r="VQC2488" s="114"/>
      <c r="VQD2488" s="114"/>
      <c r="VQE2488" s="114"/>
      <c r="VQF2488" s="114"/>
      <c r="VQG2488" s="114"/>
      <c r="VQH2488" s="114"/>
      <c r="VQI2488" s="114"/>
      <c r="VQJ2488" s="114"/>
      <c r="VQK2488" s="114"/>
      <c r="VQL2488" s="114"/>
      <c r="VQM2488" s="114"/>
      <c r="VQN2488" s="114"/>
      <c r="VQO2488" s="114"/>
      <c r="VQP2488" s="114"/>
      <c r="VQQ2488" s="114"/>
      <c r="VQR2488" s="114"/>
      <c r="VQS2488" s="114"/>
      <c r="VQT2488" s="114"/>
      <c r="VQU2488" s="114"/>
      <c r="VQV2488" s="114"/>
      <c r="VQW2488" s="114"/>
      <c r="VQX2488" s="114"/>
      <c r="VQY2488" s="114"/>
      <c r="VQZ2488" s="114"/>
      <c r="VRA2488" s="114"/>
      <c r="VRB2488" s="114"/>
      <c r="VRC2488" s="114"/>
      <c r="VRD2488" s="114"/>
      <c r="VRE2488" s="114"/>
      <c r="VRF2488" s="114"/>
      <c r="VRG2488" s="114"/>
      <c r="VRH2488" s="114"/>
      <c r="VRI2488" s="114"/>
      <c r="VRJ2488" s="114"/>
      <c r="VRK2488" s="114"/>
      <c r="VRL2488" s="114"/>
      <c r="VRM2488" s="114"/>
      <c r="VRN2488" s="114"/>
      <c r="VRO2488" s="114"/>
      <c r="VRP2488" s="114"/>
      <c r="VRQ2488" s="114"/>
      <c r="VRR2488" s="114"/>
      <c r="VRS2488" s="114"/>
      <c r="VRT2488" s="114"/>
      <c r="VRU2488" s="114"/>
      <c r="VRV2488" s="114"/>
      <c r="VRW2488" s="114"/>
      <c r="VRX2488" s="114"/>
      <c r="VRY2488" s="114"/>
      <c r="VRZ2488" s="114"/>
      <c r="VSA2488" s="114"/>
      <c r="VSB2488" s="114"/>
      <c r="VSC2488" s="114"/>
      <c r="VSD2488" s="114"/>
      <c r="VSE2488" s="114"/>
      <c r="VSF2488" s="114"/>
      <c r="VSG2488" s="114"/>
      <c r="VSH2488" s="114"/>
      <c r="VSI2488" s="114"/>
      <c r="VSJ2488" s="114"/>
      <c r="VSK2488" s="114"/>
      <c r="VSL2488" s="114"/>
      <c r="VSM2488" s="114"/>
      <c r="VSN2488" s="114"/>
      <c r="VSO2488" s="114"/>
      <c r="VSP2488" s="114"/>
      <c r="VSQ2488" s="114"/>
      <c r="VSR2488" s="114"/>
      <c r="VSS2488" s="114"/>
      <c r="VST2488" s="114"/>
      <c r="VSU2488" s="114"/>
      <c r="VSV2488" s="114"/>
      <c r="VSW2488" s="114"/>
      <c r="VSX2488" s="114"/>
      <c r="VSY2488" s="114"/>
      <c r="VSZ2488" s="114"/>
      <c r="VTA2488" s="114"/>
      <c r="VTB2488" s="114"/>
      <c r="VTC2488" s="114"/>
      <c r="VTD2488" s="114"/>
      <c r="VTE2488" s="114"/>
      <c r="VTF2488" s="114"/>
      <c r="VTG2488" s="114"/>
      <c r="VTH2488" s="114"/>
      <c r="VTI2488" s="114"/>
      <c r="VTJ2488" s="114"/>
      <c r="VTK2488" s="114"/>
      <c r="VTL2488" s="114"/>
      <c r="VTM2488" s="114"/>
      <c r="VTN2488" s="114"/>
      <c r="VTO2488" s="114"/>
      <c r="VTP2488" s="114"/>
      <c r="VTQ2488" s="114"/>
      <c r="VTR2488" s="114"/>
      <c r="VTS2488" s="114"/>
      <c r="VTT2488" s="114"/>
      <c r="VTU2488" s="114"/>
      <c r="VTV2488" s="114"/>
      <c r="VTW2488" s="114"/>
      <c r="VTX2488" s="114"/>
      <c r="VTY2488" s="114"/>
      <c r="VTZ2488" s="114"/>
      <c r="VUA2488" s="114"/>
      <c r="VUB2488" s="114"/>
      <c r="VUC2488" s="114"/>
      <c r="VUD2488" s="114"/>
      <c r="VUE2488" s="114"/>
      <c r="VUF2488" s="114"/>
      <c r="VUG2488" s="114"/>
      <c r="VUH2488" s="114"/>
      <c r="VUI2488" s="114"/>
      <c r="VUJ2488" s="114"/>
      <c r="VUK2488" s="114"/>
      <c r="VUL2488" s="114"/>
      <c r="VUM2488" s="114"/>
      <c r="VUN2488" s="114"/>
      <c r="VUO2488" s="114"/>
      <c r="VUP2488" s="114"/>
      <c r="VUQ2488" s="114"/>
      <c r="VUR2488" s="114"/>
      <c r="VUS2488" s="114"/>
      <c r="VUT2488" s="114"/>
      <c r="VUU2488" s="114"/>
      <c r="VUV2488" s="114"/>
      <c r="VUW2488" s="114"/>
      <c r="VUX2488" s="114"/>
      <c r="VUY2488" s="114"/>
      <c r="VUZ2488" s="114"/>
      <c r="VVA2488" s="114"/>
      <c r="VVB2488" s="114"/>
      <c r="VVC2488" s="114"/>
      <c r="VVD2488" s="114"/>
      <c r="VVE2488" s="114"/>
      <c r="VVF2488" s="114"/>
      <c r="VVG2488" s="114"/>
      <c r="VVH2488" s="114"/>
      <c r="VVI2488" s="114"/>
      <c r="VVJ2488" s="114"/>
      <c r="VVK2488" s="114"/>
      <c r="VVL2488" s="114"/>
      <c r="VVM2488" s="114"/>
      <c r="VVN2488" s="114"/>
      <c r="VVO2488" s="114"/>
      <c r="VVP2488" s="114"/>
      <c r="VVQ2488" s="114"/>
      <c r="VVR2488" s="114"/>
      <c r="VVS2488" s="114"/>
      <c r="VVT2488" s="114"/>
      <c r="VVU2488" s="114"/>
      <c r="VVV2488" s="114"/>
      <c r="VVW2488" s="114"/>
      <c r="VVX2488" s="114"/>
      <c r="VVY2488" s="114"/>
      <c r="VVZ2488" s="114"/>
      <c r="VWA2488" s="114"/>
      <c r="VWB2488" s="114"/>
      <c r="VWC2488" s="114"/>
      <c r="VWD2488" s="114"/>
      <c r="VWE2488" s="114"/>
      <c r="VWF2488" s="114"/>
      <c r="VWG2488" s="114"/>
      <c r="VWH2488" s="114"/>
      <c r="VWI2488" s="114"/>
      <c r="VWJ2488" s="114"/>
      <c r="VWK2488" s="114"/>
      <c r="VWL2488" s="114"/>
      <c r="VWM2488" s="114"/>
      <c r="VWN2488" s="114"/>
      <c r="VWO2488" s="114"/>
      <c r="VWP2488" s="114"/>
      <c r="VWQ2488" s="114"/>
      <c r="VWR2488" s="114"/>
      <c r="VWS2488" s="114"/>
      <c r="VWT2488" s="114"/>
      <c r="VWU2488" s="114"/>
      <c r="VWV2488" s="114"/>
      <c r="VWW2488" s="114"/>
      <c r="VWX2488" s="114"/>
      <c r="VWY2488" s="114"/>
      <c r="VWZ2488" s="114"/>
      <c r="VXA2488" s="114"/>
      <c r="VXB2488" s="114"/>
      <c r="VXC2488" s="114"/>
      <c r="VXD2488" s="114"/>
      <c r="VXE2488" s="114"/>
      <c r="VXF2488" s="114"/>
      <c r="VXG2488" s="114"/>
      <c r="VXH2488" s="114"/>
      <c r="VXI2488" s="114"/>
      <c r="VXJ2488" s="114"/>
      <c r="VXK2488" s="114"/>
      <c r="VXL2488" s="114"/>
      <c r="VXM2488" s="114"/>
      <c r="VXN2488" s="114"/>
      <c r="VXO2488" s="114"/>
      <c r="VXP2488" s="114"/>
      <c r="VXQ2488" s="114"/>
      <c r="VXR2488" s="114"/>
      <c r="VXS2488" s="114"/>
      <c r="VXT2488" s="114"/>
      <c r="VXU2488" s="114"/>
      <c r="VXV2488" s="114"/>
      <c r="VXW2488" s="114"/>
      <c r="VXX2488" s="114"/>
      <c r="VXY2488" s="114"/>
      <c r="VXZ2488" s="114"/>
      <c r="VYA2488" s="114"/>
      <c r="VYB2488" s="114"/>
      <c r="VYC2488" s="114"/>
      <c r="VYD2488" s="114"/>
      <c r="VYE2488" s="114"/>
      <c r="VYF2488" s="114"/>
      <c r="VYG2488" s="114"/>
      <c r="VYH2488" s="114"/>
      <c r="VYI2488" s="114"/>
      <c r="VYJ2488" s="114"/>
      <c r="VYK2488" s="114"/>
      <c r="VYL2488" s="114"/>
      <c r="VYM2488" s="114"/>
      <c r="VYN2488" s="114"/>
      <c r="VYO2488" s="114"/>
      <c r="VYP2488" s="114"/>
      <c r="VYQ2488" s="114"/>
      <c r="VYR2488" s="114"/>
      <c r="VYS2488" s="114"/>
      <c r="VYT2488" s="114"/>
      <c r="VYU2488" s="114"/>
      <c r="VYV2488" s="114"/>
      <c r="VYW2488" s="114"/>
      <c r="VYX2488" s="114"/>
      <c r="VYY2488" s="114"/>
      <c r="VYZ2488" s="114"/>
      <c r="VZA2488" s="114"/>
      <c r="VZB2488" s="114"/>
      <c r="VZC2488" s="114"/>
      <c r="VZD2488" s="114"/>
      <c r="VZE2488" s="114"/>
      <c r="VZF2488" s="114"/>
      <c r="VZG2488" s="114"/>
      <c r="VZH2488" s="114"/>
      <c r="VZI2488" s="114"/>
      <c r="VZJ2488" s="114"/>
      <c r="VZK2488" s="114"/>
      <c r="VZL2488" s="114"/>
      <c r="VZM2488" s="114"/>
      <c r="VZN2488" s="114"/>
      <c r="VZO2488" s="114"/>
      <c r="VZP2488" s="114"/>
      <c r="VZQ2488" s="114"/>
      <c r="VZR2488" s="114"/>
      <c r="VZS2488" s="114"/>
      <c r="VZT2488" s="114"/>
      <c r="VZU2488" s="114"/>
      <c r="VZV2488" s="114"/>
      <c r="VZW2488" s="114"/>
      <c r="VZX2488" s="114"/>
      <c r="VZY2488" s="114"/>
      <c r="VZZ2488" s="114"/>
      <c r="WAA2488" s="114"/>
      <c r="WAB2488" s="114"/>
      <c r="WAC2488" s="114"/>
      <c r="WAD2488" s="114"/>
      <c r="WAE2488" s="114"/>
      <c r="WAF2488" s="114"/>
      <c r="WAG2488" s="114"/>
      <c r="WAH2488" s="114"/>
      <c r="WAI2488" s="114"/>
      <c r="WAJ2488" s="114"/>
      <c r="WAK2488" s="114"/>
      <c r="WAL2488" s="114"/>
      <c r="WAM2488" s="114"/>
      <c r="WAN2488" s="114"/>
      <c r="WAO2488" s="114"/>
      <c r="WAP2488" s="114"/>
      <c r="WAQ2488" s="114"/>
      <c r="WAR2488" s="114"/>
      <c r="WAS2488" s="114"/>
      <c r="WAT2488" s="114"/>
      <c r="WAU2488" s="114"/>
      <c r="WAV2488" s="114"/>
      <c r="WAW2488" s="114"/>
      <c r="WAX2488" s="114"/>
      <c r="WAY2488" s="114"/>
      <c r="WAZ2488" s="114"/>
      <c r="WBA2488" s="114"/>
      <c r="WBB2488" s="114"/>
      <c r="WBC2488" s="114"/>
      <c r="WBD2488" s="114"/>
      <c r="WBE2488" s="114"/>
      <c r="WBF2488" s="114"/>
      <c r="WBG2488" s="114"/>
      <c r="WBH2488" s="114"/>
      <c r="WBI2488" s="114"/>
      <c r="WBJ2488" s="114"/>
      <c r="WBK2488" s="114"/>
      <c r="WBL2488" s="114"/>
      <c r="WBM2488" s="114"/>
      <c r="WBN2488" s="114"/>
      <c r="WBO2488" s="114"/>
      <c r="WBP2488" s="114"/>
      <c r="WBQ2488" s="114"/>
      <c r="WBR2488" s="114"/>
      <c r="WBS2488" s="114"/>
      <c r="WBT2488" s="114"/>
      <c r="WBU2488" s="114"/>
      <c r="WBV2488" s="114"/>
      <c r="WBW2488" s="114"/>
      <c r="WBX2488" s="114"/>
      <c r="WBY2488" s="114"/>
      <c r="WBZ2488" s="114"/>
      <c r="WCA2488" s="114"/>
      <c r="WCB2488" s="114"/>
      <c r="WCC2488" s="114"/>
      <c r="WCD2488" s="114"/>
      <c r="WCE2488" s="114"/>
      <c r="WCF2488" s="114"/>
      <c r="WCG2488" s="114"/>
      <c r="WCH2488" s="114"/>
      <c r="WCI2488" s="114"/>
      <c r="WCJ2488" s="114"/>
      <c r="WCK2488" s="114"/>
      <c r="WCL2488" s="114"/>
      <c r="WCM2488" s="114"/>
      <c r="WCN2488" s="114"/>
      <c r="WCO2488" s="114"/>
      <c r="WCP2488" s="114"/>
      <c r="WCQ2488" s="114"/>
      <c r="WCR2488" s="114"/>
      <c r="WCS2488" s="114"/>
      <c r="WCT2488" s="114"/>
      <c r="WCU2488" s="114"/>
      <c r="WCV2488" s="114"/>
      <c r="WCW2488" s="114"/>
      <c r="WCX2488" s="114"/>
      <c r="WCY2488" s="114"/>
      <c r="WCZ2488" s="114"/>
      <c r="WDA2488" s="114"/>
      <c r="WDB2488" s="114"/>
      <c r="WDC2488" s="114"/>
      <c r="WDD2488" s="114"/>
      <c r="WDE2488" s="114"/>
      <c r="WDF2488" s="114"/>
      <c r="WDG2488" s="114"/>
      <c r="WDH2488" s="114"/>
      <c r="WDI2488" s="114"/>
      <c r="WDJ2488" s="114"/>
      <c r="WDK2488" s="114"/>
      <c r="WDL2488" s="114"/>
      <c r="WDM2488" s="114"/>
      <c r="WDN2488" s="114"/>
      <c r="WDO2488" s="114"/>
      <c r="WDP2488" s="114"/>
      <c r="WDQ2488" s="114"/>
      <c r="WDR2488" s="114"/>
      <c r="WDS2488" s="114"/>
      <c r="WDT2488" s="114"/>
      <c r="WDU2488" s="114"/>
      <c r="WDV2488" s="114"/>
      <c r="WDW2488" s="114"/>
      <c r="WDX2488" s="114"/>
      <c r="WDY2488" s="114"/>
      <c r="WDZ2488" s="114"/>
      <c r="WEA2488" s="114"/>
      <c r="WEB2488" s="114"/>
      <c r="WEC2488" s="114"/>
      <c r="WED2488" s="114"/>
      <c r="WEE2488" s="114"/>
      <c r="WEF2488" s="114"/>
      <c r="WEG2488" s="114"/>
      <c r="WEH2488" s="114"/>
      <c r="WEI2488" s="114"/>
      <c r="WEJ2488" s="114"/>
      <c r="WEK2488" s="114"/>
      <c r="WEL2488" s="114"/>
      <c r="WEM2488" s="114"/>
      <c r="WEN2488" s="114"/>
      <c r="WEO2488" s="114"/>
      <c r="WEP2488" s="114"/>
      <c r="WEQ2488" s="114"/>
      <c r="WER2488" s="114"/>
      <c r="WES2488" s="114"/>
      <c r="WET2488" s="114"/>
      <c r="WEU2488" s="114"/>
      <c r="WEV2488" s="114"/>
      <c r="WEW2488" s="114"/>
      <c r="WEX2488" s="114"/>
      <c r="WEY2488" s="114"/>
      <c r="WEZ2488" s="114"/>
      <c r="WFA2488" s="114"/>
      <c r="WFB2488" s="114"/>
      <c r="WFC2488" s="114"/>
      <c r="WFD2488" s="114"/>
      <c r="WFE2488" s="114"/>
      <c r="WFF2488" s="114"/>
      <c r="WFG2488" s="114"/>
      <c r="WFH2488" s="114"/>
      <c r="WFI2488" s="114"/>
      <c r="WFJ2488" s="114"/>
      <c r="WFK2488" s="114"/>
      <c r="WFL2488" s="114"/>
      <c r="WFM2488" s="114"/>
      <c r="WFN2488" s="114"/>
      <c r="WFO2488" s="114"/>
      <c r="WFP2488" s="114"/>
      <c r="WFQ2488" s="114"/>
      <c r="WFR2488" s="114"/>
      <c r="WFS2488" s="114"/>
      <c r="WFT2488" s="114"/>
      <c r="WFU2488" s="114"/>
      <c r="WFV2488" s="114"/>
      <c r="WFW2488" s="114"/>
      <c r="WFX2488" s="114"/>
      <c r="WFY2488" s="114"/>
      <c r="WFZ2488" s="114"/>
      <c r="WGA2488" s="114"/>
      <c r="WGB2488" s="114"/>
      <c r="WGC2488" s="114"/>
      <c r="WGD2488" s="114"/>
      <c r="WGE2488" s="114"/>
      <c r="WGF2488" s="114"/>
      <c r="WGG2488" s="114"/>
      <c r="WGH2488" s="114"/>
      <c r="WGI2488" s="114"/>
      <c r="WGJ2488" s="114"/>
      <c r="WGK2488" s="114"/>
      <c r="WGL2488" s="114"/>
      <c r="WGM2488" s="114"/>
      <c r="WGN2488" s="114"/>
      <c r="WGO2488" s="114"/>
      <c r="WGP2488" s="114"/>
      <c r="WGQ2488" s="114"/>
      <c r="WGR2488" s="114"/>
      <c r="WGS2488" s="114"/>
      <c r="WGT2488" s="114"/>
      <c r="WGU2488" s="114"/>
      <c r="WGV2488" s="114"/>
      <c r="WGW2488" s="114"/>
      <c r="WGX2488" s="114"/>
      <c r="WGY2488" s="114"/>
      <c r="WGZ2488" s="114"/>
      <c r="WHA2488" s="114"/>
      <c r="WHB2488" s="114"/>
      <c r="WHC2488" s="114"/>
      <c r="WHD2488" s="114"/>
      <c r="WHE2488" s="114"/>
      <c r="WHF2488" s="114"/>
      <c r="WHG2488" s="114"/>
      <c r="WHH2488" s="114"/>
      <c r="WHI2488" s="114"/>
      <c r="WHJ2488" s="114"/>
      <c r="WHK2488" s="114"/>
      <c r="WHL2488" s="114"/>
      <c r="WHM2488" s="114"/>
      <c r="WHN2488" s="114"/>
      <c r="WHO2488" s="114"/>
      <c r="WHP2488" s="114"/>
      <c r="WHQ2488" s="114"/>
      <c r="WHR2488" s="114"/>
      <c r="WHS2488" s="114"/>
      <c r="WHT2488" s="114"/>
      <c r="WHU2488" s="114"/>
      <c r="WHV2488" s="114"/>
      <c r="WHW2488" s="114"/>
      <c r="WHX2488" s="114"/>
      <c r="WHY2488" s="114"/>
      <c r="WHZ2488" s="114"/>
      <c r="WIA2488" s="114"/>
      <c r="WIB2488" s="114"/>
      <c r="WIC2488" s="114"/>
      <c r="WID2488" s="114"/>
      <c r="WIE2488" s="114"/>
      <c r="WIF2488" s="114"/>
      <c r="WIG2488" s="114"/>
      <c r="WIH2488" s="114"/>
      <c r="WII2488" s="114"/>
      <c r="WIJ2488" s="114"/>
      <c r="WIK2488" s="114"/>
      <c r="WIL2488" s="114"/>
      <c r="WIM2488" s="114"/>
      <c r="WIN2488" s="114"/>
      <c r="WIO2488" s="114"/>
      <c r="WIP2488" s="114"/>
      <c r="WIQ2488" s="114"/>
      <c r="WIR2488" s="114"/>
      <c r="WIS2488" s="114"/>
      <c r="WIT2488" s="114"/>
      <c r="WIU2488" s="114"/>
      <c r="WIV2488" s="114"/>
      <c r="WIW2488" s="114"/>
      <c r="WIX2488" s="114"/>
      <c r="WIY2488" s="114"/>
      <c r="WIZ2488" s="114"/>
      <c r="WJA2488" s="114"/>
      <c r="WJB2488" s="114"/>
      <c r="WJC2488" s="114"/>
      <c r="WJD2488" s="114"/>
      <c r="WJE2488" s="114"/>
      <c r="WJF2488" s="114"/>
      <c r="WJG2488" s="114"/>
      <c r="WJH2488" s="114"/>
      <c r="WJI2488" s="114"/>
      <c r="WJJ2488" s="114"/>
      <c r="WJK2488" s="114"/>
      <c r="WJL2488" s="114"/>
      <c r="WJM2488" s="114"/>
      <c r="WJN2488" s="114"/>
      <c r="WJO2488" s="114"/>
      <c r="WJP2488" s="114"/>
      <c r="WJQ2488" s="114"/>
      <c r="WJR2488" s="114"/>
      <c r="WJS2488" s="114"/>
      <c r="WJT2488" s="114"/>
      <c r="WJU2488" s="114"/>
      <c r="WJV2488" s="114"/>
      <c r="WJW2488" s="114"/>
      <c r="WJX2488" s="114"/>
      <c r="WJY2488" s="114"/>
      <c r="WJZ2488" s="114"/>
      <c r="WKA2488" s="114"/>
      <c r="WKB2488" s="114"/>
      <c r="WKC2488" s="114"/>
      <c r="WKD2488" s="114"/>
      <c r="WKE2488" s="114"/>
      <c r="WKF2488" s="114"/>
      <c r="WKG2488" s="114"/>
      <c r="WKH2488" s="114"/>
      <c r="WKI2488" s="114"/>
      <c r="WKJ2488" s="114"/>
      <c r="WKK2488" s="114"/>
      <c r="WKL2488" s="114"/>
      <c r="WKM2488" s="114"/>
      <c r="WKN2488" s="114"/>
      <c r="WKO2488" s="114"/>
      <c r="WKP2488" s="114"/>
      <c r="WKQ2488" s="114"/>
      <c r="WKR2488" s="114"/>
      <c r="WKS2488" s="114"/>
      <c r="WKT2488" s="114"/>
      <c r="WKU2488" s="114"/>
      <c r="WKV2488" s="114"/>
      <c r="WKW2488" s="114"/>
      <c r="WKX2488" s="114"/>
      <c r="WKY2488" s="114"/>
      <c r="WKZ2488" s="114"/>
      <c r="WLA2488" s="114"/>
      <c r="WLB2488" s="114"/>
      <c r="WLC2488" s="114"/>
      <c r="WLD2488" s="114"/>
      <c r="WLE2488" s="114"/>
      <c r="WLF2488" s="114"/>
      <c r="WLG2488" s="114"/>
      <c r="WLH2488" s="114"/>
      <c r="WLI2488" s="114"/>
      <c r="WLJ2488" s="114"/>
      <c r="WLK2488" s="114"/>
      <c r="WLL2488" s="114"/>
      <c r="WLM2488" s="114"/>
      <c r="WLN2488" s="114"/>
      <c r="WLO2488" s="114"/>
      <c r="WLP2488" s="114"/>
      <c r="WLQ2488" s="114"/>
      <c r="WLR2488" s="114"/>
      <c r="WLS2488" s="114"/>
      <c r="WLT2488" s="114"/>
      <c r="WLU2488" s="114"/>
      <c r="WLV2488" s="114"/>
      <c r="WLW2488" s="114"/>
      <c r="WLX2488" s="114"/>
      <c r="WLY2488" s="114"/>
      <c r="WLZ2488" s="114"/>
      <c r="WMA2488" s="114"/>
      <c r="WMB2488" s="114"/>
      <c r="WMC2488" s="114"/>
      <c r="WMD2488" s="114"/>
      <c r="WME2488" s="114"/>
      <c r="WMF2488" s="114"/>
      <c r="WMG2488" s="114"/>
      <c r="WMH2488" s="114"/>
      <c r="WMI2488" s="114"/>
      <c r="WMJ2488" s="114"/>
      <c r="WMK2488" s="114"/>
      <c r="WML2488" s="114"/>
      <c r="WMM2488" s="114"/>
      <c r="WMN2488" s="114"/>
      <c r="WMO2488" s="114"/>
      <c r="WMP2488" s="114"/>
      <c r="WMQ2488" s="114"/>
      <c r="WMR2488" s="114"/>
      <c r="WMS2488" s="114"/>
      <c r="WMT2488" s="114"/>
      <c r="WMU2488" s="114"/>
      <c r="WMV2488" s="114"/>
      <c r="WMW2488" s="114"/>
      <c r="WMX2488" s="114"/>
      <c r="WMY2488" s="114"/>
      <c r="WMZ2488" s="114"/>
      <c r="WNA2488" s="114"/>
      <c r="WNB2488" s="114"/>
      <c r="WNC2488" s="114"/>
      <c r="WND2488" s="114"/>
      <c r="WNE2488" s="114"/>
      <c r="WNF2488" s="114"/>
      <c r="WNG2488" s="114"/>
      <c r="WNH2488" s="114"/>
      <c r="WNI2488" s="114"/>
      <c r="WNJ2488" s="114"/>
      <c r="WNK2488" s="114"/>
      <c r="WNL2488" s="114"/>
      <c r="WNM2488" s="114"/>
      <c r="WNN2488" s="114"/>
      <c r="WNO2488" s="114"/>
      <c r="WNP2488" s="114"/>
      <c r="WNQ2488" s="114"/>
      <c r="WNR2488" s="114"/>
      <c r="WNS2488" s="114"/>
      <c r="WNT2488" s="114"/>
      <c r="WNU2488" s="114"/>
      <c r="WNV2488" s="114"/>
      <c r="WNW2488" s="114"/>
      <c r="WNX2488" s="114"/>
      <c r="WNY2488" s="114"/>
      <c r="WNZ2488" s="114"/>
      <c r="WOA2488" s="114"/>
      <c r="WOB2488" s="114"/>
      <c r="WOC2488" s="114"/>
      <c r="WOD2488" s="114"/>
      <c r="WOE2488" s="114"/>
      <c r="WOF2488" s="114"/>
      <c r="WOG2488" s="114"/>
      <c r="WOH2488" s="114"/>
      <c r="WOI2488" s="114"/>
      <c r="WOJ2488" s="114"/>
      <c r="WOK2488" s="114"/>
      <c r="WOL2488" s="114"/>
      <c r="WOM2488" s="114"/>
      <c r="WON2488" s="114"/>
      <c r="WOO2488" s="114"/>
      <c r="WOP2488" s="114"/>
      <c r="WOQ2488" s="114"/>
      <c r="WOR2488" s="114"/>
      <c r="WOS2488" s="114"/>
      <c r="WOT2488" s="114"/>
      <c r="WOU2488" s="114"/>
      <c r="WOV2488" s="114"/>
      <c r="WOW2488" s="114"/>
      <c r="WOX2488" s="114"/>
      <c r="WOY2488" s="114"/>
      <c r="WOZ2488" s="114"/>
      <c r="WPA2488" s="114"/>
      <c r="WPB2488" s="114"/>
      <c r="WPC2488" s="114"/>
      <c r="WPD2488" s="114"/>
      <c r="WPE2488" s="114"/>
      <c r="WPF2488" s="114"/>
      <c r="WPG2488" s="114"/>
      <c r="WPH2488" s="114"/>
      <c r="WPI2488" s="114"/>
      <c r="WPJ2488" s="114"/>
      <c r="WPK2488" s="114"/>
      <c r="WPL2488" s="114"/>
      <c r="WPM2488" s="114"/>
      <c r="WPN2488" s="114"/>
      <c r="WPO2488" s="114"/>
      <c r="WPP2488" s="114"/>
      <c r="WPQ2488" s="114"/>
      <c r="WPR2488" s="114"/>
      <c r="WPS2488" s="114"/>
      <c r="WPT2488" s="114"/>
      <c r="WPU2488" s="114"/>
      <c r="WPV2488" s="114"/>
      <c r="WPW2488" s="114"/>
      <c r="WPX2488" s="114"/>
      <c r="WPY2488" s="114"/>
      <c r="WPZ2488" s="114"/>
      <c r="WQA2488" s="114"/>
      <c r="WQB2488" s="114"/>
      <c r="WQC2488" s="114"/>
      <c r="WQD2488" s="114"/>
      <c r="WQE2488" s="114"/>
      <c r="WQF2488" s="114"/>
      <c r="WQG2488" s="114"/>
      <c r="WQH2488" s="114"/>
      <c r="WQI2488" s="114"/>
      <c r="WQJ2488" s="114"/>
      <c r="WQK2488" s="114"/>
      <c r="WQL2488" s="114"/>
      <c r="WQM2488" s="114"/>
      <c r="WQN2488" s="114"/>
      <c r="WQO2488" s="114"/>
      <c r="WQP2488" s="114"/>
      <c r="WQQ2488" s="114"/>
      <c r="WQR2488" s="114"/>
      <c r="WQS2488" s="114"/>
      <c r="WQT2488" s="114"/>
      <c r="WQU2488" s="114"/>
      <c r="WQV2488" s="114"/>
      <c r="WQW2488" s="114"/>
      <c r="WQX2488" s="114"/>
      <c r="WQY2488" s="114"/>
      <c r="WQZ2488" s="114"/>
      <c r="WRA2488" s="114"/>
      <c r="WRB2488" s="114"/>
      <c r="WRC2488" s="114"/>
      <c r="WRD2488" s="114"/>
      <c r="WRE2488" s="114"/>
      <c r="WRF2488" s="114"/>
      <c r="WRG2488" s="114"/>
      <c r="WRH2488" s="114"/>
      <c r="WRI2488" s="114"/>
      <c r="WRJ2488" s="114"/>
      <c r="WRK2488" s="114"/>
      <c r="WRL2488" s="114"/>
      <c r="WRM2488" s="114"/>
      <c r="WRN2488" s="114"/>
      <c r="WRO2488" s="114"/>
      <c r="WRP2488" s="114"/>
      <c r="WRQ2488" s="114"/>
      <c r="WRR2488" s="114"/>
      <c r="WRS2488" s="114"/>
      <c r="WRT2488" s="114"/>
      <c r="WRU2488" s="114"/>
      <c r="WRV2488" s="114"/>
      <c r="WRW2488" s="114"/>
      <c r="WRX2488" s="114"/>
      <c r="WRY2488" s="114"/>
      <c r="WRZ2488" s="114"/>
      <c r="WSA2488" s="114"/>
      <c r="WSB2488" s="114"/>
      <c r="WSC2488" s="114"/>
      <c r="WSD2488" s="114"/>
      <c r="WSE2488" s="114"/>
      <c r="WSF2488" s="114"/>
      <c r="WSG2488" s="114"/>
      <c r="WSH2488" s="114"/>
      <c r="WSI2488" s="114"/>
      <c r="WSJ2488" s="114"/>
      <c r="WSK2488" s="114"/>
      <c r="WSL2488" s="114"/>
      <c r="WSM2488" s="114"/>
      <c r="WSN2488" s="114"/>
      <c r="WSO2488" s="114"/>
      <c r="WSP2488" s="114"/>
      <c r="WSQ2488" s="114"/>
      <c r="WSR2488" s="114"/>
      <c r="WSS2488" s="114"/>
      <c r="WST2488" s="114"/>
      <c r="WSU2488" s="114"/>
      <c r="WSV2488" s="114"/>
      <c r="WSW2488" s="114"/>
      <c r="WSX2488" s="114"/>
      <c r="WSY2488" s="114"/>
      <c r="WSZ2488" s="114"/>
      <c r="WTA2488" s="114"/>
      <c r="WTB2488" s="114"/>
      <c r="WTC2488" s="114"/>
      <c r="WTD2488" s="114"/>
      <c r="WTE2488" s="114"/>
      <c r="WTF2488" s="114"/>
      <c r="WTG2488" s="114"/>
      <c r="WTH2488" s="114"/>
      <c r="WTI2488" s="114"/>
      <c r="WTJ2488" s="114"/>
      <c r="WTK2488" s="114"/>
      <c r="WTL2488" s="114"/>
      <c r="WTM2488" s="114"/>
      <c r="WTN2488" s="114"/>
      <c r="WTO2488" s="114"/>
      <c r="WTP2488" s="114"/>
      <c r="WTQ2488" s="114"/>
      <c r="WTR2488" s="114"/>
      <c r="WTS2488" s="114"/>
      <c r="WTT2488" s="114"/>
      <c r="WTU2488" s="114"/>
      <c r="WTV2488" s="114"/>
      <c r="WTW2488" s="114"/>
      <c r="WTX2488" s="114"/>
      <c r="WTY2488" s="114"/>
      <c r="WTZ2488" s="114"/>
      <c r="WUA2488" s="114"/>
      <c r="WUB2488" s="114"/>
      <c r="WUC2488" s="114"/>
      <c r="WUD2488" s="114"/>
      <c r="WUE2488" s="114"/>
      <c r="WUF2488" s="114"/>
      <c r="WUG2488" s="114"/>
      <c r="WUH2488" s="114"/>
      <c r="WUI2488" s="114"/>
      <c r="WUJ2488" s="114"/>
      <c r="WUK2488" s="114"/>
      <c r="WUL2488" s="114"/>
      <c r="WUM2488" s="114"/>
      <c r="WUN2488" s="114"/>
      <c r="WUO2488" s="114"/>
      <c r="WUP2488" s="114"/>
      <c r="WUQ2488" s="114"/>
      <c r="WUR2488" s="114"/>
      <c r="WUS2488" s="114"/>
      <c r="WUT2488" s="114"/>
      <c r="WUU2488" s="114"/>
      <c r="WUV2488" s="114"/>
      <c r="WUW2488" s="114"/>
      <c r="WUX2488" s="114"/>
      <c r="WUY2488" s="114"/>
      <c r="WUZ2488" s="114"/>
      <c r="WVA2488" s="114"/>
      <c r="WVB2488" s="114"/>
      <c r="WVC2488" s="114"/>
      <c r="WVD2488" s="114"/>
      <c r="WVE2488" s="114"/>
      <c r="WVF2488" s="114"/>
      <c r="WVG2488" s="114"/>
      <c r="WVH2488" s="114"/>
      <c r="WVI2488" s="114"/>
      <c r="WVJ2488" s="114"/>
      <c r="WVK2488" s="114"/>
      <c r="WVL2488" s="114"/>
      <c r="WVM2488" s="114"/>
      <c r="WVN2488" s="114"/>
      <c r="WVO2488" s="114"/>
      <c r="WVP2488" s="114"/>
      <c r="WVQ2488" s="114"/>
      <c r="WVR2488" s="114"/>
      <c r="WVS2488" s="114"/>
      <c r="WVT2488" s="114"/>
      <c r="WVU2488" s="114"/>
      <c r="WVV2488" s="114"/>
      <c r="WVW2488" s="114"/>
      <c r="WVX2488" s="114"/>
      <c r="WVY2488" s="114"/>
      <c r="WVZ2488" s="114"/>
      <c r="WWA2488" s="114"/>
      <c r="WWB2488" s="114"/>
      <c r="WWC2488" s="114"/>
      <c r="WWD2488" s="114"/>
      <c r="WWE2488" s="114"/>
      <c r="WWF2488" s="114"/>
      <c r="WWG2488" s="114"/>
      <c r="WWH2488" s="114"/>
      <c r="WWI2488" s="114"/>
      <c r="WWJ2488" s="114"/>
      <c r="WWK2488" s="114"/>
      <c r="WWL2488" s="114"/>
      <c r="WWM2488" s="114"/>
      <c r="WWN2488" s="114"/>
      <c r="WWO2488" s="114"/>
      <c r="WWP2488" s="114"/>
      <c r="WWQ2488" s="114"/>
      <c r="WWR2488" s="114"/>
      <c r="WWS2488" s="114"/>
      <c r="WWT2488" s="114"/>
      <c r="WWU2488" s="114"/>
      <c r="WWV2488" s="114"/>
      <c r="WWW2488" s="114"/>
      <c r="WWX2488" s="114"/>
      <c r="WWY2488" s="114"/>
      <c r="WWZ2488" s="114"/>
      <c r="WXA2488" s="114"/>
      <c r="WXB2488" s="114"/>
      <c r="WXC2488" s="114"/>
      <c r="WXD2488" s="114"/>
      <c r="WXE2488" s="114"/>
      <c r="WXF2488" s="114"/>
      <c r="WXG2488" s="114"/>
      <c r="WXH2488" s="114"/>
      <c r="WXI2488" s="114"/>
      <c r="WXJ2488" s="114"/>
      <c r="WXK2488" s="114"/>
      <c r="WXL2488" s="114"/>
      <c r="WXM2488" s="114"/>
      <c r="WXN2488" s="114"/>
      <c r="WXO2488" s="114"/>
      <c r="WXP2488" s="114"/>
      <c r="WXQ2488" s="114"/>
      <c r="WXR2488" s="114"/>
      <c r="WXS2488" s="114"/>
      <c r="WXT2488" s="114"/>
      <c r="WXU2488" s="114"/>
      <c r="WXV2488" s="114"/>
      <c r="WXW2488" s="114"/>
      <c r="WXX2488" s="114"/>
      <c r="WXY2488" s="114"/>
      <c r="WXZ2488" s="114"/>
      <c r="WYA2488" s="114"/>
      <c r="WYB2488" s="114"/>
      <c r="WYC2488" s="114"/>
      <c r="WYD2488" s="114"/>
      <c r="WYE2488" s="114"/>
      <c r="WYF2488" s="114"/>
      <c r="WYG2488" s="114"/>
      <c r="WYH2488" s="114"/>
      <c r="WYI2488" s="114"/>
      <c r="WYJ2488" s="114"/>
      <c r="WYK2488" s="114"/>
      <c r="WYL2488" s="114"/>
      <c r="WYM2488" s="114"/>
      <c r="WYN2488" s="114"/>
      <c r="WYO2488" s="114"/>
      <c r="WYP2488" s="114"/>
      <c r="WYQ2488" s="114"/>
      <c r="WYR2488" s="114"/>
      <c r="WYS2488" s="114"/>
      <c r="WYT2488" s="114"/>
      <c r="WYU2488" s="114"/>
      <c r="WYV2488" s="114"/>
      <c r="WYW2488" s="114"/>
      <c r="WYX2488" s="114"/>
      <c r="WYY2488" s="114"/>
      <c r="WYZ2488" s="114"/>
      <c r="WZA2488" s="114"/>
      <c r="WZB2488" s="114"/>
      <c r="WZC2488" s="114"/>
      <c r="WZD2488" s="114"/>
      <c r="WZE2488" s="114"/>
      <c r="WZF2488" s="114"/>
      <c r="WZG2488" s="114"/>
      <c r="WZH2488" s="114"/>
      <c r="WZI2488" s="114"/>
      <c r="WZJ2488" s="114"/>
      <c r="WZK2488" s="114"/>
      <c r="WZL2488" s="114"/>
      <c r="WZM2488" s="114"/>
      <c r="WZN2488" s="114"/>
      <c r="WZO2488" s="114"/>
      <c r="WZP2488" s="114"/>
      <c r="WZQ2488" s="114"/>
      <c r="WZR2488" s="114"/>
      <c r="WZS2488" s="114"/>
      <c r="WZT2488" s="114"/>
      <c r="WZU2488" s="114"/>
      <c r="WZV2488" s="114"/>
      <c r="WZW2488" s="114"/>
      <c r="WZX2488" s="114"/>
      <c r="WZY2488" s="114"/>
      <c r="WZZ2488" s="114"/>
      <c r="XAA2488" s="114"/>
      <c r="XAB2488" s="114"/>
      <c r="XAC2488" s="114"/>
      <c r="XAD2488" s="114"/>
      <c r="XAE2488" s="114"/>
      <c r="XAF2488" s="114"/>
      <c r="XAG2488" s="114"/>
      <c r="XAH2488" s="114"/>
      <c r="XAI2488" s="114"/>
      <c r="XAJ2488" s="114"/>
      <c r="XAK2488" s="114"/>
      <c r="XAL2488" s="114"/>
      <c r="XAM2488" s="114"/>
      <c r="XAN2488" s="114"/>
      <c r="XAO2488" s="114"/>
      <c r="XAP2488" s="114"/>
      <c r="XAQ2488" s="114"/>
      <c r="XAR2488" s="114"/>
      <c r="XAS2488" s="114"/>
      <c r="XAT2488" s="114"/>
      <c r="XAU2488" s="114"/>
      <c r="XAV2488" s="114"/>
      <c r="XAW2488" s="114"/>
      <c r="XAX2488" s="114"/>
      <c r="XAY2488" s="114"/>
      <c r="XAZ2488" s="114"/>
      <c r="XBA2488" s="114"/>
      <c r="XBB2488" s="114"/>
      <c r="XBC2488" s="114"/>
      <c r="XBD2488" s="114"/>
      <c r="XBE2488" s="114"/>
      <c r="XBF2488" s="114"/>
      <c r="XBG2488" s="114"/>
      <c r="XBH2488" s="114"/>
      <c r="XBI2488" s="114"/>
      <c r="XBJ2488" s="114"/>
      <c r="XBK2488" s="114"/>
      <c r="XBL2488" s="114"/>
      <c r="XBM2488" s="114"/>
      <c r="XBN2488" s="114"/>
      <c r="XBO2488" s="114"/>
      <c r="XBP2488" s="114"/>
      <c r="XBQ2488" s="114"/>
      <c r="XBR2488" s="114"/>
      <c r="XBS2488" s="114"/>
      <c r="XBT2488" s="114"/>
      <c r="XBU2488" s="114"/>
      <c r="XBV2488" s="114"/>
      <c r="XBW2488" s="114"/>
      <c r="XBX2488" s="114"/>
      <c r="XBY2488" s="114"/>
      <c r="XBZ2488" s="114"/>
      <c r="XCA2488" s="114"/>
      <c r="XCB2488" s="114"/>
      <c r="XCC2488" s="114"/>
      <c r="XCD2488" s="114"/>
      <c r="XCE2488" s="114"/>
      <c r="XCF2488" s="114"/>
      <c r="XCG2488" s="114"/>
      <c r="XCH2488" s="114"/>
      <c r="XCI2488" s="114"/>
      <c r="XCJ2488" s="114"/>
      <c r="XCK2488" s="114"/>
      <c r="XCL2488" s="114"/>
      <c r="XCM2488" s="114"/>
      <c r="XCN2488" s="114"/>
      <c r="XCO2488" s="114"/>
      <c r="XCP2488" s="114"/>
      <c r="XCQ2488" s="114"/>
      <c r="XCR2488" s="114"/>
      <c r="XCS2488" s="114"/>
      <c r="XCT2488" s="114"/>
      <c r="XCU2488" s="114"/>
      <c r="XCV2488" s="114"/>
      <c r="XCW2488" s="114"/>
      <c r="XCX2488" s="114"/>
      <c r="XCY2488" s="114"/>
      <c r="XCZ2488" s="114"/>
      <c r="XDA2488" s="114"/>
      <c r="XDB2488" s="114"/>
      <c r="XDC2488" s="114"/>
      <c r="XDD2488" s="114"/>
      <c r="XDE2488" s="114"/>
      <c r="XDF2488" s="114"/>
      <c r="XDG2488" s="114"/>
      <c r="XDH2488" s="114"/>
      <c r="XDI2488" s="114"/>
      <c r="XDJ2488" s="114"/>
      <c r="XDK2488" s="114"/>
      <c r="XDL2488" s="114"/>
      <c r="XDM2488" s="114"/>
      <c r="XDN2488" s="114"/>
      <c r="XDO2488" s="114"/>
      <c r="XDP2488" s="114"/>
      <c r="XDQ2488" s="114"/>
      <c r="XDR2488" s="114"/>
      <c r="XDS2488" s="114"/>
      <c r="XDT2488" s="114"/>
      <c r="XDU2488" s="114"/>
      <c r="XDV2488" s="114"/>
      <c r="XDW2488" s="114"/>
      <c r="XDX2488" s="114"/>
      <c r="XDY2488" s="114"/>
      <c r="XDZ2488" s="114"/>
      <c r="XEA2488" s="114"/>
      <c r="XEB2488" s="114"/>
      <c r="XEC2488" s="114"/>
      <c r="XED2488" s="114"/>
      <c r="XEE2488" s="114"/>
      <c r="XEF2488" s="114"/>
      <c r="XEG2488" s="114"/>
      <c r="XEH2488" s="114"/>
      <c r="XEI2488" s="114"/>
      <c r="XEJ2488" s="114"/>
      <c r="XEK2488" s="114"/>
      <c r="XEL2488" s="114"/>
      <c r="XEM2488" s="114"/>
      <c r="XEN2488" s="114"/>
      <c r="XEO2488" s="114"/>
      <c r="XEP2488" s="311"/>
    </row>
    <row r="2489" spans="1:16370" s="75" customFormat="1" ht="31.5" x14ac:dyDescent="0.2">
      <c r="A2489" s="72" t="s">
        <v>850</v>
      </c>
      <c r="B2489" s="44">
        <v>920</v>
      </c>
      <c r="C2489" s="73" t="s">
        <v>81</v>
      </c>
      <c r="D2489" s="73" t="s">
        <v>55</v>
      </c>
      <c r="E2489" s="93" t="s">
        <v>534</v>
      </c>
      <c r="F2489" s="106"/>
      <c r="G2489" s="12">
        <f>G2490</f>
        <v>7000</v>
      </c>
    </row>
    <row r="2490" spans="1:16370" s="75" customFormat="1" x14ac:dyDescent="0.2">
      <c r="A2490" s="76" t="s">
        <v>851</v>
      </c>
      <c r="B2490" s="84">
        <v>920</v>
      </c>
      <c r="C2490" s="201" t="s">
        <v>81</v>
      </c>
      <c r="D2490" s="201" t="s">
        <v>55</v>
      </c>
      <c r="E2490" s="94" t="s">
        <v>535</v>
      </c>
      <c r="F2490" s="106"/>
      <c r="G2490" s="10">
        <f t="shared" ref="G2490:G2492" si="279">G2491</f>
        <v>7000</v>
      </c>
    </row>
    <row r="2491" spans="1:16370" s="75" customFormat="1" ht="31.5" x14ac:dyDescent="0.2">
      <c r="A2491" s="79" t="s">
        <v>22</v>
      </c>
      <c r="B2491" s="84">
        <v>920</v>
      </c>
      <c r="C2491" s="201" t="s">
        <v>81</v>
      </c>
      <c r="D2491" s="201" t="s">
        <v>55</v>
      </c>
      <c r="E2491" s="96" t="s">
        <v>535</v>
      </c>
      <c r="F2491" s="202">
        <v>200</v>
      </c>
      <c r="G2491" s="9">
        <f t="shared" si="279"/>
        <v>7000</v>
      </c>
    </row>
    <row r="2492" spans="1:16370" s="75" customFormat="1" ht="31.5" x14ac:dyDescent="0.2">
      <c r="A2492" s="79" t="s">
        <v>17</v>
      </c>
      <c r="B2492" s="84">
        <v>920</v>
      </c>
      <c r="C2492" s="201" t="s">
        <v>81</v>
      </c>
      <c r="D2492" s="201" t="s">
        <v>55</v>
      </c>
      <c r="E2492" s="96" t="s">
        <v>535</v>
      </c>
      <c r="F2492" s="202">
        <v>240</v>
      </c>
      <c r="G2492" s="9">
        <f t="shared" si="279"/>
        <v>7000</v>
      </c>
    </row>
    <row r="2493" spans="1:16370" s="75" customFormat="1" x14ac:dyDescent="0.2">
      <c r="A2493" s="79" t="s">
        <v>934</v>
      </c>
      <c r="B2493" s="84">
        <v>920</v>
      </c>
      <c r="C2493" s="201" t="s">
        <v>81</v>
      </c>
      <c r="D2493" s="201" t="s">
        <v>55</v>
      </c>
      <c r="E2493" s="201" t="s">
        <v>535</v>
      </c>
      <c r="F2493" s="202">
        <v>244</v>
      </c>
      <c r="G2493" s="9">
        <v>7000</v>
      </c>
    </row>
    <row r="2494" spans="1:16370" s="75" customFormat="1" ht="47.25" x14ac:dyDescent="0.2">
      <c r="A2494" s="72" t="s">
        <v>310</v>
      </c>
      <c r="B2494" s="44">
        <v>920</v>
      </c>
      <c r="C2494" s="73" t="s">
        <v>81</v>
      </c>
      <c r="D2494" s="73" t="s">
        <v>55</v>
      </c>
      <c r="E2494" s="93" t="s">
        <v>536</v>
      </c>
      <c r="F2494" s="106"/>
      <c r="G2494" s="12">
        <f>G2495+G2499</f>
        <v>2500</v>
      </c>
    </row>
    <row r="2495" spans="1:16370" s="75" customFormat="1" x14ac:dyDescent="0.2">
      <c r="A2495" s="76" t="s">
        <v>735</v>
      </c>
      <c r="B2495" s="84">
        <v>920</v>
      </c>
      <c r="C2495" s="201" t="s">
        <v>81</v>
      </c>
      <c r="D2495" s="201" t="s">
        <v>55</v>
      </c>
      <c r="E2495" s="94" t="s">
        <v>852</v>
      </c>
      <c r="F2495" s="106"/>
      <c r="G2495" s="10">
        <f t="shared" ref="G2495:G2497" si="280">G2496</f>
        <v>500</v>
      </c>
    </row>
    <row r="2496" spans="1:16370" s="75" customFormat="1" ht="31.5" x14ac:dyDescent="0.2">
      <c r="A2496" s="79" t="s">
        <v>22</v>
      </c>
      <c r="B2496" s="84">
        <v>920</v>
      </c>
      <c r="C2496" s="201" t="s">
        <v>81</v>
      </c>
      <c r="D2496" s="201" t="s">
        <v>55</v>
      </c>
      <c r="E2496" s="96" t="s">
        <v>852</v>
      </c>
      <c r="F2496" s="202">
        <v>200</v>
      </c>
      <c r="G2496" s="9">
        <f t="shared" si="280"/>
        <v>500</v>
      </c>
    </row>
    <row r="2497" spans="1:7" s="75" customFormat="1" ht="31.5" x14ac:dyDescent="0.2">
      <c r="A2497" s="79" t="s">
        <v>17</v>
      </c>
      <c r="B2497" s="84">
        <v>920</v>
      </c>
      <c r="C2497" s="201" t="s">
        <v>81</v>
      </c>
      <c r="D2497" s="201" t="s">
        <v>55</v>
      </c>
      <c r="E2497" s="96" t="s">
        <v>852</v>
      </c>
      <c r="F2497" s="202">
        <v>240</v>
      </c>
      <c r="G2497" s="9">
        <f t="shared" si="280"/>
        <v>500</v>
      </c>
    </row>
    <row r="2498" spans="1:7" s="75" customFormat="1" x14ac:dyDescent="0.2">
      <c r="A2498" s="79" t="s">
        <v>934</v>
      </c>
      <c r="B2498" s="84">
        <v>920</v>
      </c>
      <c r="C2498" s="201" t="s">
        <v>81</v>
      </c>
      <c r="D2498" s="201" t="s">
        <v>55</v>
      </c>
      <c r="E2498" s="96" t="s">
        <v>852</v>
      </c>
      <c r="F2498" s="202">
        <v>244</v>
      </c>
      <c r="G2498" s="9">
        <v>500</v>
      </c>
    </row>
    <row r="2499" spans="1:7" s="75" customFormat="1" x14ac:dyDescent="0.2">
      <c r="A2499" s="76" t="s">
        <v>899</v>
      </c>
      <c r="B2499" s="77">
        <v>920</v>
      </c>
      <c r="C2499" s="78" t="s">
        <v>81</v>
      </c>
      <c r="D2499" s="78" t="s">
        <v>55</v>
      </c>
      <c r="E2499" s="94" t="s">
        <v>853</v>
      </c>
      <c r="F2499" s="117"/>
      <c r="G2499" s="10">
        <f>G2500</f>
        <v>2000</v>
      </c>
    </row>
    <row r="2500" spans="1:7" s="75" customFormat="1" ht="31.5" x14ac:dyDescent="0.2">
      <c r="A2500" s="79" t="s">
        <v>22</v>
      </c>
      <c r="B2500" s="84">
        <v>920</v>
      </c>
      <c r="C2500" s="201" t="s">
        <v>81</v>
      </c>
      <c r="D2500" s="201" t="s">
        <v>55</v>
      </c>
      <c r="E2500" s="96" t="s">
        <v>853</v>
      </c>
      <c r="F2500" s="202">
        <v>200</v>
      </c>
      <c r="G2500" s="9">
        <f>G2501</f>
        <v>2000</v>
      </c>
    </row>
    <row r="2501" spans="1:7" s="75" customFormat="1" ht="31.5" x14ac:dyDescent="0.2">
      <c r="A2501" s="79" t="s">
        <v>17</v>
      </c>
      <c r="B2501" s="84">
        <v>920</v>
      </c>
      <c r="C2501" s="201" t="s">
        <v>81</v>
      </c>
      <c r="D2501" s="201" t="s">
        <v>55</v>
      </c>
      <c r="E2501" s="96" t="s">
        <v>853</v>
      </c>
      <c r="F2501" s="202">
        <v>240</v>
      </c>
      <c r="G2501" s="9">
        <f>G2502</f>
        <v>2000</v>
      </c>
    </row>
    <row r="2502" spans="1:7" s="75" customFormat="1" x14ac:dyDescent="0.2">
      <c r="A2502" s="79" t="s">
        <v>934</v>
      </c>
      <c r="B2502" s="84">
        <v>920</v>
      </c>
      <c r="C2502" s="201" t="s">
        <v>81</v>
      </c>
      <c r="D2502" s="201" t="s">
        <v>55</v>
      </c>
      <c r="E2502" s="96" t="s">
        <v>853</v>
      </c>
      <c r="F2502" s="202">
        <v>244</v>
      </c>
      <c r="G2502" s="9">
        <v>2000</v>
      </c>
    </row>
    <row r="2503" spans="1:7" s="75" customFormat="1" ht="56.25" x14ac:dyDescent="0.3">
      <c r="A2503" s="230" t="s">
        <v>1047</v>
      </c>
      <c r="B2503" s="44">
        <v>920</v>
      </c>
      <c r="C2503" s="48" t="s">
        <v>81</v>
      </c>
      <c r="D2503" s="48" t="s">
        <v>55</v>
      </c>
      <c r="E2503" s="247" t="s">
        <v>1049</v>
      </c>
      <c r="F2503" s="256"/>
      <c r="G2503" s="257">
        <f>G2504+G2509+G2529</f>
        <v>209812</v>
      </c>
    </row>
    <row r="2504" spans="1:7" s="59" customFormat="1" ht="42" customHeight="1" x14ac:dyDescent="0.25">
      <c r="A2504" s="181" t="s">
        <v>1065</v>
      </c>
      <c r="B2504" s="44">
        <v>920</v>
      </c>
      <c r="C2504" s="48" t="s">
        <v>81</v>
      </c>
      <c r="D2504" s="48" t="s">
        <v>55</v>
      </c>
      <c r="E2504" s="73" t="s">
        <v>1070</v>
      </c>
      <c r="F2504" s="253"/>
      <c r="G2504" s="198">
        <f>G2505</f>
        <v>138478</v>
      </c>
    </row>
    <row r="2505" spans="1:7" s="88" customFormat="1" ht="47.25" x14ac:dyDescent="0.25">
      <c r="A2505" s="189" t="s">
        <v>1066</v>
      </c>
      <c r="B2505" s="77">
        <v>920</v>
      </c>
      <c r="C2505" s="49" t="s">
        <v>81</v>
      </c>
      <c r="D2505" s="49" t="s">
        <v>55</v>
      </c>
      <c r="E2505" s="78" t="s">
        <v>1071</v>
      </c>
      <c r="F2505" s="78"/>
      <c r="G2505" s="259">
        <f>G2506</f>
        <v>138478</v>
      </c>
    </row>
    <row r="2506" spans="1:7" s="75" customFormat="1" ht="31.5" x14ac:dyDescent="0.25">
      <c r="A2506" s="174" t="s">
        <v>22</v>
      </c>
      <c r="B2506" s="202">
        <v>920</v>
      </c>
      <c r="C2506" s="283" t="s">
        <v>81</v>
      </c>
      <c r="D2506" s="283" t="s">
        <v>55</v>
      </c>
      <c r="E2506" s="201" t="s">
        <v>1071</v>
      </c>
      <c r="F2506" s="145" t="s">
        <v>15</v>
      </c>
      <c r="G2506" s="196">
        <f>G2507</f>
        <v>138478</v>
      </c>
    </row>
    <row r="2507" spans="1:7" s="75" customFormat="1" ht="31.5" x14ac:dyDescent="0.25">
      <c r="A2507" s="174" t="s">
        <v>17</v>
      </c>
      <c r="B2507" s="202">
        <v>920</v>
      </c>
      <c r="C2507" s="283" t="s">
        <v>81</v>
      </c>
      <c r="D2507" s="283" t="s">
        <v>55</v>
      </c>
      <c r="E2507" s="201" t="s">
        <v>1071</v>
      </c>
      <c r="F2507" s="145" t="s">
        <v>16</v>
      </c>
      <c r="G2507" s="196">
        <f>G2508</f>
        <v>138478</v>
      </c>
    </row>
    <row r="2508" spans="1:7" s="75" customFormat="1" ht="18.75" x14ac:dyDescent="0.25">
      <c r="A2508" s="197" t="s">
        <v>934</v>
      </c>
      <c r="B2508" s="202">
        <v>920</v>
      </c>
      <c r="C2508" s="283" t="s">
        <v>81</v>
      </c>
      <c r="D2508" s="283" t="s">
        <v>55</v>
      </c>
      <c r="E2508" s="201" t="s">
        <v>1071</v>
      </c>
      <c r="F2508" s="145" t="s">
        <v>128</v>
      </c>
      <c r="G2508" s="196">
        <f>144675-6197</f>
        <v>138478</v>
      </c>
    </row>
    <row r="2509" spans="1:7" s="59" customFormat="1" ht="30.75" customHeight="1" x14ac:dyDescent="0.25">
      <c r="A2509" s="181" t="s">
        <v>1100</v>
      </c>
      <c r="B2509" s="44">
        <v>920</v>
      </c>
      <c r="C2509" s="48" t="s">
        <v>81</v>
      </c>
      <c r="D2509" s="48" t="s">
        <v>55</v>
      </c>
      <c r="E2509" s="73" t="s">
        <v>1050</v>
      </c>
      <c r="F2509" s="253"/>
      <c r="G2509" s="198">
        <f>G2510+G2514+G2518+G2522</f>
        <v>51330</v>
      </c>
    </row>
    <row r="2510" spans="1:7" s="88" customFormat="1" ht="18.75" x14ac:dyDescent="0.25">
      <c r="A2510" s="189" t="s">
        <v>796</v>
      </c>
      <c r="B2510" s="77">
        <v>920</v>
      </c>
      <c r="C2510" s="49" t="s">
        <v>81</v>
      </c>
      <c r="D2510" s="49" t="s">
        <v>55</v>
      </c>
      <c r="E2510" s="78" t="s">
        <v>1073</v>
      </c>
      <c r="F2510" s="78"/>
      <c r="G2510" s="259">
        <f>G2511</f>
        <v>2500</v>
      </c>
    </row>
    <row r="2511" spans="1:7" s="75" customFormat="1" ht="31.5" x14ac:dyDescent="0.25">
      <c r="A2511" s="174" t="s">
        <v>22</v>
      </c>
      <c r="B2511" s="84">
        <v>920</v>
      </c>
      <c r="C2511" s="50" t="s">
        <v>81</v>
      </c>
      <c r="D2511" s="50" t="s">
        <v>55</v>
      </c>
      <c r="E2511" s="201" t="s">
        <v>1073</v>
      </c>
      <c r="F2511" s="145" t="s">
        <v>15</v>
      </c>
      <c r="G2511" s="258">
        <f>G2512</f>
        <v>2500</v>
      </c>
    </row>
    <row r="2512" spans="1:7" s="75" customFormat="1" ht="31.5" x14ac:dyDescent="0.25">
      <c r="A2512" s="174" t="s">
        <v>17</v>
      </c>
      <c r="B2512" s="84">
        <v>920</v>
      </c>
      <c r="C2512" s="50" t="s">
        <v>81</v>
      </c>
      <c r="D2512" s="50" t="s">
        <v>55</v>
      </c>
      <c r="E2512" s="201" t="s">
        <v>1073</v>
      </c>
      <c r="F2512" s="145" t="s">
        <v>16</v>
      </c>
      <c r="G2512" s="258">
        <f>G2513</f>
        <v>2500</v>
      </c>
    </row>
    <row r="2513" spans="1:7" s="75" customFormat="1" ht="18.75" x14ac:dyDescent="0.25">
      <c r="A2513" s="197" t="s">
        <v>934</v>
      </c>
      <c r="B2513" s="84">
        <v>920</v>
      </c>
      <c r="C2513" s="50" t="s">
        <v>81</v>
      </c>
      <c r="D2513" s="50" t="s">
        <v>55</v>
      </c>
      <c r="E2513" s="201" t="s">
        <v>1073</v>
      </c>
      <c r="F2513" s="145" t="s">
        <v>128</v>
      </c>
      <c r="G2513" s="258">
        <v>2500</v>
      </c>
    </row>
    <row r="2514" spans="1:7" s="75" customFormat="1" ht="18.75" x14ac:dyDescent="0.25">
      <c r="A2514" s="189" t="s">
        <v>928</v>
      </c>
      <c r="B2514" s="77">
        <v>920</v>
      </c>
      <c r="C2514" s="49" t="s">
        <v>81</v>
      </c>
      <c r="D2514" s="49" t="s">
        <v>55</v>
      </c>
      <c r="E2514" s="78" t="s">
        <v>1074</v>
      </c>
      <c r="F2514" s="78"/>
      <c r="G2514" s="259">
        <f>G2515</f>
        <v>660</v>
      </c>
    </row>
    <row r="2515" spans="1:7" s="75" customFormat="1" ht="31.5" x14ac:dyDescent="0.25">
      <c r="A2515" s="174" t="s">
        <v>22</v>
      </c>
      <c r="B2515" s="84">
        <v>920</v>
      </c>
      <c r="C2515" s="50" t="s">
        <v>81</v>
      </c>
      <c r="D2515" s="50" t="s">
        <v>55</v>
      </c>
      <c r="E2515" s="201" t="s">
        <v>1074</v>
      </c>
      <c r="F2515" s="145" t="s">
        <v>15</v>
      </c>
      <c r="G2515" s="196">
        <f>G2516</f>
        <v>660</v>
      </c>
    </row>
    <row r="2516" spans="1:7" s="75" customFormat="1" ht="31.5" x14ac:dyDescent="0.25">
      <c r="A2516" s="174" t="s">
        <v>17</v>
      </c>
      <c r="B2516" s="84">
        <v>920</v>
      </c>
      <c r="C2516" s="50" t="s">
        <v>81</v>
      </c>
      <c r="D2516" s="50" t="s">
        <v>55</v>
      </c>
      <c r="E2516" s="201" t="s">
        <v>1074</v>
      </c>
      <c r="F2516" s="145" t="s">
        <v>16</v>
      </c>
      <c r="G2516" s="196">
        <f>G2517</f>
        <v>660</v>
      </c>
    </row>
    <row r="2517" spans="1:7" s="75" customFormat="1" ht="18.75" x14ac:dyDescent="0.25">
      <c r="A2517" s="197" t="s">
        <v>934</v>
      </c>
      <c r="B2517" s="84">
        <v>920</v>
      </c>
      <c r="C2517" s="50" t="s">
        <v>81</v>
      </c>
      <c r="D2517" s="50" t="s">
        <v>55</v>
      </c>
      <c r="E2517" s="201" t="s">
        <v>1074</v>
      </c>
      <c r="F2517" s="145" t="s">
        <v>128</v>
      </c>
      <c r="G2517" s="196">
        <f>660</f>
        <v>660</v>
      </c>
    </row>
    <row r="2518" spans="1:7" s="88" customFormat="1" ht="18.75" x14ac:dyDescent="0.25">
      <c r="A2518" s="189" t="s">
        <v>793</v>
      </c>
      <c r="B2518" s="77">
        <v>920</v>
      </c>
      <c r="C2518" s="49" t="s">
        <v>81</v>
      </c>
      <c r="D2518" s="49" t="s">
        <v>55</v>
      </c>
      <c r="E2518" s="78" t="s">
        <v>1077</v>
      </c>
      <c r="F2518" s="78"/>
      <c r="G2518" s="259">
        <f>G2519</f>
        <v>40100</v>
      </c>
    </row>
    <row r="2519" spans="1:7" s="75" customFormat="1" ht="31.5" x14ac:dyDescent="0.25">
      <c r="A2519" s="174" t="s">
        <v>22</v>
      </c>
      <c r="B2519" s="84">
        <v>920</v>
      </c>
      <c r="C2519" s="50" t="s">
        <v>81</v>
      </c>
      <c r="D2519" s="50" t="s">
        <v>55</v>
      </c>
      <c r="E2519" s="201" t="s">
        <v>1077</v>
      </c>
      <c r="F2519" s="145" t="s">
        <v>15</v>
      </c>
      <c r="G2519" s="258">
        <f>G2520</f>
        <v>40100</v>
      </c>
    </row>
    <row r="2520" spans="1:7" s="75" customFormat="1" ht="31.5" x14ac:dyDescent="0.25">
      <c r="A2520" s="174" t="s">
        <v>17</v>
      </c>
      <c r="B2520" s="84">
        <v>920</v>
      </c>
      <c r="C2520" s="50" t="s">
        <v>81</v>
      </c>
      <c r="D2520" s="50" t="s">
        <v>55</v>
      </c>
      <c r="E2520" s="201" t="s">
        <v>1077</v>
      </c>
      <c r="F2520" s="145" t="s">
        <v>16</v>
      </c>
      <c r="G2520" s="258">
        <f>G2521</f>
        <v>40100</v>
      </c>
    </row>
    <row r="2521" spans="1:7" s="75" customFormat="1" ht="18.75" x14ac:dyDescent="0.25">
      <c r="A2521" s="197" t="s">
        <v>934</v>
      </c>
      <c r="B2521" s="84">
        <v>920</v>
      </c>
      <c r="C2521" s="50" t="s">
        <v>81</v>
      </c>
      <c r="D2521" s="50" t="s">
        <v>55</v>
      </c>
      <c r="E2521" s="201" t="s">
        <v>1077</v>
      </c>
      <c r="F2521" s="145" t="s">
        <v>128</v>
      </c>
      <c r="G2521" s="258">
        <v>40100</v>
      </c>
    </row>
    <row r="2522" spans="1:7" s="88" customFormat="1" ht="18.75" x14ac:dyDescent="0.25">
      <c r="A2522" s="203" t="s">
        <v>929</v>
      </c>
      <c r="B2522" s="77">
        <v>920</v>
      </c>
      <c r="C2522" s="49" t="s">
        <v>81</v>
      </c>
      <c r="D2522" s="49" t="s">
        <v>55</v>
      </c>
      <c r="E2522" s="78" t="s">
        <v>1078</v>
      </c>
      <c r="F2522" s="117"/>
      <c r="G2522" s="259">
        <f>G2523+G2526</f>
        <v>8070</v>
      </c>
    </row>
    <row r="2523" spans="1:7" s="75" customFormat="1" ht="31.5" x14ac:dyDescent="0.25">
      <c r="A2523" s="174" t="s">
        <v>22</v>
      </c>
      <c r="B2523" s="84">
        <v>920</v>
      </c>
      <c r="C2523" s="50" t="s">
        <v>81</v>
      </c>
      <c r="D2523" s="50" t="s">
        <v>55</v>
      </c>
      <c r="E2523" s="201" t="s">
        <v>1078</v>
      </c>
      <c r="F2523" s="201" t="s">
        <v>15</v>
      </c>
      <c r="G2523" s="196">
        <f t="shared" ref="G2523:G2524" si="281">G2524</f>
        <v>1570</v>
      </c>
    </row>
    <row r="2524" spans="1:7" s="75" customFormat="1" ht="31.5" x14ac:dyDescent="0.25">
      <c r="A2524" s="174" t="s">
        <v>17</v>
      </c>
      <c r="B2524" s="84">
        <v>920</v>
      </c>
      <c r="C2524" s="50" t="s">
        <v>81</v>
      </c>
      <c r="D2524" s="50" t="s">
        <v>55</v>
      </c>
      <c r="E2524" s="201" t="s">
        <v>1078</v>
      </c>
      <c r="F2524" s="201" t="s">
        <v>16</v>
      </c>
      <c r="G2524" s="196">
        <f t="shared" si="281"/>
        <v>1570</v>
      </c>
    </row>
    <row r="2525" spans="1:7" s="75" customFormat="1" ht="18.75" x14ac:dyDescent="0.25">
      <c r="A2525" s="197" t="s">
        <v>934</v>
      </c>
      <c r="B2525" s="84">
        <v>920</v>
      </c>
      <c r="C2525" s="50" t="s">
        <v>81</v>
      </c>
      <c r="D2525" s="50" t="s">
        <v>55</v>
      </c>
      <c r="E2525" s="201" t="s">
        <v>1078</v>
      </c>
      <c r="F2525" s="201" t="s">
        <v>128</v>
      </c>
      <c r="G2525" s="196">
        <f>500+1070</f>
        <v>1570</v>
      </c>
    </row>
    <row r="2526" spans="1:7" s="75" customFormat="1" ht="31.5" x14ac:dyDescent="0.25">
      <c r="A2526" s="175" t="s">
        <v>423</v>
      </c>
      <c r="B2526" s="84">
        <v>920</v>
      </c>
      <c r="C2526" s="50" t="s">
        <v>81</v>
      </c>
      <c r="D2526" s="50" t="s">
        <v>55</v>
      </c>
      <c r="E2526" s="201" t="s">
        <v>1078</v>
      </c>
      <c r="F2526" s="60" t="s">
        <v>36</v>
      </c>
      <c r="G2526" s="196">
        <f t="shared" ref="G2526:G2527" si="282">G2527</f>
        <v>6500</v>
      </c>
    </row>
    <row r="2527" spans="1:7" s="75" customFormat="1" ht="18.75" x14ac:dyDescent="0.25">
      <c r="A2527" s="174" t="s">
        <v>35</v>
      </c>
      <c r="B2527" s="84">
        <v>920</v>
      </c>
      <c r="C2527" s="50" t="s">
        <v>81</v>
      </c>
      <c r="D2527" s="50" t="s">
        <v>55</v>
      </c>
      <c r="E2527" s="201" t="s">
        <v>1078</v>
      </c>
      <c r="F2527" s="60">
        <v>410</v>
      </c>
      <c r="G2527" s="196">
        <f t="shared" si="282"/>
        <v>6500</v>
      </c>
    </row>
    <row r="2528" spans="1:7" s="75" customFormat="1" ht="31.5" x14ac:dyDescent="0.25">
      <c r="A2528" s="174" t="s">
        <v>136</v>
      </c>
      <c r="B2528" s="84">
        <v>920</v>
      </c>
      <c r="C2528" s="50" t="s">
        <v>81</v>
      </c>
      <c r="D2528" s="50" t="s">
        <v>55</v>
      </c>
      <c r="E2528" s="201" t="s">
        <v>1078</v>
      </c>
      <c r="F2528" s="60" t="s">
        <v>137</v>
      </c>
      <c r="G2528" s="196">
        <v>6500</v>
      </c>
    </row>
    <row r="2529" spans="1:7" s="59" customFormat="1" ht="31.5" x14ac:dyDescent="0.25">
      <c r="A2529" s="181" t="s">
        <v>1067</v>
      </c>
      <c r="B2529" s="44">
        <v>920</v>
      </c>
      <c r="C2529" s="48" t="s">
        <v>81</v>
      </c>
      <c r="D2529" s="48" t="s">
        <v>55</v>
      </c>
      <c r="E2529" s="73" t="s">
        <v>1080</v>
      </c>
      <c r="F2529" s="253"/>
      <c r="G2529" s="198">
        <f>G2530+G2534+G2538+G2542</f>
        <v>20004</v>
      </c>
    </row>
    <row r="2530" spans="1:7" s="88" customFormat="1" ht="18.75" x14ac:dyDescent="0.25">
      <c r="A2530" s="189" t="s">
        <v>1153</v>
      </c>
      <c r="B2530" s="77">
        <v>920</v>
      </c>
      <c r="C2530" s="49" t="s">
        <v>81</v>
      </c>
      <c r="D2530" s="49" t="s">
        <v>55</v>
      </c>
      <c r="E2530" s="78" t="s">
        <v>1081</v>
      </c>
      <c r="F2530" s="77"/>
      <c r="G2530" s="259">
        <f t="shared" ref="G2530:G2532" si="283">G2531</f>
        <v>2000</v>
      </c>
    </row>
    <row r="2531" spans="1:7" s="75" customFormat="1" ht="31.5" x14ac:dyDescent="0.25">
      <c r="A2531" s="175" t="s">
        <v>423</v>
      </c>
      <c r="B2531" s="84">
        <v>920</v>
      </c>
      <c r="C2531" s="50" t="s">
        <v>81</v>
      </c>
      <c r="D2531" s="50" t="s">
        <v>55</v>
      </c>
      <c r="E2531" s="201" t="s">
        <v>1081</v>
      </c>
      <c r="F2531" s="60" t="s">
        <v>36</v>
      </c>
      <c r="G2531" s="196">
        <f t="shared" si="283"/>
        <v>2000</v>
      </c>
    </row>
    <row r="2532" spans="1:7" s="75" customFormat="1" ht="18.75" x14ac:dyDescent="0.25">
      <c r="A2532" s="174" t="s">
        <v>35</v>
      </c>
      <c r="B2532" s="84">
        <v>920</v>
      </c>
      <c r="C2532" s="50" t="s">
        <v>81</v>
      </c>
      <c r="D2532" s="50" t="s">
        <v>55</v>
      </c>
      <c r="E2532" s="201" t="s">
        <v>1081</v>
      </c>
      <c r="F2532" s="60">
        <v>410</v>
      </c>
      <c r="G2532" s="196">
        <f t="shared" si="283"/>
        <v>2000</v>
      </c>
    </row>
    <row r="2533" spans="1:7" s="75" customFormat="1" ht="31.5" x14ac:dyDescent="0.25">
      <c r="A2533" s="174" t="s">
        <v>136</v>
      </c>
      <c r="B2533" s="84">
        <v>920</v>
      </c>
      <c r="C2533" s="50" t="s">
        <v>81</v>
      </c>
      <c r="D2533" s="50" t="s">
        <v>55</v>
      </c>
      <c r="E2533" s="201" t="s">
        <v>1081</v>
      </c>
      <c r="F2533" s="60" t="s">
        <v>137</v>
      </c>
      <c r="G2533" s="196">
        <v>2000</v>
      </c>
    </row>
    <row r="2534" spans="1:7" s="88" customFormat="1" ht="18.75" x14ac:dyDescent="0.25">
      <c r="A2534" s="189" t="s">
        <v>669</v>
      </c>
      <c r="B2534" s="77">
        <v>920</v>
      </c>
      <c r="C2534" s="49" t="s">
        <v>81</v>
      </c>
      <c r="D2534" s="49" t="s">
        <v>55</v>
      </c>
      <c r="E2534" s="78" t="s">
        <v>1082</v>
      </c>
      <c r="F2534" s="117"/>
      <c r="G2534" s="259">
        <f t="shared" ref="G2534:G2544" si="284">G2535</f>
        <v>2000</v>
      </c>
    </row>
    <row r="2535" spans="1:7" s="75" customFormat="1" ht="31.5" x14ac:dyDescent="0.25">
      <c r="A2535" s="197" t="s">
        <v>22</v>
      </c>
      <c r="B2535" s="84">
        <v>920</v>
      </c>
      <c r="C2535" s="50" t="s">
        <v>81</v>
      </c>
      <c r="D2535" s="50" t="s">
        <v>55</v>
      </c>
      <c r="E2535" s="201" t="s">
        <v>1082</v>
      </c>
      <c r="F2535" s="202">
        <v>200</v>
      </c>
      <c r="G2535" s="196">
        <f t="shared" si="284"/>
        <v>2000</v>
      </c>
    </row>
    <row r="2536" spans="1:7" s="75" customFormat="1" ht="31.5" x14ac:dyDescent="0.25">
      <c r="A2536" s="197" t="s">
        <v>17</v>
      </c>
      <c r="B2536" s="84">
        <v>920</v>
      </c>
      <c r="C2536" s="50" t="s">
        <v>81</v>
      </c>
      <c r="D2536" s="50" t="s">
        <v>55</v>
      </c>
      <c r="E2536" s="201" t="s">
        <v>1082</v>
      </c>
      <c r="F2536" s="202">
        <v>240</v>
      </c>
      <c r="G2536" s="196">
        <f t="shared" si="284"/>
        <v>2000</v>
      </c>
    </row>
    <row r="2537" spans="1:7" s="75" customFormat="1" ht="18.75" x14ac:dyDescent="0.25">
      <c r="A2537" s="197" t="s">
        <v>934</v>
      </c>
      <c r="B2537" s="84">
        <v>920</v>
      </c>
      <c r="C2537" s="50" t="s">
        <v>81</v>
      </c>
      <c r="D2537" s="50" t="s">
        <v>55</v>
      </c>
      <c r="E2537" s="201" t="s">
        <v>1082</v>
      </c>
      <c r="F2537" s="202">
        <v>244</v>
      </c>
      <c r="G2537" s="196">
        <v>2000</v>
      </c>
    </row>
    <row r="2538" spans="1:7" s="88" customFormat="1" ht="18.75" x14ac:dyDescent="0.25">
      <c r="A2538" s="189" t="s">
        <v>776</v>
      </c>
      <c r="B2538" s="77">
        <v>920</v>
      </c>
      <c r="C2538" s="49" t="s">
        <v>81</v>
      </c>
      <c r="D2538" s="49" t="s">
        <v>55</v>
      </c>
      <c r="E2538" s="78" t="s">
        <v>1083</v>
      </c>
      <c r="F2538" s="78"/>
      <c r="G2538" s="259">
        <f t="shared" si="284"/>
        <v>11450</v>
      </c>
    </row>
    <row r="2539" spans="1:7" s="75" customFormat="1" ht="31.5" x14ac:dyDescent="0.25">
      <c r="A2539" s="197" t="s">
        <v>22</v>
      </c>
      <c r="B2539" s="84">
        <v>920</v>
      </c>
      <c r="C2539" s="50" t="s">
        <v>81</v>
      </c>
      <c r="D2539" s="50" t="s">
        <v>55</v>
      </c>
      <c r="E2539" s="201" t="s">
        <v>1083</v>
      </c>
      <c r="F2539" s="202">
        <v>200</v>
      </c>
      <c r="G2539" s="196">
        <f t="shared" si="284"/>
        <v>11450</v>
      </c>
    </row>
    <row r="2540" spans="1:7" s="75" customFormat="1" ht="31.5" x14ac:dyDescent="0.25">
      <c r="A2540" s="197" t="s">
        <v>17</v>
      </c>
      <c r="B2540" s="84">
        <v>920</v>
      </c>
      <c r="C2540" s="50" t="s">
        <v>81</v>
      </c>
      <c r="D2540" s="50" t="s">
        <v>55</v>
      </c>
      <c r="E2540" s="201" t="s">
        <v>1083</v>
      </c>
      <c r="F2540" s="202">
        <v>240</v>
      </c>
      <c r="G2540" s="196">
        <f t="shared" si="284"/>
        <v>11450</v>
      </c>
    </row>
    <row r="2541" spans="1:7" s="75" customFormat="1" ht="18.75" x14ac:dyDescent="0.25">
      <c r="A2541" s="197" t="s">
        <v>934</v>
      </c>
      <c r="B2541" s="84">
        <v>920</v>
      </c>
      <c r="C2541" s="50" t="s">
        <v>81</v>
      </c>
      <c r="D2541" s="50" t="s">
        <v>55</v>
      </c>
      <c r="E2541" s="201" t="s">
        <v>1083</v>
      </c>
      <c r="F2541" s="202">
        <v>244</v>
      </c>
      <c r="G2541" s="196">
        <v>11450</v>
      </c>
    </row>
    <row r="2542" spans="1:7" s="88" customFormat="1" ht="18.75" x14ac:dyDescent="0.25">
      <c r="A2542" s="189" t="s">
        <v>777</v>
      </c>
      <c r="B2542" s="77">
        <v>920</v>
      </c>
      <c r="C2542" s="49" t="s">
        <v>81</v>
      </c>
      <c r="D2542" s="49" t="s">
        <v>55</v>
      </c>
      <c r="E2542" s="78" t="s">
        <v>1084</v>
      </c>
      <c r="F2542" s="78"/>
      <c r="G2542" s="259">
        <f t="shared" si="284"/>
        <v>4554</v>
      </c>
    </row>
    <row r="2543" spans="1:7" s="75" customFormat="1" ht="31.5" x14ac:dyDescent="0.25">
      <c r="A2543" s="197" t="s">
        <v>22</v>
      </c>
      <c r="B2543" s="84">
        <v>920</v>
      </c>
      <c r="C2543" s="50" t="s">
        <v>81</v>
      </c>
      <c r="D2543" s="50" t="s">
        <v>55</v>
      </c>
      <c r="E2543" s="201" t="s">
        <v>1084</v>
      </c>
      <c r="F2543" s="202">
        <v>200</v>
      </c>
      <c r="G2543" s="196">
        <f t="shared" si="284"/>
        <v>4554</v>
      </c>
    </row>
    <row r="2544" spans="1:7" s="75" customFormat="1" ht="31.5" x14ac:dyDescent="0.25">
      <c r="A2544" s="197" t="s">
        <v>17</v>
      </c>
      <c r="B2544" s="84">
        <v>920</v>
      </c>
      <c r="C2544" s="50" t="s">
        <v>81</v>
      </c>
      <c r="D2544" s="50" t="s">
        <v>55</v>
      </c>
      <c r="E2544" s="201" t="s">
        <v>1084</v>
      </c>
      <c r="F2544" s="202">
        <v>240</v>
      </c>
      <c r="G2544" s="196">
        <f t="shared" si="284"/>
        <v>4554</v>
      </c>
    </row>
    <row r="2545" spans="1:7" s="75" customFormat="1" ht="18.75" x14ac:dyDescent="0.25">
      <c r="A2545" s="197" t="s">
        <v>934</v>
      </c>
      <c r="B2545" s="84">
        <v>920</v>
      </c>
      <c r="C2545" s="50" t="s">
        <v>81</v>
      </c>
      <c r="D2545" s="50" t="s">
        <v>55</v>
      </c>
      <c r="E2545" s="201" t="s">
        <v>1084</v>
      </c>
      <c r="F2545" s="202">
        <v>244</v>
      </c>
      <c r="G2545" s="196">
        <f>6784-2230</f>
        <v>4554</v>
      </c>
    </row>
    <row r="2546" spans="1:7" ht="18.75" x14ac:dyDescent="0.2">
      <c r="A2546" s="46" t="s">
        <v>66</v>
      </c>
      <c r="B2546" s="44">
        <v>920</v>
      </c>
      <c r="C2546" s="48" t="s">
        <v>65</v>
      </c>
      <c r="D2546" s="48"/>
      <c r="E2546" s="48"/>
      <c r="F2546" s="48"/>
      <c r="G2546" s="20">
        <f t="shared" ref="G2546:G2548" si="285">G2547</f>
        <v>2000</v>
      </c>
    </row>
    <row r="2547" spans="1:7" x14ac:dyDescent="0.2">
      <c r="A2547" s="85" t="s">
        <v>68</v>
      </c>
      <c r="B2547" s="44">
        <v>920</v>
      </c>
      <c r="C2547" s="73" t="s">
        <v>65</v>
      </c>
      <c r="D2547" s="73" t="s">
        <v>65</v>
      </c>
      <c r="E2547" s="86" t="s">
        <v>92</v>
      </c>
      <c r="F2547" s="60"/>
      <c r="G2547" s="1">
        <f t="shared" si="285"/>
        <v>2000</v>
      </c>
    </row>
    <row r="2548" spans="1:7" ht="31.5" x14ac:dyDescent="0.2">
      <c r="A2548" s="87" t="s">
        <v>682</v>
      </c>
      <c r="B2548" s="44">
        <v>920</v>
      </c>
      <c r="C2548" s="73" t="s">
        <v>65</v>
      </c>
      <c r="D2548" s="73" t="s">
        <v>65</v>
      </c>
      <c r="E2548" s="73" t="s">
        <v>358</v>
      </c>
      <c r="F2548" s="73"/>
      <c r="G2548" s="1">
        <f t="shared" si="285"/>
        <v>2000</v>
      </c>
    </row>
    <row r="2549" spans="1:7" x14ac:dyDescent="0.2">
      <c r="A2549" s="72" t="s">
        <v>114</v>
      </c>
      <c r="B2549" s="44">
        <v>920</v>
      </c>
      <c r="C2549" s="73" t="s">
        <v>65</v>
      </c>
      <c r="D2549" s="73" t="s">
        <v>65</v>
      </c>
      <c r="E2549" s="93" t="s">
        <v>381</v>
      </c>
      <c r="F2549" s="201"/>
      <c r="G2549" s="1">
        <f>G2550+G2555</f>
        <v>2000</v>
      </c>
    </row>
    <row r="2550" spans="1:7" ht="31.5" x14ac:dyDescent="0.2">
      <c r="A2550" s="72" t="s">
        <v>411</v>
      </c>
      <c r="B2550" s="44">
        <v>920</v>
      </c>
      <c r="C2550" s="73" t="s">
        <v>65</v>
      </c>
      <c r="D2550" s="73" t="s">
        <v>65</v>
      </c>
      <c r="E2550" s="93" t="s">
        <v>383</v>
      </c>
      <c r="F2550" s="201"/>
      <c r="G2550" s="5">
        <f t="shared" ref="G2550:G2553" si="286">G2551</f>
        <v>1167</v>
      </c>
    </row>
    <row r="2551" spans="1:7" ht="31.5" x14ac:dyDescent="0.2">
      <c r="A2551" s="99" t="s">
        <v>643</v>
      </c>
      <c r="B2551" s="77">
        <v>920</v>
      </c>
      <c r="C2551" s="78" t="s">
        <v>65</v>
      </c>
      <c r="D2551" s="78" t="s">
        <v>65</v>
      </c>
      <c r="E2551" s="78" t="s">
        <v>382</v>
      </c>
      <c r="F2551" s="201"/>
      <c r="G2551" s="5">
        <f t="shared" si="286"/>
        <v>1167</v>
      </c>
    </row>
    <row r="2552" spans="1:7" ht="31.5" x14ac:dyDescent="0.2">
      <c r="A2552" s="108" t="s">
        <v>22</v>
      </c>
      <c r="B2552" s="202">
        <v>920</v>
      </c>
      <c r="C2552" s="201" t="s">
        <v>65</v>
      </c>
      <c r="D2552" s="201" t="s">
        <v>65</v>
      </c>
      <c r="E2552" s="201" t="s">
        <v>382</v>
      </c>
      <c r="F2552" s="201" t="s">
        <v>15</v>
      </c>
      <c r="G2552" s="5">
        <f t="shared" si="286"/>
        <v>1167</v>
      </c>
    </row>
    <row r="2553" spans="1:7" ht="31.5" x14ac:dyDescent="0.2">
      <c r="A2553" s="108" t="s">
        <v>17</v>
      </c>
      <c r="B2553" s="202">
        <v>920</v>
      </c>
      <c r="C2553" s="201" t="s">
        <v>65</v>
      </c>
      <c r="D2553" s="201" t="s">
        <v>65</v>
      </c>
      <c r="E2553" s="201" t="s">
        <v>382</v>
      </c>
      <c r="F2553" s="201" t="s">
        <v>16</v>
      </c>
      <c r="G2553" s="5">
        <f t="shared" si="286"/>
        <v>1167</v>
      </c>
    </row>
    <row r="2554" spans="1:7" ht="24" customHeight="1" x14ac:dyDescent="0.25">
      <c r="A2554" s="197" t="s">
        <v>934</v>
      </c>
      <c r="B2554" s="202">
        <v>920</v>
      </c>
      <c r="C2554" s="201" t="s">
        <v>65</v>
      </c>
      <c r="D2554" s="201" t="s">
        <v>65</v>
      </c>
      <c r="E2554" s="201" t="s">
        <v>382</v>
      </c>
      <c r="F2554" s="201" t="s">
        <v>128</v>
      </c>
      <c r="G2554" s="5">
        <v>1167</v>
      </c>
    </row>
    <row r="2555" spans="1:7" ht="31.5" x14ac:dyDescent="0.2">
      <c r="A2555" s="72" t="s">
        <v>384</v>
      </c>
      <c r="B2555" s="44">
        <v>920</v>
      </c>
      <c r="C2555" s="73" t="s">
        <v>65</v>
      </c>
      <c r="D2555" s="73" t="s">
        <v>65</v>
      </c>
      <c r="E2555" s="93" t="s">
        <v>386</v>
      </c>
      <c r="F2555" s="201"/>
      <c r="G2555" s="5">
        <f>G2556+G2560+G2564</f>
        <v>833</v>
      </c>
    </row>
    <row r="2556" spans="1:7" x14ac:dyDescent="0.2">
      <c r="A2556" s="99" t="s">
        <v>385</v>
      </c>
      <c r="B2556" s="77">
        <v>920</v>
      </c>
      <c r="C2556" s="78" t="s">
        <v>65</v>
      </c>
      <c r="D2556" s="78" t="s">
        <v>65</v>
      </c>
      <c r="E2556" s="78" t="s">
        <v>445</v>
      </c>
      <c r="F2556" s="201"/>
      <c r="G2556" s="5">
        <f t="shared" ref="G2556:G2558" si="287">G2557</f>
        <v>670</v>
      </c>
    </row>
    <row r="2557" spans="1:7" ht="31.5" x14ac:dyDescent="0.2">
      <c r="A2557" s="108" t="s">
        <v>22</v>
      </c>
      <c r="B2557" s="202">
        <v>920</v>
      </c>
      <c r="C2557" s="201" t="s">
        <v>65</v>
      </c>
      <c r="D2557" s="201" t="s">
        <v>65</v>
      </c>
      <c r="E2557" s="201" t="s">
        <v>445</v>
      </c>
      <c r="F2557" s="201" t="s">
        <v>15</v>
      </c>
      <c r="G2557" s="5">
        <f t="shared" si="287"/>
        <v>670</v>
      </c>
    </row>
    <row r="2558" spans="1:7" ht="42.75" customHeight="1" x14ac:dyDescent="0.2">
      <c r="A2558" s="108" t="s">
        <v>17</v>
      </c>
      <c r="B2558" s="202">
        <v>920</v>
      </c>
      <c r="C2558" s="201" t="s">
        <v>65</v>
      </c>
      <c r="D2558" s="201" t="s">
        <v>65</v>
      </c>
      <c r="E2558" s="201" t="s">
        <v>445</v>
      </c>
      <c r="F2558" s="201" t="s">
        <v>16</v>
      </c>
      <c r="G2558" s="5">
        <f t="shared" si="287"/>
        <v>670</v>
      </c>
    </row>
    <row r="2559" spans="1:7" ht="21.75" customHeight="1" x14ac:dyDescent="0.25">
      <c r="A2559" s="197" t="s">
        <v>934</v>
      </c>
      <c r="B2559" s="202">
        <v>920</v>
      </c>
      <c r="C2559" s="201" t="s">
        <v>65</v>
      </c>
      <c r="D2559" s="201" t="s">
        <v>65</v>
      </c>
      <c r="E2559" s="201" t="s">
        <v>445</v>
      </c>
      <c r="F2559" s="201" t="s">
        <v>128</v>
      </c>
      <c r="G2559" s="5">
        <v>670</v>
      </c>
    </row>
    <row r="2560" spans="1:7" ht="42.75" customHeight="1" x14ac:dyDescent="0.2">
      <c r="A2560" s="99" t="s">
        <v>443</v>
      </c>
      <c r="B2560" s="77">
        <v>920</v>
      </c>
      <c r="C2560" s="78" t="s">
        <v>65</v>
      </c>
      <c r="D2560" s="78" t="s">
        <v>65</v>
      </c>
      <c r="E2560" s="78" t="s">
        <v>476</v>
      </c>
      <c r="F2560" s="200"/>
      <c r="G2560" s="2">
        <f t="shared" ref="G2560:G2562" si="288">G2561</f>
        <v>100</v>
      </c>
    </row>
    <row r="2561" spans="1:7" ht="31.5" x14ac:dyDescent="0.2">
      <c r="A2561" s="82" t="s">
        <v>22</v>
      </c>
      <c r="B2561" s="202">
        <v>920</v>
      </c>
      <c r="C2561" s="201" t="s">
        <v>65</v>
      </c>
      <c r="D2561" s="201" t="s">
        <v>65</v>
      </c>
      <c r="E2561" s="201" t="s">
        <v>476</v>
      </c>
      <c r="F2561" s="201" t="s">
        <v>15</v>
      </c>
      <c r="G2561" s="3">
        <f t="shared" si="288"/>
        <v>100</v>
      </c>
    </row>
    <row r="2562" spans="1:7" ht="31.5" x14ac:dyDescent="0.2">
      <c r="A2562" s="82" t="s">
        <v>17</v>
      </c>
      <c r="B2562" s="84">
        <v>920</v>
      </c>
      <c r="C2562" s="201" t="s">
        <v>65</v>
      </c>
      <c r="D2562" s="201" t="s">
        <v>65</v>
      </c>
      <c r="E2562" s="201" t="s">
        <v>476</v>
      </c>
      <c r="F2562" s="201" t="s">
        <v>16</v>
      </c>
      <c r="G2562" s="3">
        <f t="shared" si="288"/>
        <v>100</v>
      </c>
    </row>
    <row r="2563" spans="1:7" x14ac:dyDescent="0.2">
      <c r="A2563" s="82" t="s">
        <v>935</v>
      </c>
      <c r="B2563" s="84">
        <v>920</v>
      </c>
      <c r="C2563" s="201" t="s">
        <v>65</v>
      </c>
      <c r="D2563" s="201" t="s">
        <v>65</v>
      </c>
      <c r="E2563" s="201" t="s">
        <v>476</v>
      </c>
      <c r="F2563" s="112" t="s">
        <v>128</v>
      </c>
      <c r="G2563" s="5">
        <v>100</v>
      </c>
    </row>
    <row r="2564" spans="1:7" ht="31.5" x14ac:dyDescent="0.2">
      <c r="A2564" s="99" t="s">
        <v>444</v>
      </c>
      <c r="B2564" s="77">
        <v>920</v>
      </c>
      <c r="C2564" s="78" t="s">
        <v>65</v>
      </c>
      <c r="D2564" s="78" t="s">
        <v>65</v>
      </c>
      <c r="E2564" s="78" t="s">
        <v>477</v>
      </c>
      <c r="F2564" s="201"/>
      <c r="G2564" s="5">
        <f t="shared" ref="G2564:G2566" si="289">G2565</f>
        <v>63</v>
      </c>
    </row>
    <row r="2565" spans="1:7" ht="31.5" x14ac:dyDescent="0.2">
      <c r="A2565" s="82" t="s">
        <v>22</v>
      </c>
      <c r="B2565" s="202">
        <v>920</v>
      </c>
      <c r="C2565" s="201" t="s">
        <v>65</v>
      </c>
      <c r="D2565" s="201" t="s">
        <v>65</v>
      </c>
      <c r="E2565" s="201" t="s">
        <v>477</v>
      </c>
      <c r="F2565" s="201" t="s">
        <v>15</v>
      </c>
      <c r="G2565" s="3">
        <f t="shared" si="289"/>
        <v>63</v>
      </c>
    </row>
    <row r="2566" spans="1:7" ht="31.5" x14ac:dyDescent="0.2">
      <c r="A2566" s="82" t="s">
        <v>17</v>
      </c>
      <c r="B2566" s="84">
        <v>920</v>
      </c>
      <c r="C2566" s="201" t="s">
        <v>65</v>
      </c>
      <c r="D2566" s="201" t="s">
        <v>65</v>
      </c>
      <c r="E2566" s="201" t="s">
        <v>477</v>
      </c>
      <c r="F2566" s="201" t="s">
        <v>16</v>
      </c>
      <c r="G2566" s="3">
        <f t="shared" si="289"/>
        <v>63</v>
      </c>
    </row>
    <row r="2567" spans="1:7" x14ac:dyDescent="0.2">
      <c r="A2567" s="82" t="s">
        <v>935</v>
      </c>
      <c r="B2567" s="84">
        <v>920</v>
      </c>
      <c r="C2567" s="201" t="s">
        <v>65</v>
      </c>
      <c r="D2567" s="201" t="s">
        <v>65</v>
      </c>
      <c r="E2567" s="201" t="s">
        <v>477</v>
      </c>
      <c r="F2567" s="112" t="s">
        <v>128</v>
      </c>
      <c r="G2567" s="5">
        <v>63</v>
      </c>
    </row>
    <row r="2568" spans="1:7" s="107" customFormat="1" ht="22.9" customHeight="1" x14ac:dyDescent="0.2">
      <c r="A2568" s="74" t="s">
        <v>60</v>
      </c>
      <c r="B2568" s="44">
        <v>920</v>
      </c>
      <c r="C2568" s="73" t="s">
        <v>61</v>
      </c>
      <c r="D2568" s="73"/>
      <c r="E2568" s="73"/>
      <c r="F2568" s="73"/>
      <c r="G2568" s="1">
        <f>G2569</f>
        <v>21705</v>
      </c>
    </row>
    <row r="2569" spans="1:7" ht="21" customHeight="1" x14ac:dyDescent="0.2">
      <c r="A2569" s="91" t="s">
        <v>63</v>
      </c>
      <c r="B2569" s="44">
        <v>920</v>
      </c>
      <c r="C2569" s="92" t="s">
        <v>61</v>
      </c>
      <c r="D2569" s="92" t="s">
        <v>62</v>
      </c>
      <c r="E2569" s="92"/>
      <c r="F2569" s="92"/>
      <c r="G2569" s="7">
        <f>G2570+G2595</f>
        <v>21705</v>
      </c>
    </row>
    <row r="2570" spans="1:7" ht="31.5" x14ac:dyDescent="0.2">
      <c r="A2570" s="87" t="s">
        <v>759</v>
      </c>
      <c r="B2570" s="44">
        <v>920</v>
      </c>
      <c r="C2570" s="73" t="s">
        <v>61</v>
      </c>
      <c r="D2570" s="73" t="s">
        <v>62</v>
      </c>
      <c r="E2570" s="73" t="s">
        <v>372</v>
      </c>
      <c r="F2570" s="73"/>
      <c r="G2570" s="1">
        <f>G2571+G2589</f>
        <v>21555</v>
      </c>
    </row>
    <row r="2571" spans="1:7" ht="31.5" x14ac:dyDescent="0.2">
      <c r="A2571" s="72" t="s">
        <v>387</v>
      </c>
      <c r="B2571" s="44">
        <v>920</v>
      </c>
      <c r="C2571" s="73" t="s">
        <v>61</v>
      </c>
      <c r="D2571" s="73" t="s">
        <v>62</v>
      </c>
      <c r="E2571" s="93" t="s">
        <v>391</v>
      </c>
      <c r="F2571" s="104"/>
      <c r="G2571" s="1">
        <f>G2572+G2576</f>
        <v>19418</v>
      </c>
    </row>
    <row r="2572" spans="1:7" ht="31.5" x14ac:dyDescent="0.2">
      <c r="A2572" s="72" t="s">
        <v>986</v>
      </c>
      <c r="B2572" s="44">
        <v>920</v>
      </c>
      <c r="C2572" s="73" t="s">
        <v>61</v>
      </c>
      <c r="D2572" s="73" t="s">
        <v>62</v>
      </c>
      <c r="E2572" s="93" t="s">
        <v>987</v>
      </c>
      <c r="F2572" s="104"/>
      <c r="G2572" s="1">
        <f t="shared" ref="G2572:G2574" si="290">G2573</f>
        <v>717</v>
      </c>
    </row>
    <row r="2573" spans="1:7" ht="31.5" x14ac:dyDescent="0.2">
      <c r="A2573" s="109" t="s">
        <v>18</v>
      </c>
      <c r="B2573" s="84">
        <v>920</v>
      </c>
      <c r="C2573" s="201" t="s">
        <v>61</v>
      </c>
      <c r="D2573" s="201" t="s">
        <v>62</v>
      </c>
      <c r="E2573" s="96" t="s">
        <v>987</v>
      </c>
      <c r="F2573" s="106" t="s">
        <v>20</v>
      </c>
      <c r="G2573" s="3">
        <f t="shared" si="290"/>
        <v>717</v>
      </c>
    </row>
    <row r="2574" spans="1:7" x14ac:dyDescent="0.2">
      <c r="A2574" s="82" t="s">
        <v>19</v>
      </c>
      <c r="B2574" s="84">
        <v>920</v>
      </c>
      <c r="C2574" s="201" t="s">
        <v>61</v>
      </c>
      <c r="D2574" s="201" t="s">
        <v>62</v>
      </c>
      <c r="E2574" s="96" t="s">
        <v>987</v>
      </c>
      <c r="F2574" s="106" t="s">
        <v>21</v>
      </c>
      <c r="G2574" s="3">
        <f t="shared" si="290"/>
        <v>717</v>
      </c>
    </row>
    <row r="2575" spans="1:7" x14ac:dyDescent="0.2">
      <c r="A2575" s="82" t="s">
        <v>149</v>
      </c>
      <c r="B2575" s="84">
        <v>920</v>
      </c>
      <c r="C2575" s="201" t="s">
        <v>61</v>
      </c>
      <c r="D2575" s="201" t="s">
        <v>62</v>
      </c>
      <c r="E2575" s="96" t="s">
        <v>987</v>
      </c>
      <c r="F2575" s="106" t="s">
        <v>150</v>
      </c>
      <c r="G2575" s="3">
        <v>717</v>
      </c>
    </row>
    <row r="2576" spans="1:7" ht="31.5" x14ac:dyDescent="0.2">
      <c r="A2576" s="87" t="s">
        <v>389</v>
      </c>
      <c r="B2576" s="43">
        <v>920</v>
      </c>
      <c r="C2576" s="73" t="s">
        <v>61</v>
      </c>
      <c r="D2576" s="73" t="s">
        <v>62</v>
      </c>
      <c r="E2576" s="93" t="s">
        <v>396</v>
      </c>
      <c r="F2576" s="73"/>
      <c r="G2576" s="1">
        <f>G2577+G2581+G2585</f>
        <v>18701</v>
      </c>
    </row>
    <row r="2577" spans="1:7" ht="31.5" x14ac:dyDescent="0.2">
      <c r="A2577" s="99" t="s">
        <v>904</v>
      </c>
      <c r="B2577" s="77">
        <v>920</v>
      </c>
      <c r="C2577" s="78" t="s">
        <v>61</v>
      </c>
      <c r="D2577" s="78" t="s">
        <v>62</v>
      </c>
      <c r="E2577" s="78" t="s">
        <v>716</v>
      </c>
      <c r="F2577" s="78"/>
      <c r="G2577" s="2">
        <f t="shared" ref="G2577:G2579" si="291">G2578</f>
        <v>93</v>
      </c>
    </row>
    <row r="2578" spans="1:7" ht="31.5" x14ac:dyDescent="0.2">
      <c r="A2578" s="82" t="s">
        <v>18</v>
      </c>
      <c r="B2578" s="84">
        <v>920</v>
      </c>
      <c r="C2578" s="201" t="s">
        <v>61</v>
      </c>
      <c r="D2578" s="201" t="s">
        <v>62</v>
      </c>
      <c r="E2578" s="201" t="s">
        <v>716</v>
      </c>
      <c r="F2578" s="201" t="s">
        <v>20</v>
      </c>
      <c r="G2578" s="3">
        <f>G2579</f>
        <v>93</v>
      </c>
    </row>
    <row r="2579" spans="1:7" x14ac:dyDescent="0.2">
      <c r="A2579" s="82" t="s">
        <v>19</v>
      </c>
      <c r="B2579" s="84">
        <v>920</v>
      </c>
      <c r="C2579" s="201" t="s">
        <v>61</v>
      </c>
      <c r="D2579" s="201" t="s">
        <v>62</v>
      </c>
      <c r="E2579" s="201" t="s">
        <v>716</v>
      </c>
      <c r="F2579" s="201" t="s">
        <v>21</v>
      </c>
      <c r="G2579" s="3">
        <f t="shared" si="291"/>
        <v>93</v>
      </c>
    </row>
    <row r="2580" spans="1:7" x14ac:dyDescent="0.2">
      <c r="A2580" s="82" t="s">
        <v>149</v>
      </c>
      <c r="B2580" s="84">
        <v>920</v>
      </c>
      <c r="C2580" s="201" t="s">
        <v>61</v>
      </c>
      <c r="D2580" s="201" t="s">
        <v>62</v>
      </c>
      <c r="E2580" s="201" t="s">
        <v>716</v>
      </c>
      <c r="F2580" s="201" t="s">
        <v>150</v>
      </c>
      <c r="G2580" s="3">
        <v>93</v>
      </c>
    </row>
    <row r="2581" spans="1:7" x14ac:dyDescent="0.2">
      <c r="A2581" s="99" t="s">
        <v>720</v>
      </c>
      <c r="B2581" s="77">
        <v>920</v>
      </c>
      <c r="C2581" s="78" t="s">
        <v>61</v>
      </c>
      <c r="D2581" s="78" t="s">
        <v>62</v>
      </c>
      <c r="E2581" s="78" t="s">
        <v>719</v>
      </c>
      <c r="F2581" s="78"/>
      <c r="G2581" s="2">
        <f t="shared" ref="G2581:G2583" si="292">G2582</f>
        <v>100</v>
      </c>
    </row>
    <row r="2582" spans="1:7" ht="31.5" x14ac:dyDescent="0.2">
      <c r="A2582" s="82" t="s">
        <v>18</v>
      </c>
      <c r="B2582" s="84">
        <v>920</v>
      </c>
      <c r="C2582" s="201" t="s">
        <v>61</v>
      </c>
      <c r="D2582" s="201" t="s">
        <v>62</v>
      </c>
      <c r="E2582" s="201" t="s">
        <v>719</v>
      </c>
      <c r="F2582" s="201" t="s">
        <v>20</v>
      </c>
      <c r="G2582" s="3">
        <f>G2583</f>
        <v>100</v>
      </c>
    </row>
    <row r="2583" spans="1:7" x14ac:dyDescent="0.2">
      <c r="A2583" s="82" t="s">
        <v>19</v>
      </c>
      <c r="B2583" s="84">
        <v>920</v>
      </c>
      <c r="C2583" s="201" t="s">
        <v>61</v>
      </c>
      <c r="D2583" s="201" t="s">
        <v>62</v>
      </c>
      <c r="E2583" s="201" t="s">
        <v>719</v>
      </c>
      <c r="F2583" s="201" t="s">
        <v>21</v>
      </c>
      <c r="G2583" s="3">
        <f t="shared" si="292"/>
        <v>100</v>
      </c>
    </row>
    <row r="2584" spans="1:7" x14ac:dyDescent="0.2">
      <c r="A2584" s="82" t="s">
        <v>149</v>
      </c>
      <c r="B2584" s="84">
        <v>920</v>
      </c>
      <c r="C2584" s="201" t="s">
        <v>61</v>
      </c>
      <c r="D2584" s="201" t="s">
        <v>62</v>
      </c>
      <c r="E2584" s="201" t="s">
        <v>719</v>
      </c>
      <c r="F2584" s="201" t="s">
        <v>150</v>
      </c>
      <c r="G2584" s="3">
        <v>100</v>
      </c>
    </row>
    <row r="2585" spans="1:7" x14ac:dyDescent="0.2">
      <c r="A2585" s="99" t="s">
        <v>118</v>
      </c>
      <c r="B2585" s="84">
        <v>920</v>
      </c>
      <c r="C2585" s="78" t="s">
        <v>61</v>
      </c>
      <c r="D2585" s="78" t="s">
        <v>62</v>
      </c>
      <c r="E2585" s="78" t="s">
        <v>397</v>
      </c>
      <c r="F2585" s="201"/>
      <c r="G2585" s="2">
        <f t="shared" ref="G2585:G2587" si="293">G2586</f>
        <v>18508</v>
      </c>
    </row>
    <row r="2586" spans="1:7" ht="31.5" x14ac:dyDescent="0.2">
      <c r="A2586" s="82" t="s">
        <v>18</v>
      </c>
      <c r="B2586" s="202">
        <v>920</v>
      </c>
      <c r="C2586" s="201" t="s">
        <v>61</v>
      </c>
      <c r="D2586" s="201" t="s">
        <v>62</v>
      </c>
      <c r="E2586" s="201" t="s">
        <v>397</v>
      </c>
      <c r="F2586" s="201" t="s">
        <v>20</v>
      </c>
      <c r="G2586" s="3">
        <f t="shared" si="293"/>
        <v>18508</v>
      </c>
    </row>
    <row r="2587" spans="1:7" x14ac:dyDescent="0.2">
      <c r="A2587" s="82" t="s">
        <v>19</v>
      </c>
      <c r="B2587" s="84">
        <v>920</v>
      </c>
      <c r="C2587" s="201" t="s">
        <v>61</v>
      </c>
      <c r="D2587" s="201" t="s">
        <v>62</v>
      </c>
      <c r="E2587" s="201" t="s">
        <v>397</v>
      </c>
      <c r="F2587" s="201" t="s">
        <v>21</v>
      </c>
      <c r="G2587" s="3">
        <f t="shared" si="293"/>
        <v>18508</v>
      </c>
    </row>
    <row r="2588" spans="1:7" ht="47.25" x14ac:dyDescent="0.2">
      <c r="A2588" s="82" t="s">
        <v>165</v>
      </c>
      <c r="B2588" s="84">
        <v>920</v>
      </c>
      <c r="C2588" s="201" t="s">
        <v>61</v>
      </c>
      <c r="D2588" s="201" t="s">
        <v>62</v>
      </c>
      <c r="E2588" s="201" t="s">
        <v>397</v>
      </c>
      <c r="F2588" s="201" t="s">
        <v>151</v>
      </c>
      <c r="G2588" s="3">
        <f>15315+3193</f>
        <v>18508</v>
      </c>
    </row>
    <row r="2589" spans="1:7" ht="47.25" x14ac:dyDescent="0.2">
      <c r="A2589" s="72" t="s">
        <v>369</v>
      </c>
      <c r="B2589" s="44">
        <v>920</v>
      </c>
      <c r="C2589" s="73" t="s">
        <v>61</v>
      </c>
      <c r="D2589" s="73" t="s">
        <v>62</v>
      </c>
      <c r="E2589" s="93" t="s">
        <v>370</v>
      </c>
      <c r="F2589" s="104"/>
      <c r="G2589" s="1">
        <f t="shared" ref="G2589:G2590" si="294">G2590</f>
        <v>2137</v>
      </c>
    </row>
    <row r="2590" spans="1:7" x14ac:dyDescent="0.2">
      <c r="A2590" s="99" t="s">
        <v>38</v>
      </c>
      <c r="B2590" s="202">
        <v>920</v>
      </c>
      <c r="C2590" s="78" t="s">
        <v>61</v>
      </c>
      <c r="D2590" s="78" t="s">
        <v>62</v>
      </c>
      <c r="E2590" s="94" t="s">
        <v>399</v>
      </c>
      <c r="F2590" s="78"/>
      <c r="G2590" s="30">
        <f t="shared" si="294"/>
        <v>2137</v>
      </c>
    </row>
    <row r="2591" spans="1:7" x14ac:dyDescent="0.2">
      <c r="A2591" s="320" t="s">
        <v>44</v>
      </c>
      <c r="B2591" s="315">
        <v>920</v>
      </c>
      <c r="C2591" s="321" t="s">
        <v>61</v>
      </c>
      <c r="D2591" s="321" t="s">
        <v>62</v>
      </c>
      <c r="E2591" s="321" t="s">
        <v>371</v>
      </c>
      <c r="F2591" s="321"/>
      <c r="G2591" s="322">
        <f>G2592</f>
        <v>2137</v>
      </c>
    </row>
    <row r="2592" spans="1:7" ht="31.5" x14ac:dyDescent="0.2">
      <c r="A2592" s="319" t="s">
        <v>22</v>
      </c>
      <c r="B2592" s="315">
        <v>920</v>
      </c>
      <c r="C2592" s="316" t="s">
        <v>61</v>
      </c>
      <c r="D2592" s="316" t="s">
        <v>62</v>
      </c>
      <c r="E2592" s="316" t="s">
        <v>371</v>
      </c>
      <c r="F2592" s="316" t="s">
        <v>15</v>
      </c>
      <c r="G2592" s="323">
        <f t="shared" ref="G2592:G2593" si="295">G2593</f>
        <v>2137</v>
      </c>
    </row>
    <row r="2593" spans="1:7" ht="31.5" x14ac:dyDescent="0.2">
      <c r="A2593" s="324" t="s">
        <v>17</v>
      </c>
      <c r="B2593" s="325">
        <v>920</v>
      </c>
      <c r="C2593" s="316" t="s">
        <v>61</v>
      </c>
      <c r="D2593" s="316" t="s">
        <v>62</v>
      </c>
      <c r="E2593" s="316" t="s">
        <v>371</v>
      </c>
      <c r="F2593" s="316" t="s">
        <v>16</v>
      </c>
      <c r="G2593" s="323">
        <f t="shared" si="295"/>
        <v>2137</v>
      </c>
    </row>
    <row r="2594" spans="1:7" x14ac:dyDescent="0.2">
      <c r="A2594" s="319" t="s">
        <v>935</v>
      </c>
      <c r="B2594" s="326">
        <v>920</v>
      </c>
      <c r="C2594" s="316" t="s">
        <v>61</v>
      </c>
      <c r="D2594" s="316" t="s">
        <v>62</v>
      </c>
      <c r="E2594" s="316" t="s">
        <v>371</v>
      </c>
      <c r="F2594" s="316" t="s">
        <v>128</v>
      </c>
      <c r="G2594" s="323">
        <f>2592-455</f>
        <v>2137</v>
      </c>
    </row>
    <row r="2595" spans="1:7" ht="75" x14ac:dyDescent="0.3">
      <c r="A2595" s="227" t="s">
        <v>995</v>
      </c>
      <c r="B2595" s="47">
        <v>920</v>
      </c>
      <c r="C2595" s="48" t="s">
        <v>61</v>
      </c>
      <c r="D2595" s="48" t="s">
        <v>62</v>
      </c>
      <c r="E2595" s="229" t="s">
        <v>996</v>
      </c>
      <c r="F2595" s="48"/>
      <c r="G2595" s="20">
        <f t="shared" ref="G2595:G2600" si="296">G2596</f>
        <v>150</v>
      </c>
    </row>
    <row r="2596" spans="1:7" ht="31.5" x14ac:dyDescent="0.25">
      <c r="A2596" s="181" t="s">
        <v>1169</v>
      </c>
      <c r="B2596" s="84">
        <v>920</v>
      </c>
      <c r="C2596" s="201" t="s">
        <v>61</v>
      </c>
      <c r="D2596" s="201" t="s">
        <v>62</v>
      </c>
      <c r="E2596" s="93" t="s">
        <v>997</v>
      </c>
      <c r="F2596" s="145"/>
      <c r="G2596" s="1">
        <f t="shared" si="296"/>
        <v>150</v>
      </c>
    </row>
    <row r="2597" spans="1:7" ht="47.25" x14ac:dyDescent="0.25">
      <c r="A2597" s="181" t="s">
        <v>1170</v>
      </c>
      <c r="B2597" s="84">
        <v>920</v>
      </c>
      <c r="C2597" s="201" t="s">
        <v>61</v>
      </c>
      <c r="D2597" s="201" t="s">
        <v>62</v>
      </c>
      <c r="E2597" s="93" t="s">
        <v>998</v>
      </c>
      <c r="F2597" s="145"/>
      <c r="G2597" s="1">
        <f t="shared" si="296"/>
        <v>150</v>
      </c>
    </row>
    <row r="2598" spans="1:7" ht="31.5" x14ac:dyDescent="0.2">
      <c r="A2598" s="99" t="s">
        <v>999</v>
      </c>
      <c r="B2598" s="84">
        <v>920</v>
      </c>
      <c r="C2598" s="201" t="s">
        <v>61</v>
      </c>
      <c r="D2598" s="201" t="s">
        <v>62</v>
      </c>
      <c r="E2598" s="94" t="s">
        <v>1001</v>
      </c>
      <c r="F2598" s="143"/>
      <c r="G2598" s="2">
        <f t="shared" si="296"/>
        <v>150</v>
      </c>
    </row>
    <row r="2599" spans="1:7" ht="31.5" x14ac:dyDescent="0.25">
      <c r="A2599" s="179" t="s">
        <v>18</v>
      </c>
      <c r="B2599" s="84">
        <v>920</v>
      </c>
      <c r="C2599" s="201" t="s">
        <v>61</v>
      </c>
      <c r="D2599" s="201" t="s">
        <v>62</v>
      </c>
      <c r="E2599" s="96" t="s">
        <v>1001</v>
      </c>
      <c r="F2599" s="145" t="s">
        <v>20</v>
      </c>
      <c r="G2599" s="3">
        <f t="shared" si="296"/>
        <v>150</v>
      </c>
    </row>
    <row r="2600" spans="1:7" x14ac:dyDescent="0.25">
      <c r="A2600" s="179" t="s">
        <v>19</v>
      </c>
      <c r="B2600" s="84">
        <v>920</v>
      </c>
      <c r="C2600" s="201" t="s">
        <v>61</v>
      </c>
      <c r="D2600" s="201" t="s">
        <v>62</v>
      </c>
      <c r="E2600" s="96" t="s">
        <v>1001</v>
      </c>
      <c r="F2600" s="145" t="s">
        <v>21</v>
      </c>
      <c r="G2600" s="3">
        <f t="shared" si="296"/>
        <v>150</v>
      </c>
    </row>
    <row r="2601" spans="1:7" x14ac:dyDescent="0.25">
      <c r="A2601" s="179" t="s">
        <v>149</v>
      </c>
      <c r="B2601" s="84">
        <v>920</v>
      </c>
      <c r="C2601" s="201" t="s">
        <v>61</v>
      </c>
      <c r="D2601" s="201" t="s">
        <v>62</v>
      </c>
      <c r="E2601" s="96" t="s">
        <v>1001</v>
      </c>
      <c r="F2601" s="145" t="s">
        <v>150</v>
      </c>
      <c r="G2601" s="3">
        <v>150</v>
      </c>
    </row>
    <row r="2602" spans="1:7" s="75" customFormat="1" ht="18.75" x14ac:dyDescent="0.2">
      <c r="A2602" s="46" t="s">
        <v>99</v>
      </c>
      <c r="B2602" s="44">
        <v>920</v>
      </c>
      <c r="C2602" s="73" t="s">
        <v>103</v>
      </c>
      <c r="D2602" s="201"/>
      <c r="E2602" s="201"/>
      <c r="F2602" s="106"/>
      <c r="G2602" s="45">
        <f>G2603</f>
        <v>798</v>
      </c>
    </row>
    <row r="2603" spans="1:7" s="75" customFormat="1" x14ac:dyDescent="0.2">
      <c r="A2603" s="74" t="s">
        <v>100</v>
      </c>
      <c r="B2603" s="44">
        <v>920</v>
      </c>
      <c r="C2603" s="73" t="s">
        <v>103</v>
      </c>
      <c r="D2603" s="73" t="s">
        <v>55</v>
      </c>
      <c r="E2603" s="201"/>
      <c r="F2603" s="106"/>
      <c r="G2603" s="45">
        <f>G2604</f>
        <v>798</v>
      </c>
    </row>
    <row r="2604" spans="1:7" s="75" customFormat="1" ht="31.5" x14ac:dyDescent="0.2">
      <c r="A2604" s="87" t="s">
        <v>683</v>
      </c>
      <c r="B2604" s="44">
        <v>920</v>
      </c>
      <c r="C2604" s="73" t="s">
        <v>103</v>
      </c>
      <c r="D2604" s="73" t="s">
        <v>55</v>
      </c>
      <c r="E2604" s="93" t="s">
        <v>368</v>
      </c>
      <c r="F2604" s="106"/>
      <c r="G2604" s="45">
        <f>G2605+G2611</f>
        <v>798</v>
      </c>
    </row>
    <row r="2605" spans="1:7" s="75" customFormat="1" x14ac:dyDescent="0.2">
      <c r="A2605" s="72" t="s">
        <v>605</v>
      </c>
      <c r="B2605" s="44">
        <v>920</v>
      </c>
      <c r="C2605" s="73" t="s">
        <v>103</v>
      </c>
      <c r="D2605" s="73" t="s">
        <v>55</v>
      </c>
      <c r="E2605" s="93" t="s">
        <v>453</v>
      </c>
      <c r="F2605" s="106"/>
      <c r="G2605" s="45">
        <f>G2606</f>
        <v>398</v>
      </c>
    </row>
    <row r="2606" spans="1:7" s="75" customFormat="1" ht="47.25" x14ac:dyDescent="0.2">
      <c r="A2606" s="72" t="s">
        <v>938</v>
      </c>
      <c r="B2606" s="44">
        <v>920</v>
      </c>
      <c r="C2606" s="73" t="s">
        <v>103</v>
      </c>
      <c r="D2606" s="73" t="s">
        <v>55</v>
      </c>
      <c r="E2606" s="93" t="s">
        <v>466</v>
      </c>
      <c r="F2606" s="106"/>
      <c r="G2606" s="45">
        <f>G2607</f>
        <v>398</v>
      </c>
    </row>
    <row r="2607" spans="1:7" s="75" customFormat="1" ht="31.5" x14ac:dyDescent="0.2">
      <c r="A2607" s="99" t="s">
        <v>937</v>
      </c>
      <c r="B2607" s="202">
        <v>920</v>
      </c>
      <c r="C2607" s="78" t="s">
        <v>103</v>
      </c>
      <c r="D2607" s="78" t="s">
        <v>55</v>
      </c>
      <c r="E2607" s="94" t="s">
        <v>467</v>
      </c>
      <c r="F2607" s="106"/>
      <c r="G2607" s="32">
        <f>G2608</f>
        <v>398</v>
      </c>
    </row>
    <row r="2608" spans="1:7" s="75" customFormat="1" ht="31.5" x14ac:dyDescent="0.2">
      <c r="A2608" s="82" t="s">
        <v>22</v>
      </c>
      <c r="B2608" s="202">
        <v>920</v>
      </c>
      <c r="C2608" s="201" t="s">
        <v>103</v>
      </c>
      <c r="D2608" s="201" t="s">
        <v>55</v>
      </c>
      <c r="E2608" s="96" t="s">
        <v>467</v>
      </c>
      <c r="F2608" s="201" t="s">
        <v>15</v>
      </c>
      <c r="G2608" s="32">
        <f>G2609</f>
        <v>398</v>
      </c>
    </row>
    <row r="2609" spans="1:7" s="75" customFormat="1" ht="31.5" x14ac:dyDescent="0.2">
      <c r="A2609" s="82" t="s">
        <v>17</v>
      </c>
      <c r="B2609" s="202">
        <v>920</v>
      </c>
      <c r="C2609" s="201" t="s">
        <v>103</v>
      </c>
      <c r="D2609" s="201" t="s">
        <v>55</v>
      </c>
      <c r="E2609" s="96" t="s">
        <v>467</v>
      </c>
      <c r="F2609" s="201" t="s">
        <v>16</v>
      </c>
      <c r="G2609" s="32">
        <f>G2610</f>
        <v>398</v>
      </c>
    </row>
    <row r="2610" spans="1:7" s="75" customFormat="1" x14ac:dyDescent="0.2">
      <c r="A2610" s="82" t="s">
        <v>935</v>
      </c>
      <c r="B2610" s="202">
        <v>920</v>
      </c>
      <c r="C2610" s="201" t="s">
        <v>103</v>
      </c>
      <c r="D2610" s="201" t="s">
        <v>55</v>
      </c>
      <c r="E2610" s="96" t="s">
        <v>467</v>
      </c>
      <c r="F2610" s="106" t="s">
        <v>128</v>
      </c>
      <c r="G2610" s="32">
        <v>398</v>
      </c>
    </row>
    <row r="2611" spans="1:7" s="75" customFormat="1" x14ac:dyDescent="0.2">
      <c r="A2611" s="72" t="s">
        <v>451</v>
      </c>
      <c r="B2611" s="44">
        <v>920</v>
      </c>
      <c r="C2611" s="73" t="s">
        <v>103</v>
      </c>
      <c r="D2611" s="73" t="s">
        <v>55</v>
      </c>
      <c r="E2611" s="93" t="s">
        <v>472</v>
      </c>
      <c r="F2611" s="106"/>
      <c r="G2611" s="45">
        <f>G2612</f>
        <v>400</v>
      </c>
    </row>
    <row r="2612" spans="1:7" s="75" customFormat="1" ht="63" x14ac:dyDescent="0.2">
      <c r="A2612" s="72" t="s">
        <v>452</v>
      </c>
      <c r="B2612" s="44">
        <v>920</v>
      </c>
      <c r="C2612" s="73" t="s">
        <v>103</v>
      </c>
      <c r="D2612" s="73" t="s">
        <v>55</v>
      </c>
      <c r="E2612" s="93" t="s">
        <v>473</v>
      </c>
      <c r="F2612" s="106"/>
      <c r="G2612" s="32">
        <f>G2613</f>
        <v>400</v>
      </c>
    </row>
    <row r="2613" spans="1:7" s="75" customFormat="1" ht="78.75" x14ac:dyDescent="0.2">
      <c r="A2613" s="99" t="s">
        <v>642</v>
      </c>
      <c r="B2613" s="202">
        <v>920</v>
      </c>
      <c r="C2613" s="201" t="s">
        <v>103</v>
      </c>
      <c r="D2613" s="201" t="s">
        <v>55</v>
      </c>
      <c r="E2613" s="96" t="s">
        <v>474</v>
      </c>
      <c r="F2613" s="106"/>
      <c r="G2613" s="32">
        <f>G2617+G2614</f>
        <v>400</v>
      </c>
    </row>
    <row r="2614" spans="1:7" s="75" customFormat="1" ht="31.5" x14ac:dyDescent="0.2">
      <c r="A2614" s="82" t="s">
        <v>22</v>
      </c>
      <c r="B2614" s="202">
        <v>920</v>
      </c>
      <c r="C2614" s="201" t="s">
        <v>103</v>
      </c>
      <c r="D2614" s="201" t="s">
        <v>55</v>
      </c>
      <c r="E2614" s="96" t="s">
        <v>474</v>
      </c>
      <c r="F2614" s="100">
        <v>200</v>
      </c>
      <c r="G2614" s="32">
        <f t="shared" ref="G2614:G2615" si="297">G2615</f>
        <v>100</v>
      </c>
    </row>
    <row r="2615" spans="1:7" s="75" customFormat="1" ht="31.5" x14ac:dyDescent="0.2">
      <c r="A2615" s="82" t="s">
        <v>17</v>
      </c>
      <c r="B2615" s="202">
        <v>920</v>
      </c>
      <c r="C2615" s="201" t="s">
        <v>103</v>
      </c>
      <c r="D2615" s="201" t="s">
        <v>55</v>
      </c>
      <c r="E2615" s="96" t="s">
        <v>474</v>
      </c>
      <c r="F2615" s="100">
        <v>240</v>
      </c>
      <c r="G2615" s="32">
        <f t="shared" si="297"/>
        <v>100</v>
      </c>
    </row>
    <row r="2616" spans="1:7" s="75" customFormat="1" x14ac:dyDescent="0.2">
      <c r="A2616" s="82" t="s">
        <v>935</v>
      </c>
      <c r="B2616" s="202">
        <v>920</v>
      </c>
      <c r="C2616" s="201" t="s">
        <v>103</v>
      </c>
      <c r="D2616" s="201" t="s">
        <v>55</v>
      </c>
      <c r="E2616" s="96" t="s">
        <v>474</v>
      </c>
      <c r="F2616" s="100">
        <v>244</v>
      </c>
      <c r="G2616" s="32">
        <f>100</f>
        <v>100</v>
      </c>
    </row>
    <row r="2617" spans="1:7" s="75" customFormat="1" ht="31.5" x14ac:dyDescent="0.2">
      <c r="A2617" s="82" t="s">
        <v>18</v>
      </c>
      <c r="B2617" s="202">
        <v>920</v>
      </c>
      <c r="C2617" s="201" t="s">
        <v>103</v>
      </c>
      <c r="D2617" s="201" t="s">
        <v>55</v>
      </c>
      <c r="E2617" s="96" t="s">
        <v>474</v>
      </c>
      <c r="F2617" s="106" t="s">
        <v>20</v>
      </c>
      <c r="G2617" s="32">
        <f>G2620+G2618</f>
        <v>300</v>
      </c>
    </row>
    <row r="2618" spans="1:7" s="75" customFormat="1" x14ac:dyDescent="0.2">
      <c r="A2618" s="82" t="s">
        <v>25</v>
      </c>
      <c r="B2618" s="202">
        <v>920</v>
      </c>
      <c r="C2618" s="201" t="s">
        <v>103</v>
      </c>
      <c r="D2618" s="201" t="s">
        <v>55</v>
      </c>
      <c r="E2618" s="96" t="s">
        <v>474</v>
      </c>
      <c r="F2618" s="201" t="s">
        <v>26</v>
      </c>
      <c r="G2618" s="32">
        <f>G2619</f>
        <v>0</v>
      </c>
    </row>
    <row r="2619" spans="1:7" s="75" customFormat="1" x14ac:dyDescent="0.2">
      <c r="A2619" s="82" t="s">
        <v>138</v>
      </c>
      <c r="B2619" s="202">
        <v>920</v>
      </c>
      <c r="C2619" s="201" t="s">
        <v>103</v>
      </c>
      <c r="D2619" s="201" t="s">
        <v>55</v>
      </c>
      <c r="E2619" s="96" t="s">
        <v>474</v>
      </c>
      <c r="F2619" s="201" t="s">
        <v>145</v>
      </c>
      <c r="G2619" s="3">
        <v>0</v>
      </c>
    </row>
    <row r="2620" spans="1:7" s="75" customFormat="1" x14ac:dyDescent="0.2">
      <c r="A2620" s="79" t="s">
        <v>19</v>
      </c>
      <c r="B2620" s="202">
        <v>920</v>
      </c>
      <c r="C2620" s="201" t="s">
        <v>103</v>
      </c>
      <c r="D2620" s="201" t="s">
        <v>55</v>
      </c>
      <c r="E2620" s="96" t="s">
        <v>474</v>
      </c>
      <c r="F2620" s="201" t="s">
        <v>21</v>
      </c>
      <c r="G2620" s="32">
        <f>G2621</f>
        <v>300</v>
      </c>
    </row>
    <row r="2621" spans="1:7" s="75" customFormat="1" x14ac:dyDescent="0.2">
      <c r="A2621" s="79" t="s">
        <v>149</v>
      </c>
      <c r="B2621" s="202">
        <v>920</v>
      </c>
      <c r="C2621" s="201" t="s">
        <v>103</v>
      </c>
      <c r="D2621" s="201" t="s">
        <v>55</v>
      </c>
      <c r="E2621" s="96" t="s">
        <v>474</v>
      </c>
      <c r="F2621" s="201" t="s">
        <v>150</v>
      </c>
      <c r="G2621" s="32">
        <f>200+100</f>
        <v>300</v>
      </c>
    </row>
    <row r="2622" spans="1:7" s="75" customFormat="1" ht="18.75" x14ac:dyDescent="0.2">
      <c r="A2622" s="118" t="s">
        <v>121</v>
      </c>
      <c r="B2622" s="44">
        <v>920</v>
      </c>
      <c r="C2622" s="48">
        <v>11</v>
      </c>
      <c r="D2622" s="48"/>
      <c r="E2622" s="140"/>
      <c r="F2622" s="140"/>
      <c r="G2622" s="36">
        <f>G2623+G2635</f>
        <v>33821</v>
      </c>
    </row>
    <row r="2623" spans="1:7" s="75" customFormat="1" x14ac:dyDescent="0.2">
      <c r="A2623" s="74" t="s">
        <v>316</v>
      </c>
      <c r="B2623" s="44">
        <v>920</v>
      </c>
      <c r="C2623" s="73">
        <v>11</v>
      </c>
      <c r="D2623" s="73" t="s">
        <v>62</v>
      </c>
      <c r="E2623" s="104"/>
      <c r="F2623" s="104"/>
      <c r="G2623" s="16">
        <f>G2624</f>
        <v>32821</v>
      </c>
    </row>
    <row r="2624" spans="1:7" s="75" customFormat="1" ht="56.25" x14ac:dyDescent="0.2">
      <c r="A2624" s="105" t="s">
        <v>819</v>
      </c>
      <c r="B2624" s="44">
        <v>920</v>
      </c>
      <c r="C2624" s="73">
        <v>11</v>
      </c>
      <c r="D2624" s="73" t="s">
        <v>62</v>
      </c>
      <c r="E2624" s="48" t="s">
        <v>317</v>
      </c>
      <c r="F2624" s="162"/>
      <c r="G2624" s="14">
        <f>G2625+G2630</f>
        <v>32821</v>
      </c>
    </row>
    <row r="2625" spans="1:7" s="75" customFormat="1" ht="31.5" x14ac:dyDescent="0.2">
      <c r="A2625" s="87" t="s">
        <v>318</v>
      </c>
      <c r="B2625" s="44">
        <v>920</v>
      </c>
      <c r="C2625" s="73">
        <v>11</v>
      </c>
      <c r="D2625" s="73" t="s">
        <v>62</v>
      </c>
      <c r="E2625" s="73" t="s">
        <v>319</v>
      </c>
      <c r="F2625" s="101"/>
      <c r="G2625" s="12">
        <f>G2626</f>
        <v>0</v>
      </c>
    </row>
    <row r="2626" spans="1:7" s="75" customFormat="1" ht="47.25" x14ac:dyDescent="0.2">
      <c r="A2626" s="99" t="s">
        <v>927</v>
      </c>
      <c r="B2626" s="77">
        <v>920</v>
      </c>
      <c r="C2626" s="78">
        <v>11</v>
      </c>
      <c r="D2626" s="78" t="s">
        <v>62</v>
      </c>
      <c r="E2626" s="78" t="s">
        <v>828</v>
      </c>
      <c r="F2626" s="80"/>
      <c r="G2626" s="10">
        <f>G2627</f>
        <v>0</v>
      </c>
    </row>
    <row r="2627" spans="1:7" s="75" customFormat="1" ht="31.5" x14ac:dyDescent="0.2">
      <c r="A2627" s="82" t="s">
        <v>18</v>
      </c>
      <c r="B2627" s="202">
        <v>920</v>
      </c>
      <c r="C2627" s="201">
        <v>11</v>
      </c>
      <c r="D2627" s="201" t="s">
        <v>62</v>
      </c>
      <c r="E2627" s="201" t="s">
        <v>828</v>
      </c>
      <c r="F2627" s="116" t="s">
        <v>20</v>
      </c>
      <c r="G2627" s="9">
        <f>G2628</f>
        <v>0</v>
      </c>
    </row>
    <row r="2628" spans="1:7" s="75" customFormat="1" x14ac:dyDescent="0.2">
      <c r="A2628" s="82" t="s">
        <v>187</v>
      </c>
      <c r="B2628" s="202">
        <v>920</v>
      </c>
      <c r="C2628" s="201">
        <v>11</v>
      </c>
      <c r="D2628" s="201" t="s">
        <v>62</v>
      </c>
      <c r="E2628" s="201" t="s">
        <v>828</v>
      </c>
      <c r="F2628" s="116" t="s">
        <v>21</v>
      </c>
      <c r="G2628" s="9">
        <f>G2629</f>
        <v>0</v>
      </c>
    </row>
    <row r="2629" spans="1:7" s="75" customFormat="1" x14ac:dyDescent="0.2">
      <c r="A2629" s="82" t="s">
        <v>149</v>
      </c>
      <c r="B2629" s="202">
        <v>920</v>
      </c>
      <c r="C2629" s="201">
        <v>11</v>
      </c>
      <c r="D2629" s="201" t="s">
        <v>62</v>
      </c>
      <c r="E2629" s="201" t="s">
        <v>828</v>
      </c>
      <c r="F2629" s="116" t="s">
        <v>150</v>
      </c>
      <c r="G2629" s="9">
        <f>528-528</f>
        <v>0</v>
      </c>
    </row>
    <row r="2630" spans="1:7" s="75" customFormat="1" ht="31.5" x14ac:dyDescent="0.2">
      <c r="A2630" s="87" t="s">
        <v>324</v>
      </c>
      <c r="B2630" s="44">
        <v>920</v>
      </c>
      <c r="C2630" s="73">
        <v>11</v>
      </c>
      <c r="D2630" s="73" t="s">
        <v>62</v>
      </c>
      <c r="E2630" s="73" t="s">
        <v>325</v>
      </c>
      <c r="F2630" s="101"/>
      <c r="G2630" s="12">
        <f>G2631</f>
        <v>32821</v>
      </c>
    </row>
    <row r="2631" spans="1:7" s="75" customFormat="1" ht="31.5" x14ac:dyDescent="0.2">
      <c r="A2631" s="99" t="s">
        <v>412</v>
      </c>
      <c r="B2631" s="77">
        <v>920</v>
      </c>
      <c r="C2631" s="78">
        <v>11</v>
      </c>
      <c r="D2631" s="78" t="s">
        <v>62</v>
      </c>
      <c r="E2631" s="78" t="s">
        <v>326</v>
      </c>
      <c r="F2631" s="80"/>
      <c r="G2631" s="10">
        <f>G2632</f>
        <v>32821</v>
      </c>
    </row>
    <row r="2632" spans="1:7" s="75" customFormat="1" ht="31.5" x14ac:dyDescent="0.2">
      <c r="A2632" s="82" t="s">
        <v>18</v>
      </c>
      <c r="B2632" s="202">
        <v>920</v>
      </c>
      <c r="C2632" s="201">
        <v>11</v>
      </c>
      <c r="D2632" s="201" t="s">
        <v>62</v>
      </c>
      <c r="E2632" s="201" t="s">
        <v>326</v>
      </c>
      <c r="F2632" s="116" t="s">
        <v>20</v>
      </c>
      <c r="G2632" s="9">
        <f>G2633</f>
        <v>32821</v>
      </c>
    </row>
    <row r="2633" spans="1:7" s="75" customFormat="1" x14ac:dyDescent="0.2">
      <c r="A2633" s="82" t="s">
        <v>19</v>
      </c>
      <c r="B2633" s="202">
        <v>920</v>
      </c>
      <c r="C2633" s="201">
        <v>11</v>
      </c>
      <c r="D2633" s="201" t="s">
        <v>62</v>
      </c>
      <c r="E2633" s="201" t="s">
        <v>326</v>
      </c>
      <c r="F2633" s="116" t="s">
        <v>21</v>
      </c>
      <c r="G2633" s="9">
        <f>G2634</f>
        <v>32821</v>
      </c>
    </row>
    <row r="2634" spans="1:7" s="75" customFormat="1" ht="47.25" x14ac:dyDescent="0.2">
      <c r="A2634" s="79" t="s">
        <v>416</v>
      </c>
      <c r="B2634" s="202">
        <v>920</v>
      </c>
      <c r="C2634" s="201">
        <v>11</v>
      </c>
      <c r="D2634" s="201" t="s">
        <v>62</v>
      </c>
      <c r="E2634" s="201" t="s">
        <v>326</v>
      </c>
      <c r="F2634" s="116" t="s">
        <v>151</v>
      </c>
      <c r="G2634" s="9">
        <v>32821</v>
      </c>
    </row>
    <row r="2635" spans="1:7" s="75" customFormat="1" x14ac:dyDescent="0.2">
      <c r="A2635" s="74" t="s">
        <v>88</v>
      </c>
      <c r="B2635" s="44">
        <v>920</v>
      </c>
      <c r="C2635" s="104" t="s">
        <v>69</v>
      </c>
      <c r="D2635" s="73" t="s">
        <v>52</v>
      </c>
      <c r="E2635" s="201"/>
      <c r="F2635" s="116"/>
      <c r="G2635" s="12">
        <f t="shared" ref="G2635:G2640" si="298">G2636</f>
        <v>1000</v>
      </c>
    </row>
    <row r="2636" spans="1:7" s="75" customFormat="1" ht="56.25" x14ac:dyDescent="0.2">
      <c r="A2636" s="105" t="s">
        <v>819</v>
      </c>
      <c r="B2636" s="44">
        <v>920</v>
      </c>
      <c r="C2636" s="104" t="s">
        <v>69</v>
      </c>
      <c r="D2636" s="73" t="s">
        <v>52</v>
      </c>
      <c r="E2636" s="48" t="s">
        <v>317</v>
      </c>
      <c r="F2636" s="162"/>
      <c r="G2636" s="14">
        <f t="shared" si="298"/>
        <v>1000</v>
      </c>
    </row>
    <row r="2637" spans="1:7" s="75" customFormat="1" ht="31.5" x14ac:dyDescent="0.2">
      <c r="A2637" s="87" t="s">
        <v>324</v>
      </c>
      <c r="B2637" s="44">
        <v>920</v>
      </c>
      <c r="C2637" s="104" t="s">
        <v>69</v>
      </c>
      <c r="D2637" s="73" t="s">
        <v>52</v>
      </c>
      <c r="E2637" s="73" t="s">
        <v>325</v>
      </c>
      <c r="F2637" s="101"/>
      <c r="G2637" s="12">
        <f t="shared" si="298"/>
        <v>1000</v>
      </c>
    </row>
    <row r="2638" spans="1:7" s="75" customFormat="1" ht="31.5" x14ac:dyDescent="0.2">
      <c r="A2638" s="99" t="s">
        <v>596</v>
      </c>
      <c r="B2638" s="77">
        <v>920</v>
      </c>
      <c r="C2638" s="117" t="s">
        <v>69</v>
      </c>
      <c r="D2638" s="78" t="s">
        <v>52</v>
      </c>
      <c r="E2638" s="78" t="s">
        <v>331</v>
      </c>
      <c r="F2638" s="80"/>
      <c r="G2638" s="10">
        <f t="shared" si="298"/>
        <v>1000</v>
      </c>
    </row>
    <row r="2639" spans="1:7" s="75" customFormat="1" ht="31.5" x14ac:dyDescent="0.2">
      <c r="A2639" s="82" t="s">
        <v>22</v>
      </c>
      <c r="B2639" s="202">
        <v>920</v>
      </c>
      <c r="C2639" s="106" t="s">
        <v>69</v>
      </c>
      <c r="D2639" s="201" t="s">
        <v>52</v>
      </c>
      <c r="E2639" s="201" t="s">
        <v>331</v>
      </c>
      <c r="F2639" s="116" t="s">
        <v>15</v>
      </c>
      <c r="G2639" s="9">
        <f t="shared" si="298"/>
        <v>1000</v>
      </c>
    </row>
    <row r="2640" spans="1:7" s="75" customFormat="1" ht="31.5" x14ac:dyDescent="0.2">
      <c r="A2640" s="82" t="s">
        <v>17</v>
      </c>
      <c r="B2640" s="202">
        <v>920</v>
      </c>
      <c r="C2640" s="106" t="s">
        <v>69</v>
      </c>
      <c r="D2640" s="201" t="s">
        <v>52</v>
      </c>
      <c r="E2640" s="201" t="s">
        <v>331</v>
      </c>
      <c r="F2640" s="116" t="s">
        <v>16</v>
      </c>
      <c r="G2640" s="9">
        <f t="shared" si="298"/>
        <v>1000</v>
      </c>
    </row>
    <row r="2641" spans="1:16368" s="75" customFormat="1" x14ac:dyDescent="0.2">
      <c r="A2641" s="82" t="s">
        <v>935</v>
      </c>
      <c r="B2641" s="202">
        <v>920</v>
      </c>
      <c r="C2641" s="106" t="s">
        <v>69</v>
      </c>
      <c r="D2641" s="201" t="s">
        <v>52</v>
      </c>
      <c r="E2641" s="201" t="s">
        <v>331</v>
      </c>
      <c r="F2641" s="116" t="s">
        <v>128</v>
      </c>
      <c r="G2641" s="9">
        <v>1000</v>
      </c>
    </row>
    <row r="2642" spans="1:16368" s="51" customFormat="1" ht="37.5" customHeight="1" x14ac:dyDescent="0.2">
      <c r="A2642" s="46" t="s">
        <v>698</v>
      </c>
      <c r="B2642" s="47">
        <v>921</v>
      </c>
      <c r="C2642" s="47"/>
      <c r="D2642" s="47"/>
      <c r="E2642" s="48"/>
      <c r="F2642" s="48"/>
      <c r="G2642" s="20">
        <f>G2643+G2671+G2686+G2755+G2777+G2747+G2811+G2829</f>
        <v>245217.80000000002</v>
      </c>
    </row>
    <row r="2643" spans="1:16368" s="107" customFormat="1" x14ac:dyDescent="0.2">
      <c r="A2643" s="74" t="s">
        <v>50</v>
      </c>
      <c r="B2643" s="44">
        <v>921</v>
      </c>
      <c r="C2643" s="73" t="s">
        <v>51</v>
      </c>
      <c r="D2643" s="73"/>
      <c r="E2643" s="73"/>
      <c r="F2643" s="73"/>
      <c r="G2643" s="12">
        <f>G2645</f>
        <v>20529</v>
      </c>
    </row>
    <row r="2644" spans="1:16368" s="107" customFormat="1" x14ac:dyDescent="0.2">
      <c r="A2644" s="85" t="s">
        <v>57</v>
      </c>
      <c r="B2644" s="44">
        <v>921</v>
      </c>
      <c r="C2644" s="73" t="s">
        <v>51</v>
      </c>
      <c r="D2644" s="73" t="s">
        <v>56</v>
      </c>
      <c r="E2644" s="73"/>
      <c r="F2644" s="73"/>
      <c r="G2644" s="12">
        <f>G2645</f>
        <v>20529</v>
      </c>
    </row>
    <row r="2645" spans="1:16368" s="160" customFormat="1" ht="31.5" x14ac:dyDescent="0.2">
      <c r="A2645" s="72" t="s">
        <v>760</v>
      </c>
      <c r="B2645" s="44">
        <v>921</v>
      </c>
      <c r="C2645" s="73" t="s">
        <v>51</v>
      </c>
      <c r="D2645" s="73" t="s">
        <v>56</v>
      </c>
      <c r="E2645" s="104" t="s">
        <v>211</v>
      </c>
      <c r="F2645" s="101"/>
      <c r="G2645" s="54">
        <f>G2646</f>
        <v>20529</v>
      </c>
      <c r="H2645" s="59"/>
      <c r="I2645" s="59"/>
      <c r="J2645" s="59"/>
      <c r="K2645" s="59"/>
      <c r="L2645" s="59"/>
      <c r="M2645" s="59"/>
      <c r="N2645" s="59"/>
      <c r="O2645" s="59"/>
      <c r="P2645" s="59"/>
      <c r="Q2645" s="59"/>
      <c r="R2645" s="59"/>
      <c r="S2645" s="59"/>
      <c r="T2645" s="59"/>
      <c r="U2645" s="59"/>
      <c r="V2645" s="59"/>
      <c r="W2645" s="59"/>
      <c r="X2645" s="59"/>
      <c r="Y2645" s="59"/>
      <c r="Z2645" s="59"/>
      <c r="AA2645" s="59"/>
      <c r="AB2645" s="59"/>
      <c r="AC2645" s="59"/>
      <c r="AD2645" s="59"/>
      <c r="AE2645" s="59"/>
      <c r="AF2645" s="59"/>
      <c r="AG2645" s="59"/>
      <c r="AH2645" s="59"/>
      <c r="AI2645" s="59"/>
      <c r="AJ2645" s="59"/>
      <c r="AK2645" s="59"/>
      <c r="AL2645" s="59"/>
      <c r="AM2645" s="59"/>
      <c r="AN2645" s="59"/>
      <c r="AO2645" s="59"/>
      <c r="AP2645" s="59"/>
      <c r="AQ2645" s="59"/>
      <c r="AR2645" s="59"/>
      <c r="AS2645" s="59"/>
      <c r="AT2645" s="59"/>
      <c r="AU2645" s="59"/>
      <c r="AV2645" s="59"/>
      <c r="AW2645" s="59"/>
      <c r="AX2645" s="59"/>
      <c r="AY2645" s="59"/>
      <c r="AZ2645" s="59"/>
      <c r="BA2645" s="59"/>
      <c r="BB2645" s="59"/>
      <c r="BC2645" s="59"/>
      <c r="BD2645" s="59"/>
      <c r="BE2645" s="59"/>
      <c r="BF2645" s="59"/>
      <c r="BG2645" s="59"/>
      <c r="BH2645" s="59"/>
      <c r="BI2645" s="59"/>
      <c r="BJ2645" s="59"/>
      <c r="BK2645" s="59"/>
      <c r="BL2645" s="59"/>
      <c r="BM2645" s="59"/>
      <c r="BN2645" s="59"/>
      <c r="BO2645" s="59"/>
      <c r="BP2645" s="59"/>
      <c r="BQ2645" s="59"/>
      <c r="BR2645" s="59"/>
      <c r="BS2645" s="59"/>
      <c r="BT2645" s="59"/>
      <c r="BU2645" s="59"/>
      <c r="BV2645" s="59"/>
      <c r="BW2645" s="59"/>
      <c r="BX2645" s="59"/>
      <c r="BY2645" s="59"/>
      <c r="BZ2645" s="59"/>
      <c r="CA2645" s="59"/>
      <c r="CB2645" s="59"/>
      <c r="CC2645" s="59"/>
      <c r="CD2645" s="59"/>
      <c r="CE2645" s="59"/>
      <c r="CF2645" s="59"/>
      <c r="CG2645" s="59"/>
      <c r="CH2645" s="59"/>
      <c r="CI2645" s="59"/>
      <c r="CJ2645" s="59"/>
      <c r="CK2645" s="59"/>
      <c r="CL2645" s="59"/>
      <c r="CM2645" s="59"/>
      <c r="CN2645" s="59"/>
      <c r="CO2645" s="59"/>
      <c r="CP2645" s="59"/>
      <c r="CQ2645" s="59"/>
      <c r="CR2645" s="59"/>
      <c r="CS2645" s="59"/>
      <c r="CT2645" s="59"/>
      <c r="CU2645" s="59"/>
      <c r="CV2645" s="59"/>
      <c r="CW2645" s="59"/>
      <c r="CX2645" s="59"/>
      <c r="CY2645" s="59"/>
      <c r="CZ2645" s="59"/>
      <c r="DA2645" s="59"/>
      <c r="DB2645" s="59"/>
      <c r="DC2645" s="59"/>
      <c r="DD2645" s="59"/>
      <c r="DE2645" s="59"/>
      <c r="DF2645" s="59"/>
      <c r="DG2645" s="59"/>
      <c r="DH2645" s="59"/>
      <c r="DI2645" s="59"/>
      <c r="DJ2645" s="59"/>
      <c r="DK2645" s="59"/>
      <c r="DL2645" s="59"/>
      <c r="DM2645" s="59"/>
      <c r="DN2645" s="59"/>
      <c r="DO2645" s="59"/>
      <c r="DP2645" s="59"/>
      <c r="DQ2645" s="59"/>
      <c r="DR2645" s="59"/>
      <c r="DS2645" s="59"/>
      <c r="DT2645" s="59"/>
      <c r="DU2645" s="59"/>
      <c r="DV2645" s="59"/>
      <c r="DW2645" s="59"/>
      <c r="DX2645" s="59"/>
      <c r="DY2645" s="59"/>
      <c r="DZ2645" s="59"/>
      <c r="EA2645" s="59"/>
      <c r="EB2645" s="59"/>
      <c r="EC2645" s="59"/>
      <c r="ED2645" s="59"/>
      <c r="EE2645" s="59"/>
      <c r="EF2645" s="59"/>
      <c r="EG2645" s="59"/>
      <c r="EH2645" s="59"/>
      <c r="EI2645" s="59"/>
      <c r="EJ2645" s="59"/>
      <c r="EK2645" s="59"/>
      <c r="EL2645" s="59"/>
      <c r="EM2645" s="59"/>
      <c r="EN2645" s="59"/>
      <c r="EO2645" s="59"/>
      <c r="EP2645" s="59"/>
      <c r="EQ2645" s="59"/>
      <c r="ER2645" s="59"/>
      <c r="ES2645" s="59"/>
      <c r="ET2645" s="59"/>
      <c r="EU2645" s="59"/>
      <c r="EV2645" s="59"/>
      <c r="EW2645" s="59"/>
      <c r="EX2645" s="59"/>
      <c r="EY2645" s="59"/>
      <c r="EZ2645" s="59"/>
      <c r="FA2645" s="59"/>
      <c r="FB2645" s="59"/>
      <c r="FC2645" s="59"/>
      <c r="FD2645" s="59"/>
      <c r="FE2645" s="59"/>
      <c r="FF2645" s="59"/>
      <c r="FG2645" s="59"/>
      <c r="FH2645" s="59"/>
      <c r="FI2645" s="59"/>
      <c r="FJ2645" s="59"/>
      <c r="FK2645" s="59"/>
      <c r="FL2645" s="59"/>
      <c r="FM2645" s="59"/>
      <c r="FN2645" s="59"/>
      <c r="FO2645" s="59"/>
      <c r="FP2645" s="59"/>
      <c r="FQ2645" s="59"/>
      <c r="FR2645" s="59"/>
      <c r="FS2645" s="59"/>
      <c r="FT2645" s="59"/>
      <c r="FU2645" s="59"/>
      <c r="FV2645" s="59"/>
      <c r="FW2645" s="59"/>
      <c r="FX2645" s="59"/>
      <c r="FY2645" s="59"/>
      <c r="FZ2645" s="59"/>
      <c r="GA2645" s="59"/>
      <c r="GB2645" s="59"/>
      <c r="GC2645" s="59"/>
      <c r="GD2645" s="59"/>
      <c r="GE2645" s="59"/>
      <c r="GF2645" s="59"/>
      <c r="GG2645" s="59"/>
      <c r="GH2645" s="59"/>
      <c r="GI2645" s="59"/>
      <c r="GJ2645" s="59"/>
      <c r="GK2645" s="59"/>
      <c r="GL2645" s="59"/>
      <c r="GM2645" s="59"/>
      <c r="GN2645" s="59"/>
      <c r="GO2645" s="59"/>
      <c r="GP2645" s="59"/>
      <c r="GQ2645" s="59"/>
      <c r="GR2645" s="59"/>
      <c r="GS2645" s="59"/>
      <c r="GT2645" s="59"/>
      <c r="GU2645" s="59"/>
      <c r="GV2645" s="59"/>
      <c r="GW2645" s="59"/>
      <c r="GX2645" s="59"/>
      <c r="GY2645" s="59"/>
      <c r="GZ2645" s="59"/>
      <c r="HA2645" s="59"/>
      <c r="HB2645" s="59"/>
      <c r="HC2645" s="59"/>
      <c r="HD2645" s="59"/>
      <c r="HE2645" s="59"/>
      <c r="HF2645" s="59"/>
      <c r="HG2645" s="59"/>
      <c r="HH2645" s="59"/>
      <c r="HI2645" s="59"/>
      <c r="HJ2645" s="59"/>
      <c r="HK2645" s="59"/>
      <c r="HL2645" s="59"/>
      <c r="HM2645" s="59"/>
      <c r="HN2645" s="59"/>
      <c r="HO2645" s="59"/>
      <c r="HP2645" s="59"/>
      <c r="HQ2645" s="59"/>
      <c r="HR2645" s="59"/>
      <c r="HS2645" s="59"/>
      <c r="HT2645" s="59"/>
      <c r="HU2645" s="59"/>
      <c r="HV2645" s="59"/>
      <c r="HW2645" s="59"/>
      <c r="HX2645" s="59"/>
      <c r="HY2645" s="59"/>
      <c r="HZ2645" s="59"/>
      <c r="IA2645" s="59"/>
      <c r="IB2645" s="59"/>
      <c r="IC2645" s="59"/>
      <c r="ID2645" s="59"/>
      <c r="IE2645" s="59"/>
      <c r="IF2645" s="59"/>
      <c r="IG2645" s="59"/>
      <c r="IH2645" s="59"/>
      <c r="II2645" s="59"/>
      <c r="IJ2645" s="59"/>
      <c r="IK2645" s="59"/>
      <c r="IL2645" s="59"/>
      <c r="IM2645" s="59"/>
      <c r="IN2645" s="59"/>
      <c r="IO2645" s="59"/>
      <c r="IP2645" s="59"/>
      <c r="IQ2645" s="59"/>
      <c r="IR2645" s="59"/>
      <c r="IS2645" s="59"/>
      <c r="IT2645" s="59"/>
      <c r="IU2645" s="59"/>
      <c r="IV2645" s="59"/>
      <c r="IW2645" s="59"/>
      <c r="IX2645" s="59"/>
      <c r="IY2645" s="59"/>
      <c r="IZ2645" s="59"/>
      <c r="JA2645" s="59"/>
      <c r="JB2645" s="59"/>
      <c r="JC2645" s="59"/>
      <c r="JD2645" s="59"/>
      <c r="JE2645" s="59"/>
      <c r="JF2645" s="59"/>
      <c r="JG2645" s="59"/>
      <c r="JH2645" s="59"/>
      <c r="JI2645" s="59"/>
      <c r="JJ2645" s="59"/>
      <c r="JK2645" s="59"/>
      <c r="JL2645" s="59"/>
      <c r="JM2645" s="59"/>
      <c r="JN2645" s="59"/>
      <c r="JO2645" s="59"/>
      <c r="JP2645" s="59"/>
      <c r="JQ2645" s="59"/>
      <c r="JR2645" s="59"/>
      <c r="JS2645" s="59"/>
      <c r="JT2645" s="59"/>
      <c r="JU2645" s="59"/>
      <c r="JV2645" s="59"/>
      <c r="JW2645" s="59"/>
      <c r="JX2645" s="59"/>
      <c r="JY2645" s="59"/>
      <c r="JZ2645" s="59"/>
      <c r="KA2645" s="59"/>
      <c r="KB2645" s="59"/>
      <c r="KC2645" s="59"/>
      <c r="KD2645" s="59"/>
      <c r="KE2645" s="59"/>
      <c r="KF2645" s="59"/>
      <c r="KG2645" s="59"/>
      <c r="KH2645" s="59"/>
      <c r="KI2645" s="59"/>
      <c r="KJ2645" s="59"/>
      <c r="KK2645" s="59"/>
      <c r="KL2645" s="59"/>
      <c r="KM2645" s="59"/>
      <c r="KN2645" s="59"/>
      <c r="KO2645" s="59"/>
      <c r="KP2645" s="59"/>
      <c r="KQ2645" s="59"/>
      <c r="KR2645" s="59"/>
      <c r="KS2645" s="59"/>
      <c r="KT2645" s="59"/>
      <c r="KU2645" s="59"/>
      <c r="KV2645" s="59"/>
      <c r="KW2645" s="59"/>
      <c r="KX2645" s="59"/>
      <c r="KY2645" s="59"/>
      <c r="KZ2645" s="59"/>
      <c r="LA2645" s="59"/>
      <c r="LB2645" s="59"/>
      <c r="LC2645" s="59"/>
      <c r="LD2645" s="59"/>
      <c r="LE2645" s="59"/>
      <c r="LF2645" s="59"/>
      <c r="LG2645" s="59"/>
      <c r="LH2645" s="59"/>
      <c r="LI2645" s="59"/>
      <c r="LJ2645" s="59"/>
      <c r="LK2645" s="59"/>
      <c r="LL2645" s="59"/>
      <c r="LM2645" s="59"/>
      <c r="LN2645" s="59"/>
      <c r="LO2645" s="59"/>
      <c r="LP2645" s="59"/>
      <c r="LQ2645" s="59"/>
      <c r="LR2645" s="59"/>
      <c r="LS2645" s="59"/>
      <c r="LT2645" s="59"/>
      <c r="LU2645" s="59"/>
      <c r="LV2645" s="59"/>
      <c r="LW2645" s="59"/>
      <c r="LX2645" s="59"/>
      <c r="LY2645" s="59"/>
      <c r="LZ2645" s="59"/>
      <c r="MA2645" s="59"/>
      <c r="MB2645" s="59"/>
      <c r="MC2645" s="59"/>
      <c r="MD2645" s="59"/>
      <c r="ME2645" s="59"/>
      <c r="MF2645" s="59"/>
      <c r="MG2645" s="59"/>
      <c r="MH2645" s="59"/>
      <c r="MI2645" s="59"/>
      <c r="MJ2645" s="59"/>
      <c r="MK2645" s="59"/>
      <c r="ML2645" s="59"/>
      <c r="MM2645" s="59"/>
      <c r="MN2645" s="59"/>
      <c r="MO2645" s="59"/>
      <c r="MP2645" s="59"/>
      <c r="MQ2645" s="59"/>
      <c r="MR2645" s="59"/>
      <c r="MS2645" s="59"/>
      <c r="MT2645" s="59"/>
      <c r="MU2645" s="59"/>
      <c r="MV2645" s="59"/>
      <c r="MW2645" s="59"/>
      <c r="MX2645" s="59"/>
      <c r="MY2645" s="59"/>
      <c r="MZ2645" s="59"/>
      <c r="NA2645" s="59"/>
      <c r="NB2645" s="59"/>
      <c r="NC2645" s="59"/>
      <c r="ND2645" s="59"/>
      <c r="NE2645" s="59"/>
      <c r="NF2645" s="59"/>
      <c r="NG2645" s="59"/>
      <c r="NH2645" s="59"/>
      <c r="NI2645" s="59"/>
      <c r="NJ2645" s="59"/>
      <c r="NK2645" s="59"/>
      <c r="NL2645" s="59"/>
      <c r="NM2645" s="59"/>
      <c r="NN2645" s="59"/>
      <c r="NO2645" s="59"/>
      <c r="NP2645" s="59"/>
      <c r="NQ2645" s="59"/>
      <c r="NR2645" s="59"/>
      <c r="NS2645" s="59"/>
      <c r="NT2645" s="59"/>
      <c r="NU2645" s="59"/>
      <c r="NV2645" s="59"/>
      <c r="NW2645" s="59"/>
      <c r="NX2645" s="59"/>
      <c r="NY2645" s="59"/>
      <c r="NZ2645" s="59"/>
      <c r="OA2645" s="59"/>
      <c r="OB2645" s="59"/>
      <c r="OC2645" s="59"/>
      <c r="OD2645" s="59"/>
      <c r="OE2645" s="59"/>
      <c r="OF2645" s="59"/>
      <c r="OG2645" s="59"/>
      <c r="OH2645" s="59"/>
      <c r="OI2645" s="59"/>
      <c r="OJ2645" s="59"/>
      <c r="OK2645" s="59"/>
      <c r="OL2645" s="59"/>
      <c r="OM2645" s="59"/>
      <c r="ON2645" s="59"/>
      <c r="OO2645" s="59"/>
      <c r="OP2645" s="59"/>
      <c r="OQ2645" s="59"/>
      <c r="OR2645" s="59"/>
      <c r="OS2645" s="59"/>
      <c r="OT2645" s="59"/>
      <c r="OU2645" s="59"/>
      <c r="OV2645" s="59"/>
      <c r="OW2645" s="59"/>
      <c r="OX2645" s="59"/>
      <c r="OY2645" s="59"/>
      <c r="OZ2645" s="59"/>
      <c r="PA2645" s="59"/>
      <c r="PB2645" s="59"/>
      <c r="PC2645" s="59"/>
      <c r="PD2645" s="59"/>
      <c r="PE2645" s="59"/>
      <c r="PF2645" s="59"/>
      <c r="PG2645" s="59"/>
      <c r="PH2645" s="59"/>
      <c r="PI2645" s="59"/>
      <c r="PJ2645" s="59"/>
      <c r="PK2645" s="59"/>
      <c r="PL2645" s="59"/>
      <c r="PM2645" s="59"/>
      <c r="PN2645" s="59"/>
      <c r="PO2645" s="59"/>
      <c r="PP2645" s="59"/>
      <c r="PQ2645" s="59"/>
      <c r="PR2645" s="59"/>
      <c r="PS2645" s="59"/>
      <c r="PT2645" s="59"/>
      <c r="PU2645" s="59"/>
      <c r="PV2645" s="59"/>
      <c r="PW2645" s="59"/>
      <c r="PX2645" s="59"/>
      <c r="PY2645" s="59"/>
      <c r="PZ2645" s="59"/>
      <c r="QA2645" s="59"/>
      <c r="QB2645" s="59"/>
      <c r="QC2645" s="59"/>
      <c r="QD2645" s="59"/>
      <c r="QE2645" s="59"/>
      <c r="QF2645" s="59"/>
      <c r="QG2645" s="59"/>
      <c r="QH2645" s="59"/>
      <c r="QI2645" s="59"/>
      <c r="QJ2645" s="59"/>
      <c r="QK2645" s="59"/>
      <c r="QL2645" s="59"/>
      <c r="QM2645" s="59"/>
      <c r="QN2645" s="59"/>
      <c r="QO2645" s="59"/>
      <c r="QP2645" s="59"/>
      <c r="QQ2645" s="59"/>
      <c r="QR2645" s="59"/>
      <c r="QS2645" s="59"/>
      <c r="QT2645" s="59"/>
      <c r="QU2645" s="59"/>
      <c r="QV2645" s="59"/>
      <c r="QW2645" s="59"/>
      <c r="QX2645" s="59"/>
      <c r="QY2645" s="59"/>
      <c r="QZ2645" s="59"/>
      <c r="RA2645" s="59"/>
      <c r="RB2645" s="59"/>
      <c r="RC2645" s="59"/>
      <c r="RD2645" s="59"/>
      <c r="RE2645" s="59"/>
      <c r="RF2645" s="59"/>
      <c r="RG2645" s="59"/>
      <c r="RH2645" s="59"/>
      <c r="RI2645" s="59"/>
      <c r="RJ2645" s="59"/>
      <c r="RK2645" s="59"/>
      <c r="RL2645" s="59"/>
      <c r="RM2645" s="59"/>
      <c r="RN2645" s="59"/>
      <c r="RO2645" s="59"/>
      <c r="RP2645" s="59"/>
      <c r="RQ2645" s="59"/>
      <c r="RR2645" s="59"/>
      <c r="RS2645" s="59"/>
      <c r="RT2645" s="59"/>
      <c r="RU2645" s="59"/>
      <c r="RV2645" s="59"/>
      <c r="RW2645" s="59"/>
      <c r="RX2645" s="59"/>
      <c r="RY2645" s="59"/>
      <c r="RZ2645" s="59"/>
      <c r="SA2645" s="59"/>
      <c r="SB2645" s="59"/>
      <c r="SC2645" s="59"/>
      <c r="SD2645" s="59"/>
      <c r="SE2645" s="59"/>
      <c r="SF2645" s="59"/>
      <c r="SG2645" s="59"/>
      <c r="SH2645" s="59"/>
      <c r="SI2645" s="59"/>
      <c r="SJ2645" s="59"/>
      <c r="SK2645" s="59"/>
      <c r="SL2645" s="59"/>
      <c r="SM2645" s="59"/>
      <c r="SN2645" s="59"/>
      <c r="SO2645" s="59"/>
      <c r="SP2645" s="59"/>
      <c r="SQ2645" s="59"/>
      <c r="SR2645" s="59"/>
      <c r="SS2645" s="59"/>
      <c r="ST2645" s="59"/>
      <c r="SU2645" s="59"/>
      <c r="SV2645" s="59"/>
      <c r="SW2645" s="59"/>
      <c r="SX2645" s="59"/>
      <c r="SY2645" s="59"/>
      <c r="SZ2645" s="59"/>
      <c r="TA2645" s="59"/>
      <c r="TB2645" s="59"/>
      <c r="TC2645" s="59"/>
      <c r="TD2645" s="59"/>
      <c r="TE2645" s="59"/>
      <c r="TF2645" s="59"/>
      <c r="TG2645" s="59"/>
      <c r="TH2645" s="59"/>
      <c r="TI2645" s="59"/>
      <c r="TJ2645" s="59"/>
      <c r="TK2645" s="59"/>
      <c r="TL2645" s="59"/>
      <c r="TM2645" s="59"/>
      <c r="TN2645" s="59"/>
      <c r="TO2645" s="59"/>
      <c r="TP2645" s="59"/>
      <c r="TQ2645" s="59"/>
      <c r="TR2645" s="59"/>
      <c r="TS2645" s="59"/>
      <c r="TT2645" s="59"/>
      <c r="TU2645" s="59"/>
      <c r="TV2645" s="59"/>
      <c r="TW2645" s="59"/>
      <c r="TX2645" s="59"/>
      <c r="TY2645" s="59"/>
      <c r="TZ2645" s="59"/>
      <c r="UA2645" s="59"/>
      <c r="UB2645" s="59"/>
      <c r="UC2645" s="59"/>
      <c r="UD2645" s="59"/>
      <c r="UE2645" s="59"/>
      <c r="UF2645" s="59"/>
      <c r="UG2645" s="59"/>
      <c r="UH2645" s="59"/>
      <c r="UI2645" s="59"/>
      <c r="UJ2645" s="59"/>
      <c r="UK2645" s="59"/>
      <c r="UL2645" s="59"/>
      <c r="UM2645" s="59"/>
      <c r="UN2645" s="59"/>
      <c r="UO2645" s="59"/>
      <c r="UP2645" s="59"/>
      <c r="UQ2645" s="59"/>
      <c r="UR2645" s="59"/>
      <c r="US2645" s="59"/>
      <c r="UT2645" s="59"/>
      <c r="UU2645" s="59"/>
      <c r="UV2645" s="59"/>
      <c r="UW2645" s="59"/>
      <c r="UX2645" s="59"/>
      <c r="UY2645" s="59"/>
      <c r="UZ2645" s="59"/>
      <c r="VA2645" s="59"/>
      <c r="VB2645" s="59"/>
      <c r="VC2645" s="59"/>
      <c r="VD2645" s="59"/>
      <c r="VE2645" s="59"/>
      <c r="VF2645" s="59"/>
      <c r="VG2645" s="59"/>
      <c r="VH2645" s="59"/>
      <c r="VI2645" s="59"/>
      <c r="VJ2645" s="59"/>
      <c r="VK2645" s="59"/>
      <c r="VL2645" s="59"/>
      <c r="VM2645" s="59"/>
      <c r="VN2645" s="59"/>
      <c r="VO2645" s="59"/>
      <c r="VP2645" s="59"/>
      <c r="VQ2645" s="59"/>
      <c r="VR2645" s="59"/>
      <c r="VS2645" s="59"/>
      <c r="VT2645" s="59"/>
      <c r="VU2645" s="59"/>
      <c r="VV2645" s="59"/>
      <c r="VW2645" s="59"/>
      <c r="VX2645" s="59"/>
      <c r="VY2645" s="59"/>
      <c r="VZ2645" s="59"/>
      <c r="WA2645" s="59"/>
      <c r="WB2645" s="59"/>
      <c r="WC2645" s="59"/>
      <c r="WD2645" s="59"/>
      <c r="WE2645" s="59"/>
      <c r="WF2645" s="59"/>
      <c r="WG2645" s="59"/>
      <c r="WH2645" s="59"/>
      <c r="WI2645" s="59"/>
      <c r="WJ2645" s="59"/>
      <c r="WK2645" s="59"/>
      <c r="WL2645" s="59"/>
      <c r="WM2645" s="59"/>
      <c r="WN2645" s="59"/>
      <c r="WO2645" s="59"/>
      <c r="WP2645" s="59"/>
      <c r="WQ2645" s="59"/>
      <c r="WR2645" s="59"/>
      <c r="WS2645" s="59"/>
      <c r="WT2645" s="59"/>
      <c r="WU2645" s="59"/>
      <c r="WV2645" s="59"/>
      <c r="WW2645" s="59"/>
      <c r="WX2645" s="59"/>
      <c r="WY2645" s="59"/>
      <c r="WZ2645" s="59"/>
      <c r="XA2645" s="59"/>
      <c r="XB2645" s="59"/>
      <c r="XC2645" s="59"/>
      <c r="XD2645" s="59"/>
      <c r="XE2645" s="59"/>
      <c r="XF2645" s="59"/>
      <c r="XG2645" s="59"/>
      <c r="XH2645" s="59"/>
      <c r="XI2645" s="59"/>
      <c r="XJ2645" s="59"/>
      <c r="XK2645" s="59"/>
      <c r="XL2645" s="59"/>
      <c r="XM2645" s="59"/>
      <c r="XN2645" s="59"/>
      <c r="XO2645" s="59"/>
      <c r="XP2645" s="59"/>
      <c r="XQ2645" s="59"/>
      <c r="XR2645" s="59"/>
      <c r="XS2645" s="59"/>
      <c r="XT2645" s="59"/>
      <c r="XU2645" s="59"/>
      <c r="XV2645" s="59"/>
      <c r="XW2645" s="59"/>
      <c r="XX2645" s="59"/>
      <c r="XY2645" s="59"/>
      <c r="XZ2645" s="59"/>
      <c r="YA2645" s="59"/>
      <c r="YB2645" s="59"/>
      <c r="YC2645" s="59"/>
      <c r="YD2645" s="59"/>
      <c r="YE2645" s="59"/>
      <c r="YF2645" s="59"/>
      <c r="YG2645" s="59"/>
      <c r="YH2645" s="59"/>
      <c r="YI2645" s="59"/>
      <c r="YJ2645" s="59"/>
      <c r="YK2645" s="59"/>
      <c r="YL2645" s="59"/>
      <c r="YM2645" s="59"/>
      <c r="YN2645" s="59"/>
      <c r="YO2645" s="59"/>
      <c r="YP2645" s="59"/>
      <c r="YQ2645" s="59"/>
      <c r="YR2645" s="59"/>
      <c r="YS2645" s="59"/>
      <c r="YT2645" s="59"/>
      <c r="YU2645" s="59"/>
      <c r="YV2645" s="59"/>
      <c r="YW2645" s="59"/>
      <c r="YX2645" s="59"/>
      <c r="YY2645" s="59"/>
      <c r="YZ2645" s="59"/>
      <c r="ZA2645" s="59"/>
      <c r="ZB2645" s="59"/>
      <c r="ZC2645" s="59"/>
      <c r="ZD2645" s="59"/>
      <c r="ZE2645" s="59"/>
      <c r="ZF2645" s="59"/>
      <c r="ZG2645" s="59"/>
      <c r="ZH2645" s="59"/>
      <c r="ZI2645" s="59"/>
      <c r="ZJ2645" s="59"/>
      <c r="ZK2645" s="59"/>
      <c r="ZL2645" s="59"/>
      <c r="ZM2645" s="59"/>
      <c r="ZN2645" s="59"/>
      <c r="ZO2645" s="59"/>
      <c r="ZP2645" s="59"/>
      <c r="ZQ2645" s="59"/>
      <c r="ZR2645" s="59"/>
      <c r="ZS2645" s="59"/>
      <c r="ZT2645" s="59"/>
      <c r="ZU2645" s="59"/>
      <c r="ZV2645" s="59"/>
      <c r="ZW2645" s="59"/>
      <c r="ZX2645" s="59"/>
      <c r="ZY2645" s="59"/>
      <c r="ZZ2645" s="59"/>
      <c r="AAA2645" s="59"/>
      <c r="AAB2645" s="59"/>
      <c r="AAC2645" s="59"/>
      <c r="AAD2645" s="59"/>
      <c r="AAE2645" s="59"/>
      <c r="AAF2645" s="59"/>
      <c r="AAG2645" s="59"/>
      <c r="AAH2645" s="59"/>
      <c r="AAI2645" s="59"/>
      <c r="AAJ2645" s="59"/>
      <c r="AAK2645" s="59"/>
      <c r="AAL2645" s="59"/>
      <c r="AAM2645" s="59"/>
      <c r="AAN2645" s="59"/>
      <c r="AAO2645" s="59"/>
      <c r="AAP2645" s="59"/>
      <c r="AAQ2645" s="59"/>
      <c r="AAR2645" s="59"/>
      <c r="AAS2645" s="59"/>
      <c r="AAT2645" s="59"/>
      <c r="AAU2645" s="59"/>
      <c r="AAV2645" s="59"/>
      <c r="AAW2645" s="59"/>
      <c r="AAX2645" s="59"/>
      <c r="AAY2645" s="59"/>
      <c r="AAZ2645" s="59"/>
      <c r="ABA2645" s="59"/>
      <c r="ABB2645" s="59"/>
      <c r="ABC2645" s="59"/>
      <c r="ABD2645" s="59"/>
      <c r="ABE2645" s="59"/>
      <c r="ABF2645" s="59"/>
      <c r="ABG2645" s="59"/>
      <c r="ABH2645" s="59"/>
      <c r="ABI2645" s="59"/>
      <c r="ABJ2645" s="59"/>
      <c r="ABK2645" s="59"/>
      <c r="ABL2645" s="59"/>
      <c r="ABM2645" s="59"/>
      <c r="ABN2645" s="59"/>
      <c r="ABO2645" s="59"/>
      <c r="ABP2645" s="59"/>
      <c r="ABQ2645" s="59"/>
      <c r="ABR2645" s="59"/>
      <c r="ABS2645" s="59"/>
      <c r="ABT2645" s="59"/>
      <c r="ABU2645" s="59"/>
      <c r="ABV2645" s="59"/>
      <c r="ABW2645" s="59"/>
      <c r="ABX2645" s="59"/>
      <c r="ABY2645" s="59"/>
      <c r="ABZ2645" s="59"/>
      <c r="ACA2645" s="59"/>
      <c r="ACB2645" s="59"/>
      <c r="ACC2645" s="59"/>
      <c r="ACD2645" s="59"/>
      <c r="ACE2645" s="59"/>
      <c r="ACF2645" s="59"/>
      <c r="ACG2645" s="59"/>
      <c r="ACH2645" s="59"/>
      <c r="ACI2645" s="59"/>
      <c r="ACJ2645" s="59"/>
      <c r="ACK2645" s="59"/>
      <c r="ACL2645" s="59"/>
      <c r="ACM2645" s="59"/>
      <c r="ACN2645" s="59"/>
      <c r="ACO2645" s="59"/>
      <c r="ACP2645" s="59"/>
      <c r="ACQ2645" s="59"/>
      <c r="ACR2645" s="59"/>
      <c r="ACS2645" s="59"/>
      <c r="ACT2645" s="59"/>
      <c r="ACU2645" s="59"/>
      <c r="ACV2645" s="59"/>
      <c r="ACW2645" s="59"/>
      <c r="ACX2645" s="59"/>
      <c r="ACY2645" s="59"/>
      <c r="ACZ2645" s="59"/>
      <c r="ADA2645" s="59"/>
      <c r="ADB2645" s="59"/>
      <c r="ADC2645" s="59"/>
      <c r="ADD2645" s="59"/>
      <c r="ADE2645" s="59"/>
      <c r="ADF2645" s="59"/>
      <c r="ADG2645" s="59"/>
      <c r="ADH2645" s="59"/>
      <c r="ADI2645" s="59"/>
      <c r="ADJ2645" s="59"/>
      <c r="ADK2645" s="59"/>
      <c r="ADL2645" s="59"/>
      <c r="ADM2645" s="59"/>
      <c r="ADN2645" s="59"/>
      <c r="ADO2645" s="59"/>
      <c r="ADP2645" s="59"/>
      <c r="ADQ2645" s="59"/>
      <c r="ADR2645" s="59"/>
      <c r="ADS2645" s="59"/>
      <c r="ADT2645" s="59"/>
      <c r="ADU2645" s="59"/>
      <c r="ADV2645" s="59"/>
      <c r="ADW2645" s="59"/>
      <c r="ADX2645" s="59"/>
      <c r="ADY2645" s="59"/>
      <c r="ADZ2645" s="59"/>
      <c r="AEA2645" s="59"/>
      <c r="AEB2645" s="59"/>
      <c r="AEC2645" s="59"/>
      <c r="AED2645" s="59"/>
      <c r="AEE2645" s="59"/>
      <c r="AEF2645" s="59"/>
      <c r="AEG2645" s="59"/>
      <c r="AEH2645" s="59"/>
      <c r="AEI2645" s="59"/>
      <c r="AEJ2645" s="59"/>
      <c r="AEK2645" s="59"/>
      <c r="AEL2645" s="59"/>
      <c r="AEM2645" s="59"/>
      <c r="AEN2645" s="59"/>
      <c r="AEO2645" s="59"/>
      <c r="AEP2645" s="59"/>
      <c r="AEQ2645" s="59"/>
      <c r="AER2645" s="59"/>
      <c r="AES2645" s="59"/>
      <c r="AET2645" s="59"/>
      <c r="AEU2645" s="59"/>
      <c r="AEV2645" s="59"/>
      <c r="AEW2645" s="59"/>
      <c r="AEX2645" s="59"/>
      <c r="AEY2645" s="59"/>
      <c r="AEZ2645" s="59"/>
      <c r="AFA2645" s="59"/>
      <c r="AFB2645" s="59"/>
      <c r="AFC2645" s="59"/>
      <c r="AFD2645" s="59"/>
      <c r="AFE2645" s="59"/>
      <c r="AFF2645" s="59"/>
      <c r="AFG2645" s="59"/>
      <c r="AFH2645" s="59"/>
      <c r="AFI2645" s="59"/>
      <c r="AFJ2645" s="59"/>
      <c r="AFK2645" s="59"/>
      <c r="AFL2645" s="59"/>
      <c r="AFM2645" s="59"/>
      <c r="AFN2645" s="59"/>
      <c r="AFO2645" s="59"/>
      <c r="AFP2645" s="59"/>
      <c r="AFQ2645" s="59"/>
      <c r="AFR2645" s="59"/>
      <c r="AFS2645" s="59"/>
      <c r="AFT2645" s="59"/>
      <c r="AFU2645" s="59"/>
      <c r="AFV2645" s="59"/>
      <c r="AFW2645" s="59"/>
      <c r="AFX2645" s="59"/>
      <c r="AFY2645" s="59"/>
      <c r="AFZ2645" s="59"/>
      <c r="AGA2645" s="59"/>
      <c r="AGB2645" s="59"/>
      <c r="AGC2645" s="59"/>
      <c r="AGD2645" s="59"/>
      <c r="AGE2645" s="59"/>
      <c r="AGF2645" s="59"/>
      <c r="AGG2645" s="59"/>
      <c r="AGH2645" s="59"/>
      <c r="AGI2645" s="59"/>
      <c r="AGJ2645" s="59"/>
      <c r="AGK2645" s="59"/>
      <c r="AGL2645" s="59"/>
      <c r="AGM2645" s="59"/>
      <c r="AGN2645" s="59"/>
      <c r="AGO2645" s="59"/>
      <c r="AGP2645" s="59"/>
      <c r="AGQ2645" s="59"/>
      <c r="AGR2645" s="59"/>
      <c r="AGS2645" s="59"/>
      <c r="AGT2645" s="59"/>
      <c r="AGU2645" s="59"/>
      <c r="AGV2645" s="59"/>
      <c r="AGW2645" s="59"/>
      <c r="AGX2645" s="59"/>
      <c r="AGY2645" s="59"/>
      <c r="AGZ2645" s="59"/>
      <c r="AHA2645" s="59"/>
      <c r="AHB2645" s="59"/>
      <c r="AHC2645" s="59"/>
      <c r="AHD2645" s="59"/>
      <c r="AHE2645" s="59"/>
      <c r="AHF2645" s="59"/>
      <c r="AHG2645" s="59"/>
      <c r="AHH2645" s="59"/>
      <c r="AHI2645" s="59"/>
      <c r="AHJ2645" s="59"/>
      <c r="AHK2645" s="59"/>
      <c r="AHL2645" s="59"/>
      <c r="AHM2645" s="59"/>
      <c r="AHN2645" s="59"/>
      <c r="AHO2645" s="59"/>
      <c r="AHP2645" s="59"/>
      <c r="AHQ2645" s="59"/>
      <c r="AHR2645" s="59"/>
      <c r="AHS2645" s="59"/>
      <c r="AHT2645" s="59"/>
      <c r="AHU2645" s="59"/>
      <c r="AHV2645" s="59"/>
      <c r="AHW2645" s="59"/>
      <c r="AHX2645" s="59"/>
      <c r="AHY2645" s="59"/>
      <c r="AHZ2645" s="59"/>
      <c r="AIA2645" s="59"/>
      <c r="AIB2645" s="59"/>
      <c r="AIC2645" s="59"/>
      <c r="AID2645" s="59"/>
      <c r="AIE2645" s="59"/>
      <c r="AIF2645" s="59"/>
      <c r="AIG2645" s="59"/>
      <c r="AIH2645" s="59"/>
      <c r="AII2645" s="59"/>
      <c r="AIJ2645" s="59"/>
      <c r="AIK2645" s="59"/>
      <c r="AIL2645" s="59"/>
      <c r="AIM2645" s="59"/>
      <c r="AIN2645" s="59"/>
      <c r="AIO2645" s="59"/>
      <c r="AIP2645" s="59"/>
      <c r="AIQ2645" s="59"/>
      <c r="AIR2645" s="59"/>
      <c r="AIS2645" s="59"/>
      <c r="AIT2645" s="59"/>
      <c r="AIU2645" s="59"/>
      <c r="AIV2645" s="59"/>
      <c r="AIW2645" s="59"/>
      <c r="AIX2645" s="59"/>
      <c r="AIY2645" s="59"/>
      <c r="AIZ2645" s="59"/>
      <c r="AJA2645" s="59"/>
      <c r="AJB2645" s="59"/>
      <c r="AJC2645" s="59"/>
      <c r="AJD2645" s="59"/>
      <c r="AJE2645" s="59"/>
      <c r="AJF2645" s="59"/>
      <c r="AJG2645" s="59"/>
      <c r="AJH2645" s="59"/>
      <c r="AJI2645" s="59"/>
      <c r="AJJ2645" s="59"/>
      <c r="AJK2645" s="59"/>
      <c r="AJL2645" s="59"/>
      <c r="AJM2645" s="59"/>
      <c r="AJN2645" s="59"/>
      <c r="AJO2645" s="59"/>
      <c r="AJP2645" s="59"/>
      <c r="AJQ2645" s="59"/>
      <c r="AJR2645" s="59"/>
      <c r="AJS2645" s="59"/>
      <c r="AJT2645" s="59"/>
      <c r="AJU2645" s="59"/>
      <c r="AJV2645" s="59"/>
      <c r="AJW2645" s="59"/>
      <c r="AJX2645" s="59"/>
      <c r="AJY2645" s="59"/>
      <c r="AJZ2645" s="59"/>
      <c r="AKA2645" s="59"/>
      <c r="AKB2645" s="59"/>
      <c r="AKC2645" s="59"/>
      <c r="AKD2645" s="59"/>
      <c r="AKE2645" s="59"/>
      <c r="AKF2645" s="59"/>
      <c r="AKG2645" s="59"/>
      <c r="AKH2645" s="59"/>
      <c r="AKI2645" s="59"/>
      <c r="AKJ2645" s="59"/>
      <c r="AKK2645" s="59"/>
      <c r="AKL2645" s="59"/>
      <c r="AKM2645" s="59"/>
      <c r="AKN2645" s="59"/>
      <c r="AKO2645" s="59"/>
      <c r="AKP2645" s="59"/>
      <c r="AKQ2645" s="59"/>
      <c r="AKR2645" s="59"/>
      <c r="AKS2645" s="59"/>
      <c r="AKT2645" s="59"/>
      <c r="AKU2645" s="59"/>
      <c r="AKV2645" s="59"/>
      <c r="AKW2645" s="59"/>
      <c r="AKX2645" s="59"/>
      <c r="AKY2645" s="59"/>
      <c r="AKZ2645" s="59"/>
      <c r="ALA2645" s="59"/>
      <c r="ALB2645" s="59"/>
      <c r="ALC2645" s="59"/>
      <c r="ALD2645" s="59"/>
      <c r="ALE2645" s="59"/>
      <c r="ALF2645" s="59"/>
      <c r="ALG2645" s="59"/>
      <c r="ALH2645" s="59"/>
      <c r="ALI2645" s="59"/>
      <c r="ALJ2645" s="59"/>
      <c r="ALK2645" s="59"/>
      <c r="ALL2645" s="59"/>
      <c r="ALM2645" s="59"/>
      <c r="ALN2645" s="59"/>
      <c r="ALO2645" s="59"/>
      <c r="ALP2645" s="59"/>
      <c r="ALQ2645" s="59"/>
      <c r="ALR2645" s="59"/>
      <c r="ALS2645" s="59"/>
      <c r="ALT2645" s="59"/>
      <c r="ALU2645" s="59"/>
      <c r="ALV2645" s="59"/>
      <c r="ALW2645" s="59"/>
      <c r="ALX2645" s="59"/>
      <c r="ALY2645" s="59"/>
      <c r="ALZ2645" s="59"/>
      <c r="AMA2645" s="59"/>
      <c r="AMB2645" s="59"/>
      <c r="AMC2645" s="59"/>
      <c r="AMD2645" s="59"/>
      <c r="AME2645" s="59"/>
      <c r="AMF2645" s="59"/>
      <c r="AMG2645" s="59"/>
      <c r="AMH2645" s="59"/>
      <c r="AMI2645" s="59"/>
      <c r="AMJ2645" s="59"/>
      <c r="AMK2645" s="59"/>
      <c r="AML2645" s="59"/>
      <c r="AMM2645" s="59"/>
      <c r="AMN2645" s="59"/>
      <c r="AMO2645" s="59"/>
      <c r="AMP2645" s="59"/>
      <c r="AMQ2645" s="59"/>
      <c r="AMR2645" s="59"/>
      <c r="AMS2645" s="59"/>
      <c r="AMT2645" s="59"/>
      <c r="AMU2645" s="59"/>
      <c r="AMV2645" s="59"/>
      <c r="AMW2645" s="59"/>
      <c r="AMX2645" s="59"/>
      <c r="AMY2645" s="59"/>
      <c r="AMZ2645" s="59"/>
      <c r="ANA2645" s="59"/>
      <c r="ANB2645" s="59"/>
      <c r="ANC2645" s="59"/>
      <c r="AND2645" s="59"/>
      <c r="ANE2645" s="59"/>
      <c r="ANF2645" s="59"/>
      <c r="ANG2645" s="59"/>
      <c r="ANH2645" s="59"/>
      <c r="ANI2645" s="59"/>
      <c r="ANJ2645" s="59"/>
      <c r="ANK2645" s="59"/>
      <c r="ANL2645" s="59"/>
      <c r="ANM2645" s="59"/>
      <c r="ANN2645" s="59"/>
      <c r="ANO2645" s="59"/>
      <c r="ANP2645" s="59"/>
      <c r="ANQ2645" s="59"/>
      <c r="ANR2645" s="59"/>
      <c r="ANS2645" s="59"/>
      <c r="ANT2645" s="59"/>
      <c r="ANU2645" s="59"/>
      <c r="ANV2645" s="59"/>
      <c r="ANW2645" s="59"/>
      <c r="ANX2645" s="59"/>
      <c r="ANY2645" s="59"/>
      <c r="ANZ2645" s="59"/>
      <c r="AOA2645" s="59"/>
      <c r="AOB2645" s="59"/>
      <c r="AOC2645" s="59"/>
      <c r="AOD2645" s="59"/>
      <c r="AOE2645" s="59"/>
      <c r="AOF2645" s="59"/>
      <c r="AOG2645" s="59"/>
      <c r="AOH2645" s="59"/>
      <c r="AOI2645" s="59"/>
      <c r="AOJ2645" s="59"/>
      <c r="AOK2645" s="59"/>
      <c r="AOL2645" s="59"/>
      <c r="AOM2645" s="59"/>
      <c r="AON2645" s="59"/>
      <c r="AOO2645" s="59"/>
      <c r="AOP2645" s="59"/>
      <c r="AOQ2645" s="59"/>
      <c r="AOR2645" s="59"/>
      <c r="AOS2645" s="59"/>
      <c r="AOT2645" s="59"/>
      <c r="AOU2645" s="59"/>
      <c r="AOV2645" s="59"/>
      <c r="AOW2645" s="59"/>
      <c r="AOX2645" s="59"/>
      <c r="AOY2645" s="59"/>
      <c r="AOZ2645" s="59"/>
      <c r="APA2645" s="59"/>
      <c r="APB2645" s="59"/>
      <c r="APC2645" s="59"/>
      <c r="APD2645" s="59"/>
      <c r="APE2645" s="59"/>
      <c r="APF2645" s="59"/>
      <c r="APG2645" s="59"/>
      <c r="APH2645" s="59"/>
      <c r="API2645" s="59"/>
      <c r="APJ2645" s="59"/>
      <c r="APK2645" s="59"/>
      <c r="APL2645" s="59"/>
      <c r="APM2645" s="59"/>
      <c r="APN2645" s="59"/>
      <c r="APO2645" s="59"/>
      <c r="APP2645" s="59"/>
      <c r="APQ2645" s="59"/>
      <c r="APR2645" s="59"/>
      <c r="APS2645" s="59"/>
      <c r="APT2645" s="59"/>
      <c r="APU2645" s="59"/>
      <c r="APV2645" s="59"/>
      <c r="APW2645" s="59"/>
      <c r="APX2645" s="59"/>
      <c r="APY2645" s="59"/>
      <c r="APZ2645" s="59"/>
      <c r="AQA2645" s="59"/>
      <c r="AQB2645" s="59"/>
      <c r="AQC2645" s="59"/>
      <c r="AQD2645" s="59"/>
      <c r="AQE2645" s="59"/>
      <c r="AQF2645" s="59"/>
      <c r="AQG2645" s="59"/>
      <c r="AQH2645" s="59"/>
      <c r="AQI2645" s="59"/>
      <c r="AQJ2645" s="59"/>
      <c r="AQK2645" s="59"/>
      <c r="AQL2645" s="59"/>
      <c r="AQM2645" s="59"/>
      <c r="AQN2645" s="59"/>
      <c r="AQO2645" s="59"/>
      <c r="AQP2645" s="59"/>
      <c r="AQQ2645" s="59"/>
      <c r="AQR2645" s="59"/>
      <c r="AQS2645" s="59"/>
      <c r="AQT2645" s="59"/>
      <c r="AQU2645" s="59"/>
      <c r="AQV2645" s="59"/>
      <c r="AQW2645" s="59"/>
      <c r="AQX2645" s="59"/>
      <c r="AQY2645" s="59"/>
      <c r="AQZ2645" s="59"/>
      <c r="ARA2645" s="59"/>
      <c r="ARB2645" s="59"/>
      <c r="ARC2645" s="59"/>
      <c r="ARD2645" s="59"/>
      <c r="ARE2645" s="59"/>
      <c r="ARF2645" s="59"/>
      <c r="ARG2645" s="59"/>
      <c r="ARH2645" s="59"/>
      <c r="ARI2645" s="59"/>
      <c r="ARJ2645" s="59"/>
      <c r="ARK2645" s="59"/>
      <c r="ARL2645" s="59"/>
      <c r="ARM2645" s="59"/>
      <c r="ARN2645" s="59"/>
      <c r="ARO2645" s="59"/>
      <c r="ARP2645" s="59"/>
      <c r="ARQ2645" s="59"/>
      <c r="ARR2645" s="59"/>
      <c r="ARS2645" s="59"/>
      <c r="ART2645" s="59"/>
      <c r="ARU2645" s="59"/>
      <c r="ARV2645" s="59"/>
      <c r="ARW2645" s="59"/>
      <c r="ARX2645" s="59"/>
      <c r="ARY2645" s="59"/>
      <c r="ARZ2645" s="59"/>
      <c r="ASA2645" s="59"/>
      <c r="ASB2645" s="59"/>
      <c r="ASC2645" s="59"/>
      <c r="ASD2645" s="59"/>
      <c r="ASE2645" s="59"/>
      <c r="ASF2645" s="59"/>
      <c r="ASG2645" s="59"/>
      <c r="ASH2645" s="59"/>
      <c r="ASI2645" s="59"/>
      <c r="ASJ2645" s="59"/>
      <c r="ASK2645" s="59"/>
      <c r="ASL2645" s="59"/>
      <c r="ASM2645" s="59"/>
      <c r="ASN2645" s="59"/>
      <c r="ASO2645" s="59"/>
      <c r="ASP2645" s="59"/>
      <c r="ASQ2645" s="59"/>
      <c r="ASR2645" s="59"/>
      <c r="ASS2645" s="59"/>
      <c r="AST2645" s="59"/>
      <c r="ASU2645" s="59"/>
      <c r="ASV2645" s="59"/>
      <c r="ASW2645" s="59"/>
      <c r="ASX2645" s="59"/>
      <c r="ASY2645" s="59"/>
      <c r="ASZ2645" s="59"/>
      <c r="ATA2645" s="59"/>
      <c r="ATB2645" s="59"/>
      <c r="ATC2645" s="59"/>
      <c r="ATD2645" s="59"/>
      <c r="ATE2645" s="59"/>
      <c r="ATF2645" s="59"/>
      <c r="ATG2645" s="59"/>
      <c r="ATH2645" s="59"/>
      <c r="ATI2645" s="59"/>
      <c r="ATJ2645" s="59"/>
      <c r="ATK2645" s="59"/>
      <c r="ATL2645" s="59"/>
      <c r="ATM2645" s="59"/>
      <c r="ATN2645" s="59"/>
      <c r="ATO2645" s="59"/>
      <c r="ATP2645" s="59"/>
      <c r="ATQ2645" s="59"/>
      <c r="ATR2645" s="59"/>
      <c r="ATS2645" s="59"/>
      <c r="ATT2645" s="59"/>
      <c r="ATU2645" s="59"/>
      <c r="ATV2645" s="59"/>
      <c r="ATW2645" s="59"/>
      <c r="ATX2645" s="59"/>
      <c r="ATY2645" s="59"/>
      <c r="ATZ2645" s="59"/>
      <c r="AUA2645" s="59"/>
      <c r="AUB2645" s="59"/>
      <c r="AUC2645" s="59"/>
      <c r="AUD2645" s="59"/>
      <c r="AUE2645" s="59"/>
      <c r="AUF2645" s="59"/>
      <c r="AUG2645" s="59"/>
      <c r="AUH2645" s="59"/>
      <c r="AUI2645" s="59"/>
      <c r="AUJ2645" s="59"/>
      <c r="AUK2645" s="59"/>
      <c r="AUL2645" s="59"/>
      <c r="AUM2645" s="59"/>
      <c r="AUN2645" s="59"/>
      <c r="AUO2645" s="59"/>
      <c r="AUP2645" s="59"/>
      <c r="AUQ2645" s="59"/>
      <c r="AUR2645" s="59"/>
      <c r="AUS2645" s="59"/>
      <c r="AUT2645" s="59"/>
      <c r="AUU2645" s="59"/>
      <c r="AUV2645" s="59"/>
      <c r="AUW2645" s="59"/>
      <c r="AUX2645" s="59"/>
      <c r="AUY2645" s="59"/>
      <c r="AUZ2645" s="59"/>
      <c r="AVA2645" s="59"/>
      <c r="AVB2645" s="59"/>
      <c r="AVC2645" s="59"/>
      <c r="AVD2645" s="59"/>
      <c r="AVE2645" s="59"/>
      <c r="AVF2645" s="59"/>
      <c r="AVG2645" s="59"/>
      <c r="AVH2645" s="59"/>
      <c r="AVI2645" s="59"/>
      <c r="AVJ2645" s="59"/>
      <c r="AVK2645" s="59"/>
      <c r="AVL2645" s="59"/>
      <c r="AVM2645" s="59"/>
      <c r="AVN2645" s="59"/>
      <c r="AVO2645" s="59"/>
      <c r="AVP2645" s="59"/>
      <c r="AVQ2645" s="59"/>
      <c r="AVR2645" s="59"/>
      <c r="AVS2645" s="59"/>
      <c r="AVT2645" s="59"/>
      <c r="AVU2645" s="59"/>
      <c r="AVV2645" s="59"/>
      <c r="AVW2645" s="59"/>
      <c r="AVX2645" s="59"/>
      <c r="AVY2645" s="59"/>
      <c r="AVZ2645" s="59"/>
      <c r="AWA2645" s="59"/>
      <c r="AWB2645" s="59"/>
      <c r="AWC2645" s="59"/>
      <c r="AWD2645" s="59"/>
      <c r="AWE2645" s="59"/>
      <c r="AWF2645" s="59"/>
      <c r="AWG2645" s="59"/>
      <c r="AWH2645" s="59"/>
      <c r="AWI2645" s="59"/>
      <c r="AWJ2645" s="59"/>
      <c r="AWK2645" s="59"/>
      <c r="AWL2645" s="59"/>
      <c r="AWM2645" s="59"/>
      <c r="AWN2645" s="59"/>
      <c r="AWO2645" s="59"/>
      <c r="AWP2645" s="59"/>
      <c r="AWQ2645" s="59"/>
      <c r="AWR2645" s="59"/>
      <c r="AWS2645" s="59"/>
      <c r="AWT2645" s="59"/>
      <c r="AWU2645" s="59"/>
      <c r="AWV2645" s="59"/>
      <c r="AWW2645" s="59"/>
      <c r="AWX2645" s="59"/>
      <c r="AWY2645" s="59"/>
      <c r="AWZ2645" s="59"/>
      <c r="AXA2645" s="59"/>
      <c r="AXB2645" s="59"/>
      <c r="AXC2645" s="59"/>
      <c r="AXD2645" s="59"/>
      <c r="AXE2645" s="59"/>
      <c r="AXF2645" s="59"/>
      <c r="AXG2645" s="59"/>
      <c r="AXH2645" s="59"/>
      <c r="AXI2645" s="59"/>
      <c r="AXJ2645" s="59"/>
      <c r="AXK2645" s="59"/>
      <c r="AXL2645" s="59"/>
      <c r="AXM2645" s="59"/>
      <c r="AXN2645" s="59"/>
      <c r="AXO2645" s="59"/>
      <c r="AXP2645" s="59"/>
      <c r="AXQ2645" s="59"/>
      <c r="AXR2645" s="59"/>
      <c r="AXS2645" s="59"/>
      <c r="AXT2645" s="59"/>
      <c r="AXU2645" s="59"/>
      <c r="AXV2645" s="59"/>
      <c r="AXW2645" s="59"/>
      <c r="AXX2645" s="59"/>
      <c r="AXY2645" s="59"/>
      <c r="AXZ2645" s="59"/>
      <c r="AYA2645" s="59"/>
      <c r="AYB2645" s="59"/>
      <c r="AYC2645" s="59"/>
      <c r="AYD2645" s="59"/>
      <c r="AYE2645" s="59"/>
      <c r="AYF2645" s="59"/>
      <c r="AYG2645" s="59"/>
      <c r="AYH2645" s="59"/>
      <c r="AYI2645" s="59"/>
      <c r="AYJ2645" s="59"/>
      <c r="AYK2645" s="59"/>
      <c r="AYL2645" s="59"/>
      <c r="AYM2645" s="59"/>
      <c r="AYN2645" s="59"/>
      <c r="AYO2645" s="59"/>
      <c r="AYP2645" s="59"/>
      <c r="AYQ2645" s="59"/>
      <c r="AYR2645" s="59"/>
      <c r="AYS2645" s="59"/>
      <c r="AYT2645" s="59"/>
      <c r="AYU2645" s="59"/>
      <c r="AYV2645" s="59"/>
      <c r="AYW2645" s="59"/>
      <c r="AYX2645" s="59"/>
      <c r="AYY2645" s="59"/>
      <c r="AYZ2645" s="59"/>
      <c r="AZA2645" s="59"/>
      <c r="AZB2645" s="59"/>
      <c r="AZC2645" s="59"/>
      <c r="AZD2645" s="59"/>
      <c r="AZE2645" s="59"/>
      <c r="AZF2645" s="59"/>
      <c r="AZG2645" s="59"/>
      <c r="AZH2645" s="59"/>
      <c r="AZI2645" s="59"/>
      <c r="AZJ2645" s="59"/>
      <c r="AZK2645" s="59"/>
      <c r="AZL2645" s="59"/>
      <c r="AZM2645" s="59"/>
      <c r="AZN2645" s="59"/>
      <c r="AZO2645" s="59"/>
      <c r="AZP2645" s="59"/>
      <c r="AZQ2645" s="59"/>
      <c r="AZR2645" s="59"/>
      <c r="AZS2645" s="59"/>
      <c r="AZT2645" s="59"/>
      <c r="AZU2645" s="59"/>
      <c r="AZV2645" s="59"/>
      <c r="AZW2645" s="59"/>
      <c r="AZX2645" s="59"/>
      <c r="AZY2645" s="59"/>
      <c r="AZZ2645" s="59"/>
      <c r="BAA2645" s="59"/>
      <c r="BAB2645" s="59"/>
      <c r="BAC2645" s="59"/>
      <c r="BAD2645" s="59"/>
      <c r="BAE2645" s="59"/>
      <c r="BAF2645" s="59"/>
      <c r="BAG2645" s="59"/>
      <c r="BAH2645" s="59"/>
      <c r="BAI2645" s="59"/>
      <c r="BAJ2645" s="59"/>
      <c r="BAK2645" s="59"/>
      <c r="BAL2645" s="59"/>
      <c r="BAM2645" s="59"/>
      <c r="BAN2645" s="59"/>
      <c r="BAO2645" s="59"/>
      <c r="BAP2645" s="59"/>
      <c r="BAQ2645" s="59"/>
      <c r="BAR2645" s="59"/>
      <c r="BAS2645" s="59"/>
      <c r="BAT2645" s="59"/>
      <c r="BAU2645" s="59"/>
      <c r="BAV2645" s="59"/>
      <c r="BAW2645" s="59"/>
      <c r="BAX2645" s="59"/>
      <c r="BAY2645" s="59"/>
      <c r="BAZ2645" s="59"/>
      <c r="BBA2645" s="59"/>
      <c r="BBB2645" s="59"/>
      <c r="BBC2645" s="59"/>
      <c r="BBD2645" s="59"/>
      <c r="BBE2645" s="59"/>
      <c r="BBF2645" s="59"/>
      <c r="BBG2645" s="59"/>
      <c r="BBH2645" s="59"/>
      <c r="BBI2645" s="59"/>
      <c r="BBJ2645" s="59"/>
      <c r="BBK2645" s="59"/>
      <c r="BBL2645" s="59"/>
      <c r="BBM2645" s="59"/>
      <c r="BBN2645" s="59"/>
      <c r="BBO2645" s="59"/>
      <c r="BBP2645" s="59"/>
      <c r="BBQ2645" s="59"/>
      <c r="BBR2645" s="59"/>
      <c r="BBS2645" s="59"/>
      <c r="BBT2645" s="59"/>
      <c r="BBU2645" s="59"/>
      <c r="BBV2645" s="59"/>
      <c r="BBW2645" s="59"/>
      <c r="BBX2645" s="59"/>
      <c r="BBY2645" s="59"/>
      <c r="BBZ2645" s="59"/>
      <c r="BCA2645" s="59"/>
      <c r="BCB2645" s="59"/>
      <c r="BCC2645" s="59"/>
      <c r="BCD2645" s="59"/>
      <c r="BCE2645" s="59"/>
      <c r="BCF2645" s="59"/>
      <c r="BCG2645" s="59"/>
      <c r="BCH2645" s="59"/>
      <c r="BCI2645" s="59"/>
      <c r="BCJ2645" s="59"/>
      <c r="BCK2645" s="59"/>
      <c r="BCL2645" s="59"/>
      <c r="BCM2645" s="59"/>
      <c r="BCN2645" s="59"/>
      <c r="BCO2645" s="59"/>
      <c r="BCP2645" s="59"/>
      <c r="BCQ2645" s="59"/>
      <c r="BCR2645" s="59"/>
      <c r="BCS2645" s="59"/>
      <c r="BCT2645" s="59"/>
      <c r="BCU2645" s="59"/>
      <c r="BCV2645" s="59"/>
      <c r="BCW2645" s="59"/>
      <c r="BCX2645" s="59"/>
      <c r="BCY2645" s="59"/>
      <c r="BCZ2645" s="59"/>
      <c r="BDA2645" s="59"/>
      <c r="BDB2645" s="59"/>
      <c r="BDC2645" s="59"/>
      <c r="BDD2645" s="59"/>
      <c r="BDE2645" s="59"/>
      <c r="BDF2645" s="59"/>
      <c r="BDG2645" s="59"/>
      <c r="BDH2645" s="59"/>
      <c r="BDI2645" s="59"/>
      <c r="BDJ2645" s="59"/>
      <c r="BDK2645" s="59"/>
      <c r="BDL2645" s="59"/>
      <c r="BDM2645" s="59"/>
      <c r="BDN2645" s="59"/>
      <c r="BDO2645" s="59"/>
      <c r="BDP2645" s="59"/>
      <c r="BDQ2645" s="59"/>
      <c r="BDR2645" s="59"/>
      <c r="BDS2645" s="59"/>
      <c r="BDT2645" s="59"/>
      <c r="BDU2645" s="59"/>
      <c r="BDV2645" s="59"/>
      <c r="BDW2645" s="59"/>
      <c r="BDX2645" s="59"/>
      <c r="BDY2645" s="59"/>
      <c r="BDZ2645" s="59"/>
      <c r="BEA2645" s="59"/>
      <c r="BEB2645" s="59"/>
      <c r="BEC2645" s="59"/>
      <c r="BED2645" s="59"/>
      <c r="BEE2645" s="59"/>
      <c r="BEF2645" s="59"/>
      <c r="BEG2645" s="59"/>
      <c r="BEH2645" s="59"/>
      <c r="BEI2645" s="59"/>
      <c r="BEJ2645" s="59"/>
      <c r="BEK2645" s="59"/>
      <c r="BEL2645" s="59"/>
      <c r="BEM2645" s="59"/>
      <c r="BEN2645" s="59"/>
      <c r="BEO2645" s="59"/>
      <c r="BEP2645" s="59"/>
      <c r="BEQ2645" s="59"/>
      <c r="BER2645" s="59"/>
      <c r="BES2645" s="59"/>
      <c r="BET2645" s="59"/>
      <c r="BEU2645" s="59"/>
      <c r="BEV2645" s="59"/>
      <c r="BEW2645" s="59"/>
      <c r="BEX2645" s="59"/>
      <c r="BEY2645" s="59"/>
      <c r="BEZ2645" s="59"/>
      <c r="BFA2645" s="59"/>
      <c r="BFB2645" s="59"/>
      <c r="BFC2645" s="59"/>
      <c r="BFD2645" s="59"/>
      <c r="BFE2645" s="59"/>
      <c r="BFF2645" s="59"/>
      <c r="BFG2645" s="59"/>
      <c r="BFH2645" s="59"/>
      <c r="BFI2645" s="59"/>
      <c r="BFJ2645" s="59"/>
      <c r="BFK2645" s="59"/>
      <c r="BFL2645" s="59"/>
      <c r="BFM2645" s="59"/>
      <c r="BFN2645" s="59"/>
      <c r="BFO2645" s="59"/>
      <c r="BFP2645" s="59"/>
      <c r="BFQ2645" s="59"/>
      <c r="BFR2645" s="59"/>
      <c r="BFS2645" s="59"/>
      <c r="BFT2645" s="59"/>
      <c r="BFU2645" s="59"/>
      <c r="BFV2645" s="59"/>
      <c r="BFW2645" s="59"/>
      <c r="BFX2645" s="59"/>
      <c r="BFY2645" s="59"/>
      <c r="BFZ2645" s="59"/>
      <c r="BGA2645" s="59"/>
      <c r="BGB2645" s="59"/>
      <c r="BGC2645" s="59"/>
      <c r="BGD2645" s="59"/>
      <c r="BGE2645" s="59"/>
      <c r="BGF2645" s="59"/>
      <c r="BGG2645" s="59"/>
      <c r="BGH2645" s="59"/>
      <c r="BGI2645" s="59"/>
      <c r="BGJ2645" s="59"/>
      <c r="BGK2645" s="59"/>
      <c r="BGL2645" s="59"/>
      <c r="BGM2645" s="59"/>
      <c r="BGN2645" s="59"/>
      <c r="BGO2645" s="59"/>
      <c r="BGP2645" s="59"/>
      <c r="BGQ2645" s="59"/>
      <c r="BGR2645" s="59"/>
      <c r="BGS2645" s="59"/>
      <c r="BGT2645" s="59"/>
      <c r="BGU2645" s="59"/>
      <c r="BGV2645" s="59"/>
      <c r="BGW2645" s="59"/>
      <c r="BGX2645" s="59"/>
      <c r="BGY2645" s="59"/>
      <c r="BGZ2645" s="59"/>
      <c r="BHA2645" s="59"/>
      <c r="BHB2645" s="59"/>
      <c r="BHC2645" s="59"/>
      <c r="BHD2645" s="59"/>
      <c r="BHE2645" s="59"/>
      <c r="BHF2645" s="59"/>
      <c r="BHG2645" s="59"/>
      <c r="BHH2645" s="59"/>
      <c r="BHI2645" s="59"/>
      <c r="BHJ2645" s="59"/>
      <c r="BHK2645" s="59"/>
      <c r="BHL2645" s="59"/>
      <c r="BHM2645" s="59"/>
      <c r="BHN2645" s="59"/>
      <c r="BHO2645" s="59"/>
      <c r="BHP2645" s="59"/>
      <c r="BHQ2645" s="59"/>
      <c r="BHR2645" s="59"/>
      <c r="BHS2645" s="59"/>
      <c r="BHT2645" s="59"/>
      <c r="BHU2645" s="59"/>
      <c r="BHV2645" s="59"/>
      <c r="BHW2645" s="59"/>
      <c r="BHX2645" s="59"/>
      <c r="BHY2645" s="59"/>
      <c r="BHZ2645" s="59"/>
      <c r="BIA2645" s="59"/>
      <c r="BIB2645" s="59"/>
      <c r="BIC2645" s="59"/>
      <c r="BID2645" s="59"/>
      <c r="BIE2645" s="59"/>
      <c r="BIF2645" s="59"/>
      <c r="BIG2645" s="59"/>
      <c r="BIH2645" s="59"/>
      <c r="BII2645" s="59"/>
      <c r="BIJ2645" s="59"/>
      <c r="BIK2645" s="59"/>
      <c r="BIL2645" s="59"/>
      <c r="BIM2645" s="59"/>
      <c r="BIN2645" s="59"/>
      <c r="BIO2645" s="59"/>
      <c r="BIP2645" s="59"/>
      <c r="BIQ2645" s="59"/>
      <c r="BIR2645" s="59"/>
      <c r="BIS2645" s="59"/>
      <c r="BIT2645" s="59"/>
      <c r="BIU2645" s="59"/>
      <c r="BIV2645" s="59"/>
      <c r="BIW2645" s="59"/>
      <c r="BIX2645" s="59"/>
      <c r="BIY2645" s="59"/>
      <c r="BIZ2645" s="59"/>
      <c r="BJA2645" s="59"/>
      <c r="BJB2645" s="59"/>
      <c r="BJC2645" s="59"/>
      <c r="BJD2645" s="59"/>
      <c r="BJE2645" s="59"/>
      <c r="BJF2645" s="59"/>
      <c r="BJG2645" s="59"/>
      <c r="BJH2645" s="59"/>
      <c r="BJI2645" s="59"/>
      <c r="BJJ2645" s="59"/>
      <c r="BJK2645" s="59"/>
      <c r="BJL2645" s="59"/>
      <c r="BJM2645" s="59"/>
      <c r="BJN2645" s="59"/>
      <c r="BJO2645" s="59"/>
      <c r="BJP2645" s="59"/>
      <c r="BJQ2645" s="59"/>
      <c r="BJR2645" s="59"/>
      <c r="BJS2645" s="59"/>
      <c r="BJT2645" s="59"/>
      <c r="BJU2645" s="59"/>
      <c r="BJV2645" s="59"/>
      <c r="BJW2645" s="59"/>
      <c r="BJX2645" s="59"/>
      <c r="BJY2645" s="59"/>
      <c r="BJZ2645" s="59"/>
      <c r="BKA2645" s="59"/>
      <c r="BKB2645" s="59"/>
      <c r="BKC2645" s="59"/>
      <c r="BKD2645" s="59"/>
      <c r="BKE2645" s="59"/>
      <c r="BKF2645" s="59"/>
      <c r="BKG2645" s="59"/>
      <c r="BKH2645" s="59"/>
      <c r="BKI2645" s="59"/>
      <c r="BKJ2645" s="59"/>
      <c r="BKK2645" s="59"/>
      <c r="BKL2645" s="59"/>
      <c r="BKM2645" s="59"/>
      <c r="BKN2645" s="59"/>
      <c r="BKO2645" s="59"/>
      <c r="BKP2645" s="59"/>
      <c r="BKQ2645" s="59"/>
      <c r="BKR2645" s="59"/>
      <c r="BKS2645" s="59"/>
      <c r="BKT2645" s="59"/>
      <c r="BKU2645" s="59"/>
      <c r="BKV2645" s="59"/>
      <c r="BKW2645" s="59"/>
      <c r="BKX2645" s="59"/>
      <c r="BKY2645" s="59"/>
      <c r="BKZ2645" s="59"/>
      <c r="BLA2645" s="59"/>
      <c r="BLB2645" s="59"/>
      <c r="BLC2645" s="59"/>
      <c r="BLD2645" s="59"/>
      <c r="BLE2645" s="59"/>
      <c r="BLF2645" s="59"/>
      <c r="BLG2645" s="59"/>
      <c r="BLH2645" s="59"/>
      <c r="BLI2645" s="59"/>
      <c r="BLJ2645" s="59"/>
      <c r="BLK2645" s="59"/>
      <c r="BLL2645" s="59"/>
      <c r="BLM2645" s="59"/>
      <c r="BLN2645" s="59"/>
      <c r="BLO2645" s="59"/>
      <c r="BLP2645" s="59"/>
      <c r="BLQ2645" s="59"/>
      <c r="BLR2645" s="59"/>
      <c r="BLS2645" s="59"/>
      <c r="BLT2645" s="59"/>
      <c r="BLU2645" s="59"/>
      <c r="BLV2645" s="59"/>
      <c r="BLW2645" s="59"/>
      <c r="BLX2645" s="59"/>
      <c r="BLY2645" s="59"/>
      <c r="BLZ2645" s="59"/>
      <c r="BMA2645" s="59"/>
      <c r="BMB2645" s="59"/>
      <c r="BMC2645" s="59"/>
      <c r="BMD2645" s="59"/>
      <c r="BME2645" s="59"/>
      <c r="BMF2645" s="59"/>
      <c r="BMG2645" s="59"/>
      <c r="BMH2645" s="59"/>
      <c r="BMI2645" s="59"/>
      <c r="BMJ2645" s="59"/>
      <c r="BMK2645" s="59"/>
      <c r="BML2645" s="59"/>
      <c r="BMM2645" s="59"/>
      <c r="BMN2645" s="59"/>
      <c r="BMO2645" s="59"/>
      <c r="BMP2645" s="59"/>
      <c r="BMQ2645" s="59"/>
      <c r="BMR2645" s="59"/>
      <c r="BMS2645" s="59"/>
      <c r="BMT2645" s="59"/>
      <c r="BMU2645" s="59"/>
      <c r="BMV2645" s="59"/>
      <c r="BMW2645" s="59"/>
      <c r="BMX2645" s="59"/>
      <c r="BMY2645" s="59"/>
      <c r="BMZ2645" s="59"/>
      <c r="BNA2645" s="59"/>
      <c r="BNB2645" s="59"/>
      <c r="BNC2645" s="59"/>
      <c r="BND2645" s="59"/>
      <c r="BNE2645" s="59"/>
      <c r="BNF2645" s="59"/>
      <c r="BNG2645" s="59"/>
      <c r="BNH2645" s="59"/>
      <c r="BNI2645" s="59"/>
      <c r="BNJ2645" s="59"/>
      <c r="BNK2645" s="59"/>
      <c r="BNL2645" s="59"/>
      <c r="BNM2645" s="59"/>
      <c r="BNN2645" s="59"/>
      <c r="BNO2645" s="59"/>
      <c r="BNP2645" s="59"/>
      <c r="BNQ2645" s="59"/>
      <c r="BNR2645" s="59"/>
      <c r="BNS2645" s="59"/>
      <c r="BNT2645" s="59"/>
      <c r="BNU2645" s="59"/>
      <c r="BNV2645" s="59"/>
      <c r="BNW2645" s="59"/>
      <c r="BNX2645" s="59"/>
      <c r="BNY2645" s="59"/>
      <c r="BNZ2645" s="59"/>
      <c r="BOA2645" s="59"/>
      <c r="BOB2645" s="59"/>
      <c r="BOC2645" s="59"/>
      <c r="BOD2645" s="59"/>
      <c r="BOE2645" s="59"/>
      <c r="BOF2645" s="59"/>
      <c r="BOG2645" s="59"/>
      <c r="BOH2645" s="59"/>
      <c r="BOI2645" s="59"/>
      <c r="BOJ2645" s="59"/>
      <c r="BOK2645" s="59"/>
      <c r="BOL2645" s="59"/>
      <c r="BOM2645" s="59"/>
      <c r="BON2645" s="59"/>
      <c r="BOO2645" s="59"/>
      <c r="BOP2645" s="59"/>
      <c r="BOQ2645" s="59"/>
      <c r="BOR2645" s="59"/>
      <c r="BOS2645" s="59"/>
      <c r="BOT2645" s="59"/>
      <c r="BOU2645" s="59"/>
      <c r="BOV2645" s="59"/>
      <c r="BOW2645" s="59"/>
      <c r="BOX2645" s="59"/>
      <c r="BOY2645" s="59"/>
      <c r="BOZ2645" s="59"/>
      <c r="BPA2645" s="59"/>
      <c r="BPB2645" s="59"/>
      <c r="BPC2645" s="59"/>
      <c r="BPD2645" s="59"/>
      <c r="BPE2645" s="59"/>
      <c r="BPF2645" s="59"/>
      <c r="BPG2645" s="59"/>
      <c r="BPH2645" s="59"/>
      <c r="BPI2645" s="59"/>
      <c r="BPJ2645" s="59"/>
      <c r="BPK2645" s="59"/>
      <c r="BPL2645" s="59"/>
      <c r="BPM2645" s="59"/>
      <c r="BPN2645" s="59"/>
      <c r="BPO2645" s="59"/>
      <c r="BPP2645" s="59"/>
      <c r="BPQ2645" s="59"/>
      <c r="BPR2645" s="59"/>
      <c r="BPS2645" s="59"/>
      <c r="BPT2645" s="59"/>
      <c r="BPU2645" s="59"/>
      <c r="BPV2645" s="59"/>
      <c r="BPW2645" s="59"/>
      <c r="BPX2645" s="59"/>
      <c r="BPY2645" s="59"/>
      <c r="BPZ2645" s="59"/>
      <c r="BQA2645" s="59"/>
      <c r="BQB2645" s="59"/>
      <c r="BQC2645" s="59"/>
      <c r="BQD2645" s="59"/>
      <c r="BQE2645" s="59"/>
      <c r="BQF2645" s="59"/>
      <c r="BQG2645" s="59"/>
      <c r="BQH2645" s="59"/>
      <c r="BQI2645" s="59"/>
      <c r="BQJ2645" s="59"/>
      <c r="BQK2645" s="59"/>
      <c r="BQL2645" s="59"/>
      <c r="BQM2645" s="59"/>
      <c r="BQN2645" s="59"/>
      <c r="BQO2645" s="59"/>
      <c r="BQP2645" s="59"/>
      <c r="BQQ2645" s="59"/>
      <c r="BQR2645" s="59"/>
      <c r="BQS2645" s="59"/>
      <c r="BQT2645" s="59"/>
      <c r="BQU2645" s="59"/>
      <c r="BQV2645" s="59"/>
      <c r="BQW2645" s="59"/>
      <c r="BQX2645" s="59"/>
      <c r="BQY2645" s="59"/>
      <c r="BQZ2645" s="59"/>
      <c r="BRA2645" s="59"/>
      <c r="BRB2645" s="59"/>
      <c r="BRC2645" s="59"/>
      <c r="BRD2645" s="59"/>
      <c r="BRE2645" s="59"/>
      <c r="BRF2645" s="59"/>
      <c r="BRG2645" s="59"/>
      <c r="BRH2645" s="59"/>
      <c r="BRI2645" s="59"/>
      <c r="BRJ2645" s="59"/>
      <c r="BRK2645" s="59"/>
      <c r="BRL2645" s="59"/>
      <c r="BRM2645" s="59"/>
      <c r="BRN2645" s="59"/>
      <c r="BRO2645" s="59"/>
      <c r="BRP2645" s="59"/>
      <c r="BRQ2645" s="59"/>
      <c r="BRR2645" s="59"/>
      <c r="BRS2645" s="59"/>
      <c r="BRT2645" s="59"/>
      <c r="BRU2645" s="59"/>
      <c r="BRV2645" s="59"/>
      <c r="BRW2645" s="59"/>
      <c r="BRX2645" s="59"/>
      <c r="BRY2645" s="59"/>
      <c r="BRZ2645" s="59"/>
      <c r="BSA2645" s="59"/>
      <c r="BSB2645" s="59"/>
      <c r="BSC2645" s="59"/>
      <c r="BSD2645" s="59"/>
      <c r="BSE2645" s="59"/>
      <c r="BSF2645" s="59"/>
      <c r="BSG2645" s="59"/>
      <c r="BSH2645" s="59"/>
      <c r="BSI2645" s="59"/>
      <c r="BSJ2645" s="59"/>
      <c r="BSK2645" s="59"/>
      <c r="BSL2645" s="59"/>
      <c r="BSM2645" s="59"/>
      <c r="BSN2645" s="59"/>
      <c r="BSO2645" s="59"/>
      <c r="BSP2645" s="59"/>
      <c r="BSQ2645" s="59"/>
      <c r="BSR2645" s="59"/>
      <c r="BSS2645" s="59"/>
      <c r="BST2645" s="59"/>
      <c r="BSU2645" s="59"/>
      <c r="BSV2645" s="59"/>
      <c r="BSW2645" s="59"/>
      <c r="BSX2645" s="59"/>
      <c r="BSY2645" s="59"/>
      <c r="BSZ2645" s="59"/>
      <c r="BTA2645" s="59"/>
      <c r="BTB2645" s="59"/>
      <c r="BTC2645" s="59"/>
      <c r="BTD2645" s="59"/>
      <c r="BTE2645" s="59"/>
      <c r="BTF2645" s="59"/>
      <c r="BTG2645" s="59"/>
      <c r="BTH2645" s="59"/>
      <c r="BTI2645" s="59"/>
      <c r="BTJ2645" s="59"/>
      <c r="BTK2645" s="59"/>
      <c r="BTL2645" s="59"/>
      <c r="BTM2645" s="59"/>
      <c r="BTN2645" s="59"/>
      <c r="BTO2645" s="59"/>
      <c r="BTP2645" s="59"/>
      <c r="BTQ2645" s="59"/>
      <c r="BTR2645" s="59"/>
      <c r="BTS2645" s="59"/>
      <c r="BTT2645" s="59"/>
      <c r="BTU2645" s="59"/>
      <c r="BTV2645" s="59"/>
      <c r="BTW2645" s="59"/>
      <c r="BTX2645" s="59"/>
      <c r="BTY2645" s="59"/>
      <c r="BTZ2645" s="59"/>
      <c r="BUA2645" s="59"/>
      <c r="BUB2645" s="59"/>
      <c r="BUC2645" s="59"/>
      <c r="BUD2645" s="59"/>
      <c r="BUE2645" s="59"/>
      <c r="BUF2645" s="59"/>
      <c r="BUG2645" s="59"/>
      <c r="BUH2645" s="59"/>
      <c r="BUI2645" s="59"/>
      <c r="BUJ2645" s="59"/>
      <c r="BUK2645" s="59"/>
      <c r="BUL2645" s="59"/>
      <c r="BUM2645" s="59"/>
      <c r="BUN2645" s="59"/>
      <c r="BUO2645" s="59"/>
      <c r="BUP2645" s="59"/>
      <c r="BUQ2645" s="59"/>
      <c r="BUR2645" s="59"/>
      <c r="BUS2645" s="59"/>
      <c r="BUT2645" s="59"/>
      <c r="BUU2645" s="59"/>
      <c r="BUV2645" s="59"/>
      <c r="BUW2645" s="59"/>
      <c r="BUX2645" s="59"/>
      <c r="BUY2645" s="59"/>
      <c r="BUZ2645" s="59"/>
      <c r="BVA2645" s="59"/>
      <c r="BVB2645" s="59"/>
      <c r="BVC2645" s="59"/>
      <c r="BVD2645" s="59"/>
      <c r="BVE2645" s="59"/>
      <c r="BVF2645" s="59"/>
      <c r="BVG2645" s="59"/>
      <c r="BVH2645" s="59"/>
      <c r="BVI2645" s="59"/>
      <c r="BVJ2645" s="59"/>
      <c r="BVK2645" s="59"/>
      <c r="BVL2645" s="59"/>
      <c r="BVM2645" s="59"/>
      <c r="BVN2645" s="59"/>
      <c r="BVO2645" s="59"/>
      <c r="BVP2645" s="59"/>
      <c r="BVQ2645" s="59"/>
      <c r="BVR2645" s="59"/>
      <c r="BVS2645" s="59"/>
      <c r="BVT2645" s="59"/>
      <c r="BVU2645" s="59"/>
      <c r="BVV2645" s="59"/>
      <c r="BVW2645" s="59"/>
      <c r="BVX2645" s="59"/>
      <c r="BVY2645" s="59"/>
      <c r="BVZ2645" s="59"/>
      <c r="BWA2645" s="59"/>
      <c r="BWB2645" s="59"/>
      <c r="BWC2645" s="59"/>
      <c r="BWD2645" s="59"/>
      <c r="BWE2645" s="59"/>
      <c r="BWF2645" s="59"/>
      <c r="BWG2645" s="59"/>
      <c r="BWH2645" s="59"/>
      <c r="BWI2645" s="59"/>
      <c r="BWJ2645" s="59"/>
      <c r="BWK2645" s="59"/>
      <c r="BWL2645" s="59"/>
      <c r="BWM2645" s="59"/>
      <c r="BWN2645" s="59"/>
      <c r="BWO2645" s="59"/>
      <c r="BWP2645" s="59"/>
      <c r="BWQ2645" s="59"/>
      <c r="BWR2645" s="59"/>
      <c r="BWS2645" s="59"/>
      <c r="BWT2645" s="59"/>
      <c r="BWU2645" s="59"/>
      <c r="BWV2645" s="59"/>
      <c r="BWW2645" s="59"/>
      <c r="BWX2645" s="59"/>
      <c r="BWY2645" s="59"/>
      <c r="BWZ2645" s="59"/>
      <c r="BXA2645" s="59"/>
      <c r="BXB2645" s="59"/>
      <c r="BXC2645" s="59"/>
      <c r="BXD2645" s="59"/>
      <c r="BXE2645" s="59"/>
      <c r="BXF2645" s="59"/>
      <c r="BXG2645" s="59"/>
      <c r="BXH2645" s="59"/>
      <c r="BXI2645" s="59"/>
      <c r="BXJ2645" s="59"/>
      <c r="BXK2645" s="59"/>
      <c r="BXL2645" s="59"/>
      <c r="BXM2645" s="59"/>
      <c r="BXN2645" s="59"/>
      <c r="BXO2645" s="59"/>
      <c r="BXP2645" s="59"/>
      <c r="BXQ2645" s="59"/>
      <c r="BXR2645" s="59"/>
      <c r="BXS2645" s="59"/>
      <c r="BXT2645" s="59"/>
      <c r="BXU2645" s="59"/>
      <c r="BXV2645" s="59"/>
      <c r="BXW2645" s="59"/>
      <c r="BXX2645" s="59"/>
      <c r="BXY2645" s="59"/>
      <c r="BXZ2645" s="59"/>
      <c r="BYA2645" s="59"/>
      <c r="BYB2645" s="59"/>
      <c r="BYC2645" s="59"/>
      <c r="BYD2645" s="59"/>
      <c r="BYE2645" s="59"/>
      <c r="BYF2645" s="59"/>
      <c r="BYG2645" s="59"/>
      <c r="BYH2645" s="59"/>
      <c r="BYI2645" s="59"/>
      <c r="BYJ2645" s="59"/>
      <c r="BYK2645" s="59"/>
      <c r="BYL2645" s="59"/>
      <c r="BYM2645" s="59"/>
      <c r="BYN2645" s="59"/>
      <c r="BYO2645" s="59"/>
      <c r="BYP2645" s="59"/>
      <c r="BYQ2645" s="59"/>
      <c r="BYR2645" s="59"/>
      <c r="BYS2645" s="59"/>
      <c r="BYT2645" s="59"/>
      <c r="BYU2645" s="59"/>
      <c r="BYV2645" s="59"/>
      <c r="BYW2645" s="59"/>
      <c r="BYX2645" s="59"/>
      <c r="BYY2645" s="59"/>
      <c r="BYZ2645" s="59"/>
      <c r="BZA2645" s="59"/>
      <c r="BZB2645" s="59"/>
      <c r="BZC2645" s="59"/>
      <c r="BZD2645" s="59"/>
      <c r="BZE2645" s="59"/>
      <c r="BZF2645" s="59"/>
      <c r="BZG2645" s="59"/>
      <c r="BZH2645" s="59"/>
      <c r="BZI2645" s="59"/>
      <c r="BZJ2645" s="59"/>
      <c r="BZK2645" s="59"/>
      <c r="BZL2645" s="59"/>
      <c r="BZM2645" s="59"/>
      <c r="BZN2645" s="59"/>
      <c r="BZO2645" s="59"/>
      <c r="BZP2645" s="59"/>
      <c r="BZQ2645" s="59"/>
      <c r="BZR2645" s="59"/>
      <c r="BZS2645" s="59"/>
      <c r="BZT2645" s="59"/>
      <c r="BZU2645" s="59"/>
      <c r="BZV2645" s="59"/>
      <c r="BZW2645" s="59"/>
      <c r="BZX2645" s="59"/>
      <c r="BZY2645" s="59"/>
      <c r="BZZ2645" s="59"/>
      <c r="CAA2645" s="59"/>
      <c r="CAB2645" s="59"/>
      <c r="CAC2645" s="59"/>
      <c r="CAD2645" s="59"/>
      <c r="CAE2645" s="59"/>
      <c r="CAF2645" s="59"/>
      <c r="CAG2645" s="59"/>
      <c r="CAH2645" s="59"/>
      <c r="CAI2645" s="59"/>
      <c r="CAJ2645" s="59"/>
      <c r="CAK2645" s="59"/>
      <c r="CAL2645" s="59"/>
      <c r="CAM2645" s="59"/>
      <c r="CAN2645" s="59"/>
      <c r="CAO2645" s="59"/>
      <c r="CAP2645" s="59"/>
      <c r="CAQ2645" s="59"/>
      <c r="CAR2645" s="59"/>
      <c r="CAS2645" s="59"/>
      <c r="CAT2645" s="59"/>
      <c r="CAU2645" s="59"/>
      <c r="CAV2645" s="59"/>
      <c r="CAW2645" s="59"/>
      <c r="CAX2645" s="59"/>
      <c r="CAY2645" s="59"/>
      <c r="CAZ2645" s="59"/>
      <c r="CBA2645" s="59"/>
      <c r="CBB2645" s="59"/>
      <c r="CBC2645" s="59"/>
      <c r="CBD2645" s="59"/>
      <c r="CBE2645" s="59"/>
      <c r="CBF2645" s="59"/>
      <c r="CBG2645" s="59"/>
      <c r="CBH2645" s="59"/>
      <c r="CBI2645" s="59"/>
      <c r="CBJ2645" s="59"/>
      <c r="CBK2645" s="59"/>
      <c r="CBL2645" s="59"/>
      <c r="CBM2645" s="59"/>
      <c r="CBN2645" s="59"/>
      <c r="CBO2645" s="59"/>
      <c r="CBP2645" s="59"/>
      <c r="CBQ2645" s="59"/>
      <c r="CBR2645" s="59"/>
      <c r="CBS2645" s="59"/>
      <c r="CBT2645" s="59"/>
      <c r="CBU2645" s="59"/>
      <c r="CBV2645" s="59"/>
      <c r="CBW2645" s="59"/>
      <c r="CBX2645" s="59"/>
      <c r="CBY2645" s="59"/>
      <c r="CBZ2645" s="59"/>
      <c r="CCA2645" s="59"/>
      <c r="CCB2645" s="59"/>
      <c r="CCC2645" s="59"/>
      <c r="CCD2645" s="59"/>
      <c r="CCE2645" s="59"/>
      <c r="CCF2645" s="59"/>
      <c r="CCG2645" s="59"/>
      <c r="CCH2645" s="59"/>
      <c r="CCI2645" s="59"/>
      <c r="CCJ2645" s="59"/>
      <c r="CCK2645" s="59"/>
      <c r="CCL2645" s="59"/>
      <c r="CCM2645" s="59"/>
      <c r="CCN2645" s="59"/>
      <c r="CCO2645" s="59"/>
      <c r="CCP2645" s="59"/>
      <c r="CCQ2645" s="59"/>
      <c r="CCR2645" s="59"/>
      <c r="CCS2645" s="59"/>
      <c r="CCT2645" s="59"/>
      <c r="CCU2645" s="59"/>
      <c r="CCV2645" s="59"/>
      <c r="CCW2645" s="59"/>
      <c r="CCX2645" s="59"/>
      <c r="CCY2645" s="59"/>
      <c r="CCZ2645" s="59"/>
      <c r="CDA2645" s="59"/>
      <c r="CDB2645" s="59"/>
      <c r="CDC2645" s="59"/>
      <c r="CDD2645" s="59"/>
      <c r="CDE2645" s="59"/>
      <c r="CDF2645" s="59"/>
      <c r="CDG2645" s="59"/>
      <c r="CDH2645" s="59"/>
      <c r="CDI2645" s="59"/>
      <c r="CDJ2645" s="59"/>
      <c r="CDK2645" s="59"/>
      <c r="CDL2645" s="59"/>
      <c r="CDM2645" s="59"/>
      <c r="CDN2645" s="59"/>
      <c r="CDO2645" s="59"/>
      <c r="CDP2645" s="59"/>
      <c r="CDQ2645" s="59"/>
      <c r="CDR2645" s="59"/>
      <c r="CDS2645" s="59"/>
      <c r="CDT2645" s="59"/>
      <c r="CDU2645" s="59"/>
      <c r="CDV2645" s="59"/>
      <c r="CDW2645" s="59"/>
      <c r="CDX2645" s="59"/>
      <c r="CDY2645" s="59"/>
      <c r="CDZ2645" s="59"/>
      <c r="CEA2645" s="59"/>
      <c r="CEB2645" s="59"/>
      <c r="CEC2645" s="59"/>
      <c r="CED2645" s="59"/>
      <c r="CEE2645" s="59"/>
      <c r="CEF2645" s="59"/>
      <c r="CEG2645" s="59"/>
      <c r="CEH2645" s="59"/>
      <c r="CEI2645" s="59"/>
      <c r="CEJ2645" s="59"/>
      <c r="CEK2645" s="59"/>
      <c r="CEL2645" s="59"/>
      <c r="CEM2645" s="59"/>
      <c r="CEN2645" s="59"/>
      <c r="CEO2645" s="59"/>
      <c r="CEP2645" s="59"/>
      <c r="CEQ2645" s="59"/>
      <c r="CER2645" s="59"/>
      <c r="CES2645" s="59"/>
      <c r="CET2645" s="59"/>
      <c r="CEU2645" s="59"/>
      <c r="CEV2645" s="59"/>
      <c r="CEW2645" s="59"/>
      <c r="CEX2645" s="59"/>
      <c r="CEY2645" s="59"/>
      <c r="CEZ2645" s="59"/>
      <c r="CFA2645" s="59"/>
      <c r="CFB2645" s="59"/>
      <c r="CFC2645" s="59"/>
      <c r="CFD2645" s="59"/>
      <c r="CFE2645" s="59"/>
      <c r="CFF2645" s="59"/>
      <c r="CFG2645" s="59"/>
      <c r="CFH2645" s="59"/>
      <c r="CFI2645" s="59"/>
      <c r="CFJ2645" s="59"/>
      <c r="CFK2645" s="59"/>
      <c r="CFL2645" s="59"/>
      <c r="CFM2645" s="59"/>
      <c r="CFN2645" s="59"/>
      <c r="CFO2645" s="59"/>
      <c r="CFP2645" s="59"/>
      <c r="CFQ2645" s="59"/>
      <c r="CFR2645" s="59"/>
      <c r="CFS2645" s="59"/>
      <c r="CFT2645" s="59"/>
      <c r="CFU2645" s="59"/>
      <c r="CFV2645" s="59"/>
      <c r="CFW2645" s="59"/>
      <c r="CFX2645" s="59"/>
      <c r="CFY2645" s="59"/>
      <c r="CFZ2645" s="59"/>
      <c r="CGA2645" s="59"/>
      <c r="CGB2645" s="59"/>
      <c r="CGC2645" s="59"/>
      <c r="CGD2645" s="59"/>
      <c r="CGE2645" s="59"/>
      <c r="CGF2645" s="59"/>
      <c r="CGG2645" s="59"/>
      <c r="CGH2645" s="59"/>
      <c r="CGI2645" s="59"/>
      <c r="CGJ2645" s="59"/>
      <c r="CGK2645" s="59"/>
      <c r="CGL2645" s="59"/>
      <c r="CGM2645" s="59"/>
      <c r="CGN2645" s="59"/>
      <c r="CGO2645" s="59"/>
      <c r="CGP2645" s="59"/>
      <c r="CGQ2645" s="59"/>
      <c r="CGR2645" s="59"/>
      <c r="CGS2645" s="59"/>
      <c r="CGT2645" s="59"/>
      <c r="CGU2645" s="59"/>
      <c r="CGV2645" s="59"/>
      <c r="CGW2645" s="59"/>
      <c r="CGX2645" s="59"/>
      <c r="CGY2645" s="59"/>
      <c r="CGZ2645" s="59"/>
      <c r="CHA2645" s="59"/>
      <c r="CHB2645" s="59"/>
      <c r="CHC2645" s="59"/>
      <c r="CHD2645" s="59"/>
      <c r="CHE2645" s="59"/>
      <c r="CHF2645" s="59"/>
      <c r="CHG2645" s="59"/>
      <c r="CHH2645" s="59"/>
      <c r="CHI2645" s="59"/>
      <c r="CHJ2645" s="59"/>
      <c r="CHK2645" s="59"/>
      <c r="CHL2645" s="59"/>
      <c r="CHM2645" s="59"/>
      <c r="CHN2645" s="59"/>
      <c r="CHO2645" s="59"/>
      <c r="CHP2645" s="59"/>
      <c r="CHQ2645" s="59"/>
      <c r="CHR2645" s="59"/>
      <c r="CHS2645" s="59"/>
      <c r="CHT2645" s="59"/>
      <c r="CHU2645" s="59"/>
      <c r="CHV2645" s="59"/>
      <c r="CHW2645" s="59"/>
      <c r="CHX2645" s="59"/>
      <c r="CHY2645" s="59"/>
      <c r="CHZ2645" s="59"/>
      <c r="CIA2645" s="59"/>
      <c r="CIB2645" s="59"/>
      <c r="CIC2645" s="59"/>
      <c r="CID2645" s="59"/>
      <c r="CIE2645" s="59"/>
      <c r="CIF2645" s="59"/>
      <c r="CIG2645" s="59"/>
      <c r="CIH2645" s="59"/>
      <c r="CII2645" s="59"/>
      <c r="CIJ2645" s="59"/>
      <c r="CIK2645" s="59"/>
      <c r="CIL2645" s="59"/>
      <c r="CIM2645" s="59"/>
      <c r="CIN2645" s="59"/>
      <c r="CIO2645" s="59"/>
      <c r="CIP2645" s="59"/>
      <c r="CIQ2645" s="59"/>
      <c r="CIR2645" s="59"/>
      <c r="CIS2645" s="59"/>
      <c r="CIT2645" s="59"/>
      <c r="CIU2645" s="59"/>
      <c r="CIV2645" s="59"/>
      <c r="CIW2645" s="59"/>
      <c r="CIX2645" s="59"/>
      <c r="CIY2645" s="59"/>
      <c r="CIZ2645" s="59"/>
      <c r="CJA2645" s="59"/>
      <c r="CJB2645" s="59"/>
      <c r="CJC2645" s="59"/>
      <c r="CJD2645" s="59"/>
      <c r="CJE2645" s="59"/>
      <c r="CJF2645" s="59"/>
      <c r="CJG2645" s="59"/>
      <c r="CJH2645" s="59"/>
      <c r="CJI2645" s="59"/>
      <c r="CJJ2645" s="59"/>
      <c r="CJK2645" s="59"/>
      <c r="CJL2645" s="59"/>
      <c r="CJM2645" s="59"/>
      <c r="CJN2645" s="59"/>
      <c r="CJO2645" s="59"/>
      <c r="CJP2645" s="59"/>
      <c r="CJQ2645" s="59"/>
      <c r="CJR2645" s="59"/>
      <c r="CJS2645" s="59"/>
      <c r="CJT2645" s="59"/>
      <c r="CJU2645" s="59"/>
      <c r="CJV2645" s="59"/>
      <c r="CJW2645" s="59"/>
      <c r="CJX2645" s="59"/>
      <c r="CJY2645" s="59"/>
      <c r="CJZ2645" s="59"/>
      <c r="CKA2645" s="59"/>
      <c r="CKB2645" s="59"/>
      <c r="CKC2645" s="59"/>
      <c r="CKD2645" s="59"/>
      <c r="CKE2645" s="59"/>
      <c r="CKF2645" s="59"/>
      <c r="CKG2645" s="59"/>
      <c r="CKH2645" s="59"/>
      <c r="CKI2645" s="59"/>
      <c r="CKJ2645" s="59"/>
      <c r="CKK2645" s="59"/>
      <c r="CKL2645" s="59"/>
      <c r="CKM2645" s="59"/>
      <c r="CKN2645" s="59"/>
      <c r="CKO2645" s="59"/>
      <c r="CKP2645" s="59"/>
      <c r="CKQ2645" s="59"/>
      <c r="CKR2645" s="59"/>
      <c r="CKS2645" s="59"/>
      <c r="CKT2645" s="59"/>
      <c r="CKU2645" s="59"/>
      <c r="CKV2645" s="59"/>
      <c r="CKW2645" s="59"/>
      <c r="CKX2645" s="59"/>
      <c r="CKY2645" s="59"/>
      <c r="CKZ2645" s="59"/>
      <c r="CLA2645" s="59"/>
      <c r="CLB2645" s="59"/>
      <c r="CLC2645" s="59"/>
      <c r="CLD2645" s="59"/>
      <c r="CLE2645" s="59"/>
      <c r="CLF2645" s="59"/>
      <c r="CLG2645" s="59"/>
      <c r="CLH2645" s="59"/>
      <c r="CLI2645" s="59"/>
      <c r="CLJ2645" s="59"/>
      <c r="CLK2645" s="59"/>
      <c r="CLL2645" s="59"/>
      <c r="CLM2645" s="59"/>
      <c r="CLN2645" s="59"/>
      <c r="CLO2645" s="59"/>
      <c r="CLP2645" s="59"/>
      <c r="CLQ2645" s="59"/>
      <c r="CLR2645" s="59"/>
      <c r="CLS2645" s="59"/>
      <c r="CLT2645" s="59"/>
      <c r="CLU2645" s="59"/>
      <c r="CLV2645" s="59"/>
      <c r="CLW2645" s="59"/>
      <c r="CLX2645" s="59"/>
      <c r="CLY2645" s="59"/>
      <c r="CLZ2645" s="59"/>
      <c r="CMA2645" s="59"/>
      <c r="CMB2645" s="59"/>
      <c r="CMC2645" s="59"/>
      <c r="CMD2645" s="59"/>
      <c r="CME2645" s="59"/>
      <c r="CMF2645" s="59"/>
      <c r="CMG2645" s="59"/>
      <c r="CMH2645" s="59"/>
      <c r="CMI2645" s="59"/>
      <c r="CMJ2645" s="59"/>
      <c r="CMK2645" s="59"/>
      <c r="CML2645" s="59"/>
      <c r="CMM2645" s="59"/>
      <c r="CMN2645" s="59"/>
      <c r="CMO2645" s="59"/>
      <c r="CMP2645" s="59"/>
      <c r="CMQ2645" s="59"/>
      <c r="CMR2645" s="59"/>
      <c r="CMS2645" s="59"/>
      <c r="CMT2645" s="59"/>
      <c r="CMU2645" s="59"/>
      <c r="CMV2645" s="59"/>
      <c r="CMW2645" s="59"/>
      <c r="CMX2645" s="59"/>
      <c r="CMY2645" s="59"/>
      <c r="CMZ2645" s="59"/>
      <c r="CNA2645" s="59"/>
      <c r="CNB2645" s="59"/>
      <c r="CNC2645" s="59"/>
      <c r="CND2645" s="59"/>
      <c r="CNE2645" s="59"/>
      <c r="CNF2645" s="59"/>
      <c r="CNG2645" s="59"/>
      <c r="CNH2645" s="59"/>
      <c r="CNI2645" s="59"/>
      <c r="CNJ2645" s="59"/>
      <c r="CNK2645" s="59"/>
      <c r="CNL2645" s="59"/>
      <c r="CNM2645" s="59"/>
      <c r="CNN2645" s="59"/>
      <c r="CNO2645" s="59"/>
      <c r="CNP2645" s="59"/>
      <c r="CNQ2645" s="59"/>
      <c r="CNR2645" s="59"/>
      <c r="CNS2645" s="59"/>
      <c r="CNT2645" s="59"/>
      <c r="CNU2645" s="59"/>
      <c r="CNV2645" s="59"/>
      <c r="CNW2645" s="59"/>
      <c r="CNX2645" s="59"/>
      <c r="CNY2645" s="59"/>
      <c r="CNZ2645" s="59"/>
      <c r="COA2645" s="59"/>
      <c r="COB2645" s="59"/>
      <c r="COC2645" s="59"/>
      <c r="COD2645" s="59"/>
      <c r="COE2645" s="59"/>
      <c r="COF2645" s="59"/>
      <c r="COG2645" s="59"/>
      <c r="COH2645" s="59"/>
      <c r="COI2645" s="59"/>
      <c r="COJ2645" s="59"/>
      <c r="COK2645" s="59"/>
      <c r="COL2645" s="59"/>
      <c r="COM2645" s="59"/>
      <c r="CON2645" s="59"/>
      <c r="COO2645" s="59"/>
      <c r="COP2645" s="59"/>
      <c r="COQ2645" s="59"/>
      <c r="COR2645" s="59"/>
      <c r="COS2645" s="59"/>
      <c r="COT2645" s="59"/>
      <c r="COU2645" s="59"/>
      <c r="COV2645" s="59"/>
      <c r="COW2645" s="59"/>
      <c r="COX2645" s="59"/>
      <c r="COY2645" s="59"/>
      <c r="COZ2645" s="59"/>
      <c r="CPA2645" s="59"/>
      <c r="CPB2645" s="59"/>
      <c r="CPC2645" s="59"/>
      <c r="CPD2645" s="59"/>
      <c r="CPE2645" s="59"/>
      <c r="CPF2645" s="59"/>
      <c r="CPG2645" s="59"/>
      <c r="CPH2645" s="59"/>
      <c r="CPI2645" s="59"/>
      <c r="CPJ2645" s="59"/>
      <c r="CPK2645" s="59"/>
      <c r="CPL2645" s="59"/>
      <c r="CPM2645" s="59"/>
      <c r="CPN2645" s="59"/>
      <c r="CPO2645" s="59"/>
      <c r="CPP2645" s="59"/>
      <c r="CPQ2645" s="59"/>
      <c r="CPR2645" s="59"/>
      <c r="CPS2645" s="59"/>
      <c r="CPT2645" s="59"/>
      <c r="CPU2645" s="59"/>
      <c r="CPV2645" s="59"/>
      <c r="CPW2645" s="59"/>
      <c r="CPX2645" s="59"/>
      <c r="CPY2645" s="59"/>
      <c r="CPZ2645" s="59"/>
      <c r="CQA2645" s="59"/>
      <c r="CQB2645" s="59"/>
      <c r="CQC2645" s="59"/>
      <c r="CQD2645" s="59"/>
      <c r="CQE2645" s="59"/>
      <c r="CQF2645" s="59"/>
      <c r="CQG2645" s="59"/>
      <c r="CQH2645" s="59"/>
      <c r="CQI2645" s="59"/>
      <c r="CQJ2645" s="59"/>
      <c r="CQK2645" s="59"/>
      <c r="CQL2645" s="59"/>
      <c r="CQM2645" s="59"/>
      <c r="CQN2645" s="59"/>
      <c r="CQO2645" s="59"/>
      <c r="CQP2645" s="59"/>
      <c r="CQQ2645" s="59"/>
      <c r="CQR2645" s="59"/>
      <c r="CQS2645" s="59"/>
      <c r="CQT2645" s="59"/>
      <c r="CQU2645" s="59"/>
      <c r="CQV2645" s="59"/>
      <c r="CQW2645" s="59"/>
      <c r="CQX2645" s="59"/>
      <c r="CQY2645" s="59"/>
      <c r="CQZ2645" s="59"/>
      <c r="CRA2645" s="59"/>
      <c r="CRB2645" s="59"/>
      <c r="CRC2645" s="59"/>
      <c r="CRD2645" s="59"/>
      <c r="CRE2645" s="59"/>
      <c r="CRF2645" s="59"/>
      <c r="CRG2645" s="59"/>
      <c r="CRH2645" s="59"/>
      <c r="CRI2645" s="59"/>
      <c r="CRJ2645" s="59"/>
      <c r="CRK2645" s="59"/>
      <c r="CRL2645" s="59"/>
      <c r="CRM2645" s="59"/>
      <c r="CRN2645" s="59"/>
      <c r="CRO2645" s="59"/>
      <c r="CRP2645" s="59"/>
      <c r="CRQ2645" s="59"/>
      <c r="CRR2645" s="59"/>
      <c r="CRS2645" s="59"/>
      <c r="CRT2645" s="59"/>
      <c r="CRU2645" s="59"/>
      <c r="CRV2645" s="59"/>
      <c r="CRW2645" s="59"/>
      <c r="CRX2645" s="59"/>
      <c r="CRY2645" s="59"/>
      <c r="CRZ2645" s="59"/>
      <c r="CSA2645" s="59"/>
      <c r="CSB2645" s="59"/>
      <c r="CSC2645" s="59"/>
      <c r="CSD2645" s="59"/>
      <c r="CSE2645" s="59"/>
      <c r="CSF2645" s="59"/>
      <c r="CSG2645" s="59"/>
      <c r="CSH2645" s="59"/>
      <c r="CSI2645" s="59"/>
      <c r="CSJ2645" s="59"/>
      <c r="CSK2645" s="59"/>
      <c r="CSL2645" s="59"/>
      <c r="CSM2645" s="59"/>
      <c r="CSN2645" s="59"/>
      <c r="CSO2645" s="59"/>
      <c r="CSP2645" s="59"/>
      <c r="CSQ2645" s="59"/>
      <c r="CSR2645" s="59"/>
      <c r="CSS2645" s="59"/>
      <c r="CST2645" s="59"/>
      <c r="CSU2645" s="59"/>
      <c r="CSV2645" s="59"/>
      <c r="CSW2645" s="59"/>
      <c r="CSX2645" s="59"/>
      <c r="CSY2645" s="59"/>
      <c r="CSZ2645" s="59"/>
      <c r="CTA2645" s="59"/>
      <c r="CTB2645" s="59"/>
      <c r="CTC2645" s="59"/>
      <c r="CTD2645" s="59"/>
      <c r="CTE2645" s="59"/>
      <c r="CTF2645" s="59"/>
      <c r="CTG2645" s="59"/>
      <c r="CTH2645" s="59"/>
      <c r="CTI2645" s="59"/>
      <c r="CTJ2645" s="59"/>
      <c r="CTK2645" s="59"/>
      <c r="CTL2645" s="59"/>
      <c r="CTM2645" s="59"/>
      <c r="CTN2645" s="59"/>
      <c r="CTO2645" s="59"/>
      <c r="CTP2645" s="59"/>
      <c r="CTQ2645" s="59"/>
      <c r="CTR2645" s="59"/>
      <c r="CTS2645" s="59"/>
      <c r="CTT2645" s="59"/>
      <c r="CTU2645" s="59"/>
      <c r="CTV2645" s="59"/>
      <c r="CTW2645" s="59"/>
      <c r="CTX2645" s="59"/>
      <c r="CTY2645" s="59"/>
      <c r="CTZ2645" s="59"/>
      <c r="CUA2645" s="59"/>
      <c r="CUB2645" s="59"/>
      <c r="CUC2645" s="59"/>
      <c r="CUD2645" s="59"/>
      <c r="CUE2645" s="59"/>
      <c r="CUF2645" s="59"/>
      <c r="CUG2645" s="59"/>
      <c r="CUH2645" s="59"/>
      <c r="CUI2645" s="59"/>
      <c r="CUJ2645" s="59"/>
      <c r="CUK2645" s="59"/>
      <c r="CUL2645" s="59"/>
      <c r="CUM2645" s="59"/>
      <c r="CUN2645" s="59"/>
      <c r="CUO2645" s="59"/>
      <c r="CUP2645" s="59"/>
      <c r="CUQ2645" s="59"/>
      <c r="CUR2645" s="59"/>
      <c r="CUS2645" s="59"/>
      <c r="CUT2645" s="59"/>
      <c r="CUU2645" s="59"/>
      <c r="CUV2645" s="59"/>
      <c r="CUW2645" s="59"/>
      <c r="CUX2645" s="59"/>
      <c r="CUY2645" s="59"/>
      <c r="CUZ2645" s="59"/>
      <c r="CVA2645" s="59"/>
      <c r="CVB2645" s="59"/>
      <c r="CVC2645" s="59"/>
      <c r="CVD2645" s="59"/>
      <c r="CVE2645" s="59"/>
      <c r="CVF2645" s="59"/>
      <c r="CVG2645" s="59"/>
      <c r="CVH2645" s="59"/>
      <c r="CVI2645" s="59"/>
      <c r="CVJ2645" s="59"/>
      <c r="CVK2645" s="59"/>
      <c r="CVL2645" s="59"/>
      <c r="CVM2645" s="59"/>
      <c r="CVN2645" s="59"/>
      <c r="CVO2645" s="59"/>
      <c r="CVP2645" s="59"/>
      <c r="CVQ2645" s="59"/>
      <c r="CVR2645" s="59"/>
      <c r="CVS2645" s="59"/>
      <c r="CVT2645" s="59"/>
      <c r="CVU2645" s="59"/>
      <c r="CVV2645" s="59"/>
      <c r="CVW2645" s="59"/>
      <c r="CVX2645" s="59"/>
      <c r="CVY2645" s="59"/>
      <c r="CVZ2645" s="59"/>
      <c r="CWA2645" s="59"/>
      <c r="CWB2645" s="59"/>
      <c r="CWC2645" s="59"/>
      <c r="CWD2645" s="59"/>
      <c r="CWE2645" s="59"/>
      <c r="CWF2645" s="59"/>
      <c r="CWG2645" s="59"/>
      <c r="CWH2645" s="59"/>
      <c r="CWI2645" s="59"/>
      <c r="CWJ2645" s="59"/>
      <c r="CWK2645" s="59"/>
      <c r="CWL2645" s="59"/>
      <c r="CWM2645" s="59"/>
      <c r="CWN2645" s="59"/>
      <c r="CWO2645" s="59"/>
      <c r="CWP2645" s="59"/>
      <c r="CWQ2645" s="59"/>
      <c r="CWR2645" s="59"/>
      <c r="CWS2645" s="59"/>
      <c r="CWT2645" s="59"/>
      <c r="CWU2645" s="59"/>
      <c r="CWV2645" s="59"/>
      <c r="CWW2645" s="59"/>
      <c r="CWX2645" s="59"/>
      <c r="CWY2645" s="59"/>
      <c r="CWZ2645" s="59"/>
      <c r="CXA2645" s="59"/>
      <c r="CXB2645" s="59"/>
      <c r="CXC2645" s="59"/>
      <c r="CXD2645" s="59"/>
      <c r="CXE2645" s="59"/>
      <c r="CXF2645" s="59"/>
      <c r="CXG2645" s="59"/>
      <c r="CXH2645" s="59"/>
      <c r="CXI2645" s="59"/>
      <c r="CXJ2645" s="59"/>
      <c r="CXK2645" s="59"/>
      <c r="CXL2645" s="59"/>
      <c r="CXM2645" s="59"/>
      <c r="CXN2645" s="59"/>
      <c r="CXO2645" s="59"/>
      <c r="CXP2645" s="59"/>
      <c r="CXQ2645" s="59"/>
      <c r="CXR2645" s="59"/>
      <c r="CXS2645" s="59"/>
      <c r="CXT2645" s="59"/>
      <c r="CXU2645" s="59"/>
      <c r="CXV2645" s="59"/>
      <c r="CXW2645" s="59"/>
      <c r="CXX2645" s="59"/>
      <c r="CXY2645" s="59"/>
      <c r="CXZ2645" s="59"/>
      <c r="CYA2645" s="59"/>
      <c r="CYB2645" s="59"/>
      <c r="CYC2645" s="59"/>
      <c r="CYD2645" s="59"/>
      <c r="CYE2645" s="59"/>
      <c r="CYF2645" s="59"/>
      <c r="CYG2645" s="59"/>
      <c r="CYH2645" s="59"/>
      <c r="CYI2645" s="59"/>
      <c r="CYJ2645" s="59"/>
      <c r="CYK2645" s="59"/>
      <c r="CYL2645" s="59"/>
      <c r="CYM2645" s="59"/>
      <c r="CYN2645" s="59"/>
      <c r="CYO2645" s="59"/>
      <c r="CYP2645" s="59"/>
      <c r="CYQ2645" s="59"/>
      <c r="CYR2645" s="59"/>
      <c r="CYS2645" s="59"/>
      <c r="CYT2645" s="59"/>
      <c r="CYU2645" s="59"/>
      <c r="CYV2645" s="59"/>
      <c r="CYW2645" s="59"/>
      <c r="CYX2645" s="59"/>
      <c r="CYY2645" s="59"/>
      <c r="CYZ2645" s="59"/>
      <c r="CZA2645" s="59"/>
      <c r="CZB2645" s="59"/>
      <c r="CZC2645" s="59"/>
      <c r="CZD2645" s="59"/>
      <c r="CZE2645" s="59"/>
      <c r="CZF2645" s="59"/>
      <c r="CZG2645" s="59"/>
      <c r="CZH2645" s="59"/>
      <c r="CZI2645" s="59"/>
      <c r="CZJ2645" s="59"/>
      <c r="CZK2645" s="59"/>
      <c r="CZL2645" s="59"/>
      <c r="CZM2645" s="59"/>
      <c r="CZN2645" s="59"/>
      <c r="CZO2645" s="59"/>
      <c r="CZP2645" s="59"/>
      <c r="CZQ2645" s="59"/>
      <c r="CZR2645" s="59"/>
      <c r="CZS2645" s="59"/>
      <c r="CZT2645" s="59"/>
      <c r="CZU2645" s="59"/>
      <c r="CZV2645" s="59"/>
      <c r="CZW2645" s="59"/>
      <c r="CZX2645" s="59"/>
      <c r="CZY2645" s="59"/>
      <c r="CZZ2645" s="59"/>
      <c r="DAA2645" s="59"/>
      <c r="DAB2645" s="59"/>
      <c r="DAC2645" s="59"/>
      <c r="DAD2645" s="59"/>
      <c r="DAE2645" s="59"/>
      <c r="DAF2645" s="59"/>
      <c r="DAG2645" s="59"/>
      <c r="DAH2645" s="59"/>
      <c r="DAI2645" s="59"/>
      <c r="DAJ2645" s="59"/>
      <c r="DAK2645" s="59"/>
      <c r="DAL2645" s="59"/>
      <c r="DAM2645" s="59"/>
      <c r="DAN2645" s="59"/>
      <c r="DAO2645" s="59"/>
      <c r="DAP2645" s="59"/>
      <c r="DAQ2645" s="59"/>
      <c r="DAR2645" s="59"/>
      <c r="DAS2645" s="59"/>
      <c r="DAT2645" s="59"/>
      <c r="DAU2645" s="59"/>
      <c r="DAV2645" s="59"/>
      <c r="DAW2645" s="59"/>
      <c r="DAX2645" s="59"/>
      <c r="DAY2645" s="59"/>
      <c r="DAZ2645" s="59"/>
      <c r="DBA2645" s="59"/>
      <c r="DBB2645" s="59"/>
      <c r="DBC2645" s="59"/>
      <c r="DBD2645" s="59"/>
      <c r="DBE2645" s="59"/>
      <c r="DBF2645" s="59"/>
      <c r="DBG2645" s="59"/>
      <c r="DBH2645" s="59"/>
      <c r="DBI2645" s="59"/>
      <c r="DBJ2645" s="59"/>
      <c r="DBK2645" s="59"/>
      <c r="DBL2645" s="59"/>
      <c r="DBM2645" s="59"/>
      <c r="DBN2645" s="59"/>
      <c r="DBO2645" s="59"/>
      <c r="DBP2645" s="59"/>
      <c r="DBQ2645" s="59"/>
      <c r="DBR2645" s="59"/>
      <c r="DBS2645" s="59"/>
      <c r="DBT2645" s="59"/>
      <c r="DBU2645" s="59"/>
      <c r="DBV2645" s="59"/>
      <c r="DBW2645" s="59"/>
      <c r="DBX2645" s="59"/>
      <c r="DBY2645" s="59"/>
      <c r="DBZ2645" s="59"/>
      <c r="DCA2645" s="59"/>
      <c r="DCB2645" s="59"/>
      <c r="DCC2645" s="59"/>
      <c r="DCD2645" s="59"/>
      <c r="DCE2645" s="59"/>
      <c r="DCF2645" s="59"/>
      <c r="DCG2645" s="59"/>
      <c r="DCH2645" s="59"/>
      <c r="DCI2645" s="59"/>
      <c r="DCJ2645" s="59"/>
      <c r="DCK2645" s="59"/>
      <c r="DCL2645" s="59"/>
      <c r="DCM2645" s="59"/>
      <c r="DCN2645" s="59"/>
      <c r="DCO2645" s="59"/>
      <c r="DCP2645" s="59"/>
      <c r="DCQ2645" s="59"/>
      <c r="DCR2645" s="59"/>
      <c r="DCS2645" s="59"/>
      <c r="DCT2645" s="59"/>
      <c r="DCU2645" s="59"/>
      <c r="DCV2645" s="59"/>
      <c r="DCW2645" s="59"/>
      <c r="DCX2645" s="59"/>
      <c r="DCY2645" s="59"/>
      <c r="DCZ2645" s="59"/>
      <c r="DDA2645" s="59"/>
      <c r="DDB2645" s="59"/>
      <c r="DDC2645" s="59"/>
      <c r="DDD2645" s="59"/>
      <c r="DDE2645" s="59"/>
      <c r="DDF2645" s="59"/>
      <c r="DDG2645" s="59"/>
      <c r="DDH2645" s="59"/>
      <c r="DDI2645" s="59"/>
      <c r="DDJ2645" s="59"/>
      <c r="DDK2645" s="59"/>
      <c r="DDL2645" s="59"/>
      <c r="DDM2645" s="59"/>
      <c r="DDN2645" s="59"/>
      <c r="DDO2645" s="59"/>
      <c r="DDP2645" s="59"/>
      <c r="DDQ2645" s="59"/>
      <c r="DDR2645" s="59"/>
      <c r="DDS2645" s="59"/>
      <c r="DDT2645" s="59"/>
      <c r="DDU2645" s="59"/>
      <c r="DDV2645" s="59"/>
      <c r="DDW2645" s="59"/>
      <c r="DDX2645" s="59"/>
      <c r="DDY2645" s="59"/>
      <c r="DDZ2645" s="59"/>
      <c r="DEA2645" s="59"/>
      <c r="DEB2645" s="59"/>
      <c r="DEC2645" s="59"/>
      <c r="DED2645" s="59"/>
      <c r="DEE2645" s="59"/>
      <c r="DEF2645" s="59"/>
      <c r="DEG2645" s="59"/>
      <c r="DEH2645" s="59"/>
      <c r="DEI2645" s="59"/>
      <c r="DEJ2645" s="59"/>
      <c r="DEK2645" s="59"/>
      <c r="DEL2645" s="59"/>
      <c r="DEM2645" s="59"/>
      <c r="DEN2645" s="59"/>
      <c r="DEO2645" s="59"/>
      <c r="DEP2645" s="59"/>
      <c r="DEQ2645" s="59"/>
      <c r="DER2645" s="59"/>
      <c r="DES2645" s="59"/>
      <c r="DET2645" s="59"/>
      <c r="DEU2645" s="59"/>
      <c r="DEV2645" s="59"/>
      <c r="DEW2645" s="59"/>
      <c r="DEX2645" s="59"/>
      <c r="DEY2645" s="59"/>
      <c r="DEZ2645" s="59"/>
      <c r="DFA2645" s="59"/>
      <c r="DFB2645" s="59"/>
      <c r="DFC2645" s="59"/>
      <c r="DFD2645" s="59"/>
      <c r="DFE2645" s="59"/>
      <c r="DFF2645" s="59"/>
      <c r="DFG2645" s="59"/>
      <c r="DFH2645" s="59"/>
      <c r="DFI2645" s="59"/>
      <c r="DFJ2645" s="59"/>
      <c r="DFK2645" s="59"/>
      <c r="DFL2645" s="59"/>
      <c r="DFM2645" s="59"/>
      <c r="DFN2645" s="59"/>
      <c r="DFO2645" s="59"/>
      <c r="DFP2645" s="59"/>
      <c r="DFQ2645" s="59"/>
      <c r="DFR2645" s="59"/>
      <c r="DFS2645" s="59"/>
      <c r="DFT2645" s="59"/>
      <c r="DFU2645" s="59"/>
      <c r="DFV2645" s="59"/>
      <c r="DFW2645" s="59"/>
      <c r="DFX2645" s="59"/>
      <c r="DFY2645" s="59"/>
      <c r="DFZ2645" s="59"/>
      <c r="DGA2645" s="59"/>
      <c r="DGB2645" s="59"/>
      <c r="DGC2645" s="59"/>
      <c r="DGD2645" s="59"/>
      <c r="DGE2645" s="59"/>
      <c r="DGF2645" s="59"/>
      <c r="DGG2645" s="59"/>
      <c r="DGH2645" s="59"/>
      <c r="DGI2645" s="59"/>
      <c r="DGJ2645" s="59"/>
      <c r="DGK2645" s="59"/>
      <c r="DGL2645" s="59"/>
      <c r="DGM2645" s="59"/>
      <c r="DGN2645" s="59"/>
      <c r="DGO2645" s="59"/>
      <c r="DGP2645" s="59"/>
      <c r="DGQ2645" s="59"/>
      <c r="DGR2645" s="59"/>
      <c r="DGS2645" s="59"/>
      <c r="DGT2645" s="59"/>
      <c r="DGU2645" s="59"/>
      <c r="DGV2645" s="59"/>
      <c r="DGW2645" s="59"/>
      <c r="DGX2645" s="59"/>
      <c r="DGY2645" s="59"/>
      <c r="DGZ2645" s="59"/>
      <c r="DHA2645" s="59"/>
      <c r="DHB2645" s="59"/>
      <c r="DHC2645" s="59"/>
      <c r="DHD2645" s="59"/>
      <c r="DHE2645" s="59"/>
      <c r="DHF2645" s="59"/>
      <c r="DHG2645" s="59"/>
      <c r="DHH2645" s="59"/>
      <c r="DHI2645" s="59"/>
      <c r="DHJ2645" s="59"/>
      <c r="DHK2645" s="59"/>
      <c r="DHL2645" s="59"/>
      <c r="DHM2645" s="59"/>
      <c r="DHN2645" s="59"/>
      <c r="DHO2645" s="59"/>
      <c r="DHP2645" s="59"/>
      <c r="DHQ2645" s="59"/>
      <c r="DHR2645" s="59"/>
      <c r="DHS2645" s="59"/>
      <c r="DHT2645" s="59"/>
      <c r="DHU2645" s="59"/>
      <c r="DHV2645" s="59"/>
      <c r="DHW2645" s="59"/>
      <c r="DHX2645" s="59"/>
      <c r="DHY2645" s="59"/>
      <c r="DHZ2645" s="59"/>
      <c r="DIA2645" s="59"/>
      <c r="DIB2645" s="59"/>
      <c r="DIC2645" s="59"/>
      <c r="DID2645" s="59"/>
      <c r="DIE2645" s="59"/>
      <c r="DIF2645" s="59"/>
      <c r="DIG2645" s="59"/>
      <c r="DIH2645" s="59"/>
      <c r="DII2645" s="59"/>
      <c r="DIJ2645" s="59"/>
      <c r="DIK2645" s="59"/>
      <c r="DIL2645" s="59"/>
      <c r="DIM2645" s="59"/>
      <c r="DIN2645" s="59"/>
      <c r="DIO2645" s="59"/>
      <c r="DIP2645" s="59"/>
      <c r="DIQ2645" s="59"/>
      <c r="DIR2645" s="59"/>
      <c r="DIS2645" s="59"/>
      <c r="DIT2645" s="59"/>
      <c r="DIU2645" s="59"/>
      <c r="DIV2645" s="59"/>
      <c r="DIW2645" s="59"/>
      <c r="DIX2645" s="59"/>
      <c r="DIY2645" s="59"/>
      <c r="DIZ2645" s="59"/>
      <c r="DJA2645" s="59"/>
      <c r="DJB2645" s="59"/>
      <c r="DJC2645" s="59"/>
      <c r="DJD2645" s="59"/>
      <c r="DJE2645" s="59"/>
      <c r="DJF2645" s="59"/>
      <c r="DJG2645" s="59"/>
      <c r="DJH2645" s="59"/>
      <c r="DJI2645" s="59"/>
      <c r="DJJ2645" s="59"/>
      <c r="DJK2645" s="59"/>
      <c r="DJL2645" s="59"/>
      <c r="DJM2645" s="59"/>
      <c r="DJN2645" s="59"/>
      <c r="DJO2645" s="59"/>
      <c r="DJP2645" s="59"/>
      <c r="DJQ2645" s="59"/>
      <c r="DJR2645" s="59"/>
      <c r="DJS2645" s="59"/>
      <c r="DJT2645" s="59"/>
      <c r="DJU2645" s="59"/>
      <c r="DJV2645" s="59"/>
      <c r="DJW2645" s="59"/>
      <c r="DJX2645" s="59"/>
      <c r="DJY2645" s="59"/>
      <c r="DJZ2645" s="59"/>
      <c r="DKA2645" s="59"/>
      <c r="DKB2645" s="59"/>
      <c r="DKC2645" s="59"/>
      <c r="DKD2645" s="59"/>
      <c r="DKE2645" s="59"/>
      <c r="DKF2645" s="59"/>
      <c r="DKG2645" s="59"/>
      <c r="DKH2645" s="59"/>
      <c r="DKI2645" s="59"/>
      <c r="DKJ2645" s="59"/>
      <c r="DKK2645" s="59"/>
      <c r="DKL2645" s="59"/>
      <c r="DKM2645" s="59"/>
      <c r="DKN2645" s="59"/>
      <c r="DKO2645" s="59"/>
      <c r="DKP2645" s="59"/>
      <c r="DKQ2645" s="59"/>
      <c r="DKR2645" s="59"/>
      <c r="DKS2645" s="59"/>
      <c r="DKT2645" s="59"/>
      <c r="DKU2645" s="59"/>
      <c r="DKV2645" s="59"/>
      <c r="DKW2645" s="59"/>
      <c r="DKX2645" s="59"/>
      <c r="DKY2645" s="59"/>
      <c r="DKZ2645" s="59"/>
      <c r="DLA2645" s="59"/>
      <c r="DLB2645" s="59"/>
      <c r="DLC2645" s="59"/>
      <c r="DLD2645" s="59"/>
      <c r="DLE2645" s="59"/>
      <c r="DLF2645" s="59"/>
      <c r="DLG2645" s="59"/>
      <c r="DLH2645" s="59"/>
      <c r="DLI2645" s="59"/>
      <c r="DLJ2645" s="59"/>
      <c r="DLK2645" s="59"/>
      <c r="DLL2645" s="59"/>
      <c r="DLM2645" s="59"/>
      <c r="DLN2645" s="59"/>
      <c r="DLO2645" s="59"/>
      <c r="DLP2645" s="59"/>
      <c r="DLQ2645" s="59"/>
      <c r="DLR2645" s="59"/>
      <c r="DLS2645" s="59"/>
      <c r="DLT2645" s="59"/>
      <c r="DLU2645" s="59"/>
      <c r="DLV2645" s="59"/>
      <c r="DLW2645" s="59"/>
      <c r="DLX2645" s="59"/>
      <c r="DLY2645" s="59"/>
      <c r="DLZ2645" s="59"/>
      <c r="DMA2645" s="59"/>
      <c r="DMB2645" s="59"/>
      <c r="DMC2645" s="59"/>
      <c r="DMD2645" s="59"/>
      <c r="DME2645" s="59"/>
      <c r="DMF2645" s="59"/>
      <c r="DMG2645" s="59"/>
      <c r="DMH2645" s="59"/>
      <c r="DMI2645" s="59"/>
      <c r="DMJ2645" s="59"/>
      <c r="DMK2645" s="59"/>
      <c r="DML2645" s="59"/>
      <c r="DMM2645" s="59"/>
      <c r="DMN2645" s="59"/>
      <c r="DMO2645" s="59"/>
      <c r="DMP2645" s="59"/>
      <c r="DMQ2645" s="59"/>
      <c r="DMR2645" s="59"/>
      <c r="DMS2645" s="59"/>
      <c r="DMT2645" s="59"/>
      <c r="DMU2645" s="59"/>
      <c r="DMV2645" s="59"/>
      <c r="DMW2645" s="59"/>
      <c r="DMX2645" s="59"/>
      <c r="DMY2645" s="59"/>
      <c r="DMZ2645" s="59"/>
      <c r="DNA2645" s="59"/>
      <c r="DNB2645" s="59"/>
      <c r="DNC2645" s="59"/>
      <c r="DND2645" s="59"/>
      <c r="DNE2645" s="59"/>
      <c r="DNF2645" s="59"/>
      <c r="DNG2645" s="59"/>
      <c r="DNH2645" s="59"/>
      <c r="DNI2645" s="59"/>
      <c r="DNJ2645" s="59"/>
      <c r="DNK2645" s="59"/>
      <c r="DNL2645" s="59"/>
      <c r="DNM2645" s="59"/>
      <c r="DNN2645" s="59"/>
      <c r="DNO2645" s="59"/>
      <c r="DNP2645" s="59"/>
      <c r="DNQ2645" s="59"/>
      <c r="DNR2645" s="59"/>
      <c r="DNS2645" s="59"/>
      <c r="DNT2645" s="59"/>
      <c r="DNU2645" s="59"/>
      <c r="DNV2645" s="59"/>
      <c r="DNW2645" s="59"/>
      <c r="DNX2645" s="59"/>
      <c r="DNY2645" s="59"/>
      <c r="DNZ2645" s="59"/>
      <c r="DOA2645" s="59"/>
      <c r="DOB2645" s="59"/>
      <c r="DOC2645" s="59"/>
      <c r="DOD2645" s="59"/>
      <c r="DOE2645" s="59"/>
      <c r="DOF2645" s="59"/>
      <c r="DOG2645" s="59"/>
      <c r="DOH2645" s="59"/>
      <c r="DOI2645" s="59"/>
      <c r="DOJ2645" s="59"/>
      <c r="DOK2645" s="59"/>
      <c r="DOL2645" s="59"/>
      <c r="DOM2645" s="59"/>
      <c r="DON2645" s="59"/>
      <c r="DOO2645" s="59"/>
      <c r="DOP2645" s="59"/>
      <c r="DOQ2645" s="59"/>
      <c r="DOR2645" s="59"/>
      <c r="DOS2645" s="59"/>
      <c r="DOT2645" s="59"/>
      <c r="DOU2645" s="59"/>
      <c r="DOV2645" s="59"/>
      <c r="DOW2645" s="59"/>
      <c r="DOX2645" s="59"/>
      <c r="DOY2645" s="59"/>
      <c r="DOZ2645" s="59"/>
      <c r="DPA2645" s="59"/>
      <c r="DPB2645" s="59"/>
      <c r="DPC2645" s="59"/>
      <c r="DPD2645" s="59"/>
      <c r="DPE2645" s="59"/>
      <c r="DPF2645" s="59"/>
      <c r="DPG2645" s="59"/>
      <c r="DPH2645" s="59"/>
      <c r="DPI2645" s="59"/>
      <c r="DPJ2645" s="59"/>
      <c r="DPK2645" s="59"/>
      <c r="DPL2645" s="59"/>
      <c r="DPM2645" s="59"/>
      <c r="DPN2645" s="59"/>
      <c r="DPO2645" s="59"/>
      <c r="DPP2645" s="59"/>
      <c r="DPQ2645" s="59"/>
      <c r="DPR2645" s="59"/>
      <c r="DPS2645" s="59"/>
      <c r="DPT2645" s="59"/>
      <c r="DPU2645" s="59"/>
      <c r="DPV2645" s="59"/>
      <c r="DPW2645" s="59"/>
      <c r="DPX2645" s="59"/>
      <c r="DPY2645" s="59"/>
      <c r="DPZ2645" s="59"/>
      <c r="DQA2645" s="59"/>
      <c r="DQB2645" s="59"/>
      <c r="DQC2645" s="59"/>
      <c r="DQD2645" s="59"/>
      <c r="DQE2645" s="59"/>
      <c r="DQF2645" s="59"/>
      <c r="DQG2645" s="59"/>
      <c r="DQH2645" s="59"/>
      <c r="DQI2645" s="59"/>
      <c r="DQJ2645" s="59"/>
      <c r="DQK2645" s="59"/>
      <c r="DQL2645" s="59"/>
      <c r="DQM2645" s="59"/>
      <c r="DQN2645" s="59"/>
      <c r="DQO2645" s="59"/>
      <c r="DQP2645" s="59"/>
      <c r="DQQ2645" s="59"/>
      <c r="DQR2645" s="59"/>
      <c r="DQS2645" s="59"/>
      <c r="DQT2645" s="59"/>
      <c r="DQU2645" s="59"/>
      <c r="DQV2645" s="59"/>
      <c r="DQW2645" s="59"/>
      <c r="DQX2645" s="59"/>
      <c r="DQY2645" s="59"/>
      <c r="DQZ2645" s="59"/>
      <c r="DRA2645" s="59"/>
      <c r="DRB2645" s="59"/>
      <c r="DRC2645" s="59"/>
      <c r="DRD2645" s="59"/>
      <c r="DRE2645" s="59"/>
      <c r="DRF2645" s="59"/>
      <c r="DRG2645" s="59"/>
      <c r="DRH2645" s="59"/>
      <c r="DRI2645" s="59"/>
      <c r="DRJ2645" s="59"/>
      <c r="DRK2645" s="59"/>
      <c r="DRL2645" s="59"/>
      <c r="DRM2645" s="59"/>
      <c r="DRN2645" s="59"/>
      <c r="DRO2645" s="59"/>
      <c r="DRP2645" s="59"/>
      <c r="DRQ2645" s="59"/>
      <c r="DRR2645" s="59"/>
      <c r="DRS2645" s="59"/>
      <c r="DRT2645" s="59"/>
      <c r="DRU2645" s="59"/>
      <c r="DRV2645" s="59"/>
      <c r="DRW2645" s="59"/>
      <c r="DRX2645" s="59"/>
      <c r="DRY2645" s="59"/>
      <c r="DRZ2645" s="59"/>
      <c r="DSA2645" s="59"/>
      <c r="DSB2645" s="59"/>
      <c r="DSC2645" s="59"/>
      <c r="DSD2645" s="59"/>
      <c r="DSE2645" s="59"/>
      <c r="DSF2645" s="59"/>
      <c r="DSG2645" s="59"/>
      <c r="DSH2645" s="59"/>
      <c r="DSI2645" s="59"/>
      <c r="DSJ2645" s="59"/>
      <c r="DSK2645" s="59"/>
      <c r="DSL2645" s="59"/>
      <c r="DSM2645" s="59"/>
      <c r="DSN2645" s="59"/>
      <c r="DSO2645" s="59"/>
      <c r="DSP2645" s="59"/>
      <c r="DSQ2645" s="59"/>
      <c r="DSR2645" s="59"/>
      <c r="DSS2645" s="59"/>
      <c r="DST2645" s="59"/>
      <c r="DSU2645" s="59"/>
      <c r="DSV2645" s="59"/>
      <c r="DSW2645" s="59"/>
      <c r="DSX2645" s="59"/>
      <c r="DSY2645" s="59"/>
      <c r="DSZ2645" s="59"/>
      <c r="DTA2645" s="59"/>
      <c r="DTB2645" s="59"/>
      <c r="DTC2645" s="59"/>
      <c r="DTD2645" s="59"/>
      <c r="DTE2645" s="59"/>
      <c r="DTF2645" s="59"/>
      <c r="DTG2645" s="59"/>
      <c r="DTH2645" s="59"/>
      <c r="DTI2645" s="59"/>
      <c r="DTJ2645" s="59"/>
      <c r="DTK2645" s="59"/>
      <c r="DTL2645" s="59"/>
      <c r="DTM2645" s="59"/>
      <c r="DTN2645" s="59"/>
      <c r="DTO2645" s="59"/>
      <c r="DTP2645" s="59"/>
      <c r="DTQ2645" s="59"/>
      <c r="DTR2645" s="59"/>
      <c r="DTS2645" s="59"/>
      <c r="DTT2645" s="59"/>
      <c r="DTU2645" s="59"/>
      <c r="DTV2645" s="59"/>
      <c r="DTW2645" s="59"/>
      <c r="DTX2645" s="59"/>
      <c r="DTY2645" s="59"/>
      <c r="DTZ2645" s="59"/>
      <c r="DUA2645" s="59"/>
      <c r="DUB2645" s="59"/>
      <c r="DUC2645" s="59"/>
      <c r="DUD2645" s="59"/>
      <c r="DUE2645" s="59"/>
      <c r="DUF2645" s="59"/>
      <c r="DUG2645" s="59"/>
      <c r="DUH2645" s="59"/>
      <c r="DUI2645" s="59"/>
      <c r="DUJ2645" s="59"/>
      <c r="DUK2645" s="59"/>
      <c r="DUL2645" s="59"/>
      <c r="DUM2645" s="59"/>
      <c r="DUN2645" s="59"/>
      <c r="DUO2645" s="59"/>
      <c r="DUP2645" s="59"/>
      <c r="DUQ2645" s="59"/>
      <c r="DUR2645" s="59"/>
      <c r="DUS2645" s="59"/>
      <c r="DUT2645" s="59"/>
      <c r="DUU2645" s="59"/>
      <c r="DUV2645" s="59"/>
      <c r="DUW2645" s="59"/>
      <c r="DUX2645" s="59"/>
      <c r="DUY2645" s="59"/>
      <c r="DUZ2645" s="59"/>
      <c r="DVA2645" s="59"/>
      <c r="DVB2645" s="59"/>
      <c r="DVC2645" s="59"/>
      <c r="DVD2645" s="59"/>
      <c r="DVE2645" s="59"/>
      <c r="DVF2645" s="59"/>
      <c r="DVG2645" s="59"/>
      <c r="DVH2645" s="59"/>
      <c r="DVI2645" s="59"/>
      <c r="DVJ2645" s="59"/>
      <c r="DVK2645" s="59"/>
      <c r="DVL2645" s="59"/>
      <c r="DVM2645" s="59"/>
      <c r="DVN2645" s="59"/>
      <c r="DVO2645" s="59"/>
      <c r="DVP2645" s="59"/>
      <c r="DVQ2645" s="59"/>
      <c r="DVR2645" s="59"/>
      <c r="DVS2645" s="59"/>
      <c r="DVT2645" s="59"/>
      <c r="DVU2645" s="59"/>
      <c r="DVV2645" s="59"/>
      <c r="DVW2645" s="59"/>
      <c r="DVX2645" s="59"/>
      <c r="DVY2645" s="59"/>
      <c r="DVZ2645" s="59"/>
      <c r="DWA2645" s="59"/>
      <c r="DWB2645" s="59"/>
      <c r="DWC2645" s="59"/>
      <c r="DWD2645" s="59"/>
      <c r="DWE2645" s="59"/>
      <c r="DWF2645" s="59"/>
      <c r="DWG2645" s="59"/>
      <c r="DWH2645" s="59"/>
      <c r="DWI2645" s="59"/>
      <c r="DWJ2645" s="59"/>
      <c r="DWK2645" s="59"/>
      <c r="DWL2645" s="59"/>
      <c r="DWM2645" s="59"/>
      <c r="DWN2645" s="59"/>
      <c r="DWO2645" s="59"/>
      <c r="DWP2645" s="59"/>
      <c r="DWQ2645" s="59"/>
      <c r="DWR2645" s="59"/>
      <c r="DWS2645" s="59"/>
      <c r="DWT2645" s="59"/>
      <c r="DWU2645" s="59"/>
      <c r="DWV2645" s="59"/>
      <c r="DWW2645" s="59"/>
      <c r="DWX2645" s="59"/>
      <c r="DWY2645" s="59"/>
      <c r="DWZ2645" s="59"/>
      <c r="DXA2645" s="59"/>
      <c r="DXB2645" s="59"/>
      <c r="DXC2645" s="59"/>
      <c r="DXD2645" s="59"/>
      <c r="DXE2645" s="59"/>
      <c r="DXF2645" s="59"/>
      <c r="DXG2645" s="59"/>
      <c r="DXH2645" s="59"/>
      <c r="DXI2645" s="59"/>
      <c r="DXJ2645" s="59"/>
      <c r="DXK2645" s="59"/>
      <c r="DXL2645" s="59"/>
      <c r="DXM2645" s="59"/>
      <c r="DXN2645" s="59"/>
      <c r="DXO2645" s="59"/>
      <c r="DXP2645" s="59"/>
      <c r="DXQ2645" s="59"/>
      <c r="DXR2645" s="59"/>
      <c r="DXS2645" s="59"/>
      <c r="DXT2645" s="59"/>
      <c r="DXU2645" s="59"/>
      <c r="DXV2645" s="59"/>
      <c r="DXW2645" s="59"/>
      <c r="DXX2645" s="59"/>
      <c r="DXY2645" s="59"/>
      <c r="DXZ2645" s="59"/>
      <c r="DYA2645" s="59"/>
      <c r="DYB2645" s="59"/>
      <c r="DYC2645" s="59"/>
      <c r="DYD2645" s="59"/>
      <c r="DYE2645" s="59"/>
      <c r="DYF2645" s="59"/>
      <c r="DYG2645" s="59"/>
      <c r="DYH2645" s="59"/>
      <c r="DYI2645" s="59"/>
      <c r="DYJ2645" s="59"/>
      <c r="DYK2645" s="59"/>
      <c r="DYL2645" s="59"/>
      <c r="DYM2645" s="59"/>
      <c r="DYN2645" s="59"/>
      <c r="DYO2645" s="59"/>
      <c r="DYP2645" s="59"/>
      <c r="DYQ2645" s="59"/>
      <c r="DYR2645" s="59"/>
      <c r="DYS2645" s="59"/>
      <c r="DYT2645" s="59"/>
      <c r="DYU2645" s="59"/>
      <c r="DYV2645" s="59"/>
      <c r="DYW2645" s="59"/>
      <c r="DYX2645" s="59"/>
      <c r="DYY2645" s="59"/>
      <c r="DYZ2645" s="59"/>
      <c r="DZA2645" s="59"/>
      <c r="DZB2645" s="59"/>
      <c r="DZC2645" s="59"/>
      <c r="DZD2645" s="59"/>
      <c r="DZE2645" s="59"/>
      <c r="DZF2645" s="59"/>
      <c r="DZG2645" s="59"/>
      <c r="DZH2645" s="59"/>
      <c r="DZI2645" s="59"/>
      <c r="DZJ2645" s="59"/>
      <c r="DZK2645" s="59"/>
      <c r="DZL2645" s="59"/>
      <c r="DZM2645" s="59"/>
      <c r="DZN2645" s="59"/>
      <c r="DZO2645" s="59"/>
      <c r="DZP2645" s="59"/>
      <c r="DZQ2645" s="59"/>
      <c r="DZR2645" s="59"/>
      <c r="DZS2645" s="59"/>
      <c r="DZT2645" s="59"/>
      <c r="DZU2645" s="59"/>
      <c r="DZV2645" s="59"/>
      <c r="DZW2645" s="59"/>
      <c r="DZX2645" s="59"/>
      <c r="DZY2645" s="59"/>
      <c r="DZZ2645" s="59"/>
      <c r="EAA2645" s="59"/>
      <c r="EAB2645" s="59"/>
      <c r="EAC2645" s="59"/>
      <c r="EAD2645" s="59"/>
      <c r="EAE2645" s="59"/>
      <c r="EAF2645" s="59"/>
      <c r="EAG2645" s="59"/>
      <c r="EAH2645" s="59"/>
      <c r="EAI2645" s="59"/>
      <c r="EAJ2645" s="59"/>
      <c r="EAK2645" s="59"/>
      <c r="EAL2645" s="59"/>
      <c r="EAM2645" s="59"/>
      <c r="EAN2645" s="59"/>
      <c r="EAO2645" s="59"/>
      <c r="EAP2645" s="59"/>
      <c r="EAQ2645" s="59"/>
      <c r="EAR2645" s="59"/>
      <c r="EAS2645" s="59"/>
      <c r="EAT2645" s="59"/>
      <c r="EAU2645" s="59"/>
      <c r="EAV2645" s="59"/>
      <c r="EAW2645" s="59"/>
      <c r="EAX2645" s="59"/>
      <c r="EAY2645" s="59"/>
      <c r="EAZ2645" s="59"/>
      <c r="EBA2645" s="59"/>
      <c r="EBB2645" s="59"/>
      <c r="EBC2645" s="59"/>
      <c r="EBD2645" s="59"/>
      <c r="EBE2645" s="59"/>
      <c r="EBF2645" s="59"/>
      <c r="EBG2645" s="59"/>
      <c r="EBH2645" s="59"/>
      <c r="EBI2645" s="59"/>
      <c r="EBJ2645" s="59"/>
      <c r="EBK2645" s="59"/>
      <c r="EBL2645" s="59"/>
      <c r="EBM2645" s="59"/>
      <c r="EBN2645" s="59"/>
      <c r="EBO2645" s="59"/>
      <c r="EBP2645" s="59"/>
      <c r="EBQ2645" s="59"/>
      <c r="EBR2645" s="59"/>
      <c r="EBS2645" s="59"/>
      <c r="EBT2645" s="59"/>
      <c r="EBU2645" s="59"/>
      <c r="EBV2645" s="59"/>
      <c r="EBW2645" s="59"/>
      <c r="EBX2645" s="59"/>
      <c r="EBY2645" s="59"/>
      <c r="EBZ2645" s="59"/>
      <c r="ECA2645" s="59"/>
      <c r="ECB2645" s="59"/>
      <c r="ECC2645" s="59"/>
      <c r="ECD2645" s="59"/>
      <c r="ECE2645" s="59"/>
      <c r="ECF2645" s="59"/>
      <c r="ECG2645" s="59"/>
      <c r="ECH2645" s="59"/>
      <c r="ECI2645" s="59"/>
      <c r="ECJ2645" s="59"/>
      <c r="ECK2645" s="59"/>
      <c r="ECL2645" s="59"/>
      <c r="ECM2645" s="59"/>
      <c r="ECN2645" s="59"/>
      <c r="ECO2645" s="59"/>
      <c r="ECP2645" s="59"/>
      <c r="ECQ2645" s="59"/>
      <c r="ECR2645" s="59"/>
      <c r="ECS2645" s="59"/>
      <c r="ECT2645" s="59"/>
      <c r="ECU2645" s="59"/>
      <c r="ECV2645" s="59"/>
      <c r="ECW2645" s="59"/>
      <c r="ECX2645" s="59"/>
      <c r="ECY2645" s="59"/>
      <c r="ECZ2645" s="59"/>
      <c r="EDA2645" s="59"/>
      <c r="EDB2645" s="59"/>
      <c r="EDC2645" s="59"/>
      <c r="EDD2645" s="59"/>
      <c r="EDE2645" s="59"/>
      <c r="EDF2645" s="59"/>
      <c r="EDG2645" s="59"/>
      <c r="EDH2645" s="59"/>
      <c r="EDI2645" s="59"/>
      <c r="EDJ2645" s="59"/>
      <c r="EDK2645" s="59"/>
      <c r="EDL2645" s="59"/>
      <c r="EDM2645" s="59"/>
      <c r="EDN2645" s="59"/>
      <c r="EDO2645" s="59"/>
      <c r="EDP2645" s="59"/>
      <c r="EDQ2645" s="59"/>
      <c r="EDR2645" s="59"/>
      <c r="EDS2645" s="59"/>
      <c r="EDT2645" s="59"/>
      <c r="EDU2645" s="59"/>
      <c r="EDV2645" s="59"/>
      <c r="EDW2645" s="59"/>
      <c r="EDX2645" s="59"/>
      <c r="EDY2645" s="59"/>
      <c r="EDZ2645" s="59"/>
      <c r="EEA2645" s="59"/>
      <c r="EEB2645" s="59"/>
      <c r="EEC2645" s="59"/>
      <c r="EED2645" s="59"/>
      <c r="EEE2645" s="59"/>
      <c r="EEF2645" s="59"/>
      <c r="EEG2645" s="59"/>
      <c r="EEH2645" s="59"/>
      <c r="EEI2645" s="59"/>
      <c r="EEJ2645" s="59"/>
      <c r="EEK2645" s="59"/>
      <c r="EEL2645" s="59"/>
      <c r="EEM2645" s="59"/>
      <c r="EEN2645" s="59"/>
      <c r="EEO2645" s="59"/>
      <c r="EEP2645" s="59"/>
      <c r="EEQ2645" s="59"/>
      <c r="EER2645" s="59"/>
      <c r="EES2645" s="59"/>
      <c r="EET2645" s="59"/>
      <c r="EEU2645" s="59"/>
      <c r="EEV2645" s="59"/>
      <c r="EEW2645" s="59"/>
      <c r="EEX2645" s="59"/>
      <c r="EEY2645" s="59"/>
      <c r="EEZ2645" s="59"/>
      <c r="EFA2645" s="59"/>
      <c r="EFB2645" s="59"/>
      <c r="EFC2645" s="59"/>
      <c r="EFD2645" s="59"/>
      <c r="EFE2645" s="59"/>
      <c r="EFF2645" s="59"/>
      <c r="EFG2645" s="59"/>
      <c r="EFH2645" s="59"/>
      <c r="EFI2645" s="59"/>
      <c r="EFJ2645" s="59"/>
      <c r="EFK2645" s="59"/>
      <c r="EFL2645" s="59"/>
      <c r="EFM2645" s="59"/>
      <c r="EFN2645" s="59"/>
      <c r="EFO2645" s="59"/>
      <c r="EFP2645" s="59"/>
      <c r="EFQ2645" s="59"/>
      <c r="EFR2645" s="59"/>
      <c r="EFS2645" s="59"/>
      <c r="EFT2645" s="59"/>
      <c r="EFU2645" s="59"/>
      <c r="EFV2645" s="59"/>
      <c r="EFW2645" s="59"/>
      <c r="EFX2645" s="59"/>
      <c r="EFY2645" s="59"/>
      <c r="EFZ2645" s="59"/>
      <c r="EGA2645" s="59"/>
      <c r="EGB2645" s="59"/>
      <c r="EGC2645" s="59"/>
      <c r="EGD2645" s="59"/>
      <c r="EGE2645" s="59"/>
      <c r="EGF2645" s="59"/>
      <c r="EGG2645" s="59"/>
      <c r="EGH2645" s="59"/>
      <c r="EGI2645" s="59"/>
      <c r="EGJ2645" s="59"/>
      <c r="EGK2645" s="59"/>
      <c r="EGL2645" s="59"/>
      <c r="EGM2645" s="59"/>
      <c r="EGN2645" s="59"/>
      <c r="EGO2645" s="59"/>
      <c r="EGP2645" s="59"/>
      <c r="EGQ2645" s="59"/>
      <c r="EGR2645" s="59"/>
      <c r="EGS2645" s="59"/>
      <c r="EGT2645" s="59"/>
      <c r="EGU2645" s="59"/>
      <c r="EGV2645" s="59"/>
      <c r="EGW2645" s="59"/>
      <c r="EGX2645" s="59"/>
      <c r="EGY2645" s="59"/>
      <c r="EGZ2645" s="59"/>
      <c r="EHA2645" s="59"/>
      <c r="EHB2645" s="59"/>
      <c r="EHC2645" s="59"/>
      <c r="EHD2645" s="59"/>
      <c r="EHE2645" s="59"/>
      <c r="EHF2645" s="59"/>
      <c r="EHG2645" s="59"/>
      <c r="EHH2645" s="59"/>
      <c r="EHI2645" s="59"/>
      <c r="EHJ2645" s="59"/>
      <c r="EHK2645" s="59"/>
      <c r="EHL2645" s="59"/>
      <c r="EHM2645" s="59"/>
      <c r="EHN2645" s="59"/>
      <c r="EHO2645" s="59"/>
      <c r="EHP2645" s="59"/>
      <c r="EHQ2645" s="59"/>
      <c r="EHR2645" s="59"/>
      <c r="EHS2645" s="59"/>
      <c r="EHT2645" s="59"/>
      <c r="EHU2645" s="59"/>
      <c r="EHV2645" s="59"/>
      <c r="EHW2645" s="59"/>
      <c r="EHX2645" s="59"/>
      <c r="EHY2645" s="59"/>
      <c r="EHZ2645" s="59"/>
      <c r="EIA2645" s="59"/>
      <c r="EIB2645" s="59"/>
      <c r="EIC2645" s="59"/>
      <c r="EID2645" s="59"/>
      <c r="EIE2645" s="59"/>
      <c r="EIF2645" s="59"/>
      <c r="EIG2645" s="59"/>
      <c r="EIH2645" s="59"/>
      <c r="EII2645" s="59"/>
      <c r="EIJ2645" s="59"/>
      <c r="EIK2645" s="59"/>
      <c r="EIL2645" s="59"/>
      <c r="EIM2645" s="59"/>
      <c r="EIN2645" s="59"/>
      <c r="EIO2645" s="59"/>
      <c r="EIP2645" s="59"/>
      <c r="EIQ2645" s="59"/>
      <c r="EIR2645" s="59"/>
      <c r="EIS2645" s="59"/>
      <c r="EIT2645" s="59"/>
      <c r="EIU2645" s="59"/>
      <c r="EIV2645" s="59"/>
      <c r="EIW2645" s="59"/>
      <c r="EIX2645" s="59"/>
      <c r="EIY2645" s="59"/>
      <c r="EIZ2645" s="59"/>
      <c r="EJA2645" s="59"/>
      <c r="EJB2645" s="59"/>
      <c r="EJC2645" s="59"/>
      <c r="EJD2645" s="59"/>
      <c r="EJE2645" s="59"/>
      <c r="EJF2645" s="59"/>
      <c r="EJG2645" s="59"/>
      <c r="EJH2645" s="59"/>
      <c r="EJI2645" s="59"/>
      <c r="EJJ2645" s="59"/>
      <c r="EJK2645" s="59"/>
      <c r="EJL2645" s="59"/>
      <c r="EJM2645" s="59"/>
      <c r="EJN2645" s="59"/>
      <c r="EJO2645" s="59"/>
      <c r="EJP2645" s="59"/>
      <c r="EJQ2645" s="59"/>
      <c r="EJR2645" s="59"/>
      <c r="EJS2645" s="59"/>
      <c r="EJT2645" s="59"/>
      <c r="EJU2645" s="59"/>
      <c r="EJV2645" s="59"/>
      <c r="EJW2645" s="59"/>
      <c r="EJX2645" s="59"/>
      <c r="EJY2645" s="59"/>
      <c r="EJZ2645" s="59"/>
      <c r="EKA2645" s="59"/>
      <c r="EKB2645" s="59"/>
      <c r="EKC2645" s="59"/>
      <c r="EKD2645" s="59"/>
      <c r="EKE2645" s="59"/>
      <c r="EKF2645" s="59"/>
      <c r="EKG2645" s="59"/>
      <c r="EKH2645" s="59"/>
      <c r="EKI2645" s="59"/>
      <c r="EKJ2645" s="59"/>
      <c r="EKK2645" s="59"/>
      <c r="EKL2645" s="59"/>
      <c r="EKM2645" s="59"/>
      <c r="EKN2645" s="59"/>
      <c r="EKO2645" s="59"/>
      <c r="EKP2645" s="59"/>
      <c r="EKQ2645" s="59"/>
      <c r="EKR2645" s="59"/>
      <c r="EKS2645" s="59"/>
      <c r="EKT2645" s="59"/>
      <c r="EKU2645" s="59"/>
      <c r="EKV2645" s="59"/>
      <c r="EKW2645" s="59"/>
      <c r="EKX2645" s="59"/>
      <c r="EKY2645" s="59"/>
      <c r="EKZ2645" s="59"/>
      <c r="ELA2645" s="59"/>
      <c r="ELB2645" s="59"/>
      <c r="ELC2645" s="59"/>
      <c r="ELD2645" s="59"/>
      <c r="ELE2645" s="59"/>
      <c r="ELF2645" s="59"/>
      <c r="ELG2645" s="59"/>
      <c r="ELH2645" s="59"/>
      <c r="ELI2645" s="59"/>
      <c r="ELJ2645" s="59"/>
      <c r="ELK2645" s="59"/>
      <c r="ELL2645" s="59"/>
      <c r="ELM2645" s="59"/>
      <c r="ELN2645" s="59"/>
      <c r="ELO2645" s="59"/>
      <c r="ELP2645" s="59"/>
      <c r="ELQ2645" s="59"/>
      <c r="ELR2645" s="59"/>
      <c r="ELS2645" s="59"/>
      <c r="ELT2645" s="59"/>
      <c r="ELU2645" s="59"/>
      <c r="ELV2645" s="59"/>
      <c r="ELW2645" s="59"/>
      <c r="ELX2645" s="59"/>
      <c r="ELY2645" s="59"/>
      <c r="ELZ2645" s="59"/>
      <c r="EMA2645" s="59"/>
      <c r="EMB2645" s="59"/>
      <c r="EMC2645" s="59"/>
      <c r="EMD2645" s="59"/>
      <c r="EME2645" s="59"/>
      <c r="EMF2645" s="59"/>
      <c r="EMG2645" s="59"/>
      <c r="EMH2645" s="59"/>
      <c r="EMI2645" s="59"/>
      <c r="EMJ2645" s="59"/>
      <c r="EMK2645" s="59"/>
      <c r="EML2645" s="59"/>
      <c r="EMM2645" s="59"/>
      <c r="EMN2645" s="59"/>
      <c r="EMO2645" s="59"/>
      <c r="EMP2645" s="59"/>
      <c r="EMQ2645" s="59"/>
      <c r="EMR2645" s="59"/>
      <c r="EMS2645" s="59"/>
      <c r="EMT2645" s="59"/>
      <c r="EMU2645" s="59"/>
      <c r="EMV2645" s="59"/>
      <c r="EMW2645" s="59"/>
      <c r="EMX2645" s="59"/>
      <c r="EMY2645" s="59"/>
      <c r="EMZ2645" s="59"/>
      <c r="ENA2645" s="59"/>
      <c r="ENB2645" s="59"/>
      <c r="ENC2645" s="59"/>
      <c r="END2645" s="59"/>
      <c r="ENE2645" s="59"/>
      <c r="ENF2645" s="59"/>
      <c r="ENG2645" s="59"/>
      <c r="ENH2645" s="59"/>
      <c r="ENI2645" s="59"/>
      <c r="ENJ2645" s="59"/>
      <c r="ENK2645" s="59"/>
      <c r="ENL2645" s="59"/>
      <c r="ENM2645" s="59"/>
      <c r="ENN2645" s="59"/>
      <c r="ENO2645" s="59"/>
      <c r="ENP2645" s="59"/>
      <c r="ENQ2645" s="59"/>
      <c r="ENR2645" s="59"/>
      <c r="ENS2645" s="59"/>
      <c r="ENT2645" s="59"/>
      <c r="ENU2645" s="59"/>
      <c r="ENV2645" s="59"/>
      <c r="ENW2645" s="59"/>
      <c r="ENX2645" s="59"/>
      <c r="ENY2645" s="59"/>
      <c r="ENZ2645" s="59"/>
      <c r="EOA2645" s="59"/>
      <c r="EOB2645" s="59"/>
      <c r="EOC2645" s="59"/>
      <c r="EOD2645" s="59"/>
      <c r="EOE2645" s="59"/>
      <c r="EOF2645" s="59"/>
      <c r="EOG2645" s="59"/>
      <c r="EOH2645" s="59"/>
      <c r="EOI2645" s="59"/>
      <c r="EOJ2645" s="59"/>
      <c r="EOK2645" s="59"/>
      <c r="EOL2645" s="59"/>
      <c r="EOM2645" s="59"/>
      <c r="EON2645" s="59"/>
      <c r="EOO2645" s="59"/>
      <c r="EOP2645" s="59"/>
      <c r="EOQ2645" s="59"/>
      <c r="EOR2645" s="59"/>
      <c r="EOS2645" s="59"/>
      <c r="EOT2645" s="59"/>
      <c r="EOU2645" s="59"/>
      <c r="EOV2645" s="59"/>
      <c r="EOW2645" s="59"/>
      <c r="EOX2645" s="59"/>
      <c r="EOY2645" s="59"/>
      <c r="EOZ2645" s="59"/>
      <c r="EPA2645" s="59"/>
      <c r="EPB2645" s="59"/>
      <c r="EPC2645" s="59"/>
      <c r="EPD2645" s="59"/>
      <c r="EPE2645" s="59"/>
      <c r="EPF2645" s="59"/>
      <c r="EPG2645" s="59"/>
      <c r="EPH2645" s="59"/>
      <c r="EPI2645" s="59"/>
      <c r="EPJ2645" s="59"/>
      <c r="EPK2645" s="59"/>
      <c r="EPL2645" s="59"/>
      <c r="EPM2645" s="59"/>
      <c r="EPN2645" s="59"/>
      <c r="EPO2645" s="59"/>
      <c r="EPP2645" s="59"/>
      <c r="EPQ2645" s="59"/>
      <c r="EPR2645" s="59"/>
      <c r="EPS2645" s="59"/>
      <c r="EPT2645" s="59"/>
      <c r="EPU2645" s="59"/>
      <c r="EPV2645" s="59"/>
      <c r="EPW2645" s="59"/>
      <c r="EPX2645" s="59"/>
      <c r="EPY2645" s="59"/>
      <c r="EPZ2645" s="59"/>
      <c r="EQA2645" s="59"/>
      <c r="EQB2645" s="59"/>
      <c r="EQC2645" s="59"/>
      <c r="EQD2645" s="59"/>
      <c r="EQE2645" s="59"/>
      <c r="EQF2645" s="59"/>
      <c r="EQG2645" s="59"/>
      <c r="EQH2645" s="59"/>
      <c r="EQI2645" s="59"/>
      <c r="EQJ2645" s="59"/>
      <c r="EQK2645" s="59"/>
      <c r="EQL2645" s="59"/>
      <c r="EQM2645" s="59"/>
      <c r="EQN2645" s="59"/>
      <c r="EQO2645" s="59"/>
      <c r="EQP2645" s="59"/>
      <c r="EQQ2645" s="59"/>
      <c r="EQR2645" s="59"/>
      <c r="EQS2645" s="59"/>
      <c r="EQT2645" s="59"/>
      <c r="EQU2645" s="59"/>
      <c r="EQV2645" s="59"/>
      <c r="EQW2645" s="59"/>
      <c r="EQX2645" s="59"/>
      <c r="EQY2645" s="59"/>
      <c r="EQZ2645" s="59"/>
      <c r="ERA2645" s="59"/>
      <c r="ERB2645" s="59"/>
      <c r="ERC2645" s="59"/>
      <c r="ERD2645" s="59"/>
      <c r="ERE2645" s="59"/>
      <c r="ERF2645" s="59"/>
      <c r="ERG2645" s="59"/>
      <c r="ERH2645" s="59"/>
      <c r="ERI2645" s="59"/>
      <c r="ERJ2645" s="59"/>
      <c r="ERK2645" s="59"/>
      <c r="ERL2645" s="59"/>
      <c r="ERM2645" s="59"/>
      <c r="ERN2645" s="59"/>
      <c r="ERO2645" s="59"/>
      <c r="ERP2645" s="59"/>
      <c r="ERQ2645" s="59"/>
      <c r="ERR2645" s="59"/>
      <c r="ERS2645" s="59"/>
      <c r="ERT2645" s="59"/>
      <c r="ERU2645" s="59"/>
      <c r="ERV2645" s="59"/>
      <c r="ERW2645" s="59"/>
      <c r="ERX2645" s="59"/>
      <c r="ERY2645" s="59"/>
      <c r="ERZ2645" s="59"/>
      <c r="ESA2645" s="59"/>
      <c r="ESB2645" s="59"/>
      <c r="ESC2645" s="59"/>
      <c r="ESD2645" s="59"/>
      <c r="ESE2645" s="59"/>
      <c r="ESF2645" s="59"/>
      <c r="ESG2645" s="59"/>
      <c r="ESH2645" s="59"/>
      <c r="ESI2645" s="59"/>
      <c r="ESJ2645" s="59"/>
      <c r="ESK2645" s="59"/>
      <c r="ESL2645" s="59"/>
      <c r="ESM2645" s="59"/>
      <c r="ESN2645" s="59"/>
      <c r="ESO2645" s="59"/>
      <c r="ESP2645" s="59"/>
      <c r="ESQ2645" s="59"/>
      <c r="ESR2645" s="59"/>
      <c r="ESS2645" s="59"/>
      <c r="EST2645" s="59"/>
      <c r="ESU2645" s="59"/>
      <c r="ESV2645" s="59"/>
      <c r="ESW2645" s="59"/>
      <c r="ESX2645" s="59"/>
      <c r="ESY2645" s="59"/>
      <c r="ESZ2645" s="59"/>
      <c r="ETA2645" s="59"/>
      <c r="ETB2645" s="59"/>
      <c r="ETC2645" s="59"/>
      <c r="ETD2645" s="59"/>
      <c r="ETE2645" s="59"/>
      <c r="ETF2645" s="59"/>
      <c r="ETG2645" s="59"/>
      <c r="ETH2645" s="59"/>
      <c r="ETI2645" s="59"/>
      <c r="ETJ2645" s="59"/>
      <c r="ETK2645" s="59"/>
      <c r="ETL2645" s="59"/>
      <c r="ETM2645" s="59"/>
      <c r="ETN2645" s="59"/>
      <c r="ETO2645" s="59"/>
      <c r="ETP2645" s="59"/>
      <c r="ETQ2645" s="59"/>
      <c r="ETR2645" s="59"/>
      <c r="ETS2645" s="59"/>
      <c r="ETT2645" s="59"/>
      <c r="ETU2645" s="59"/>
      <c r="ETV2645" s="59"/>
      <c r="ETW2645" s="59"/>
      <c r="ETX2645" s="59"/>
      <c r="ETY2645" s="59"/>
      <c r="ETZ2645" s="59"/>
      <c r="EUA2645" s="59"/>
      <c r="EUB2645" s="59"/>
      <c r="EUC2645" s="59"/>
      <c r="EUD2645" s="59"/>
      <c r="EUE2645" s="59"/>
      <c r="EUF2645" s="59"/>
      <c r="EUG2645" s="59"/>
      <c r="EUH2645" s="59"/>
      <c r="EUI2645" s="59"/>
      <c r="EUJ2645" s="59"/>
      <c r="EUK2645" s="59"/>
      <c r="EUL2645" s="59"/>
      <c r="EUM2645" s="59"/>
      <c r="EUN2645" s="59"/>
      <c r="EUO2645" s="59"/>
      <c r="EUP2645" s="59"/>
      <c r="EUQ2645" s="59"/>
      <c r="EUR2645" s="59"/>
      <c r="EUS2645" s="59"/>
      <c r="EUT2645" s="59"/>
      <c r="EUU2645" s="59"/>
      <c r="EUV2645" s="59"/>
      <c r="EUW2645" s="59"/>
      <c r="EUX2645" s="59"/>
      <c r="EUY2645" s="59"/>
      <c r="EUZ2645" s="59"/>
      <c r="EVA2645" s="59"/>
      <c r="EVB2645" s="59"/>
      <c r="EVC2645" s="59"/>
      <c r="EVD2645" s="59"/>
      <c r="EVE2645" s="59"/>
      <c r="EVF2645" s="59"/>
      <c r="EVG2645" s="59"/>
      <c r="EVH2645" s="59"/>
      <c r="EVI2645" s="59"/>
      <c r="EVJ2645" s="59"/>
      <c r="EVK2645" s="59"/>
      <c r="EVL2645" s="59"/>
      <c r="EVM2645" s="59"/>
      <c r="EVN2645" s="59"/>
      <c r="EVO2645" s="59"/>
      <c r="EVP2645" s="59"/>
      <c r="EVQ2645" s="59"/>
      <c r="EVR2645" s="59"/>
      <c r="EVS2645" s="59"/>
      <c r="EVT2645" s="59"/>
      <c r="EVU2645" s="59"/>
      <c r="EVV2645" s="59"/>
      <c r="EVW2645" s="59"/>
      <c r="EVX2645" s="59"/>
      <c r="EVY2645" s="59"/>
      <c r="EVZ2645" s="59"/>
      <c r="EWA2645" s="59"/>
      <c r="EWB2645" s="59"/>
      <c r="EWC2645" s="59"/>
      <c r="EWD2645" s="59"/>
      <c r="EWE2645" s="59"/>
      <c r="EWF2645" s="59"/>
      <c r="EWG2645" s="59"/>
      <c r="EWH2645" s="59"/>
      <c r="EWI2645" s="59"/>
      <c r="EWJ2645" s="59"/>
      <c r="EWK2645" s="59"/>
      <c r="EWL2645" s="59"/>
      <c r="EWM2645" s="59"/>
      <c r="EWN2645" s="59"/>
      <c r="EWO2645" s="59"/>
      <c r="EWP2645" s="59"/>
      <c r="EWQ2645" s="59"/>
      <c r="EWR2645" s="59"/>
      <c r="EWS2645" s="59"/>
      <c r="EWT2645" s="59"/>
      <c r="EWU2645" s="59"/>
      <c r="EWV2645" s="59"/>
      <c r="EWW2645" s="59"/>
      <c r="EWX2645" s="59"/>
      <c r="EWY2645" s="59"/>
      <c r="EWZ2645" s="59"/>
      <c r="EXA2645" s="59"/>
      <c r="EXB2645" s="59"/>
      <c r="EXC2645" s="59"/>
      <c r="EXD2645" s="59"/>
      <c r="EXE2645" s="59"/>
      <c r="EXF2645" s="59"/>
      <c r="EXG2645" s="59"/>
      <c r="EXH2645" s="59"/>
      <c r="EXI2645" s="59"/>
      <c r="EXJ2645" s="59"/>
      <c r="EXK2645" s="59"/>
      <c r="EXL2645" s="59"/>
      <c r="EXM2645" s="59"/>
      <c r="EXN2645" s="59"/>
      <c r="EXO2645" s="59"/>
      <c r="EXP2645" s="59"/>
      <c r="EXQ2645" s="59"/>
      <c r="EXR2645" s="59"/>
      <c r="EXS2645" s="59"/>
      <c r="EXT2645" s="59"/>
      <c r="EXU2645" s="59"/>
      <c r="EXV2645" s="59"/>
      <c r="EXW2645" s="59"/>
      <c r="EXX2645" s="59"/>
      <c r="EXY2645" s="59"/>
      <c r="EXZ2645" s="59"/>
      <c r="EYA2645" s="59"/>
      <c r="EYB2645" s="59"/>
      <c r="EYC2645" s="59"/>
      <c r="EYD2645" s="59"/>
      <c r="EYE2645" s="59"/>
      <c r="EYF2645" s="59"/>
      <c r="EYG2645" s="59"/>
      <c r="EYH2645" s="59"/>
      <c r="EYI2645" s="59"/>
      <c r="EYJ2645" s="59"/>
      <c r="EYK2645" s="59"/>
      <c r="EYL2645" s="59"/>
      <c r="EYM2645" s="59"/>
      <c r="EYN2645" s="59"/>
      <c r="EYO2645" s="59"/>
      <c r="EYP2645" s="59"/>
      <c r="EYQ2645" s="59"/>
      <c r="EYR2645" s="59"/>
      <c r="EYS2645" s="59"/>
      <c r="EYT2645" s="59"/>
      <c r="EYU2645" s="59"/>
      <c r="EYV2645" s="59"/>
      <c r="EYW2645" s="59"/>
      <c r="EYX2645" s="59"/>
      <c r="EYY2645" s="59"/>
      <c r="EYZ2645" s="59"/>
      <c r="EZA2645" s="59"/>
      <c r="EZB2645" s="59"/>
      <c r="EZC2645" s="59"/>
      <c r="EZD2645" s="59"/>
      <c r="EZE2645" s="59"/>
      <c r="EZF2645" s="59"/>
      <c r="EZG2645" s="59"/>
      <c r="EZH2645" s="59"/>
      <c r="EZI2645" s="59"/>
      <c r="EZJ2645" s="59"/>
      <c r="EZK2645" s="59"/>
      <c r="EZL2645" s="59"/>
      <c r="EZM2645" s="59"/>
      <c r="EZN2645" s="59"/>
      <c r="EZO2645" s="59"/>
      <c r="EZP2645" s="59"/>
      <c r="EZQ2645" s="59"/>
      <c r="EZR2645" s="59"/>
      <c r="EZS2645" s="59"/>
      <c r="EZT2645" s="59"/>
      <c r="EZU2645" s="59"/>
      <c r="EZV2645" s="59"/>
      <c r="EZW2645" s="59"/>
      <c r="EZX2645" s="59"/>
      <c r="EZY2645" s="59"/>
      <c r="EZZ2645" s="59"/>
      <c r="FAA2645" s="59"/>
      <c r="FAB2645" s="59"/>
      <c r="FAC2645" s="59"/>
      <c r="FAD2645" s="59"/>
      <c r="FAE2645" s="59"/>
      <c r="FAF2645" s="59"/>
      <c r="FAG2645" s="59"/>
      <c r="FAH2645" s="59"/>
      <c r="FAI2645" s="59"/>
      <c r="FAJ2645" s="59"/>
      <c r="FAK2645" s="59"/>
      <c r="FAL2645" s="59"/>
      <c r="FAM2645" s="59"/>
      <c r="FAN2645" s="59"/>
      <c r="FAO2645" s="59"/>
      <c r="FAP2645" s="59"/>
      <c r="FAQ2645" s="59"/>
      <c r="FAR2645" s="59"/>
      <c r="FAS2645" s="59"/>
      <c r="FAT2645" s="59"/>
      <c r="FAU2645" s="59"/>
      <c r="FAV2645" s="59"/>
      <c r="FAW2645" s="59"/>
      <c r="FAX2645" s="59"/>
      <c r="FAY2645" s="59"/>
      <c r="FAZ2645" s="59"/>
      <c r="FBA2645" s="59"/>
      <c r="FBB2645" s="59"/>
      <c r="FBC2645" s="59"/>
      <c r="FBD2645" s="59"/>
      <c r="FBE2645" s="59"/>
      <c r="FBF2645" s="59"/>
      <c r="FBG2645" s="59"/>
      <c r="FBH2645" s="59"/>
      <c r="FBI2645" s="59"/>
      <c r="FBJ2645" s="59"/>
      <c r="FBK2645" s="59"/>
      <c r="FBL2645" s="59"/>
      <c r="FBM2645" s="59"/>
      <c r="FBN2645" s="59"/>
      <c r="FBO2645" s="59"/>
      <c r="FBP2645" s="59"/>
      <c r="FBQ2645" s="59"/>
      <c r="FBR2645" s="59"/>
      <c r="FBS2645" s="59"/>
      <c r="FBT2645" s="59"/>
      <c r="FBU2645" s="59"/>
      <c r="FBV2645" s="59"/>
      <c r="FBW2645" s="59"/>
      <c r="FBX2645" s="59"/>
      <c r="FBY2645" s="59"/>
      <c r="FBZ2645" s="59"/>
      <c r="FCA2645" s="59"/>
      <c r="FCB2645" s="59"/>
      <c r="FCC2645" s="59"/>
      <c r="FCD2645" s="59"/>
      <c r="FCE2645" s="59"/>
      <c r="FCF2645" s="59"/>
      <c r="FCG2645" s="59"/>
      <c r="FCH2645" s="59"/>
      <c r="FCI2645" s="59"/>
      <c r="FCJ2645" s="59"/>
      <c r="FCK2645" s="59"/>
      <c r="FCL2645" s="59"/>
      <c r="FCM2645" s="59"/>
      <c r="FCN2645" s="59"/>
      <c r="FCO2645" s="59"/>
      <c r="FCP2645" s="59"/>
      <c r="FCQ2645" s="59"/>
      <c r="FCR2645" s="59"/>
      <c r="FCS2645" s="59"/>
      <c r="FCT2645" s="59"/>
      <c r="FCU2645" s="59"/>
      <c r="FCV2645" s="59"/>
      <c r="FCW2645" s="59"/>
      <c r="FCX2645" s="59"/>
      <c r="FCY2645" s="59"/>
      <c r="FCZ2645" s="59"/>
      <c r="FDA2645" s="59"/>
      <c r="FDB2645" s="59"/>
      <c r="FDC2645" s="59"/>
      <c r="FDD2645" s="59"/>
      <c r="FDE2645" s="59"/>
      <c r="FDF2645" s="59"/>
      <c r="FDG2645" s="59"/>
      <c r="FDH2645" s="59"/>
      <c r="FDI2645" s="59"/>
      <c r="FDJ2645" s="59"/>
      <c r="FDK2645" s="59"/>
      <c r="FDL2645" s="59"/>
      <c r="FDM2645" s="59"/>
      <c r="FDN2645" s="59"/>
      <c r="FDO2645" s="59"/>
      <c r="FDP2645" s="59"/>
      <c r="FDQ2645" s="59"/>
      <c r="FDR2645" s="59"/>
      <c r="FDS2645" s="59"/>
      <c r="FDT2645" s="59"/>
      <c r="FDU2645" s="59"/>
      <c r="FDV2645" s="59"/>
      <c r="FDW2645" s="59"/>
      <c r="FDX2645" s="59"/>
      <c r="FDY2645" s="59"/>
      <c r="FDZ2645" s="59"/>
      <c r="FEA2645" s="59"/>
      <c r="FEB2645" s="59"/>
      <c r="FEC2645" s="59"/>
      <c r="FED2645" s="59"/>
      <c r="FEE2645" s="59"/>
      <c r="FEF2645" s="59"/>
      <c r="FEG2645" s="59"/>
      <c r="FEH2645" s="59"/>
      <c r="FEI2645" s="59"/>
      <c r="FEJ2645" s="59"/>
      <c r="FEK2645" s="59"/>
      <c r="FEL2645" s="59"/>
      <c r="FEM2645" s="59"/>
      <c r="FEN2645" s="59"/>
      <c r="FEO2645" s="59"/>
      <c r="FEP2645" s="59"/>
      <c r="FEQ2645" s="59"/>
      <c r="FER2645" s="59"/>
      <c r="FES2645" s="59"/>
      <c r="FET2645" s="59"/>
      <c r="FEU2645" s="59"/>
      <c r="FEV2645" s="59"/>
      <c r="FEW2645" s="59"/>
      <c r="FEX2645" s="59"/>
      <c r="FEY2645" s="59"/>
      <c r="FEZ2645" s="59"/>
      <c r="FFA2645" s="59"/>
      <c r="FFB2645" s="59"/>
      <c r="FFC2645" s="59"/>
      <c r="FFD2645" s="59"/>
      <c r="FFE2645" s="59"/>
      <c r="FFF2645" s="59"/>
      <c r="FFG2645" s="59"/>
      <c r="FFH2645" s="59"/>
      <c r="FFI2645" s="59"/>
      <c r="FFJ2645" s="59"/>
      <c r="FFK2645" s="59"/>
      <c r="FFL2645" s="59"/>
      <c r="FFM2645" s="59"/>
      <c r="FFN2645" s="59"/>
      <c r="FFO2645" s="59"/>
      <c r="FFP2645" s="59"/>
      <c r="FFQ2645" s="59"/>
      <c r="FFR2645" s="59"/>
      <c r="FFS2645" s="59"/>
      <c r="FFT2645" s="59"/>
      <c r="FFU2645" s="59"/>
      <c r="FFV2645" s="59"/>
      <c r="FFW2645" s="59"/>
      <c r="FFX2645" s="59"/>
      <c r="FFY2645" s="59"/>
      <c r="FFZ2645" s="59"/>
      <c r="FGA2645" s="59"/>
      <c r="FGB2645" s="59"/>
      <c r="FGC2645" s="59"/>
      <c r="FGD2645" s="59"/>
      <c r="FGE2645" s="59"/>
      <c r="FGF2645" s="59"/>
      <c r="FGG2645" s="59"/>
      <c r="FGH2645" s="59"/>
      <c r="FGI2645" s="59"/>
      <c r="FGJ2645" s="59"/>
      <c r="FGK2645" s="59"/>
      <c r="FGL2645" s="59"/>
      <c r="FGM2645" s="59"/>
      <c r="FGN2645" s="59"/>
      <c r="FGO2645" s="59"/>
      <c r="FGP2645" s="59"/>
      <c r="FGQ2645" s="59"/>
      <c r="FGR2645" s="59"/>
      <c r="FGS2645" s="59"/>
      <c r="FGT2645" s="59"/>
      <c r="FGU2645" s="59"/>
      <c r="FGV2645" s="59"/>
      <c r="FGW2645" s="59"/>
      <c r="FGX2645" s="59"/>
      <c r="FGY2645" s="59"/>
      <c r="FGZ2645" s="59"/>
      <c r="FHA2645" s="59"/>
      <c r="FHB2645" s="59"/>
      <c r="FHC2645" s="59"/>
      <c r="FHD2645" s="59"/>
      <c r="FHE2645" s="59"/>
      <c r="FHF2645" s="59"/>
      <c r="FHG2645" s="59"/>
      <c r="FHH2645" s="59"/>
      <c r="FHI2645" s="59"/>
      <c r="FHJ2645" s="59"/>
      <c r="FHK2645" s="59"/>
      <c r="FHL2645" s="59"/>
      <c r="FHM2645" s="59"/>
      <c r="FHN2645" s="59"/>
      <c r="FHO2645" s="59"/>
      <c r="FHP2645" s="59"/>
      <c r="FHQ2645" s="59"/>
      <c r="FHR2645" s="59"/>
      <c r="FHS2645" s="59"/>
      <c r="FHT2645" s="59"/>
      <c r="FHU2645" s="59"/>
      <c r="FHV2645" s="59"/>
      <c r="FHW2645" s="59"/>
      <c r="FHX2645" s="59"/>
      <c r="FHY2645" s="59"/>
      <c r="FHZ2645" s="59"/>
      <c r="FIA2645" s="59"/>
      <c r="FIB2645" s="59"/>
      <c r="FIC2645" s="59"/>
      <c r="FID2645" s="59"/>
      <c r="FIE2645" s="59"/>
      <c r="FIF2645" s="59"/>
      <c r="FIG2645" s="59"/>
      <c r="FIH2645" s="59"/>
      <c r="FII2645" s="59"/>
      <c r="FIJ2645" s="59"/>
      <c r="FIK2645" s="59"/>
      <c r="FIL2645" s="59"/>
      <c r="FIM2645" s="59"/>
      <c r="FIN2645" s="59"/>
      <c r="FIO2645" s="59"/>
      <c r="FIP2645" s="59"/>
      <c r="FIQ2645" s="59"/>
      <c r="FIR2645" s="59"/>
      <c r="FIS2645" s="59"/>
      <c r="FIT2645" s="59"/>
      <c r="FIU2645" s="59"/>
      <c r="FIV2645" s="59"/>
      <c r="FIW2645" s="59"/>
      <c r="FIX2645" s="59"/>
      <c r="FIY2645" s="59"/>
      <c r="FIZ2645" s="59"/>
      <c r="FJA2645" s="59"/>
      <c r="FJB2645" s="59"/>
      <c r="FJC2645" s="59"/>
      <c r="FJD2645" s="59"/>
      <c r="FJE2645" s="59"/>
      <c r="FJF2645" s="59"/>
      <c r="FJG2645" s="59"/>
      <c r="FJH2645" s="59"/>
      <c r="FJI2645" s="59"/>
      <c r="FJJ2645" s="59"/>
      <c r="FJK2645" s="59"/>
      <c r="FJL2645" s="59"/>
      <c r="FJM2645" s="59"/>
      <c r="FJN2645" s="59"/>
      <c r="FJO2645" s="59"/>
      <c r="FJP2645" s="59"/>
      <c r="FJQ2645" s="59"/>
      <c r="FJR2645" s="59"/>
      <c r="FJS2645" s="59"/>
      <c r="FJT2645" s="59"/>
      <c r="FJU2645" s="59"/>
      <c r="FJV2645" s="59"/>
      <c r="FJW2645" s="59"/>
      <c r="FJX2645" s="59"/>
      <c r="FJY2645" s="59"/>
      <c r="FJZ2645" s="59"/>
      <c r="FKA2645" s="59"/>
      <c r="FKB2645" s="59"/>
      <c r="FKC2645" s="59"/>
      <c r="FKD2645" s="59"/>
      <c r="FKE2645" s="59"/>
      <c r="FKF2645" s="59"/>
      <c r="FKG2645" s="59"/>
      <c r="FKH2645" s="59"/>
      <c r="FKI2645" s="59"/>
      <c r="FKJ2645" s="59"/>
      <c r="FKK2645" s="59"/>
      <c r="FKL2645" s="59"/>
      <c r="FKM2645" s="59"/>
      <c r="FKN2645" s="59"/>
      <c r="FKO2645" s="59"/>
      <c r="FKP2645" s="59"/>
      <c r="FKQ2645" s="59"/>
      <c r="FKR2645" s="59"/>
      <c r="FKS2645" s="59"/>
      <c r="FKT2645" s="59"/>
      <c r="FKU2645" s="59"/>
      <c r="FKV2645" s="59"/>
      <c r="FKW2645" s="59"/>
      <c r="FKX2645" s="59"/>
      <c r="FKY2645" s="59"/>
      <c r="FKZ2645" s="59"/>
      <c r="FLA2645" s="59"/>
      <c r="FLB2645" s="59"/>
      <c r="FLC2645" s="59"/>
      <c r="FLD2645" s="59"/>
      <c r="FLE2645" s="59"/>
      <c r="FLF2645" s="59"/>
      <c r="FLG2645" s="59"/>
      <c r="FLH2645" s="59"/>
      <c r="FLI2645" s="59"/>
      <c r="FLJ2645" s="59"/>
      <c r="FLK2645" s="59"/>
      <c r="FLL2645" s="59"/>
      <c r="FLM2645" s="59"/>
      <c r="FLN2645" s="59"/>
      <c r="FLO2645" s="59"/>
      <c r="FLP2645" s="59"/>
      <c r="FLQ2645" s="59"/>
      <c r="FLR2645" s="59"/>
      <c r="FLS2645" s="59"/>
      <c r="FLT2645" s="59"/>
      <c r="FLU2645" s="59"/>
      <c r="FLV2645" s="59"/>
      <c r="FLW2645" s="59"/>
      <c r="FLX2645" s="59"/>
      <c r="FLY2645" s="59"/>
      <c r="FLZ2645" s="59"/>
      <c r="FMA2645" s="59"/>
      <c r="FMB2645" s="59"/>
      <c r="FMC2645" s="59"/>
      <c r="FMD2645" s="59"/>
      <c r="FME2645" s="59"/>
      <c r="FMF2645" s="59"/>
      <c r="FMG2645" s="59"/>
      <c r="FMH2645" s="59"/>
      <c r="FMI2645" s="59"/>
      <c r="FMJ2645" s="59"/>
      <c r="FMK2645" s="59"/>
      <c r="FML2645" s="59"/>
      <c r="FMM2645" s="59"/>
      <c r="FMN2645" s="59"/>
      <c r="FMO2645" s="59"/>
      <c r="FMP2645" s="59"/>
      <c r="FMQ2645" s="59"/>
      <c r="FMR2645" s="59"/>
      <c r="FMS2645" s="59"/>
      <c r="FMT2645" s="59"/>
      <c r="FMU2645" s="59"/>
      <c r="FMV2645" s="59"/>
      <c r="FMW2645" s="59"/>
      <c r="FMX2645" s="59"/>
      <c r="FMY2645" s="59"/>
      <c r="FMZ2645" s="59"/>
      <c r="FNA2645" s="59"/>
      <c r="FNB2645" s="59"/>
      <c r="FNC2645" s="59"/>
      <c r="FND2645" s="59"/>
      <c r="FNE2645" s="59"/>
      <c r="FNF2645" s="59"/>
      <c r="FNG2645" s="59"/>
      <c r="FNH2645" s="59"/>
      <c r="FNI2645" s="59"/>
      <c r="FNJ2645" s="59"/>
      <c r="FNK2645" s="59"/>
      <c r="FNL2645" s="59"/>
      <c r="FNM2645" s="59"/>
      <c r="FNN2645" s="59"/>
      <c r="FNO2645" s="59"/>
      <c r="FNP2645" s="59"/>
      <c r="FNQ2645" s="59"/>
      <c r="FNR2645" s="59"/>
      <c r="FNS2645" s="59"/>
      <c r="FNT2645" s="59"/>
      <c r="FNU2645" s="59"/>
      <c r="FNV2645" s="59"/>
      <c r="FNW2645" s="59"/>
      <c r="FNX2645" s="59"/>
      <c r="FNY2645" s="59"/>
      <c r="FNZ2645" s="59"/>
      <c r="FOA2645" s="59"/>
      <c r="FOB2645" s="59"/>
      <c r="FOC2645" s="59"/>
      <c r="FOD2645" s="59"/>
      <c r="FOE2645" s="59"/>
      <c r="FOF2645" s="59"/>
      <c r="FOG2645" s="59"/>
      <c r="FOH2645" s="59"/>
      <c r="FOI2645" s="59"/>
      <c r="FOJ2645" s="59"/>
      <c r="FOK2645" s="59"/>
      <c r="FOL2645" s="59"/>
      <c r="FOM2645" s="59"/>
      <c r="FON2645" s="59"/>
      <c r="FOO2645" s="59"/>
      <c r="FOP2645" s="59"/>
      <c r="FOQ2645" s="59"/>
      <c r="FOR2645" s="59"/>
      <c r="FOS2645" s="59"/>
      <c r="FOT2645" s="59"/>
      <c r="FOU2645" s="59"/>
      <c r="FOV2645" s="59"/>
      <c r="FOW2645" s="59"/>
      <c r="FOX2645" s="59"/>
      <c r="FOY2645" s="59"/>
      <c r="FOZ2645" s="59"/>
      <c r="FPA2645" s="59"/>
      <c r="FPB2645" s="59"/>
      <c r="FPC2645" s="59"/>
      <c r="FPD2645" s="59"/>
      <c r="FPE2645" s="59"/>
      <c r="FPF2645" s="59"/>
      <c r="FPG2645" s="59"/>
      <c r="FPH2645" s="59"/>
      <c r="FPI2645" s="59"/>
      <c r="FPJ2645" s="59"/>
      <c r="FPK2645" s="59"/>
      <c r="FPL2645" s="59"/>
      <c r="FPM2645" s="59"/>
      <c r="FPN2645" s="59"/>
      <c r="FPO2645" s="59"/>
      <c r="FPP2645" s="59"/>
      <c r="FPQ2645" s="59"/>
      <c r="FPR2645" s="59"/>
      <c r="FPS2645" s="59"/>
      <c r="FPT2645" s="59"/>
      <c r="FPU2645" s="59"/>
      <c r="FPV2645" s="59"/>
      <c r="FPW2645" s="59"/>
      <c r="FPX2645" s="59"/>
      <c r="FPY2645" s="59"/>
      <c r="FPZ2645" s="59"/>
      <c r="FQA2645" s="59"/>
      <c r="FQB2645" s="59"/>
      <c r="FQC2645" s="59"/>
      <c r="FQD2645" s="59"/>
      <c r="FQE2645" s="59"/>
      <c r="FQF2645" s="59"/>
      <c r="FQG2645" s="59"/>
      <c r="FQH2645" s="59"/>
      <c r="FQI2645" s="59"/>
      <c r="FQJ2645" s="59"/>
      <c r="FQK2645" s="59"/>
      <c r="FQL2645" s="59"/>
      <c r="FQM2645" s="59"/>
      <c r="FQN2645" s="59"/>
      <c r="FQO2645" s="59"/>
      <c r="FQP2645" s="59"/>
      <c r="FQQ2645" s="59"/>
      <c r="FQR2645" s="59"/>
      <c r="FQS2645" s="59"/>
      <c r="FQT2645" s="59"/>
      <c r="FQU2645" s="59"/>
      <c r="FQV2645" s="59"/>
      <c r="FQW2645" s="59"/>
      <c r="FQX2645" s="59"/>
      <c r="FQY2645" s="59"/>
      <c r="FQZ2645" s="59"/>
      <c r="FRA2645" s="59"/>
      <c r="FRB2645" s="59"/>
      <c r="FRC2645" s="59"/>
      <c r="FRD2645" s="59"/>
      <c r="FRE2645" s="59"/>
      <c r="FRF2645" s="59"/>
      <c r="FRG2645" s="59"/>
      <c r="FRH2645" s="59"/>
      <c r="FRI2645" s="59"/>
      <c r="FRJ2645" s="59"/>
      <c r="FRK2645" s="59"/>
      <c r="FRL2645" s="59"/>
      <c r="FRM2645" s="59"/>
      <c r="FRN2645" s="59"/>
      <c r="FRO2645" s="59"/>
      <c r="FRP2645" s="59"/>
      <c r="FRQ2645" s="59"/>
      <c r="FRR2645" s="59"/>
      <c r="FRS2645" s="59"/>
      <c r="FRT2645" s="59"/>
      <c r="FRU2645" s="59"/>
      <c r="FRV2645" s="59"/>
      <c r="FRW2645" s="59"/>
      <c r="FRX2645" s="59"/>
      <c r="FRY2645" s="59"/>
      <c r="FRZ2645" s="59"/>
      <c r="FSA2645" s="59"/>
      <c r="FSB2645" s="59"/>
      <c r="FSC2645" s="59"/>
      <c r="FSD2645" s="59"/>
      <c r="FSE2645" s="59"/>
      <c r="FSF2645" s="59"/>
      <c r="FSG2645" s="59"/>
      <c r="FSH2645" s="59"/>
      <c r="FSI2645" s="59"/>
      <c r="FSJ2645" s="59"/>
      <c r="FSK2645" s="59"/>
      <c r="FSL2645" s="59"/>
      <c r="FSM2645" s="59"/>
      <c r="FSN2645" s="59"/>
      <c r="FSO2645" s="59"/>
      <c r="FSP2645" s="59"/>
      <c r="FSQ2645" s="59"/>
      <c r="FSR2645" s="59"/>
      <c r="FSS2645" s="59"/>
      <c r="FST2645" s="59"/>
      <c r="FSU2645" s="59"/>
      <c r="FSV2645" s="59"/>
      <c r="FSW2645" s="59"/>
      <c r="FSX2645" s="59"/>
      <c r="FSY2645" s="59"/>
      <c r="FSZ2645" s="59"/>
      <c r="FTA2645" s="59"/>
      <c r="FTB2645" s="59"/>
      <c r="FTC2645" s="59"/>
      <c r="FTD2645" s="59"/>
      <c r="FTE2645" s="59"/>
      <c r="FTF2645" s="59"/>
      <c r="FTG2645" s="59"/>
      <c r="FTH2645" s="59"/>
      <c r="FTI2645" s="59"/>
      <c r="FTJ2645" s="59"/>
      <c r="FTK2645" s="59"/>
      <c r="FTL2645" s="59"/>
      <c r="FTM2645" s="59"/>
      <c r="FTN2645" s="59"/>
      <c r="FTO2645" s="59"/>
      <c r="FTP2645" s="59"/>
      <c r="FTQ2645" s="59"/>
      <c r="FTR2645" s="59"/>
      <c r="FTS2645" s="59"/>
      <c r="FTT2645" s="59"/>
      <c r="FTU2645" s="59"/>
      <c r="FTV2645" s="59"/>
      <c r="FTW2645" s="59"/>
      <c r="FTX2645" s="59"/>
      <c r="FTY2645" s="59"/>
      <c r="FTZ2645" s="59"/>
      <c r="FUA2645" s="59"/>
      <c r="FUB2645" s="59"/>
      <c r="FUC2645" s="59"/>
      <c r="FUD2645" s="59"/>
      <c r="FUE2645" s="59"/>
      <c r="FUF2645" s="59"/>
      <c r="FUG2645" s="59"/>
      <c r="FUH2645" s="59"/>
      <c r="FUI2645" s="59"/>
      <c r="FUJ2645" s="59"/>
      <c r="FUK2645" s="59"/>
      <c r="FUL2645" s="59"/>
      <c r="FUM2645" s="59"/>
      <c r="FUN2645" s="59"/>
      <c r="FUO2645" s="59"/>
      <c r="FUP2645" s="59"/>
      <c r="FUQ2645" s="59"/>
      <c r="FUR2645" s="59"/>
      <c r="FUS2645" s="59"/>
      <c r="FUT2645" s="59"/>
      <c r="FUU2645" s="59"/>
      <c r="FUV2645" s="59"/>
      <c r="FUW2645" s="59"/>
      <c r="FUX2645" s="59"/>
      <c r="FUY2645" s="59"/>
      <c r="FUZ2645" s="59"/>
      <c r="FVA2645" s="59"/>
      <c r="FVB2645" s="59"/>
      <c r="FVC2645" s="59"/>
      <c r="FVD2645" s="59"/>
      <c r="FVE2645" s="59"/>
      <c r="FVF2645" s="59"/>
      <c r="FVG2645" s="59"/>
      <c r="FVH2645" s="59"/>
      <c r="FVI2645" s="59"/>
      <c r="FVJ2645" s="59"/>
      <c r="FVK2645" s="59"/>
      <c r="FVL2645" s="59"/>
      <c r="FVM2645" s="59"/>
      <c r="FVN2645" s="59"/>
      <c r="FVO2645" s="59"/>
      <c r="FVP2645" s="59"/>
      <c r="FVQ2645" s="59"/>
      <c r="FVR2645" s="59"/>
      <c r="FVS2645" s="59"/>
      <c r="FVT2645" s="59"/>
      <c r="FVU2645" s="59"/>
      <c r="FVV2645" s="59"/>
      <c r="FVW2645" s="59"/>
      <c r="FVX2645" s="59"/>
      <c r="FVY2645" s="59"/>
      <c r="FVZ2645" s="59"/>
      <c r="FWA2645" s="59"/>
      <c r="FWB2645" s="59"/>
      <c r="FWC2645" s="59"/>
      <c r="FWD2645" s="59"/>
      <c r="FWE2645" s="59"/>
      <c r="FWF2645" s="59"/>
      <c r="FWG2645" s="59"/>
      <c r="FWH2645" s="59"/>
      <c r="FWI2645" s="59"/>
      <c r="FWJ2645" s="59"/>
      <c r="FWK2645" s="59"/>
      <c r="FWL2645" s="59"/>
      <c r="FWM2645" s="59"/>
      <c r="FWN2645" s="59"/>
      <c r="FWO2645" s="59"/>
      <c r="FWP2645" s="59"/>
      <c r="FWQ2645" s="59"/>
      <c r="FWR2645" s="59"/>
      <c r="FWS2645" s="59"/>
      <c r="FWT2645" s="59"/>
      <c r="FWU2645" s="59"/>
      <c r="FWV2645" s="59"/>
      <c r="FWW2645" s="59"/>
      <c r="FWX2645" s="59"/>
      <c r="FWY2645" s="59"/>
      <c r="FWZ2645" s="59"/>
      <c r="FXA2645" s="59"/>
      <c r="FXB2645" s="59"/>
      <c r="FXC2645" s="59"/>
      <c r="FXD2645" s="59"/>
      <c r="FXE2645" s="59"/>
      <c r="FXF2645" s="59"/>
      <c r="FXG2645" s="59"/>
      <c r="FXH2645" s="59"/>
      <c r="FXI2645" s="59"/>
      <c r="FXJ2645" s="59"/>
      <c r="FXK2645" s="59"/>
      <c r="FXL2645" s="59"/>
      <c r="FXM2645" s="59"/>
      <c r="FXN2645" s="59"/>
      <c r="FXO2645" s="59"/>
      <c r="FXP2645" s="59"/>
      <c r="FXQ2645" s="59"/>
      <c r="FXR2645" s="59"/>
      <c r="FXS2645" s="59"/>
      <c r="FXT2645" s="59"/>
      <c r="FXU2645" s="59"/>
      <c r="FXV2645" s="59"/>
      <c r="FXW2645" s="59"/>
      <c r="FXX2645" s="59"/>
      <c r="FXY2645" s="59"/>
      <c r="FXZ2645" s="59"/>
      <c r="FYA2645" s="59"/>
      <c r="FYB2645" s="59"/>
      <c r="FYC2645" s="59"/>
      <c r="FYD2645" s="59"/>
      <c r="FYE2645" s="59"/>
      <c r="FYF2645" s="59"/>
      <c r="FYG2645" s="59"/>
      <c r="FYH2645" s="59"/>
      <c r="FYI2645" s="59"/>
      <c r="FYJ2645" s="59"/>
      <c r="FYK2645" s="59"/>
      <c r="FYL2645" s="59"/>
      <c r="FYM2645" s="59"/>
      <c r="FYN2645" s="59"/>
      <c r="FYO2645" s="59"/>
      <c r="FYP2645" s="59"/>
      <c r="FYQ2645" s="59"/>
      <c r="FYR2645" s="59"/>
      <c r="FYS2645" s="59"/>
      <c r="FYT2645" s="59"/>
      <c r="FYU2645" s="59"/>
      <c r="FYV2645" s="59"/>
      <c r="FYW2645" s="59"/>
      <c r="FYX2645" s="59"/>
      <c r="FYY2645" s="59"/>
      <c r="FYZ2645" s="59"/>
      <c r="FZA2645" s="59"/>
      <c r="FZB2645" s="59"/>
      <c r="FZC2645" s="59"/>
      <c r="FZD2645" s="59"/>
      <c r="FZE2645" s="59"/>
      <c r="FZF2645" s="59"/>
      <c r="FZG2645" s="59"/>
      <c r="FZH2645" s="59"/>
      <c r="FZI2645" s="59"/>
      <c r="FZJ2645" s="59"/>
      <c r="FZK2645" s="59"/>
      <c r="FZL2645" s="59"/>
      <c r="FZM2645" s="59"/>
      <c r="FZN2645" s="59"/>
      <c r="FZO2645" s="59"/>
      <c r="FZP2645" s="59"/>
      <c r="FZQ2645" s="59"/>
      <c r="FZR2645" s="59"/>
      <c r="FZS2645" s="59"/>
      <c r="FZT2645" s="59"/>
      <c r="FZU2645" s="59"/>
      <c r="FZV2645" s="59"/>
      <c r="FZW2645" s="59"/>
      <c r="FZX2645" s="59"/>
      <c r="FZY2645" s="59"/>
      <c r="FZZ2645" s="59"/>
      <c r="GAA2645" s="59"/>
      <c r="GAB2645" s="59"/>
      <c r="GAC2645" s="59"/>
      <c r="GAD2645" s="59"/>
      <c r="GAE2645" s="59"/>
      <c r="GAF2645" s="59"/>
      <c r="GAG2645" s="59"/>
      <c r="GAH2645" s="59"/>
      <c r="GAI2645" s="59"/>
      <c r="GAJ2645" s="59"/>
      <c r="GAK2645" s="59"/>
      <c r="GAL2645" s="59"/>
      <c r="GAM2645" s="59"/>
      <c r="GAN2645" s="59"/>
      <c r="GAO2645" s="59"/>
      <c r="GAP2645" s="59"/>
      <c r="GAQ2645" s="59"/>
      <c r="GAR2645" s="59"/>
      <c r="GAS2645" s="59"/>
      <c r="GAT2645" s="59"/>
      <c r="GAU2645" s="59"/>
      <c r="GAV2645" s="59"/>
      <c r="GAW2645" s="59"/>
      <c r="GAX2645" s="59"/>
      <c r="GAY2645" s="59"/>
      <c r="GAZ2645" s="59"/>
      <c r="GBA2645" s="59"/>
      <c r="GBB2645" s="59"/>
      <c r="GBC2645" s="59"/>
      <c r="GBD2645" s="59"/>
      <c r="GBE2645" s="59"/>
      <c r="GBF2645" s="59"/>
      <c r="GBG2645" s="59"/>
      <c r="GBH2645" s="59"/>
      <c r="GBI2645" s="59"/>
      <c r="GBJ2645" s="59"/>
      <c r="GBK2645" s="59"/>
      <c r="GBL2645" s="59"/>
      <c r="GBM2645" s="59"/>
      <c r="GBN2645" s="59"/>
      <c r="GBO2645" s="59"/>
      <c r="GBP2645" s="59"/>
      <c r="GBQ2645" s="59"/>
      <c r="GBR2645" s="59"/>
      <c r="GBS2645" s="59"/>
      <c r="GBT2645" s="59"/>
      <c r="GBU2645" s="59"/>
      <c r="GBV2645" s="59"/>
      <c r="GBW2645" s="59"/>
      <c r="GBX2645" s="59"/>
      <c r="GBY2645" s="59"/>
      <c r="GBZ2645" s="59"/>
      <c r="GCA2645" s="59"/>
      <c r="GCB2645" s="59"/>
      <c r="GCC2645" s="59"/>
      <c r="GCD2645" s="59"/>
      <c r="GCE2645" s="59"/>
      <c r="GCF2645" s="59"/>
      <c r="GCG2645" s="59"/>
      <c r="GCH2645" s="59"/>
      <c r="GCI2645" s="59"/>
      <c r="GCJ2645" s="59"/>
      <c r="GCK2645" s="59"/>
      <c r="GCL2645" s="59"/>
      <c r="GCM2645" s="59"/>
      <c r="GCN2645" s="59"/>
      <c r="GCO2645" s="59"/>
      <c r="GCP2645" s="59"/>
      <c r="GCQ2645" s="59"/>
      <c r="GCR2645" s="59"/>
      <c r="GCS2645" s="59"/>
      <c r="GCT2645" s="59"/>
      <c r="GCU2645" s="59"/>
      <c r="GCV2645" s="59"/>
      <c r="GCW2645" s="59"/>
      <c r="GCX2645" s="59"/>
      <c r="GCY2645" s="59"/>
      <c r="GCZ2645" s="59"/>
      <c r="GDA2645" s="59"/>
      <c r="GDB2645" s="59"/>
      <c r="GDC2645" s="59"/>
      <c r="GDD2645" s="59"/>
      <c r="GDE2645" s="59"/>
      <c r="GDF2645" s="59"/>
      <c r="GDG2645" s="59"/>
      <c r="GDH2645" s="59"/>
      <c r="GDI2645" s="59"/>
      <c r="GDJ2645" s="59"/>
      <c r="GDK2645" s="59"/>
      <c r="GDL2645" s="59"/>
      <c r="GDM2645" s="59"/>
      <c r="GDN2645" s="59"/>
      <c r="GDO2645" s="59"/>
      <c r="GDP2645" s="59"/>
      <c r="GDQ2645" s="59"/>
      <c r="GDR2645" s="59"/>
      <c r="GDS2645" s="59"/>
      <c r="GDT2645" s="59"/>
      <c r="GDU2645" s="59"/>
      <c r="GDV2645" s="59"/>
      <c r="GDW2645" s="59"/>
      <c r="GDX2645" s="59"/>
      <c r="GDY2645" s="59"/>
      <c r="GDZ2645" s="59"/>
      <c r="GEA2645" s="59"/>
      <c r="GEB2645" s="59"/>
      <c r="GEC2645" s="59"/>
      <c r="GED2645" s="59"/>
      <c r="GEE2645" s="59"/>
      <c r="GEF2645" s="59"/>
      <c r="GEG2645" s="59"/>
      <c r="GEH2645" s="59"/>
      <c r="GEI2645" s="59"/>
      <c r="GEJ2645" s="59"/>
      <c r="GEK2645" s="59"/>
      <c r="GEL2645" s="59"/>
      <c r="GEM2645" s="59"/>
      <c r="GEN2645" s="59"/>
      <c r="GEO2645" s="59"/>
      <c r="GEP2645" s="59"/>
      <c r="GEQ2645" s="59"/>
      <c r="GER2645" s="59"/>
      <c r="GES2645" s="59"/>
      <c r="GET2645" s="59"/>
      <c r="GEU2645" s="59"/>
      <c r="GEV2645" s="59"/>
      <c r="GEW2645" s="59"/>
      <c r="GEX2645" s="59"/>
      <c r="GEY2645" s="59"/>
      <c r="GEZ2645" s="59"/>
      <c r="GFA2645" s="59"/>
      <c r="GFB2645" s="59"/>
      <c r="GFC2645" s="59"/>
      <c r="GFD2645" s="59"/>
      <c r="GFE2645" s="59"/>
      <c r="GFF2645" s="59"/>
      <c r="GFG2645" s="59"/>
      <c r="GFH2645" s="59"/>
      <c r="GFI2645" s="59"/>
      <c r="GFJ2645" s="59"/>
      <c r="GFK2645" s="59"/>
      <c r="GFL2645" s="59"/>
      <c r="GFM2645" s="59"/>
      <c r="GFN2645" s="59"/>
      <c r="GFO2645" s="59"/>
      <c r="GFP2645" s="59"/>
      <c r="GFQ2645" s="59"/>
      <c r="GFR2645" s="59"/>
      <c r="GFS2645" s="59"/>
      <c r="GFT2645" s="59"/>
      <c r="GFU2645" s="59"/>
      <c r="GFV2645" s="59"/>
      <c r="GFW2645" s="59"/>
      <c r="GFX2645" s="59"/>
      <c r="GFY2645" s="59"/>
      <c r="GFZ2645" s="59"/>
      <c r="GGA2645" s="59"/>
      <c r="GGB2645" s="59"/>
      <c r="GGC2645" s="59"/>
      <c r="GGD2645" s="59"/>
      <c r="GGE2645" s="59"/>
      <c r="GGF2645" s="59"/>
      <c r="GGG2645" s="59"/>
      <c r="GGH2645" s="59"/>
      <c r="GGI2645" s="59"/>
      <c r="GGJ2645" s="59"/>
      <c r="GGK2645" s="59"/>
      <c r="GGL2645" s="59"/>
      <c r="GGM2645" s="59"/>
      <c r="GGN2645" s="59"/>
      <c r="GGO2645" s="59"/>
      <c r="GGP2645" s="59"/>
      <c r="GGQ2645" s="59"/>
      <c r="GGR2645" s="59"/>
      <c r="GGS2645" s="59"/>
      <c r="GGT2645" s="59"/>
      <c r="GGU2645" s="59"/>
      <c r="GGV2645" s="59"/>
      <c r="GGW2645" s="59"/>
      <c r="GGX2645" s="59"/>
      <c r="GGY2645" s="59"/>
      <c r="GGZ2645" s="59"/>
      <c r="GHA2645" s="59"/>
      <c r="GHB2645" s="59"/>
      <c r="GHC2645" s="59"/>
      <c r="GHD2645" s="59"/>
      <c r="GHE2645" s="59"/>
      <c r="GHF2645" s="59"/>
      <c r="GHG2645" s="59"/>
      <c r="GHH2645" s="59"/>
      <c r="GHI2645" s="59"/>
      <c r="GHJ2645" s="59"/>
      <c r="GHK2645" s="59"/>
      <c r="GHL2645" s="59"/>
      <c r="GHM2645" s="59"/>
      <c r="GHN2645" s="59"/>
      <c r="GHO2645" s="59"/>
      <c r="GHP2645" s="59"/>
      <c r="GHQ2645" s="59"/>
      <c r="GHR2645" s="59"/>
      <c r="GHS2645" s="59"/>
      <c r="GHT2645" s="59"/>
      <c r="GHU2645" s="59"/>
      <c r="GHV2645" s="59"/>
      <c r="GHW2645" s="59"/>
      <c r="GHX2645" s="59"/>
      <c r="GHY2645" s="59"/>
      <c r="GHZ2645" s="59"/>
      <c r="GIA2645" s="59"/>
      <c r="GIB2645" s="59"/>
      <c r="GIC2645" s="59"/>
      <c r="GID2645" s="59"/>
      <c r="GIE2645" s="59"/>
      <c r="GIF2645" s="59"/>
      <c r="GIG2645" s="59"/>
      <c r="GIH2645" s="59"/>
      <c r="GII2645" s="59"/>
      <c r="GIJ2645" s="59"/>
      <c r="GIK2645" s="59"/>
      <c r="GIL2645" s="59"/>
      <c r="GIM2645" s="59"/>
      <c r="GIN2645" s="59"/>
      <c r="GIO2645" s="59"/>
      <c r="GIP2645" s="59"/>
      <c r="GIQ2645" s="59"/>
      <c r="GIR2645" s="59"/>
      <c r="GIS2645" s="59"/>
      <c r="GIT2645" s="59"/>
      <c r="GIU2645" s="59"/>
      <c r="GIV2645" s="59"/>
      <c r="GIW2645" s="59"/>
      <c r="GIX2645" s="59"/>
      <c r="GIY2645" s="59"/>
      <c r="GIZ2645" s="59"/>
      <c r="GJA2645" s="59"/>
      <c r="GJB2645" s="59"/>
      <c r="GJC2645" s="59"/>
      <c r="GJD2645" s="59"/>
      <c r="GJE2645" s="59"/>
      <c r="GJF2645" s="59"/>
      <c r="GJG2645" s="59"/>
      <c r="GJH2645" s="59"/>
      <c r="GJI2645" s="59"/>
      <c r="GJJ2645" s="59"/>
      <c r="GJK2645" s="59"/>
      <c r="GJL2645" s="59"/>
      <c r="GJM2645" s="59"/>
      <c r="GJN2645" s="59"/>
      <c r="GJO2645" s="59"/>
      <c r="GJP2645" s="59"/>
      <c r="GJQ2645" s="59"/>
      <c r="GJR2645" s="59"/>
      <c r="GJS2645" s="59"/>
      <c r="GJT2645" s="59"/>
      <c r="GJU2645" s="59"/>
      <c r="GJV2645" s="59"/>
      <c r="GJW2645" s="59"/>
      <c r="GJX2645" s="59"/>
      <c r="GJY2645" s="59"/>
      <c r="GJZ2645" s="59"/>
      <c r="GKA2645" s="59"/>
      <c r="GKB2645" s="59"/>
      <c r="GKC2645" s="59"/>
      <c r="GKD2645" s="59"/>
      <c r="GKE2645" s="59"/>
      <c r="GKF2645" s="59"/>
      <c r="GKG2645" s="59"/>
      <c r="GKH2645" s="59"/>
      <c r="GKI2645" s="59"/>
      <c r="GKJ2645" s="59"/>
      <c r="GKK2645" s="59"/>
      <c r="GKL2645" s="59"/>
      <c r="GKM2645" s="59"/>
      <c r="GKN2645" s="59"/>
      <c r="GKO2645" s="59"/>
      <c r="GKP2645" s="59"/>
      <c r="GKQ2645" s="59"/>
      <c r="GKR2645" s="59"/>
      <c r="GKS2645" s="59"/>
      <c r="GKT2645" s="59"/>
      <c r="GKU2645" s="59"/>
      <c r="GKV2645" s="59"/>
      <c r="GKW2645" s="59"/>
      <c r="GKX2645" s="59"/>
      <c r="GKY2645" s="59"/>
      <c r="GKZ2645" s="59"/>
      <c r="GLA2645" s="59"/>
      <c r="GLB2645" s="59"/>
      <c r="GLC2645" s="59"/>
      <c r="GLD2645" s="59"/>
      <c r="GLE2645" s="59"/>
      <c r="GLF2645" s="59"/>
      <c r="GLG2645" s="59"/>
      <c r="GLH2645" s="59"/>
      <c r="GLI2645" s="59"/>
      <c r="GLJ2645" s="59"/>
      <c r="GLK2645" s="59"/>
      <c r="GLL2645" s="59"/>
      <c r="GLM2645" s="59"/>
      <c r="GLN2645" s="59"/>
      <c r="GLO2645" s="59"/>
      <c r="GLP2645" s="59"/>
      <c r="GLQ2645" s="59"/>
      <c r="GLR2645" s="59"/>
      <c r="GLS2645" s="59"/>
      <c r="GLT2645" s="59"/>
      <c r="GLU2645" s="59"/>
      <c r="GLV2645" s="59"/>
      <c r="GLW2645" s="59"/>
      <c r="GLX2645" s="59"/>
      <c r="GLY2645" s="59"/>
      <c r="GLZ2645" s="59"/>
      <c r="GMA2645" s="59"/>
      <c r="GMB2645" s="59"/>
      <c r="GMC2645" s="59"/>
      <c r="GMD2645" s="59"/>
      <c r="GME2645" s="59"/>
      <c r="GMF2645" s="59"/>
      <c r="GMG2645" s="59"/>
      <c r="GMH2645" s="59"/>
      <c r="GMI2645" s="59"/>
      <c r="GMJ2645" s="59"/>
      <c r="GMK2645" s="59"/>
      <c r="GML2645" s="59"/>
      <c r="GMM2645" s="59"/>
      <c r="GMN2645" s="59"/>
      <c r="GMO2645" s="59"/>
      <c r="GMP2645" s="59"/>
      <c r="GMQ2645" s="59"/>
      <c r="GMR2645" s="59"/>
      <c r="GMS2645" s="59"/>
      <c r="GMT2645" s="59"/>
      <c r="GMU2645" s="59"/>
      <c r="GMV2645" s="59"/>
      <c r="GMW2645" s="59"/>
      <c r="GMX2645" s="59"/>
      <c r="GMY2645" s="59"/>
      <c r="GMZ2645" s="59"/>
      <c r="GNA2645" s="59"/>
      <c r="GNB2645" s="59"/>
      <c r="GNC2645" s="59"/>
      <c r="GND2645" s="59"/>
      <c r="GNE2645" s="59"/>
      <c r="GNF2645" s="59"/>
      <c r="GNG2645" s="59"/>
      <c r="GNH2645" s="59"/>
      <c r="GNI2645" s="59"/>
      <c r="GNJ2645" s="59"/>
      <c r="GNK2645" s="59"/>
      <c r="GNL2645" s="59"/>
      <c r="GNM2645" s="59"/>
      <c r="GNN2645" s="59"/>
      <c r="GNO2645" s="59"/>
      <c r="GNP2645" s="59"/>
      <c r="GNQ2645" s="59"/>
      <c r="GNR2645" s="59"/>
      <c r="GNS2645" s="59"/>
      <c r="GNT2645" s="59"/>
      <c r="GNU2645" s="59"/>
      <c r="GNV2645" s="59"/>
      <c r="GNW2645" s="59"/>
      <c r="GNX2645" s="59"/>
      <c r="GNY2645" s="59"/>
      <c r="GNZ2645" s="59"/>
      <c r="GOA2645" s="59"/>
      <c r="GOB2645" s="59"/>
      <c r="GOC2645" s="59"/>
      <c r="GOD2645" s="59"/>
      <c r="GOE2645" s="59"/>
      <c r="GOF2645" s="59"/>
      <c r="GOG2645" s="59"/>
      <c r="GOH2645" s="59"/>
      <c r="GOI2645" s="59"/>
      <c r="GOJ2645" s="59"/>
      <c r="GOK2645" s="59"/>
      <c r="GOL2645" s="59"/>
      <c r="GOM2645" s="59"/>
      <c r="GON2645" s="59"/>
      <c r="GOO2645" s="59"/>
      <c r="GOP2645" s="59"/>
      <c r="GOQ2645" s="59"/>
      <c r="GOR2645" s="59"/>
      <c r="GOS2645" s="59"/>
      <c r="GOT2645" s="59"/>
      <c r="GOU2645" s="59"/>
      <c r="GOV2645" s="59"/>
      <c r="GOW2645" s="59"/>
      <c r="GOX2645" s="59"/>
      <c r="GOY2645" s="59"/>
      <c r="GOZ2645" s="59"/>
      <c r="GPA2645" s="59"/>
      <c r="GPB2645" s="59"/>
      <c r="GPC2645" s="59"/>
      <c r="GPD2645" s="59"/>
      <c r="GPE2645" s="59"/>
      <c r="GPF2645" s="59"/>
      <c r="GPG2645" s="59"/>
      <c r="GPH2645" s="59"/>
      <c r="GPI2645" s="59"/>
      <c r="GPJ2645" s="59"/>
      <c r="GPK2645" s="59"/>
      <c r="GPL2645" s="59"/>
      <c r="GPM2645" s="59"/>
      <c r="GPN2645" s="59"/>
      <c r="GPO2645" s="59"/>
      <c r="GPP2645" s="59"/>
      <c r="GPQ2645" s="59"/>
      <c r="GPR2645" s="59"/>
      <c r="GPS2645" s="59"/>
      <c r="GPT2645" s="59"/>
      <c r="GPU2645" s="59"/>
      <c r="GPV2645" s="59"/>
      <c r="GPW2645" s="59"/>
      <c r="GPX2645" s="59"/>
      <c r="GPY2645" s="59"/>
      <c r="GPZ2645" s="59"/>
      <c r="GQA2645" s="59"/>
      <c r="GQB2645" s="59"/>
      <c r="GQC2645" s="59"/>
      <c r="GQD2645" s="59"/>
      <c r="GQE2645" s="59"/>
      <c r="GQF2645" s="59"/>
      <c r="GQG2645" s="59"/>
      <c r="GQH2645" s="59"/>
      <c r="GQI2645" s="59"/>
      <c r="GQJ2645" s="59"/>
      <c r="GQK2645" s="59"/>
      <c r="GQL2645" s="59"/>
      <c r="GQM2645" s="59"/>
      <c r="GQN2645" s="59"/>
      <c r="GQO2645" s="59"/>
      <c r="GQP2645" s="59"/>
      <c r="GQQ2645" s="59"/>
      <c r="GQR2645" s="59"/>
      <c r="GQS2645" s="59"/>
      <c r="GQT2645" s="59"/>
      <c r="GQU2645" s="59"/>
      <c r="GQV2645" s="59"/>
      <c r="GQW2645" s="59"/>
      <c r="GQX2645" s="59"/>
      <c r="GQY2645" s="59"/>
      <c r="GQZ2645" s="59"/>
      <c r="GRA2645" s="59"/>
      <c r="GRB2645" s="59"/>
      <c r="GRC2645" s="59"/>
      <c r="GRD2645" s="59"/>
      <c r="GRE2645" s="59"/>
      <c r="GRF2645" s="59"/>
      <c r="GRG2645" s="59"/>
      <c r="GRH2645" s="59"/>
      <c r="GRI2645" s="59"/>
      <c r="GRJ2645" s="59"/>
      <c r="GRK2645" s="59"/>
      <c r="GRL2645" s="59"/>
      <c r="GRM2645" s="59"/>
      <c r="GRN2645" s="59"/>
      <c r="GRO2645" s="59"/>
      <c r="GRP2645" s="59"/>
      <c r="GRQ2645" s="59"/>
      <c r="GRR2645" s="59"/>
      <c r="GRS2645" s="59"/>
      <c r="GRT2645" s="59"/>
      <c r="GRU2645" s="59"/>
      <c r="GRV2645" s="59"/>
      <c r="GRW2645" s="59"/>
      <c r="GRX2645" s="59"/>
      <c r="GRY2645" s="59"/>
      <c r="GRZ2645" s="59"/>
      <c r="GSA2645" s="59"/>
      <c r="GSB2645" s="59"/>
      <c r="GSC2645" s="59"/>
      <c r="GSD2645" s="59"/>
      <c r="GSE2645" s="59"/>
      <c r="GSF2645" s="59"/>
      <c r="GSG2645" s="59"/>
      <c r="GSH2645" s="59"/>
      <c r="GSI2645" s="59"/>
      <c r="GSJ2645" s="59"/>
      <c r="GSK2645" s="59"/>
      <c r="GSL2645" s="59"/>
      <c r="GSM2645" s="59"/>
      <c r="GSN2645" s="59"/>
      <c r="GSO2645" s="59"/>
      <c r="GSP2645" s="59"/>
      <c r="GSQ2645" s="59"/>
      <c r="GSR2645" s="59"/>
      <c r="GSS2645" s="59"/>
      <c r="GST2645" s="59"/>
      <c r="GSU2645" s="59"/>
      <c r="GSV2645" s="59"/>
      <c r="GSW2645" s="59"/>
      <c r="GSX2645" s="59"/>
      <c r="GSY2645" s="59"/>
      <c r="GSZ2645" s="59"/>
      <c r="GTA2645" s="59"/>
      <c r="GTB2645" s="59"/>
      <c r="GTC2645" s="59"/>
      <c r="GTD2645" s="59"/>
      <c r="GTE2645" s="59"/>
      <c r="GTF2645" s="59"/>
      <c r="GTG2645" s="59"/>
      <c r="GTH2645" s="59"/>
      <c r="GTI2645" s="59"/>
      <c r="GTJ2645" s="59"/>
      <c r="GTK2645" s="59"/>
      <c r="GTL2645" s="59"/>
      <c r="GTM2645" s="59"/>
      <c r="GTN2645" s="59"/>
      <c r="GTO2645" s="59"/>
      <c r="GTP2645" s="59"/>
      <c r="GTQ2645" s="59"/>
      <c r="GTR2645" s="59"/>
      <c r="GTS2645" s="59"/>
      <c r="GTT2645" s="59"/>
      <c r="GTU2645" s="59"/>
      <c r="GTV2645" s="59"/>
      <c r="GTW2645" s="59"/>
      <c r="GTX2645" s="59"/>
      <c r="GTY2645" s="59"/>
      <c r="GTZ2645" s="59"/>
      <c r="GUA2645" s="59"/>
      <c r="GUB2645" s="59"/>
      <c r="GUC2645" s="59"/>
      <c r="GUD2645" s="59"/>
      <c r="GUE2645" s="59"/>
      <c r="GUF2645" s="59"/>
      <c r="GUG2645" s="59"/>
      <c r="GUH2645" s="59"/>
      <c r="GUI2645" s="59"/>
      <c r="GUJ2645" s="59"/>
      <c r="GUK2645" s="59"/>
      <c r="GUL2645" s="59"/>
      <c r="GUM2645" s="59"/>
      <c r="GUN2645" s="59"/>
      <c r="GUO2645" s="59"/>
      <c r="GUP2645" s="59"/>
      <c r="GUQ2645" s="59"/>
      <c r="GUR2645" s="59"/>
      <c r="GUS2645" s="59"/>
      <c r="GUT2645" s="59"/>
      <c r="GUU2645" s="59"/>
      <c r="GUV2645" s="59"/>
      <c r="GUW2645" s="59"/>
      <c r="GUX2645" s="59"/>
      <c r="GUY2645" s="59"/>
      <c r="GUZ2645" s="59"/>
      <c r="GVA2645" s="59"/>
      <c r="GVB2645" s="59"/>
      <c r="GVC2645" s="59"/>
      <c r="GVD2645" s="59"/>
      <c r="GVE2645" s="59"/>
      <c r="GVF2645" s="59"/>
      <c r="GVG2645" s="59"/>
      <c r="GVH2645" s="59"/>
      <c r="GVI2645" s="59"/>
      <c r="GVJ2645" s="59"/>
      <c r="GVK2645" s="59"/>
      <c r="GVL2645" s="59"/>
      <c r="GVM2645" s="59"/>
      <c r="GVN2645" s="59"/>
      <c r="GVO2645" s="59"/>
      <c r="GVP2645" s="59"/>
      <c r="GVQ2645" s="59"/>
      <c r="GVR2645" s="59"/>
      <c r="GVS2645" s="59"/>
      <c r="GVT2645" s="59"/>
      <c r="GVU2645" s="59"/>
      <c r="GVV2645" s="59"/>
      <c r="GVW2645" s="59"/>
      <c r="GVX2645" s="59"/>
      <c r="GVY2645" s="59"/>
      <c r="GVZ2645" s="59"/>
      <c r="GWA2645" s="59"/>
      <c r="GWB2645" s="59"/>
      <c r="GWC2645" s="59"/>
      <c r="GWD2645" s="59"/>
      <c r="GWE2645" s="59"/>
      <c r="GWF2645" s="59"/>
      <c r="GWG2645" s="59"/>
      <c r="GWH2645" s="59"/>
      <c r="GWI2645" s="59"/>
      <c r="GWJ2645" s="59"/>
      <c r="GWK2645" s="59"/>
      <c r="GWL2645" s="59"/>
      <c r="GWM2645" s="59"/>
      <c r="GWN2645" s="59"/>
      <c r="GWO2645" s="59"/>
      <c r="GWP2645" s="59"/>
      <c r="GWQ2645" s="59"/>
      <c r="GWR2645" s="59"/>
      <c r="GWS2645" s="59"/>
      <c r="GWT2645" s="59"/>
      <c r="GWU2645" s="59"/>
      <c r="GWV2645" s="59"/>
      <c r="GWW2645" s="59"/>
      <c r="GWX2645" s="59"/>
      <c r="GWY2645" s="59"/>
      <c r="GWZ2645" s="59"/>
      <c r="GXA2645" s="59"/>
      <c r="GXB2645" s="59"/>
      <c r="GXC2645" s="59"/>
      <c r="GXD2645" s="59"/>
      <c r="GXE2645" s="59"/>
      <c r="GXF2645" s="59"/>
      <c r="GXG2645" s="59"/>
      <c r="GXH2645" s="59"/>
      <c r="GXI2645" s="59"/>
      <c r="GXJ2645" s="59"/>
      <c r="GXK2645" s="59"/>
      <c r="GXL2645" s="59"/>
      <c r="GXM2645" s="59"/>
      <c r="GXN2645" s="59"/>
      <c r="GXO2645" s="59"/>
      <c r="GXP2645" s="59"/>
      <c r="GXQ2645" s="59"/>
      <c r="GXR2645" s="59"/>
      <c r="GXS2645" s="59"/>
      <c r="GXT2645" s="59"/>
      <c r="GXU2645" s="59"/>
      <c r="GXV2645" s="59"/>
      <c r="GXW2645" s="59"/>
      <c r="GXX2645" s="59"/>
      <c r="GXY2645" s="59"/>
      <c r="GXZ2645" s="59"/>
      <c r="GYA2645" s="59"/>
      <c r="GYB2645" s="59"/>
      <c r="GYC2645" s="59"/>
      <c r="GYD2645" s="59"/>
      <c r="GYE2645" s="59"/>
      <c r="GYF2645" s="59"/>
      <c r="GYG2645" s="59"/>
      <c r="GYH2645" s="59"/>
      <c r="GYI2645" s="59"/>
      <c r="GYJ2645" s="59"/>
      <c r="GYK2645" s="59"/>
      <c r="GYL2645" s="59"/>
      <c r="GYM2645" s="59"/>
      <c r="GYN2645" s="59"/>
      <c r="GYO2645" s="59"/>
      <c r="GYP2645" s="59"/>
      <c r="GYQ2645" s="59"/>
      <c r="GYR2645" s="59"/>
      <c r="GYS2645" s="59"/>
      <c r="GYT2645" s="59"/>
      <c r="GYU2645" s="59"/>
      <c r="GYV2645" s="59"/>
      <c r="GYW2645" s="59"/>
      <c r="GYX2645" s="59"/>
      <c r="GYY2645" s="59"/>
      <c r="GYZ2645" s="59"/>
      <c r="GZA2645" s="59"/>
      <c r="GZB2645" s="59"/>
      <c r="GZC2645" s="59"/>
      <c r="GZD2645" s="59"/>
      <c r="GZE2645" s="59"/>
      <c r="GZF2645" s="59"/>
      <c r="GZG2645" s="59"/>
      <c r="GZH2645" s="59"/>
      <c r="GZI2645" s="59"/>
      <c r="GZJ2645" s="59"/>
      <c r="GZK2645" s="59"/>
      <c r="GZL2645" s="59"/>
      <c r="GZM2645" s="59"/>
      <c r="GZN2645" s="59"/>
      <c r="GZO2645" s="59"/>
      <c r="GZP2645" s="59"/>
      <c r="GZQ2645" s="59"/>
      <c r="GZR2645" s="59"/>
      <c r="GZS2645" s="59"/>
      <c r="GZT2645" s="59"/>
      <c r="GZU2645" s="59"/>
      <c r="GZV2645" s="59"/>
      <c r="GZW2645" s="59"/>
      <c r="GZX2645" s="59"/>
      <c r="GZY2645" s="59"/>
      <c r="GZZ2645" s="59"/>
      <c r="HAA2645" s="59"/>
      <c r="HAB2645" s="59"/>
      <c r="HAC2645" s="59"/>
      <c r="HAD2645" s="59"/>
      <c r="HAE2645" s="59"/>
      <c r="HAF2645" s="59"/>
      <c r="HAG2645" s="59"/>
      <c r="HAH2645" s="59"/>
      <c r="HAI2645" s="59"/>
      <c r="HAJ2645" s="59"/>
      <c r="HAK2645" s="59"/>
      <c r="HAL2645" s="59"/>
      <c r="HAM2645" s="59"/>
      <c r="HAN2645" s="59"/>
      <c r="HAO2645" s="59"/>
      <c r="HAP2645" s="59"/>
      <c r="HAQ2645" s="59"/>
      <c r="HAR2645" s="59"/>
      <c r="HAS2645" s="59"/>
      <c r="HAT2645" s="59"/>
      <c r="HAU2645" s="59"/>
      <c r="HAV2645" s="59"/>
      <c r="HAW2645" s="59"/>
      <c r="HAX2645" s="59"/>
      <c r="HAY2645" s="59"/>
      <c r="HAZ2645" s="59"/>
      <c r="HBA2645" s="59"/>
      <c r="HBB2645" s="59"/>
      <c r="HBC2645" s="59"/>
      <c r="HBD2645" s="59"/>
      <c r="HBE2645" s="59"/>
      <c r="HBF2645" s="59"/>
      <c r="HBG2645" s="59"/>
      <c r="HBH2645" s="59"/>
      <c r="HBI2645" s="59"/>
      <c r="HBJ2645" s="59"/>
      <c r="HBK2645" s="59"/>
      <c r="HBL2645" s="59"/>
      <c r="HBM2645" s="59"/>
      <c r="HBN2645" s="59"/>
      <c r="HBO2645" s="59"/>
      <c r="HBP2645" s="59"/>
      <c r="HBQ2645" s="59"/>
      <c r="HBR2645" s="59"/>
      <c r="HBS2645" s="59"/>
      <c r="HBT2645" s="59"/>
      <c r="HBU2645" s="59"/>
      <c r="HBV2645" s="59"/>
      <c r="HBW2645" s="59"/>
      <c r="HBX2645" s="59"/>
      <c r="HBY2645" s="59"/>
      <c r="HBZ2645" s="59"/>
      <c r="HCA2645" s="59"/>
      <c r="HCB2645" s="59"/>
      <c r="HCC2645" s="59"/>
      <c r="HCD2645" s="59"/>
      <c r="HCE2645" s="59"/>
      <c r="HCF2645" s="59"/>
      <c r="HCG2645" s="59"/>
      <c r="HCH2645" s="59"/>
      <c r="HCI2645" s="59"/>
      <c r="HCJ2645" s="59"/>
      <c r="HCK2645" s="59"/>
      <c r="HCL2645" s="59"/>
      <c r="HCM2645" s="59"/>
      <c r="HCN2645" s="59"/>
      <c r="HCO2645" s="59"/>
      <c r="HCP2645" s="59"/>
      <c r="HCQ2645" s="59"/>
      <c r="HCR2645" s="59"/>
      <c r="HCS2645" s="59"/>
      <c r="HCT2645" s="59"/>
      <c r="HCU2645" s="59"/>
      <c r="HCV2645" s="59"/>
      <c r="HCW2645" s="59"/>
      <c r="HCX2645" s="59"/>
      <c r="HCY2645" s="59"/>
      <c r="HCZ2645" s="59"/>
      <c r="HDA2645" s="59"/>
      <c r="HDB2645" s="59"/>
      <c r="HDC2645" s="59"/>
      <c r="HDD2645" s="59"/>
      <c r="HDE2645" s="59"/>
      <c r="HDF2645" s="59"/>
      <c r="HDG2645" s="59"/>
      <c r="HDH2645" s="59"/>
      <c r="HDI2645" s="59"/>
      <c r="HDJ2645" s="59"/>
      <c r="HDK2645" s="59"/>
      <c r="HDL2645" s="59"/>
      <c r="HDM2645" s="59"/>
      <c r="HDN2645" s="59"/>
      <c r="HDO2645" s="59"/>
      <c r="HDP2645" s="59"/>
      <c r="HDQ2645" s="59"/>
      <c r="HDR2645" s="59"/>
      <c r="HDS2645" s="59"/>
      <c r="HDT2645" s="59"/>
      <c r="HDU2645" s="59"/>
      <c r="HDV2645" s="59"/>
      <c r="HDW2645" s="59"/>
      <c r="HDX2645" s="59"/>
      <c r="HDY2645" s="59"/>
      <c r="HDZ2645" s="59"/>
      <c r="HEA2645" s="59"/>
      <c r="HEB2645" s="59"/>
      <c r="HEC2645" s="59"/>
      <c r="HED2645" s="59"/>
      <c r="HEE2645" s="59"/>
      <c r="HEF2645" s="59"/>
      <c r="HEG2645" s="59"/>
      <c r="HEH2645" s="59"/>
      <c r="HEI2645" s="59"/>
      <c r="HEJ2645" s="59"/>
      <c r="HEK2645" s="59"/>
      <c r="HEL2645" s="59"/>
      <c r="HEM2645" s="59"/>
      <c r="HEN2645" s="59"/>
      <c r="HEO2645" s="59"/>
      <c r="HEP2645" s="59"/>
      <c r="HEQ2645" s="59"/>
      <c r="HER2645" s="59"/>
      <c r="HES2645" s="59"/>
      <c r="HET2645" s="59"/>
      <c r="HEU2645" s="59"/>
      <c r="HEV2645" s="59"/>
      <c r="HEW2645" s="59"/>
      <c r="HEX2645" s="59"/>
      <c r="HEY2645" s="59"/>
      <c r="HEZ2645" s="59"/>
      <c r="HFA2645" s="59"/>
      <c r="HFB2645" s="59"/>
      <c r="HFC2645" s="59"/>
      <c r="HFD2645" s="59"/>
      <c r="HFE2645" s="59"/>
      <c r="HFF2645" s="59"/>
      <c r="HFG2645" s="59"/>
      <c r="HFH2645" s="59"/>
      <c r="HFI2645" s="59"/>
      <c r="HFJ2645" s="59"/>
      <c r="HFK2645" s="59"/>
      <c r="HFL2645" s="59"/>
      <c r="HFM2645" s="59"/>
      <c r="HFN2645" s="59"/>
      <c r="HFO2645" s="59"/>
      <c r="HFP2645" s="59"/>
      <c r="HFQ2645" s="59"/>
      <c r="HFR2645" s="59"/>
      <c r="HFS2645" s="59"/>
      <c r="HFT2645" s="59"/>
      <c r="HFU2645" s="59"/>
      <c r="HFV2645" s="59"/>
      <c r="HFW2645" s="59"/>
      <c r="HFX2645" s="59"/>
      <c r="HFY2645" s="59"/>
      <c r="HFZ2645" s="59"/>
      <c r="HGA2645" s="59"/>
      <c r="HGB2645" s="59"/>
      <c r="HGC2645" s="59"/>
      <c r="HGD2645" s="59"/>
      <c r="HGE2645" s="59"/>
      <c r="HGF2645" s="59"/>
      <c r="HGG2645" s="59"/>
      <c r="HGH2645" s="59"/>
      <c r="HGI2645" s="59"/>
      <c r="HGJ2645" s="59"/>
      <c r="HGK2645" s="59"/>
      <c r="HGL2645" s="59"/>
      <c r="HGM2645" s="59"/>
      <c r="HGN2645" s="59"/>
      <c r="HGO2645" s="59"/>
      <c r="HGP2645" s="59"/>
      <c r="HGQ2645" s="59"/>
      <c r="HGR2645" s="59"/>
      <c r="HGS2645" s="59"/>
      <c r="HGT2645" s="59"/>
      <c r="HGU2645" s="59"/>
      <c r="HGV2645" s="59"/>
      <c r="HGW2645" s="59"/>
      <c r="HGX2645" s="59"/>
      <c r="HGY2645" s="59"/>
      <c r="HGZ2645" s="59"/>
      <c r="HHA2645" s="59"/>
      <c r="HHB2645" s="59"/>
      <c r="HHC2645" s="59"/>
      <c r="HHD2645" s="59"/>
      <c r="HHE2645" s="59"/>
      <c r="HHF2645" s="59"/>
      <c r="HHG2645" s="59"/>
      <c r="HHH2645" s="59"/>
      <c r="HHI2645" s="59"/>
      <c r="HHJ2645" s="59"/>
      <c r="HHK2645" s="59"/>
      <c r="HHL2645" s="59"/>
      <c r="HHM2645" s="59"/>
      <c r="HHN2645" s="59"/>
      <c r="HHO2645" s="59"/>
      <c r="HHP2645" s="59"/>
      <c r="HHQ2645" s="59"/>
      <c r="HHR2645" s="59"/>
      <c r="HHS2645" s="59"/>
      <c r="HHT2645" s="59"/>
      <c r="HHU2645" s="59"/>
      <c r="HHV2645" s="59"/>
      <c r="HHW2645" s="59"/>
      <c r="HHX2645" s="59"/>
      <c r="HHY2645" s="59"/>
      <c r="HHZ2645" s="59"/>
      <c r="HIA2645" s="59"/>
      <c r="HIB2645" s="59"/>
      <c r="HIC2645" s="59"/>
      <c r="HID2645" s="59"/>
      <c r="HIE2645" s="59"/>
      <c r="HIF2645" s="59"/>
      <c r="HIG2645" s="59"/>
      <c r="HIH2645" s="59"/>
      <c r="HII2645" s="59"/>
      <c r="HIJ2645" s="59"/>
      <c r="HIK2645" s="59"/>
      <c r="HIL2645" s="59"/>
      <c r="HIM2645" s="59"/>
      <c r="HIN2645" s="59"/>
      <c r="HIO2645" s="59"/>
      <c r="HIP2645" s="59"/>
      <c r="HIQ2645" s="59"/>
      <c r="HIR2645" s="59"/>
      <c r="HIS2645" s="59"/>
      <c r="HIT2645" s="59"/>
      <c r="HIU2645" s="59"/>
      <c r="HIV2645" s="59"/>
      <c r="HIW2645" s="59"/>
      <c r="HIX2645" s="59"/>
      <c r="HIY2645" s="59"/>
      <c r="HIZ2645" s="59"/>
      <c r="HJA2645" s="59"/>
      <c r="HJB2645" s="59"/>
      <c r="HJC2645" s="59"/>
      <c r="HJD2645" s="59"/>
      <c r="HJE2645" s="59"/>
      <c r="HJF2645" s="59"/>
      <c r="HJG2645" s="59"/>
      <c r="HJH2645" s="59"/>
      <c r="HJI2645" s="59"/>
      <c r="HJJ2645" s="59"/>
      <c r="HJK2645" s="59"/>
      <c r="HJL2645" s="59"/>
      <c r="HJM2645" s="59"/>
      <c r="HJN2645" s="59"/>
      <c r="HJO2645" s="59"/>
      <c r="HJP2645" s="59"/>
      <c r="HJQ2645" s="59"/>
      <c r="HJR2645" s="59"/>
      <c r="HJS2645" s="59"/>
      <c r="HJT2645" s="59"/>
      <c r="HJU2645" s="59"/>
      <c r="HJV2645" s="59"/>
      <c r="HJW2645" s="59"/>
      <c r="HJX2645" s="59"/>
      <c r="HJY2645" s="59"/>
      <c r="HJZ2645" s="59"/>
      <c r="HKA2645" s="59"/>
      <c r="HKB2645" s="59"/>
      <c r="HKC2645" s="59"/>
      <c r="HKD2645" s="59"/>
      <c r="HKE2645" s="59"/>
      <c r="HKF2645" s="59"/>
      <c r="HKG2645" s="59"/>
      <c r="HKH2645" s="59"/>
      <c r="HKI2645" s="59"/>
      <c r="HKJ2645" s="59"/>
      <c r="HKK2645" s="59"/>
      <c r="HKL2645" s="59"/>
      <c r="HKM2645" s="59"/>
      <c r="HKN2645" s="59"/>
      <c r="HKO2645" s="59"/>
      <c r="HKP2645" s="59"/>
      <c r="HKQ2645" s="59"/>
      <c r="HKR2645" s="59"/>
      <c r="HKS2645" s="59"/>
      <c r="HKT2645" s="59"/>
      <c r="HKU2645" s="59"/>
      <c r="HKV2645" s="59"/>
      <c r="HKW2645" s="59"/>
      <c r="HKX2645" s="59"/>
      <c r="HKY2645" s="59"/>
      <c r="HKZ2645" s="59"/>
      <c r="HLA2645" s="59"/>
      <c r="HLB2645" s="59"/>
      <c r="HLC2645" s="59"/>
      <c r="HLD2645" s="59"/>
      <c r="HLE2645" s="59"/>
      <c r="HLF2645" s="59"/>
      <c r="HLG2645" s="59"/>
      <c r="HLH2645" s="59"/>
      <c r="HLI2645" s="59"/>
      <c r="HLJ2645" s="59"/>
      <c r="HLK2645" s="59"/>
      <c r="HLL2645" s="59"/>
      <c r="HLM2645" s="59"/>
      <c r="HLN2645" s="59"/>
      <c r="HLO2645" s="59"/>
      <c r="HLP2645" s="59"/>
      <c r="HLQ2645" s="59"/>
      <c r="HLR2645" s="59"/>
      <c r="HLS2645" s="59"/>
      <c r="HLT2645" s="59"/>
      <c r="HLU2645" s="59"/>
      <c r="HLV2645" s="59"/>
      <c r="HLW2645" s="59"/>
      <c r="HLX2645" s="59"/>
      <c r="HLY2645" s="59"/>
      <c r="HLZ2645" s="59"/>
      <c r="HMA2645" s="59"/>
      <c r="HMB2645" s="59"/>
      <c r="HMC2645" s="59"/>
      <c r="HMD2645" s="59"/>
      <c r="HME2645" s="59"/>
      <c r="HMF2645" s="59"/>
      <c r="HMG2645" s="59"/>
      <c r="HMH2645" s="59"/>
      <c r="HMI2645" s="59"/>
      <c r="HMJ2645" s="59"/>
      <c r="HMK2645" s="59"/>
      <c r="HML2645" s="59"/>
      <c r="HMM2645" s="59"/>
      <c r="HMN2645" s="59"/>
      <c r="HMO2645" s="59"/>
      <c r="HMP2645" s="59"/>
      <c r="HMQ2645" s="59"/>
      <c r="HMR2645" s="59"/>
      <c r="HMS2645" s="59"/>
      <c r="HMT2645" s="59"/>
      <c r="HMU2645" s="59"/>
      <c r="HMV2645" s="59"/>
      <c r="HMW2645" s="59"/>
      <c r="HMX2645" s="59"/>
      <c r="HMY2645" s="59"/>
      <c r="HMZ2645" s="59"/>
      <c r="HNA2645" s="59"/>
      <c r="HNB2645" s="59"/>
      <c r="HNC2645" s="59"/>
      <c r="HND2645" s="59"/>
      <c r="HNE2645" s="59"/>
      <c r="HNF2645" s="59"/>
      <c r="HNG2645" s="59"/>
      <c r="HNH2645" s="59"/>
      <c r="HNI2645" s="59"/>
      <c r="HNJ2645" s="59"/>
      <c r="HNK2645" s="59"/>
      <c r="HNL2645" s="59"/>
      <c r="HNM2645" s="59"/>
      <c r="HNN2645" s="59"/>
      <c r="HNO2645" s="59"/>
      <c r="HNP2645" s="59"/>
      <c r="HNQ2645" s="59"/>
      <c r="HNR2645" s="59"/>
      <c r="HNS2645" s="59"/>
      <c r="HNT2645" s="59"/>
      <c r="HNU2645" s="59"/>
      <c r="HNV2645" s="59"/>
      <c r="HNW2645" s="59"/>
      <c r="HNX2645" s="59"/>
      <c r="HNY2645" s="59"/>
      <c r="HNZ2645" s="59"/>
      <c r="HOA2645" s="59"/>
      <c r="HOB2645" s="59"/>
      <c r="HOC2645" s="59"/>
      <c r="HOD2645" s="59"/>
      <c r="HOE2645" s="59"/>
      <c r="HOF2645" s="59"/>
      <c r="HOG2645" s="59"/>
      <c r="HOH2645" s="59"/>
      <c r="HOI2645" s="59"/>
      <c r="HOJ2645" s="59"/>
      <c r="HOK2645" s="59"/>
      <c r="HOL2645" s="59"/>
      <c r="HOM2645" s="59"/>
      <c r="HON2645" s="59"/>
      <c r="HOO2645" s="59"/>
      <c r="HOP2645" s="59"/>
      <c r="HOQ2645" s="59"/>
      <c r="HOR2645" s="59"/>
      <c r="HOS2645" s="59"/>
      <c r="HOT2645" s="59"/>
      <c r="HOU2645" s="59"/>
      <c r="HOV2645" s="59"/>
      <c r="HOW2645" s="59"/>
      <c r="HOX2645" s="59"/>
      <c r="HOY2645" s="59"/>
      <c r="HOZ2645" s="59"/>
      <c r="HPA2645" s="59"/>
      <c r="HPB2645" s="59"/>
      <c r="HPC2645" s="59"/>
      <c r="HPD2645" s="59"/>
      <c r="HPE2645" s="59"/>
      <c r="HPF2645" s="59"/>
      <c r="HPG2645" s="59"/>
      <c r="HPH2645" s="59"/>
      <c r="HPI2645" s="59"/>
      <c r="HPJ2645" s="59"/>
      <c r="HPK2645" s="59"/>
      <c r="HPL2645" s="59"/>
      <c r="HPM2645" s="59"/>
      <c r="HPN2645" s="59"/>
      <c r="HPO2645" s="59"/>
      <c r="HPP2645" s="59"/>
      <c r="HPQ2645" s="59"/>
      <c r="HPR2645" s="59"/>
      <c r="HPS2645" s="59"/>
      <c r="HPT2645" s="59"/>
      <c r="HPU2645" s="59"/>
      <c r="HPV2645" s="59"/>
      <c r="HPW2645" s="59"/>
      <c r="HPX2645" s="59"/>
      <c r="HPY2645" s="59"/>
      <c r="HPZ2645" s="59"/>
      <c r="HQA2645" s="59"/>
      <c r="HQB2645" s="59"/>
      <c r="HQC2645" s="59"/>
      <c r="HQD2645" s="59"/>
      <c r="HQE2645" s="59"/>
      <c r="HQF2645" s="59"/>
      <c r="HQG2645" s="59"/>
      <c r="HQH2645" s="59"/>
      <c r="HQI2645" s="59"/>
      <c r="HQJ2645" s="59"/>
      <c r="HQK2645" s="59"/>
      <c r="HQL2645" s="59"/>
      <c r="HQM2645" s="59"/>
      <c r="HQN2645" s="59"/>
      <c r="HQO2645" s="59"/>
      <c r="HQP2645" s="59"/>
      <c r="HQQ2645" s="59"/>
      <c r="HQR2645" s="59"/>
      <c r="HQS2645" s="59"/>
      <c r="HQT2645" s="59"/>
      <c r="HQU2645" s="59"/>
      <c r="HQV2645" s="59"/>
      <c r="HQW2645" s="59"/>
      <c r="HQX2645" s="59"/>
      <c r="HQY2645" s="59"/>
      <c r="HQZ2645" s="59"/>
      <c r="HRA2645" s="59"/>
      <c r="HRB2645" s="59"/>
      <c r="HRC2645" s="59"/>
      <c r="HRD2645" s="59"/>
      <c r="HRE2645" s="59"/>
      <c r="HRF2645" s="59"/>
      <c r="HRG2645" s="59"/>
      <c r="HRH2645" s="59"/>
      <c r="HRI2645" s="59"/>
      <c r="HRJ2645" s="59"/>
      <c r="HRK2645" s="59"/>
      <c r="HRL2645" s="59"/>
      <c r="HRM2645" s="59"/>
      <c r="HRN2645" s="59"/>
      <c r="HRO2645" s="59"/>
      <c r="HRP2645" s="59"/>
      <c r="HRQ2645" s="59"/>
      <c r="HRR2645" s="59"/>
      <c r="HRS2645" s="59"/>
      <c r="HRT2645" s="59"/>
      <c r="HRU2645" s="59"/>
      <c r="HRV2645" s="59"/>
      <c r="HRW2645" s="59"/>
      <c r="HRX2645" s="59"/>
      <c r="HRY2645" s="59"/>
      <c r="HRZ2645" s="59"/>
      <c r="HSA2645" s="59"/>
      <c r="HSB2645" s="59"/>
      <c r="HSC2645" s="59"/>
      <c r="HSD2645" s="59"/>
      <c r="HSE2645" s="59"/>
      <c r="HSF2645" s="59"/>
      <c r="HSG2645" s="59"/>
      <c r="HSH2645" s="59"/>
      <c r="HSI2645" s="59"/>
      <c r="HSJ2645" s="59"/>
      <c r="HSK2645" s="59"/>
      <c r="HSL2645" s="59"/>
      <c r="HSM2645" s="59"/>
      <c r="HSN2645" s="59"/>
      <c r="HSO2645" s="59"/>
      <c r="HSP2645" s="59"/>
      <c r="HSQ2645" s="59"/>
      <c r="HSR2645" s="59"/>
      <c r="HSS2645" s="59"/>
      <c r="HST2645" s="59"/>
      <c r="HSU2645" s="59"/>
      <c r="HSV2645" s="59"/>
      <c r="HSW2645" s="59"/>
      <c r="HSX2645" s="59"/>
      <c r="HSY2645" s="59"/>
      <c r="HSZ2645" s="59"/>
      <c r="HTA2645" s="59"/>
      <c r="HTB2645" s="59"/>
      <c r="HTC2645" s="59"/>
      <c r="HTD2645" s="59"/>
      <c r="HTE2645" s="59"/>
      <c r="HTF2645" s="59"/>
      <c r="HTG2645" s="59"/>
      <c r="HTH2645" s="59"/>
      <c r="HTI2645" s="59"/>
      <c r="HTJ2645" s="59"/>
      <c r="HTK2645" s="59"/>
      <c r="HTL2645" s="59"/>
      <c r="HTM2645" s="59"/>
      <c r="HTN2645" s="59"/>
      <c r="HTO2645" s="59"/>
      <c r="HTP2645" s="59"/>
      <c r="HTQ2645" s="59"/>
      <c r="HTR2645" s="59"/>
      <c r="HTS2645" s="59"/>
      <c r="HTT2645" s="59"/>
      <c r="HTU2645" s="59"/>
      <c r="HTV2645" s="59"/>
      <c r="HTW2645" s="59"/>
      <c r="HTX2645" s="59"/>
      <c r="HTY2645" s="59"/>
      <c r="HTZ2645" s="59"/>
      <c r="HUA2645" s="59"/>
      <c r="HUB2645" s="59"/>
      <c r="HUC2645" s="59"/>
      <c r="HUD2645" s="59"/>
      <c r="HUE2645" s="59"/>
      <c r="HUF2645" s="59"/>
      <c r="HUG2645" s="59"/>
      <c r="HUH2645" s="59"/>
      <c r="HUI2645" s="59"/>
      <c r="HUJ2645" s="59"/>
      <c r="HUK2645" s="59"/>
      <c r="HUL2645" s="59"/>
      <c r="HUM2645" s="59"/>
      <c r="HUN2645" s="59"/>
      <c r="HUO2645" s="59"/>
      <c r="HUP2645" s="59"/>
      <c r="HUQ2645" s="59"/>
      <c r="HUR2645" s="59"/>
      <c r="HUS2645" s="59"/>
      <c r="HUT2645" s="59"/>
      <c r="HUU2645" s="59"/>
      <c r="HUV2645" s="59"/>
      <c r="HUW2645" s="59"/>
      <c r="HUX2645" s="59"/>
      <c r="HUY2645" s="59"/>
      <c r="HUZ2645" s="59"/>
      <c r="HVA2645" s="59"/>
      <c r="HVB2645" s="59"/>
      <c r="HVC2645" s="59"/>
      <c r="HVD2645" s="59"/>
      <c r="HVE2645" s="59"/>
      <c r="HVF2645" s="59"/>
      <c r="HVG2645" s="59"/>
      <c r="HVH2645" s="59"/>
      <c r="HVI2645" s="59"/>
      <c r="HVJ2645" s="59"/>
      <c r="HVK2645" s="59"/>
      <c r="HVL2645" s="59"/>
      <c r="HVM2645" s="59"/>
      <c r="HVN2645" s="59"/>
      <c r="HVO2645" s="59"/>
      <c r="HVP2645" s="59"/>
      <c r="HVQ2645" s="59"/>
      <c r="HVR2645" s="59"/>
      <c r="HVS2645" s="59"/>
      <c r="HVT2645" s="59"/>
      <c r="HVU2645" s="59"/>
      <c r="HVV2645" s="59"/>
      <c r="HVW2645" s="59"/>
      <c r="HVX2645" s="59"/>
      <c r="HVY2645" s="59"/>
      <c r="HVZ2645" s="59"/>
      <c r="HWA2645" s="59"/>
      <c r="HWB2645" s="59"/>
      <c r="HWC2645" s="59"/>
      <c r="HWD2645" s="59"/>
      <c r="HWE2645" s="59"/>
      <c r="HWF2645" s="59"/>
      <c r="HWG2645" s="59"/>
      <c r="HWH2645" s="59"/>
      <c r="HWI2645" s="59"/>
      <c r="HWJ2645" s="59"/>
      <c r="HWK2645" s="59"/>
      <c r="HWL2645" s="59"/>
      <c r="HWM2645" s="59"/>
      <c r="HWN2645" s="59"/>
      <c r="HWO2645" s="59"/>
      <c r="HWP2645" s="59"/>
      <c r="HWQ2645" s="59"/>
      <c r="HWR2645" s="59"/>
      <c r="HWS2645" s="59"/>
      <c r="HWT2645" s="59"/>
      <c r="HWU2645" s="59"/>
      <c r="HWV2645" s="59"/>
      <c r="HWW2645" s="59"/>
      <c r="HWX2645" s="59"/>
      <c r="HWY2645" s="59"/>
      <c r="HWZ2645" s="59"/>
      <c r="HXA2645" s="59"/>
      <c r="HXB2645" s="59"/>
      <c r="HXC2645" s="59"/>
      <c r="HXD2645" s="59"/>
      <c r="HXE2645" s="59"/>
      <c r="HXF2645" s="59"/>
      <c r="HXG2645" s="59"/>
      <c r="HXH2645" s="59"/>
      <c r="HXI2645" s="59"/>
      <c r="HXJ2645" s="59"/>
      <c r="HXK2645" s="59"/>
      <c r="HXL2645" s="59"/>
      <c r="HXM2645" s="59"/>
      <c r="HXN2645" s="59"/>
      <c r="HXO2645" s="59"/>
      <c r="HXP2645" s="59"/>
      <c r="HXQ2645" s="59"/>
      <c r="HXR2645" s="59"/>
      <c r="HXS2645" s="59"/>
      <c r="HXT2645" s="59"/>
      <c r="HXU2645" s="59"/>
      <c r="HXV2645" s="59"/>
      <c r="HXW2645" s="59"/>
      <c r="HXX2645" s="59"/>
      <c r="HXY2645" s="59"/>
      <c r="HXZ2645" s="59"/>
      <c r="HYA2645" s="59"/>
      <c r="HYB2645" s="59"/>
      <c r="HYC2645" s="59"/>
      <c r="HYD2645" s="59"/>
      <c r="HYE2645" s="59"/>
      <c r="HYF2645" s="59"/>
      <c r="HYG2645" s="59"/>
      <c r="HYH2645" s="59"/>
      <c r="HYI2645" s="59"/>
      <c r="HYJ2645" s="59"/>
      <c r="HYK2645" s="59"/>
      <c r="HYL2645" s="59"/>
      <c r="HYM2645" s="59"/>
      <c r="HYN2645" s="59"/>
      <c r="HYO2645" s="59"/>
      <c r="HYP2645" s="59"/>
      <c r="HYQ2645" s="59"/>
      <c r="HYR2645" s="59"/>
      <c r="HYS2645" s="59"/>
      <c r="HYT2645" s="59"/>
      <c r="HYU2645" s="59"/>
      <c r="HYV2645" s="59"/>
      <c r="HYW2645" s="59"/>
      <c r="HYX2645" s="59"/>
      <c r="HYY2645" s="59"/>
      <c r="HYZ2645" s="59"/>
      <c r="HZA2645" s="59"/>
      <c r="HZB2645" s="59"/>
      <c r="HZC2645" s="59"/>
      <c r="HZD2645" s="59"/>
      <c r="HZE2645" s="59"/>
      <c r="HZF2645" s="59"/>
      <c r="HZG2645" s="59"/>
      <c r="HZH2645" s="59"/>
      <c r="HZI2645" s="59"/>
      <c r="HZJ2645" s="59"/>
      <c r="HZK2645" s="59"/>
      <c r="HZL2645" s="59"/>
      <c r="HZM2645" s="59"/>
      <c r="HZN2645" s="59"/>
      <c r="HZO2645" s="59"/>
      <c r="HZP2645" s="59"/>
      <c r="HZQ2645" s="59"/>
      <c r="HZR2645" s="59"/>
      <c r="HZS2645" s="59"/>
      <c r="HZT2645" s="59"/>
      <c r="HZU2645" s="59"/>
      <c r="HZV2645" s="59"/>
      <c r="HZW2645" s="59"/>
      <c r="HZX2645" s="59"/>
      <c r="HZY2645" s="59"/>
      <c r="HZZ2645" s="59"/>
      <c r="IAA2645" s="59"/>
      <c r="IAB2645" s="59"/>
      <c r="IAC2645" s="59"/>
      <c r="IAD2645" s="59"/>
      <c r="IAE2645" s="59"/>
      <c r="IAF2645" s="59"/>
      <c r="IAG2645" s="59"/>
      <c r="IAH2645" s="59"/>
      <c r="IAI2645" s="59"/>
      <c r="IAJ2645" s="59"/>
      <c r="IAK2645" s="59"/>
      <c r="IAL2645" s="59"/>
      <c r="IAM2645" s="59"/>
      <c r="IAN2645" s="59"/>
      <c r="IAO2645" s="59"/>
      <c r="IAP2645" s="59"/>
      <c r="IAQ2645" s="59"/>
      <c r="IAR2645" s="59"/>
      <c r="IAS2645" s="59"/>
      <c r="IAT2645" s="59"/>
      <c r="IAU2645" s="59"/>
      <c r="IAV2645" s="59"/>
      <c r="IAW2645" s="59"/>
      <c r="IAX2645" s="59"/>
      <c r="IAY2645" s="59"/>
      <c r="IAZ2645" s="59"/>
      <c r="IBA2645" s="59"/>
      <c r="IBB2645" s="59"/>
      <c r="IBC2645" s="59"/>
      <c r="IBD2645" s="59"/>
      <c r="IBE2645" s="59"/>
      <c r="IBF2645" s="59"/>
      <c r="IBG2645" s="59"/>
      <c r="IBH2645" s="59"/>
      <c r="IBI2645" s="59"/>
      <c r="IBJ2645" s="59"/>
      <c r="IBK2645" s="59"/>
      <c r="IBL2645" s="59"/>
      <c r="IBM2645" s="59"/>
      <c r="IBN2645" s="59"/>
      <c r="IBO2645" s="59"/>
      <c r="IBP2645" s="59"/>
      <c r="IBQ2645" s="59"/>
      <c r="IBR2645" s="59"/>
      <c r="IBS2645" s="59"/>
      <c r="IBT2645" s="59"/>
      <c r="IBU2645" s="59"/>
      <c r="IBV2645" s="59"/>
      <c r="IBW2645" s="59"/>
      <c r="IBX2645" s="59"/>
      <c r="IBY2645" s="59"/>
      <c r="IBZ2645" s="59"/>
      <c r="ICA2645" s="59"/>
      <c r="ICB2645" s="59"/>
      <c r="ICC2645" s="59"/>
      <c r="ICD2645" s="59"/>
      <c r="ICE2645" s="59"/>
      <c r="ICF2645" s="59"/>
      <c r="ICG2645" s="59"/>
      <c r="ICH2645" s="59"/>
      <c r="ICI2645" s="59"/>
      <c r="ICJ2645" s="59"/>
      <c r="ICK2645" s="59"/>
      <c r="ICL2645" s="59"/>
      <c r="ICM2645" s="59"/>
      <c r="ICN2645" s="59"/>
      <c r="ICO2645" s="59"/>
      <c r="ICP2645" s="59"/>
      <c r="ICQ2645" s="59"/>
      <c r="ICR2645" s="59"/>
      <c r="ICS2645" s="59"/>
      <c r="ICT2645" s="59"/>
      <c r="ICU2645" s="59"/>
      <c r="ICV2645" s="59"/>
      <c r="ICW2645" s="59"/>
      <c r="ICX2645" s="59"/>
      <c r="ICY2645" s="59"/>
      <c r="ICZ2645" s="59"/>
      <c r="IDA2645" s="59"/>
      <c r="IDB2645" s="59"/>
      <c r="IDC2645" s="59"/>
      <c r="IDD2645" s="59"/>
      <c r="IDE2645" s="59"/>
      <c r="IDF2645" s="59"/>
      <c r="IDG2645" s="59"/>
      <c r="IDH2645" s="59"/>
      <c r="IDI2645" s="59"/>
      <c r="IDJ2645" s="59"/>
      <c r="IDK2645" s="59"/>
      <c r="IDL2645" s="59"/>
      <c r="IDM2645" s="59"/>
      <c r="IDN2645" s="59"/>
      <c r="IDO2645" s="59"/>
      <c r="IDP2645" s="59"/>
      <c r="IDQ2645" s="59"/>
      <c r="IDR2645" s="59"/>
      <c r="IDS2645" s="59"/>
      <c r="IDT2645" s="59"/>
      <c r="IDU2645" s="59"/>
      <c r="IDV2645" s="59"/>
      <c r="IDW2645" s="59"/>
      <c r="IDX2645" s="59"/>
      <c r="IDY2645" s="59"/>
      <c r="IDZ2645" s="59"/>
      <c r="IEA2645" s="59"/>
      <c r="IEB2645" s="59"/>
      <c r="IEC2645" s="59"/>
      <c r="IED2645" s="59"/>
      <c r="IEE2645" s="59"/>
      <c r="IEF2645" s="59"/>
      <c r="IEG2645" s="59"/>
      <c r="IEH2645" s="59"/>
      <c r="IEI2645" s="59"/>
      <c r="IEJ2645" s="59"/>
      <c r="IEK2645" s="59"/>
      <c r="IEL2645" s="59"/>
      <c r="IEM2645" s="59"/>
      <c r="IEN2645" s="59"/>
      <c r="IEO2645" s="59"/>
      <c r="IEP2645" s="59"/>
      <c r="IEQ2645" s="59"/>
      <c r="IER2645" s="59"/>
      <c r="IES2645" s="59"/>
      <c r="IET2645" s="59"/>
      <c r="IEU2645" s="59"/>
      <c r="IEV2645" s="59"/>
      <c r="IEW2645" s="59"/>
      <c r="IEX2645" s="59"/>
      <c r="IEY2645" s="59"/>
      <c r="IEZ2645" s="59"/>
      <c r="IFA2645" s="59"/>
      <c r="IFB2645" s="59"/>
      <c r="IFC2645" s="59"/>
      <c r="IFD2645" s="59"/>
      <c r="IFE2645" s="59"/>
      <c r="IFF2645" s="59"/>
      <c r="IFG2645" s="59"/>
      <c r="IFH2645" s="59"/>
      <c r="IFI2645" s="59"/>
      <c r="IFJ2645" s="59"/>
      <c r="IFK2645" s="59"/>
      <c r="IFL2645" s="59"/>
      <c r="IFM2645" s="59"/>
      <c r="IFN2645" s="59"/>
      <c r="IFO2645" s="59"/>
      <c r="IFP2645" s="59"/>
      <c r="IFQ2645" s="59"/>
      <c r="IFR2645" s="59"/>
      <c r="IFS2645" s="59"/>
      <c r="IFT2645" s="59"/>
      <c r="IFU2645" s="59"/>
      <c r="IFV2645" s="59"/>
      <c r="IFW2645" s="59"/>
      <c r="IFX2645" s="59"/>
      <c r="IFY2645" s="59"/>
      <c r="IFZ2645" s="59"/>
      <c r="IGA2645" s="59"/>
      <c r="IGB2645" s="59"/>
      <c r="IGC2645" s="59"/>
      <c r="IGD2645" s="59"/>
      <c r="IGE2645" s="59"/>
      <c r="IGF2645" s="59"/>
      <c r="IGG2645" s="59"/>
      <c r="IGH2645" s="59"/>
      <c r="IGI2645" s="59"/>
      <c r="IGJ2645" s="59"/>
      <c r="IGK2645" s="59"/>
      <c r="IGL2645" s="59"/>
      <c r="IGM2645" s="59"/>
      <c r="IGN2645" s="59"/>
      <c r="IGO2645" s="59"/>
      <c r="IGP2645" s="59"/>
      <c r="IGQ2645" s="59"/>
      <c r="IGR2645" s="59"/>
      <c r="IGS2645" s="59"/>
      <c r="IGT2645" s="59"/>
      <c r="IGU2645" s="59"/>
      <c r="IGV2645" s="59"/>
      <c r="IGW2645" s="59"/>
      <c r="IGX2645" s="59"/>
      <c r="IGY2645" s="59"/>
      <c r="IGZ2645" s="59"/>
      <c r="IHA2645" s="59"/>
      <c r="IHB2645" s="59"/>
      <c r="IHC2645" s="59"/>
      <c r="IHD2645" s="59"/>
      <c r="IHE2645" s="59"/>
      <c r="IHF2645" s="59"/>
      <c r="IHG2645" s="59"/>
      <c r="IHH2645" s="59"/>
      <c r="IHI2645" s="59"/>
      <c r="IHJ2645" s="59"/>
      <c r="IHK2645" s="59"/>
      <c r="IHL2645" s="59"/>
      <c r="IHM2645" s="59"/>
      <c r="IHN2645" s="59"/>
      <c r="IHO2645" s="59"/>
      <c r="IHP2645" s="59"/>
      <c r="IHQ2645" s="59"/>
      <c r="IHR2645" s="59"/>
      <c r="IHS2645" s="59"/>
      <c r="IHT2645" s="59"/>
      <c r="IHU2645" s="59"/>
      <c r="IHV2645" s="59"/>
      <c r="IHW2645" s="59"/>
      <c r="IHX2645" s="59"/>
      <c r="IHY2645" s="59"/>
      <c r="IHZ2645" s="59"/>
      <c r="IIA2645" s="59"/>
      <c r="IIB2645" s="59"/>
      <c r="IIC2645" s="59"/>
      <c r="IID2645" s="59"/>
      <c r="IIE2645" s="59"/>
      <c r="IIF2645" s="59"/>
      <c r="IIG2645" s="59"/>
      <c r="IIH2645" s="59"/>
      <c r="III2645" s="59"/>
      <c r="IIJ2645" s="59"/>
      <c r="IIK2645" s="59"/>
      <c r="IIL2645" s="59"/>
      <c r="IIM2645" s="59"/>
      <c r="IIN2645" s="59"/>
      <c r="IIO2645" s="59"/>
      <c r="IIP2645" s="59"/>
      <c r="IIQ2645" s="59"/>
      <c r="IIR2645" s="59"/>
      <c r="IIS2645" s="59"/>
      <c r="IIT2645" s="59"/>
      <c r="IIU2645" s="59"/>
      <c r="IIV2645" s="59"/>
      <c r="IIW2645" s="59"/>
      <c r="IIX2645" s="59"/>
      <c r="IIY2645" s="59"/>
      <c r="IIZ2645" s="59"/>
      <c r="IJA2645" s="59"/>
      <c r="IJB2645" s="59"/>
      <c r="IJC2645" s="59"/>
      <c r="IJD2645" s="59"/>
      <c r="IJE2645" s="59"/>
      <c r="IJF2645" s="59"/>
      <c r="IJG2645" s="59"/>
      <c r="IJH2645" s="59"/>
      <c r="IJI2645" s="59"/>
      <c r="IJJ2645" s="59"/>
      <c r="IJK2645" s="59"/>
      <c r="IJL2645" s="59"/>
      <c r="IJM2645" s="59"/>
      <c r="IJN2645" s="59"/>
      <c r="IJO2645" s="59"/>
      <c r="IJP2645" s="59"/>
      <c r="IJQ2645" s="59"/>
      <c r="IJR2645" s="59"/>
      <c r="IJS2645" s="59"/>
      <c r="IJT2645" s="59"/>
      <c r="IJU2645" s="59"/>
      <c r="IJV2645" s="59"/>
      <c r="IJW2645" s="59"/>
      <c r="IJX2645" s="59"/>
      <c r="IJY2645" s="59"/>
      <c r="IJZ2645" s="59"/>
      <c r="IKA2645" s="59"/>
      <c r="IKB2645" s="59"/>
      <c r="IKC2645" s="59"/>
      <c r="IKD2645" s="59"/>
      <c r="IKE2645" s="59"/>
      <c r="IKF2645" s="59"/>
      <c r="IKG2645" s="59"/>
      <c r="IKH2645" s="59"/>
      <c r="IKI2645" s="59"/>
      <c r="IKJ2645" s="59"/>
      <c r="IKK2645" s="59"/>
      <c r="IKL2645" s="59"/>
      <c r="IKM2645" s="59"/>
      <c r="IKN2645" s="59"/>
      <c r="IKO2645" s="59"/>
      <c r="IKP2645" s="59"/>
      <c r="IKQ2645" s="59"/>
      <c r="IKR2645" s="59"/>
      <c r="IKS2645" s="59"/>
      <c r="IKT2645" s="59"/>
      <c r="IKU2645" s="59"/>
      <c r="IKV2645" s="59"/>
      <c r="IKW2645" s="59"/>
      <c r="IKX2645" s="59"/>
      <c r="IKY2645" s="59"/>
      <c r="IKZ2645" s="59"/>
      <c r="ILA2645" s="59"/>
      <c r="ILB2645" s="59"/>
      <c r="ILC2645" s="59"/>
      <c r="ILD2645" s="59"/>
      <c r="ILE2645" s="59"/>
      <c r="ILF2645" s="59"/>
      <c r="ILG2645" s="59"/>
      <c r="ILH2645" s="59"/>
      <c r="ILI2645" s="59"/>
      <c r="ILJ2645" s="59"/>
      <c r="ILK2645" s="59"/>
      <c r="ILL2645" s="59"/>
      <c r="ILM2645" s="59"/>
      <c r="ILN2645" s="59"/>
      <c r="ILO2645" s="59"/>
      <c r="ILP2645" s="59"/>
      <c r="ILQ2645" s="59"/>
      <c r="ILR2645" s="59"/>
      <c r="ILS2645" s="59"/>
      <c r="ILT2645" s="59"/>
      <c r="ILU2645" s="59"/>
      <c r="ILV2645" s="59"/>
      <c r="ILW2645" s="59"/>
      <c r="ILX2645" s="59"/>
      <c r="ILY2645" s="59"/>
      <c r="ILZ2645" s="59"/>
      <c r="IMA2645" s="59"/>
      <c r="IMB2645" s="59"/>
      <c r="IMC2645" s="59"/>
      <c r="IMD2645" s="59"/>
      <c r="IME2645" s="59"/>
      <c r="IMF2645" s="59"/>
      <c r="IMG2645" s="59"/>
      <c r="IMH2645" s="59"/>
      <c r="IMI2645" s="59"/>
      <c r="IMJ2645" s="59"/>
      <c r="IMK2645" s="59"/>
      <c r="IML2645" s="59"/>
      <c r="IMM2645" s="59"/>
      <c r="IMN2645" s="59"/>
      <c r="IMO2645" s="59"/>
      <c r="IMP2645" s="59"/>
      <c r="IMQ2645" s="59"/>
      <c r="IMR2645" s="59"/>
      <c r="IMS2645" s="59"/>
      <c r="IMT2645" s="59"/>
      <c r="IMU2645" s="59"/>
      <c r="IMV2645" s="59"/>
      <c r="IMW2645" s="59"/>
      <c r="IMX2645" s="59"/>
      <c r="IMY2645" s="59"/>
      <c r="IMZ2645" s="59"/>
      <c r="INA2645" s="59"/>
      <c r="INB2645" s="59"/>
      <c r="INC2645" s="59"/>
      <c r="IND2645" s="59"/>
      <c r="INE2645" s="59"/>
      <c r="INF2645" s="59"/>
      <c r="ING2645" s="59"/>
      <c r="INH2645" s="59"/>
      <c r="INI2645" s="59"/>
      <c r="INJ2645" s="59"/>
      <c r="INK2645" s="59"/>
      <c r="INL2645" s="59"/>
      <c r="INM2645" s="59"/>
      <c r="INN2645" s="59"/>
      <c r="INO2645" s="59"/>
      <c r="INP2645" s="59"/>
      <c r="INQ2645" s="59"/>
      <c r="INR2645" s="59"/>
      <c r="INS2645" s="59"/>
      <c r="INT2645" s="59"/>
      <c r="INU2645" s="59"/>
      <c r="INV2645" s="59"/>
      <c r="INW2645" s="59"/>
      <c r="INX2645" s="59"/>
      <c r="INY2645" s="59"/>
      <c r="INZ2645" s="59"/>
      <c r="IOA2645" s="59"/>
      <c r="IOB2645" s="59"/>
      <c r="IOC2645" s="59"/>
      <c r="IOD2645" s="59"/>
      <c r="IOE2645" s="59"/>
      <c r="IOF2645" s="59"/>
      <c r="IOG2645" s="59"/>
      <c r="IOH2645" s="59"/>
      <c r="IOI2645" s="59"/>
      <c r="IOJ2645" s="59"/>
      <c r="IOK2645" s="59"/>
      <c r="IOL2645" s="59"/>
      <c r="IOM2645" s="59"/>
      <c r="ION2645" s="59"/>
      <c r="IOO2645" s="59"/>
      <c r="IOP2645" s="59"/>
      <c r="IOQ2645" s="59"/>
      <c r="IOR2645" s="59"/>
      <c r="IOS2645" s="59"/>
      <c r="IOT2645" s="59"/>
      <c r="IOU2645" s="59"/>
      <c r="IOV2645" s="59"/>
      <c r="IOW2645" s="59"/>
      <c r="IOX2645" s="59"/>
      <c r="IOY2645" s="59"/>
      <c r="IOZ2645" s="59"/>
      <c r="IPA2645" s="59"/>
      <c r="IPB2645" s="59"/>
      <c r="IPC2645" s="59"/>
      <c r="IPD2645" s="59"/>
      <c r="IPE2645" s="59"/>
      <c r="IPF2645" s="59"/>
      <c r="IPG2645" s="59"/>
      <c r="IPH2645" s="59"/>
      <c r="IPI2645" s="59"/>
      <c r="IPJ2645" s="59"/>
      <c r="IPK2645" s="59"/>
      <c r="IPL2645" s="59"/>
      <c r="IPM2645" s="59"/>
      <c r="IPN2645" s="59"/>
      <c r="IPO2645" s="59"/>
      <c r="IPP2645" s="59"/>
      <c r="IPQ2645" s="59"/>
      <c r="IPR2645" s="59"/>
      <c r="IPS2645" s="59"/>
      <c r="IPT2645" s="59"/>
      <c r="IPU2645" s="59"/>
      <c r="IPV2645" s="59"/>
      <c r="IPW2645" s="59"/>
      <c r="IPX2645" s="59"/>
      <c r="IPY2645" s="59"/>
      <c r="IPZ2645" s="59"/>
      <c r="IQA2645" s="59"/>
      <c r="IQB2645" s="59"/>
      <c r="IQC2645" s="59"/>
      <c r="IQD2645" s="59"/>
      <c r="IQE2645" s="59"/>
      <c r="IQF2645" s="59"/>
      <c r="IQG2645" s="59"/>
      <c r="IQH2645" s="59"/>
      <c r="IQI2645" s="59"/>
      <c r="IQJ2645" s="59"/>
      <c r="IQK2645" s="59"/>
      <c r="IQL2645" s="59"/>
      <c r="IQM2645" s="59"/>
      <c r="IQN2645" s="59"/>
      <c r="IQO2645" s="59"/>
      <c r="IQP2645" s="59"/>
      <c r="IQQ2645" s="59"/>
      <c r="IQR2645" s="59"/>
      <c r="IQS2645" s="59"/>
      <c r="IQT2645" s="59"/>
      <c r="IQU2645" s="59"/>
      <c r="IQV2645" s="59"/>
      <c r="IQW2645" s="59"/>
      <c r="IQX2645" s="59"/>
      <c r="IQY2645" s="59"/>
      <c r="IQZ2645" s="59"/>
      <c r="IRA2645" s="59"/>
      <c r="IRB2645" s="59"/>
      <c r="IRC2645" s="59"/>
      <c r="IRD2645" s="59"/>
      <c r="IRE2645" s="59"/>
      <c r="IRF2645" s="59"/>
      <c r="IRG2645" s="59"/>
      <c r="IRH2645" s="59"/>
      <c r="IRI2645" s="59"/>
      <c r="IRJ2645" s="59"/>
      <c r="IRK2645" s="59"/>
      <c r="IRL2645" s="59"/>
      <c r="IRM2645" s="59"/>
      <c r="IRN2645" s="59"/>
      <c r="IRO2645" s="59"/>
      <c r="IRP2645" s="59"/>
      <c r="IRQ2645" s="59"/>
      <c r="IRR2645" s="59"/>
      <c r="IRS2645" s="59"/>
      <c r="IRT2645" s="59"/>
      <c r="IRU2645" s="59"/>
      <c r="IRV2645" s="59"/>
      <c r="IRW2645" s="59"/>
      <c r="IRX2645" s="59"/>
      <c r="IRY2645" s="59"/>
      <c r="IRZ2645" s="59"/>
      <c r="ISA2645" s="59"/>
      <c r="ISB2645" s="59"/>
      <c r="ISC2645" s="59"/>
      <c r="ISD2645" s="59"/>
      <c r="ISE2645" s="59"/>
      <c r="ISF2645" s="59"/>
      <c r="ISG2645" s="59"/>
      <c r="ISH2645" s="59"/>
      <c r="ISI2645" s="59"/>
      <c r="ISJ2645" s="59"/>
      <c r="ISK2645" s="59"/>
      <c r="ISL2645" s="59"/>
      <c r="ISM2645" s="59"/>
      <c r="ISN2645" s="59"/>
      <c r="ISO2645" s="59"/>
      <c r="ISP2645" s="59"/>
      <c r="ISQ2645" s="59"/>
      <c r="ISR2645" s="59"/>
      <c r="ISS2645" s="59"/>
      <c r="IST2645" s="59"/>
      <c r="ISU2645" s="59"/>
      <c r="ISV2645" s="59"/>
      <c r="ISW2645" s="59"/>
      <c r="ISX2645" s="59"/>
      <c r="ISY2645" s="59"/>
      <c r="ISZ2645" s="59"/>
      <c r="ITA2645" s="59"/>
      <c r="ITB2645" s="59"/>
      <c r="ITC2645" s="59"/>
      <c r="ITD2645" s="59"/>
      <c r="ITE2645" s="59"/>
      <c r="ITF2645" s="59"/>
      <c r="ITG2645" s="59"/>
      <c r="ITH2645" s="59"/>
      <c r="ITI2645" s="59"/>
      <c r="ITJ2645" s="59"/>
      <c r="ITK2645" s="59"/>
      <c r="ITL2645" s="59"/>
      <c r="ITM2645" s="59"/>
      <c r="ITN2645" s="59"/>
      <c r="ITO2645" s="59"/>
      <c r="ITP2645" s="59"/>
      <c r="ITQ2645" s="59"/>
      <c r="ITR2645" s="59"/>
      <c r="ITS2645" s="59"/>
      <c r="ITT2645" s="59"/>
      <c r="ITU2645" s="59"/>
      <c r="ITV2645" s="59"/>
      <c r="ITW2645" s="59"/>
      <c r="ITX2645" s="59"/>
      <c r="ITY2645" s="59"/>
      <c r="ITZ2645" s="59"/>
      <c r="IUA2645" s="59"/>
      <c r="IUB2645" s="59"/>
      <c r="IUC2645" s="59"/>
      <c r="IUD2645" s="59"/>
      <c r="IUE2645" s="59"/>
      <c r="IUF2645" s="59"/>
      <c r="IUG2645" s="59"/>
      <c r="IUH2645" s="59"/>
      <c r="IUI2645" s="59"/>
      <c r="IUJ2645" s="59"/>
      <c r="IUK2645" s="59"/>
      <c r="IUL2645" s="59"/>
      <c r="IUM2645" s="59"/>
      <c r="IUN2645" s="59"/>
      <c r="IUO2645" s="59"/>
      <c r="IUP2645" s="59"/>
      <c r="IUQ2645" s="59"/>
      <c r="IUR2645" s="59"/>
      <c r="IUS2645" s="59"/>
      <c r="IUT2645" s="59"/>
      <c r="IUU2645" s="59"/>
      <c r="IUV2645" s="59"/>
      <c r="IUW2645" s="59"/>
      <c r="IUX2645" s="59"/>
      <c r="IUY2645" s="59"/>
      <c r="IUZ2645" s="59"/>
      <c r="IVA2645" s="59"/>
      <c r="IVB2645" s="59"/>
      <c r="IVC2645" s="59"/>
      <c r="IVD2645" s="59"/>
      <c r="IVE2645" s="59"/>
      <c r="IVF2645" s="59"/>
      <c r="IVG2645" s="59"/>
      <c r="IVH2645" s="59"/>
      <c r="IVI2645" s="59"/>
      <c r="IVJ2645" s="59"/>
      <c r="IVK2645" s="59"/>
      <c r="IVL2645" s="59"/>
      <c r="IVM2645" s="59"/>
      <c r="IVN2645" s="59"/>
      <c r="IVO2645" s="59"/>
      <c r="IVP2645" s="59"/>
      <c r="IVQ2645" s="59"/>
      <c r="IVR2645" s="59"/>
      <c r="IVS2645" s="59"/>
      <c r="IVT2645" s="59"/>
      <c r="IVU2645" s="59"/>
      <c r="IVV2645" s="59"/>
      <c r="IVW2645" s="59"/>
      <c r="IVX2645" s="59"/>
      <c r="IVY2645" s="59"/>
      <c r="IVZ2645" s="59"/>
      <c r="IWA2645" s="59"/>
      <c r="IWB2645" s="59"/>
      <c r="IWC2645" s="59"/>
      <c r="IWD2645" s="59"/>
      <c r="IWE2645" s="59"/>
      <c r="IWF2645" s="59"/>
      <c r="IWG2645" s="59"/>
      <c r="IWH2645" s="59"/>
      <c r="IWI2645" s="59"/>
      <c r="IWJ2645" s="59"/>
      <c r="IWK2645" s="59"/>
      <c r="IWL2645" s="59"/>
      <c r="IWM2645" s="59"/>
      <c r="IWN2645" s="59"/>
      <c r="IWO2645" s="59"/>
      <c r="IWP2645" s="59"/>
      <c r="IWQ2645" s="59"/>
      <c r="IWR2645" s="59"/>
      <c r="IWS2645" s="59"/>
      <c r="IWT2645" s="59"/>
      <c r="IWU2645" s="59"/>
      <c r="IWV2645" s="59"/>
      <c r="IWW2645" s="59"/>
      <c r="IWX2645" s="59"/>
      <c r="IWY2645" s="59"/>
      <c r="IWZ2645" s="59"/>
      <c r="IXA2645" s="59"/>
      <c r="IXB2645" s="59"/>
      <c r="IXC2645" s="59"/>
      <c r="IXD2645" s="59"/>
      <c r="IXE2645" s="59"/>
      <c r="IXF2645" s="59"/>
      <c r="IXG2645" s="59"/>
      <c r="IXH2645" s="59"/>
      <c r="IXI2645" s="59"/>
      <c r="IXJ2645" s="59"/>
      <c r="IXK2645" s="59"/>
      <c r="IXL2645" s="59"/>
      <c r="IXM2645" s="59"/>
      <c r="IXN2645" s="59"/>
      <c r="IXO2645" s="59"/>
      <c r="IXP2645" s="59"/>
      <c r="IXQ2645" s="59"/>
      <c r="IXR2645" s="59"/>
      <c r="IXS2645" s="59"/>
      <c r="IXT2645" s="59"/>
      <c r="IXU2645" s="59"/>
      <c r="IXV2645" s="59"/>
      <c r="IXW2645" s="59"/>
      <c r="IXX2645" s="59"/>
      <c r="IXY2645" s="59"/>
      <c r="IXZ2645" s="59"/>
      <c r="IYA2645" s="59"/>
      <c r="IYB2645" s="59"/>
      <c r="IYC2645" s="59"/>
      <c r="IYD2645" s="59"/>
      <c r="IYE2645" s="59"/>
      <c r="IYF2645" s="59"/>
      <c r="IYG2645" s="59"/>
      <c r="IYH2645" s="59"/>
      <c r="IYI2645" s="59"/>
      <c r="IYJ2645" s="59"/>
      <c r="IYK2645" s="59"/>
      <c r="IYL2645" s="59"/>
      <c r="IYM2645" s="59"/>
      <c r="IYN2645" s="59"/>
      <c r="IYO2645" s="59"/>
      <c r="IYP2645" s="59"/>
      <c r="IYQ2645" s="59"/>
      <c r="IYR2645" s="59"/>
      <c r="IYS2645" s="59"/>
      <c r="IYT2645" s="59"/>
      <c r="IYU2645" s="59"/>
      <c r="IYV2645" s="59"/>
      <c r="IYW2645" s="59"/>
      <c r="IYX2645" s="59"/>
      <c r="IYY2645" s="59"/>
      <c r="IYZ2645" s="59"/>
      <c r="IZA2645" s="59"/>
      <c r="IZB2645" s="59"/>
      <c r="IZC2645" s="59"/>
      <c r="IZD2645" s="59"/>
      <c r="IZE2645" s="59"/>
      <c r="IZF2645" s="59"/>
      <c r="IZG2645" s="59"/>
      <c r="IZH2645" s="59"/>
      <c r="IZI2645" s="59"/>
      <c r="IZJ2645" s="59"/>
      <c r="IZK2645" s="59"/>
      <c r="IZL2645" s="59"/>
      <c r="IZM2645" s="59"/>
      <c r="IZN2645" s="59"/>
      <c r="IZO2645" s="59"/>
      <c r="IZP2645" s="59"/>
      <c r="IZQ2645" s="59"/>
      <c r="IZR2645" s="59"/>
      <c r="IZS2645" s="59"/>
      <c r="IZT2645" s="59"/>
      <c r="IZU2645" s="59"/>
      <c r="IZV2645" s="59"/>
      <c r="IZW2645" s="59"/>
      <c r="IZX2645" s="59"/>
      <c r="IZY2645" s="59"/>
      <c r="IZZ2645" s="59"/>
      <c r="JAA2645" s="59"/>
      <c r="JAB2645" s="59"/>
      <c r="JAC2645" s="59"/>
      <c r="JAD2645" s="59"/>
      <c r="JAE2645" s="59"/>
      <c r="JAF2645" s="59"/>
      <c r="JAG2645" s="59"/>
      <c r="JAH2645" s="59"/>
      <c r="JAI2645" s="59"/>
      <c r="JAJ2645" s="59"/>
      <c r="JAK2645" s="59"/>
      <c r="JAL2645" s="59"/>
      <c r="JAM2645" s="59"/>
      <c r="JAN2645" s="59"/>
      <c r="JAO2645" s="59"/>
      <c r="JAP2645" s="59"/>
      <c r="JAQ2645" s="59"/>
      <c r="JAR2645" s="59"/>
      <c r="JAS2645" s="59"/>
      <c r="JAT2645" s="59"/>
      <c r="JAU2645" s="59"/>
      <c r="JAV2645" s="59"/>
      <c r="JAW2645" s="59"/>
      <c r="JAX2645" s="59"/>
      <c r="JAY2645" s="59"/>
      <c r="JAZ2645" s="59"/>
      <c r="JBA2645" s="59"/>
      <c r="JBB2645" s="59"/>
      <c r="JBC2645" s="59"/>
      <c r="JBD2645" s="59"/>
      <c r="JBE2645" s="59"/>
      <c r="JBF2645" s="59"/>
      <c r="JBG2645" s="59"/>
      <c r="JBH2645" s="59"/>
      <c r="JBI2645" s="59"/>
      <c r="JBJ2645" s="59"/>
      <c r="JBK2645" s="59"/>
      <c r="JBL2645" s="59"/>
      <c r="JBM2645" s="59"/>
      <c r="JBN2645" s="59"/>
      <c r="JBO2645" s="59"/>
      <c r="JBP2645" s="59"/>
      <c r="JBQ2645" s="59"/>
      <c r="JBR2645" s="59"/>
      <c r="JBS2645" s="59"/>
      <c r="JBT2645" s="59"/>
      <c r="JBU2645" s="59"/>
      <c r="JBV2645" s="59"/>
      <c r="JBW2645" s="59"/>
      <c r="JBX2645" s="59"/>
      <c r="JBY2645" s="59"/>
      <c r="JBZ2645" s="59"/>
      <c r="JCA2645" s="59"/>
      <c r="JCB2645" s="59"/>
      <c r="JCC2645" s="59"/>
      <c r="JCD2645" s="59"/>
      <c r="JCE2645" s="59"/>
      <c r="JCF2645" s="59"/>
      <c r="JCG2645" s="59"/>
      <c r="JCH2645" s="59"/>
      <c r="JCI2645" s="59"/>
      <c r="JCJ2645" s="59"/>
      <c r="JCK2645" s="59"/>
      <c r="JCL2645" s="59"/>
      <c r="JCM2645" s="59"/>
      <c r="JCN2645" s="59"/>
      <c r="JCO2645" s="59"/>
      <c r="JCP2645" s="59"/>
      <c r="JCQ2645" s="59"/>
      <c r="JCR2645" s="59"/>
      <c r="JCS2645" s="59"/>
      <c r="JCT2645" s="59"/>
      <c r="JCU2645" s="59"/>
      <c r="JCV2645" s="59"/>
      <c r="JCW2645" s="59"/>
      <c r="JCX2645" s="59"/>
      <c r="JCY2645" s="59"/>
      <c r="JCZ2645" s="59"/>
      <c r="JDA2645" s="59"/>
      <c r="JDB2645" s="59"/>
      <c r="JDC2645" s="59"/>
      <c r="JDD2645" s="59"/>
      <c r="JDE2645" s="59"/>
      <c r="JDF2645" s="59"/>
      <c r="JDG2645" s="59"/>
      <c r="JDH2645" s="59"/>
      <c r="JDI2645" s="59"/>
      <c r="JDJ2645" s="59"/>
      <c r="JDK2645" s="59"/>
      <c r="JDL2645" s="59"/>
      <c r="JDM2645" s="59"/>
      <c r="JDN2645" s="59"/>
      <c r="JDO2645" s="59"/>
      <c r="JDP2645" s="59"/>
      <c r="JDQ2645" s="59"/>
      <c r="JDR2645" s="59"/>
      <c r="JDS2645" s="59"/>
      <c r="JDT2645" s="59"/>
      <c r="JDU2645" s="59"/>
      <c r="JDV2645" s="59"/>
      <c r="JDW2645" s="59"/>
      <c r="JDX2645" s="59"/>
      <c r="JDY2645" s="59"/>
      <c r="JDZ2645" s="59"/>
      <c r="JEA2645" s="59"/>
      <c r="JEB2645" s="59"/>
      <c r="JEC2645" s="59"/>
      <c r="JED2645" s="59"/>
      <c r="JEE2645" s="59"/>
      <c r="JEF2645" s="59"/>
      <c r="JEG2645" s="59"/>
      <c r="JEH2645" s="59"/>
      <c r="JEI2645" s="59"/>
      <c r="JEJ2645" s="59"/>
      <c r="JEK2645" s="59"/>
      <c r="JEL2645" s="59"/>
      <c r="JEM2645" s="59"/>
      <c r="JEN2645" s="59"/>
      <c r="JEO2645" s="59"/>
      <c r="JEP2645" s="59"/>
      <c r="JEQ2645" s="59"/>
      <c r="JER2645" s="59"/>
      <c r="JES2645" s="59"/>
      <c r="JET2645" s="59"/>
      <c r="JEU2645" s="59"/>
      <c r="JEV2645" s="59"/>
      <c r="JEW2645" s="59"/>
      <c r="JEX2645" s="59"/>
      <c r="JEY2645" s="59"/>
      <c r="JEZ2645" s="59"/>
      <c r="JFA2645" s="59"/>
      <c r="JFB2645" s="59"/>
      <c r="JFC2645" s="59"/>
      <c r="JFD2645" s="59"/>
      <c r="JFE2645" s="59"/>
      <c r="JFF2645" s="59"/>
      <c r="JFG2645" s="59"/>
      <c r="JFH2645" s="59"/>
      <c r="JFI2645" s="59"/>
      <c r="JFJ2645" s="59"/>
      <c r="JFK2645" s="59"/>
      <c r="JFL2645" s="59"/>
      <c r="JFM2645" s="59"/>
      <c r="JFN2645" s="59"/>
      <c r="JFO2645" s="59"/>
      <c r="JFP2645" s="59"/>
      <c r="JFQ2645" s="59"/>
      <c r="JFR2645" s="59"/>
      <c r="JFS2645" s="59"/>
      <c r="JFT2645" s="59"/>
      <c r="JFU2645" s="59"/>
      <c r="JFV2645" s="59"/>
      <c r="JFW2645" s="59"/>
      <c r="JFX2645" s="59"/>
      <c r="JFY2645" s="59"/>
      <c r="JFZ2645" s="59"/>
      <c r="JGA2645" s="59"/>
      <c r="JGB2645" s="59"/>
      <c r="JGC2645" s="59"/>
      <c r="JGD2645" s="59"/>
      <c r="JGE2645" s="59"/>
      <c r="JGF2645" s="59"/>
      <c r="JGG2645" s="59"/>
      <c r="JGH2645" s="59"/>
      <c r="JGI2645" s="59"/>
      <c r="JGJ2645" s="59"/>
      <c r="JGK2645" s="59"/>
      <c r="JGL2645" s="59"/>
      <c r="JGM2645" s="59"/>
      <c r="JGN2645" s="59"/>
      <c r="JGO2645" s="59"/>
      <c r="JGP2645" s="59"/>
      <c r="JGQ2645" s="59"/>
      <c r="JGR2645" s="59"/>
      <c r="JGS2645" s="59"/>
      <c r="JGT2645" s="59"/>
      <c r="JGU2645" s="59"/>
      <c r="JGV2645" s="59"/>
      <c r="JGW2645" s="59"/>
      <c r="JGX2645" s="59"/>
      <c r="JGY2645" s="59"/>
      <c r="JGZ2645" s="59"/>
      <c r="JHA2645" s="59"/>
      <c r="JHB2645" s="59"/>
      <c r="JHC2645" s="59"/>
      <c r="JHD2645" s="59"/>
      <c r="JHE2645" s="59"/>
      <c r="JHF2645" s="59"/>
      <c r="JHG2645" s="59"/>
      <c r="JHH2645" s="59"/>
      <c r="JHI2645" s="59"/>
      <c r="JHJ2645" s="59"/>
      <c r="JHK2645" s="59"/>
      <c r="JHL2645" s="59"/>
      <c r="JHM2645" s="59"/>
      <c r="JHN2645" s="59"/>
      <c r="JHO2645" s="59"/>
      <c r="JHP2645" s="59"/>
      <c r="JHQ2645" s="59"/>
      <c r="JHR2645" s="59"/>
      <c r="JHS2645" s="59"/>
      <c r="JHT2645" s="59"/>
      <c r="JHU2645" s="59"/>
      <c r="JHV2645" s="59"/>
      <c r="JHW2645" s="59"/>
      <c r="JHX2645" s="59"/>
      <c r="JHY2645" s="59"/>
      <c r="JHZ2645" s="59"/>
      <c r="JIA2645" s="59"/>
      <c r="JIB2645" s="59"/>
      <c r="JIC2645" s="59"/>
      <c r="JID2645" s="59"/>
      <c r="JIE2645" s="59"/>
      <c r="JIF2645" s="59"/>
      <c r="JIG2645" s="59"/>
      <c r="JIH2645" s="59"/>
      <c r="JII2645" s="59"/>
      <c r="JIJ2645" s="59"/>
      <c r="JIK2645" s="59"/>
      <c r="JIL2645" s="59"/>
      <c r="JIM2645" s="59"/>
      <c r="JIN2645" s="59"/>
      <c r="JIO2645" s="59"/>
      <c r="JIP2645" s="59"/>
      <c r="JIQ2645" s="59"/>
      <c r="JIR2645" s="59"/>
      <c r="JIS2645" s="59"/>
      <c r="JIT2645" s="59"/>
      <c r="JIU2645" s="59"/>
      <c r="JIV2645" s="59"/>
      <c r="JIW2645" s="59"/>
      <c r="JIX2645" s="59"/>
      <c r="JIY2645" s="59"/>
      <c r="JIZ2645" s="59"/>
      <c r="JJA2645" s="59"/>
      <c r="JJB2645" s="59"/>
      <c r="JJC2645" s="59"/>
      <c r="JJD2645" s="59"/>
      <c r="JJE2645" s="59"/>
      <c r="JJF2645" s="59"/>
      <c r="JJG2645" s="59"/>
      <c r="JJH2645" s="59"/>
      <c r="JJI2645" s="59"/>
      <c r="JJJ2645" s="59"/>
      <c r="JJK2645" s="59"/>
      <c r="JJL2645" s="59"/>
      <c r="JJM2645" s="59"/>
      <c r="JJN2645" s="59"/>
      <c r="JJO2645" s="59"/>
      <c r="JJP2645" s="59"/>
      <c r="JJQ2645" s="59"/>
      <c r="JJR2645" s="59"/>
      <c r="JJS2645" s="59"/>
      <c r="JJT2645" s="59"/>
      <c r="JJU2645" s="59"/>
      <c r="JJV2645" s="59"/>
      <c r="JJW2645" s="59"/>
      <c r="JJX2645" s="59"/>
      <c r="JJY2645" s="59"/>
      <c r="JJZ2645" s="59"/>
      <c r="JKA2645" s="59"/>
      <c r="JKB2645" s="59"/>
      <c r="JKC2645" s="59"/>
      <c r="JKD2645" s="59"/>
      <c r="JKE2645" s="59"/>
      <c r="JKF2645" s="59"/>
      <c r="JKG2645" s="59"/>
      <c r="JKH2645" s="59"/>
      <c r="JKI2645" s="59"/>
      <c r="JKJ2645" s="59"/>
      <c r="JKK2645" s="59"/>
      <c r="JKL2645" s="59"/>
      <c r="JKM2645" s="59"/>
      <c r="JKN2645" s="59"/>
      <c r="JKO2645" s="59"/>
      <c r="JKP2645" s="59"/>
      <c r="JKQ2645" s="59"/>
      <c r="JKR2645" s="59"/>
      <c r="JKS2645" s="59"/>
      <c r="JKT2645" s="59"/>
      <c r="JKU2645" s="59"/>
      <c r="JKV2645" s="59"/>
      <c r="JKW2645" s="59"/>
      <c r="JKX2645" s="59"/>
      <c r="JKY2645" s="59"/>
      <c r="JKZ2645" s="59"/>
      <c r="JLA2645" s="59"/>
      <c r="JLB2645" s="59"/>
      <c r="JLC2645" s="59"/>
      <c r="JLD2645" s="59"/>
      <c r="JLE2645" s="59"/>
      <c r="JLF2645" s="59"/>
      <c r="JLG2645" s="59"/>
      <c r="JLH2645" s="59"/>
      <c r="JLI2645" s="59"/>
      <c r="JLJ2645" s="59"/>
      <c r="JLK2645" s="59"/>
      <c r="JLL2645" s="59"/>
      <c r="JLM2645" s="59"/>
      <c r="JLN2645" s="59"/>
      <c r="JLO2645" s="59"/>
      <c r="JLP2645" s="59"/>
      <c r="JLQ2645" s="59"/>
      <c r="JLR2645" s="59"/>
      <c r="JLS2645" s="59"/>
      <c r="JLT2645" s="59"/>
      <c r="JLU2645" s="59"/>
      <c r="JLV2645" s="59"/>
      <c r="JLW2645" s="59"/>
      <c r="JLX2645" s="59"/>
      <c r="JLY2645" s="59"/>
      <c r="JLZ2645" s="59"/>
      <c r="JMA2645" s="59"/>
      <c r="JMB2645" s="59"/>
      <c r="JMC2645" s="59"/>
      <c r="JMD2645" s="59"/>
      <c r="JME2645" s="59"/>
      <c r="JMF2645" s="59"/>
      <c r="JMG2645" s="59"/>
      <c r="JMH2645" s="59"/>
      <c r="JMI2645" s="59"/>
      <c r="JMJ2645" s="59"/>
      <c r="JMK2645" s="59"/>
      <c r="JML2645" s="59"/>
      <c r="JMM2645" s="59"/>
      <c r="JMN2645" s="59"/>
      <c r="JMO2645" s="59"/>
      <c r="JMP2645" s="59"/>
      <c r="JMQ2645" s="59"/>
      <c r="JMR2645" s="59"/>
      <c r="JMS2645" s="59"/>
      <c r="JMT2645" s="59"/>
      <c r="JMU2645" s="59"/>
      <c r="JMV2645" s="59"/>
      <c r="JMW2645" s="59"/>
      <c r="JMX2645" s="59"/>
      <c r="JMY2645" s="59"/>
      <c r="JMZ2645" s="59"/>
      <c r="JNA2645" s="59"/>
      <c r="JNB2645" s="59"/>
      <c r="JNC2645" s="59"/>
      <c r="JND2645" s="59"/>
      <c r="JNE2645" s="59"/>
      <c r="JNF2645" s="59"/>
      <c r="JNG2645" s="59"/>
      <c r="JNH2645" s="59"/>
      <c r="JNI2645" s="59"/>
      <c r="JNJ2645" s="59"/>
      <c r="JNK2645" s="59"/>
      <c r="JNL2645" s="59"/>
      <c r="JNM2645" s="59"/>
      <c r="JNN2645" s="59"/>
      <c r="JNO2645" s="59"/>
      <c r="JNP2645" s="59"/>
      <c r="JNQ2645" s="59"/>
      <c r="JNR2645" s="59"/>
      <c r="JNS2645" s="59"/>
      <c r="JNT2645" s="59"/>
      <c r="JNU2645" s="59"/>
      <c r="JNV2645" s="59"/>
      <c r="JNW2645" s="59"/>
      <c r="JNX2645" s="59"/>
      <c r="JNY2645" s="59"/>
      <c r="JNZ2645" s="59"/>
      <c r="JOA2645" s="59"/>
      <c r="JOB2645" s="59"/>
      <c r="JOC2645" s="59"/>
      <c r="JOD2645" s="59"/>
      <c r="JOE2645" s="59"/>
      <c r="JOF2645" s="59"/>
      <c r="JOG2645" s="59"/>
      <c r="JOH2645" s="59"/>
      <c r="JOI2645" s="59"/>
      <c r="JOJ2645" s="59"/>
      <c r="JOK2645" s="59"/>
      <c r="JOL2645" s="59"/>
      <c r="JOM2645" s="59"/>
      <c r="JON2645" s="59"/>
      <c r="JOO2645" s="59"/>
      <c r="JOP2645" s="59"/>
      <c r="JOQ2645" s="59"/>
      <c r="JOR2645" s="59"/>
      <c r="JOS2645" s="59"/>
      <c r="JOT2645" s="59"/>
      <c r="JOU2645" s="59"/>
      <c r="JOV2645" s="59"/>
      <c r="JOW2645" s="59"/>
      <c r="JOX2645" s="59"/>
      <c r="JOY2645" s="59"/>
      <c r="JOZ2645" s="59"/>
      <c r="JPA2645" s="59"/>
      <c r="JPB2645" s="59"/>
      <c r="JPC2645" s="59"/>
      <c r="JPD2645" s="59"/>
      <c r="JPE2645" s="59"/>
      <c r="JPF2645" s="59"/>
      <c r="JPG2645" s="59"/>
      <c r="JPH2645" s="59"/>
      <c r="JPI2645" s="59"/>
      <c r="JPJ2645" s="59"/>
      <c r="JPK2645" s="59"/>
      <c r="JPL2645" s="59"/>
      <c r="JPM2645" s="59"/>
      <c r="JPN2645" s="59"/>
      <c r="JPO2645" s="59"/>
      <c r="JPP2645" s="59"/>
      <c r="JPQ2645" s="59"/>
      <c r="JPR2645" s="59"/>
      <c r="JPS2645" s="59"/>
      <c r="JPT2645" s="59"/>
      <c r="JPU2645" s="59"/>
      <c r="JPV2645" s="59"/>
      <c r="JPW2645" s="59"/>
      <c r="JPX2645" s="59"/>
      <c r="JPY2645" s="59"/>
      <c r="JPZ2645" s="59"/>
      <c r="JQA2645" s="59"/>
      <c r="JQB2645" s="59"/>
      <c r="JQC2645" s="59"/>
      <c r="JQD2645" s="59"/>
      <c r="JQE2645" s="59"/>
      <c r="JQF2645" s="59"/>
      <c r="JQG2645" s="59"/>
      <c r="JQH2645" s="59"/>
      <c r="JQI2645" s="59"/>
      <c r="JQJ2645" s="59"/>
      <c r="JQK2645" s="59"/>
      <c r="JQL2645" s="59"/>
      <c r="JQM2645" s="59"/>
      <c r="JQN2645" s="59"/>
      <c r="JQO2645" s="59"/>
      <c r="JQP2645" s="59"/>
      <c r="JQQ2645" s="59"/>
      <c r="JQR2645" s="59"/>
      <c r="JQS2645" s="59"/>
      <c r="JQT2645" s="59"/>
      <c r="JQU2645" s="59"/>
      <c r="JQV2645" s="59"/>
      <c r="JQW2645" s="59"/>
      <c r="JQX2645" s="59"/>
      <c r="JQY2645" s="59"/>
      <c r="JQZ2645" s="59"/>
      <c r="JRA2645" s="59"/>
      <c r="JRB2645" s="59"/>
      <c r="JRC2645" s="59"/>
      <c r="JRD2645" s="59"/>
      <c r="JRE2645" s="59"/>
      <c r="JRF2645" s="59"/>
      <c r="JRG2645" s="59"/>
      <c r="JRH2645" s="59"/>
      <c r="JRI2645" s="59"/>
      <c r="JRJ2645" s="59"/>
      <c r="JRK2645" s="59"/>
      <c r="JRL2645" s="59"/>
      <c r="JRM2645" s="59"/>
      <c r="JRN2645" s="59"/>
      <c r="JRO2645" s="59"/>
      <c r="JRP2645" s="59"/>
      <c r="JRQ2645" s="59"/>
      <c r="JRR2645" s="59"/>
      <c r="JRS2645" s="59"/>
      <c r="JRT2645" s="59"/>
      <c r="JRU2645" s="59"/>
      <c r="JRV2645" s="59"/>
      <c r="JRW2645" s="59"/>
      <c r="JRX2645" s="59"/>
      <c r="JRY2645" s="59"/>
      <c r="JRZ2645" s="59"/>
      <c r="JSA2645" s="59"/>
      <c r="JSB2645" s="59"/>
      <c r="JSC2645" s="59"/>
      <c r="JSD2645" s="59"/>
      <c r="JSE2645" s="59"/>
      <c r="JSF2645" s="59"/>
      <c r="JSG2645" s="59"/>
      <c r="JSH2645" s="59"/>
      <c r="JSI2645" s="59"/>
      <c r="JSJ2645" s="59"/>
      <c r="JSK2645" s="59"/>
      <c r="JSL2645" s="59"/>
      <c r="JSM2645" s="59"/>
      <c r="JSN2645" s="59"/>
      <c r="JSO2645" s="59"/>
      <c r="JSP2645" s="59"/>
      <c r="JSQ2645" s="59"/>
      <c r="JSR2645" s="59"/>
      <c r="JSS2645" s="59"/>
      <c r="JST2645" s="59"/>
      <c r="JSU2645" s="59"/>
      <c r="JSV2645" s="59"/>
      <c r="JSW2645" s="59"/>
      <c r="JSX2645" s="59"/>
      <c r="JSY2645" s="59"/>
      <c r="JSZ2645" s="59"/>
      <c r="JTA2645" s="59"/>
      <c r="JTB2645" s="59"/>
      <c r="JTC2645" s="59"/>
      <c r="JTD2645" s="59"/>
      <c r="JTE2645" s="59"/>
      <c r="JTF2645" s="59"/>
      <c r="JTG2645" s="59"/>
      <c r="JTH2645" s="59"/>
      <c r="JTI2645" s="59"/>
      <c r="JTJ2645" s="59"/>
      <c r="JTK2645" s="59"/>
      <c r="JTL2645" s="59"/>
      <c r="JTM2645" s="59"/>
      <c r="JTN2645" s="59"/>
      <c r="JTO2645" s="59"/>
      <c r="JTP2645" s="59"/>
      <c r="JTQ2645" s="59"/>
      <c r="JTR2645" s="59"/>
      <c r="JTS2645" s="59"/>
      <c r="JTT2645" s="59"/>
      <c r="JTU2645" s="59"/>
      <c r="JTV2645" s="59"/>
      <c r="JTW2645" s="59"/>
      <c r="JTX2645" s="59"/>
      <c r="JTY2645" s="59"/>
      <c r="JTZ2645" s="59"/>
      <c r="JUA2645" s="59"/>
      <c r="JUB2645" s="59"/>
      <c r="JUC2645" s="59"/>
      <c r="JUD2645" s="59"/>
      <c r="JUE2645" s="59"/>
      <c r="JUF2645" s="59"/>
      <c r="JUG2645" s="59"/>
      <c r="JUH2645" s="59"/>
      <c r="JUI2645" s="59"/>
      <c r="JUJ2645" s="59"/>
      <c r="JUK2645" s="59"/>
      <c r="JUL2645" s="59"/>
      <c r="JUM2645" s="59"/>
      <c r="JUN2645" s="59"/>
      <c r="JUO2645" s="59"/>
      <c r="JUP2645" s="59"/>
      <c r="JUQ2645" s="59"/>
      <c r="JUR2645" s="59"/>
      <c r="JUS2645" s="59"/>
      <c r="JUT2645" s="59"/>
      <c r="JUU2645" s="59"/>
      <c r="JUV2645" s="59"/>
      <c r="JUW2645" s="59"/>
      <c r="JUX2645" s="59"/>
      <c r="JUY2645" s="59"/>
      <c r="JUZ2645" s="59"/>
      <c r="JVA2645" s="59"/>
      <c r="JVB2645" s="59"/>
      <c r="JVC2645" s="59"/>
      <c r="JVD2645" s="59"/>
      <c r="JVE2645" s="59"/>
      <c r="JVF2645" s="59"/>
      <c r="JVG2645" s="59"/>
      <c r="JVH2645" s="59"/>
      <c r="JVI2645" s="59"/>
      <c r="JVJ2645" s="59"/>
      <c r="JVK2645" s="59"/>
      <c r="JVL2645" s="59"/>
      <c r="JVM2645" s="59"/>
      <c r="JVN2645" s="59"/>
      <c r="JVO2645" s="59"/>
      <c r="JVP2645" s="59"/>
      <c r="JVQ2645" s="59"/>
      <c r="JVR2645" s="59"/>
      <c r="JVS2645" s="59"/>
      <c r="JVT2645" s="59"/>
      <c r="JVU2645" s="59"/>
      <c r="JVV2645" s="59"/>
      <c r="JVW2645" s="59"/>
      <c r="JVX2645" s="59"/>
      <c r="JVY2645" s="59"/>
      <c r="JVZ2645" s="59"/>
      <c r="JWA2645" s="59"/>
      <c r="JWB2645" s="59"/>
      <c r="JWC2645" s="59"/>
      <c r="JWD2645" s="59"/>
      <c r="JWE2645" s="59"/>
      <c r="JWF2645" s="59"/>
      <c r="JWG2645" s="59"/>
      <c r="JWH2645" s="59"/>
      <c r="JWI2645" s="59"/>
      <c r="JWJ2645" s="59"/>
      <c r="JWK2645" s="59"/>
      <c r="JWL2645" s="59"/>
      <c r="JWM2645" s="59"/>
      <c r="JWN2645" s="59"/>
      <c r="JWO2645" s="59"/>
      <c r="JWP2645" s="59"/>
      <c r="JWQ2645" s="59"/>
      <c r="JWR2645" s="59"/>
      <c r="JWS2645" s="59"/>
      <c r="JWT2645" s="59"/>
      <c r="JWU2645" s="59"/>
      <c r="JWV2645" s="59"/>
      <c r="JWW2645" s="59"/>
      <c r="JWX2645" s="59"/>
      <c r="JWY2645" s="59"/>
      <c r="JWZ2645" s="59"/>
      <c r="JXA2645" s="59"/>
      <c r="JXB2645" s="59"/>
      <c r="JXC2645" s="59"/>
      <c r="JXD2645" s="59"/>
      <c r="JXE2645" s="59"/>
      <c r="JXF2645" s="59"/>
      <c r="JXG2645" s="59"/>
      <c r="JXH2645" s="59"/>
      <c r="JXI2645" s="59"/>
      <c r="JXJ2645" s="59"/>
      <c r="JXK2645" s="59"/>
      <c r="JXL2645" s="59"/>
      <c r="JXM2645" s="59"/>
      <c r="JXN2645" s="59"/>
      <c r="JXO2645" s="59"/>
      <c r="JXP2645" s="59"/>
      <c r="JXQ2645" s="59"/>
      <c r="JXR2645" s="59"/>
      <c r="JXS2645" s="59"/>
      <c r="JXT2645" s="59"/>
      <c r="JXU2645" s="59"/>
      <c r="JXV2645" s="59"/>
      <c r="JXW2645" s="59"/>
      <c r="JXX2645" s="59"/>
      <c r="JXY2645" s="59"/>
      <c r="JXZ2645" s="59"/>
      <c r="JYA2645" s="59"/>
      <c r="JYB2645" s="59"/>
      <c r="JYC2645" s="59"/>
      <c r="JYD2645" s="59"/>
      <c r="JYE2645" s="59"/>
      <c r="JYF2645" s="59"/>
      <c r="JYG2645" s="59"/>
      <c r="JYH2645" s="59"/>
      <c r="JYI2645" s="59"/>
      <c r="JYJ2645" s="59"/>
      <c r="JYK2645" s="59"/>
      <c r="JYL2645" s="59"/>
      <c r="JYM2645" s="59"/>
      <c r="JYN2645" s="59"/>
      <c r="JYO2645" s="59"/>
      <c r="JYP2645" s="59"/>
      <c r="JYQ2645" s="59"/>
      <c r="JYR2645" s="59"/>
      <c r="JYS2645" s="59"/>
      <c r="JYT2645" s="59"/>
      <c r="JYU2645" s="59"/>
      <c r="JYV2645" s="59"/>
      <c r="JYW2645" s="59"/>
      <c r="JYX2645" s="59"/>
      <c r="JYY2645" s="59"/>
      <c r="JYZ2645" s="59"/>
      <c r="JZA2645" s="59"/>
      <c r="JZB2645" s="59"/>
      <c r="JZC2645" s="59"/>
      <c r="JZD2645" s="59"/>
      <c r="JZE2645" s="59"/>
      <c r="JZF2645" s="59"/>
      <c r="JZG2645" s="59"/>
      <c r="JZH2645" s="59"/>
      <c r="JZI2645" s="59"/>
      <c r="JZJ2645" s="59"/>
      <c r="JZK2645" s="59"/>
      <c r="JZL2645" s="59"/>
      <c r="JZM2645" s="59"/>
      <c r="JZN2645" s="59"/>
      <c r="JZO2645" s="59"/>
      <c r="JZP2645" s="59"/>
      <c r="JZQ2645" s="59"/>
      <c r="JZR2645" s="59"/>
      <c r="JZS2645" s="59"/>
      <c r="JZT2645" s="59"/>
      <c r="JZU2645" s="59"/>
      <c r="JZV2645" s="59"/>
      <c r="JZW2645" s="59"/>
      <c r="JZX2645" s="59"/>
      <c r="JZY2645" s="59"/>
      <c r="JZZ2645" s="59"/>
      <c r="KAA2645" s="59"/>
      <c r="KAB2645" s="59"/>
      <c r="KAC2645" s="59"/>
      <c r="KAD2645" s="59"/>
      <c r="KAE2645" s="59"/>
      <c r="KAF2645" s="59"/>
      <c r="KAG2645" s="59"/>
      <c r="KAH2645" s="59"/>
      <c r="KAI2645" s="59"/>
      <c r="KAJ2645" s="59"/>
      <c r="KAK2645" s="59"/>
      <c r="KAL2645" s="59"/>
      <c r="KAM2645" s="59"/>
      <c r="KAN2645" s="59"/>
      <c r="KAO2645" s="59"/>
      <c r="KAP2645" s="59"/>
      <c r="KAQ2645" s="59"/>
      <c r="KAR2645" s="59"/>
      <c r="KAS2645" s="59"/>
      <c r="KAT2645" s="59"/>
      <c r="KAU2645" s="59"/>
      <c r="KAV2645" s="59"/>
      <c r="KAW2645" s="59"/>
      <c r="KAX2645" s="59"/>
      <c r="KAY2645" s="59"/>
      <c r="KAZ2645" s="59"/>
      <c r="KBA2645" s="59"/>
      <c r="KBB2645" s="59"/>
      <c r="KBC2645" s="59"/>
      <c r="KBD2645" s="59"/>
      <c r="KBE2645" s="59"/>
      <c r="KBF2645" s="59"/>
      <c r="KBG2645" s="59"/>
      <c r="KBH2645" s="59"/>
      <c r="KBI2645" s="59"/>
      <c r="KBJ2645" s="59"/>
      <c r="KBK2645" s="59"/>
      <c r="KBL2645" s="59"/>
      <c r="KBM2645" s="59"/>
      <c r="KBN2645" s="59"/>
      <c r="KBO2645" s="59"/>
      <c r="KBP2645" s="59"/>
      <c r="KBQ2645" s="59"/>
      <c r="KBR2645" s="59"/>
      <c r="KBS2645" s="59"/>
      <c r="KBT2645" s="59"/>
      <c r="KBU2645" s="59"/>
      <c r="KBV2645" s="59"/>
      <c r="KBW2645" s="59"/>
      <c r="KBX2645" s="59"/>
      <c r="KBY2645" s="59"/>
      <c r="KBZ2645" s="59"/>
      <c r="KCA2645" s="59"/>
      <c r="KCB2645" s="59"/>
      <c r="KCC2645" s="59"/>
      <c r="KCD2645" s="59"/>
      <c r="KCE2645" s="59"/>
      <c r="KCF2645" s="59"/>
      <c r="KCG2645" s="59"/>
      <c r="KCH2645" s="59"/>
      <c r="KCI2645" s="59"/>
      <c r="KCJ2645" s="59"/>
      <c r="KCK2645" s="59"/>
      <c r="KCL2645" s="59"/>
      <c r="KCM2645" s="59"/>
      <c r="KCN2645" s="59"/>
      <c r="KCO2645" s="59"/>
      <c r="KCP2645" s="59"/>
      <c r="KCQ2645" s="59"/>
      <c r="KCR2645" s="59"/>
      <c r="KCS2645" s="59"/>
      <c r="KCT2645" s="59"/>
      <c r="KCU2645" s="59"/>
      <c r="KCV2645" s="59"/>
      <c r="KCW2645" s="59"/>
      <c r="KCX2645" s="59"/>
      <c r="KCY2645" s="59"/>
      <c r="KCZ2645" s="59"/>
      <c r="KDA2645" s="59"/>
      <c r="KDB2645" s="59"/>
      <c r="KDC2645" s="59"/>
      <c r="KDD2645" s="59"/>
      <c r="KDE2645" s="59"/>
      <c r="KDF2645" s="59"/>
      <c r="KDG2645" s="59"/>
      <c r="KDH2645" s="59"/>
      <c r="KDI2645" s="59"/>
      <c r="KDJ2645" s="59"/>
      <c r="KDK2645" s="59"/>
      <c r="KDL2645" s="59"/>
      <c r="KDM2645" s="59"/>
      <c r="KDN2645" s="59"/>
      <c r="KDO2645" s="59"/>
      <c r="KDP2645" s="59"/>
      <c r="KDQ2645" s="59"/>
      <c r="KDR2645" s="59"/>
      <c r="KDS2645" s="59"/>
      <c r="KDT2645" s="59"/>
      <c r="KDU2645" s="59"/>
      <c r="KDV2645" s="59"/>
      <c r="KDW2645" s="59"/>
      <c r="KDX2645" s="59"/>
      <c r="KDY2645" s="59"/>
      <c r="KDZ2645" s="59"/>
      <c r="KEA2645" s="59"/>
      <c r="KEB2645" s="59"/>
      <c r="KEC2645" s="59"/>
      <c r="KED2645" s="59"/>
      <c r="KEE2645" s="59"/>
      <c r="KEF2645" s="59"/>
      <c r="KEG2645" s="59"/>
      <c r="KEH2645" s="59"/>
      <c r="KEI2645" s="59"/>
      <c r="KEJ2645" s="59"/>
      <c r="KEK2645" s="59"/>
      <c r="KEL2645" s="59"/>
      <c r="KEM2645" s="59"/>
      <c r="KEN2645" s="59"/>
      <c r="KEO2645" s="59"/>
      <c r="KEP2645" s="59"/>
      <c r="KEQ2645" s="59"/>
      <c r="KER2645" s="59"/>
      <c r="KES2645" s="59"/>
      <c r="KET2645" s="59"/>
      <c r="KEU2645" s="59"/>
      <c r="KEV2645" s="59"/>
      <c r="KEW2645" s="59"/>
      <c r="KEX2645" s="59"/>
      <c r="KEY2645" s="59"/>
      <c r="KEZ2645" s="59"/>
      <c r="KFA2645" s="59"/>
      <c r="KFB2645" s="59"/>
      <c r="KFC2645" s="59"/>
      <c r="KFD2645" s="59"/>
      <c r="KFE2645" s="59"/>
      <c r="KFF2645" s="59"/>
      <c r="KFG2645" s="59"/>
      <c r="KFH2645" s="59"/>
      <c r="KFI2645" s="59"/>
      <c r="KFJ2645" s="59"/>
      <c r="KFK2645" s="59"/>
      <c r="KFL2645" s="59"/>
      <c r="KFM2645" s="59"/>
      <c r="KFN2645" s="59"/>
      <c r="KFO2645" s="59"/>
      <c r="KFP2645" s="59"/>
      <c r="KFQ2645" s="59"/>
      <c r="KFR2645" s="59"/>
      <c r="KFS2645" s="59"/>
      <c r="KFT2645" s="59"/>
      <c r="KFU2645" s="59"/>
      <c r="KFV2645" s="59"/>
      <c r="KFW2645" s="59"/>
      <c r="KFX2645" s="59"/>
      <c r="KFY2645" s="59"/>
      <c r="KFZ2645" s="59"/>
      <c r="KGA2645" s="59"/>
      <c r="KGB2645" s="59"/>
      <c r="KGC2645" s="59"/>
      <c r="KGD2645" s="59"/>
      <c r="KGE2645" s="59"/>
      <c r="KGF2645" s="59"/>
      <c r="KGG2645" s="59"/>
      <c r="KGH2645" s="59"/>
      <c r="KGI2645" s="59"/>
      <c r="KGJ2645" s="59"/>
      <c r="KGK2645" s="59"/>
      <c r="KGL2645" s="59"/>
      <c r="KGM2645" s="59"/>
      <c r="KGN2645" s="59"/>
      <c r="KGO2645" s="59"/>
      <c r="KGP2645" s="59"/>
      <c r="KGQ2645" s="59"/>
      <c r="KGR2645" s="59"/>
      <c r="KGS2645" s="59"/>
      <c r="KGT2645" s="59"/>
      <c r="KGU2645" s="59"/>
      <c r="KGV2645" s="59"/>
      <c r="KGW2645" s="59"/>
      <c r="KGX2645" s="59"/>
      <c r="KGY2645" s="59"/>
      <c r="KGZ2645" s="59"/>
      <c r="KHA2645" s="59"/>
      <c r="KHB2645" s="59"/>
      <c r="KHC2645" s="59"/>
      <c r="KHD2645" s="59"/>
      <c r="KHE2645" s="59"/>
      <c r="KHF2645" s="59"/>
      <c r="KHG2645" s="59"/>
      <c r="KHH2645" s="59"/>
      <c r="KHI2645" s="59"/>
      <c r="KHJ2645" s="59"/>
      <c r="KHK2645" s="59"/>
      <c r="KHL2645" s="59"/>
      <c r="KHM2645" s="59"/>
      <c r="KHN2645" s="59"/>
      <c r="KHO2645" s="59"/>
      <c r="KHP2645" s="59"/>
      <c r="KHQ2645" s="59"/>
      <c r="KHR2645" s="59"/>
      <c r="KHS2645" s="59"/>
      <c r="KHT2645" s="59"/>
      <c r="KHU2645" s="59"/>
      <c r="KHV2645" s="59"/>
      <c r="KHW2645" s="59"/>
      <c r="KHX2645" s="59"/>
      <c r="KHY2645" s="59"/>
      <c r="KHZ2645" s="59"/>
      <c r="KIA2645" s="59"/>
      <c r="KIB2645" s="59"/>
      <c r="KIC2645" s="59"/>
      <c r="KID2645" s="59"/>
      <c r="KIE2645" s="59"/>
      <c r="KIF2645" s="59"/>
      <c r="KIG2645" s="59"/>
      <c r="KIH2645" s="59"/>
      <c r="KII2645" s="59"/>
      <c r="KIJ2645" s="59"/>
      <c r="KIK2645" s="59"/>
      <c r="KIL2645" s="59"/>
      <c r="KIM2645" s="59"/>
      <c r="KIN2645" s="59"/>
      <c r="KIO2645" s="59"/>
      <c r="KIP2645" s="59"/>
      <c r="KIQ2645" s="59"/>
      <c r="KIR2645" s="59"/>
      <c r="KIS2645" s="59"/>
      <c r="KIT2645" s="59"/>
      <c r="KIU2645" s="59"/>
      <c r="KIV2645" s="59"/>
      <c r="KIW2645" s="59"/>
      <c r="KIX2645" s="59"/>
      <c r="KIY2645" s="59"/>
      <c r="KIZ2645" s="59"/>
      <c r="KJA2645" s="59"/>
      <c r="KJB2645" s="59"/>
      <c r="KJC2645" s="59"/>
      <c r="KJD2645" s="59"/>
      <c r="KJE2645" s="59"/>
      <c r="KJF2645" s="59"/>
      <c r="KJG2645" s="59"/>
      <c r="KJH2645" s="59"/>
      <c r="KJI2645" s="59"/>
      <c r="KJJ2645" s="59"/>
      <c r="KJK2645" s="59"/>
      <c r="KJL2645" s="59"/>
      <c r="KJM2645" s="59"/>
      <c r="KJN2645" s="59"/>
      <c r="KJO2645" s="59"/>
      <c r="KJP2645" s="59"/>
      <c r="KJQ2645" s="59"/>
      <c r="KJR2645" s="59"/>
      <c r="KJS2645" s="59"/>
      <c r="KJT2645" s="59"/>
      <c r="KJU2645" s="59"/>
      <c r="KJV2645" s="59"/>
      <c r="KJW2645" s="59"/>
      <c r="KJX2645" s="59"/>
      <c r="KJY2645" s="59"/>
      <c r="KJZ2645" s="59"/>
      <c r="KKA2645" s="59"/>
      <c r="KKB2645" s="59"/>
      <c r="KKC2645" s="59"/>
      <c r="KKD2645" s="59"/>
      <c r="KKE2645" s="59"/>
      <c r="KKF2645" s="59"/>
      <c r="KKG2645" s="59"/>
      <c r="KKH2645" s="59"/>
      <c r="KKI2645" s="59"/>
      <c r="KKJ2645" s="59"/>
      <c r="KKK2645" s="59"/>
      <c r="KKL2645" s="59"/>
      <c r="KKM2645" s="59"/>
      <c r="KKN2645" s="59"/>
      <c r="KKO2645" s="59"/>
      <c r="KKP2645" s="59"/>
      <c r="KKQ2645" s="59"/>
      <c r="KKR2645" s="59"/>
      <c r="KKS2645" s="59"/>
      <c r="KKT2645" s="59"/>
      <c r="KKU2645" s="59"/>
      <c r="KKV2645" s="59"/>
      <c r="KKW2645" s="59"/>
      <c r="KKX2645" s="59"/>
      <c r="KKY2645" s="59"/>
      <c r="KKZ2645" s="59"/>
      <c r="KLA2645" s="59"/>
      <c r="KLB2645" s="59"/>
      <c r="KLC2645" s="59"/>
      <c r="KLD2645" s="59"/>
      <c r="KLE2645" s="59"/>
      <c r="KLF2645" s="59"/>
      <c r="KLG2645" s="59"/>
      <c r="KLH2645" s="59"/>
      <c r="KLI2645" s="59"/>
      <c r="KLJ2645" s="59"/>
      <c r="KLK2645" s="59"/>
      <c r="KLL2645" s="59"/>
      <c r="KLM2645" s="59"/>
      <c r="KLN2645" s="59"/>
      <c r="KLO2645" s="59"/>
      <c r="KLP2645" s="59"/>
      <c r="KLQ2645" s="59"/>
      <c r="KLR2645" s="59"/>
      <c r="KLS2645" s="59"/>
      <c r="KLT2645" s="59"/>
      <c r="KLU2645" s="59"/>
      <c r="KLV2645" s="59"/>
      <c r="KLW2645" s="59"/>
      <c r="KLX2645" s="59"/>
      <c r="KLY2645" s="59"/>
      <c r="KLZ2645" s="59"/>
      <c r="KMA2645" s="59"/>
      <c r="KMB2645" s="59"/>
      <c r="KMC2645" s="59"/>
      <c r="KMD2645" s="59"/>
      <c r="KME2645" s="59"/>
      <c r="KMF2645" s="59"/>
      <c r="KMG2645" s="59"/>
      <c r="KMH2645" s="59"/>
      <c r="KMI2645" s="59"/>
      <c r="KMJ2645" s="59"/>
      <c r="KMK2645" s="59"/>
      <c r="KML2645" s="59"/>
      <c r="KMM2645" s="59"/>
      <c r="KMN2645" s="59"/>
      <c r="KMO2645" s="59"/>
      <c r="KMP2645" s="59"/>
      <c r="KMQ2645" s="59"/>
      <c r="KMR2645" s="59"/>
      <c r="KMS2645" s="59"/>
      <c r="KMT2645" s="59"/>
      <c r="KMU2645" s="59"/>
      <c r="KMV2645" s="59"/>
      <c r="KMW2645" s="59"/>
      <c r="KMX2645" s="59"/>
      <c r="KMY2645" s="59"/>
      <c r="KMZ2645" s="59"/>
      <c r="KNA2645" s="59"/>
      <c r="KNB2645" s="59"/>
      <c r="KNC2645" s="59"/>
      <c r="KND2645" s="59"/>
      <c r="KNE2645" s="59"/>
      <c r="KNF2645" s="59"/>
      <c r="KNG2645" s="59"/>
      <c r="KNH2645" s="59"/>
      <c r="KNI2645" s="59"/>
      <c r="KNJ2645" s="59"/>
      <c r="KNK2645" s="59"/>
      <c r="KNL2645" s="59"/>
      <c r="KNM2645" s="59"/>
      <c r="KNN2645" s="59"/>
      <c r="KNO2645" s="59"/>
      <c r="KNP2645" s="59"/>
      <c r="KNQ2645" s="59"/>
      <c r="KNR2645" s="59"/>
      <c r="KNS2645" s="59"/>
      <c r="KNT2645" s="59"/>
      <c r="KNU2645" s="59"/>
      <c r="KNV2645" s="59"/>
      <c r="KNW2645" s="59"/>
      <c r="KNX2645" s="59"/>
      <c r="KNY2645" s="59"/>
      <c r="KNZ2645" s="59"/>
      <c r="KOA2645" s="59"/>
      <c r="KOB2645" s="59"/>
      <c r="KOC2645" s="59"/>
      <c r="KOD2645" s="59"/>
      <c r="KOE2645" s="59"/>
      <c r="KOF2645" s="59"/>
      <c r="KOG2645" s="59"/>
      <c r="KOH2645" s="59"/>
      <c r="KOI2645" s="59"/>
      <c r="KOJ2645" s="59"/>
      <c r="KOK2645" s="59"/>
      <c r="KOL2645" s="59"/>
      <c r="KOM2645" s="59"/>
      <c r="KON2645" s="59"/>
      <c r="KOO2645" s="59"/>
      <c r="KOP2645" s="59"/>
      <c r="KOQ2645" s="59"/>
      <c r="KOR2645" s="59"/>
      <c r="KOS2645" s="59"/>
      <c r="KOT2645" s="59"/>
      <c r="KOU2645" s="59"/>
      <c r="KOV2645" s="59"/>
      <c r="KOW2645" s="59"/>
      <c r="KOX2645" s="59"/>
      <c r="KOY2645" s="59"/>
      <c r="KOZ2645" s="59"/>
      <c r="KPA2645" s="59"/>
      <c r="KPB2645" s="59"/>
      <c r="KPC2645" s="59"/>
      <c r="KPD2645" s="59"/>
      <c r="KPE2645" s="59"/>
      <c r="KPF2645" s="59"/>
      <c r="KPG2645" s="59"/>
      <c r="KPH2645" s="59"/>
      <c r="KPI2645" s="59"/>
      <c r="KPJ2645" s="59"/>
      <c r="KPK2645" s="59"/>
      <c r="KPL2645" s="59"/>
      <c r="KPM2645" s="59"/>
      <c r="KPN2645" s="59"/>
      <c r="KPO2645" s="59"/>
      <c r="KPP2645" s="59"/>
      <c r="KPQ2645" s="59"/>
      <c r="KPR2645" s="59"/>
      <c r="KPS2645" s="59"/>
      <c r="KPT2645" s="59"/>
      <c r="KPU2645" s="59"/>
      <c r="KPV2645" s="59"/>
      <c r="KPW2645" s="59"/>
      <c r="KPX2645" s="59"/>
      <c r="KPY2645" s="59"/>
      <c r="KPZ2645" s="59"/>
      <c r="KQA2645" s="59"/>
      <c r="KQB2645" s="59"/>
      <c r="KQC2645" s="59"/>
      <c r="KQD2645" s="59"/>
      <c r="KQE2645" s="59"/>
      <c r="KQF2645" s="59"/>
      <c r="KQG2645" s="59"/>
      <c r="KQH2645" s="59"/>
      <c r="KQI2645" s="59"/>
      <c r="KQJ2645" s="59"/>
      <c r="KQK2645" s="59"/>
      <c r="KQL2645" s="59"/>
      <c r="KQM2645" s="59"/>
      <c r="KQN2645" s="59"/>
      <c r="KQO2645" s="59"/>
      <c r="KQP2645" s="59"/>
      <c r="KQQ2645" s="59"/>
      <c r="KQR2645" s="59"/>
      <c r="KQS2645" s="59"/>
      <c r="KQT2645" s="59"/>
      <c r="KQU2645" s="59"/>
      <c r="KQV2645" s="59"/>
      <c r="KQW2645" s="59"/>
      <c r="KQX2645" s="59"/>
      <c r="KQY2645" s="59"/>
      <c r="KQZ2645" s="59"/>
      <c r="KRA2645" s="59"/>
      <c r="KRB2645" s="59"/>
      <c r="KRC2645" s="59"/>
      <c r="KRD2645" s="59"/>
      <c r="KRE2645" s="59"/>
      <c r="KRF2645" s="59"/>
      <c r="KRG2645" s="59"/>
      <c r="KRH2645" s="59"/>
      <c r="KRI2645" s="59"/>
      <c r="KRJ2645" s="59"/>
      <c r="KRK2645" s="59"/>
      <c r="KRL2645" s="59"/>
      <c r="KRM2645" s="59"/>
      <c r="KRN2645" s="59"/>
      <c r="KRO2645" s="59"/>
      <c r="KRP2645" s="59"/>
      <c r="KRQ2645" s="59"/>
      <c r="KRR2645" s="59"/>
      <c r="KRS2645" s="59"/>
      <c r="KRT2645" s="59"/>
      <c r="KRU2645" s="59"/>
      <c r="KRV2645" s="59"/>
      <c r="KRW2645" s="59"/>
      <c r="KRX2645" s="59"/>
      <c r="KRY2645" s="59"/>
      <c r="KRZ2645" s="59"/>
      <c r="KSA2645" s="59"/>
      <c r="KSB2645" s="59"/>
      <c r="KSC2645" s="59"/>
      <c r="KSD2645" s="59"/>
      <c r="KSE2645" s="59"/>
      <c r="KSF2645" s="59"/>
      <c r="KSG2645" s="59"/>
      <c r="KSH2645" s="59"/>
      <c r="KSI2645" s="59"/>
      <c r="KSJ2645" s="59"/>
      <c r="KSK2645" s="59"/>
      <c r="KSL2645" s="59"/>
      <c r="KSM2645" s="59"/>
      <c r="KSN2645" s="59"/>
      <c r="KSO2645" s="59"/>
      <c r="KSP2645" s="59"/>
      <c r="KSQ2645" s="59"/>
      <c r="KSR2645" s="59"/>
      <c r="KSS2645" s="59"/>
      <c r="KST2645" s="59"/>
      <c r="KSU2645" s="59"/>
      <c r="KSV2645" s="59"/>
      <c r="KSW2645" s="59"/>
      <c r="KSX2645" s="59"/>
      <c r="KSY2645" s="59"/>
      <c r="KSZ2645" s="59"/>
      <c r="KTA2645" s="59"/>
      <c r="KTB2645" s="59"/>
      <c r="KTC2645" s="59"/>
      <c r="KTD2645" s="59"/>
      <c r="KTE2645" s="59"/>
      <c r="KTF2645" s="59"/>
      <c r="KTG2645" s="59"/>
      <c r="KTH2645" s="59"/>
      <c r="KTI2645" s="59"/>
      <c r="KTJ2645" s="59"/>
      <c r="KTK2645" s="59"/>
      <c r="KTL2645" s="59"/>
      <c r="KTM2645" s="59"/>
      <c r="KTN2645" s="59"/>
      <c r="KTO2645" s="59"/>
      <c r="KTP2645" s="59"/>
      <c r="KTQ2645" s="59"/>
      <c r="KTR2645" s="59"/>
      <c r="KTS2645" s="59"/>
      <c r="KTT2645" s="59"/>
      <c r="KTU2645" s="59"/>
      <c r="KTV2645" s="59"/>
      <c r="KTW2645" s="59"/>
      <c r="KTX2645" s="59"/>
      <c r="KTY2645" s="59"/>
      <c r="KTZ2645" s="59"/>
      <c r="KUA2645" s="59"/>
      <c r="KUB2645" s="59"/>
      <c r="KUC2645" s="59"/>
      <c r="KUD2645" s="59"/>
      <c r="KUE2645" s="59"/>
      <c r="KUF2645" s="59"/>
      <c r="KUG2645" s="59"/>
      <c r="KUH2645" s="59"/>
      <c r="KUI2645" s="59"/>
      <c r="KUJ2645" s="59"/>
      <c r="KUK2645" s="59"/>
      <c r="KUL2645" s="59"/>
      <c r="KUM2645" s="59"/>
      <c r="KUN2645" s="59"/>
      <c r="KUO2645" s="59"/>
      <c r="KUP2645" s="59"/>
      <c r="KUQ2645" s="59"/>
      <c r="KUR2645" s="59"/>
      <c r="KUS2645" s="59"/>
      <c r="KUT2645" s="59"/>
      <c r="KUU2645" s="59"/>
      <c r="KUV2645" s="59"/>
      <c r="KUW2645" s="59"/>
      <c r="KUX2645" s="59"/>
      <c r="KUY2645" s="59"/>
      <c r="KUZ2645" s="59"/>
      <c r="KVA2645" s="59"/>
      <c r="KVB2645" s="59"/>
      <c r="KVC2645" s="59"/>
      <c r="KVD2645" s="59"/>
      <c r="KVE2645" s="59"/>
      <c r="KVF2645" s="59"/>
      <c r="KVG2645" s="59"/>
      <c r="KVH2645" s="59"/>
      <c r="KVI2645" s="59"/>
      <c r="KVJ2645" s="59"/>
      <c r="KVK2645" s="59"/>
      <c r="KVL2645" s="59"/>
      <c r="KVM2645" s="59"/>
      <c r="KVN2645" s="59"/>
      <c r="KVO2645" s="59"/>
      <c r="KVP2645" s="59"/>
      <c r="KVQ2645" s="59"/>
      <c r="KVR2645" s="59"/>
      <c r="KVS2645" s="59"/>
      <c r="KVT2645" s="59"/>
      <c r="KVU2645" s="59"/>
      <c r="KVV2645" s="59"/>
      <c r="KVW2645" s="59"/>
      <c r="KVX2645" s="59"/>
      <c r="KVY2645" s="59"/>
      <c r="KVZ2645" s="59"/>
      <c r="KWA2645" s="59"/>
      <c r="KWB2645" s="59"/>
      <c r="KWC2645" s="59"/>
      <c r="KWD2645" s="59"/>
      <c r="KWE2645" s="59"/>
      <c r="KWF2645" s="59"/>
      <c r="KWG2645" s="59"/>
      <c r="KWH2645" s="59"/>
      <c r="KWI2645" s="59"/>
      <c r="KWJ2645" s="59"/>
      <c r="KWK2645" s="59"/>
      <c r="KWL2645" s="59"/>
      <c r="KWM2645" s="59"/>
      <c r="KWN2645" s="59"/>
      <c r="KWO2645" s="59"/>
      <c r="KWP2645" s="59"/>
      <c r="KWQ2645" s="59"/>
      <c r="KWR2645" s="59"/>
      <c r="KWS2645" s="59"/>
      <c r="KWT2645" s="59"/>
      <c r="KWU2645" s="59"/>
      <c r="KWV2645" s="59"/>
      <c r="KWW2645" s="59"/>
      <c r="KWX2645" s="59"/>
      <c r="KWY2645" s="59"/>
      <c r="KWZ2645" s="59"/>
      <c r="KXA2645" s="59"/>
      <c r="KXB2645" s="59"/>
      <c r="KXC2645" s="59"/>
      <c r="KXD2645" s="59"/>
      <c r="KXE2645" s="59"/>
      <c r="KXF2645" s="59"/>
      <c r="KXG2645" s="59"/>
      <c r="KXH2645" s="59"/>
      <c r="KXI2645" s="59"/>
      <c r="KXJ2645" s="59"/>
      <c r="KXK2645" s="59"/>
      <c r="KXL2645" s="59"/>
      <c r="KXM2645" s="59"/>
      <c r="KXN2645" s="59"/>
      <c r="KXO2645" s="59"/>
      <c r="KXP2645" s="59"/>
      <c r="KXQ2645" s="59"/>
      <c r="KXR2645" s="59"/>
      <c r="KXS2645" s="59"/>
      <c r="KXT2645" s="59"/>
      <c r="KXU2645" s="59"/>
      <c r="KXV2645" s="59"/>
      <c r="KXW2645" s="59"/>
      <c r="KXX2645" s="59"/>
      <c r="KXY2645" s="59"/>
      <c r="KXZ2645" s="59"/>
      <c r="KYA2645" s="59"/>
      <c r="KYB2645" s="59"/>
      <c r="KYC2645" s="59"/>
      <c r="KYD2645" s="59"/>
      <c r="KYE2645" s="59"/>
      <c r="KYF2645" s="59"/>
      <c r="KYG2645" s="59"/>
      <c r="KYH2645" s="59"/>
      <c r="KYI2645" s="59"/>
      <c r="KYJ2645" s="59"/>
      <c r="KYK2645" s="59"/>
      <c r="KYL2645" s="59"/>
      <c r="KYM2645" s="59"/>
      <c r="KYN2645" s="59"/>
      <c r="KYO2645" s="59"/>
      <c r="KYP2645" s="59"/>
      <c r="KYQ2645" s="59"/>
      <c r="KYR2645" s="59"/>
      <c r="KYS2645" s="59"/>
      <c r="KYT2645" s="59"/>
      <c r="KYU2645" s="59"/>
      <c r="KYV2645" s="59"/>
      <c r="KYW2645" s="59"/>
      <c r="KYX2645" s="59"/>
      <c r="KYY2645" s="59"/>
      <c r="KYZ2645" s="59"/>
      <c r="KZA2645" s="59"/>
      <c r="KZB2645" s="59"/>
      <c r="KZC2645" s="59"/>
      <c r="KZD2645" s="59"/>
      <c r="KZE2645" s="59"/>
      <c r="KZF2645" s="59"/>
      <c r="KZG2645" s="59"/>
      <c r="KZH2645" s="59"/>
      <c r="KZI2645" s="59"/>
      <c r="KZJ2645" s="59"/>
      <c r="KZK2645" s="59"/>
      <c r="KZL2645" s="59"/>
      <c r="KZM2645" s="59"/>
      <c r="KZN2645" s="59"/>
      <c r="KZO2645" s="59"/>
      <c r="KZP2645" s="59"/>
      <c r="KZQ2645" s="59"/>
      <c r="KZR2645" s="59"/>
      <c r="KZS2645" s="59"/>
      <c r="KZT2645" s="59"/>
      <c r="KZU2645" s="59"/>
      <c r="KZV2645" s="59"/>
      <c r="KZW2645" s="59"/>
      <c r="KZX2645" s="59"/>
      <c r="KZY2645" s="59"/>
      <c r="KZZ2645" s="59"/>
      <c r="LAA2645" s="59"/>
      <c r="LAB2645" s="59"/>
      <c r="LAC2645" s="59"/>
      <c r="LAD2645" s="59"/>
      <c r="LAE2645" s="59"/>
      <c r="LAF2645" s="59"/>
      <c r="LAG2645" s="59"/>
      <c r="LAH2645" s="59"/>
      <c r="LAI2645" s="59"/>
      <c r="LAJ2645" s="59"/>
      <c r="LAK2645" s="59"/>
      <c r="LAL2645" s="59"/>
      <c r="LAM2645" s="59"/>
      <c r="LAN2645" s="59"/>
      <c r="LAO2645" s="59"/>
      <c r="LAP2645" s="59"/>
      <c r="LAQ2645" s="59"/>
      <c r="LAR2645" s="59"/>
      <c r="LAS2645" s="59"/>
      <c r="LAT2645" s="59"/>
      <c r="LAU2645" s="59"/>
      <c r="LAV2645" s="59"/>
      <c r="LAW2645" s="59"/>
      <c r="LAX2645" s="59"/>
      <c r="LAY2645" s="59"/>
      <c r="LAZ2645" s="59"/>
      <c r="LBA2645" s="59"/>
      <c r="LBB2645" s="59"/>
      <c r="LBC2645" s="59"/>
      <c r="LBD2645" s="59"/>
      <c r="LBE2645" s="59"/>
      <c r="LBF2645" s="59"/>
      <c r="LBG2645" s="59"/>
      <c r="LBH2645" s="59"/>
      <c r="LBI2645" s="59"/>
      <c r="LBJ2645" s="59"/>
      <c r="LBK2645" s="59"/>
      <c r="LBL2645" s="59"/>
      <c r="LBM2645" s="59"/>
      <c r="LBN2645" s="59"/>
      <c r="LBO2645" s="59"/>
      <c r="LBP2645" s="59"/>
      <c r="LBQ2645" s="59"/>
      <c r="LBR2645" s="59"/>
      <c r="LBS2645" s="59"/>
      <c r="LBT2645" s="59"/>
      <c r="LBU2645" s="59"/>
      <c r="LBV2645" s="59"/>
      <c r="LBW2645" s="59"/>
      <c r="LBX2645" s="59"/>
      <c r="LBY2645" s="59"/>
      <c r="LBZ2645" s="59"/>
      <c r="LCA2645" s="59"/>
      <c r="LCB2645" s="59"/>
      <c r="LCC2645" s="59"/>
      <c r="LCD2645" s="59"/>
      <c r="LCE2645" s="59"/>
      <c r="LCF2645" s="59"/>
      <c r="LCG2645" s="59"/>
      <c r="LCH2645" s="59"/>
      <c r="LCI2645" s="59"/>
      <c r="LCJ2645" s="59"/>
      <c r="LCK2645" s="59"/>
      <c r="LCL2645" s="59"/>
      <c r="LCM2645" s="59"/>
      <c r="LCN2645" s="59"/>
      <c r="LCO2645" s="59"/>
      <c r="LCP2645" s="59"/>
      <c r="LCQ2645" s="59"/>
      <c r="LCR2645" s="59"/>
      <c r="LCS2645" s="59"/>
      <c r="LCT2645" s="59"/>
      <c r="LCU2645" s="59"/>
      <c r="LCV2645" s="59"/>
      <c r="LCW2645" s="59"/>
      <c r="LCX2645" s="59"/>
      <c r="LCY2645" s="59"/>
      <c r="LCZ2645" s="59"/>
      <c r="LDA2645" s="59"/>
      <c r="LDB2645" s="59"/>
      <c r="LDC2645" s="59"/>
      <c r="LDD2645" s="59"/>
      <c r="LDE2645" s="59"/>
      <c r="LDF2645" s="59"/>
      <c r="LDG2645" s="59"/>
      <c r="LDH2645" s="59"/>
      <c r="LDI2645" s="59"/>
      <c r="LDJ2645" s="59"/>
      <c r="LDK2645" s="59"/>
      <c r="LDL2645" s="59"/>
      <c r="LDM2645" s="59"/>
      <c r="LDN2645" s="59"/>
      <c r="LDO2645" s="59"/>
      <c r="LDP2645" s="59"/>
      <c r="LDQ2645" s="59"/>
      <c r="LDR2645" s="59"/>
      <c r="LDS2645" s="59"/>
      <c r="LDT2645" s="59"/>
      <c r="LDU2645" s="59"/>
      <c r="LDV2645" s="59"/>
      <c r="LDW2645" s="59"/>
      <c r="LDX2645" s="59"/>
      <c r="LDY2645" s="59"/>
      <c r="LDZ2645" s="59"/>
      <c r="LEA2645" s="59"/>
      <c r="LEB2645" s="59"/>
      <c r="LEC2645" s="59"/>
      <c r="LED2645" s="59"/>
      <c r="LEE2645" s="59"/>
      <c r="LEF2645" s="59"/>
      <c r="LEG2645" s="59"/>
      <c r="LEH2645" s="59"/>
      <c r="LEI2645" s="59"/>
      <c r="LEJ2645" s="59"/>
      <c r="LEK2645" s="59"/>
      <c r="LEL2645" s="59"/>
      <c r="LEM2645" s="59"/>
      <c r="LEN2645" s="59"/>
      <c r="LEO2645" s="59"/>
      <c r="LEP2645" s="59"/>
      <c r="LEQ2645" s="59"/>
      <c r="LER2645" s="59"/>
      <c r="LES2645" s="59"/>
      <c r="LET2645" s="59"/>
      <c r="LEU2645" s="59"/>
      <c r="LEV2645" s="59"/>
      <c r="LEW2645" s="59"/>
      <c r="LEX2645" s="59"/>
      <c r="LEY2645" s="59"/>
      <c r="LEZ2645" s="59"/>
      <c r="LFA2645" s="59"/>
      <c r="LFB2645" s="59"/>
      <c r="LFC2645" s="59"/>
      <c r="LFD2645" s="59"/>
      <c r="LFE2645" s="59"/>
      <c r="LFF2645" s="59"/>
      <c r="LFG2645" s="59"/>
      <c r="LFH2645" s="59"/>
      <c r="LFI2645" s="59"/>
      <c r="LFJ2645" s="59"/>
      <c r="LFK2645" s="59"/>
      <c r="LFL2645" s="59"/>
      <c r="LFM2645" s="59"/>
      <c r="LFN2645" s="59"/>
      <c r="LFO2645" s="59"/>
      <c r="LFP2645" s="59"/>
      <c r="LFQ2645" s="59"/>
      <c r="LFR2645" s="59"/>
      <c r="LFS2645" s="59"/>
      <c r="LFT2645" s="59"/>
      <c r="LFU2645" s="59"/>
      <c r="LFV2645" s="59"/>
      <c r="LFW2645" s="59"/>
      <c r="LFX2645" s="59"/>
      <c r="LFY2645" s="59"/>
      <c r="LFZ2645" s="59"/>
      <c r="LGA2645" s="59"/>
      <c r="LGB2645" s="59"/>
      <c r="LGC2645" s="59"/>
      <c r="LGD2645" s="59"/>
      <c r="LGE2645" s="59"/>
      <c r="LGF2645" s="59"/>
      <c r="LGG2645" s="59"/>
      <c r="LGH2645" s="59"/>
      <c r="LGI2645" s="59"/>
      <c r="LGJ2645" s="59"/>
      <c r="LGK2645" s="59"/>
      <c r="LGL2645" s="59"/>
      <c r="LGM2645" s="59"/>
      <c r="LGN2645" s="59"/>
      <c r="LGO2645" s="59"/>
      <c r="LGP2645" s="59"/>
      <c r="LGQ2645" s="59"/>
      <c r="LGR2645" s="59"/>
      <c r="LGS2645" s="59"/>
      <c r="LGT2645" s="59"/>
      <c r="LGU2645" s="59"/>
      <c r="LGV2645" s="59"/>
      <c r="LGW2645" s="59"/>
      <c r="LGX2645" s="59"/>
      <c r="LGY2645" s="59"/>
      <c r="LGZ2645" s="59"/>
      <c r="LHA2645" s="59"/>
      <c r="LHB2645" s="59"/>
      <c r="LHC2645" s="59"/>
      <c r="LHD2645" s="59"/>
      <c r="LHE2645" s="59"/>
      <c r="LHF2645" s="59"/>
      <c r="LHG2645" s="59"/>
      <c r="LHH2645" s="59"/>
      <c r="LHI2645" s="59"/>
      <c r="LHJ2645" s="59"/>
      <c r="LHK2645" s="59"/>
      <c r="LHL2645" s="59"/>
      <c r="LHM2645" s="59"/>
      <c r="LHN2645" s="59"/>
      <c r="LHO2645" s="59"/>
      <c r="LHP2645" s="59"/>
      <c r="LHQ2645" s="59"/>
      <c r="LHR2645" s="59"/>
      <c r="LHS2645" s="59"/>
      <c r="LHT2645" s="59"/>
      <c r="LHU2645" s="59"/>
      <c r="LHV2645" s="59"/>
      <c r="LHW2645" s="59"/>
      <c r="LHX2645" s="59"/>
      <c r="LHY2645" s="59"/>
      <c r="LHZ2645" s="59"/>
      <c r="LIA2645" s="59"/>
      <c r="LIB2645" s="59"/>
      <c r="LIC2645" s="59"/>
      <c r="LID2645" s="59"/>
      <c r="LIE2645" s="59"/>
      <c r="LIF2645" s="59"/>
      <c r="LIG2645" s="59"/>
      <c r="LIH2645" s="59"/>
      <c r="LII2645" s="59"/>
      <c r="LIJ2645" s="59"/>
      <c r="LIK2645" s="59"/>
      <c r="LIL2645" s="59"/>
      <c r="LIM2645" s="59"/>
      <c r="LIN2645" s="59"/>
      <c r="LIO2645" s="59"/>
      <c r="LIP2645" s="59"/>
      <c r="LIQ2645" s="59"/>
      <c r="LIR2645" s="59"/>
      <c r="LIS2645" s="59"/>
      <c r="LIT2645" s="59"/>
      <c r="LIU2645" s="59"/>
      <c r="LIV2645" s="59"/>
      <c r="LIW2645" s="59"/>
      <c r="LIX2645" s="59"/>
      <c r="LIY2645" s="59"/>
      <c r="LIZ2645" s="59"/>
      <c r="LJA2645" s="59"/>
      <c r="LJB2645" s="59"/>
      <c r="LJC2645" s="59"/>
      <c r="LJD2645" s="59"/>
      <c r="LJE2645" s="59"/>
      <c r="LJF2645" s="59"/>
      <c r="LJG2645" s="59"/>
      <c r="LJH2645" s="59"/>
      <c r="LJI2645" s="59"/>
      <c r="LJJ2645" s="59"/>
      <c r="LJK2645" s="59"/>
      <c r="LJL2645" s="59"/>
      <c r="LJM2645" s="59"/>
      <c r="LJN2645" s="59"/>
      <c r="LJO2645" s="59"/>
      <c r="LJP2645" s="59"/>
      <c r="LJQ2645" s="59"/>
      <c r="LJR2645" s="59"/>
      <c r="LJS2645" s="59"/>
      <c r="LJT2645" s="59"/>
      <c r="LJU2645" s="59"/>
      <c r="LJV2645" s="59"/>
      <c r="LJW2645" s="59"/>
      <c r="LJX2645" s="59"/>
      <c r="LJY2645" s="59"/>
      <c r="LJZ2645" s="59"/>
      <c r="LKA2645" s="59"/>
      <c r="LKB2645" s="59"/>
      <c r="LKC2645" s="59"/>
      <c r="LKD2645" s="59"/>
      <c r="LKE2645" s="59"/>
      <c r="LKF2645" s="59"/>
      <c r="LKG2645" s="59"/>
      <c r="LKH2645" s="59"/>
      <c r="LKI2645" s="59"/>
      <c r="LKJ2645" s="59"/>
      <c r="LKK2645" s="59"/>
      <c r="LKL2645" s="59"/>
      <c r="LKM2645" s="59"/>
      <c r="LKN2645" s="59"/>
      <c r="LKO2645" s="59"/>
      <c r="LKP2645" s="59"/>
      <c r="LKQ2645" s="59"/>
      <c r="LKR2645" s="59"/>
      <c r="LKS2645" s="59"/>
      <c r="LKT2645" s="59"/>
      <c r="LKU2645" s="59"/>
      <c r="LKV2645" s="59"/>
      <c r="LKW2645" s="59"/>
      <c r="LKX2645" s="59"/>
      <c r="LKY2645" s="59"/>
      <c r="LKZ2645" s="59"/>
      <c r="LLA2645" s="59"/>
      <c r="LLB2645" s="59"/>
      <c r="LLC2645" s="59"/>
      <c r="LLD2645" s="59"/>
      <c r="LLE2645" s="59"/>
      <c r="LLF2645" s="59"/>
      <c r="LLG2645" s="59"/>
      <c r="LLH2645" s="59"/>
      <c r="LLI2645" s="59"/>
      <c r="LLJ2645" s="59"/>
      <c r="LLK2645" s="59"/>
      <c r="LLL2645" s="59"/>
      <c r="LLM2645" s="59"/>
      <c r="LLN2645" s="59"/>
      <c r="LLO2645" s="59"/>
      <c r="LLP2645" s="59"/>
      <c r="LLQ2645" s="59"/>
      <c r="LLR2645" s="59"/>
      <c r="LLS2645" s="59"/>
      <c r="LLT2645" s="59"/>
      <c r="LLU2645" s="59"/>
      <c r="LLV2645" s="59"/>
      <c r="LLW2645" s="59"/>
      <c r="LLX2645" s="59"/>
      <c r="LLY2645" s="59"/>
      <c r="LLZ2645" s="59"/>
      <c r="LMA2645" s="59"/>
      <c r="LMB2645" s="59"/>
      <c r="LMC2645" s="59"/>
      <c r="LMD2645" s="59"/>
      <c r="LME2645" s="59"/>
      <c r="LMF2645" s="59"/>
      <c r="LMG2645" s="59"/>
      <c r="LMH2645" s="59"/>
      <c r="LMI2645" s="59"/>
      <c r="LMJ2645" s="59"/>
      <c r="LMK2645" s="59"/>
      <c r="LML2645" s="59"/>
      <c r="LMM2645" s="59"/>
      <c r="LMN2645" s="59"/>
      <c r="LMO2645" s="59"/>
      <c r="LMP2645" s="59"/>
      <c r="LMQ2645" s="59"/>
      <c r="LMR2645" s="59"/>
      <c r="LMS2645" s="59"/>
      <c r="LMT2645" s="59"/>
      <c r="LMU2645" s="59"/>
      <c r="LMV2645" s="59"/>
      <c r="LMW2645" s="59"/>
      <c r="LMX2645" s="59"/>
      <c r="LMY2645" s="59"/>
      <c r="LMZ2645" s="59"/>
      <c r="LNA2645" s="59"/>
      <c r="LNB2645" s="59"/>
      <c r="LNC2645" s="59"/>
      <c r="LND2645" s="59"/>
      <c r="LNE2645" s="59"/>
      <c r="LNF2645" s="59"/>
      <c r="LNG2645" s="59"/>
      <c r="LNH2645" s="59"/>
      <c r="LNI2645" s="59"/>
      <c r="LNJ2645" s="59"/>
      <c r="LNK2645" s="59"/>
      <c r="LNL2645" s="59"/>
      <c r="LNM2645" s="59"/>
      <c r="LNN2645" s="59"/>
      <c r="LNO2645" s="59"/>
      <c r="LNP2645" s="59"/>
      <c r="LNQ2645" s="59"/>
      <c r="LNR2645" s="59"/>
      <c r="LNS2645" s="59"/>
      <c r="LNT2645" s="59"/>
      <c r="LNU2645" s="59"/>
      <c r="LNV2645" s="59"/>
      <c r="LNW2645" s="59"/>
      <c r="LNX2645" s="59"/>
      <c r="LNY2645" s="59"/>
      <c r="LNZ2645" s="59"/>
      <c r="LOA2645" s="59"/>
      <c r="LOB2645" s="59"/>
      <c r="LOC2645" s="59"/>
      <c r="LOD2645" s="59"/>
      <c r="LOE2645" s="59"/>
      <c r="LOF2645" s="59"/>
      <c r="LOG2645" s="59"/>
      <c r="LOH2645" s="59"/>
      <c r="LOI2645" s="59"/>
      <c r="LOJ2645" s="59"/>
      <c r="LOK2645" s="59"/>
      <c r="LOL2645" s="59"/>
      <c r="LOM2645" s="59"/>
      <c r="LON2645" s="59"/>
      <c r="LOO2645" s="59"/>
      <c r="LOP2645" s="59"/>
      <c r="LOQ2645" s="59"/>
      <c r="LOR2645" s="59"/>
      <c r="LOS2645" s="59"/>
      <c r="LOT2645" s="59"/>
      <c r="LOU2645" s="59"/>
      <c r="LOV2645" s="59"/>
      <c r="LOW2645" s="59"/>
      <c r="LOX2645" s="59"/>
      <c r="LOY2645" s="59"/>
      <c r="LOZ2645" s="59"/>
      <c r="LPA2645" s="59"/>
      <c r="LPB2645" s="59"/>
      <c r="LPC2645" s="59"/>
      <c r="LPD2645" s="59"/>
      <c r="LPE2645" s="59"/>
      <c r="LPF2645" s="59"/>
      <c r="LPG2645" s="59"/>
      <c r="LPH2645" s="59"/>
      <c r="LPI2645" s="59"/>
      <c r="LPJ2645" s="59"/>
      <c r="LPK2645" s="59"/>
      <c r="LPL2645" s="59"/>
      <c r="LPM2645" s="59"/>
      <c r="LPN2645" s="59"/>
      <c r="LPO2645" s="59"/>
      <c r="LPP2645" s="59"/>
      <c r="LPQ2645" s="59"/>
      <c r="LPR2645" s="59"/>
      <c r="LPS2645" s="59"/>
      <c r="LPT2645" s="59"/>
      <c r="LPU2645" s="59"/>
      <c r="LPV2645" s="59"/>
      <c r="LPW2645" s="59"/>
      <c r="LPX2645" s="59"/>
      <c r="LPY2645" s="59"/>
      <c r="LPZ2645" s="59"/>
      <c r="LQA2645" s="59"/>
      <c r="LQB2645" s="59"/>
      <c r="LQC2645" s="59"/>
      <c r="LQD2645" s="59"/>
      <c r="LQE2645" s="59"/>
      <c r="LQF2645" s="59"/>
      <c r="LQG2645" s="59"/>
      <c r="LQH2645" s="59"/>
      <c r="LQI2645" s="59"/>
      <c r="LQJ2645" s="59"/>
      <c r="LQK2645" s="59"/>
      <c r="LQL2645" s="59"/>
      <c r="LQM2645" s="59"/>
      <c r="LQN2645" s="59"/>
      <c r="LQO2645" s="59"/>
      <c r="LQP2645" s="59"/>
      <c r="LQQ2645" s="59"/>
      <c r="LQR2645" s="59"/>
      <c r="LQS2645" s="59"/>
      <c r="LQT2645" s="59"/>
      <c r="LQU2645" s="59"/>
      <c r="LQV2645" s="59"/>
      <c r="LQW2645" s="59"/>
      <c r="LQX2645" s="59"/>
      <c r="LQY2645" s="59"/>
      <c r="LQZ2645" s="59"/>
      <c r="LRA2645" s="59"/>
      <c r="LRB2645" s="59"/>
      <c r="LRC2645" s="59"/>
      <c r="LRD2645" s="59"/>
      <c r="LRE2645" s="59"/>
      <c r="LRF2645" s="59"/>
      <c r="LRG2645" s="59"/>
      <c r="LRH2645" s="59"/>
      <c r="LRI2645" s="59"/>
      <c r="LRJ2645" s="59"/>
      <c r="LRK2645" s="59"/>
      <c r="LRL2645" s="59"/>
      <c r="LRM2645" s="59"/>
      <c r="LRN2645" s="59"/>
      <c r="LRO2645" s="59"/>
      <c r="LRP2645" s="59"/>
      <c r="LRQ2645" s="59"/>
      <c r="LRR2645" s="59"/>
      <c r="LRS2645" s="59"/>
      <c r="LRT2645" s="59"/>
      <c r="LRU2645" s="59"/>
      <c r="LRV2645" s="59"/>
      <c r="LRW2645" s="59"/>
      <c r="LRX2645" s="59"/>
      <c r="LRY2645" s="59"/>
      <c r="LRZ2645" s="59"/>
      <c r="LSA2645" s="59"/>
      <c r="LSB2645" s="59"/>
      <c r="LSC2645" s="59"/>
      <c r="LSD2645" s="59"/>
      <c r="LSE2645" s="59"/>
      <c r="LSF2645" s="59"/>
      <c r="LSG2645" s="59"/>
      <c r="LSH2645" s="59"/>
      <c r="LSI2645" s="59"/>
      <c r="LSJ2645" s="59"/>
      <c r="LSK2645" s="59"/>
      <c r="LSL2645" s="59"/>
      <c r="LSM2645" s="59"/>
      <c r="LSN2645" s="59"/>
      <c r="LSO2645" s="59"/>
      <c r="LSP2645" s="59"/>
      <c r="LSQ2645" s="59"/>
      <c r="LSR2645" s="59"/>
      <c r="LSS2645" s="59"/>
      <c r="LST2645" s="59"/>
      <c r="LSU2645" s="59"/>
      <c r="LSV2645" s="59"/>
      <c r="LSW2645" s="59"/>
      <c r="LSX2645" s="59"/>
      <c r="LSY2645" s="59"/>
      <c r="LSZ2645" s="59"/>
      <c r="LTA2645" s="59"/>
      <c r="LTB2645" s="59"/>
      <c r="LTC2645" s="59"/>
      <c r="LTD2645" s="59"/>
      <c r="LTE2645" s="59"/>
      <c r="LTF2645" s="59"/>
      <c r="LTG2645" s="59"/>
      <c r="LTH2645" s="59"/>
      <c r="LTI2645" s="59"/>
      <c r="LTJ2645" s="59"/>
      <c r="LTK2645" s="59"/>
      <c r="LTL2645" s="59"/>
      <c r="LTM2645" s="59"/>
      <c r="LTN2645" s="59"/>
      <c r="LTO2645" s="59"/>
      <c r="LTP2645" s="59"/>
      <c r="LTQ2645" s="59"/>
      <c r="LTR2645" s="59"/>
      <c r="LTS2645" s="59"/>
      <c r="LTT2645" s="59"/>
      <c r="LTU2645" s="59"/>
      <c r="LTV2645" s="59"/>
      <c r="LTW2645" s="59"/>
      <c r="LTX2645" s="59"/>
      <c r="LTY2645" s="59"/>
      <c r="LTZ2645" s="59"/>
      <c r="LUA2645" s="59"/>
      <c r="LUB2645" s="59"/>
      <c r="LUC2645" s="59"/>
      <c r="LUD2645" s="59"/>
      <c r="LUE2645" s="59"/>
      <c r="LUF2645" s="59"/>
      <c r="LUG2645" s="59"/>
      <c r="LUH2645" s="59"/>
      <c r="LUI2645" s="59"/>
      <c r="LUJ2645" s="59"/>
      <c r="LUK2645" s="59"/>
      <c r="LUL2645" s="59"/>
      <c r="LUM2645" s="59"/>
      <c r="LUN2645" s="59"/>
      <c r="LUO2645" s="59"/>
      <c r="LUP2645" s="59"/>
      <c r="LUQ2645" s="59"/>
      <c r="LUR2645" s="59"/>
      <c r="LUS2645" s="59"/>
      <c r="LUT2645" s="59"/>
      <c r="LUU2645" s="59"/>
      <c r="LUV2645" s="59"/>
      <c r="LUW2645" s="59"/>
      <c r="LUX2645" s="59"/>
      <c r="LUY2645" s="59"/>
      <c r="LUZ2645" s="59"/>
      <c r="LVA2645" s="59"/>
      <c r="LVB2645" s="59"/>
      <c r="LVC2645" s="59"/>
      <c r="LVD2645" s="59"/>
      <c r="LVE2645" s="59"/>
      <c r="LVF2645" s="59"/>
      <c r="LVG2645" s="59"/>
      <c r="LVH2645" s="59"/>
      <c r="LVI2645" s="59"/>
      <c r="LVJ2645" s="59"/>
      <c r="LVK2645" s="59"/>
      <c r="LVL2645" s="59"/>
      <c r="LVM2645" s="59"/>
      <c r="LVN2645" s="59"/>
      <c r="LVO2645" s="59"/>
      <c r="LVP2645" s="59"/>
      <c r="LVQ2645" s="59"/>
      <c r="LVR2645" s="59"/>
      <c r="LVS2645" s="59"/>
      <c r="LVT2645" s="59"/>
      <c r="LVU2645" s="59"/>
      <c r="LVV2645" s="59"/>
      <c r="LVW2645" s="59"/>
      <c r="LVX2645" s="59"/>
      <c r="LVY2645" s="59"/>
      <c r="LVZ2645" s="59"/>
      <c r="LWA2645" s="59"/>
      <c r="LWB2645" s="59"/>
      <c r="LWC2645" s="59"/>
      <c r="LWD2645" s="59"/>
      <c r="LWE2645" s="59"/>
      <c r="LWF2645" s="59"/>
      <c r="LWG2645" s="59"/>
      <c r="LWH2645" s="59"/>
      <c r="LWI2645" s="59"/>
      <c r="LWJ2645" s="59"/>
      <c r="LWK2645" s="59"/>
      <c r="LWL2645" s="59"/>
      <c r="LWM2645" s="59"/>
      <c r="LWN2645" s="59"/>
      <c r="LWO2645" s="59"/>
      <c r="LWP2645" s="59"/>
      <c r="LWQ2645" s="59"/>
      <c r="LWR2645" s="59"/>
      <c r="LWS2645" s="59"/>
      <c r="LWT2645" s="59"/>
      <c r="LWU2645" s="59"/>
      <c r="LWV2645" s="59"/>
      <c r="LWW2645" s="59"/>
      <c r="LWX2645" s="59"/>
      <c r="LWY2645" s="59"/>
      <c r="LWZ2645" s="59"/>
      <c r="LXA2645" s="59"/>
      <c r="LXB2645" s="59"/>
      <c r="LXC2645" s="59"/>
      <c r="LXD2645" s="59"/>
      <c r="LXE2645" s="59"/>
      <c r="LXF2645" s="59"/>
      <c r="LXG2645" s="59"/>
      <c r="LXH2645" s="59"/>
      <c r="LXI2645" s="59"/>
      <c r="LXJ2645" s="59"/>
      <c r="LXK2645" s="59"/>
      <c r="LXL2645" s="59"/>
      <c r="LXM2645" s="59"/>
      <c r="LXN2645" s="59"/>
      <c r="LXO2645" s="59"/>
      <c r="LXP2645" s="59"/>
      <c r="LXQ2645" s="59"/>
      <c r="LXR2645" s="59"/>
      <c r="LXS2645" s="59"/>
      <c r="LXT2645" s="59"/>
      <c r="LXU2645" s="59"/>
      <c r="LXV2645" s="59"/>
      <c r="LXW2645" s="59"/>
      <c r="LXX2645" s="59"/>
      <c r="LXY2645" s="59"/>
      <c r="LXZ2645" s="59"/>
      <c r="LYA2645" s="59"/>
      <c r="LYB2645" s="59"/>
      <c r="LYC2645" s="59"/>
      <c r="LYD2645" s="59"/>
      <c r="LYE2645" s="59"/>
      <c r="LYF2645" s="59"/>
      <c r="LYG2645" s="59"/>
      <c r="LYH2645" s="59"/>
      <c r="LYI2645" s="59"/>
      <c r="LYJ2645" s="59"/>
      <c r="LYK2645" s="59"/>
      <c r="LYL2645" s="59"/>
      <c r="LYM2645" s="59"/>
      <c r="LYN2645" s="59"/>
      <c r="LYO2645" s="59"/>
      <c r="LYP2645" s="59"/>
      <c r="LYQ2645" s="59"/>
      <c r="LYR2645" s="59"/>
      <c r="LYS2645" s="59"/>
      <c r="LYT2645" s="59"/>
      <c r="LYU2645" s="59"/>
      <c r="LYV2645" s="59"/>
      <c r="LYW2645" s="59"/>
      <c r="LYX2645" s="59"/>
      <c r="LYY2645" s="59"/>
      <c r="LYZ2645" s="59"/>
      <c r="LZA2645" s="59"/>
      <c r="LZB2645" s="59"/>
      <c r="LZC2645" s="59"/>
      <c r="LZD2645" s="59"/>
      <c r="LZE2645" s="59"/>
      <c r="LZF2645" s="59"/>
      <c r="LZG2645" s="59"/>
      <c r="LZH2645" s="59"/>
      <c r="LZI2645" s="59"/>
      <c r="LZJ2645" s="59"/>
      <c r="LZK2645" s="59"/>
      <c r="LZL2645" s="59"/>
      <c r="LZM2645" s="59"/>
      <c r="LZN2645" s="59"/>
      <c r="LZO2645" s="59"/>
      <c r="LZP2645" s="59"/>
      <c r="LZQ2645" s="59"/>
      <c r="LZR2645" s="59"/>
      <c r="LZS2645" s="59"/>
      <c r="LZT2645" s="59"/>
      <c r="LZU2645" s="59"/>
      <c r="LZV2645" s="59"/>
      <c r="LZW2645" s="59"/>
      <c r="LZX2645" s="59"/>
      <c r="LZY2645" s="59"/>
      <c r="LZZ2645" s="59"/>
      <c r="MAA2645" s="59"/>
      <c r="MAB2645" s="59"/>
      <c r="MAC2645" s="59"/>
      <c r="MAD2645" s="59"/>
      <c r="MAE2645" s="59"/>
      <c r="MAF2645" s="59"/>
      <c r="MAG2645" s="59"/>
      <c r="MAH2645" s="59"/>
      <c r="MAI2645" s="59"/>
      <c r="MAJ2645" s="59"/>
      <c r="MAK2645" s="59"/>
      <c r="MAL2645" s="59"/>
      <c r="MAM2645" s="59"/>
      <c r="MAN2645" s="59"/>
      <c r="MAO2645" s="59"/>
      <c r="MAP2645" s="59"/>
      <c r="MAQ2645" s="59"/>
      <c r="MAR2645" s="59"/>
      <c r="MAS2645" s="59"/>
      <c r="MAT2645" s="59"/>
      <c r="MAU2645" s="59"/>
      <c r="MAV2645" s="59"/>
      <c r="MAW2645" s="59"/>
      <c r="MAX2645" s="59"/>
      <c r="MAY2645" s="59"/>
      <c r="MAZ2645" s="59"/>
      <c r="MBA2645" s="59"/>
      <c r="MBB2645" s="59"/>
      <c r="MBC2645" s="59"/>
      <c r="MBD2645" s="59"/>
      <c r="MBE2645" s="59"/>
      <c r="MBF2645" s="59"/>
      <c r="MBG2645" s="59"/>
      <c r="MBH2645" s="59"/>
      <c r="MBI2645" s="59"/>
      <c r="MBJ2645" s="59"/>
      <c r="MBK2645" s="59"/>
      <c r="MBL2645" s="59"/>
      <c r="MBM2645" s="59"/>
      <c r="MBN2645" s="59"/>
      <c r="MBO2645" s="59"/>
      <c r="MBP2645" s="59"/>
      <c r="MBQ2645" s="59"/>
      <c r="MBR2645" s="59"/>
      <c r="MBS2645" s="59"/>
      <c r="MBT2645" s="59"/>
      <c r="MBU2645" s="59"/>
      <c r="MBV2645" s="59"/>
      <c r="MBW2645" s="59"/>
      <c r="MBX2645" s="59"/>
      <c r="MBY2645" s="59"/>
      <c r="MBZ2645" s="59"/>
      <c r="MCA2645" s="59"/>
      <c r="MCB2645" s="59"/>
      <c r="MCC2645" s="59"/>
      <c r="MCD2645" s="59"/>
      <c r="MCE2645" s="59"/>
      <c r="MCF2645" s="59"/>
      <c r="MCG2645" s="59"/>
      <c r="MCH2645" s="59"/>
      <c r="MCI2645" s="59"/>
      <c r="MCJ2645" s="59"/>
      <c r="MCK2645" s="59"/>
      <c r="MCL2645" s="59"/>
      <c r="MCM2645" s="59"/>
      <c r="MCN2645" s="59"/>
      <c r="MCO2645" s="59"/>
      <c r="MCP2645" s="59"/>
      <c r="MCQ2645" s="59"/>
      <c r="MCR2645" s="59"/>
      <c r="MCS2645" s="59"/>
      <c r="MCT2645" s="59"/>
      <c r="MCU2645" s="59"/>
      <c r="MCV2645" s="59"/>
      <c r="MCW2645" s="59"/>
      <c r="MCX2645" s="59"/>
      <c r="MCY2645" s="59"/>
      <c r="MCZ2645" s="59"/>
      <c r="MDA2645" s="59"/>
      <c r="MDB2645" s="59"/>
      <c r="MDC2645" s="59"/>
      <c r="MDD2645" s="59"/>
      <c r="MDE2645" s="59"/>
      <c r="MDF2645" s="59"/>
      <c r="MDG2645" s="59"/>
      <c r="MDH2645" s="59"/>
      <c r="MDI2645" s="59"/>
      <c r="MDJ2645" s="59"/>
      <c r="MDK2645" s="59"/>
      <c r="MDL2645" s="59"/>
      <c r="MDM2645" s="59"/>
      <c r="MDN2645" s="59"/>
      <c r="MDO2645" s="59"/>
      <c r="MDP2645" s="59"/>
      <c r="MDQ2645" s="59"/>
      <c r="MDR2645" s="59"/>
      <c r="MDS2645" s="59"/>
      <c r="MDT2645" s="59"/>
      <c r="MDU2645" s="59"/>
      <c r="MDV2645" s="59"/>
      <c r="MDW2645" s="59"/>
      <c r="MDX2645" s="59"/>
      <c r="MDY2645" s="59"/>
      <c r="MDZ2645" s="59"/>
      <c r="MEA2645" s="59"/>
      <c r="MEB2645" s="59"/>
      <c r="MEC2645" s="59"/>
      <c r="MED2645" s="59"/>
      <c r="MEE2645" s="59"/>
      <c r="MEF2645" s="59"/>
      <c r="MEG2645" s="59"/>
      <c r="MEH2645" s="59"/>
      <c r="MEI2645" s="59"/>
      <c r="MEJ2645" s="59"/>
      <c r="MEK2645" s="59"/>
      <c r="MEL2645" s="59"/>
      <c r="MEM2645" s="59"/>
      <c r="MEN2645" s="59"/>
      <c r="MEO2645" s="59"/>
      <c r="MEP2645" s="59"/>
      <c r="MEQ2645" s="59"/>
      <c r="MER2645" s="59"/>
      <c r="MES2645" s="59"/>
      <c r="MET2645" s="59"/>
      <c r="MEU2645" s="59"/>
      <c r="MEV2645" s="59"/>
      <c r="MEW2645" s="59"/>
      <c r="MEX2645" s="59"/>
      <c r="MEY2645" s="59"/>
      <c r="MEZ2645" s="59"/>
      <c r="MFA2645" s="59"/>
      <c r="MFB2645" s="59"/>
      <c r="MFC2645" s="59"/>
      <c r="MFD2645" s="59"/>
      <c r="MFE2645" s="59"/>
      <c r="MFF2645" s="59"/>
      <c r="MFG2645" s="59"/>
      <c r="MFH2645" s="59"/>
      <c r="MFI2645" s="59"/>
      <c r="MFJ2645" s="59"/>
      <c r="MFK2645" s="59"/>
      <c r="MFL2645" s="59"/>
      <c r="MFM2645" s="59"/>
      <c r="MFN2645" s="59"/>
      <c r="MFO2645" s="59"/>
      <c r="MFP2645" s="59"/>
      <c r="MFQ2645" s="59"/>
      <c r="MFR2645" s="59"/>
      <c r="MFS2645" s="59"/>
      <c r="MFT2645" s="59"/>
      <c r="MFU2645" s="59"/>
      <c r="MFV2645" s="59"/>
      <c r="MFW2645" s="59"/>
      <c r="MFX2645" s="59"/>
      <c r="MFY2645" s="59"/>
      <c r="MFZ2645" s="59"/>
      <c r="MGA2645" s="59"/>
      <c r="MGB2645" s="59"/>
      <c r="MGC2645" s="59"/>
      <c r="MGD2645" s="59"/>
      <c r="MGE2645" s="59"/>
      <c r="MGF2645" s="59"/>
      <c r="MGG2645" s="59"/>
      <c r="MGH2645" s="59"/>
      <c r="MGI2645" s="59"/>
      <c r="MGJ2645" s="59"/>
      <c r="MGK2645" s="59"/>
      <c r="MGL2645" s="59"/>
      <c r="MGM2645" s="59"/>
      <c r="MGN2645" s="59"/>
      <c r="MGO2645" s="59"/>
      <c r="MGP2645" s="59"/>
      <c r="MGQ2645" s="59"/>
      <c r="MGR2645" s="59"/>
      <c r="MGS2645" s="59"/>
      <c r="MGT2645" s="59"/>
      <c r="MGU2645" s="59"/>
      <c r="MGV2645" s="59"/>
      <c r="MGW2645" s="59"/>
      <c r="MGX2645" s="59"/>
      <c r="MGY2645" s="59"/>
      <c r="MGZ2645" s="59"/>
      <c r="MHA2645" s="59"/>
      <c r="MHB2645" s="59"/>
      <c r="MHC2645" s="59"/>
      <c r="MHD2645" s="59"/>
      <c r="MHE2645" s="59"/>
      <c r="MHF2645" s="59"/>
      <c r="MHG2645" s="59"/>
      <c r="MHH2645" s="59"/>
      <c r="MHI2645" s="59"/>
      <c r="MHJ2645" s="59"/>
      <c r="MHK2645" s="59"/>
      <c r="MHL2645" s="59"/>
      <c r="MHM2645" s="59"/>
      <c r="MHN2645" s="59"/>
      <c r="MHO2645" s="59"/>
      <c r="MHP2645" s="59"/>
      <c r="MHQ2645" s="59"/>
      <c r="MHR2645" s="59"/>
      <c r="MHS2645" s="59"/>
      <c r="MHT2645" s="59"/>
      <c r="MHU2645" s="59"/>
      <c r="MHV2645" s="59"/>
      <c r="MHW2645" s="59"/>
      <c r="MHX2645" s="59"/>
      <c r="MHY2645" s="59"/>
      <c r="MHZ2645" s="59"/>
      <c r="MIA2645" s="59"/>
      <c r="MIB2645" s="59"/>
      <c r="MIC2645" s="59"/>
      <c r="MID2645" s="59"/>
      <c r="MIE2645" s="59"/>
      <c r="MIF2645" s="59"/>
      <c r="MIG2645" s="59"/>
      <c r="MIH2645" s="59"/>
      <c r="MII2645" s="59"/>
      <c r="MIJ2645" s="59"/>
      <c r="MIK2645" s="59"/>
      <c r="MIL2645" s="59"/>
      <c r="MIM2645" s="59"/>
      <c r="MIN2645" s="59"/>
      <c r="MIO2645" s="59"/>
      <c r="MIP2645" s="59"/>
      <c r="MIQ2645" s="59"/>
      <c r="MIR2645" s="59"/>
      <c r="MIS2645" s="59"/>
      <c r="MIT2645" s="59"/>
      <c r="MIU2645" s="59"/>
      <c r="MIV2645" s="59"/>
      <c r="MIW2645" s="59"/>
      <c r="MIX2645" s="59"/>
      <c r="MIY2645" s="59"/>
      <c r="MIZ2645" s="59"/>
      <c r="MJA2645" s="59"/>
      <c r="MJB2645" s="59"/>
      <c r="MJC2645" s="59"/>
      <c r="MJD2645" s="59"/>
      <c r="MJE2645" s="59"/>
      <c r="MJF2645" s="59"/>
      <c r="MJG2645" s="59"/>
      <c r="MJH2645" s="59"/>
      <c r="MJI2645" s="59"/>
      <c r="MJJ2645" s="59"/>
      <c r="MJK2645" s="59"/>
      <c r="MJL2645" s="59"/>
      <c r="MJM2645" s="59"/>
      <c r="MJN2645" s="59"/>
      <c r="MJO2645" s="59"/>
      <c r="MJP2645" s="59"/>
      <c r="MJQ2645" s="59"/>
      <c r="MJR2645" s="59"/>
      <c r="MJS2645" s="59"/>
      <c r="MJT2645" s="59"/>
      <c r="MJU2645" s="59"/>
      <c r="MJV2645" s="59"/>
      <c r="MJW2645" s="59"/>
      <c r="MJX2645" s="59"/>
      <c r="MJY2645" s="59"/>
      <c r="MJZ2645" s="59"/>
      <c r="MKA2645" s="59"/>
      <c r="MKB2645" s="59"/>
      <c r="MKC2645" s="59"/>
      <c r="MKD2645" s="59"/>
      <c r="MKE2645" s="59"/>
      <c r="MKF2645" s="59"/>
      <c r="MKG2645" s="59"/>
      <c r="MKH2645" s="59"/>
      <c r="MKI2645" s="59"/>
      <c r="MKJ2645" s="59"/>
      <c r="MKK2645" s="59"/>
      <c r="MKL2645" s="59"/>
      <c r="MKM2645" s="59"/>
      <c r="MKN2645" s="59"/>
      <c r="MKO2645" s="59"/>
      <c r="MKP2645" s="59"/>
      <c r="MKQ2645" s="59"/>
      <c r="MKR2645" s="59"/>
      <c r="MKS2645" s="59"/>
      <c r="MKT2645" s="59"/>
      <c r="MKU2645" s="59"/>
      <c r="MKV2645" s="59"/>
      <c r="MKW2645" s="59"/>
      <c r="MKX2645" s="59"/>
      <c r="MKY2645" s="59"/>
      <c r="MKZ2645" s="59"/>
      <c r="MLA2645" s="59"/>
      <c r="MLB2645" s="59"/>
      <c r="MLC2645" s="59"/>
      <c r="MLD2645" s="59"/>
      <c r="MLE2645" s="59"/>
      <c r="MLF2645" s="59"/>
      <c r="MLG2645" s="59"/>
      <c r="MLH2645" s="59"/>
      <c r="MLI2645" s="59"/>
      <c r="MLJ2645" s="59"/>
      <c r="MLK2645" s="59"/>
      <c r="MLL2645" s="59"/>
      <c r="MLM2645" s="59"/>
      <c r="MLN2645" s="59"/>
      <c r="MLO2645" s="59"/>
      <c r="MLP2645" s="59"/>
      <c r="MLQ2645" s="59"/>
      <c r="MLR2645" s="59"/>
      <c r="MLS2645" s="59"/>
      <c r="MLT2645" s="59"/>
      <c r="MLU2645" s="59"/>
      <c r="MLV2645" s="59"/>
      <c r="MLW2645" s="59"/>
      <c r="MLX2645" s="59"/>
      <c r="MLY2645" s="59"/>
      <c r="MLZ2645" s="59"/>
      <c r="MMA2645" s="59"/>
      <c r="MMB2645" s="59"/>
      <c r="MMC2645" s="59"/>
      <c r="MMD2645" s="59"/>
      <c r="MME2645" s="59"/>
      <c r="MMF2645" s="59"/>
      <c r="MMG2645" s="59"/>
      <c r="MMH2645" s="59"/>
      <c r="MMI2645" s="59"/>
      <c r="MMJ2645" s="59"/>
      <c r="MMK2645" s="59"/>
      <c r="MML2645" s="59"/>
      <c r="MMM2645" s="59"/>
      <c r="MMN2645" s="59"/>
      <c r="MMO2645" s="59"/>
      <c r="MMP2645" s="59"/>
      <c r="MMQ2645" s="59"/>
      <c r="MMR2645" s="59"/>
      <c r="MMS2645" s="59"/>
      <c r="MMT2645" s="59"/>
      <c r="MMU2645" s="59"/>
      <c r="MMV2645" s="59"/>
      <c r="MMW2645" s="59"/>
      <c r="MMX2645" s="59"/>
      <c r="MMY2645" s="59"/>
      <c r="MMZ2645" s="59"/>
      <c r="MNA2645" s="59"/>
      <c r="MNB2645" s="59"/>
      <c r="MNC2645" s="59"/>
      <c r="MND2645" s="59"/>
      <c r="MNE2645" s="59"/>
      <c r="MNF2645" s="59"/>
      <c r="MNG2645" s="59"/>
      <c r="MNH2645" s="59"/>
      <c r="MNI2645" s="59"/>
      <c r="MNJ2645" s="59"/>
      <c r="MNK2645" s="59"/>
      <c r="MNL2645" s="59"/>
      <c r="MNM2645" s="59"/>
      <c r="MNN2645" s="59"/>
      <c r="MNO2645" s="59"/>
      <c r="MNP2645" s="59"/>
      <c r="MNQ2645" s="59"/>
      <c r="MNR2645" s="59"/>
      <c r="MNS2645" s="59"/>
      <c r="MNT2645" s="59"/>
      <c r="MNU2645" s="59"/>
      <c r="MNV2645" s="59"/>
      <c r="MNW2645" s="59"/>
      <c r="MNX2645" s="59"/>
      <c r="MNY2645" s="59"/>
      <c r="MNZ2645" s="59"/>
      <c r="MOA2645" s="59"/>
      <c r="MOB2645" s="59"/>
      <c r="MOC2645" s="59"/>
      <c r="MOD2645" s="59"/>
      <c r="MOE2645" s="59"/>
      <c r="MOF2645" s="59"/>
      <c r="MOG2645" s="59"/>
      <c r="MOH2645" s="59"/>
      <c r="MOI2645" s="59"/>
      <c r="MOJ2645" s="59"/>
      <c r="MOK2645" s="59"/>
      <c r="MOL2645" s="59"/>
      <c r="MOM2645" s="59"/>
      <c r="MON2645" s="59"/>
      <c r="MOO2645" s="59"/>
      <c r="MOP2645" s="59"/>
      <c r="MOQ2645" s="59"/>
      <c r="MOR2645" s="59"/>
      <c r="MOS2645" s="59"/>
      <c r="MOT2645" s="59"/>
      <c r="MOU2645" s="59"/>
      <c r="MOV2645" s="59"/>
      <c r="MOW2645" s="59"/>
      <c r="MOX2645" s="59"/>
      <c r="MOY2645" s="59"/>
      <c r="MOZ2645" s="59"/>
      <c r="MPA2645" s="59"/>
      <c r="MPB2645" s="59"/>
      <c r="MPC2645" s="59"/>
      <c r="MPD2645" s="59"/>
      <c r="MPE2645" s="59"/>
      <c r="MPF2645" s="59"/>
      <c r="MPG2645" s="59"/>
      <c r="MPH2645" s="59"/>
      <c r="MPI2645" s="59"/>
      <c r="MPJ2645" s="59"/>
      <c r="MPK2645" s="59"/>
      <c r="MPL2645" s="59"/>
      <c r="MPM2645" s="59"/>
      <c r="MPN2645" s="59"/>
      <c r="MPO2645" s="59"/>
      <c r="MPP2645" s="59"/>
      <c r="MPQ2645" s="59"/>
      <c r="MPR2645" s="59"/>
      <c r="MPS2645" s="59"/>
      <c r="MPT2645" s="59"/>
      <c r="MPU2645" s="59"/>
      <c r="MPV2645" s="59"/>
      <c r="MPW2645" s="59"/>
      <c r="MPX2645" s="59"/>
      <c r="MPY2645" s="59"/>
      <c r="MPZ2645" s="59"/>
      <c r="MQA2645" s="59"/>
      <c r="MQB2645" s="59"/>
      <c r="MQC2645" s="59"/>
      <c r="MQD2645" s="59"/>
      <c r="MQE2645" s="59"/>
      <c r="MQF2645" s="59"/>
      <c r="MQG2645" s="59"/>
      <c r="MQH2645" s="59"/>
      <c r="MQI2645" s="59"/>
      <c r="MQJ2645" s="59"/>
      <c r="MQK2645" s="59"/>
      <c r="MQL2645" s="59"/>
      <c r="MQM2645" s="59"/>
      <c r="MQN2645" s="59"/>
      <c r="MQO2645" s="59"/>
      <c r="MQP2645" s="59"/>
      <c r="MQQ2645" s="59"/>
      <c r="MQR2645" s="59"/>
      <c r="MQS2645" s="59"/>
      <c r="MQT2645" s="59"/>
      <c r="MQU2645" s="59"/>
      <c r="MQV2645" s="59"/>
      <c r="MQW2645" s="59"/>
      <c r="MQX2645" s="59"/>
      <c r="MQY2645" s="59"/>
      <c r="MQZ2645" s="59"/>
      <c r="MRA2645" s="59"/>
      <c r="MRB2645" s="59"/>
      <c r="MRC2645" s="59"/>
      <c r="MRD2645" s="59"/>
      <c r="MRE2645" s="59"/>
      <c r="MRF2645" s="59"/>
      <c r="MRG2645" s="59"/>
      <c r="MRH2645" s="59"/>
      <c r="MRI2645" s="59"/>
      <c r="MRJ2645" s="59"/>
      <c r="MRK2645" s="59"/>
      <c r="MRL2645" s="59"/>
      <c r="MRM2645" s="59"/>
      <c r="MRN2645" s="59"/>
      <c r="MRO2645" s="59"/>
      <c r="MRP2645" s="59"/>
      <c r="MRQ2645" s="59"/>
      <c r="MRR2645" s="59"/>
      <c r="MRS2645" s="59"/>
      <c r="MRT2645" s="59"/>
      <c r="MRU2645" s="59"/>
      <c r="MRV2645" s="59"/>
      <c r="MRW2645" s="59"/>
      <c r="MRX2645" s="59"/>
      <c r="MRY2645" s="59"/>
      <c r="MRZ2645" s="59"/>
      <c r="MSA2645" s="59"/>
      <c r="MSB2645" s="59"/>
      <c r="MSC2645" s="59"/>
      <c r="MSD2645" s="59"/>
      <c r="MSE2645" s="59"/>
      <c r="MSF2645" s="59"/>
      <c r="MSG2645" s="59"/>
      <c r="MSH2645" s="59"/>
      <c r="MSI2645" s="59"/>
      <c r="MSJ2645" s="59"/>
      <c r="MSK2645" s="59"/>
      <c r="MSL2645" s="59"/>
      <c r="MSM2645" s="59"/>
      <c r="MSN2645" s="59"/>
      <c r="MSO2645" s="59"/>
      <c r="MSP2645" s="59"/>
      <c r="MSQ2645" s="59"/>
      <c r="MSR2645" s="59"/>
      <c r="MSS2645" s="59"/>
      <c r="MST2645" s="59"/>
      <c r="MSU2645" s="59"/>
      <c r="MSV2645" s="59"/>
      <c r="MSW2645" s="59"/>
      <c r="MSX2645" s="59"/>
      <c r="MSY2645" s="59"/>
      <c r="MSZ2645" s="59"/>
      <c r="MTA2645" s="59"/>
      <c r="MTB2645" s="59"/>
      <c r="MTC2645" s="59"/>
      <c r="MTD2645" s="59"/>
      <c r="MTE2645" s="59"/>
      <c r="MTF2645" s="59"/>
      <c r="MTG2645" s="59"/>
      <c r="MTH2645" s="59"/>
      <c r="MTI2645" s="59"/>
      <c r="MTJ2645" s="59"/>
      <c r="MTK2645" s="59"/>
      <c r="MTL2645" s="59"/>
      <c r="MTM2645" s="59"/>
      <c r="MTN2645" s="59"/>
      <c r="MTO2645" s="59"/>
      <c r="MTP2645" s="59"/>
      <c r="MTQ2645" s="59"/>
      <c r="MTR2645" s="59"/>
      <c r="MTS2645" s="59"/>
      <c r="MTT2645" s="59"/>
      <c r="MTU2645" s="59"/>
      <c r="MTV2645" s="59"/>
      <c r="MTW2645" s="59"/>
      <c r="MTX2645" s="59"/>
      <c r="MTY2645" s="59"/>
      <c r="MTZ2645" s="59"/>
      <c r="MUA2645" s="59"/>
      <c r="MUB2645" s="59"/>
      <c r="MUC2645" s="59"/>
      <c r="MUD2645" s="59"/>
      <c r="MUE2645" s="59"/>
      <c r="MUF2645" s="59"/>
      <c r="MUG2645" s="59"/>
      <c r="MUH2645" s="59"/>
      <c r="MUI2645" s="59"/>
      <c r="MUJ2645" s="59"/>
      <c r="MUK2645" s="59"/>
      <c r="MUL2645" s="59"/>
      <c r="MUM2645" s="59"/>
      <c r="MUN2645" s="59"/>
      <c r="MUO2645" s="59"/>
      <c r="MUP2645" s="59"/>
      <c r="MUQ2645" s="59"/>
      <c r="MUR2645" s="59"/>
      <c r="MUS2645" s="59"/>
      <c r="MUT2645" s="59"/>
      <c r="MUU2645" s="59"/>
      <c r="MUV2645" s="59"/>
      <c r="MUW2645" s="59"/>
      <c r="MUX2645" s="59"/>
      <c r="MUY2645" s="59"/>
      <c r="MUZ2645" s="59"/>
      <c r="MVA2645" s="59"/>
      <c r="MVB2645" s="59"/>
      <c r="MVC2645" s="59"/>
      <c r="MVD2645" s="59"/>
      <c r="MVE2645" s="59"/>
      <c r="MVF2645" s="59"/>
      <c r="MVG2645" s="59"/>
      <c r="MVH2645" s="59"/>
      <c r="MVI2645" s="59"/>
      <c r="MVJ2645" s="59"/>
      <c r="MVK2645" s="59"/>
      <c r="MVL2645" s="59"/>
      <c r="MVM2645" s="59"/>
      <c r="MVN2645" s="59"/>
      <c r="MVO2645" s="59"/>
      <c r="MVP2645" s="59"/>
      <c r="MVQ2645" s="59"/>
      <c r="MVR2645" s="59"/>
      <c r="MVS2645" s="59"/>
      <c r="MVT2645" s="59"/>
      <c r="MVU2645" s="59"/>
      <c r="MVV2645" s="59"/>
      <c r="MVW2645" s="59"/>
      <c r="MVX2645" s="59"/>
      <c r="MVY2645" s="59"/>
      <c r="MVZ2645" s="59"/>
      <c r="MWA2645" s="59"/>
      <c r="MWB2645" s="59"/>
      <c r="MWC2645" s="59"/>
      <c r="MWD2645" s="59"/>
      <c r="MWE2645" s="59"/>
      <c r="MWF2645" s="59"/>
      <c r="MWG2645" s="59"/>
      <c r="MWH2645" s="59"/>
      <c r="MWI2645" s="59"/>
      <c r="MWJ2645" s="59"/>
      <c r="MWK2645" s="59"/>
      <c r="MWL2645" s="59"/>
      <c r="MWM2645" s="59"/>
      <c r="MWN2645" s="59"/>
      <c r="MWO2645" s="59"/>
      <c r="MWP2645" s="59"/>
      <c r="MWQ2645" s="59"/>
      <c r="MWR2645" s="59"/>
      <c r="MWS2645" s="59"/>
      <c r="MWT2645" s="59"/>
      <c r="MWU2645" s="59"/>
      <c r="MWV2645" s="59"/>
      <c r="MWW2645" s="59"/>
      <c r="MWX2645" s="59"/>
      <c r="MWY2645" s="59"/>
      <c r="MWZ2645" s="59"/>
      <c r="MXA2645" s="59"/>
      <c r="MXB2645" s="59"/>
      <c r="MXC2645" s="59"/>
      <c r="MXD2645" s="59"/>
      <c r="MXE2645" s="59"/>
      <c r="MXF2645" s="59"/>
      <c r="MXG2645" s="59"/>
      <c r="MXH2645" s="59"/>
      <c r="MXI2645" s="59"/>
      <c r="MXJ2645" s="59"/>
      <c r="MXK2645" s="59"/>
      <c r="MXL2645" s="59"/>
      <c r="MXM2645" s="59"/>
      <c r="MXN2645" s="59"/>
      <c r="MXO2645" s="59"/>
      <c r="MXP2645" s="59"/>
      <c r="MXQ2645" s="59"/>
      <c r="MXR2645" s="59"/>
      <c r="MXS2645" s="59"/>
      <c r="MXT2645" s="59"/>
      <c r="MXU2645" s="59"/>
      <c r="MXV2645" s="59"/>
      <c r="MXW2645" s="59"/>
      <c r="MXX2645" s="59"/>
      <c r="MXY2645" s="59"/>
      <c r="MXZ2645" s="59"/>
      <c r="MYA2645" s="59"/>
      <c r="MYB2645" s="59"/>
      <c r="MYC2645" s="59"/>
      <c r="MYD2645" s="59"/>
      <c r="MYE2645" s="59"/>
      <c r="MYF2645" s="59"/>
      <c r="MYG2645" s="59"/>
      <c r="MYH2645" s="59"/>
      <c r="MYI2645" s="59"/>
      <c r="MYJ2645" s="59"/>
      <c r="MYK2645" s="59"/>
      <c r="MYL2645" s="59"/>
      <c r="MYM2645" s="59"/>
      <c r="MYN2645" s="59"/>
      <c r="MYO2645" s="59"/>
      <c r="MYP2645" s="59"/>
      <c r="MYQ2645" s="59"/>
      <c r="MYR2645" s="59"/>
      <c r="MYS2645" s="59"/>
      <c r="MYT2645" s="59"/>
      <c r="MYU2645" s="59"/>
      <c r="MYV2645" s="59"/>
      <c r="MYW2645" s="59"/>
      <c r="MYX2645" s="59"/>
      <c r="MYY2645" s="59"/>
      <c r="MYZ2645" s="59"/>
      <c r="MZA2645" s="59"/>
      <c r="MZB2645" s="59"/>
      <c r="MZC2645" s="59"/>
      <c r="MZD2645" s="59"/>
      <c r="MZE2645" s="59"/>
      <c r="MZF2645" s="59"/>
      <c r="MZG2645" s="59"/>
      <c r="MZH2645" s="59"/>
      <c r="MZI2645" s="59"/>
      <c r="MZJ2645" s="59"/>
      <c r="MZK2645" s="59"/>
      <c r="MZL2645" s="59"/>
      <c r="MZM2645" s="59"/>
      <c r="MZN2645" s="59"/>
      <c r="MZO2645" s="59"/>
      <c r="MZP2645" s="59"/>
      <c r="MZQ2645" s="59"/>
      <c r="MZR2645" s="59"/>
      <c r="MZS2645" s="59"/>
      <c r="MZT2645" s="59"/>
      <c r="MZU2645" s="59"/>
      <c r="MZV2645" s="59"/>
      <c r="MZW2645" s="59"/>
      <c r="MZX2645" s="59"/>
      <c r="MZY2645" s="59"/>
      <c r="MZZ2645" s="59"/>
      <c r="NAA2645" s="59"/>
      <c r="NAB2645" s="59"/>
      <c r="NAC2645" s="59"/>
      <c r="NAD2645" s="59"/>
      <c r="NAE2645" s="59"/>
      <c r="NAF2645" s="59"/>
      <c r="NAG2645" s="59"/>
      <c r="NAH2645" s="59"/>
      <c r="NAI2645" s="59"/>
      <c r="NAJ2645" s="59"/>
      <c r="NAK2645" s="59"/>
      <c r="NAL2645" s="59"/>
      <c r="NAM2645" s="59"/>
      <c r="NAN2645" s="59"/>
      <c r="NAO2645" s="59"/>
      <c r="NAP2645" s="59"/>
      <c r="NAQ2645" s="59"/>
      <c r="NAR2645" s="59"/>
      <c r="NAS2645" s="59"/>
      <c r="NAT2645" s="59"/>
      <c r="NAU2645" s="59"/>
      <c r="NAV2645" s="59"/>
      <c r="NAW2645" s="59"/>
      <c r="NAX2645" s="59"/>
      <c r="NAY2645" s="59"/>
      <c r="NAZ2645" s="59"/>
      <c r="NBA2645" s="59"/>
      <c r="NBB2645" s="59"/>
      <c r="NBC2645" s="59"/>
      <c r="NBD2645" s="59"/>
      <c r="NBE2645" s="59"/>
      <c r="NBF2645" s="59"/>
      <c r="NBG2645" s="59"/>
      <c r="NBH2645" s="59"/>
      <c r="NBI2645" s="59"/>
      <c r="NBJ2645" s="59"/>
      <c r="NBK2645" s="59"/>
      <c r="NBL2645" s="59"/>
      <c r="NBM2645" s="59"/>
      <c r="NBN2645" s="59"/>
      <c r="NBO2645" s="59"/>
      <c r="NBP2645" s="59"/>
      <c r="NBQ2645" s="59"/>
      <c r="NBR2645" s="59"/>
      <c r="NBS2645" s="59"/>
      <c r="NBT2645" s="59"/>
      <c r="NBU2645" s="59"/>
      <c r="NBV2645" s="59"/>
      <c r="NBW2645" s="59"/>
      <c r="NBX2645" s="59"/>
      <c r="NBY2645" s="59"/>
      <c r="NBZ2645" s="59"/>
      <c r="NCA2645" s="59"/>
      <c r="NCB2645" s="59"/>
      <c r="NCC2645" s="59"/>
      <c r="NCD2645" s="59"/>
      <c r="NCE2645" s="59"/>
      <c r="NCF2645" s="59"/>
      <c r="NCG2645" s="59"/>
      <c r="NCH2645" s="59"/>
      <c r="NCI2645" s="59"/>
      <c r="NCJ2645" s="59"/>
      <c r="NCK2645" s="59"/>
      <c r="NCL2645" s="59"/>
      <c r="NCM2645" s="59"/>
      <c r="NCN2645" s="59"/>
      <c r="NCO2645" s="59"/>
      <c r="NCP2645" s="59"/>
      <c r="NCQ2645" s="59"/>
      <c r="NCR2645" s="59"/>
      <c r="NCS2645" s="59"/>
      <c r="NCT2645" s="59"/>
      <c r="NCU2645" s="59"/>
      <c r="NCV2645" s="59"/>
      <c r="NCW2645" s="59"/>
      <c r="NCX2645" s="59"/>
      <c r="NCY2645" s="59"/>
      <c r="NCZ2645" s="59"/>
      <c r="NDA2645" s="59"/>
      <c r="NDB2645" s="59"/>
      <c r="NDC2645" s="59"/>
      <c r="NDD2645" s="59"/>
      <c r="NDE2645" s="59"/>
      <c r="NDF2645" s="59"/>
      <c r="NDG2645" s="59"/>
      <c r="NDH2645" s="59"/>
      <c r="NDI2645" s="59"/>
      <c r="NDJ2645" s="59"/>
      <c r="NDK2645" s="59"/>
      <c r="NDL2645" s="59"/>
      <c r="NDM2645" s="59"/>
      <c r="NDN2645" s="59"/>
      <c r="NDO2645" s="59"/>
      <c r="NDP2645" s="59"/>
      <c r="NDQ2645" s="59"/>
      <c r="NDR2645" s="59"/>
      <c r="NDS2645" s="59"/>
      <c r="NDT2645" s="59"/>
      <c r="NDU2645" s="59"/>
      <c r="NDV2645" s="59"/>
      <c r="NDW2645" s="59"/>
      <c r="NDX2645" s="59"/>
      <c r="NDY2645" s="59"/>
      <c r="NDZ2645" s="59"/>
      <c r="NEA2645" s="59"/>
      <c r="NEB2645" s="59"/>
      <c r="NEC2645" s="59"/>
      <c r="NED2645" s="59"/>
      <c r="NEE2645" s="59"/>
      <c r="NEF2645" s="59"/>
      <c r="NEG2645" s="59"/>
      <c r="NEH2645" s="59"/>
      <c r="NEI2645" s="59"/>
      <c r="NEJ2645" s="59"/>
      <c r="NEK2645" s="59"/>
      <c r="NEL2645" s="59"/>
      <c r="NEM2645" s="59"/>
      <c r="NEN2645" s="59"/>
      <c r="NEO2645" s="59"/>
      <c r="NEP2645" s="59"/>
      <c r="NEQ2645" s="59"/>
      <c r="NER2645" s="59"/>
      <c r="NES2645" s="59"/>
      <c r="NET2645" s="59"/>
      <c r="NEU2645" s="59"/>
      <c r="NEV2645" s="59"/>
      <c r="NEW2645" s="59"/>
      <c r="NEX2645" s="59"/>
      <c r="NEY2645" s="59"/>
      <c r="NEZ2645" s="59"/>
      <c r="NFA2645" s="59"/>
      <c r="NFB2645" s="59"/>
      <c r="NFC2645" s="59"/>
      <c r="NFD2645" s="59"/>
      <c r="NFE2645" s="59"/>
      <c r="NFF2645" s="59"/>
      <c r="NFG2645" s="59"/>
      <c r="NFH2645" s="59"/>
      <c r="NFI2645" s="59"/>
      <c r="NFJ2645" s="59"/>
      <c r="NFK2645" s="59"/>
      <c r="NFL2645" s="59"/>
      <c r="NFM2645" s="59"/>
      <c r="NFN2645" s="59"/>
      <c r="NFO2645" s="59"/>
      <c r="NFP2645" s="59"/>
      <c r="NFQ2645" s="59"/>
      <c r="NFR2645" s="59"/>
      <c r="NFS2645" s="59"/>
      <c r="NFT2645" s="59"/>
      <c r="NFU2645" s="59"/>
      <c r="NFV2645" s="59"/>
      <c r="NFW2645" s="59"/>
      <c r="NFX2645" s="59"/>
      <c r="NFY2645" s="59"/>
      <c r="NFZ2645" s="59"/>
      <c r="NGA2645" s="59"/>
      <c r="NGB2645" s="59"/>
      <c r="NGC2645" s="59"/>
      <c r="NGD2645" s="59"/>
      <c r="NGE2645" s="59"/>
      <c r="NGF2645" s="59"/>
      <c r="NGG2645" s="59"/>
      <c r="NGH2645" s="59"/>
      <c r="NGI2645" s="59"/>
      <c r="NGJ2645" s="59"/>
      <c r="NGK2645" s="59"/>
      <c r="NGL2645" s="59"/>
      <c r="NGM2645" s="59"/>
      <c r="NGN2645" s="59"/>
      <c r="NGO2645" s="59"/>
      <c r="NGP2645" s="59"/>
      <c r="NGQ2645" s="59"/>
      <c r="NGR2645" s="59"/>
      <c r="NGS2645" s="59"/>
      <c r="NGT2645" s="59"/>
      <c r="NGU2645" s="59"/>
      <c r="NGV2645" s="59"/>
      <c r="NGW2645" s="59"/>
      <c r="NGX2645" s="59"/>
      <c r="NGY2645" s="59"/>
      <c r="NGZ2645" s="59"/>
      <c r="NHA2645" s="59"/>
      <c r="NHB2645" s="59"/>
      <c r="NHC2645" s="59"/>
      <c r="NHD2645" s="59"/>
      <c r="NHE2645" s="59"/>
      <c r="NHF2645" s="59"/>
      <c r="NHG2645" s="59"/>
      <c r="NHH2645" s="59"/>
      <c r="NHI2645" s="59"/>
      <c r="NHJ2645" s="59"/>
      <c r="NHK2645" s="59"/>
      <c r="NHL2645" s="59"/>
      <c r="NHM2645" s="59"/>
      <c r="NHN2645" s="59"/>
      <c r="NHO2645" s="59"/>
      <c r="NHP2645" s="59"/>
      <c r="NHQ2645" s="59"/>
      <c r="NHR2645" s="59"/>
      <c r="NHS2645" s="59"/>
      <c r="NHT2645" s="59"/>
      <c r="NHU2645" s="59"/>
      <c r="NHV2645" s="59"/>
      <c r="NHW2645" s="59"/>
      <c r="NHX2645" s="59"/>
      <c r="NHY2645" s="59"/>
      <c r="NHZ2645" s="59"/>
      <c r="NIA2645" s="59"/>
      <c r="NIB2645" s="59"/>
      <c r="NIC2645" s="59"/>
      <c r="NID2645" s="59"/>
      <c r="NIE2645" s="59"/>
      <c r="NIF2645" s="59"/>
      <c r="NIG2645" s="59"/>
      <c r="NIH2645" s="59"/>
      <c r="NII2645" s="59"/>
      <c r="NIJ2645" s="59"/>
      <c r="NIK2645" s="59"/>
      <c r="NIL2645" s="59"/>
      <c r="NIM2645" s="59"/>
      <c r="NIN2645" s="59"/>
      <c r="NIO2645" s="59"/>
      <c r="NIP2645" s="59"/>
      <c r="NIQ2645" s="59"/>
      <c r="NIR2645" s="59"/>
      <c r="NIS2645" s="59"/>
      <c r="NIT2645" s="59"/>
      <c r="NIU2645" s="59"/>
      <c r="NIV2645" s="59"/>
      <c r="NIW2645" s="59"/>
      <c r="NIX2645" s="59"/>
      <c r="NIY2645" s="59"/>
      <c r="NIZ2645" s="59"/>
      <c r="NJA2645" s="59"/>
      <c r="NJB2645" s="59"/>
      <c r="NJC2645" s="59"/>
      <c r="NJD2645" s="59"/>
      <c r="NJE2645" s="59"/>
      <c r="NJF2645" s="59"/>
      <c r="NJG2645" s="59"/>
      <c r="NJH2645" s="59"/>
      <c r="NJI2645" s="59"/>
      <c r="NJJ2645" s="59"/>
      <c r="NJK2645" s="59"/>
      <c r="NJL2645" s="59"/>
      <c r="NJM2645" s="59"/>
      <c r="NJN2645" s="59"/>
      <c r="NJO2645" s="59"/>
      <c r="NJP2645" s="59"/>
      <c r="NJQ2645" s="59"/>
      <c r="NJR2645" s="59"/>
      <c r="NJS2645" s="59"/>
      <c r="NJT2645" s="59"/>
      <c r="NJU2645" s="59"/>
      <c r="NJV2645" s="59"/>
      <c r="NJW2645" s="59"/>
      <c r="NJX2645" s="59"/>
      <c r="NJY2645" s="59"/>
      <c r="NJZ2645" s="59"/>
      <c r="NKA2645" s="59"/>
      <c r="NKB2645" s="59"/>
      <c r="NKC2645" s="59"/>
      <c r="NKD2645" s="59"/>
      <c r="NKE2645" s="59"/>
      <c r="NKF2645" s="59"/>
      <c r="NKG2645" s="59"/>
      <c r="NKH2645" s="59"/>
      <c r="NKI2645" s="59"/>
      <c r="NKJ2645" s="59"/>
      <c r="NKK2645" s="59"/>
      <c r="NKL2645" s="59"/>
      <c r="NKM2645" s="59"/>
      <c r="NKN2645" s="59"/>
      <c r="NKO2645" s="59"/>
      <c r="NKP2645" s="59"/>
      <c r="NKQ2645" s="59"/>
      <c r="NKR2645" s="59"/>
      <c r="NKS2645" s="59"/>
      <c r="NKT2645" s="59"/>
      <c r="NKU2645" s="59"/>
      <c r="NKV2645" s="59"/>
      <c r="NKW2645" s="59"/>
      <c r="NKX2645" s="59"/>
      <c r="NKY2645" s="59"/>
      <c r="NKZ2645" s="59"/>
      <c r="NLA2645" s="59"/>
      <c r="NLB2645" s="59"/>
      <c r="NLC2645" s="59"/>
      <c r="NLD2645" s="59"/>
      <c r="NLE2645" s="59"/>
      <c r="NLF2645" s="59"/>
      <c r="NLG2645" s="59"/>
      <c r="NLH2645" s="59"/>
      <c r="NLI2645" s="59"/>
      <c r="NLJ2645" s="59"/>
      <c r="NLK2645" s="59"/>
      <c r="NLL2645" s="59"/>
      <c r="NLM2645" s="59"/>
      <c r="NLN2645" s="59"/>
      <c r="NLO2645" s="59"/>
      <c r="NLP2645" s="59"/>
      <c r="NLQ2645" s="59"/>
      <c r="NLR2645" s="59"/>
      <c r="NLS2645" s="59"/>
      <c r="NLT2645" s="59"/>
      <c r="NLU2645" s="59"/>
      <c r="NLV2645" s="59"/>
      <c r="NLW2645" s="59"/>
      <c r="NLX2645" s="59"/>
      <c r="NLY2645" s="59"/>
      <c r="NLZ2645" s="59"/>
      <c r="NMA2645" s="59"/>
      <c r="NMB2645" s="59"/>
      <c r="NMC2645" s="59"/>
      <c r="NMD2645" s="59"/>
      <c r="NME2645" s="59"/>
      <c r="NMF2645" s="59"/>
      <c r="NMG2645" s="59"/>
      <c r="NMH2645" s="59"/>
      <c r="NMI2645" s="59"/>
      <c r="NMJ2645" s="59"/>
      <c r="NMK2645" s="59"/>
      <c r="NML2645" s="59"/>
      <c r="NMM2645" s="59"/>
      <c r="NMN2645" s="59"/>
      <c r="NMO2645" s="59"/>
      <c r="NMP2645" s="59"/>
      <c r="NMQ2645" s="59"/>
      <c r="NMR2645" s="59"/>
      <c r="NMS2645" s="59"/>
      <c r="NMT2645" s="59"/>
      <c r="NMU2645" s="59"/>
      <c r="NMV2645" s="59"/>
      <c r="NMW2645" s="59"/>
      <c r="NMX2645" s="59"/>
      <c r="NMY2645" s="59"/>
      <c r="NMZ2645" s="59"/>
      <c r="NNA2645" s="59"/>
      <c r="NNB2645" s="59"/>
      <c r="NNC2645" s="59"/>
      <c r="NND2645" s="59"/>
      <c r="NNE2645" s="59"/>
      <c r="NNF2645" s="59"/>
      <c r="NNG2645" s="59"/>
      <c r="NNH2645" s="59"/>
      <c r="NNI2645" s="59"/>
      <c r="NNJ2645" s="59"/>
      <c r="NNK2645" s="59"/>
      <c r="NNL2645" s="59"/>
      <c r="NNM2645" s="59"/>
      <c r="NNN2645" s="59"/>
      <c r="NNO2645" s="59"/>
      <c r="NNP2645" s="59"/>
      <c r="NNQ2645" s="59"/>
      <c r="NNR2645" s="59"/>
      <c r="NNS2645" s="59"/>
      <c r="NNT2645" s="59"/>
      <c r="NNU2645" s="59"/>
      <c r="NNV2645" s="59"/>
      <c r="NNW2645" s="59"/>
      <c r="NNX2645" s="59"/>
      <c r="NNY2645" s="59"/>
      <c r="NNZ2645" s="59"/>
      <c r="NOA2645" s="59"/>
      <c r="NOB2645" s="59"/>
      <c r="NOC2645" s="59"/>
      <c r="NOD2645" s="59"/>
      <c r="NOE2645" s="59"/>
      <c r="NOF2645" s="59"/>
      <c r="NOG2645" s="59"/>
      <c r="NOH2645" s="59"/>
      <c r="NOI2645" s="59"/>
      <c r="NOJ2645" s="59"/>
      <c r="NOK2645" s="59"/>
      <c r="NOL2645" s="59"/>
      <c r="NOM2645" s="59"/>
      <c r="NON2645" s="59"/>
      <c r="NOO2645" s="59"/>
      <c r="NOP2645" s="59"/>
      <c r="NOQ2645" s="59"/>
      <c r="NOR2645" s="59"/>
      <c r="NOS2645" s="59"/>
      <c r="NOT2645" s="59"/>
      <c r="NOU2645" s="59"/>
      <c r="NOV2645" s="59"/>
      <c r="NOW2645" s="59"/>
      <c r="NOX2645" s="59"/>
      <c r="NOY2645" s="59"/>
      <c r="NOZ2645" s="59"/>
      <c r="NPA2645" s="59"/>
      <c r="NPB2645" s="59"/>
      <c r="NPC2645" s="59"/>
      <c r="NPD2645" s="59"/>
      <c r="NPE2645" s="59"/>
      <c r="NPF2645" s="59"/>
      <c r="NPG2645" s="59"/>
      <c r="NPH2645" s="59"/>
      <c r="NPI2645" s="59"/>
      <c r="NPJ2645" s="59"/>
      <c r="NPK2645" s="59"/>
      <c r="NPL2645" s="59"/>
      <c r="NPM2645" s="59"/>
      <c r="NPN2645" s="59"/>
      <c r="NPO2645" s="59"/>
      <c r="NPP2645" s="59"/>
      <c r="NPQ2645" s="59"/>
      <c r="NPR2645" s="59"/>
      <c r="NPS2645" s="59"/>
      <c r="NPT2645" s="59"/>
      <c r="NPU2645" s="59"/>
      <c r="NPV2645" s="59"/>
      <c r="NPW2645" s="59"/>
      <c r="NPX2645" s="59"/>
      <c r="NPY2645" s="59"/>
      <c r="NPZ2645" s="59"/>
      <c r="NQA2645" s="59"/>
      <c r="NQB2645" s="59"/>
      <c r="NQC2645" s="59"/>
      <c r="NQD2645" s="59"/>
      <c r="NQE2645" s="59"/>
      <c r="NQF2645" s="59"/>
      <c r="NQG2645" s="59"/>
      <c r="NQH2645" s="59"/>
      <c r="NQI2645" s="59"/>
      <c r="NQJ2645" s="59"/>
      <c r="NQK2645" s="59"/>
      <c r="NQL2645" s="59"/>
      <c r="NQM2645" s="59"/>
      <c r="NQN2645" s="59"/>
      <c r="NQO2645" s="59"/>
      <c r="NQP2645" s="59"/>
      <c r="NQQ2645" s="59"/>
      <c r="NQR2645" s="59"/>
      <c r="NQS2645" s="59"/>
      <c r="NQT2645" s="59"/>
      <c r="NQU2645" s="59"/>
      <c r="NQV2645" s="59"/>
      <c r="NQW2645" s="59"/>
      <c r="NQX2645" s="59"/>
      <c r="NQY2645" s="59"/>
      <c r="NQZ2645" s="59"/>
      <c r="NRA2645" s="59"/>
      <c r="NRB2645" s="59"/>
      <c r="NRC2645" s="59"/>
      <c r="NRD2645" s="59"/>
      <c r="NRE2645" s="59"/>
      <c r="NRF2645" s="59"/>
      <c r="NRG2645" s="59"/>
      <c r="NRH2645" s="59"/>
      <c r="NRI2645" s="59"/>
      <c r="NRJ2645" s="59"/>
      <c r="NRK2645" s="59"/>
      <c r="NRL2645" s="59"/>
      <c r="NRM2645" s="59"/>
      <c r="NRN2645" s="59"/>
      <c r="NRO2645" s="59"/>
      <c r="NRP2645" s="59"/>
      <c r="NRQ2645" s="59"/>
      <c r="NRR2645" s="59"/>
      <c r="NRS2645" s="59"/>
      <c r="NRT2645" s="59"/>
      <c r="NRU2645" s="59"/>
      <c r="NRV2645" s="59"/>
      <c r="NRW2645" s="59"/>
      <c r="NRX2645" s="59"/>
      <c r="NRY2645" s="59"/>
      <c r="NRZ2645" s="59"/>
      <c r="NSA2645" s="59"/>
      <c r="NSB2645" s="59"/>
      <c r="NSC2645" s="59"/>
      <c r="NSD2645" s="59"/>
      <c r="NSE2645" s="59"/>
      <c r="NSF2645" s="59"/>
      <c r="NSG2645" s="59"/>
      <c r="NSH2645" s="59"/>
      <c r="NSI2645" s="59"/>
      <c r="NSJ2645" s="59"/>
      <c r="NSK2645" s="59"/>
      <c r="NSL2645" s="59"/>
      <c r="NSM2645" s="59"/>
      <c r="NSN2645" s="59"/>
      <c r="NSO2645" s="59"/>
      <c r="NSP2645" s="59"/>
      <c r="NSQ2645" s="59"/>
      <c r="NSR2645" s="59"/>
      <c r="NSS2645" s="59"/>
      <c r="NST2645" s="59"/>
      <c r="NSU2645" s="59"/>
      <c r="NSV2645" s="59"/>
      <c r="NSW2645" s="59"/>
      <c r="NSX2645" s="59"/>
      <c r="NSY2645" s="59"/>
      <c r="NSZ2645" s="59"/>
      <c r="NTA2645" s="59"/>
      <c r="NTB2645" s="59"/>
      <c r="NTC2645" s="59"/>
      <c r="NTD2645" s="59"/>
      <c r="NTE2645" s="59"/>
      <c r="NTF2645" s="59"/>
      <c r="NTG2645" s="59"/>
      <c r="NTH2645" s="59"/>
      <c r="NTI2645" s="59"/>
      <c r="NTJ2645" s="59"/>
      <c r="NTK2645" s="59"/>
      <c r="NTL2645" s="59"/>
      <c r="NTM2645" s="59"/>
      <c r="NTN2645" s="59"/>
      <c r="NTO2645" s="59"/>
      <c r="NTP2645" s="59"/>
      <c r="NTQ2645" s="59"/>
      <c r="NTR2645" s="59"/>
      <c r="NTS2645" s="59"/>
      <c r="NTT2645" s="59"/>
      <c r="NTU2645" s="59"/>
      <c r="NTV2645" s="59"/>
      <c r="NTW2645" s="59"/>
      <c r="NTX2645" s="59"/>
      <c r="NTY2645" s="59"/>
      <c r="NTZ2645" s="59"/>
      <c r="NUA2645" s="59"/>
      <c r="NUB2645" s="59"/>
      <c r="NUC2645" s="59"/>
      <c r="NUD2645" s="59"/>
      <c r="NUE2645" s="59"/>
      <c r="NUF2645" s="59"/>
      <c r="NUG2645" s="59"/>
      <c r="NUH2645" s="59"/>
      <c r="NUI2645" s="59"/>
      <c r="NUJ2645" s="59"/>
      <c r="NUK2645" s="59"/>
      <c r="NUL2645" s="59"/>
      <c r="NUM2645" s="59"/>
      <c r="NUN2645" s="59"/>
      <c r="NUO2645" s="59"/>
      <c r="NUP2645" s="59"/>
      <c r="NUQ2645" s="59"/>
      <c r="NUR2645" s="59"/>
      <c r="NUS2645" s="59"/>
      <c r="NUT2645" s="59"/>
      <c r="NUU2645" s="59"/>
      <c r="NUV2645" s="59"/>
      <c r="NUW2645" s="59"/>
      <c r="NUX2645" s="59"/>
      <c r="NUY2645" s="59"/>
      <c r="NUZ2645" s="59"/>
      <c r="NVA2645" s="59"/>
      <c r="NVB2645" s="59"/>
      <c r="NVC2645" s="59"/>
      <c r="NVD2645" s="59"/>
      <c r="NVE2645" s="59"/>
      <c r="NVF2645" s="59"/>
      <c r="NVG2645" s="59"/>
      <c r="NVH2645" s="59"/>
      <c r="NVI2645" s="59"/>
      <c r="NVJ2645" s="59"/>
      <c r="NVK2645" s="59"/>
      <c r="NVL2645" s="59"/>
      <c r="NVM2645" s="59"/>
      <c r="NVN2645" s="59"/>
      <c r="NVO2645" s="59"/>
      <c r="NVP2645" s="59"/>
      <c r="NVQ2645" s="59"/>
      <c r="NVR2645" s="59"/>
      <c r="NVS2645" s="59"/>
      <c r="NVT2645" s="59"/>
      <c r="NVU2645" s="59"/>
      <c r="NVV2645" s="59"/>
      <c r="NVW2645" s="59"/>
      <c r="NVX2645" s="59"/>
      <c r="NVY2645" s="59"/>
      <c r="NVZ2645" s="59"/>
      <c r="NWA2645" s="59"/>
      <c r="NWB2645" s="59"/>
      <c r="NWC2645" s="59"/>
      <c r="NWD2645" s="59"/>
      <c r="NWE2645" s="59"/>
      <c r="NWF2645" s="59"/>
      <c r="NWG2645" s="59"/>
      <c r="NWH2645" s="59"/>
      <c r="NWI2645" s="59"/>
      <c r="NWJ2645" s="59"/>
      <c r="NWK2645" s="59"/>
      <c r="NWL2645" s="59"/>
      <c r="NWM2645" s="59"/>
      <c r="NWN2645" s="59"/>
      <c r="NWO2645" s="59"/>
      <c r="NWP2645" s="59"/>
      <c r="NWQ2645" s="59"/>
      <c r="NWR2645" s="59"/>
      <c r="NWS2645" s="59"/>
      <c r="NWT2645" s="59"/>
      <c r="NWU2645" s="59"/>
      <c r="NWV2645" s="59"/>
      <c r="NWW2645" s="59"/>
      <c r="NWX2645" s="59"/>
      <c r="NWY2645" s="59"/>
      <c r="NWZ2645" s="59"/>
      <c r="NXA2645" s="59"/>
      <c r="NXB2645" s="59"/>
      <c r="NXC2645" s="59"/>
      <c r="NXD2645" s="59"/>
      <c r="NXE2645" s="59"/>
      <c r="NXF2645" s="59"/>
      <c r="NXG2645" s="59"/>
      <c r="NXH2645" s="59"/>
      <c r="NXI2645" s="59"/>
      <c r="NXJ2645" s="59"/>
      <c r="NXK2645" s="59"/>
      <c r="NXL2645" s="59"/>
      <c r="NXM2645" s="59"/>
      <c r="NXN2645" s="59"/>
      <c r="NXO2645" s="59"/>
      <c r="NXP2645" s="59"/>
      <c r="NXQ2645" s="59"/>
      <c r="NXR2645" s="59"/>
      <c r="NXS2645" s="59"/>
      <c r="NXT2645" s="59"/>
      <c r="NXU2645" s="59"/>
      <c r="NXV2645" s="59"/>
      <c r="NXW2645" s="59"/>
      <c r="NXX2645" s="59"/>
      <c r="NXY2645" s="59"/>
      <c r="NXZ2645" s="59"/>
      <c r="NYA2645" s="59"/>
      <c r="NYB2645" s="59"/>
      <c r="NYC2645" s="59"/>
      <c r="NYD2645" s="59"/>
      <c r="NYE2645" s="59"/>
      <c r="NYF2645" s="59"/>
      <c r="NYG2645" s="59"/>
      <c r="NYH2645" s="59"/>
      <c r="NYI2645" s="59"/>
      <c r="NYJ2645" s="59"/>
      <c r="NYK2645" s="59"/>
      <c r="NYL2645" s="59"/>
      <c r="NYM2645" s="59"/>
      <c r="NYN2645" s="59"/>
      <c r="NYO2645" s="59"/>
      <c r="NYP2645" s="59"/>
      <c r="NYQ2645" s="59"/>
      <c r="NYR2645" s="59"/>
      <c r="NYS2645" s="59"/>
      <c r="NYT2645" s="59"/>
      <c r="NYU2645" s="59"/>
      <c r="NYV2645" s="59"/>
      <c r="NYW2645" s="59"/>
      <c r="NYX2645" s="59"/>
      <c r="NYY2645" s="59"/>
      <c r="NYZ2645" s="59"/>
      <c r="NZA2645" s="59"/>
      <c r="NZB2645" s="59"/>
      <c r="NZC2645" s="59"/>
      <c r="NZD2645" s="59"/>
      <c r="NZE2645" s="59"/>
      <c r="NZF2645" s="59"/>
      <c r="NZG2645" s="59"/>
      <c r="NZH2645" s="59"/>
      <c r="NZI2645" s="59"/>
      <c r="NZJ2645" s="59"/>
      <c r="NZK2645" s="59"/>
      <c r="NZL2645" s="59"/>
      <c r="NZM2645" s="59"/>
      <c r="NZN2645" s="59"/>
      <c r="NZO2645" s="59"/>
      <c r="NZP2645" s="59"/>
      <c r="NZQ2645" s="59"/>
      <c r="NZR2645" s="59"/>
      <c r="NZS2645" s="59"/>
      <c r="NZT2645" s="59"/>
      <c r="NZU2645" s="59"/>
      <c r="NZV2645" s="59"/>
      <c r="NZW2645" s="59"/>
      <c r="NZX2645" s="59"/>
      <c r="NZY2645" s="59"/>
      <c r="NZZ2645" s="59"/>
      <c r="OAA2645" s="59"/>
      <c r="OAB2645" s="59"/>
      <c r="OAC2645" s="59"/>
      <c r="OAD2645" s="59"/>
      <c r="OAE2645" s="59"/>
      <c r="OAF2645" s="59"/>
      <c r="OAG2645" s="59"/>
      <c r="OAH2645" s="59"/>
      <c r="OAI2645" s="59"/>
      <c r="OAJ2645" s="59"/>
      <c r="OAK2645" s="59"/>
      <c r="OAL2645" s="59"/>
      <c r="OAM2645" s="59"/>
      <c r="OAN2645" s="59"/>
      <c r="OAO2645" s="59"/>
      <c r="OAP2645" s="59"/>
      <c r="OAQ2645" s="59"/>
      <c r="OAR2645" s="59"/>
      <c r="OAS2645" s="59"/>
      <c r="OAT2645" s="59"/>
      <c r="OAU2645" s="59"/>
      <c r="OAV2645" s="59"/>
      <c r="OAW2645" s="59"/>
      <c r="OAX2645" s="59"/>
      <c r="OAY2645" s="59"/>
      <c r="OAZ2645" s="59"/>
      <c r="OBA2645" s="59"/>
      <c r="OBB2645" s="59"/>
      <c r="OBC2645" s="59"/>
      <c r="OBD2645" s="59"/>
      <c r="OBE2645" s="59"/>
      <c r="OBF2645" s="59"/>
      <c r="OBG2645" s="59"/>
      <c r="OBH2645" s="59"/>
      <c r="OBI2645" s="59"/>
      <c r="OBJ2645" s="59"/>
      <c r="OBK2645" s="59"/>
      <c r="OBL2645" s="59"/>
      <c r="OBM2645" s="59"/>
      <c r="OBN2645" s="59"/>
      <c r="OBO2645" s="59"/>
      <c r="OBP2645" s="59"/>
      <c r="OBQ2645" s="59"/>
      <c r="OBR2645" s="59"/>
      <c r="OBS2645" s="59"/>
      <c r="OBT2645" s="59"/>
      <c r="OBU2645" s="59"/>
      <c r="OBV2645" s="59"/>
      <c r="OBW2645" s="59"/>
      <c r="OBX2645" s="59"/>
      <c r="OBY2645" s="59"/>
      <c r="OBZ2645" s="59"/>
      <c r="OCA2645" s="59"/>
      <c r="OCB2645" s="59"/>
      <c r="OCC2645" s="59"/>
      <c r="OCD2645" s="59"/>
      <c r="OCE2645" s="59"/>
      <c r="OCF2645" s="59"/>
      <c r="OCG2645" s="59"/>
      <c r="OCH2645" s="59"/>
      <c r="OCI2645" s="59"/>
      <c r="OCJ2645" s="59"/>
      <c r="OCK2645" s="59"/>
      <c r="OCL2645" s="59"/>
      <c r="OCM2645" s="59"/>
      <c r="OCN2645" s="59"/>
      <c r="OCO2645" s="59"/>
      <c r="OCP2645" s="59"/>
      <c r="OCQ2645" s="59"/>
      <c r="OCR2645" s="59"/>
      <c r="OCS2645" s="59"/>
      <c r="OCT2645" s="59"/>
      <c r="OCU2645" s="59"/>
      <c r="OCV2645" s="59"/>
      <c r="OCW2645" s="59"/>
      <c r="OCX2645" s="59"/>
      <c r="OCY2645" s="59"/>
      <c r="OCZ2645" s="59"/>
      <c r="ODA2645" s="59"/>
      <c r="ODB2645" s="59"/>
      <c r="ODC2645" s="59"/>
      <c r="ODD2645" s="59"/>
      <c r="ODE2645" s="59"/>
      <c r="ODF2645" s="59"/>
      <c r="ODG2645" s="59"/>
      <c r="ODH2645" s="59"/>
      <c r="ODI2645" s="59"/>
      <c r="ODJ2645" s="59"/>
      <c r="ODK2645" s="59"/>
      <c r="ODL2645" s="59"/>
      <c r="ODM2645" s="59"/>
      <c r="ODN2645" s="59"/>
      <c r="ODO2645" s="59"/>
      <c r="ODP2645" s="59"/>
      <c r="ODQ2645" s="59"/>
      <c r="ODR2645" s="59"/>
      <c r="ODS2645" s="59"/>
      <c r="ODT2645" s="59"/>
      <c r="ODU2645" s="59"/>
      <c r="ODV2645" s="59"/>
      <c r="ODW2645" s="59"/>
      <c r="ODX2645" s="59"/>
      <c r="ODY2645" s="59"/>
      <c r="ODZ2645" s="59"/>
      <c r="OEA2645" s="59"/>
      <c r="OEB2645" s="59"/>
      <c r="OEC2645" s="59"/>
      <c r="OED2645" s="59"/>
      <c r="OEE2645" s="59"/>
      <c r="OEF2645" s="59"/>
      <c r="OEG2645" s="59"/>
      <c r="OEH2645" s="59"/>
      <c r="OEI2645" s="59"/>
      <c r="OEJ2645" s="59"/>
      <c r="OEK2645" s="59"/>
      <c r="OEL2645" s="59"/>
      <c r="OEM2645" s="59"/>
      <c r="OEN2645" s="59"/>
      <c r="OEO2645" s="59"/>
      <c r="OEP2645" s="59"/>
      <c r="OEQ2645" s="59"/>
      <c r="OER2645" s="59"/>
      <c r="OES2645" s="59"/>
      <c r="OET2645" s="59"/>
      <c r="OEU2645" s="59"/>
      <c r="OEV2645" s="59"/>
      <c r="OEW2645" s="59"/>
      <c r="OEX2645" s="59"/>
      <c r="OEY2645" s="59"/>
      <c r="OEZ2645" s="59"/>
      <c r="OFA2645" s="59"/>
      <c r="OFB2645" s="59"/>
      <c r="OFC2645" s="59"/>
      <c r="OFD2645" s="59"/>
      <c r="OFE2645" s="59"/>
      <c r="OFF2645" s="59"/>
      <c r="OFG2645" s="59"/>
      <c r="OFH2645" s="59"/>
      <c r="OFI2645" s="59"/>
      <c r="OFJ2645" s="59"/>
      <c r="OFK2645" s="59"/>
      <c r="OFL2645" s="59"/>
      <c r="OFM2645" s="59"/>
      <c r="OFN2645" s="59"/>
      <c r="OFO2645" s="59"/>
      <c r="OFP2645" s="59"/>
      <c r="OFQ2645" s="59"/>
      <c r="OFR2645" s="59"/>
      <c r="OFS2645" s="59"/>
      <c r="OFT2645" s="59"/>
      <c r="OFU2645" s="59"/>
      <c r="OFV2645" s="59"/>
      <c r="OFW2645" s="59"/>
      <c r="OFX2645" s="59"/>
      <c r="OFY2645" s="59"/>
      <c r="OFZ2645" s="59"/>
      <c r="OGA2645" s="59"/>
      <c r="OGB2645" s="59"/>
      <c r="OGC2645" s="59"/>
      <c r="OGD2645" s="59"/>
      <c r="OGE2645" s="59"/>
      <c r="OGF2645" s="59"/>
      <c r="OGG2645" s="59"/>
      <c r="OGH2645" s="59"/>
      <c r="OGI2645" s="59"/>
      <c r="OGJ2645" s="59"/>
      <c r="OGK2645" s="59"/>
      <c r="OGL2645" s="59"/>
      <c r="OGM2645" s="59"/>
      <c r="OGN2645" s="59"/>
      <c r="OGO2645" s="59"/>
      <c r="OGP2645" s="59"/>
      <c r="OGQ2645" s="59"/>
      <c r="OGR2645" s="59"/>
      <c r="OGS2645" s="59"/>
      <c r="OGT2645" s="59"/>
      <c r="OGU2645" s="59"/>
      <c r="OGV2645" s="59"/>
      <c r="OGW2645" s="59"/>
      <c r="OGX2645" s="59"/>
      <c r="OGY2645" s="59"/>
      <c r="OGZ2645" s="59"/>
      <c r="OHA2645" s="59"/>
      <c r="OHB2645" s="59"/>
      <c r="OHC2645" s="59"/>
      <c r="OHD2645" s="59"/>
      <c r="OHE2645" s="59"/>
      <c r="OHF2645" s="59"/>
      <c r="OHG2645" s="59"/>
      <c r="OHH2645" s="59"/>
      <c r="OHI2645" s="59"/>
      <c r="OHJ2645" s="59"/>
      <c r="OHK2645" s="59"/>
      <c r="OHL2645" s="59"/>
      <c r="OHM2645" s="59"/>
      <c r="OHN2645" s="59"/>
      <c r="OHO2645" s="59"/>
      <c r="OHP2645" s="59"/>
      <c r="OHQ2645" s="59"/>
      <c r="OHR2645" s="59"/>
      <c r="OHS2645" s="59"/>
      <c r="OHT2645" s="59"/>
      <c r="OHU2645" s="59"/>
      <c r="OHV2645" s="59"/>
      <c r="OHW2645" s="59"/>
      <c r="OHX2645" s="59"/>
      <c r="OHY2645" s="59"/>
      <c r="OHZ2645" s="59"/>
      <c r="OIA2645" s="59"/>
      <c r="OIB2645" s="59"/>
      <c r="OIC2645" s="59"/>
      <c r="OID2645" s="59"/>
      <c r="OIE2645" s="59"/>
      <c r="OIF2645" s="59"/>
      <c r="OIG2645" s="59"/>
      <c r="OIH2645" s="59"/>
      <c r="OII2645" s="59"/>
      <c r="OIJ2645" s="59"/>
      <c r="OIK2645" s="59"/>
      <c r="OIL2645" s="59"/>
      <c r="OIM2645" s="59"/>
      <c r="OIN2645" s="59"/>
      <c r="OIO2645" s="59"/>
      <c r="OIP2645" s="59"/>
      <c r="OIQ2645" s="59"/>
      <c r="OIR2645" s="59"/>
      <c r="OIS2645" s="59"/>
      <c r="OIT2645" s="59"/>
      <c r="OIU2645" s="59"/>
      <c r="OIV2645" s="59"/>
      <c r="OIW2645" s="59"/>
      <c r="OIX2645" s="59"/>
      <c r="OIY2645" s="59"/>
      <c r="OIZ2645" s="59"/>
      <c r="OJA2645" s="59"/>
      <c r="OJB2645" s="59"/>
      <c r="OJC2645" s="59"/>
      <c r="OJD2645" s="59"/>
      <c r="OJE2645" s="59"/>
      <c r="OJF2645" s="59"/>
      <c r="OJG2645" s="59"/>
      <c r="OJH2645" s="59"/>
      <c r="OJI2645" s="59"/>
      <c r="OJJ2645" s="59"/>
      <c r="OJK2645" s="59"/>
      <c r="OJL2645" s="59"/>
      <c r="OJM2645" s="59"/>
      <c r="OJN2645" s="59"/>
      <c r="OJO2645" s="59"/>
      <c r="OJP2645" s="59"/>
      <c r="OJQ2645" s="59"/>
      <c r="OJR2645" s="59"/>
      <c r="OJS2645" s="59"/>
      <c r="OJT2645" s="59"/>
      <c r="OJU2645" s="59"/>
      <c r="OJV2645" s="59"/>
      <c r="OJW2645" s="59"/>
      <c r="OJX2645" s="59"/>
      <c r="OJY2645" s="59"/>
      <c r="OJZ2645" s="59"/>
      <c r="OKA2645" s="59"/>
      <c r="OKB2645" s="59"/>
      <c r="OKC2645" s="59"/>
      <c r="OKD2645" s="59"/>
      <c r="OKE2645" s="59"/>
      <c r="OKF2645" s="59"/>
      <c r="OKG2645" s="59"/>
      <c r="OKH2645" s="59"/>
      <c r="OKI2645" s="59"/>
      <c r="OKJ2645" s="59"/>
      <c r="OKK2645" s="59"/>
      <c r="OKL2645" s="59"/>
      <c r="OKM2645" s="59"/>
      <c r="OKN2645" s="59"/>
      <c r="OKO2645" s="59"/>
      <c r="OKP2645" s="59"/>
      <c r="OKQ2645" s="59"/>
      <c r="OKR2645" s="59"/>
      <c r="OKS2645" s="59"/>
      <c r="OKT2645" s="59"/>
      <c r="OKU2645" s="59"/>
      <c r="OKV2645" s="59"/>
      <c r="OKW2645" s="59"/>
      <c r="OKX2645" s="59"/>
      <c r="OKY2645" s="59"/>
      <c r="OKZ2645" s="59"/>
      <c r="OLA2645" s="59"/>
      <c r="OLB2645" s="59"/>
      <c r="OLC2645" s="59"/>
      <c r="OLD2645" s="59"/>
      <c r="OLE2645" s="59"/>
      <c r="OLF2645" s="59"/>
      <c r="OLG2645" s="59"/>
      <c r="OLH2645" s="59"/>
      <c r="OLI2645" s="59"/>
      <c r="OLJ2645" s="59"/>
      <c r="OLK2645" s="59"/>
      <c r="OLL2645" s="59"/>
      <c r="OLM2645" s="59"/>
      <c r="OLN2645" s="59"/>
      <c r="OLO2645" s="59"/>
      <c r="OLP2645" s="59"/>
      <c r="OLQ2645" s="59"/>
      <c r="OLR2645" s="59"/>
      <c r="OLS2645" s="59"/>
      <c r="OLT2645" s="59"/>
      <c r="OLU2645" s="59"/>
      <c r="OLV2645" s="59"/>
      <c r="OLW2645" s="59"/>
      <c r="OLX2645" s="59"/>
      <c r="OLY2645" s="59"/>
      <c r="OLZ2645" s="59"/>
      <c r="OMA2645" s="59"/>
      <c r="OMB2645" s="59"/>
      <c r="OMC2645" s="59"/>
      <c r="OMD2645" s="59"/>
      <c r="OME2645" s="59"/>
      <c r="OMF2645" s="59"/>
      <c r="OMG2645" s="59"/>
      <c r="OMH2645" s="59"/>
      <c r="OMI2645" s="59"/>
      <c r="OMJ2645" s="59"/>
      <c r="OMK2645" s="59"/>
      <c r="OML2645" s="59"/>
      <c r="OMM2645" s="59"/>
      <c r="OMN2645" s="59"/>
      <c r="OMO2645" s="59"/>
      <c r="OMP2645" s="59"/>
      <c r="OMQ2645" s="59"/>
      <c r="OMR2645" s="59"/>
      <c r="OMS2645" s="59"/>
      <c r="OMT2645" s="59"/>
      <c r="OMU2645" s="59"/>
      <c r="OMV2645" s="59"/>
      <c r="OMW2645" s="59"/>
      <c r="OMX2645" s="59"/>
      <c r="OMY2645" s="59"/>
      <c r="OMZ2645" s="59"/>
      <c r="ONA2645" s="59"/>
      <c r="ONB2645" s="59"/>
      <c r="ONC2645" s="59"/>
      <c r="OND2645" s="59"/>
      <c r="ONE2645" s="59"/>
      <c r="ONF2645" s="59"/>
      <c r="ONG2645" s="59"/>
      <c r="ONH2645" s="59"/>
      <c r="ONI2645" s="59"/>
      <c r="ONJ2645" s="59"/>
      <c r="ONK2645" s="59"/>
      <c r="ONL2645" s="59"/>
      <c r="ONM2645" s="59"/>
      <c r="ONN2645" s="59"/>
      <c r="ONO2645" s="59"/>
      <c r="ONP2645" s="59"/>
      <c r="ONQ2645" s="59"/>
      <c r="ONR2645" s="59"/>
      <c r="ONS2645" s="59"/>
      <c r="ONT2645" s="59"/>
      <c r="ONU2645" s="59"/>
      <c r="ONV2645" s="59"/>
      <c r="ONW2645" s="59"/>
      <c r="ONX2645" s="59"/>
      <c r="ONY2645" s="59"/>
      <c r="ONZ2645" s="59"/>
      <c r="OOA2645" s="59"/>
      <c r="OOB2645" s="59"/>
      <c r="OOC2645" s="59"/>
      <c r="OOD2645" s="59"/>
      <c r="OOE2645" s="59"/>
      <c r="OOF2645" s="59"/>
      <c r="OOG2645" s="59"/>
      <c r="OOH2645" s="59"/>
      <c r="OOI2645" s="59"/>
      <c r="OOJ2645" s="59"/>
      <c r="OOK2645" s="59"/>
      <c r="OOL2645" s="59"/>
      <c r="OOM2645" s="59"/>
      <c r="OON2645" s="59"/>
      <c r="OOO2645" s="59"/>
      <c r="OOP2645" s="59"/>
      <c r="OOQ2645" s="59"/>
      <c r="OOR2645" s="59"/>
      <c r="OOS2645" s="59"/>
      <c r="OOT2645" s="59"/>
      <c r="OOU2645" s="59"/>
      <c r="OOV2645" s="59"/>
      <c r="OOW2645" s="59"/>
      <c r="OOX2645" s="59"/>
      <c r="OOY2645" s="59"/>
      <c r="OOZ2645" s="59"/>
      <c r="OPA2645" s="59"/>
      <c r="OPB2645" s="59"/>
      <c r="OPC2645" s="59"/>
      <c r="OPD2645" s="59"/>
      <c r="OPE2645" s="59"/>
      <c r="OPF2645" s="59"/>
      <c r="OPG2645" s="59"/>
      <c r="OPH2645" s="59"/>
      <c r="OPI2645" s="59"/>
      <c r="OPJ2645" s="59"/>
      <c r="OPK2645" s="59"/>
      <c r="OPL2645" s="59"/>
      <c r="OPM2645" s="59"/>
      <c r="OPN2645" s="59"/>
      <c r="OPO2645" s="59"/>
      <c r="OPP2645" s="59"/>
      <c r="OPQ2645" s="59"/>
      <c r="OPR2645" s="59"/>
      <c r="OPS2645" s="59"/>
      <c r="OPT2645" s="59"/>
      <c r="OPU2645" s="59"/>
      <c r="OPV2645" s="59"/>
      <c r="OPW2645" s="59"/>
      <c r="OPX2645" s="59"/>
      <c r="OPY2645" s="59"/>
      <c r="OPZ2645" s="59"/>
      <c r="OQA2645" s="59"/>
      <c r="OQB2645" s="59"/>
      <c r="OQC2645" s="59"/>
      <c r="OQD2645" s="59"/>
      <c r="OQE2645" s="59"/>
      <c r="OQF2645" s="59"/>
      <c r="OQG2645" s="59"/>
      <c r="OQH2645" s="59"/>
      <c r="OQI2645" s="59"/>
      <c r="OQJ2645" s="59"/>
      <c r="OQK2645" s="59"/>
      <c r="OQL2645" s="59"/>
      <c r="OQM2645" s="59"/>
      <c r="OQN2645" s="59"/>
      <c r="OQO2645" s="59"/>
      <c r="OQP2645" s="59"/>
      <c r="OQQ2645" s="59"/>
      <c r="OQR2645" s="59"/>
      <c r="OQS2645" s="59"/>
      <c r="OQT2645" s="59"/>
      <c r="OQU2645" s="59"/>
      <c r="OQV2645" s="59"/>
      <c r="OQW2645" s="59"/>
      <c r="OQX2645" s="59"/>
      <c r="OQY2645" s="59"/>
      <c r="OQZ2645" s="59"/>
      <c r="ORA2645" s="59"/>
      <c r="ORB2645" s="59"/>
      <c r="ORC2645" s="59"/>
      <c r="ORD2645" s="59"/>
      <c r="ORE2645" s="59"/>
      <c r="ORF2645" s="59"/>
      <c r="ORG2645" s="59"/>
      <c r="ORH2645" s="59"/>
      <c r="ORI2645" s="59"/>
      <c r="ORJ2645" s="59"/>
      <c r="ORK2645" s="59"/>
      <c r="ORL2645" s="59"/>
      <c r="ORM2645" s="59"/>
      <c r="ORN2645" s="59"/>
      <c r="ORO2645" s="59"/>
      <c r="ORP2645" s="59"/>
      <c r="ORQ2645" s="59"/>
      <c r="ORR2645" s="59"/>
      <c r="ORS2645" s="59"/>
      <c r="ORT2645" s="59"/>
      <c r="ORU2645" s="59"/>
      <c r="ORV2645" s="59"/>
      <c r="ORW2645" s="59"/>
      <c r="ORX2645" s="59"/>
      <c r="ORY2645" s="59"/>
      <c r="ORZ2645" s="59"/>
      <c r="OSA2645" s="59"/>
      <c r="OSB2645" s="59"/>
      <c r="OSC2645" s="59"/>
      <c r="OSD2645" s="59"/>
      <c r="OSE2645" s="59"/>
      <c r="OSF2645" s="59"/>
      <c r="OSG2645" s="59"/>
      <c r="OSH2645" s="59"/>
      <c r="OSI2645" s="59"/>
      <c r="OSJ2645" s="59"/>
      <c r="OSK2645" s="59"/>
      <c r="OSL2645" s="59"/>
      <c r="OSM2645" s="59"/>
      <c r="OSN2645" s="59"/>
      <c r="OSO2645" s="59"/>
      <c r="OSP2645" s="59"/>
      <c r="OSQ2645" s="59"/>
      <c r="OSR2645" s="59"/>
      <c r="OSS2645" s="59"/>
      <c r="OST2645" s="59"/>
      <c r="OSU2645" s="59"/>
      <c r="OSV2645" s="59"/>
      <c r="OSW2645" s="59"/>
      <c r="OSX2645" s="59"/>
      <c r="OSY2645" s="59"/>
      <c r="OSZ2645" s="59"/>
      <c r="OTA2645" s="59"/>
      <c r="OTB2645" s="59"/>
      <c r="OTC2645" s="59"/>
      <c r="OTD2645" s="59"/>
      <c r="OTE2645" s="59"/>
      <c r="OTF2645" s="59"/>
      <c r="OTG2645" s="59"/>
      <c r="OTH2645" s="59"/>
      <c r="OTI2645" s="59"/>
      <c r="OTJ2645" s="59"/>
      <c r="OTK2645" s="59"/>
      <c r="OTL2645" s="59"/>
      <c r="OTM2645" s="59"/>
      <c r="OTN2645" s="59"/>
      <c r="OTO2645" s="59"/>
      <c r="OTP2645" s="59"/>
      <c r="OTQ2645" s="59"/>
      <c r="OTR2645" s="59"/>
      <c r="OTS2645" s="59"/>
      <c r="OTT2645" s="59"/>
      <c r="OTU2645" s="59"/>
      <c r="OTV2645" s="59"/>
      <c r="OTW2645" s="59"/>
      <c r="OTX2645" s="59"/>
      <c r="OTY2645" s="59"/>
      <c r="OTZ2645" s="59"/>
      <c r="OUA2645" s="59"/>
      <c r="OUB2645" s="59"/>
      <c r="OUC2645" s="59"/>
      <c r="OUD2645" s="59"/>
      <c r="OUE2645" s="59"/>
      <c r="OUF2645" s="59"/>
      <c r="OUG2645" s="59"/>
      <c r="OUH2645" s="59"/>
      <c r="OUI2645" s="59"/>
      <c r="OUJ2645" s="59"/>
      <c r="OUK2645" s="59"/>
      <c r="OUL2645" s="59"/>
      <c r="OUM2645" s="59"/>
      <c r="OUN2645" s="59"/>
      <c r="OUO2645" s="59"/>
      <c r="OUP2645" s="59"/>
      <c r="OUQ2645" s="59"/>
      <c r="OUR2645" s="59"/>
      <c r="OUS2645" s="59"/>
      <c r="OUT2645" s="59"/>
      <c r="OUU2645" s="59"/>
      <c r="OUV2645" s="59"/>
      <c r="OUW2645" s="59"/>
      <c r="OUX2645" s="59"/>
      <c r="OUY2645" s="59"/>
      <c r="OUZ2645" s="59"/>
      <c r="OVA2645" s="59"/>
      <c r="OVB2645" s="59"/>
      <c r="OVC2645" s="59"/>
      <c r="OVD2645" s="59"/>
      <c r="OVE2645" s="59"/>
      <c r="OVF2645" s="59"/>
      <c r="OVG2645" s="59"/>
      <c r="OVH2645" s="59"/>
      <c r="OVI2645" s="59"/>
      <c r="OVJ2645" s="59"/>
      <c r="OVK2645" s="59"/>
      <c r="OVL2645" s="59"/>
      <c r="OVM2645" s="59"/>
      <c r="OVN2645" s="59"/>
      <c r="OVO2645" s="59"/>
      <c r="OVP2645" s="59"/>
      <c r="OVQ2645" s="59"/>
      <c r="OVR2645" s="59"/>
      <c r="OVS2645" s="59"/>
      <c r="OVT2645" s="59"/>
      <c r="OVU2645" s="59"/>
      <c r="OVV2645" s="59"/>
      <c r="OVW2645" s="59"/>
      <c r="OVX2645" s="59"/>
      <c r="OVY2645" s="59"/>
      <c r="OVZ2645" s="59"/>
      <c r="OWA2645" s="59"/>
      <c r="OWB2645" s="59"/>
      <c r="OWC2645" s="59"/>
      <c r="OWD2645" s="59"/>
      <c r="OWE2645" s="59"/>
      <c r="OWF2645" s="59"/>
      <c r="OWG2645" s="59"/>
      <c r="OWH2645" s="59"/>
      <c r="OWI2645" s="59"/>
      <c r="OWJ2645" s="59"/>
      <c r="OWK2645" s="59"/>
      <c r="OWL2645" s="59"/>
      <c r="OWM2645" s="59"/>
      <c r="OWN2645" s="59"/>
      <c r="OWO2645" s="59"/>
      <c r="OWP2645" s="59"/>
      <c r="OWQ2645" s="59"/>
      <c r="OWR2645" s="59"/>
      <c r="OWS2645" s="59"/>
      <c r="OWT2645" s="59"/>
      <c r="OWU2645" s="59"/>
      <c r="OWV2645" s="59"/>
      <c r="OWW2645" s="59"/>
      <c r="OWX2645" s="59"/>
      <c r="OWY2645" s="59"/>
      <c r="OWZ2645" s="59"/>
      <c r="OXA2645" s="59"/>
      <c r="OXB2645" s="59"/>
      <c r="OXC2645" s="59"/>
      <c r="OXD2645" s="59"/>
      <c r="OXE2645" s="59"/>
      <c r="OXF2645" s="59"/>
      <c r="OXG2645" s="59"/>
      <c r="OXH2645" s="59"/>
      <c r="OXI2645" s="59"/>
      <c r="OXJ2645" s="59"/>
      <c r="OXK2645" s="59"/>
      <c r="OXL2645" s="59"/>
      <c r="OXM2645" s="59"/>
      <c r="OXN2645" s="59"/>
      <c r="OXO2645" s="59"/>
      <c r="OXP2645" s="59"/>
      <c r="OXQ2645" s="59"/>
      <c r="OXR2645" s="59"/>
      <c r="OXS2645" s="59"/>
      <c r="OXT2645" s="59"/>
      <c r="OXU2645" s="59"/>
      <c r="OXV2645" s="59"/>
      <c r="OXW2645" s="59"/>
      <c r="OXX2645" s="59"/>
      <c r="OXY2645" s="59"/>
      <c r="OXZ2645" s="59"/>
      <c r="OYA2645" s="59"/>
      <c r="OYB2645" s="59"/>
      <c r="OYC2645" s="59"/>
      <c r="OYD2645" s="59"/>
      <c r="OYE2645" s="59"/>
      <c r="OYF2645" s="59"/>
      <c r="OYG2645" s="59"/>
      <c r="OYH2645" s="59"/>
      <c r="OYI2645" s="59"/>
      <c r="OYJ2645" s="59"/>
      <c r="OYK2645" s="59"/>
      <c r="OYL2645" s="59"/>
      <c r="OYM2645" s="59"/>
      <c r="OYN2645" s="59"/>
      <c r="OYO2645" s="59"/>
      <c r="OYP2645" s="59"/>
      <c r="OYQ2645" s="59"/>
      <c r="OYR2645" s="59"/>
      <c r="OYS2645" s="59"/>
      <c r="OYT2645" s="59"/>
      <c r="OYU2645" s="59"/>
      <c r="OYV2645" s="59"/>
      <c r="OYW2645" s="59"/>
      <c r="OYX2645" s="59"/>
      <c r="OYY2645" s="59"/>
      <c r="OYZ2645" s="59"/>
      <c r="OZA2645" s="59"/>
      <c r="OZB2645" s="59"/>
      <c r="OZC2645" s="59"/>
      <c r="OZD2645" s="59"/>
      <c r="OZE2645" s="59"/>
      <c r="OZF2645" s="59"/>
      <c r="OZG2645" s="59"/>
      <c r="OZH2645" s="59"/>
      <c r="OZI2645" s="59"/>
      <c r="OZJ2645" s="59"/>
      <c r="OZK2645" s="59"/>
      <c r="OZL2645" s="59"/>
      <c r="OZM2645" s="59"/>
      <c r="OZN2645" s="59"/>
      <c r="OZO2645" s="59"/>
      <c r="OZP2645" s="59"/>
      <c r="OZQ2645" s="59"/>
      <c r="OZR2645" s="59"/>
      <c r="OZS2645" s="59"/>
      <c r="OZT2645" s="59"/>
      <c r="OZU2645" s="59"/>
      <c r="OZV2645" s="59"/>
      <c r="OZW2645" s="59"/>
      <c r="OZX2645" s="59"/>
      <c r="OZY2645" s="59"/>
      <c r="OZZ2645" s="59"/>
      <c r="PAA2645" s="59"/>
      <c r="PAB2645" s="59"/>
      <c r="PAC2645" s="59"/>
      <c r="PAD2645" s="59"/>
      <c r="PAE2645" s="59"/>
      <c r="PAF2645" s="59"/>
      <c r="PAG2645" s="59"/>
      <c r="PAH2645" s="59"/>
      <c r="PAI2645" s="59"/>
      <c r="PAJ2645" s="59"/>
      <c r="PAK2645" s="59"/>
      <c r="PAL2645" s="59"/>
      <c r="PAM2645" s="59"/>
      <c r="PAN2645" s="59"/>
      <c r="PAO2645" s="59"/>
      <c r="PAP2645" s="59"/>
      <c r="PAQ2645" s="59"/>
      <c r="PAR2645" s="59"/>
      <c r="PAS2645" s="59"/>
      <c r="PAT2645" s="59"/>
      <c r="PAU2645" s="59"/>
      <c r="PAV2645" s="59"/>
      <c r="PAW2645" s="59"/>
      <c r="PAX2645" s="59"/>
      <c r="PAY2645" s="59"/>
      <c r="PAZ2645" s="59"/>
      <c r="PBA2645" s="59"/>
      <c r="PBB2645" s="59"/>
      <c r="PBC2645" s="59"/>
      <c r="PBD2645" s="59"/>
      <c r="PBE2645" s="59"/>
      <c r="PBF2645" s="59"/>
      <c r="PBG2645" s="59"/>
      <c r="PBH2645" s="59"/>
      <c r="PBI2645" s="59"/>
      <c r="PBJ2645" s="59"/>
      <c r="PBK2645" s="59"/>
      <c r="PBL2645" s="59"/>
      <c r="PBM2645" s="59"/>
      <c r="PBN2645" s="59"/>
      <c r="PBO2645" s="59"/>
      <c r="PBP2645" s="59"/>
      <c r="PBQ2645" s="59"/>
      <c r="PBR2645" s="59"/>
      <c r="PBS2645" s="59"/>
      <c r="PBT2645" s="59"/>
      <c r="PBU2645" s="59"/>
      <c r="PBV2645" s="59"/>
      <c r="PBW2645" s="59"/>
      <c r="PBX2645" s="59"/>
      <c r="PBY2645" s="59"/>
      <c r="PBZ2645" s="59"/>
      <c r="PCA2645" s="59"/>
      <c r="PCB2645" s="59"/>
      <c r="PCC2645" s="59"/>
      <c r="PCD2645" s="59"/>
      <c r="PCE2645" s="59"/>
      <c r="PCF2645" s="59"/>
      <c r="PCG2645" s="59"/>
      <c r="PCH2645" s="59"/>
      <c r="PCI2645" s="59"/>
      <c r="PCJ2645" s="59"/>
      <c r="PCK2645" s="59"/>
      <c r="PCL2645" s="59"/>
      <c r="PCM2645" s="59"/>
      <c r="PCN2645" s="59"/>
      <c r="PCO2645" s="59"/>
      <c r="PCP2645" s="59"/>
      <c r="PCQ2645" s="59"/>
      <c r="PCR2645" s="59"/>
      <c r="PCS2645" s="59"/>
      <c r="PCT2645" s="59"/>
      <c r="PCU2645" s="59"/>
      <c r="PCV2645" s="59"/>
      <c r="PCW2645" s="59"/>
      <c r="PCX2645" s="59"/>
      <c r="PCY2645" s="59"/>
      <c r="PCZ2645" s="59"/>
      <c r="PDA2645" s="59"/>
      <c r="PDB2645" s="59"/>
      <c r="PDC2645" s="59"/>
      <c r="PDD2645" s="59"/>
      <c r="PDE2645" s="59"/>
      <c r="PDF2645" s="59"/>
      <c r="PDG2645" s="59"/>
      <c r="PDH2645" s="59"/>
      <c r="PDI2645" s="59"/>
      <c r="PDJ2645" s="59"/>
      <c r="PDK2645" s="59"/>
      <c r="PDL2645" s="59"/>
      <c r="PDM2645" s="59"/>
      <c r="PDN2645" s="59"/>
      <c r="PDO2645" s="59"/>
      <c r="PDP2645" s="59"/>
      <c r="PDQ2645" s="59"/>
      <c r="PDR2645" s="59"/>
      <c r="PDS2645" s="59"/>
      <c r="PDT2645" s="59"/>
      <c r="PDU2645" s="59"/>
      <c r="PDV2645" s="59"/>
      <c r="PDW2645" s="59"/>
      <c r="PDX2645" s="59"/>
      <c r="PDY2645" s="59"/>
      <c r="PDZ2645" s="59"/>
      <c r="PEA2645" s="59"/>
      <c r="PEB2645" s="59"/>
      <c r="PEC2645" s="59"/>
      <c r="PED2645" s="59"/>
      <c r="PEE2645" s="59"/>
      <c r="PEF2645" s="59"/>
      <c r="PEG2645" s="59"/>
      <c r="PEH2645" s="59"/>
      <c r="PEI2645" s="59"/>
      <c r="PEJ2645" s="59"/>
      <c r="PEK2645" s="59"/>
      <c r="PEL2645" s="59"/>
      <c r="PEM2645" s="59"/>
      <c r="PEN2645" s="59"/>
      <c r="PEO2645" s="59"/>
      <c r="PEP2645" s="59"/>
      <c r="PEQ2645" s="59"/>
      <c r="PER2645" s="59"/>
      <c r="PES2645" s="59"/>
      <c r="PET2645" s="59"/>
      <c r="PEU2645" s="59"/>
      <c r="PEV2645" s="59"/>
      <c r="PEW2645" s="59"/>
      <c r="PEX2645" s="59"/>
      <c r="PEY2645" s="59"/>
      <c r="PEZ2645" s="59"/>
      <c r="PFA2645" s="59"/>
      <c r="PFB2645" s="59"/>
      <c r="PFC2645" s="59"/>
      <c r="PFD2645" s="59"/>
      <c r="PFE2645" s="59"/>
      <c r="PFF2645" s="59"/>
      <c r="PFG2645" s="59"/>
      <c r="PFH2645" s="59"/>
      <c r="PFI2645" s="59"/>
      <c r="PFJ2645" s="59"/>
      <c r="PFK2645" s="59"/>
      <c r="PFL2645" s="59"/>
      <c r="PFM2645" s="59"/>
      <c r="PFN2645" s="59"/>
      <c r="PFO2645" s="59"/>
      <c r="PFP2645" s="59"/>
      <c r="PFQ2645" s="59"/>
      <c r="PFR2645" s="59"/>
      <c r="PFS2645" s="59"/>
      <c r="PFT2645" s="59"/>
      <c r="PFU2645" s="59"/>
      <c r="PFV2645" s="59"/>
      <c r="PFW2645" s="59"/>
      <c r="PFX2645" s="59"/>
      <c r="PFY2645" s="59"/>
      <c r="PFZ2645" s="59"/>
      <c r="PGA2645" s="59"/>
      <c r="PGB2645" s="59"/>
      <c r="PGC2645" s="59"/>
      <c r="PGD2645" s="59"/>
      <c r="PGE2645" s="59"/>
      <c r="PGF2645" s="59"/>
      <c r="PGG2645" s="59"/>
      <c r="PGH2645" s="59"/>
      <c r="PGI2645" s="59"/>
      <c r="PGJ2645" s="59"/>
      <c r="PGK2645" s="59"/>
      <c r="PGL2645" s="59"/>
      <c r="PGM2645" s="59"/>
      <c r="PGN2645" s="59"/>
      <c r="PGO2645" s="59"/>
      <c r="PGP2645" s="59"/>
      <c r="PGQ2645" s="59"/>
      <c r="PGR2645" s="59"/>
      <c r="PGS2645" s="59"/>
      <c r="PGT2645" s="59"/>
      <c r="PGU2645" s="59"/>
      <c r="PGV2645" s="59"/>
      <c r="PGW2645" s="59"/>
      <c r="PGX2645" s="59"/>
      <c r="PGY2645" s="59"/>
      <c r="PGZ2645" s="59"/>
      <c r="PHA2645" s="59"/>
      <c r="PHB2645" s="59"/>
      <c r="PHC2645" s="59"/>
      <c r="PHD2645" s="59"/>
      <c r="PHE2645" s="59"/>
      <c r="PHF2645" s="59"/>
      <c r="PHG2645" s="59"/>
      <c r="PHH2645" s="59"/>
      <c r="PHI2645" s="59"/>
      <c r="PHJ2645" s="59"/>
      <c r="PHK2645" s="59"/>
      <c r="PHL2645" s="59"/>
      <c r="PHM2645" s="59"/>
      <c r="PHN2645" s="59"/>
      <c r="PHO2645" s="59"/>
      <c r="PHP2645" s="59"/>
      <c r="PHQ2645" s="59"/>
      <c r="PHR2645" s="59"/>
      <c r="PHS2645" s="59"/>
      <c r="PHT2645" s="59"/>
      <c r="PHU2645" s="59"/>
      <c r="PHV2645" s="59"/>
      <c r="PHW2645" s="59"/>
      <c r="PHX2645" s="59"/>
      <c r="PHY2645" s="59"/>
      <c r="PHZ2645" s="59"/>
      <c r="PIA2645" s="59"/>
      <c r="PIB2645" s="59"/>
      <c r="PIC2645" s="59"/>
      <c r="PID2645" s="59"/>
      <c r="PIE2645" s="59"/>
      <c r="PIF2645" s="59"/>
      <c r="PIG2645" s="59"/>
      <c r="PIH2645" s="59"/>
      <c r="PII2645" s="59"/>
      <c r="PIJ2645" s="59"/>
      <c r="PIK2645" s="59"/>
      <c r="PIL2645" s="59"/>
      <c r="PIM2645" s="59"/>
      <c r="PIN2645" s="59"/>
      <c r="PIO2645" s="59"/>
      <c r="PIP2645" s="59"/>
      <c r="PIQ2645" s="59"/>
      <c r="PIR2645" s="59"/>
      <c r="PIS2645" s="59"/>
      <c r="PIT2645" s="59"/>
      <c r="PIU2645" s="59"/>
      <c r="PIV2645" s="59"/>
      <c r="PIW2645" s="59"/>
      <c r="PIX2645" s="59"/>
      <c r="PIY2645" s="59"/>
      <c r="PIZ2645" s="59"/>
      <c r="PJA2645" s="59"/>
      <c r="PJB2645" s="59"/>
      <c r="PJC2645" s="59"/>
      <c r="PJD2645" s="59"/>
      <c r="PJE2645" s="59"/>
      <c r="PJF2645" s="59"/>
      <c r="PJG2645" s="59"/>
      <c r="PJH2645" s="59"/>
      <c r="PJI2645" s="59"/>
      <c r="PJJ2645" s="59"/>
      <c r="PJK2645" s="59"/>
      <c r="PJL2645" s="59"/>
      <c r="PJM2645" s="59"/>
      <c r="PJN2645" s="59"/>
      <c r="PJO2645" s="59"/>
      <c r="PJP2645" s="59"/>
      <c r="PJQ2645" s="59"/>
      <c r="PJR2645" s="59"/>
      <c r="PJS2645" s="59"/>
      <c r="PJT2645" s="59"/>
      <c r="PJU2645" s="59"/>
      <c r="PJV2645" s="59"/>
      <c r="PJW2645" s="59"/>
      <c r="PJX2645" s="59"/>
      <c r="PJY2645" s="59"/>
      <c r="PJZ2645" s="59"/>
      <c r="PKA2645" s="59"/>
      <c r="PKB2645" s="59"/>
      <c r="PKC2645" s="59"/>
      <c r="PKD2645" s="59"/>
      <c r="PKE2645" s="59"/>
      <c r="PKF2645" s="59"/>
      <c r="PKG2645" s="59"/>
      <c r="PKH2645" s="59"/>
      <c r="PKI2645" s="59"/>
      <c r="PKJ2645" s="59"/>
      <c r="PKK2645" s="59"/>
      <c r="PKL2645" s="59"/>
      <c r="PKM2645" s="59"/>
      <c r="PKN2645" s="59"/>
      <c r="PKO2645" s="59"/>
      <c r="PKP2645" s="59"/>
      <c r="PKQ2645" s="59"/>
      <c r="PKR2645" s="59"/>
      <c r="PKS2645" s="59"/>
      <c r="PKT2645" s="59"/>
      <c r="PKU2645" s="59"/>
      <c r="PKV2645" s="59"/>
      <c r="PKW2645" s="59"/>
      <c r="PKX2645" s="59"/>
      <c r="PKY2645" s="59"/>
      <c r="PKZ2645" s="59"/>
      <c r="PLA2645" s="59"/>
      <c r="PLB2645" s="59"/>
      <c r="PLC2645" s="59"/>
      <c r="PLD2645" s="59"/>
      <c r="PLE2645" s="59"/>
      <c r="PLF2645" s="59"/>
      <c r="PLG2645" s="59"/>
      <c r="PLH2645" s="59"/>
      <c r="PLI2645" s="59"/>
      <c r="PLJ2645" s="59"/>
      <c r="PLK2645" s="59"/>
      <c r="PLL2645" s="59"/>
      <c r="PLM2645" s="59"/>
      <c r="PLN2645" s="59"/>
      <c r="PLO2645" s="59"/>
      <c r="PLP2645" s="59"/>
      <c r="PLQ2645" s="59"/>
      <c r="PLR2645" s="59"/>
      <c r="PLS2645" s="59"/>
      <c r="PLT2645" s="59"/>
      <c r="PLU2645" s="59"/>
      <c r="PLV2645" s="59"/>
      <c r="PLW2645" s="59"/>
      <c r="PLX2645" s="59"/>
      <c r="PLY2645" s="59"/>
      <c r="PLZ2645" s="59"/>
      <c r="PMA2645" s="59"/>
      <c r="PMB2645" s="59"/>
      <c r="PMC2645" s="59"/>
      <c r="PMD2645" s="59"/>
      <c r="PME2645" s="59"/>
      <c r="PMF2645" s="59"/>
      <c r="PMG2645" s="59"/>
      <c r="PMH2645" s="59"/>
      <c r="PMI2645" s="59"/>
      <c r="PMJ2645" s="59"/>
      <c r="PMK2645" s="59"/>
      <c r="PML2645" s="59"/>
      <c r="PMM2645" s="59"/>
      <c r="PMN2645" s="59"/>
      <c r="PMO2645" s="59"/>
      <c r="PMP2645" s="59"/>
      <c r="PMQ2645" s="59"/>
      <c r="PMR2645" s="59"/>
      <c r="PMS2645" s="59"/>
      <c r="PMT2645" s="59"/>
      <c r="PMU2645" s="59"/>
      <c r="PMV2645" s="59"/>
      <c r="PMW2645" s="59"/>
      <c r="PMX2645" s="59"/>
      <c r="PMY2645" s="59"/>
      <c r="PMZ2645" s="59"/>
      <c r="PNA2645" s="59"/>
      <c r="PNB2645" s="59"/>
      <c r="PNC2645" s="59"/>
      <c r="PND2645" s="59"/>
      <c r="PNE2645" s="59"/>
      <c r="PNF2645" s="59"/>
      <c r="PNG2645" s="59"/>
      <c r="PNH2645" s="59"/>
      <c r="PNI2645" s="59"/>
      <c r="PNJ2645" s="59"/>
      <c r="PNK2645" s="59"/>
      <c r="PNL2645" s="59"/>
      <c r="PNM2645" s="59"/>
      <c r="PNN2645" s="59"/>
      <c r="PNO2645" s="59"/>
      <c r="PNP2645" s="59"/>
      <c r="PNQ2645" s="59"/>
      <c r="PNR2645" s="59"/>
      <c r="PNS2645" s="59"/>
      <c r="PNT2645" s="59"/>
      <c r="PNU2645" s="59"/>
      <c r="PNV2645" s="59"/>
      <c r="PNW2645" s="59"/>
      <c r="PNX2645" s="59"/>
      <c r="PNY2645" s="59"/>
      <c r="PNZ2645" s="59"/>
      <c r="POA2645" s="59"/>
      <c r="POB2645" s="59"/>
      <c r="POC2645" s="59"/>
      <c r="POD2645" s="59"/>
      <c r="POE2645" s="59"/>
      <c r="POF2645" s="59"/>
      <c r="POG2645" s="59"/>
      <c r="POH2645" s="59"/>
      <c r="POI2645" s="59"/>
      <c r="POJ2645" s="59"/>
      <c r="POK2645" s="59"/>
      <c r="POL2645" s="59"/>
      <c r="POM2645" s="59"/>
      <c r="PON2645" s="59"/>
      <c r="POO2645" s="59"/>
      <c r="POP2645" s="59"/>
      <c r="POQ2645" s="59"/>
      <c r="POR2645" s="59"/>
      <c r="POS2645" s="59"/>
      <c r="POT2645" s="59"/>
      <c r="POU2645" s="59"/>
      <c r="POV2645" s="59"/>
      <c r="POW2645" s="59"/>
      <c r="POX2645" s="59"/>
      <c r="POY2645" s="59"/>
      <c r="POZ2645" s="59"/>
      <c r="PPA2645" s="59"/>
      <c r="PPB2645" s="59"/>
      <c r="PPC2645" s="59"/>
      <c r="PPD2645" s="59"/>
      <c r="PPE2645" s="59"/>
      <c r="PPF2645" s="59"/>
      <c r="PPG2645" s="59"/>
      <c r="PPH2645" s="59"/>
      <c r="PPI2645" s="59"/>
      <c r="PPJ2645" s="59"/>
      <c r="PPK2645" s="59"/>
      <c r="PPL2645" s="59"/>
      <c r="PPM2645" s="59"/>
      <c r="PPN2645" s="59"/>
      <c r="PPO2645" s="59"/>
      <c r="PPP2645" s="59"/>
      <c r="PPQ2645" s="59"/>
      <c r="PPR2645" s="59"/>
      <c r="PPS2645" s="59"/>
      <c r="PPT2645" s="59"/>
      <c r="PPU2645" s="59"/>
      <c r="PPV2645" s="59"/>
      <c r="PPW2645" s="59"/>
      <c r="PPX2645" s="59"/>
      <c r="PPY2645" s="59"/>
      <c r="PPZ2645" s="59"/>
      <c r="PQA2645" s="59"/>
      <c r="PQB2645" s="59"/>
      <c r="PQC2645" s="59"/>
      <c r="PQD2645" s="59"/>
      <c r="PQE2645" s="59"/>
      <c r="PQF2645" s="59"/>
      <c r="PQG2645" s="59"/>
      <c r="PQH2645" s="59"/>
      <c r="PQI2645" s="59"/>
      <c r="PQJ2645" s="59"/>
      <c r="PQK2645" s="59"/>
      <c r="PQL2645" s="59"/>
      <c r="PQM2645" s="59"/>
      <c r="PQN2645" s="59"/>
      <c r="PQO2645" s="59"/>
      <c r="PQP2645" s="59"/>
      <c r="PQQ2645" s="59"/>
      <c r="PQR2645" s="59"/>
      <c r="PQS2645" s="59"/>
      <c r="PQT2645" s="59"/>
      <c r="PQU2645" s="59"/>
      <c r="PQV2645" s="59"/>
      <c r="PQW2645" s="59"/>
      <c r="PQX2645" s="59"/>
      <c r="PQY2645" s="59"/>
      <c r="PQZ2645" s="59"/>
      <c r="PRA2645" s="59"/>
      <c r="PRB2645" s="59"/>
      <c r="PRC2645" s="59"/>
      <c r="PRD2645" s="59"/>
      <c r="PRE2645" s="59"/>
      <c r="PRF2645" s="59"/>
      <c r="PRG2645" s="59"/>
      <c r="PRH2645" s="59"/>
      <c r="PRI2645" s="59"/>
      <c r="PRJ2645" s="59"/>
      <c r="PRK2645" s="59"/>
      <c r="PRL2645" s="59"/>
      <c r="PRM2645" s="59"/>
      <c r="PRN2645" s="59"/>
      <c r="PRO2645" s="59"/>
      <c r="PRP2645" s="59"/>
      <c r="PRQ2645" s="59"/>
      <c r="PRR2645" s="59"/>
      <c r="PRS2645" s="59"/>
      <c r="PRT2645" s="59"/>
      <c r="PRU2645" s="59"/>
      <c r="PRV2645" s="59"/>
      <c r="PRW2645" s="59"/>
      <c r="PRX2645" s="59"/>
      <c r="PRY2645" s="59"/>
      <c r="PRZ2645" s="59"/>
      <c r="PSA2645" s="59"/>
      <c r="PSB2645" s="59"/>
      <c r="PSC2645" s="59"/>
      <c r="PSD2645" s="59"/>
      <c r="PSE2645" s="59"/>
      <c r="PSF2645" s="59"/>
      <c r="PSG2645" s="59"/>
      <c r="PSH2645" s="59"/>
      <c r="PSI2645" s="59"/>
      <c r="PSJ2645" s="59"/>
      <c r="PSK2645" s="59"/>
      <c r="PSL2645" s="59"/>
      <c r="PSM2645" s="59"/>
      <c r="PSN2645" s="59"/>
      <c r="PSO2645" s="59"/>
      <c r="PSP2645" s="59"/>
      <c r="PSQ2645" s="59"/>
      <c r="PSR2645" s="59"/>
      <c r="PSS2645" s="59"/>
      <c r="PST2645" s="59"/>
      <c r="PSU2645" s="59"/>
      <c r="PSV2645" s="59"/>
      <c r="PSW2645" s="59"/>
      <c r="PSX2645" s="59"/>
      <c r="PSY2645" s="59"/>
      <c r="PSZ2645" s="59"/>
      <c r="PTA2645" s="59"/>
      <c r="PTB2645" s="59"/>
      <c r="PTC2645" s="59"/>
      <c r="PTD2645" s="59"/>
      <c r="PTE2645" s="59"/>
      <c r="PTF2645" s="59"/>
      <c r="PTG2645" s="59"/>
      <c r="PTH2645" s="59"/>
      <c r="PTI2645" s="59"/>
      <c r="PTJ2645" s="59"/>
      <c r="PTK2645" s="59"/>
      <c r="PTL2645" s="59"/>
      <c r="PTM2645" s="59"/>
      <c r="PTN2645" s="59"/>
      <c r="PTO2645" s="59"/>
      <c r="PTP2645" s="59"/>
      <c r="PTQ2645" s="59"/>
      <c r="PTR2645" s="59"/>
      <c r="PTS2645" s="59"/>
      <c r="PTT2645" s="59"/>
      <c r="PTU2645" s="59"/>
      <c r="PTV2645" s="59"/>
      <c r="PTW2645" s="59"/>
      <c r="PTX2645" s="59"/>
      <c r="PTY2645" s="59"/>
      <c r="PTZ2645" s="59"/>
      <c r="PUA2645" s="59"/>
      <c r="PUB2645" s="59"/>
      <c r="PUC2645" s="59"/>
      <c r="PUD2645" s="59"/>
      <c r="PUE2645" s="59"/>
      <c r="PUF2645" s="59"/>
      <c r="PUG2645" s="59"/>
      <c r="PUH2645" s="59"/>
      <c r="PUI2645" s="59"/>
      <c r="PUJ2645" s="59"/>
      <c r="PUK2645" s="59"/>
      <c r="PUL2645" s="59"/>
      <c r="PUM2645" s="59"/>
      <c r="PUN2645" s="59"/>
      <c r="PUO2645" s="59"/>
      <c r="PUP2645" s="59"/>
      <c r="PUQ2645" s="59"/>
      <c r="PUR2645" s="59"/>
      <c r="PUS2645" s="59"/>
      <c r="PUT2645" s="59"/>
      <c r="PUU2645" s="59"/>
      <c r="PUV2645" s="59"/>
      <c r="PUW2645" s="59"/>
      <c r="PUX2645" s="59"/>
      <c r="PUY2645" s="59"/>
      <c r="PUZ2645" s="59"/>
      <c r="PVA2645" s="59"/>
      <c r="PVB2645" s="59"/>
      <c r="PVC2645" s="59"/>
      <c r="PVD2645" s="59"/>
      <c r="PVE2645" s="59"/>
      <c r="PVF2645" s="59"/>
      <c r="PVG2645" s="59"/>
      <c r="PVH2645" s="59"/>
      <c r="PVI2645" s="59"/>
      <c r="PVJ2645" s="59"/>
      <c r="PVK2645" s="59"/>
      <c r="PVL2645" s="59"/>
      <c r="PVM2645" s="59"/>
      <c r="PVN2645" s="59"/>
      <c r="PVO2645" s="59"/>
      <c r="PVP2645" s="59"/>
      <c r="PVQ2645" s="59"/>
      <c r="PVR2645" s="59"/>
      <c r="PVS2645" s="59"/>
      <c r="PVT2645" s="59"/>
      <c r="PVU2645" s="59"/>
      <c r="PVV2645" s="59"/>
      <c r="PVW2645" s="59"/>
      <c r="PVX2645" s="59"/>
      <c r="PVY2645" s="59"/>
      <c r="PVZ2645" s="59"/>
      <c r="PWA2645" s="59"/>
      <c r="PWB2645" s="59"/>
      <c r="PWC2645" s="59"/>
      <c r="PWD2645" s="59"/>
      <c r="PWE2645" s="59"/>
      <c r="PWF2645" s="59"/>
      <c r="PWG2645" s="59"/>
      <c r="PWH2645" s="59"/>
      <c r="PWI2645" s="59"/>
      <c r="PWJ2645" s="59"/>
      <c r="PWK2645" s="59"/>
      <c r="PWL2645" s="59"/>
      <c r="PWM2645" s="59"/>
      <c r="PWN2645" s="59"/>
      <c r="PWO2645" s="59"/>
      <c r="PWP2645" s="59"/>
      <c r="PWQ2645" s="59"/>
      <c r="PWR2645" s="59"/>
      <c r="PWS2645" s="59"/>
      <c r="PWT2645" s="59"/>
      <c r="PWU2645" s="59"/>
      <c r="PWV2645" s="59"/>
      <c r="PWW2645" s="59"/>
      <c r="PWX2645" s="59"/>
      <c r="PWY2645" s="59"/>
      <c r="PWZ2645" s="59"/>
      <c r="PXA2645" s="59"/>
      <c r="PXB2645" s="59"/>
      <c r="PXC2645" s="59"/>
      <c r="PXD2645" s="59"/>
      <c r="PXE2645" s="59"/>
      <c r="PXF2645" s="59"/>
      <c r="PXG2645" s="59"/>
      <c r="PXH2645" s="59"/>
      <c r="PXI2645" s="59"/>
      <c r="PXJ2645" s="59"/>
      <c r="PXK2645" s="59"/>
      <c r="PXL2645" s="59"/>
      <c r="PXM2645" s="59"/>
      <c r="PXN2645" s="59"/>
      <c r="PXO2645" s="59"/>
      <c r="PXP2645" s="59"/>
      <c r="PXQ2645" s="59"/>
      <c r="PXR2645" s="59"/>
      <c r="PXS2645" s="59"/>
      <c r="PXT2645" s="59"/>
      <c r="PXU2645" s="59"/>
      <c r="PXV2645" s="59"/>
      <c r="PXW2645" s="59"/>
      <c r="PXX2645" s="59"/>
      <c r="PXY2645" s="59"/>
      <c r="PXZ2645" s="59"/>
      <c r="PYA2645" s="59"/>
      <c r="PYB2645" s="59"/>
      <c r="PYC2645" s="59"/>
      <c r="PYD2645" s="59"/>
      <c r="PYE2645" s="59"/>
      <c r="PYF2645" s="59"/>
      <c r="PYG2645" s="59"/>
      <c r="PYH2645" s="59"/>
      <c r="PYI2645" s="59"/>
      <c r="PYJ2645" s="59"/>
      <c r="PYK2645" s="59"/>
      <c r="PYL2645" s="59"/>
      <c r="PYM2645" s="59"/>
      <c r="PYN2645" s="59"/>
      <c r="PYO2645" s="59"/>
      <c r="PYP2645" s="59"/>
      <c r="PYQ2645" s="59"/>
      <c r="PYR2645" s="59"/>
      <c r="PYS2645" s="59"/>
      <c r="PYT2645" s="59"/>
      <c r="PYU2645" s="59"/>
      <c r="PYV2645" s="59"/>
      <c r="PYW2645" s="59"/>
      <c r="PYX2645" s="59"/>
      <c r="PYY2645" s="59"/>
      <c r="PYZ2645" s="59"/>
      <c r="PZA2645" s="59"/>
      <c r="PZB2645" s="59"/>
      <c r="PZC2645" s="59"/>
      <c r="PZD2645" s="59"/>
      <c r="PZE2645" s="59"/>
      <c r="PZF2645" s="59"/>
      <c r="PZG2645" s="59"/>
      <c r="PZH2645" s="59"/>
      <c r="PZI2645" s="59"/>
      <c r="PZJ2645" s="59"/>
      <c r="PZK2645" s="59"/>
      <c r="PZL2645" s="59"/>
      <c r="PZM2645" s="59"/>
      <c r="PZN2645" s="59"/>
      <c r="PZO2645" s="59"/>
      <c r="PZP2645" s="59"/>
      <c r="PZQ2645" s="59"/>
      <c r="PZR2645" s="59"/>
      <c r="PZS2645" s="59"/>
      <c r="PZT2645" s="59"/>
      <c r="PZU2645" s="59"/>
      <c r="PZV2645" s="59"/>
      <c r="PZW2645" s="59"/>
      <c r="PZX2645" s="59"/>
      <c r="PZY2645" s="59"/>
      <c r="PZZ2645" s="59"/>
      <c r="QAA2645" s="59"/>
      <c r="QAB2645" s="59"/>
      <c r="QAC2645" s="59"/>
      <c r="QAD2645" s="59"/>
      <c r="QAE2645" s="59"/>
      <c r="QAF2645" s="59"/>
      <c r="QAG2645" s="59"/>
      <c r="QAH2645" s="59"/>
      <c r="QAI2645" s="59"/>
      <c r="QAJ2645" s="59"/>
      <c r="QAK2645" s="59"/>
      <c r="QAL2645" s="59"/>
      <c r="QAM2645" s="59"/>
      <c r="QAN2645" s="59"/>
      <c r="QAO2645" s="59"/>
      <c r="QAP2645" s="59"/>
      <c r="QAQ2645" s="59"/>
      <c r="QAR2645" s="59"/>
      <c r="QAS2645" s="59"/>
      <c r="QAT2645" s="59"/>
      <c r="QAU2645" s="59"/>
      <c r="QAV2645" s="59"/>
      <c r="QAW2645" s="59"/>
      <c r="QAX2645" s="59"/>
      <c r="QAY2645" s="59"/>
      <c r="QAZ2645" s="59"/>
      <c r="QBA2645" s="59"/>
      <c r="QBB2645" s="59"/>
      <c r="QBC2645" s="59"/>
      <c r="QBD2645" s="59"/>
      <c r="QBE2645" s="59"/>
      <c r="QBF2645" s="59"/>
      <c r="QBG2645" s="59"/>
      <c r="QBH2645" s="59"/>
      <c r="QBI2645" s="59"/>
      <c r="QBJ2645" s="59"/>
      <c r="QBK2645" s="59"/>
      <c r="QBL2645" s="59"/>
      <c r="QBM2645" s="59"/>
      <c r="QBN2645" s="59"/>
      <c r="QBO2645" s="59"/>
      <c r="QBP2645" s="59"/>
      <c r="QBQ2645" s="59"/>
      <c r="QBR2645" s="59"/>
      <c r="QBS2645" s="59"/>
      <c r="QBT2645" s="59"/>
      <c r="QBU2645" s="59"/>
      <c r="QBV2645" s="59"/>
      <c r="QBW2645" s="59"/>
      <c r="QBX2645" s="59"/>
      <c r="QBY2645" s="59"/>
      <c r="QBZ2645" s="59"/>
      <c r="QCA2645" s="59"/>
      <c r="QCB2645" s="59"/>
      <c r="QCC2645" s="59"/>
      <c r="QCD2645" s="59"/>
      <c r="QCE2645" s="59"/>
      <c r="QCF2645" s="59"/>
      <c r="QCG2645" s="59"/>
      <c r="QCH2645" s="59"/>
      <c r="QCI2645" s="59"/>
      <c r="QCJ2645" s="59"/>
      <c r="QCK2645" s="59"/>
      <c r="QCL2645" s="59"/>
      <c r="QCM2645" s="59"/>
      <c r="QCN2645" s="59"/>
      <c r="QCO2645" s="59"/>
      <c r="QCP2645" s="59"/>
      <c r="QCQ2645" s="59"/>
      <c r="QCR2645" s="59"/>
      <c r="QCS2645" s="59"/>
      <c r="QCT2645" s="59"/>
      <c r="QCU2645" s="59"/>
      <c r="QCV2645" s="59"/>
      <c r="QCW2645" s="59"/>
      <c r="QCX2645" s="59"/>
      <c r="QCY2645" s="59"/>
      <c r="QCZ2645" s="59"/>
      <c r="QDA2645" s="59"/>
      <c r="QDB2645" s="59"/>
      <c r="QDC2645" s="59"/>
      <c r="QDD2645" s="59"/>
      <c r="QDE2645" s="59"/>
      <c r="QDF2645" s="59"/>
      <c r="QDG2645" s="59"/>
      <c r="QDH2645" s="59"/>
      <c r="QDI2645" s="59"/>
      <c r="QDJ2645" s="59"/>
      <c r="QDK2645" s="59"/>
      <c r="QDL2645" s="59"/>
      <c r="QDM2645" s="59"/>
      <c r="QDN2645" s="59"/>
      <c r="QDO2645" s="59"/>
      <c r="QDP2645" s="59"/>
      <c r="QDQ2645" s="59"/>
      <c r="QDR2645" s="59"/>
      <c r="QDS2645" s="59"/>
      <c r="QDT2645" s="59"/>
      <c r="QDU2645" s="59"/>
      <c r="QDV2645" s="59"/>
      <c r="QDW2645" s="59"/>
      <c r="QDX2645" s="59"/>
      <c r="QDY2645" s="59"/>
      <c r="QDZ2645" s="59"/>
      <c r="QEA2645" s="59"/>
      <c r="QEB2645" s="59"/>
      <c r="QEC2645" s="59"/>
      <c r="QED2645" s="59"/>
      <c r="QEE2645" s="59"/>
      <c r="QEF2645" s="59"/>
      <c r="QEG2645" s="59"/>
      <c r="QEH2645" s="59"/>
      <c r="QEI2645" s="59"/>
      <c r="QEJ2645" s="59"/>
      <c r="QEK2645" s="59"/>
      <c r="QEL2645" s="59"/>
      <c r="QEM2645" s="59"/>
      <c r="QEN2645" s="59"/>
      <c r="QEO2645" s="59"/>
      <c r="QEP2645" s="59"/>
      <c r="QEQ2645" s="59"/>
      <c r="QER2645" s="59"/>
      <c r="QES2645" s="59"/>
      <c r="QET2645" s="59"/>
      <c r="QEU2645" s="59"/>
      <c r="QEV2645" s="59"/>
      <c r="QEW2645" s="59"/>
      <c r="QEX2645" s="59"/>
      <c r="QEY2645" s="59"/>
      <c r="QEZ2645" s="59"/>
      <c r="QFA2645" s="59"/>
      <c r="QFB2645" s="59"/>
      <c r="QFC2645" s="59"/>
      <c r="QFD2645" s="59"/>
      <c r="QFE2645" s="59"/>
      <c r="QFF2645" s="59"/>
      <c r="QFG2645" s="59"/>
      <c r="QFH2645" s="59"/>
      <c r="QFI2645" s="59"/>
      <c r="QFJ2645" s="59"/>
      <c r="QFK2645" s="59"/>
      <c r="QFL2645" s="59"/>
      <c r="QFM2645" s="59"/>
      <c r="QFN2645" s="59"/>
      <c r="QFO2645" s="59"/>
      <c r="QFP2645" s="59"/>
      <c r="QFQ2645" s="59"/>
      <c r="QFR2645" s="59"/>
      <c r="QFS2645" s="59"/>
      <c r="QFT2645" s="59"/>
      <c r="QFU2645" s="59"/>
      <c r="QFV2645" s="59"/>
      <c r="QFW2645" s="59"/>
      <c r="QFX2645" s="59"/>
      <c r="QFY2645" s="59"/>
      <c r="QFZ2645" s="59"/>
      <c r="QGA2645" s="59"/>
      <c r="QGB2645" s="59"/>
      <c r="QGC2645" s="59"/>
      <c r="QGD2645" s="59"/>
      <c r="QGE2645" s="59"/>
      <c r="QGF2645" s="59"/>
      <c r="QGG2645" s="59"/>
      <c r="QGH2645" s="59"/>
      <c r="QGI2645" s="59"/>
      <c r="QGJ2645" s="59"/>
      <c r="QGK2645" s="59"/>
      <c r="QGL2645" s="59"/>
      <c r="QGM2645" s="59"/>
      <c r="QGN2645" s="59"/>
      <c r="QGO2645" s="59"/>
      <c r="QGP2645" s="59"/>
      <c r="QGQ2645" s="59"/>
      <c r="QGR2645" s="59"/>
      <c r="QGS2645" s="59"/>
      <c r="QGT2645" s="59"/>
      <c r="QGU2645" s="59"/>
      <c r="QGV2645" s="59"/>
      <c r="QGW2645" s="59"/>
      <c r="QGX2645" s="59"/>
      <c r="QGY2645" s="59"/>
      <c r="QGZ2645" s="59"/>
      <c r="QHA2645" s="59"/>
      <c r="QHB2645" s="59"/>
      <c r="QHC2645" s="59"/>
      <c r="QHD2645" s="59"/>
      <c r="QHE2645" s="59"/>
      <c r="QHF2645" s="59"/>
      <c r="QHG2645" s="59"/>
      <c r="QHH2645" s="59"/>
      <c r="QHI2645" s="59"/>
      <c r="QHJ2645" s="59"/>
      <c r="QHK2645" s="59"/>
      <c r="QHL2645" s="59"/>
      <c r="QHM2645" s="59"/>
      <c r="QHN2645" s="59"/>
      <c r="QHO2645" s="59"/>
      <c r="QHP2645" s="59"/>
      <c r="QHQ2645" s="59"/>
      <c r="QHR2645" s="59"/>
      <c r="QHS2645" s="59"/>
      <c r="QHT2645" s="59"/>
      <c r="QHU2645" s="59"/>
      <c r="QHV2645" s="59"/>
      <c r="QHW2645" s="59"/>
      <c r="QHX2645" s="59"/>
      <c r="QHY2645" s="59"/>
      <c r="QHZ2645" s="59"/>
      <c r="QIA2645" s="59"/>
      <c r="QIB2645" s="59"/>
      <c r="QIC2645" s="59"/>
      <c r="QID2645" s="59"/>
      <c r="QIE2645" s="59"/>
      <c r="QIF2645" s="59"/>
      <c r="QIG2645" s="59"/>
      <c r="QIH2645" s="59"/>
      <c r="QII2645" s="59"/>
      <c r="QIJ2645" s="59"/>
      <c r="QIK2645" s="59"/>
      <c r="QIL2645" s="59"/>
      <c r="QIM2645" s="59"/>
      <c r="QIN2645" s="59"/>
      <c r="QIO2645" s="59"/>
      <c r="QIP2645" s="59"/>
      <c r="QIQ2645" s="59"/>
      <c r="QIR2645" s="59"/>
      <c r="QIS2645" s="59"/>
      <c r="QIT2645" s="59"/>
      <c r="QIU2645" s="59"/>
      <c r="QIV2645" s="59"/>
      <c r="QIW2645" s="59"/>
      <c r="QIX2645" s="59"/>
      <c r="QIY2645" s="59"/>
      <c r="QIZ2645" s="59"/>
      <c r="QJA2645" s="59"/>
      <c r="QJB2645" s="59"/>
      <c r="QJC2645" s="59"/>
      <c r="QJD2645" s="59"/>
      <c r="QJE2645" s="59"/>
      <c r="QJF2645" s="59"/>
      <c r="QJG2645" s="59"/>
      <c r="QJH2645" s="59"/>
      <c r="QJI2645" s="59"/>
      <c r="QJJ2645" s="59"/>
      <c r="QJK2645" s="59"/>
      <c r="QJL2645" s="59"/>
      <c r="QJM2645" s="59"/>
      <c r="QJN2645" s="59"/>
      <c r="QJO2645" s="59"/>
      <c r="QJP2645" s="59"/>
      <c r="QJQ2645" s="59"/>
      <c r="QJR2645" s="59"/>
      <c r="QJS2645" s="59"/>
      <c r="QJT2645" s="59"/>
      <c r="QJU2645" s="59"/>
      <c r="QJV2645" s="59"/>
      <c r="QJW2645" s="59"/>
      <c r="QJX2645" s="59"/>
      <c r="QJY2645" s="59"/>
      <c r="QJZ2645" s="59"/>
      <c r="QKA2645" s="59"/>
      <c r="QKB2645" s="59"/>
      <c r="QKC2645" s="59"/>
      <c r="QKD2645" s="59"/>
      <c r="QKE2645" s="59"/>
      <c r="QKF2645" s="59"/>
      <c r="QKG2645" s="59"/>
      <c r="QKH2645" s="59"/>
      <c r="QKI2645" s="59"/>
      <c r="QKJ2645" s="59"/>
      <c r="QKK2645" s="59"/>
      <c r="QKL2645" s="59"/>
      <c r="QKM2645" s="59"/>
      <c r="QKN2645" s="59"/>
      <c r="QKO2645" s="59"/>
      <c r="QKP2645" s="59"/>
      <c r="QKQ2645" s="59"/>
      <c r="QKR2645" s="59"/>
      <c r="QKS2645" s="59"/>
      <c r="QKT2645" s="59"/>
      <c r="QKU2645" s="59"/>
      <c r="QKV2645" s="59"/>
      <c r="QKW2645" s="59"/>
      <c r="QKX2645" s="59"/>
      <c r="QKY2645" s="59"/>
      <c r="QKZ2645" s="59"/>
      <c r="QLA2645" s="59"/>
      <c r="QLB2645" s="59"/>
      <c r="QLC2645" s="59"/>
      <c r="QLD2645" s="59"/>
      <c r="QLE2645" s="59"/>
      <c r="QLF2645" s="59"/>
      <c r="QLG2645" s="59"/>
      <c r="QLH2645" s="59"/>
      <c r="QLI2645" s="59"/>
      <c r="QLJ2645" s="59"/>
      <c r="QLK2645" s="59"/>
      <c r="QLL2645" s="59"/>
      <c r="QLM2645" s="59"/>
      <c r="QLN2645" s="59"/>
      <c r="QLO2645" s="59"/>
      <c r="QLP2645" s="59"/>
      <c r="QLQ2645" s="59"/>
      <c r="QLR2645" s="59"/>
      <c r="QLS2645" s="59"/>
      <c r="QLT2645" s="59"/>
      <c r="QLU2645" s="59"/>
      <c r="QLV2645" s="59"/>
      <c r="QLW2645" s="59"/>
      <c r="QLX2645" s="59"/>
      <c r="QLY2645" s="59"/>
      <c r="QLZ2645" s="59"/>
      <c r="QMA2645" s="59"/>
      <c r="QMB2645" s="59"/>
      <c r="QMC2645" s="59"/>
      <c r="QMD2645" s="59"/>
      <c r="QME2645" s="59"/>
      <c r="QMF2645" s="59"/>
      <c r="QMG2645" s="59"/>
      <c r="QMH2645" s="59"/>
      <c r="QMI2645" s="59"/>
      <c r="QMJ2645" s="59"/>
      <c r="QMK2645" s="59"/>
      <c r="QML2645" s="59"/>
      <c r="QMM2645" s="59"/>
      <c r="QMN2645" s="59"/>
      <c r="QMO2645" s="59"/>
      <c r="QMP2645" s="59"/>
      <c r="QMQ2645" s="59"/>
      <c r="QMR2645" s="59"/>
      <c r="QMS2645" s="59"/>
      <c r="QMT2645" s="59"/>
      <c r="QMU2645" s="59"/>
      <c r="QMV2645" s="59"/>
      <c r="QMW2645" s="59"/>
      <c r="QMX2645" s="59"/>
      <c r="QMY2645" s="59"/>
      <c r="QMZ2645" s="59"/>
      <c r="QNA2645" s="59"/>
      <c r="QNB2645" s="59"/>
      <c r="QNC2645" s="59"/>
      <c r="QND2645" s="59"/>
      <c r="QNE2645" s="59"/>
      <c r="QNF2645" s="59"/>
      <c r="QNG2645" s="59"/>
      <c r="QNH2645" s="59"/>
      <c r="QNI2645" s="59"/>
      <c r="QNJ2645" s="59"/>
      <c r="QNK2645" s="59"/>
      <c r="QNL2645" s="59"/>
      <c r="QNM2645" s="59"/>
      <c r="QNN2645" s="59"/>
      <c r="QNO2645" s="59"/>
      <c r="QNP2645" s="59"/>
      <c r="QNQ2645" s="59"/>
      <c r="QNR2645" s="59"/>
      <c r="QNS2645" s="59"/>
      <c r="QNT2645" s="59"/>
      <c r="QNU2645" s="59"/>
      <c r="QNV2645" s="59"/>
      <c r="QNW2645" s="59"/>
      <c r="QNX2645" s="59"/>
      <c r="QNY2645" s="59"/>
      <c r="QNZ2645" s="59"/>
      <c r="QOA2645" s="59"/>
      <c r="QOB2645" s="59"/>
      <c r="QOC2645" s="59"/>
      <c r="QOD2645" s="59"/>
      <c r="QOE2645" s="59"/>
      <c r="QOF2645" s="59"/>
      <c r="QOG2645" s="59"/>
      <c r="QOH2645" s="59"/>
      <c r="QOI2645" s="59"/>
      <c r="QOJ2645" s="59"/>
      <c r="QOK2645" s="59"/>
      <c r="QOL2645" s="59"/>
      <c r="QOM2645" s="59"/>
      <c r="QON2645" s="59"/>
      <c r="QOO2645" s="59"/>
      <c r="QOP2645" s="59"/>
      <c r="QOQ2645" s="59"/>
      <c r="QOR2645" s="59"/>
      <c r="QOS2645" s="59"/>
      <c r="QOT2645" s="59"/>
      <c r="QOU2645" s="59"/>
      <c r="QOV2645" s="59"/>
      <c r="QOW2645" s="59"/>
      <c r="QOX2645" s="59"/>
      <c r="QOY2645" s="59"/>
      <c r="QOZ2645" s="59"/>
      <c r="QPA2645" s="59"/>
      <c r="QPB2645" s="59"/>
      <c r="QPC2645" s="59"/>
      <c r="QPD2645" s="59"/>
      <c r="QPE2645" s="59"/>
      <c r="QPF2645" s="59"/>
      <c r="QPG2645" s="59"/>
      <c r="QPH2645" s="59"/>
      <c r="QPI2645" s="59"/>
      <c r="QPJ2645" s="59"/>
      <c r="QPK2645" s="59"/>
      <c r="QPL2645" s="59"/>
      <c r="QPM2645" s="59"/>
      <c r="QPN2645" s="59"/>
      <c r="QPO2645" s="59"/>
      <c r="QPP2645" s="59"/>
      <c r="QPQ2645" s="59"/>
      <c r="QPR2645" s="59"/>
      <c r="QPS2645" s="59"/>
      <c r="QPT2645" s="59"/>
      <c r="QPU2645" s="59"/>
      <c r="QPV2645" s="59"/>
      <c r="QPW2645" s="59"/>
      <c r="QPX2645" s="59"/>
      <c r="QPY2645" s="59"/>
      <c r="QPZ2645" s="59"/>
      <c r="QQA2645" s="59"/>
      <c r="QQB2645" s="59"/>
      <c r="QQC2645" s="59"/>
      <c r="QQD2645" s="59"/>
      <c r="QQE2645" s="59"/>
      <c r="QQF2645" s="59"/>
      <c r="QQG2645" s="59"/>
      <c r="QQH2645" s="59"/>
      <c r="QQI2645" s="59"/>
      <c r="QQJ2645" s="59"/>
      <c r="QQK2645" s="59"/>
      <c r="QQL2645" s="59"/>
      <c r="QQM2645" s="59"/>
      <c r="QQN2645" s="59"/>
      <c r="QQO2645" s="59"/>
      <c r="QQP2645" s="59"/>
      <c r="QQQ2645" s="59"/>
      <c r="QQR2645" s="59"/>
      <c r="QQS2645" s="59"/>
      <c r="QQT2645" s="59"/>
      <c r="QQU2645" s="59"/>
      <c r="QQV2645" s="59"/>
      <c r="QQW2645" s="59"/>
      <c r="QQX2645" s="59"/>
      <c r="QQY2645" s="59"/>
      <c r="QQZ2645" s="59"/>
      <c r="QRA2645" s="59"/>
      <c r="QRB2645" s="59"/>
      <c r="QRC2645" s="59"/>
      <c r="QRD2645" s="59"/>
      <c r="QRE2645" s="59"/>
      <c r="QRF2645" s="59"/>
      <c r="QRG2645" s="59"/>
      <c r="QRH2645" s="59"/>
      <c r="QRI2645" s="59"/>
      <c r="QRJ2645" s="59"/>
      <c r="QRK2645" s="59"/>
      <c r="QRL2645" s="59"/>
      <c r="QRM2645" s="59"/>
      <c r="QRN2645" s="59"/>
      <c r="QRO2645" s="59"/>
      <c r="QRP2645" s="59"/>
      <c r="QRQ2645" s="59"/>
      <c r="QRR2645" s="59"/>
      <c r="QRS2645" s="59"/>
      <c r="QRT2645" s="59"/>
      <c r="QRU2645" s="59"/>
      <c r="QRV2645" s="59"/>
      <c r="QRW2645" s="59"/>
      <c r="QRX2645" s="59"/>
      <c r="QRY2645" s="59"/>
      <c r="QRZ2645" s="59"/>
      <c r="QSA2645" s="59"/>
      <c r="QSB2645" s="59"/>
      <c r="QSC2645" s="59"/>
      <c r="QSD2645" s="59"/>
      <c r="QSE2645" s="59"/>
      <c r="QSF2645" s="59"/>
      <c r="QSG2645" s="59"/>
      <c r="QSH2645" s="59"/>
      <c r="QSI2645" s="59"/>
      <c r="QSJ2645" s="59"/>
      <c r="QSK2645" s="59"/>
      <c r="QSL2645" s="59"/>
      <c r="QSM2645" s="59"/>
      <c r="QSN2645" s="59"/>
      <c r="QSO2645" s="59"/>
      <c r="QSP2645" s="59"/>
      <c r="QSQ2645" s="59"/>
      <c r="QSR2645" s="59"/>
      <c r="QSS2645" s="59"/>
      <c r="QST2645" s="59"/>
      <c r="QSU2645" s="59"/>
      <c r="QSV2645" s="59"/>
      <c r="QSW2645" s="59"/>
      <c r="QSX2645" s="59"/>
      <c r="QSY2645" s="59"/>
      <c r="QSZ2645" s="59"/>
      <c r="QTA2645" s="59"/>
      <c r="QTB2645" s="59"/>
      <c r="QTC2645" s="59"/>
      <c r="QTD2645" s="59"/>
      <c r="QTE2645" s="59"/>
      <c r="QTF2645" s="59"/>
      <c r="QTG2645" s="59"/>
      <c r="QTH2645" s="59"/>
      <c r="QTI2645" s="59"/>
      <c r="QTJ2645" s="59"/>
      <c r="QTK2645" s="59"/>
      <c r="QTL2645" s="59"/>
      <c r="QTM2645" s="59"/>
      <c r="QTN2645" s="59"/>
      <c r="QTO2645" s="59"/>
      <c r="QTP2645" s="59"/>
      <c r="QTQ2645" s="59"/>
      <c r="QTR2645" s="59"/>
      <c r="QTS2645" s="59"/>
      <c r="QTT2645" s="59"/>
      <c r="QTU2645" s="59"/>
      <c r="QTV2645" s="59"/>
      <c r="QTW2645" s="59"/>
      <c r="QTX2645" s="59"/>
      <c r="QTY2645" s="59"/>
      <c r="QTZ2645" s="59"/>
      <c r="QUA2645" s="59"/>
      <c r="QUB2645" s="59"/>
      <c r="QUC2645" s="59"/>
      <c r="QUD2645" s="59"/>
      <c r="QUE2645" s="59"/>
      <c r="QUF2645" s="59"/>
      <c r="QUG2645" s="59"/>
      <c r="QUH2645" s="59"/>
      <c r="QUI2645" s="59"/>
      <c r="QUJ2645" s="59"/>
      <c r="QUK2645" s="59"/>
      <c r="QUL2645" s="59"/>
      <c r="QUM2645" s="59"/>
      <c r="QUN2645" s="59"/>
      <c r="QUO2645" s="59"/>
      <c r="QUP2645" s="59"/>
      <c r="QUQ2645" s="59"/>
      <c r="QUR2645" s="59"/>
      <c r="QUS2645" s="59"/>
      <c r="QUT2645" s="59"/>
      <c r="QUU2645" s="59"/>
      <c r="QUV2645" s="59"/>
      <c r="QUW2645" s="59"/>
      <c r="QUX2645" s="59"/>
      <c r="QUY2645" s="59"/>
      <c r="QUZ2645" s="59"/>
      <c r="QVA2645" s="59"/>
      <c r="QVB2645" s="59"/>
      <c r="QVC2645" s="59"/>
      <c r="QVD2645" s="59"/>
      <c r="QVE2645" s="59"/>
      <c r="QVF2645" s="59"/>
      <c r="QVG2645" s="59"/>
      <c r="QVH2645" s="59"/>
      <c r="QVI2645" s="59"/>
      <c r="QVJ2645" s="59"/>
      <c r="QVK2645" s="59"/>
      <c r="QVL2645" s="59"/>
      <c r="QVM2645" s="59"/>
      <c r="QVN2645" s="59"/>
      <c r="QVO2645" s="59"/>
      <c r="QVP2645" s="59"/>
      <c r="QVQ2645" s="59"/>
      <c r="QVR2645" s="59"/>
      <c r="QVS2645" s="59"/>
      <c r="QVT2645" s="59"/>
      <c r="QVU2645" s="59"/>
      <c r="QVV2645" s="59"/>
      <c r="QVW2645" s="59"/>
      <c r="QVX2645" s="59"/>
      <c r="QVY2645" s="59"/>
      <c r="QVZ2645" s="59"/>
      <c r="QWA2645" s="59"/>
      <c r="QWB2645" s="59"/>
      <c r="QWC2645" s="59"/>
      <c r="QWD2645" s="59"/>
      <c r="QWE2645" s="59"/>
      <c r="QWF2645" s="59"/>
      <c r="QWG2645" s="59"/>
      <c r="QWH2645" s="59"/>
      <c r="QWI2645" s="59"/>
      <c r="QWJ2645" s="59"/>
      <c r="QWK2645" s="59"/>
      <c r="QWL2645" s="59"/>
      <c r="QWM2645" s="59"/>
      <c r="QWN2645" s="59"/>
      <c r="QWO2645" s="59"/>
      <c r="QWP2645" s="59"/>
      <c r="QWQ2645" s="59"/>
      <c r="QWR2645" s="59"/>
      <c r="QWS2645" s="59"/>
      <c r="QWT2645" s="59"/>
      <c r="QWU2645" s="59"/>
      <c r="QWV2645" s="59"/>
      <c r="QWW2645" s="59"/>
      <c r="QWX2645" s="59"/>
      <c r="QWY2645" s="59"/>
      <c r="QWZ2645" s="59"/>
      <c r="QXA2645" s="59"/>
      <c r="QXB2645" s="59"/>
      <c r="QXC2645" s="59"/>
      <c r="QXD2645" s="59"/>
      <c r="QXE2645" s="59"/>
      <c r="QXF2645" s="59"/>
      <c r="QXG2645" s="59"/>
      <c r="QXH2645" s="59"/>
      <c r="QXI2645" s="59"/>
      <c r="QXJ2645" s="59"/>
      <c r="QXK2645" s="59"/>
      <c r="QXL2645" s="59"/>
      <c r="QXM2645" s="59"/>
      <c r="QXN2645" s="59"/>
      <c r="QXO2645" s="59"/>
      <c r="QXP2645" s="59"/>
      <c r="QXQ2645" s="59"/>
      <c r="QXR2645" s="59"/>
      <c r="QXS2645" s="59"/>
      <c r="QXT2645" s="59"/>
      <c r="QXU2645" s="59"/>
      <c r="QXV2645" s="59"/>
      <c r="QXW2645" s="59"/>
      <c r="QXX2645" s="59"/>
      <c r="QXY2645" s="59"/>
      <c r="QXZ2645" s="59"/>
      <c r="QYA2645" s="59"/>
      <c r="QYB2645" s="59"/>
      <c r="QYC2645" s="59"/>
      <c r="QYD2645" s="59"/>
      <c r="QYE2645" s="59"/>
      <c r="QYF2645" s="59"/>
      <c r="QYG2645" s="59"/>
      <c r="QYH2645" s="59"/>
      <c r="QYI2645" s="59"/>
      <c r="QYJ2645" s="59"/>
      <c r="QYK2645" s="59"/>
      <c r="QYL2645" s="59"/>
      <c r="QYM2645" s="59"/>
      <c r="QYN2645" s="59"/>
      <c r="QYO2645" s="59"/>
      <c r="QYP2645" s="59"/>
      <c r="QYQ2645" s="59"/>
      <c r="QYR2645" s="59"/>
      <c r="QYS2645" s="59"/>
      <c r="QYT2645" s="59"/>
      <c r="QYU2645" s="59"/>
      <c r="QYV2645" s="59"/>
      <c r="QYW2645" s="59"/>
      <c r="QYX2645" s="59"/>
      <c r="QYY2645" s="59"/>
      <c r="QYZ2645" s="59"/>
      <c r="QZA2645" s="59"/>
      <c r="QZB2645" s="59"/>
      <c r="QZC2645" s="59"/>
      <c r="QZD2645" s="59"/>
      <c r="QZE2645" s="59"/>
      <c r="QZF2645" s="59"/>
      <c r="QZG2645" s="59"/>
      <c r="QZH2645" s="59"/>
      <c r="QZI2645" s="59"/>
      <c r="QZJ2645" s="59"/>
      <c r="QZK2645" s="59"/>
      <c r="QZL2645" s="59"/>
      <c r="QZM2645" s="59"/>
      <c r="QZN2645" s="59"/>
      <c r="QZO2645" s="59"/>
      <c r="QZP2645" s="59"/>
      <c r="QZQ2645" s="59"/>
      <c r="QZR2645" s="59"/>
      <c r="QZS2645" s="59"/>
      <c r="QZT2645" s="59"/>
      <c r="QZU2645" s="59"/>
      <c r="QZV2645" s="59"/>
      <c r="QZW2645" s="59"/>
      <c r="QZX2645" s="59"/>
      <c r="QZY2645" s="59"/>
      <c r="QZZ2645" s="59"/>
      <c r="RAA2645" s="59"/>
      <c r="RAB2645" s="59"/>
      <c r="RAC2645" s="59"/>
      <c r="RAD2645" s="59"/>
      <c r="RAE2645" s="59"/>
      <c r="RAF2645" s="59"/>
      <c r="RAG2645" s="59"/>
      <c r="RAH2645" s="59"/>
      <c r="RAI2645" s="59"/>
      <c r="RAJ2645" s="59"/>
      <c r="RAK2645" s="59"/>
      <c r="RAL2645" s="59"/>
      <c r="RAM2645" s="59"/>
      <c r="RAN2645" s="59"/>
      <c r="RAO2645" s="59"/>
      <c r="RAP2645" s="59"/>
      <c r="RAQ2645" s="59"/>
      <c r="RAR2645" s="59"/>
      <c r="RAS2645" s="59"/>
      <c r="RAT2645" s="59"/>
      <c r="RAU2645" s="59"/>
      <c r="RAV2645" s="59"/>
      <c r="RAW2645" s="59"/>
      <c r="RAX2645" s="59"/>
      <c r="RAY2645" s="59"/>
      <c r="RAZ2645" s="59"/>
      <c r="RBA2645" s="59"/>
      <c r="RBB2645" s="59"/>
      <c r="RBC2645" s="59"/>
      <c r="RBD2645" s="59"/>
      <c r="RBE2645" s="59"/>
      <c r="RBF2645" s="59"/>
      <c r="RBG2645" s="59"/>
      <c r="RBH2645" s="59"/>
      <c r="RBI2645" s="59"/>
      <c r="RBJ2645" s="59"/>
      <c r="RBK2645" s="59"/>
      <c r="RBL2645" s="59"/>
      <c r="RBM2645" s="59"/>
      <c r="RBN2645" s="59"/>
      <c r="RBO2645" s="59"/>
      <c r="RBP2645" s="59"/>
      <c r="RBQ2645" s="59"/>
      <c r="RBR2645" s="59"/>
      <c r="RBS2645" s="59"/>
      <c r="RBT2645" s="59"/>
      <c r="RBU2645" s="59"/>
      <c r="RBV2645" s="59"/>
      <c r="RBW2645" s="59"/>
      <c r="RBX2645" s="59"/>
      <c r="RBY2645" s="59"/>
      <c r="RBZ2645" s="59"/>
      <c r="RCA2645" s="59"/>
      <c r="RCB2645" s="59"/>
      <c r="RCC2645" s="59"/>
      <c r="RCD2645" s="59"/>
      <c r="RCE2645" s="59"/>
      <c r="RCF2645" s="59"/>
      <c r="RCG2645" s="59"/>
      <c r="RCH2645" s="59"/>
      <c r="RCI2645" s="59"/>
      <c r="RCJ2645" s="59"/>
      <c r="RCK2645" s="59"/>
      <c r="RCL2645" s="59"/>
      <c r="RCM2645" s="59"/>
      <c r="RCN2645" s="59"/>
      <c r="RCO2645" s="59"/>
      <c r="RCP2645" s="59"/>
      <c r="RCQ2645" s="59"/>
      <c r="RCR2645" s="59"/>
      <c r="RCS2645" s="59"/>
      <c r="RCT2645" s="59"/>
      <c r="RCU2645" s="59"/>
      <c r="RCV2645" s="59"/>
      <c r="RCW2645" s="59"/>
      <c r="RCX2645" s="59"/>
      <c r="RCY2645" s="59"/>
      <c r="RCZ2645" s="59"/>
      <c r="RDA2645" s="59"/>
      <c r="RDB2645" s="59"/>
      <c r="RDC2645" s="59"/>
      <c r="RDD2645" s="59"/>
      <c r="RDE2645" s="59"/>
      <c r="RDF2645" s="59"/>
      <c r="RDG2645" s="59"/>
      <c r="RDH2645" s="59"/>
      <c r="RDI2645" s="59"/>
      <c r="RDJ2645" s="59"/>
      <c r="RDK2645" s="59"/>
      <c r="RDL2645" s="59"/>
      <c r="RDM2645" s="59"/>
      <c r="RDN2645" s="59"/>
      <c r="RDO2645" s="59"/>
      <c r="RDP2645" s="59"/>
      <c r="RDQ2645" s="59"/>
      <c r="RDR2645" s="59"/>
      <c r="RDS2645" s="59"/>
      <c r="RDT2645" s="59"/>
      <c r="RDU2645" s="59"/>
      <c r="RDV2645" s="59"/>
      <c r="RDW2645" s="59"/>
      <c r="RDX2645" s="59"/>
      <c r="RDY2645" s="59"/>
      <c r="RDZ2645" s="59"/>
      <c r="REA2645" s="59"/>
      <c r="REB2645" s="59"/>
      <c r="REC2645" s="59"/>
      <c r="RED2645" s="59"/>
      <c r="REE2645" s="59"/>
      <c r="REF2645" s="59"/>
      <c r="REG2645" s="59"/>
      <c r="REH2645" s="59"/>
      <c r="REI2645" s="59"/>
      <c r="REJ2645" s="59"/>
      <c r="REK2645" s="59"/>
      <c r="REL2645" s="59"/>
      <c r="REM2645" s="59"/>
      <c r="REN2645" s="59"/>
      <c r="REO2645" s="59"/>
      <c r="REP2645" s="59"/>
      <c r="REQ2645" s="59"/>
      <c r="RER2645" s="59"/>
      <c r="RES2645" s="59"/>
      <c r="RET2645" s="59"/>
      <c r="REU2645" s="59"/>
      <c r="REV2645" s="59"/>
      <c r="REW2645" s="59"/>
      <c r="REX2645" s="59"/>
      <c r="REY2645" s="59"/>
      <c r="REZ2645" s="59"/>
      <c r="RFA2645" s="59"/>
      <c r="RFB2645" s="59"/>
      <c r="RFC2645" s="59"/>
      <c r="RFD2645" s="59"/>
      <c r="RFE2645" s="59"/>
      <c r="RFF2645" s="59"/>
      <c r="RFG2645" s="59"/>
      <c r="RFH2645" s="59"/>
      <c r="RFI2645" s="59"/>
      <c r="RFJ2645" s="59"/>
      <c r="RFK2645" s="59"/>
      <c r="RFL2645" s="59"/>
      <c r="RFM2645" s="59"/>
      <c r="RFN2645" s="59"/>
      <c r="RFO2645" s="59"/>
      <c r="RFP2645" s="59"/>
      <c r="RFQ2645" s="59"/>
      <c r="RFR2645" s="59"/>
      <c r="RFS2645" s="59"/>
      <c r="RFT2645" s="59"/>
      <c r="RFU2645" s="59"/>
      <c r="RFV2645" s="59"/>
      <c r="RFW2645" s="59"/>
      <c r="RFX2645" s="59"/>
      <c r="RFY2645" s="59"/>
      <c r="RFZ2645" s="59"/>
      <c r="RGA2645" s="59"/>
      <c r="RGB2645" s="59"/>
      <c r="RGC2645" s="59"/>
      <c r="RGD2645" s="59"/>
      <c r="RGE2645" s="59"/>
      <c r="RGF2645" s="59"/>
      <c r="RGG2645" s="59"/>
      <c r="RGH2645" s="59"/>
      <c r="RGI2645" s="59"/>
      <c r="RGJ2645" s="59"/>
      <c r="RGK2645" s="59"/>
      <c r="RGL2645" s="59"/>
      <c r="RGM2645" s="59"/>
      <c r="RGN2645" s="59"/>
      <c r="RGO2645" s="59"/>
      <c r="RGP2645" s="59"/>
      <c r="RGQ2645" s="59"/>
      <c r="RGR2645" s="59"/>
      <c r="RGS2645" s="59"/>
      <c r="RGT2645" s="59"/>
      <c r="RGU2645" s="59"/>
      <c r="RGV2645" s="59"/>
      <c r="RGW2645" s="59"/>
      <c r="RGX2645" s="59"/>
      <c r="RGY2645" s="59"/>
      <c r="RGZ2645" s="59"/>
      <c r="RHA2645" s="59"/>
      <c r="RHB2645" s="59"/>
      <c r="RHC2645" s="59"/>
      <c r="RHD2645" s="59"/>
      <c r="RHE2645" s="59"/>
      <c r="RHF2645" s="59"/>
      <c r="RHG2645" s="59"/>
      <c r="RHH2645" s="59"/>
      <c r="RHI2645" s="59"/>
      <c r="RHJ2645" s="59"/>
      <c r="RHK2645" s="59"/>
      <c r="RHL2645" s="59"/>
      <c r="RHM2645" s="59"/>
      <c r="RHN2645" s="59"/>
      <c r="RHO2645" s="59"/>
      <c r="RHP2645" s="59"/>
      <c r="RHQ2645" s="59"/>
      <c r="RHR2645" s="59"/>
      <c r="RHS2645" s="59"/>
      <c r="RHT2645" s="59"/>
      <c r="RHU2645" s="59"/>
      <c r="RHV2645" s="59"/>
      <c r="RHW2645" s="59"/>
      <c r="RHX2645" s="59"/>
      <c r="RHY2645" s="59"/>
      <c r="RHZ2645" s="59"/>
      <c r="RIA2645" s="59"/>
      <c r="RIB2645" s="59"/>
      <c r="RIC2645" s="59"/>
      <c r="RID2645" s="59"/>
      <c r="RIE2645" s="59"/>
      <c r="RIF2645" s="59"/>
      <c r="RIG2645" s="59"/>
      <c r="RIH2645" s="59"/>
      <c r="RII2645" s="59"/>
      <c r="RIJ2645" s="59"/>
      <c r="RIK2645" s="59"/>
      <c r="RIL2645" s="59"/>
      <c r="RIM2645" s="59"/>
      <c r="RIN2645" s="59"/>
      <c r="RIO2645" s="59"/>
      <c r="RIP2645" s="59"/>
      <c r="RIQ2645" s="59"/>
      <c r="RIR2645" s="59"/>
      <c r="RIS2645" s="59"/>
      <c r="RIT2645" s="59"/>
      <c r="RIU2645" s="59"/>
      <c r="RIV2645" s="59"/>
      <c r="RIW2645" s="59"/>
      <c r="RIX2645" s="59"/>
      <c r="RIY2645" s="59"/>
      <c r="RIZ2645" s="59"/>
      <c r="RJA2645" s="59"/>
      <c r="RJB2645" s="59"/>
      <c r="RJC2645" s="59"/>
      <c r="RJD2645" s="59"/>
      <c r="RJE2645" s="59"/>
      <c r="RJF2645" s="59"/>
      <c r="RJG2645" s="59"/>
      <c r="RJH2645" s="59"/>
      <c r="RJI2645" s="59"/>
      <c r="RJJ2645" s="59"/>
      <c r="RJK2645" s="59"/>
      <c r="RJL2645" s="59"/>
      <c r="RJM2645" s="59"/>
      <c r="RJN2645" s="59"/>
      <c r="RJO2645" s="59"/>
      <c r="RJP2645" s="59"/>
      <c r="RJQ2645" s="59"/>
      <c r="RJR2645" s="59"/>
      <c r="RJS2645" s="59"/>
      <c r="RJT2645" s="59"/>
      <c r="RJU2645" s="59"/>
      <c r="RJV2645" s="59"/>
      <c r="RJW2645" s="59"/>
      <c r="RJX2645" s="59"/>
      <c r="RJY2645" s="59"/>
      <c r="RJZ2645" s="59"/>
      <c r="RKA2645" s="59"/>
      <c r="RKB2645" s="59"/>
      <c r="RKC2645" s="59"/>
      <c r="RKD2645" s="59"/>
      <c r="RKE2645" s="59"/>
      <c r="RKF2645" s="59"/>
      <c r="RKG2645" s="59"/>
      <c r="RKH2645" s="59"/>
      <c r="RKI2645" s="59"/>
      <c r="RKJ2645" s="59"/>
      <c r="RKK2645" s="59"/>
      <c r="RKL2645" s="59"/>
      <c r="RKM2645" s="59"/>
      <c r="RKN2645" s="59"/>
      <c r="RKO2645" s="59"/>
      <c r="RKP2645" s="59"/>
      <c r="RKQ2645" s="59"/>
      <c r="RKR2645" s="59"/>
      <c r="RKS2645" s="59"/>
      <c r="RKT2645" s="59"/>
      <c r="RKU2645" s="59"/>
      <c r="RKV2645" s="59"/>
      <c r="RKW2645" s="59"/>
      <c r="RKX2645" s="59"/>
      <c r="RKY2645" s="59"/>
      <c r="RKZ2645" s="59"/>
      <c r="RLA2645" s="59"/>
      <c r="RLB2645" s="59"/>
      <c r="RLC2645" s="59"/>
      <c r="RLD2645" s="59"/>
      <c r="RLE2645" s="59"/>
      <c r="RLF2645" s="59"/>
      <c r="RLG2645" s="59"/>
      <c r="RLH2645" s="59"/>
      <c r="RLI2645" s="59"/>
      <c r="RLJ2645" s="59"/>
      <c r="RLK2645" s="59"/>
      <c r="RLL2645" s="59"/>
      <c r="RLM2645" s="59"/>
      <c r="RLN2645" s="59"/>
      <c r="RLO2645" s="59"/>
      <c r="RLP2645" s="59"/>
      <c r="RLQ2645" s="59"/>
      <c r="RLR2645" s="59"/>
      <c r="RLS2645" s="59"/>
      <c r="RLT2645" s="59"/>
      <c r="RLU2645" s="59"/>
      <c r="RLV2645" s="59"/>
      <c r="RLW2645" s="59"/>
      <c r="RLX2645" s="59"/>
      <c r="RLY2645" s="59"/>
      <c r="RLZ2645" s="59"/>
      <c r="RMA2645" s="59"/>
      <c r="RMB2645" s="59"/>
      <c r="RMC2645" s="59"/>
      <c r="RMD2645" s="59"/>
      <c r="RME2645" s="59"/>
      <c r="RMF2645" s="59"/>
      <c r="RMG2645" s="59"/>
      <c r="RMH2645" s="59"/>
      <c r="RMI2645" s="59"/>
      <c r="RMJ2645" s="59"/>
      <c r="RMK2645" s="59"/>
      <c r="RML2645" s="59"/>
      <c r="RMM2645" s="59"/>
      <c r="RMN2645" s="59"/>
      <c r="RMO2645" s="59"/>
      <c r="RMP2645" s="59"/>
      <c r="RMQ2645" s="59"/>
      <c r="RMR2645" s="59"/>
      <c r="RMS2645" s="59"/>
      <c r="RMT2645" s="59"/>
      <c r="RMU2645" s="59"/>
      <c r="RMV2645" s="59"/>
      <c r="RMW2645" s="59"/>
      <c r="RMX2645" s="59"/>
      <c r="RMY2645" s="59"/>
      <c r="RMZ2645" s="59"/>
      <c r="RNA2645" s="59"/>
      <c r="RNB2645" s="59"/>
      <c r="RNC2645" s="59"/>
      <c r="RND2645" s="59"/>
      <c r="RNE2645" s="59"/>
      <c r="RNF2645" s="59"/>
      <c r="RNG2645" s="59"/>
      <c r="RNH2645" s="59"/>
      <c r="RNI2645" s="59"/>
      <c r="RNJ2645" s="59"/>
      <c r="RNK2645" s="59"/>
      <c r="RNL2645" s="59"/>
      <c r="RNM2645" s="59"/>
      <c r="RNN2645" s="59"/>
      <c r="RNO2645" s="59"/>
      <c r="RNP2645" s="59"/>
      <c r="RNQ2645" s="59"/>
      <c r="RNR2645" s="59"/>
      <c r="RNS2645" s="59"/>
      <c r="RNT2645" s="59"/>
      <c r="RNU2645" s="59"/>
      <c r="RNV2645" s="59"/>
      <c r="RNW2645" s="59"/>
      <c r="RNX2645" s="59"/>
      <c r="RNY2645" s="59"/>
      <c r="RNZ2645" s="59"/>
      <c r="ROA2645" s="59"/>
      <c r="ROB2645" s="59"/>
      <c r="ROC2645" s="59"/>
      <c r="ROD2645" s="59"/>
      <c r="ROE2645" s="59"/>
      <c r="ROF2645" s="59"/>
      <c r="ROG2645" s="59"/>
      <c r="ROH2645" s="59"/>
      <c r="ROI2645" s="59"/>
      <c r="ROJ2645" s="59"/>
      <c r="ROK2645" s="59"/>
      <c r="ROL2645" s="59"/>
      <c r="ROM2645" s="59"/>
      <c r="RON2645" s="59"/>
      <c r="ROO2645" s="59"/>
      <c r="ROP2645" s="59"/>
      <c r="ROQ2645" s="59"/>
      <c r="ROR2645" s="59"/>
      <c r="ROS2645" s="59"/>
      <c r="ROT2645" s="59"/>
      <c r="ROU2645" s="59"/>
      <c r="ROV2645" s="59"/>
      <c r="ROW2645" s="59"/>
      <c r="ROX2645" s="59"/>
      <c r="ROY2645" s="59"/>
      <c r="ROZ2645" s="59"/>
      <c r="RPA2645" s="59"/>
      <c r="RPB2645" s="59"/>
      <c r="RPC2645" s="59"/>
      <c r="RPD2645" s="59"/>
      <c r="RPE2645" s="59"/>
      <c r="RPF2645" s="59"/>
      <c r="RPG2645" s="59"/>
      <c r="RPH2645" s="59"/>
      <c r="RPI2645" s="59"/>
      <c r="RPJ2645" s="59"/>
      <c r="RPK2645" s="59"/>
      <c r="RPL2645" s="59"/>
      <c r="RPM2645" s="59"/>
      <c r="RPN2645" s="59"/>
      <c r="RPO2645" s="59"/>
      <c r="RPP2645" s="59"/>
      <c r="RPQ2645" s="59"/>
      <c r="RPR2645" s="59"/>
      <c r="RPS2645" s="59"/>
      <c r="RPT2645" s="59"/>
      <c r="RPU2645" s="59"/>
      <c r="RPV2645" s="59"/>
      <c r="RPW2645" s="59"/>
      <c r="RPX2645" s="59"/>
      <c r="RPY2645" s="59"/>
      <c r="RPZ2645" s="59"/>
      <c r="RQA2645" s="59"/>
      <c r="RQB2645" s="59"/>
      <c r="RQC2645" s="59"/>
      <c r="RQD2645" s="59"/>
      <c r="RQE2645" s="59"/>
      <c r="RQF2645" s="59"/>
      <c r="RQG2645" s="59"/>
      <c r="RQH2645" s="59"/>
      <c r="RQI2645" s="59"/>
      <c r="RQJ2645" s="59"/>
      <c r="RQK2645" s="59"/>
      <c r="RQL2645" s="59"/>
      <c r="RQM2645" s="59"/>
      <c r="RQN2645" s="59"/>
      <c r="RQO2645" s="59"/>
      <c r="RQP2645" s="59"/>
      <c r="RQQ2645" s="59"/>
      <c r="RQR2645" s="59"/>
      <c r="RQS2645" s="59"/>
      <c r="RQT2645" s="59"/>
      <c r="RQU2645" s="59"/>
      <c r="RQV2645" s="59"/>
      <c r="RQW2645" s="59"/>
      <c r="RQX2645" s="59"/>
      <c r="RQY2645" s="59"/>
      <c r="RQZ2645" s="59"/>
      <c r="RRA2645" s="59"/>
      <c r="RRB2645" s="59"/>
      <c r="RRC2645" s="59"/>
      <c r="RRD2645" s="59"/>
      <c r="RRE2645" s="59"/>
      <c r="RRF2645" s="59"/>
      <c r="RRG2645" s="59"/>
      <c r="RRH2645" s="59"/>
      <c r="RRI2645" s="59"/>
      <c r="RRJ2645" s="59"/>
      <c r="RRK2645" s="59"/>
      <c r="RRL2645" s="59"/>
      <c r="RRM2645" s="59"/>
      <c r="RRN2645" s="59"/>
      <c r="RRO2645" s="59"/>
      <c r="RRP2645" s="59"/>
      <c r="RRQ2645" s="59"/>
      <c r="RRR2645" s="59"/>
      <c r="RRS2645" s="59"/>
      <c r="RRT2645" s="59"/>
      <c r="RRU2645" s="59"/>
      <c r="RRV2645" s="59"/>
      <c r="RRW2645" s="59"/>
      <c r="RRX2645" s="59"/>
      <c r="RRY2645" s="59"/>
      <c r="RRZ2645" s="59"/>
      <c r="RSA2645" s="59"/>
      <c r="RSB2645" s="59"/>
      <c r="RSC2645" s="59"/>
      <c r="RSD2645" s="59"/>
      <c r="RSE2645" s="59"/>
      <c r="RSF2645" s="59"/>
      <c r="RSG2645" s="59"/>
      <c r="RSH2645" s="59"/>
      <c r="RSI2645" s="59"/>
      <c r="RSJ2645" s="59"/>
      <c r="RSK2645" s="59"/>
      <c r="RSL2645" s="59"/>
      <c r="RSM2645" s="59"/>
      <c r="RSN2645" s="59"/>
      <c r="RSO2645" s="59"/>
      <c r="RSP2645" s="59"/>
      <c r="RSQ2645" s="59"/>
      <c r="RSR2645" s="59"/>
      <c r="RSS2645" s="59"/>
      <c r="RST2645" s="59"/>
      <c r="RSU2645" s="59"/>
      <c r="RSV2645" s="59"/>
      <c r="RSW2645" s="59"/>
      <c r="RSX2645" s="59"/>
      <c r="RSY2645" s="59"/>
      <c r="RSZ2645" s="59"/>
      <c r="RTA2645" s="59"/>
      <c r="RTB2645" s="59"/>
      <c r="RTC2645" s="59"/>
      <c r="RTD2645" s="59"/>
      <c r="RTE2645" s="59"/>
      <c r="RTF2645" s="59"/>
      <c r="RTG2645" s="59"/>
      <c r="RTH2645" s="59"/>
      <c r="RTI2645" s="59"/>
      <c r="RTJ2645" s="59"/>
      <c r="RTK2645" s="59"/>
      <c r="RTL2645" s="59"/>
      <c r="RTM2645" s="59"/>
      <c r="RTN2645" s="59"/>
      <c r="RTO2645" s="59"/>
      <c r="RTP2645" s="59"/>
      <c r="RTQ2645" s="59"/>
      <c r="RTR2645" s="59"/>
      <c r="RTS2645" s="59"/>
      <c r="RTT2645" s="59"/>
      <c r="RTU2645" s="59"/>
      <c r="RTV2645" s="59"/>
      <c r="RTW2645" s="59"/>
      <c r="RTX2645" s="59"/>
      <c r="RTY2645" s="59"/>
      <c r="RTZ2645" s="59"/>
      <c r="RUA2645" s="59"/>
      <c r="RUB2645" s="59"/>
      <c r="RUC2645" s="59"/>
      <c r="RUD2645" s="59"/>
      <c r="RUE2645" s="59"/>
      <c r="RUF2645" s="59"/>
      <c r="RUG2645" s="59"/>
      <c r="RUH2645" s="59"/>
      <c r="RUI2645" s="59"/>
      <c r="RUJ2645" s="59"/>
      <c r="RUK2645" s="59"/>
      <c r="RUL2645" s="59"/>
      <c r="RUM2645" s="59"/>
      <c r="RUN2645" s="59"/>
      <c r="RUO2645" s="59"/>
      <c r="RUP2645" s="59"/>
      <c r="RUQ2645" s="59"/>
      <c r="RUR2645" s="59"/>
      <c r="RUS2645" s="59"/>
      <c r="RUT2645" s="59"/>
      <c r="RUU2645" s="59"/>
      <c r="RUV2645" s="59"/>
      <c r="RUW2645" s="59"/>
      <c r="RUX2645" s="59"/>
      <c r="RUY2645" s="59"/>
      <c r="RUZ2645" s="59"/>
      <c r="RVA2645" s="59"/>
      <c r="RVB2645" s="59"/>
      <c r="RVC2645" s="59"/>
      <c r="RVD2645" s="59"/>
      <c r="RVE2645" s="59"/>
      <c r="RVF2645" s="59"/>
      <c r="RVG2645" s="59"/>
      <c r="RVH2645" s="59"/>
      <c r="RVI2645" s="59"/>
      <c r="RVJ2645" s="59"/>
      <c r="RVK2645" s="59"/>
      <c r="RVL2645" s="59"/>
      <c r="RVM2645" s="59"/>
      <c r="RVN2645" s="59"/>
      <c r="RVO2645" s="59"/>
      <c r="RVP2645" s="59"/>
      <c r="RVQ2645" s="59"/>
      <c r="RVR2645" s="59"/>
      <c r="RVS2645" s="59"/>
      <c r="RVT2645" s="59"/>
      <c r="RVU2645" s="59"/>
      <c r="RVV2645" s="59"/>
      <c r="RVW2645" s="59"/>
      <c r="RVX2645" s="59"/>
      <c r="RVY2645" s="59"/>
      <c r="RVZ2645" s="59"/>
      <c r="RWA2645" s="59"/>
      <c r="RWB2645" s="59"/>
      <c r="RWC2645" s="59"/>
      <c r="RWD2645" s="59"/>
      <c r="RWE2645" s="59"/>
      <c r="RWF2645" s="59"/>
      <c r="RWG2645" s="59"/>
      <c r="RWH2645" s="59"/>
      <c r="RWI2645" s="59"/>
      <c r="RWJ2645" s="59"/>
      <c r="RWK2645" s="59"/>
      <c r="RWL2645" s="59"/>
      <c r="RWM2645" s="59"/>
      <c r="RWN2645" s="59"/>
      <c r="RWO2645" s="59"/>
      <c r="RWP2645" s="59"/>
      <c r="RWQ2645" s="59"/>
      <c r="RWR2645" s="59"/>
      <c r="RWS2645" s="59"/>
      <c r="RWT2645" s="59"/>
      <c r="RWU2645" s="59"/>
      <c r="RWV2645" s="59"/>
      <c r="RWW2645" s="59"/>
      <c r="RWX2645" s="59"/>
      <c r="RWY2645" s="59"/>
      <c r="RWZ2645" s="59"/>
      <c r="RXA2645" s="59"/>
      <c r="RXB2645" s="59"/>
      <c r="RXC2645" s="59"/>
      <c r="RXD2645" s="59"/>
      <c r="RXE2645" s="59"/>
      <c r="RXF2645" s="59"/>
      <c r="RXG2645" s="59"/>
      <c r="RXH2645" s="59"/>
      <c r="RXI2645" s="59"/>
      <c r="RXJ2645" s="59"/>
      <c r="RXK2645" s="59"/>
      <c r="RXL2645" s="59"/>
      <c r="RXM2645" s="59"/>
      <c r="RXN2645" s="59"/>
      <c r="RXO2645" s="59"/>
      <c r="RXP2645" s="59"/>
      <c r="RXQ2645" s="59"/>
      <c r="RXR2645" s="59"/>
      <c r="RXS2645" s="59"/>
      <c r="RXT2645" s="59"/>
      <c r="RXU2645" s="59"/>
      <c r="RXV2645" s="59"/>
      <c r="RXW2645" s="59"/>
      <c r="RXX2645" s="59"/>
      <c r="RXY2645" s="59"/>
      <c r="RXZ2645" s="59"/>
      <c r="RYA2645" s="59"/>
      <c r="RYB2645" s="59"/>
      <c r="RYC2645" s="59"/>
      <c r="RYD2645" s="59"/>
      <c r="RYE2645" s="59"/>
      <c r="RYF2645" s="59"/>
      <c r="RYG2645" s="59"/>
      <c r="RYH2645" s="59"/>
      <c r="RYI2645" s="59"/>
      <c r="RYJ2645" s="59"/>
      <c r="RYK2645" s="59"/>
      <c r="RYL2645" s="59"/>
      <c r="RYM2645" s="59"/>
      <c r="RYN2645" s="59"/>
      <c r="RYO2645" s="59"/>
      <c r="RYP2645" s="59"/>
      <c r="RYQ2645" s="59"/>
      <c r="RYR2645" s="59"/>
      <c r="RYS2645" s="59"/>
      <c r="RYT2645" s="59"/>
      <c r="RYU2645" s="59"/>
      <c r="RYV2645" s="59"/>
      <c r="RYW2645" s="59"/>
      <c r="RYX2645" s="59"/>
      <c r="RYY2645" s="59"/>
      <c r="RYZ2645" s="59"/>
      <c r="RZA2645" s="59"/>
      <c r="RZB2645" s="59"/>
      <c r="RZC2645" s="59"/>
      <c r="RZD2645" s="59"/>
      <c r="RZE2645" s="59"/>
      <c r="RZF2645" s="59"/>
      <c r="RZG2645" s="59"/>
      <c r="RZH2645" s="59"/>
      <c r="RZI2645" s="59"/>
      <c r="RZJ2645" s="59"/>
      <c r="RZK2645" s="59"/>
      <c r="RZL2645" s="59"/>
      <c r="RZM2645" s="59"/>
      <c r="RZN2645" s="59"/>
      <c r="RZO2645" s="59"/>
      <c r="RZP2645" s="59"/>
      <c r="RZQ2645" s="59"/>
      <c r="RZR2645" s="59"/>
      <c r="RZS2645" s="59"/>
      <c r="RZT2645" s="59"/>
      <c r="RZU2645" s="59"/>
      <c r="RZV2645" s="59"/>
      <c r="RZW2645" s="59"/>
      <c r="RZX2645" s="59"/>
      <c r="RZY2645" s="59"/>
      <c r="RZZ2645" s="59"/>
      <c r="SAA2645" s="59"/>
      <c r="SAB2645" s="59"/>
      <c r="SAC2645" s="59"/>
      <c r="SAD2645" s="59"/>
      <c r="SAE2645" s="59"/>
      <c r="SAF2645" s="59"/>
      <c r="SAG2645" s="59"/>
      <c r="SAH2645" s="59"/>
      <c r="SAI2645" s="59"/>
      <c r="SAJ2645" s="59"/>
      <c r="SAK2645" s="59"/>
      <c r="SAL2645" s="59"/>
      <c r="SAM2645" s="59"/>
      <c r="SAN2645" s="59"/>
      <c r="SAO2645" s="59"/>
      <c r="SAP2645" s="59"/>
      <c r="SAQ2645" s="59"/>
      <c r="SAR2645" s="59"/>
      <c r="SAS2645" s="59"/>
      <c r="SAT2645" s="59"/>
      <c r="SAU2645" s="59"/>
      <c r="SAV2645" s="59"/>
      <c r="SAW2645" s="59"/>
      <c r="SAX2645" s="59"/>
      <c r="SAY2645" s="59"/>
      <c r="SAZ2645" s="59"/>
      <c r="SBA2645" s="59"/>
      <c r="SBB2645" s="59"/>
      <c r="SBC2645" s="59"/>
      <c r="SBD2645" s="59"/>
      <c r="SBE2645" s="59"/>
      <c r="SBF2645" s="59"/>
      <c r="SBG2645" s="59"/>
      <c r="SBH2645" s="59"/>
      <c r="SBI2645" s="59"/>
      <c r="SBJ2645" s="59"/>
      <c r="SBK2645" s="59"/>
      <c r="SBL2645" s="59"/>
      <c r="SBM2645" s="59"/>
      <c r="SBN2645" s="59"/>
      <c r="SBO2645" s="59"/>
      <c r="SBP2645" s="59"/>
      <c r="SBQ2645" s="59"/>
      <c r="SBR2645" s="59"/>
      <c r="SBS2645" s="59"/>
      <c r="SBT2645" s="59"/>
      <c r="SBU2645" s="59"/>
      <c r="SBV2645" s="59"/>
      <c r="SBW2645" s="59"/>
      <c r="SBX2645" s="59"/>
      <c r="SBY2645" s="59"/>
      <c r="SBZ2645" s="59"/>
      <c r="SCA2645" s="59"/>
      <c r="SCB2645" s="59"/>
      <c r="SCC2645" s="59"/>
      <c r="SCD2645" s="59"/>
      <c r="SCE2645" s="59"/>
      <c r="SCF2645" s="59"/>
      <c r="SCG2645" s="59"/>
      <c r="SCH2645" s="59"/>
      <c r="SCI2645" s="59"/>
      <c r="SCJ2645" s="59"/>
      <c r="SCK2645" s="59"/>
      <c r="SCL2645" s="59"/>
      <c r="SCM2645" s="59"/>
      <c r="SCN2645" s="59"/>
      <c r="SCO2645" s="59"/>
      <c r="SCP2645" s="59"/>
      <c r="SCQ2645" s="59"/>
      <c r="SCR2645" s="59"/>
      <c r="SCS2645" s="59"/>
      <c r="SCT2645" s="59"/>
      <c r="SCU2645" s="59"/>
      <c r="SCV2645" s="59"/>
      <c r="SCW2645" s="59"/>
      <c r="SCX2645" s="59"/>
      <c r="SCY2645" s="59"/>
      <c r="SCZ2645" s="59"/>
      <c r="SDA2645" s="59"/>
      <c r="SDB2645" s="59"/>
      <c r="SDC2645" s="59"/>
      <c r="SDD2645" s="59"/>
      <c r="SDE2645" s="59"/>
      <c r="SDF2645" s="59"/>
      <c r="SDG2645" s="59"/>
      <c r="SDH2645" s="59"/>
      <c r="SDI2645" s="59"/>
      <c r="SDJ2645" s="59"/>
      <c r="SDK2645" s="59"/>
      <c r="SDL2645" s="59"/>
      <c r="SDM2645" s="59"/>
      <c r="SDN2645" s="59"/>
      <c r="SDO2645" s="59"/>
      <c r="SDP2645" s="59"/>
      <c r="SDQ2645" s="59"/>
      <c r="SDR2645" s="59"/>
      <c r="SDS2645" s="59"/>
      <c r="SDT2645" s="59"/>
      <c r="SDU2645" s="59"/>
      <c r="SDV2645" s="59"/>
      <c r="SDW2645" s="59"/>
      <c r="SDX2645" s="59"/>
      <c r="SDY2645" s="59"/>
      <c r="SDZ2645" s="59"/>
      <c r="SEA2645" s="59"/>
      <c r="SEB2645" s="59"/>
      <c r="SEC2645" s="59"/>
      <c r="SED2645" s="59"/>
      <c r="SEE2645" s="59"/>
      <c r="SEF2645" s="59"/>
      <c r="SEG2645" s="59"/>
      <c r="SEH2645" s="59"/>
      <c r="SEI2645" s="59"/>
      <c r="SEJ2645" s="59"/>
      <c r="SEK2645" s="59"/>
      <c r="SEL2645" s="59"/>
      <c r="SEM2645" s="59"/>
      <c r="SEN2645" s="59"/>
      <c r="SEO2645" s="59"/>
      <c r="SEP2645" s="59"/>
      <c r="SEQ2645" s="59"/>
      <c r="SER2645" s="59"/>
      <c r="SES2645" s="59"/>
      <c r="SET2645" s="59"/>
      <c r="SEU2645" s="59"/>
      <c r="SEV2645" s="59"/>
      <c r="SEW2645" s="59"/>
      <c r="SEX2645" s="59"/>
      <c r="SEY2645" s="59"/>
      <c r="SEZ2645" s="59"/>
      <c r="SFA2645" s="59"/>
      <c r="SFB2645" s="59"/>
      <c r="SFC2645" s="59"/>
      <c r="SFD2645" s="59"/>
      <c r="SFE2645" s="59"/>
      <c r="SFF2645" s="59"/>
      <c r="SFG2645" s="59"/>
      <c r="SFH2645" s="59"/>
      <c r="SFI2645" s="59"/>
      <c r="SFJ2645" s="59"/>
      <c r="SFK2645" s="59"/>
      <c r="SFL2645" s="59"/>
      <c r="SFM2645" s="59"/>
      <c r="SFN2645" s="59"/>
      <c r="SFO2645" s="59"/>
      <c r="SFP2645" s="59"/>
      <c r="SFQ2645" s="59"/>
      <c r="SFR2645" s="59"/>
      <c r="SFS2645" s="59"/>
      <c r="SFT2645" s="59"/>
      <c r="SFU2645" s="59"/>
      <c r="SFV2645" s="59"/>
      <c r="SFW2645" s="59"/>
      <c r="SFX2645" s="59"/>
      <c r="SFY2645" s="59"/>
      <c r="SFZ2645" s="59"/>
      <c r="SGA2645" s="59"/>
      <c r="SGB2645" s="59"/>
      <c r="SGC2645" s="59"/>
      <c r="SGD2645" s="59"/>
      <c r="SGE2645" s="59"/>
      <c r="SGF2645" s="59"/>
      <c r="SGG2645" s="59"/>
      <c r="SGH2645" s="59"/>
      <c r="SGI2645" s="59"/>
      <c r="SGJ2645" s="59"/>
      <c r="SGK2645" s="59"/>
      <c r="SGL2645" s="59"/>
      <c r="SGM2645" s="59"/>
      <c r="SGN2645" s="59"/>
      <c r="SGO2645" s="59"/>
      <c r="SGP2645" s="59"/>
      <c r="SGQ2645" s="59"/>
      <c r="SGR2645" s="59"/>
      <c r="SGS2645" s="59"/>
      <c r="SGT2645" s="59"/>
      <c r="SGU2645" s="59"/>
      <c r="SGV2645" s="59"/>
      <c r="SGW2645" s="59"/>
      <c r="SGX2645" s="59"/>
      <c r="SGY2645" s="59"/>
      <c r="SGZ2645" s="59"/>
      <c r="SHA2645" s="59"/>
      <c r="SHB2645" s="59"/>
      <c r="SHC2645" s="59"/>
      <c r="SHD2645" s="59"/>
      <c r="SHE2645" s="59"/>
      <c r="SHF2645" s="59"/>
      <c r="SHG2645" s="59"/>
      <c r="SHH2645" s="59"/>
      <c r="SHI2645" s="59"/>
      <c r="SHJ2645" s="59"/>
      <c r="SHK2645" s="59"/>
      <c r="SHL2645" s="59"/>
      <c r="SHM2645" s="59"/>
      <c r="SHN2645" s="59"/>
      <c r="SHO2645" s="59"/>
      <c r="SHP2645" s="59"/>
      <c r="SHQ2645" s="59"/>
      <c r="SHR2645" s="59"/>
      <c r="SHS2645" s="59"/>
      <c r="SHT2645" s="59"/>
      <c r="SHU2645" s="59"/>
      <c r="SHV2645" s="59"/>
      <c r="SHW2645" s="59"/>
      <c r="SHX2645" s="59"/>
      <c r="SHY2645" s="59"/>
      <c r="SHZ2645" s="59"/>
      <c r="SIA2645" s="59"/>
      <c r="SIB2645" s="59"/>
      <c r="SIC2645" s="59"/>
      <c r="SID2645" s="59"/>
      <c r="SIE2645" s="59"/>
      <c r="SIF2645" s="59"/>
      <c r="SIG2645" s="59"/>
      <c r="SIH2645" s="59"/>
      <c r="SII2645" s="59"/>
      <c r="SIJ2645" s="59"/>
      <c r="SIK2645" s="59"/>
      <c r="SIL2645" s="59"/>
      <c r="SIM2645" s="59"/>
      <c r="SIN2645" s="59"/>
      <c r="SIO2645" s="59"/>
      <c r="SIP2645" s="59"/>
      <c r="SIQ2645" s="59"/>
      <c r="SIR2645" s="59"/>
      <c r="SIS2645" s="59"/>
      <c r="SIT2645" s="59"/>
      <c r="SIU2645" s="59"/>
      <c r="SIV2645" s="59"/>
      <c r="SIW2645" s="59"/>
      <c r="SIX2645" s="59"/>
      <c r="SIY2645" s="59"/>
      <c r="SIZ2645" s="59"/>
      <c r="SJA2645" s="59"/>
      <c r="SJB2645" s="59"/>
      <c r="SJC2645" s="59"/>
      <c r="SJD2645" s="59"/>
      <c r="SJE2645" s="59"/>
      <c r="SJF2645" s="59"/>
      <c r="SJG2645" s="59"/>
      <c r="SJH2645" s="59"/>
      <c r="SJI2645" s="59"/>
      <c r="SJJ2645" s="59"/>
      <c r="SJK2645" s="59"/>
      <c r="SJL2645" s="59"/>
      <c r="SJM2645" s="59"/>
      <c r="SJN2645" s="59"/>
      <c r="SJO2645" s="59"/>
      <c r="SJP2645" s="59"/>
      <c r="SJQ2645" s="59"/>
      <c r="SJR2645" s="59"/>
      <c r="SJS2645" s="59"/>
      <c r="SJT2645" s="59"/>
      <c r="SJU2645" s="59"/>
      <c r="SJV2645" s="59"/>
      <c r="SJW2645" s="59"/>
      <c r="SJX2645" s="59"/>
      <c r="SJY2645" s="59"/>
      <c r="SJZ2645" s="59"/>
      <c r="SKA2645" s="59"/>
      <c r="SKB2645" s="59"/>
      <c r="SKC2645" s="59"/>
      <c r="SKD2645" s="59"/>
      <c r="SKE2645" s="59"/>
      <c r="SKF2645" s="59"/>
      <c r="SKG2645" s="59"/>
      <c r="SKH2645" s="59"/>
      <c r="SKI2645" s="59"/>
      <c r="SKJ2645" s="59"/>
      <c r="SKK2645" s="59"/>
      <c r="SKL2645" s="59"/>
      <c r="SKM2645" s="59"/>
      <c r="SKN2645" s="59"/>
      <c r="SKO2645" s="59"/>
      <c r="SKP2645" s="59"/>
      <c r="SKQ2645" s="59"/>
      <c r="SKR2645" s="59"/>
      <c r="SKS2645" s="59"/>
      <c r="SKT2645" s="59"/>
      <c r="SKU2645" s="59"/>
      <c r="SKV2645" s="59"/>
      <c r="SKW2645" s="59"/>
      <c r="SKX2645" s="59"/>
      <c r="SKY2645" s="59"/>
      <c r="SKZ2645" s="59"/>
      <c r="SLA2645" s="59"/>
      <c r="SLB2645" s="59"/>
      <c r="SLC2645" s="59"/>
      <c r="SLD2645" s="59"/>
      <c r="SLE2645" s="59"/>
      <c r="SLF2645" s="59"/>
      <c r="SLG2645" s="59"/>
      <c r="SLH2645" s="59"/>
      <c r="SLI2645" s="59"/>
      <c r="SLJ2645" s="59"/>
      <c r="SLK2645" s="59"/>
      <c r="SLL2645" s="59"/>
      <c r="SLM2645" s="59"/>
      <c r="SLN2645" s="59"/>
      <c r="SLO2645" s="59"/>
      <c r="SLP2645" s="59"/>
      <c r="SLQ2645" s="59"/>
      <c r="SLR2645" s="59"/>
      <c r="SLS2645" s="59"/>
      <c r="SLT2645" s="59"/>
      <c r="SLU2645" s="59"/>
      <c r="SLV2645" s="59"/>
      <c r="SLW2645" s="59"/>
      <c r="SLX2645" s="59"/>
      <c r="SLY2645" s="59"/>
      <c r="SLZ2645" s="59"/>
      <c r="SMA2645" s="59"/>
      <c r="SMB2645" s="59"/>
      <c r="SMC2645" s="59"/>
      <c r="SMD2645" s="59"/>
      <c r="SME2645" s="59"/>
      <c r="SMF2645" s="59"/>
      <c r="SMG2645" s="59"/>
      <c r="SMH2645" s="59"/>
      <c r="SMI2645" s="59"/>
      <c r="SMJ2645" s="59"/>
      <c r="SMK2645" s="59"/>
      <c r="SML2645" s="59"/>
      <c r="SMM2645" s="59"/>
      <c r="SMN2645" s="59"/>
      <c r="SMO2645" s="59"/>
      <c r="SMP2645" s="59"/>
      <c r="SMQ2645" s="59"/>
      <c r="SMR2645" s="59"/>
      <c r="SMS2645" s="59"/>
      <c r="SMT2645" s="59"/>
      <c r="SMU2645" s="59"/>
      <c r="SMV2645" s="59"/>
      <c r="SMW2645" s="59"/>
      <c r="SMX2645" s="59"/>
      <c r="SMY2645" s="59"/>
      <c r="SMZ2645" s="59"/>
      <c r="SNA2645" s="59"/>
      <c r="SNB2645" s="59"/>
      <c r="SNC2645" s="59"/>
      <c r="SND2645" s="59"/>
      <c r="SNE2645" s="59"/>
      <c r="SNF2645" s="59"/>
      <c r="SNG2645" s="59"/>
      <c r="SNH2645" s="59"/>
      <c r="SNI2645" s="59"/>
      <c r="SNJ2645" s="59"/>
      <c r="SNK2645" s="59"/>
      <c r="SNL2645" s="59"/>
      <c r="SNM2645" s="59"/>
      <c r="SNN2645" s="59"/>
      <c r="SNO2645" s="59"/>
      <c r="SNP2645" s="59"/>
      <c r="SNQ2645" s="59"/>
      <c r="SNR2645" s="59"/>
      <c r="SNS2645" s="59"/>
      <c r="SNT2645" s="59"/>
      <c r="SNU2645" s="59"/>
      <c r="SNV2645" s="59"/>
      <c r="SNW2645" s="59"/>
      <c r="SNX2645" s="59"/>
      <c r="SNY2645" s="59"/>
      <c r="SNZ2645" s="59"/>
      <c r="SOA2645" s="59"/>
      <c r="SOB2645" s="59"/>
      <c r="SOC2645" s="59"/>
      <c r="SOD2645" s="59"/>
      <c r="SOE2645" s="59"/>
      <c r="SOF2645" s="59"/>
      <c r="SOG2645" s="59"/>
      <c r="SOH2645" s="59"/>
      <c r="SOI2645" s="59"/>
      <c r="SOJ2645" s="59"/>
      <c r="SOK2645" s="59"/>
      <c r="SOL2645" s="59"/>
      <c r="SOM2645" s="59"/>
      <c r="SON2645" s="59"/>
      <c r="SOO2645" s="59"/>
      <c r="SOP2645" s="59"/>
      <c r="SOQ2645" s="59"/>
      <c r="SOR2645" s="59"/>
      <c r="SOS2645" s="59"/>
      <c r="SOT2645" s="59"/>
      <c r="SOU2645" s="59"/>
      <c r="SOV2645" s="59"/>
      <c r="SOW2645" s="59"/>
      <c r="SOX2645" s="59"/>
      <c r="SOY2645" s="59"/>
      <c r="SOZ2645" s="59"/>
      <c r="SPA2645" s="59"/>
      <c r="SPB2645" s="59"/>
      <c r="SPC2645" s="59"/>
      <c r="SPD2645" s="59"/>
      <c r="SPE2645" s="59"/>
      <c r="SPF2645" s="59"/>
      <c r="SPG2645" s="59"/>
      <c r="SPH2645" s="59"/>
      <c r="SPI2645" s="59"/>
      <c r="SPJ2645" s="59"/>
      <c r="SPK2645" s="59"/>
      <c r="SPL2645" s="59"/>
      <c r="SPM2645" s="59"/>
      <c r="SPN2645" s="59"/>
      <c r="SPO2645" s="59"/>
      <c r="SPP2645" s="59"/>
      <c r="SPQ2645" s="59"/>
      <c r="SPR2645" s="59"/>
      <c r="SPS2645" s="59"/>
      <c r="SPT2645" s="59"/>
      <c r="SPU2645" s="59"/>
      <c r="SPV2645" s="59"/>
      <c r="SPW2645" s="59"/>
      <c r="SPX2645" s="59"/>
      <c r="SPY2645" s="59"/>
      <c r="SPZ2645" s="59"/>
      <c r="SQA2645" s="59"/>
      <c r="SQB2645" s="59"/>
      <c r="SQC2645" s="59"/>
      <c r="SQD2645" s="59"/>
      <c r="SQE2645" s="59"/>
      <c r="SQF2645" s="59"/>
      <c r="SQG2645" s="59"/>
      <c r="SQH2645" s="59"/>
      <c r="SQI2645" s="59"/>
      <c r="SQJ2645" s="59"/>
      <c r="SQK2645" s="59"/>
      <c r="SQL2645" s="59"/>
      <c r="SQM2645" s="59"/>
      <c r="SQN2645" s="59"/>
      <c r="SQO2645" s="59"/>
      <c r="SQP2645" s="59"/>
      <c r="SQQ2645" s="59"/>
      <c r="SQR2645" s="59"/>
      <c r="SQS2645" s="59"/>
      <c r="SQT2645" s="59"/>
      <c r="SQU2645" s="59"/>
      <c r="SQV2645" s="59"/>
      <c r="SQW2645" s="59"/>
      <c r="SQX2645" s="59"/>
      <c r="SQY2645" s="59"/>
      <c r="SQZ2645" s="59"/>
      <c r="SRA2645" s="59"/>
      <c r="SRB2645" s="59"/>
      <c r="SRC2645" s="59"/>
      <c r="SRD2645" s="59"/>
      <c r="SRE2645" s="59"/>
      <c r="SRF2645" s="59"/>
      <c r="SRG2645" s="59"/>
      <c r="SRH2645" s="59"/>
      <c r="SRI2645" s="59"/>
      <c r="SRJ2645" s="59"/>
      <c r="SRK2645" s="59"/>
      <c r="SRL2645" s="59"/>
      <c r="SRM2645" s="59"/>
      <c r="SRN2645" s="59"/>
      <c r="SRO2645" s="59"/>
      <c r="SRP2645" s="59"/>
      <c r="SRQ2645" s="59"/>
      <c r="SRR2645" s="59"/>
      <c r="SRS2645" s="59"/>
      <c r="SRT2645" s="59"/>
      <c r="SRU2645" s="59"/>
      <c r="SRV2645" s="59"/>
      <c r="SRW2645" s="59"/>
      <c r="SRX2645" s="59"/>
      <c r="SRY2645" s="59"/>
      <c r="SRZ2645" s="59"/>
      <c r="SSA2645" s="59"/>
      <c r="SSB2645" s="59"/>
      <c r="SSC2645" s="59"/>
      <c r="SSD2645" s="59"/>
      <c r="SSE2645" s="59"/>
      <c r="SSF2645" s="59"/>
      <c r="SSG2645" s="59"/>
      <c r="SSH2645" s="59"/>
      <c r="SSI2645" s="59"/>
      <c r="SSJ2645" s="59"/>
      <c r="SSK2645" s="59"/>
      <c r="SSL2645" s="59"/>
      <c r="SSM2645" s="59"/>
      <c r="SSN2645" s="59"/>
      <c r="SSO2645" s="59"/>
      <c r="SSP2645" s="59"/>
      <c r="SSQ2645" s="59"/>
      <c r="SSR2645" s="59"/>
      <c r="SSS2645" s="59"/>
      <c r="SST2645" s="59"/>
      <c r="SSU2645" s="59"/>
      <c r="SSV2645" s="59"/>
      <c r="SSW2645" s="59"/>
      <c r="SSX2645" s="59"/>
      <c r="SSY2645" s="59"/>
      <c r="SSZ2645" s="59"/>
      <c r="STA2645" s="59"/>
      <c r="STB2645" s="59"/>
      <c r="STC2645" s="59"/>
      <c r="STD2645" s="59"/>
      <c r="STE2645" s="59"/>
      <c r="STF2645" s="59"/>
      <c r="STG2645" s="59"/>
      <c r="STH2645" s="59"/>
      <c r="STI2645" s="59"/>
      <c r="STJ2645" s="59"/>
      <c r="STK2645" s="59"/>
      <c r="STL2645" s="59"/>
      <c r="STM2645" s="59"/>
      <c r="STN2645" s="59"/>
      <c r="STO2645" s="59"/>
      <c r="STP2645" s="59"/>
      <c r="STQ2645" s="59"/>
      <c r="STR2645" s="59"/>
      <c r="STS2645" s="59"/>
      <c r="STT2645" s="59"/>
      <c r="STU2645" s="59"/>
      <c r="STV2645" s="59"/>
      <c r="STW2645" s="59"/>
      <c r="STX2645" s="59"/>
      <c r="STY2645" s="59"/>
      <c r="STZ2645" s="59"/>
      <c r="SUA2645" s="59"/>
      <c r="SUB2645" s="59"/>
      <c r="SUC2645" s="59"/>
      <c r="SUD2645" s="59"/>
      <c r="SUE2645" s="59"/>
      <c r="SUF2645" s="59"/>
      <c r="SUG2645" s="59"/>
      <c r="SUH2645" s="59"/>
      <c r="SUI2645" s="59"/>
      <c r="SUJ2645" s="59"/>
      <c r="SUK2645" s="59"/>
      <c r="SUL2645" s="59"/>
      <c r="SUM2645" s="59"/>
      <c r="SUN2645" s="59"/>
      <c r="SUO2645" s="59"/>
      <c r="SUP2645" s="59"/>
      <c r="SUQ2645" s="59"/>
      <c r="SUR2645" s="59"/>
      <c r="SUS2645" s="59"/>
      <c r="SUT2645" s="59"/>
      <c r="SUU2645" s="59"/>
      <c r="SUV2645" s="59"/>
      <c r="SUW2645" s="59"/>
      <c r="SUX2645" s="59"/>
      <c r="SUY2645" s="59"/>
      <c r="SUZ2645" s="59"/>
      <c r="SVA2645" s="59"/>
      <c r="SVB2645" s="59"/>
      <c r="SVC2645" s="59"/>
      <c r="SVD2645" s="59"/>
      <c r="SVE2645" s="59"/>
      <c r="SVF2645" s="59"/>
      <c r="SVG2645" s="59"/>
      <c r="SVH2645" s="59"/>
      <c r="SVI2645" s="59"/>
      <c r="SVJ2645" s="59"/>
      <c r="SVK2645" s="59"/>
      <c r="SVL2645" s="59"/>
      <c r="SVM2645" s="59"/>
      <c r="SVN2645" s="59"/>
      <c r="SVO2645" s="59"/>
      <c r="SVP2645" s="59"/>
      <c r="SVQ2645" s="59"/>
      <c r="SVR2645" s="59"/>
      <c r="SVS2645" s="59"/>
      <c r="SVT2645" s="59"/>
      <c r="SVU2645" s="59"/>
      <c r="SVV2645" s="59"/>
      <c r="SVW2645" s="59"/>
      <c r="SVX2645" s="59"/>
      <c r="SVY2645" s="59"/>
      <c r="SVZ2645" s="59"/>
      <c r="SWA2645" s="59"/>
      <c r="SWB2645" s="59"/>
      <c r="SWC2645" s="59"/>
      <c r="SWD2645" s="59"/>
      <c r="SWE2645" s="59"/>
      <c r="SWF2645" s="59"/>
      <c r="SWG2645" s="59"/>
      <c r="SWH2645" s="59"/>
      <c r="SWI2645" s="59"/>
      <c r="SWJ2645" s="59"/>
      <c r="SWK2645" s="59"/>
      <c r="SWL2645" s="59"/>
      <c r="SWM2645" s="59"/>
      <c r="SWN2645" s="59"/>
      <c r="SWO2645" s="59"/>
      <c r="SWP2645" s="59"/>
      <c r="SWQ2645" s="59"/>
      <c r="SWR2645" s="59"/>
      <c r="SWS2645" s="59"/>
      <c r="SWT2645" s="59"/>
      <c r="SWU2645" s="59"/>
      <c r="SWV2645" s="59"/>
      <c r="SWW2645" s="59"/>
      <c r="SWX2645" s="59"/>
      <c r="SWY2645" s="59"/>
      <c r="SWZ2645" s="59"/>
      <c r="SXA2645" s="59"/>
      <c r="SXB2645" s="59"/>
      <c r="SXC2645" s="59"/>
      <c r="SXD2645" s="59"/>
      <c r="SXE2645" s="59"/>
      <c r="SXF2645" s="59"/>
      <c r="SXG2645" s="59"/>
      <c r="SXH2645" s="59"/>
      <c r="SXI2645" s="59"/>
      <c r="SXJ2645" s="59"/>
      <c r="SXK2645" s="59"/>
      <c r="SXL2645" s="59"/>
      <c r="SXM2645" s="59"/>
      <c r="SXN2645" s="59"/>
      <c r="SXO2645" s="59"/>
      <c r="SXP2645" s="59"/>
      <c r="SXQ2645" s="59"/>
      <c r="SXR2645" s="59"/>
      <c r="SXS2645" s="59"/>
      <c r="SXT2645" s="59"/>
      <c r="SXU2645" s="59"/>
      <c r="SXV2645" s="59"/>
      <c r="SXW2645" s="59"/>
      <c r="SXX2645" s="59"/>
      <c r="SXY2645" s="59"/>
      <c r="SXZ2645" s="59"/>
      <c r="SYA2645" s="59"/>
      <c r="SYB2645" s="59"/>
      <c r="SYC2645" s="59"/>
      <c r="SYD2645" s="59"/>
      <c r="SYE2645" s="59"/>
      <c r="SYF2645" s="59"/>
      <c r="SYG2645" s="59"/>
      <c r="SYH2645" s="59"/>
      <c r="SYI2645" s="59"/>
      <c r="SYJ2645" s="59"/>
      <c r="SYK2645" s="59"/>
      <c r="SYL2645" s="59"/>
      <c r="SYM2645" s="59"/>
      <c r="SYN2645" s="59"/>
      <c r="SYO2645" s="59"/>
      <c r="SYP2645" s="59"/>
      <c r="SYQ2645" s="59"/>
      <c r="SYR2645" s="59"/>
      <c r="SYS2645" s="59"/>
      <c r="SYT2645" s="59"/>
      <c r="SYU2645" s="59"/>
      <c r="SYV2645" s="59"/>
      <c r="SYW2645" s="59"/>
      <c r="SYX2645" s="59"/>
      <c r="SYY2645" s="59"/>
      <c r="SYZ2645" s="59"/>
      <c r="SZA2645" s="59"/>
      <c r="SZB2645" s="59"/>
      <c r="SZC2645" s="59"/>
      <c r="SZD2645" s="59"/>
      <c r="SZE2645" s="59"/>
      <c r="SZF2645" s="59"/>
      <c r="SZG2645" s="59"/>
      <c r="SZH2645" s="59"/>
      <c r="SZI2645" s="59"/>
      <c r="SZJ2645" s="59"/>
      <c r="SZK2645" s="59"/>
      <c r="SZL2645" s="59"/>
      <c r="SZM2645" s="59"/>
      <c r="SZN2645" s="59"/>
      <c r="SZO2645" s="59"/>
      <c r="SZP2645" s="59"/>
      <c r="SZQ2645" s="59"/>
      <c r="SZR2645" s="59"/>
      <c r="SZS2645" s="59"/>
      <c r="SZT2645" s="59"/>
      <c r="SZU2645" s="59"/>
      <c r="SZV2645" s="59"/>
      <c r="SZW2645" s="59"/>
      <c r="SZX2645" s="59"/>
      <c r="SZY2645" s="59"/>
      <c r="SZZ2645" s="59"/>
      <c r="TAA2645" s="59"/>
      <c r="TAB2645" s="59"/>
      <c r="TAC2645" s="59"/>
      <c r="TAD2645" s="59"/>
      <c r="TAE2645" s="59"/>
      <c r="TAF2645" s="59"/>
      <c r="TAG2645" s="59"/>
      <c r="TAH2645" s="59"/>
      <c r="TAI2645" s="59"/>
      <c r="TAJ2645" s="59"/>
      <c r="TAK2645" s="59"/>
      <c r="TAL2645" s="59"/>
      <c r="TAM2645" s="59"/>
      <c r="TAN2645" s="59"/>
      <c r="TAO2645" s="59"/>
      <c r="TAP2645" s="59"/>
      <c r="TAQ2645" s="59"/>
      <c r="TAR2645" s="59"/>
      <c r="TAS2645" s="59"/>
      <c r="TAT2645" s="59"/>
      <c r="TAU2645" s="59"/>
      <c r="TAV2645" s="59"/>
      <c r="TAW2645" s="59"/>
      <c r="TAX2645" s="59"/>
      <c r="TAY2645" s="59"/>
      <c r="TAZ2645" s="59"/>
      <c r="TBA2645" s="59"/>
      <c r="TBB2645" s="59"/>
      <c r="TBC2645" s="59"/>
      <c r="TBD2645" s="59"/>
      <c r="TBE2645" s="59"/>
      <c r="TBF2645" s="59"/>
      <c r="TBG2645" s="59"/>
      <c r="TBH2645" s="59"/>
      <c r="TBI2645" s="59"/>
      <c r="TBJ2645" s="59"/>
      <c r="TBK2645" s="59"/>
      <c r="TBL2645" s="59"/>
      <c r="TBM2645" s="59"/>
      <c r="TBN2645" s="59"/>
      <c r="TBO2645" s="59"/>
      <c r="TBP2645" s="59"/>
      <c r="TBQ2645" s="59"/>
      <c r="TBR2645" s="59"/>
      <c r="TBS2645" s="59"/>
      <c r="TBT2645" s="59"/>
      <c r="TBU2645" s="59"/>
      <c r="TBV2645" s="59"/>
      <c r="TBW2645" s="59"/>
      <c r="TBX2645" s="59"/>
      <c r="TBY2645" s="59"/>
      <c r="TBZ2645" s="59"/>
      <c r="TCA2645" s="59"/>
      <c r="TCB2645" s="59"/>
      <c r="TCC2645" s="59"/>
      <c r="TCD2645" s="59"/>
      <c r="TCE2645" s="59"/>
      <c r="TCF2645" s="59"/>
      <c r="TCG2645" s="59"/>
      <c r="TCH2645" s="59"/>
      <c r="TCI2645" s="59"/>
      <c r="TCJ2645" s="59"/>
      <c r="TCK2645" s="59"/>
      <c r="TCL2645" s="59"/>
      <c r="TCM2645" s="59"/>
      <c r="TCN2645" s="59"/>
      <c r="TCO2645" s="59"/>
      <c r="TCP2645" s="59"/>
      <c r="TCQ2645" s="59"/>
      <c r="TCR2645" s="59"/>
      <c r="TCS2645" s="59"/>
      <c r="TCT2645" s="59"/>
      <c r="TCU2645" s="59"/>
      <c r="TCV2645" s="59"/>
      <c r="TCW2645" s="59"/>
      <c r="TCX2645" s="59"/>
      <c r="TCY2645" s="59"/>
      <c r="TCZ2645" s="59"/>
      <c r="TDA2645" s="59"/>
      <c r="TDB2645" s="59"/>
      <c r="TDC2645" s="59"/>
      <c r="TDD2645" s="59"/>
      <c r="TDE2645" s="59"/>
      <c r="TDF2645" s="59"/>
      <c r="TDG2645" s="59"/>
      <c r="TDH2645" s="59"/>
      <c r="TDI2645" s="59"/>
      <c r="TDJ2645" s="59"/>
      <c r="TDK2645" s="59"/>
      <c r="TDL2645" s="59"/>
      <c r="TDM2645" s="59"/>
      <c r="TDN2645" s="59"/>
      <c r="TDO2645" s="59"/>
      <c r="TDP2645" s="59"/>
      <c r="TDQ2645" s="59"/>
      <c r="TDR2645" s="59"/>
      <c r="TDS2645" s="59"/>
      <c r="TDT2645" s="59"/>
      <c r="TDU2645" s="59"/>
      <c r="TDV2645" s="59"/>
      <c r="TDW2645" s="59"/>
      <c r="TDX2645" s="59"/>
      <c r="TDY2645" s="59"/>
      <c r="TDZ2645" s="59"/>
      <c r="TEA2645" s="59"/>
      <c r="TEB2645" s="59"/>
      <c r="TEC2645" s="59"/>
      <c r="TED2645" s="59"/>
      <c r="TEE2645" s="59"/>
      <c r="TEF2645" s="59"/>
      <c r="TEG2645" s="59"/>
      <c r="TEH2645" s="59"/>
      <c r="TEI2645" s="59"/>
      <c r="TEJ2645" s="59"/>
      <c r="TEK2645" s="59"/>
      <c r="TEL2645" s="59"/>
      <c r="TEM2645" s="59"/>
      <c r="TEN2645" s="59"/>
      <c r="TEO2645" s="59"/>
      <c r="TEP2645" s="59"/>
      <c r="TEQ2645" s="59"/>
      <c r="TER2645" s="59"/>
      <c r="TES2645" s="59"/>
      <c r="TET2645" s="59"/>
      <c r="TEU2645" s="59"/>
      <c r="TEV2645" s="59"/>
      <c r="TEW2645" s="59"/>
      <c r="TEX2645" s="59"/>
      <c r="TEY2645" s="59"/>
      <c r="TEZ2645" s="59"/>
      <c r="TFA2645" s="59"/>
      <c r="TFB2645" s="59"/>
      <c r="TFC2645" s="59"/>
      <c r="TFD2645" s="59"/>
      <c r="TFE2645" s="59"/>
      <c r="TFF2645" s="59"/>
      <c r="TFG2645" s="59"/>
      <c r="TFH2645" s="59"/>
      <c r="TFI2645" s="59"/>
      <c r="TFJ2645" s="59"/>
      <c r="TFK2645" s="59"/>
      <c r="TFL2645" s="59"/>
      <c r="TFM2645" s="59"/>
      <c r="TFN2645" s="59"/>
      <c r="TFO2645" s="59"/>
      <c r="TFP2645" s="59"/>
      <c r="TFQ2645" s="59"/>
      <c r="TFR2645" s="59"/>
      <c r="TFS2645" s="59"/>
      <c r="TFT2645" s="59"/>
      <c r="TFU2645" s="59"/>
      <c r="TFV2645" s="59"/>
      <c r="TFW2645" s="59"/>
      <c r="TFX2645" s="59"/>
      <c r="TFY2645" s="59"/>
      <c r="TFZ2645" s="59"/>
      <c r="TGA2645" s="59"/>
      <c r="TGB2645" s="59"/>
      <c r="TGC2645" s="59"/>
      <c r="TGD2645" s="59"/>
      <c r="TGE2645" s="59"/>
      <c r="TGF2645" s="59"/>
      <c r="TGG2645" s="59"/>
      <c r="TGH2645" s="59"/>
      <c r="TGI2645" s="59"/>
      <c r="TGJ2645" s="59"/>
      <c r="TGK2645" s="59"/>
      <c r="TGL2645" s="59"/>
      <c r="TGM2645" s="59"/>
      <c r="TGN2645" s="59"/>
      <c r="TGO2645" s="59"/>
      <c r="TGP2645" s="59"/>
      <c r="TGQ2645" s="59"/>
      <c r="TGR2645" s="59"/>
      <c r="TGS2645" s="59"/>
      <c r="TGT2645" s="59"/>
      <c r="TGU2645" s="59"/>
      <c r="TGV2645" s="59"/>
      <c r="TGW2645" s="59"/>
      <c r="TGX2645" s="59"/>
      <c r="TGY2645" s="59"/>
      <c r="TGZ2645" s="59"/>
      <c r="THA2645" s="59"/>
      <c r="THB2645" s="59"/>
      <c r="THC2645" s="59"/>
      <c r="THD2645" s="59"/>
      <c r="THE2645" s="59"/>
      <c r="THF2645" s="59"/>
      <c r="THG2645" s="59"/>
      <c r="THH2645" s="59"/>
      <c r="THI2645" s="59"/>
      <c r="THJ2645" s="59"/>
      <c r="THK2645" s="59"/>
      <c r="THL2645" s="59"/>
      <c r="THM2645" s="59"/>
      <c r="THN2645" s="59"/>
      <c r="THO2645" s="59"/>
      <c r="THP2645" s="59"/>
      <c r="THQ2645" s="59"/>
      <c r="THR2645" s="59"/>
      <c r="THS2645" s="59"/>
      <c r="THT2645" s="59"/>
      <c r="THU2645" s="59"/>
      <c r="THV2645" s="59"/>
      <c r="THW2645" s="59"/>
      <c r="THX2645" s="59"/>
      <c r="THY2645" s="59"/>
      <c r="THZ2645" s="59"/>
      <c r="TIA2645" s="59"/>
      <c r="TIB2645" s="59"/>
      <c r="TIC2645" s="59"/>
      <c r="TID2645" s="59"/>
      <c r="TIE2645" s="59"/>
      <c r="TIF2645" s="59"/>
      <c r="TIG2645" s="59"/>
      <c r="TIH2645" s="59"/>
      <c r="TII2645" s="59"/>
      <c r="TIJ2645" s="59"/>
      <c r="TIK2645" s="59"/>
      <c r="TIL2645" s="59"/>
      <c r="TIM2645" s="59"/>
      <c r="TIN2645" s="59"/>
      <c r="TIO2645" s="59"/>
      <c r="TIP2645" s="59"/>
      <c r="TIQ2645" s="59"/>
      <c r="TIR2645" s="59"/>
      <c r="TIS2645" s="59"/>
      <c r="TIT2645" s="59"/>
      <c r="TIU2645" s="59"/>
      <c r="TIV2645" s="59"/>
      <c r="TIW2645" s="59"/>
      <c r="TIX2645" s="59"/>
      <c r="TIY2645" s="59"/>
      <c r="TIZ2645" s="59"/>
      <c r="TJA2645" s="59"/>
      <c r="TJB2645" s="59"/>
      <c r="TJC2645" s="59"/>
      <c r="TJD2645" s="59"/>
      <c r="TJE2645" s="59"/>
      <c r="TJF2645" s="59"/>
      <c r="TJG2645" s="59"/>
      <c r="TJH2645" s="59"/>
      <c r="TJI2645" s="59"/>
      <c r="TJJ2645" s="59"/>
      <c r="TJK2645" s="59"/>
      <c r="TJL2645" s="59"/>
      <c r="TJM2645" s="59"/>
      <c r="TJN2645" s="59"/>
      <c r="TJO2645" s="59"/>
      <c r="TJP2645" s="59"/>
      <c r="TJQ2645" s="59"/>
      <c r="TJR2645" s="59"/>
      <c r="TJS2645" s="59"/>
      <c r="TJT2645" s="59"/>
      <c r="TJU2645" s="59"/>
      <c r="TJV2645" s="59"/>
      <c r="TJW2645" s="59"/>
      <c r="TJX2645" s="59"/>
      <c r="TJY2645" s="59"/>
      <c r="TJZ2645" s="59"/>
      <c r="TKA2645" s="59"/>
      <c r="TKB2645" s="59"/>
      <c r="TKC2645" s="59"/>
      <c r="TKD2645" s="59"/>
      <c r="TKE2645" s="59"/>
      <c r="TKF2645" s="59"/>
      <c r="TKG2645" s="59"/>
      <c r="TKH2645" s="59"/>
      <c r="TKI2645" s="59"/>
      <c r="TKJ2645" s="59"/>
      <c r="TKK2645" s="59"/>
      <c r="TKL2645" s="59"/>
      <c r="TKM2645" s="59"/>
      <c r="TKN2645" s="59"/>
      <c r="TKO2645" s="59"/>
      <c r="TKP2645" s="59"/>
      <c r="TKQ2645" s="59"/>
      <c r="TKR2645" s="59"/>
      <c r="TKS2645" s="59"/>
      <c r="TKT2645" s="59"/>
      <c r="TKU2645" s="59"/>
      <c r="TKV2645" s="59"/>
      <c r="TKW2645" s="59"/>
      <c r="TKX2645" s="59"/>
      <c r="TKY2645" s="59"/>
      <c r="TKZ2645" s="59"/>
      <c r="TLA2645" s="59"/>
      <c r="TLB2645" s="59"/>
      <c r="TLC2645" s="59"/>
      <c r="TLD2645" s="59"/>
      <c r="TLE2645" s="59"/>
      <c r="TLF2645" s="59"/>
      <c r="TLG2645" s="59"/>
      <c r="TLH2645" s="59"/>
      <c r="TLI2645" s="59"/>
      <c r="TLJ2645" s="59"/>
      <c r="TLK2645" s="59"/>
      <c r="TLL2645" s="59"/>
      <c r="TLM2645" s="59"/>
      <c r="TLN2645" s="59"/>
      <c r="TLO2645" s="59"/>
      <c r="TLP2645" s="59"/>
      <c r="TLQ2645" s="59"/>
      <c r="TLR2645" s="59"/>
      <c r="TLS2645" s="59"/>
      <c r="TLT2645" s="59"/>
      <c r="TLU2645" s="59"/>
      <c r="TLV2645" s="59"/>
      <c r="TLW2645" s="59"/>
      <c r="TLX2645" s="59"/>
      <c r="TLY2645" s="59"/>
      <c r="TLZ2645" s="59"/>
      <c r="TMA2645" s="59"/>
      <c r="TMB2645" s="59"/>
      <c r="TMC2645" s="59"/>
      <c r="TMD2645" s="59"/>
      <c r="TME2645" s="59"/>
      <c r="TMF2645" s="59"/>
      <c r="TMG2645" s="59"/>
      <c r="TMH2645" s="59"/>
      <c r="TMI2645" s="59"/>
      <c r="TMJ2645" s="59"/>
      <c r="TMK2645" s="59"/>
      <c r="TML2645" s="59"/>
      <c r="TMM2645" s="59"/>
      <c r="TMN2645" s="59"/>
      <c r="TMO2645" s="59"/>
      <c r="TMP2645" s="59"/>
      <c r="TMQ2645" s="59"/>
      <c r="TMR2645" s="59"/>
      <c r="TMS2645" s="59"/>
      <c r="TMT2645" s="59"/>
      <c r="TMU2645" s="59"/>
      <c r="TMV2645" s="59"/>
      <c r="TMW2645" s="59"/>
      <c r="TMX2645" s="59"/>
      <c r="TMY2645" s="59"/>
      <c r="TMZ2645" s="59"/>
      <c r="TNA2645" s="59"/>
      <c r="TNB2645" s="59"/>
      <c r="TNC2645" s="59"/>
      <c r="TND2645" s="59"/>
      <c r="TNE2645" s="59"/>
      <c r="TNF2645" s="59"/>
      <c r="TNG2645" s="59"/>
      <c r="TNH2645" s="59"/>
      <c r="TNI2645" s="59"/>
      <c r="TNJ2645" s="59"/>
      <c r="TNK2645" s="59"/>
      <c r="TNL2645" s="59"/>
      <c r="TNM2645" s="59"/>
      <c r="TNN2645" s="59"/>
      <c r="TNO2645" s="59"/>
      <c r="TNP2645" s="59"/>
      <c r="TNQ2645" s="59"/>
      <c r="TNR2645" s="59"/>
      <c r="TNS2645" s="59"/>
      <c r="TNT2645" s="59"/>
      <c r="TNU2645" s="59"/>
      <c r="TNV2645" s="59"/>
      <c r="TNW2645" s="59"/>
      <c r="TNX2645" s="59"/>
      <c r="TNY2645" s="59"/>
      <c r="TNZ2645" s="59"/>
      <c r="TOA2645" s="59"/>
      <c r="TOB2645" s="59"/>
      <c r="TOC2645" s="59"/>
      <c r="TOD2645" s="59"/>
      <c r="TOE2645" s="59"/>
      <c r="TOF2645" s="59"/>
      <c r="TOG2645" s="59"/>
      <c r="TOH2645" s="59"/>
      <c r="TOI2645" s="59"/>
      <c r="TOJ2645" s="59"/>
      <c r="TOK2645" s="59"/>
      <c r="TOL2645" s="59"/>
      <c r="TOM2645" s="59"/>
      <c r="TON2645" s="59"/>
      <c r="TOO2645" s="59"/>
      <c r="TOP2645" s="59"/>
      <c r="TOQ2645" s="59"/>
      <c r="TOR2645" s="59"/>
      <c r="TOS2645" s="59"/>
      <c r="TOT2645" s="59"/>
      <c r="TOU2645" s="59"/>
      <c r="TOV2645" s="59"/>
      <c r="TOW2645" s="59"/>
      <c r="TOX2645" s="59"/>
      <c r="TOY2645" s="59"/>
      <c r="TOZ2645" s="59"/>
      <c r="TPA2645" s="59"/>
      <c r="TPB2645" s="59"/>
      <c r="TPC2645" s="59"/>
      <c r="TPD2645" s="59"/>
      <c r="TPE2645" s="59"/>
      <c r="TPF2645" s="59"/>
      <c r="TPG2645" s="59"/>
      <c r="TPH2645" s="59"/>
      <c r="TPI2645" s="59"/>
      <c r="TPJ2645" s="59"/>
      <c r="TPK2645" s="59"/>
      <c r="TPL2645" s="59"/>
      <c r="TPM2645" s="59"/>
      <c r="TPN2645" s="59"/>
      <c r="TPO2645" s="59"/>
      <c r="TPP2645" s="59"/>
      <c r="TPQ2645" s="59"/>
      <c r="TPR2645" s="59"/>
      <c r="TPS2645" s="59"/>
      <c r="TPT2645" s="59"/>
      <c r="TPU2645" s="59"/>
      <c r="TPV2645" s="59"/>
      <c r="TPW2645" s="59"/>
      <c r="TPX2645" s="59"/>
      <c r="TPY2645" s="59"/>
      <c r="TPZ2645" s="59"/>
      <c r="TQA2645" s="59"/>
      <c r="TQB2645" s="59"/>
      <c r="TQC2645" s="59"/>
      <c r="TQD2645" s="59"/>
      <c r="TQE2645" s="59"/>
      <c r="TQF2645" s="59"/>
      <c r="TQG2645" s="59"/>
      <c r="TQH2645" s="59"/>
      <c r="TQI2645" s="59"/>
      <c r="TQJ2645" s="59"/>
      <c r="TQK2645" s="59"/>
      <c r="TQL2645" s="59"/>
      <c r="TQM2645" s="59"/>
      <c r="TQN2645" s="59"/>
      <c r="TQO2645" s="59"/>
      <c r="TQP2645" s="59"/>
      <c r="TQQ2645" s="59"/>
      <c r="TQR2645" s="59"/>
      <c r="TQS2645" s="59"/>
      <c r="TQT2645" s="59"/>
      <c r="TQU2645" s="59"/>
      <c r="TQV2645" s="59"/>
      <c r="TQW2645" s="59"/>
      <c r="TQX2645" s="59"/>
      <c r="TQY2645" s="59"/>
      <c r="TQZ2645" s="59"/>
      <c r="TRA2645" s="59"/>
      <c r="TRB2645" s="59"/>
      <c r="TRC2645" s="59"/>
      <c r="TRD2645" s="59"/>
      <c r="TRE2645" s="59"/>
      <c r="TRF2645" s="59"/>
      <c r="TRG2645" s="59"/>
      <c r="TRH2645" s="59"/>
      <c r="TRI2645" s="59"/>
      <c r="TRJ2645" s="59"/>
      <c r="TRK2645" s="59"/>
      <c r="TRL2645" s="59"/>
      <c r="TRM2645" s="59"/>
      <c r="TRN2645" s="59"/>
      <c r="TRO2645" s="59"/>
      <c r="TRP2645" s="59"/>
      <c r="TRQ2645" s="59"/>
      <c r="TRR2645" s="59"/>
      <c r="TRS2645" s="59"/>
      <c r="TRT2645" s="59"/>
      <c r="TRU2645" s="59"/>
      <c r="TRV2645" s="59"/>
      <c r="TRW2645" s="59"/>
      <c r="TRX2645" s="59"/>
      <c r="TRY2645" s="59"/>
      <c r="TRZ2645" s="59"/>
      <c r="TSA2645" s="59"/>
      <c r="TSB2645" s="59"/>
      <c r="TSC2645" s="59"/>
      <c r="TSD2645" s="59"/>
      <c r="TSE2645" s="59"/>
      <c r="TSF2645" s="59"/>
      <c r="TSG2645" s="59"/>
      <c r="TSH2645" s="59"/>
      <c r="TSI2645" s="59"/>
      <c r="TSJ2645" s="59"/>
      <c r="TSK2645" s="59"/>
      <c r="TSL2645" s="59"/>
      <c r="TSM2645" s="59"/>
      <c r="TSN2645" s="59"/>
      <c r="TSO2645" s="59"/>
      <c r="TSP2645" s="59"/>
      <c r="TSQ2645" s="59"/>
      <c r="TSR2645" s="59"/>
      <c r="TSS2645" s="59"/>
      <c r="TST2645" s="59"/>
      <c r="TSU2645" s="59"/>
      <c r="TSV2645" s="59"/>
      <c r="TSW2645" s="59"/>
      <c r="TSX2645" s="59"/>
      <c r="TSY2645" s="59"/>
      <c r="TSZ2645" s="59"/>
      <c r="TTA2645" s="59"/>
      <c r="TTB2645" s="59"/>
      <c r="TTC2645" s="59"/>
      <c r="TTD2645" s="59"/>
      <c r="TTE2645" s="59"/>
      <c r="TTF2645" s="59"/>
      <c r="TTG2645" s="59"/>
      <c r="TTH2645" s="59"/>
      <c r="TTI2645" s="59"/>
      <c r="TTJ2645" s="59"/>
      <c r="TTK2645" s="59"/>
      <c r="TTL2645" s="59"/>
      <c r="TTM2645" s="59"/>
      <c r="TTN2645" s="59"/>
      <c r="TTO2645" s="59"/>
      <c r="TTP2645" s="59"/>
      <c r="TTQ2645" s="59"/>
      <c r="TTR2645" s="59"/>
      <c r="TTS2645" s="59"/>
      <c r="TTT2645" s="59"/>
      <c r="TTU2645" s="59"/>
      <c r="TTV2645" s="59"/>
      <c r="TTW2645" s="59"/>
      <c r="TTX2645" s="59"/>
      <c r="TTY2645" s="59"/>
      <c r="TTZ2645" s="59"/>
      <c r="TUA2645" s="59"/>
      <c r="TUB2645" s="59"/>
      <c r="TUC2645" s="59"/>
      <c r="TUD2645" s="59"/>
      <c r="TUE2645" s="59"/>
      <c r="TUF2645" s="59"/>
      <c r="TUG2645" s="59"/>
      <c r="TUH2645" s="59"/>
      <c r="TUI2645" s="59"/>
      <c r="TUJ2645" s="59"/>
      <c r="TUK2645" s="59"/>
      <c r="TUL2645" s="59"/>
      <c r="TUM2645" s="59"/>
      <c r="TUN2645" s="59"/>
      <c r="TUO2645" s="59"/>
      <c r="TUP2645" s="59"/>
      <c r="TUQ2645" s="59"/>
      <c r="TUR2645" s="59"/>
      <c r="TUS2645" s="59"/>
      <c r="TUT2645" s="59"/>
      <c r="TUU2645" s="59"/>
      <c r="TUV2645" s="59"/>
      <c r="TUW2645" s="59"/>
      <c r="TUX2645" s="59"/>
      <c r="TUY2645" s="59"/>
      <c r="TUZ2645" s="59"/>
      <c r="TVA2645" s="59"/>
      <c r="TVB2645" s="59"/>
      <c r="TVC2645" s="59"/>
      <c r="TVD2645" s="59"/>
      <c r="TVE2645" s="59"/>
      <c r="TVF2645" s="59"/>
      <c r="TVG2645" s="59"/>
      <c r="TVH2645" s="59"/>
      <c r="TVI2645" s="59"/>
      <c r="TVJ2645" s="59"/>
      <c r="TVK2645" s="59"/>
      <c r="TVL2645" s="59"/>
      <c r="TVM2645" s="59"/>
      <c r="TVN2645" s="59"/>
      <c r="TVO2645" s="59"/>
      <c r="TVP2645" s="59"/>
      <c r="TVQ2645" s="59"/>
      <c r="TVR2645" s="59"/>
      <c r="TVS2645" s="59"/>
      <c r="TVT2645" s="59"/>
      <c r="TVU2645" s="59"/>
      <c r="TVV2645" s="59"/>
      <c r="TVW2645" s="59"/>
      <c r="TVX2645" s="59"/>
      <c r="TVY2645" s="59"/>
      <c r="TVZ2645" s="59"/>
      <c r="TWA2645" s="59"/>
      <c r="TWB2645" s="59"/>
      <c r="TWC2645" s="59"/>
      <c r="TWD2645" s="59"/>
      <c r="TWE2645" s="59"/>
      <c r="TWF2645" s="59"/>
      <c r="TWG2645" s="59"/>
      <c r="TWH2645" s="59"/>
      <c r="TWI2645" s="59"/>
      <c r="TWJ2645" s="59"/>
      <c r="TWK2645" s="59"/>
      <c r="TWL2645" s="59"/>
      <c r="TWM2645" s="59"/>
      <c r="TWN2645" s="59"/>
      <c r="TWO2645" s="59"/>
      <c r="TWP2645" s="59"/>
      <c r="TWQ2645" s="59"/>
      <c r="TWR2645" s="59"/>
      <c r="TWS2645" s="59"/>
      <c r="TWT2645" s="59"/>
      <c r="TWU2645" s="59"/>
      <c r="TWV2645" s="59"/>
      <c r="TWW2645" s="59"/>
      <c r="TWX2645" s="59"/>
      <c r="TWY2645" s="59"/>
      <c r="TWZ2645" s="59"/>
      <c r="TXA2645" s="59"/>
      <c r="TXB2645" s="59"/>
      <c r="TXC2645" s="59"/>
      <c r="TXD2645" s="59"/>
      <c r="TXE2645" s="59"/>
      <c r="TXF2645" s="59"/>
      <c r="TXG2645" s="59"/>
      <c r="TXH2645" s="59"/>
      <c r="TXI2645" s="59"/>
      <c r="TXJ2645" s="59"/>
      <c r="TXK2645" s="59"/>
      <c r="TXL2645" s="59"/>
      <c r="TXM2645" s="59"/>
      <c r="TXN2645" s="59"/>
      <c r="TXO2645" s="59"/>
      <c r="TXP2645" s="59"/>
      <c r="TXQ2645" s="59"/>
      <c r="TXR2645" s="59"/>
      <c r="TXS2645" s="59"/>
      <c r="TXT2645" s="59"/>
      <c r="TXU2645" s="59"/>
      <c r="TXV2645" s="59"/>
      <c r="TXW2645" s="59"/>
      <c r="TXX2645" s="59"/>
      <c r="TXY2645" s="59"/>
      <c r="TXZ2645" s="59"/>
      <c r="TYA2645" s="59"/>
      <c r="TYB2645" s="59"/>
      <c r="TYC2645" s="59"/>
      <c r="TYD2645" s="59"/>
      <c r="TYE2645" s="59"/>
      <c r="TYF2645" s="59"/>
      <c r="TYG2645" s="59"/>
      <c r="TYH2645" s="59"/>
      <c r="TYI2645" s="59"/>
      <c r="TYJ2645" s="59"/>
      <c r="TYK2645" s="59"/>
      <c r="TYL2645" s="59"/>
      <c r="TYM2645" s="59"/>
      <c r="TYN2645" s="59"/>
      <c r="TYO2645" s="59"/>
      <c r="TYP2645" s="59"/>
      <c r="TYQ2645" s="59"/>
      <c r="TYR2645" s="59"/>
      <c r="TYS2645" s="59"/>
      <c r="TYT2645" s="59"/>
      <c r="TYU2645" s="59"/>
      <c r="TYV2645" s="59"/>
      <c r="TYW2645" s="59"/>
      <c r="TYX2645" s="59"/>
      <c r="TYY2645" s="59"/>
      <c r="TYZ2645" s="59"/>
      <c r="TZA2645" s="59"/>
      <c r="TZB2645" s="59"/>
      <c r="TZC2645" s="59"/>
      <c r="TZD2645" s="59"/>
      <c r="TZE2645" s="59"/>
      <c r="TZF2645" s="59"/>
      <c r="TZG2645" s="59"/>
      <c r="TZH2645" s="59"/>
      <c r="TZI2645" s="59"/>
      <c r="TZJ2645" s="59"/>
      <c r="TZK2645" s="59"/>
      <c r="TZL2645" s="59"/>
      <c r="TZM2645" s="59"/>
      <c r="TZN2645" s="59"/>
      <c r="TZO2645" s="59"/>
      <c r="TZP2645" s="59"/>
      <c r="TZQ2645" s="59"/>
      <c r="TZR2645" s="59"/>
      <c r="TZS2645" s="59"/>
      <c r="TZT2645" s="59"/>
      <c r="TZU2645" s="59"/>
      <c r="TZV2645" s="59"/>
      <c r="TZW2645" s="59"/>
      <c r="TZX2645" s="59"/>
      <c r="TZY2645" s="59"/>
      <c r="TZZ2645" s="59"/>
      <c r="UAA2645" s="59"/>
      <c r="UAB2645" s="59"/>
      <c r="UAC2645" s="59"/>
      <c r="UAD2645" s="59"/>
      <c r="UAE2645" s="59"/>
      <c r="UAF2645" s="59"/>
      <c r="UAG2645" s="59"/>
      <c r="UAH2645" s="59"/>
      <c r="UAI2645" s="59"/>
      <c r="UAJ2645" s="59"/>
      <c r="UAK2645" s="59"/>
      <c r="UAL2645" s="59"/>
      <c r="UAM2645" s="59"/>
      <c r="UAN2645" s="59"/>
      <c r="UAO2645" s="59"/>
      <c r="UAP2645" s="59"/>
      <c r="UAQ2645" s="59"/>
      <c r="UAR2645" s="59"/>
      <c r="UAS2645" s="59"/>
      <c r="UAT2645" s="59"/>
      <c r="UAU2645" s="59"/>
      <c r="UAV2645" s="59"/>
      <c r="UAW2645" s="59"/>
      <c r="UAX2645" s="59"/>
      <c r="UAY2645" s="59"/>
      <c r="UAZ2645" s="59"/>
      <c r="UBA2645" s="59"/>
      <c r="UBB2645" s="59"/>
      <c r="UBC2645" s="59"/>
      <c r="UBD2645" s="59"/>
      <c r="UBE2645" s="59"/>
      <c r="UBF2645" s="59"/>
      <c r="UBG2645" s="59"/>
      <c r="UBH2645" s="59"/>
      <c r="UBI2645" s="59"/>
      <c r="UBJ2645" s="59"/>
      <c r="UBK2645" s="59"/>
      <c r="UBL2645" s="59"/>
      <c r="UBM2645" s="59"/>
      <c r="UBN2645" s="59"/>
      <c r="UBO2645" s="59"/>
      <c r="UBP2645" s="59"/>
      <c r="UBQ2645" s="59"/>
      <c r="UBR2645" s="59"/>
      <c r="UBS2645" s="59"/>
      <c r="UBT2645" s="59"/>
      <c r="UBU2645" s="59"/>
      <c r="UBV2645" s="59"/>
      <c r="UBW2645" s="59"/>
      <c r="UBX2645" s="59"/>
      <c r="UBY2645" s="59"/>
      <c r="UBZ2645" s="59"/>
      <c r="UCA2645" s="59"/>
      <c r="UCB2645" s="59"/>
      <c r="UCC2645" s="59"/>
      <c r="UCD2645" s="59"/>
      <c r="UCE2645" s="59"/>
      <c r="UCF2645" s="59"/>
      <c r="UCG2645" s="59"/>
      <c r="UCH2645" s="59"/>
      <c r="UCI2645" s="59"/>
      <c r="UCJ2645" s="59"/>
      <c r="UCK2645" s="59"/>
      <c r="UCL2645" s="59"/>
      <c r="UCM2645" s="59"/>
      <c r="UCN2645" s="59"/>
      <c r="UCO2645" s="59"/>
      <c r="UCP2645" s="59"/>
      <c r="UCQ2645" s="59"/>
      <c r="UCR2645" s="59"/>
      <c r="UCS2645" s="59"/>
      <c r="UCT2645" s="59"/>
      <c r="UCU2645" s="59"/>
      <c r="UCV2645" s="59"/>
      <c r="UCW2645" s="59"/>
      <c r="UCX2645" s="59"/>
      <c r="UCY2645" s="59"/>
      <c r="UCZ2645" s="59"/>
      <c r="UDA2645" s="59"/>
      <c r="UDB2645" s="59"/>
      <c r="UDC2645" s="59"/>
      <c r="UDD2645" s="59"/>
      <c r="UDE2645" s="59"/>
      <c r="UDF2645" s="59"/>
      <c r="UDG2645" s="59"/>
      <c r="UDH2645" s="59"/>
      <c r="UDI2645" s="59"/>
      <c r="UDJ2645" s="59"/>
      <c r="UDK2645" s="59"/>
      <c r="UDL2645" s="59"/>
      <c r="UDM2645" s="59"/>
      <c r="UDN2645" s="59"/>
      <c r="UDO2645" s="59"/>
      <c r="UDP2645" s="59"/>
      <c r="UDQ2645" s="59"/>
      <c r="UDR2645" s="59"/>
      <c r="UDS2645" s="59"/>
      <c r="UDT2645" s="59"/>
      <c r="UDU2645" s="59"/>
      <c r="UDV2645" s="59"/>
      <c r="UDW2645" s="59"/>
      <c r="UDX2645" s="59"/>
      <c r="UDY2645" s="59"/>
      <c r="UDZ2645" s="59"/>
      <c r="UEA2645" s="59"/>
      <c r="UEB2645" s="59"/>
      <c r="UEC2645" s="59"/>
      <c r="UED2645" s="59"/>
      <c r="UEE2645" s="59"/>
      <c r="UEF2645" s="59"/>
      <c r="UEG2645" s="59"/>
      <c r="UEH2645" s="59"/>
      <c r="UEI2645" s="59"/>
      <c r="UEJ2645" s="59"/>
      <c r="UEK2645" s="59"/>
      <c r="UEL2645" s="59"/>
      <c r="UEM2645" s="59"/>
      <c r="UEN2645" s="59"/>
      <c r="UEO2645" s="59"/>
      <c r="UEP2645" s="59"/>
      <c r="UEQ2645" s="59"/>
      <c r="UER2645" s="59"/>
      <c r="UES2645" s="59"/>
      <c r="UET2645" s="59"/>
      <c r="UEU2645" s="59"/>
      <c r="UEV2645" s="59"/>
      <c r="UEW2645" s="59"/>
      <c r="UEX2645" s="59"/>
      <c r="UEY2645" s="59"/>
      <c r="UEZ2645" s="59"/>
      <c r="UFA2645" s="59"/>
      <c r="UFB2645" s="59"/>
      <c r="UFC2645" s="59"/>
      <c r="UFD2645" s="59"/>
      <c r="UFE2645" s="59"/>
      <c r="UFF2645" s="59"/>
      <c r="UFG2645" s="59"/>
      <c r="UFH2645" s="59"/>
      <c r="UFI2645" s="59"/>
      <c r="UFJ2645" s="59"/>
      <c r="UFK2645" s="59"/>
      <c r="UFL2645" s="59"/>
      <c r="UFM2645" s="59"/>
      <c r="UFN2645" s="59"/>
      <c r="UFO2645" s="59"/>
      <c r="UFP2645" s="59"/>
      <c r="UFQ2645" s="59"/>
      <c r="UFR2645" s="59"/>
      <c r="UFS2645" s="59"/>
      <c r="UFT2645" s="59"/>
      <c r="UFU2645" s="59"/>
      <c r="UFV2645" s="59"/>
      <c r="UFW2645" s="59"/>
      <c r="UFX2645" s="59"/>
      <c r="UFY2645" s="59"/>
      <c r="UFZ2645" s="59"/>
      <c r="UGA2645" s="59"/>
      <c r="UGB2645" s="59"/>
      <c r="UGC2645" s="59"/>
      <c r="UGD2645" s="59"/>
      <c r="UGE2645" s="59"/>
      <c r="UGF2645" s="59"/>
      <c r="UGG2645" s="59"/>
      <c r="UGH2645" s="59"/>
      <c r="UGI2645" s="59"/>
      <c r="UGJ2645" s="59"/>
      <c r="UGK2645" s="59"/>
      <c r="UGL2645" s="59"/>
      <c r="UGM2645" s="59"/>
      <c r="UGN2645" s="59"/>
      <c r="UGO2645" s="59"/>
      <c r="UGP2645" s="59"/>
      <c r="UGQ2645" s="59"/>
      <c r="UGR2645" s="59"/>
      <c r="UGS2645" s="59"/>
      <c r="UGT2645" s="59"/>
      <c r="UGU2645" s="59"/>
      <c r="UGV2645" s="59"/>
      <c r="UGW2645" s="59"/>
      <c r="UGX2645" s="59"/>
      <c r="UGY2645" s="59"/>
      <c r="UGZ2645" s="59"/>
      <c r="UHA2645" s="59"/>
      <c r="UHB2645" s="59"/>
      <c r="UHC2645" s="59"/>
      <c r="UHD2645" s="59"/>
      <c r="UHE2645" s="59"/>
      <c r="UHF2645" s="59"/>
      <c r="UHG2645" s="59"/>
      <c r="UHH2645" s="59"/>
      <c r="UHI2645" s="59"/>
      <c r="UHJ2645" s="59"/>
      <c r="UHK2645" s="59"/>
      <c r="UHL2645" s="59"/>
      <c r="UHM2645" s="59"/>
      <c r="UHN2645" s="59"/>
      <c r="UHO2645" s="59"/>
      <c r="UHP2645" s="59"/>
      <c r="UHQ2645" s="59"/>
      <c r="UHR2645" s="59"/>
      <c r="UHS2645" s="59"/>
      <c r="UHT2645" s="59"/>
      <c r="UHU2645" s="59"/>
      <c r="UHV2645" s="59"/>
      <c r="UHW2645" s="59"/>
      <c r="UHX2645" s="59"/>
      <c r="UHY2645" s="59"/>
      <c r="UHZ2645" s="59"/>
      <c r="UIA2645" s="59"/>
      <c r="UIB2645" s="59"/>
      <c r="UIC2645" s="59"/>
      <c r="UID2645" s="59"/>
      <c r="UIE2645" s="59"/>
      <c r="UIF2645" s="59"/>
      <c r="UIG2645" s="59"/>
      <c r="UIH2645" s="59"/>
      <c r="UII2645" s="59"/>
      <c r="UIJ2645" s="59"/>
      <c r="UIK2645" s="59"/>
      <c r="UIL2645" s="59"/>
      <c r="UIM2645" s="59"/>
      <c r="UIN2645" s="59"/>
      <c r="UIO2645" s="59"/>
      <c r="UIP2645" s="59"/>
      <c r="UIQ2645" s="59"/>
      <c r="UIR2645" s="59"/>
      <c r="UIS2645" s="59"/>
      <c r="UIT2645" s="59"/>
      <c r="UIU2645" s="59"/>
      <c r="UIV2645" s="59"/>
      <c r="UIW2645" s="59"/>
      <c r="UIX2645" s="59"/>
      <c r="UIY2645" s="59"/>
      <c r="UIZ2645" s="59"/>
      <c r="UJA2645" s="59"/>
      <c r="UJB2645" s="59"/>
      <c r="UJC2645" s="59"/>
      <c r="UJD2645" s="59"/>
      <c r="UJE2645" s="59"/>
      <c r="UJF2645" s="59"/>
      <c r="UJG2645" s="59"/>
      <c r="UJH2645" s="59"/>
      <c r="UJI2645" s="59"/>
      <c r="UJJ2645" s="59"/>
      <c r="UJK2645" s="59"/>
      <c r="UJL2645" s="59"/>
      <c r="UJM2645" s="59"/>
      <c r="UJN2645" s="59"/>
      <c r="UJO2645" s="59"/>
      <c r="UJP2645" s="59"/>
      <c r="UJQ2645" s="59"/>
      <c r="UJR2645" s="59"/>
      <c r="UJS2645" s="59"/>
      <c r="UJT2645" s="59"/>
      <c r="UJU2645" s="59"/>
      <c r="UJV2645" s="59"/>
      <c r="UJW2645" s="59"/>
      <c r="UJX2645" s="59"/>
      <c r="UJY2645" s="59"/>
      <c r="UJZ2645" s="59"/>
      <c r="UKA2645" s="59"/>
      <c r="UKB2645" s="59"/>
      <c r="UKC2645" s="59"/>
      <c r="UKD2645" s="59"/>
      <c r="UKE2645" s="59"/>
      <c r="UKF2645" s="59"/>
      <c r="UKG2645" s="59"/>
      <c r="UKH2645" s="59"/>
      <c r="UKI2645" s="59"/>
      <c r="UKJ2645" s="59"/>
      <c r="UKK2645" s="59"/>
      <c r="UKL2645" s="59"/>
      <c r="UKM2645" s="59"/>
      <c r="UKN2645" s="59"/>
      <c r="UKO2645" s="59"/>
      <c r="UKP2645" s="59"/>
      <c r="UKQ2645" s="59"/>
      <c r="UKR2645" s="59"/>
      <c r="UKS2645" s="59"/>
      <c r="UKT2645" s="59"/>
      <c r="UKU2645" s="59"/>
      <c r="UKV2645" s="59"/>
      <c r="UKW2645" s="59"/>
      <c r="UKX2645" s="59"/>
      <c r="UKY2645" s="59"/>
      <c r="UKZ2645" s="59"/>
      <c r="ULA2645" s="59"/>
      <c r="ULB2645" s="59"/>
      <c r="ULC2645" s="59"/>
      <c r="ULD2645" s="59"/>
      <c r="ULE2645" s="59"/>
      <c r="ULF2645" s="59"/>
      <c r="ULG2645" s="59"/>
      <c r="ULH2645" s="59"/>
      <c r="ULI2645" s="59"/>
      <c r="ULJ2645" s="59"/>
      <c r="ULK2645" s="59"/>
      <c r="ULL2645" s="59"/>
      <c r="ULM2645" s="59"/>
      <c r="ULN2645" s="59"/>
      <c r="ULO2645" s="59"/>
      <c r="ULP2645" s="59"/>
      <c r="ULQ2645" s="59"/>
      <c r="ULR2645" s="59"/>
      <c r="ULS2645" s="59"/>
      <c r="ULT2645" s="59"/>
      <c r="ULU2645" s="59"/>
      <c r="ULV2645" s="59"/>
      <c r="ULW2645" s="59"/>
      <c r="ULX2645" s="59"/>
      <c r="ULY2645" s="59"/>
      <c r="ULZ2645" s="59"/>
      <c r="UMA2645" s="59"/>
      <c r="UMB2645" s="59"/>
      <c r="UMC2645" s="59"/>
      <c r="UMD2645" s="59"/>
      <c r="UME2645" s="59"/>
      <c r="UMF2645" s="59"/>
      <c r="UMG2645" s="59"/>
      <c r="UMH2645" s="59"/>
      <c r="UMI2645" s="59"/>
      <c r="UMJ2645" s="59"/>
      <c r="UMK2645" s="59"/>
      <c r="UML2645" s="59"/>
      <c r="UMM2645" s="59"/>
      <c r="UMN2645" s="59"/>
      <c r="UMO2645" s="59"/>
      <c r="UMP2645" s="59"/>
      <c r="UMQ2645" s="59"/>
      <c r="UMR2645" s="59"/>
      <c r="UMS2645" s="59"/>
      <c r="UMT2645" s="59"/>
      <c r="UMU2645" s="59"/>
      <c r="UMV2645" s="59"/>
      <c r="UMW2645" s="59"/>
      <c r="UMX2645" s="59"/>
      <c r="UMY2645" s="59"/>
      <c r="UMZ2645" s="59"/>
      <c r="UNA2645" s="59"/>
      <c r="UNB2645" s="59"/>
      <c r="UNC2645" s="59"/>
      <c r="UND2645" s="59"/>
      <c r="UNE2645" s="59"/>
      <c r="UNF2645" s="59"/>
      <c r="UNG2645" s="59"/>
      <c r="UNH2645" s="59"/>
      <c r="UNI2645" s="59"/>
      <c r="UNJ2645" s="59"/>
      <c r="UNK2645" s="59"/>
      <c r="UNL2645" s="59"/>
      <c r="UNM2645" s="59"/>
      <c r="UNN2645" s="59"/>
      <c r="UNO2645" s="59"/>
      <c r="UNP2645" s="59"/>
      <c r="UNQ2645" s="59"/>
      <c r="UNR2645" s="59"/>
      <c r="UNS2645" s="59"/>
      <c r="UNT2645" s="59"/>
      <c r="UNU2645" s="59"/>
      <c r="UNV2645" s="59"/>
      <c r="UNW2645" s="59"/>
      <c r="UNX2645" s="59"/>
      <c r="UNY2645" s="59"/>
      <c r="UNZ2645" s="59"/>
      <c r="UOA2645" s="59"/>
      <c r="UOB2645" s="59"/>
      <c r="UOC2645" s="59"/>
      <c r="UOD2645" s="59"/>
      <c r="UOE2645" s="59"/>
      <c r="UOF2645" s="59"/>
      <c r="UOG2645" s="59"/>
      <c r="UOH2645" s="59"/>
      <c r="UOI2645" s="59"/>
      <c r="UOJ2645" s="59"/>
      <c r="UOK2645" s="59"/>
      <c r="UOL2645" s="59"/>
      <c r="UOM2645" s="59"/>
      <c r="UON2645" s="59"/>
      <c r="UOO2645" s="59"/>
      <c r="UOP2645" s="59"/>
      <c r="UOQ2645" s="59"/>
      <c r="UOR2645" s="59"/>
      <c r="UOS2645" s="59"/>
      <c r="UOT2645" s="59"/>
      <c r="UOU2645" s="59"/>
      <c r="UOV2645" s="59"/>
      <c r="UOW2645" s="59"/>
      <c r="UOX2645" s="59"/>
      <c r="UOY2645" s="59"/>
      <c r="UOZ2645" s="59"/>
      <c r="UPA2645" s="59"/>
      <c r="UPB2645" s="59"/>
      <c r="UPC2645" s="59"/>
      <c r="UPD2645" s="59"/>
      <c r="UPE2645" s="59"/>
      <c r="UPF2645" s="59"/>
      <c r="UPG2645" s="59"/>
      <c r="UPH2645" s="59"/>
      <c r="UPI2645" s="59"/>
      <c r="UPJ2645" s="59"/>
      <c r="UPK2645" s="59"/>
      <c r="UPL2645" s="59"/>
      <c r="UPM2645" s="59"/>
      <c r="UPN2645" s="59"/>
      <c r="UPO2645" s="59"/>
      <c r="UPP2645" s="59"/>
      <c r="UPQ2645" s="59"/>
      <c r="UPR2645" s="59"/>
      <c r="UPS2645" s="59"/>
      <c r="UPT2645" s="59"/>
      <c r="UPU2645" s="59"/>
      <c r="UPV2645" s="59"/>
      <c r="UPW2645" s="59"/>
      <c r="UPX2645" s="59"/>
      <c r="UPY2645" s="59"/>
      <c r="UPZ2645" s="59"/>
      <c r="UQA2645" s="59"/>
      <c r="UQB2645" s="59"/>
      <c r="UQC2645" s="59"/>
      <c r="UQD2645" s="59"/>
      <c r="UQE2645" s="59"/>
      <c r="UQF2645" s="59"/>
      <c r="UQG2645" s="59"/>
      <c r="UQH2645" s="59"/>
      <c r="UQI2645" s="59"/>
      <c r="UQJ2645" s="59"/>
      <c r="UQK2645" s="59"/>
      <c r="UQL2645" s="59"/>
      <c r="UQM2645" s="59"/>
      <c r="UQN2645" s="59"/>
      <c r="UQO2645" s="59"/>
      <c r="UQP2645" s="59"/>
      <c r="UQQ2645" s="59"/>
      <c r="UQR2645" s="59"/>
      <c r="UQS2645" s="59"/>
      <c r="UQT2645" s="59"/>
      <c r="UQU2645" s="59"/>
      <c r="UQV2645" s="59"/>
      <c r="UQW2645" s="59"/>
      <c r="UQX2645" s="59"/>
      <c r="UQY2645" s="59"/>
      <c r="UQZ2645" s="59"/>
      <c r="URA2645" s="59"/>
      <c r="URB2645" s="59"/>
      <c r="URC2645" s="59"/>
      <c r="URD2645" s="59"/>
      <c r="URE2645" s="59"/>
      <c r="URF2645" s="59"/>
      <c r="URG2645" s="59"/>
      <c r="URH2645" s="59"/>
      <c r="URI2645" s="59"/>
      <c r="URJ2645" s="59"/>
      <c r="URK2645" s="59"/>
      <c r="URL2645" s="59"/>
      <c r="URM2645" s="59"/>
      <c r="URN2645" s="59"/>
      <c r="URO2645" s="59"/>
      <c r="URP2645" s="59"/>
      <c r="URQ2645" s="59"/>
      <c r="URR2645" s="59"/>
      <c r="URS2645" s="59"/>
      <c r="URT2645" s="59"/>
      <c r="URU2645" s="59"/>
      <c r="URV2645" s="59"/>
      <c r="URW2645" s="59"/>
      <c r="URX2645" s="59"/>
      <c r="URY2645" s="59"/>
      <c r="URZ2645" s="59"/>
      <c r="USA2645" s="59"/>
      <c r="USB2645" s="59"/>
      <c r="USC2645" s="59"/>
      <c r="USD2645" s="59"/>
      <c r="USE2645" s="59"/>
      <c r="USF2645" s="59"/>
      <c r="USG2645" s="59"/>
      <c r="USH2645" s="59"/>
      <c r="USI2645" s="59"/>
      <c r="USJ2645" s="59"/>
      <c r="USK2645" s="59"/>
      <c r="USL2645" s="59"/>
      <c r="USM2645" s="59"/>
      <c r="USN2645" s="59"/>
      <c r="USO2645" s="59"/>
      <c r="USP2645" s="59"/>
      <c r="USQ2645" s="59"/>
      <c r="USR2645" s="59"/>
      <c r="USS2645" s="59"/>
      <c r="UST2645" s="59"/>
      <c r="USU2645" s="59"/>
      <c r="USV2645" s="59"/>
      <c r="USW2645" s="59"/>
      <c r="USX2645" s="59"/>
      <c r="USY2645" s="59"/>
      <c r="USZ2645" s="59"/>
      <c r="UTA2645" s="59"/>
      <c r="UTB2645" s="59"/>
      <c r="UTC2645" s="59"/>
      <c r="UTD2645" s="59"/>
      <c r="UTE2645" s="59"/>
      <c r="UTF2645" s="59"/>
      <c r="UTG2645" s="59"/>
      <c r="UTH2645" s="59"/>
      <c r="UTI2645" s="59"/>
      <c r="UTJ2645" s="59"/>
      <c r="UTK2645" s="59"/>
      <c r="UTL2645" s="59"/>
      <c r="UTM2645" s="59"/>
      <c r="UTN2645" s="59"/>
      <c r="UTO2645" s="59"/>
      <c r="UTP2645" s="59"/>
      <c r="UTQ2645" s="59"/>
      <c r="UTR2645" s="59"/>
      <c r="UTS2645" s="59"/>
      <c r="UTT2645" s="59"/>
      <c r="UTU2645" s="59"/>
      <c r="UTV2645" s="59"/>
      <c r="UTW2645" s="59"/>
      <c r="UTX2645" s="59"/>
      <c r="UTY2645" s="59"/>
      <c r="UTZ2645" s="59"/>
      <c r="UUA2645" s="59"/>
      <c r="UUB2645" s="59"/>
      <c r="UUC2645" s="59"/>
      <c r="UUD2645" s="59"/>
      <c r="UUE2645" s="59"/>
      <c r="UUF2645" s="59"/>
      <c r="UUG2645" s="59"/>
      <c r="UUH2645" s="59"/>
      <c r="UUI2645" s="59"/>
      <c r="UUJ2645" s="59"/>
      <c r="UUK2645" s="59"/>
      <c r="UUL2645" s="59"/>
      <c r="UUM2645" s="59"/>
      <c r="UUN2645" s="59"/>
      <c r="UUO2645" s="59"/>
      <c r="UUP2645" s="59"/>
      <c r="UUQ2645" s="59"/>
      <c r="UUR2645" s="59"/>
      <c r="UUS2645" s="59"/>
      <c r="UUT2645" s="59"/>
      <c r="UUU2645" s="59"/>
      <c r="UUV2645" s="59"/>
      <c r="UUW2645" s="59"/>
      <c r="UUX2645" s="59"/>
      <c r="UUY2645" s="59"/>
      <c r="UUZ2645" s="59"/>
      <c r="UVA2645" s="59"/>
      <c r="UVB2645" s="59"/>
      <c r="UVC2645" s="59"/>
      <c r="UVD2645" s="59"/>
      <c r="UVE2645" s="59"/>
      <c r="UVF2645" s="59"/>
      <c r="UVG2645" s="59"/>
      <c r="UVH2645" s="59"/>
      <c r="UVI2645" s="59"/>
      <c r="UVJ2645" s="59"/>
      <c r="UVK2645" s="59"/>
      <c r="UVL2645" s="59"/>
      <c r="UVM2645" s="59"/>
      <c r="UVN2645" s="59"/>
      <c r="UVO2645" s="59"/>
      <c r="UVP2645" s="59"/>
      <c r="UVQ2645" s="59"/>
      <c r="UVR2645" s="59"/>
      <c r="UVS2645" s="59"/>
      <c r="UVT2645" s="59"/>
      <c r="UVU2645" s="59"/>
      <c r="UVV2645" s="59"/>
      <c r="UVW2645" s="59"/>
      <c r="UVX2645" s="59"/>
      <c r="UVY2645" s="59"/>
      <c r="UVZ2645" s="59"/>
      <c r="UWA2645" s="59"/>
      <c r="UWB2645" s="59"/>
      <c r="UWC2645" s="59"/>
      <c r="UWD2645" s="59"/>
      <c r="UWE2645" s="59"/>
      <c r="UWF2645" s="59"/>
      <c r="UWG2645" s="59"/>
      <c r="UWH2645" s="59"/>
      <c r="UWI2645" s="59"/>
      <c r="UWJ2645" s="59"/>
      <c r="UWK2645" s="59"/>
      <c r="UWL2645" s="59"/>
      <c r="UWM2645" s="59"/>
      <c r="UWN2645" s="59"/>
      <c r="UWO2645" s="59"/>
      <c r="UWP2645" s="59"/>
      <c r="UWQ2645" s="59"/>
      <c r="UWR2645" s="59"/>
      <c r="UWS2645" s="59"/>
      <c r="UWT2645" s="59"/>
      <c r="UWU2645" s="59"/>
      <c r="UWV2645" s="59"/>
      <c r="UWW2645" s="59"/>
      <c r="UWX2645" s="59"/>
      <c r="UWY2645" s="59"/>
      <c r="UWZ2645" s="59"/>
      <c r="UXA2645" s="59"/>
      <c r="UXB2645" s="59"/>
      <c r="UXC2645" s="59"/>
      <c r="UXD2645" s="59"/>
      <c r="UXE2645" s="59"/>
      <c r="UXF2645" s="59"/>
      <c r="UXG2645" s="59"/>
      <c r="UXH2645" s="59"/>
      <c r="UXI2645" s="59"/>
      <c r="UXJ2645" s="59"/>
      <c r="UXK2645" s="59"/>
      <c r="UXL2645" s="59"/>
      <c r="UXM2645" s="59"/>
      <c r="UXN2645" s="59"/>
      <c r="UXO2645" s="59"/>
      <c r="UXP2645" s="59"/>
      <c r="UXQ2645" s="59"/>
      <c r="UXR2645" s="59"/>
      <c r="UXS2645" s="59"/>
      <c r="UXT2645" s="59"/>
      <c r="UXU2645" s="59"/>
      <c r="UXV2645" s="59"/>
      <c r="UXW2645" s="59"/>
      <c r="UXX2645" s="59"/>
      <c r="UXY2645" s="59"/>
      <c r="UXZ2645" s="59"/>
      <c r="UYA2645" s="59"/>
      <c r="UYB2645" s="59"/>
      <c r="UYC2645" s="59"/>
      <c r="UYD2645" s="59"/>
      <c r="UYE2645" s="59"/>
      <c r="UYF2645" s="59"/>
      <c r="UYG2645" s="59"/>
      <c r="UYH2645" s="59"/>
      <c r="UYI2645" s="59"/>
      <c r="UYJ2645" s="59"/>
      <c r="UYK2645" s="59"/>
      <c r="UYL2645" s="59"/>
      <c r="UYM2645" s="59"/>
      <c r="UYN2645" s="59"/>
      <c r="UYO2645" s="59"/>
      <c r="UYP2645" s="59"/>
      <c r="UYQ2645" s="59"/>
      <c r="UYR2645" s="59"/>
      <c r="UYS2645" s="59"/>
      <c r="UYT2645" s="59"/>
      <c r="UYU2645" s="59"/>
      <c r="UYV2645" s="59"/>
      <c r="UYW2645" s="59"/>
      <c r="UYX2645" s="59"/>
      <c r="UYY2645" s="59"/>
      <c r="UYZ2645" s="59"/>
      <c r="UZA2645" s="59"/>
      <c r="UZB2645" s="59"/>
      <c r="UZC2645" s="59"/>
      <c r="UZD2645" s="59"/>
      <c r="UZE2645" s="59"/>
      <c r="UZF2645" s="59"/>
      <c r="UZG2645" s="59"/>
      <c r="UZH2645" s="59"/>
      <c r="UZI2645" s="59"/>
      <c r="UZJ2645" s="59"/>
      <c r="UZK2645" s="59"/>
      <c r="UZL2645" s="59"/>
      <c r="UZM2645" s="59"/>
      <c r="UZN2645" s="59"/>
      <c r="UZO2645" s="59"/>
      <c r="UZP2645" s="59"/>
      <c r="UZQ2645" s="59"/>
      <c r="UZR2645" s="59"/>
      <c r="UZS2645" s="59"/>
      <c r="UZT2645" s="59"/>
      <c r="UZU2645" s="59"/>
      <c r="UZV2645" s="59"/>
      <c r="UZW2645" s="59"/>
      <c r="UZX2645" s="59"/>
      <c r="UZY2645" s="59"/>
      <c r="UZZ2645" s="59"/>
      <c r="VAA2645" s="59"/>
      <c r="VAB2645" s="59"/>
      <c r="VAC2645" s="59"/>
      <c r="VAD2645" s="59"/>
      <c r="VAE2645" s="59"/>
      <c r="VAF2645" s="59"/>
      <c r="VAG2645" s="59"/>
      <c r="VAH2645" s="59"/>
      <c r="VAI2645" s="59"/>
      <c r="VAJ2645" s="59"/>
      <c r="VAK2645" s="59"/>
      <c r="VAL2645" s="59"/>
      <c r="VAM2645" s="59"/>
      <c r="VAN2645" s="59"/>
      <c r="VAO2645" s="59"/>
      <c r="VAP2645" s="59"/>
      <c r="VAQ2645" s="59"/>
      <c r="VAR2645" s="59"/>
      <c r="VAS2645" s="59"/>
      <c r="VAT2645" s="59"/>
      <c r="VAU2645" s="59"/>
      <c r="VAV2645" s="59"/>
      <c r="VAW2645" s="59"/>
      <c r="VAX2645" s="59"/>
      <c r="VAY2645" s="59"/>
      <c r="VAZ2645" s="59"/>
      <c r="VBA2645" s="59"/>
      <c r="VBB2645" s="59"/>
      <c r="VBC2645" s="59"/>
      <c r="VBD2645" s="59"/>
      <c r="VBE2645" s="59"/>
      <c r="VBF2645" s="59"/>
      <c r="VBG2645" s="59"/>
      <c r="VBH2645" s="59"/>
      <c r="VBI2645" s="59"/>
      <c r="VBJ2645" s="59"/>
      <c r="VBK2645" s="59"/>
      <c r="VBL2645" s="59"/>
      <c r="VBM2645" s="59"/>
      <c r="VBN2645" s="59"/>
      <c r="VBO2645" s="59"/>
      <c r="VBP2645" s="59"/>
      <c r="VBQ2645" s="59"/>
      <c r="VBR2645" s="59"/>
      <c r="VBS2645" s="59"/>
      <c r="VBT2645" s="59"/>
      <c r="VBU2645" s="59"/>
      <c r="VBV2645" s="59"/>
      <c r="VBW2645" s="59"/>
      <c r="VBX2645" s="59"/>
      <c r="VBY2645" s="59"/>
      <c r="VBZ2645" s="59"/>
      <c r="VCA2645" s="59"/>
      <c r="VCB2645" s="59"/>
      <c r="VCC2645" s="59"/>
      <c r="VCD2645" s="59"/>
      <c r="VCE2645" s="59"/>
      <c r="VCF2645" s="59"/>
      <c r="VCG2645" s="59"/>
      <c r="VCH2645" s="59"/>
      <c r="VCI2645" s="59"/>
      <c r="VCJ2645" s="59"/>
      <c r="VCK2645" s="59"/>
      <c r="VCL2645" s="59"/>
      <c r="VCM2645" s="59"/>
      <c r="VCN2645" s="59"/>
      <c r="VCO2645" s="59"/>
      <c r="VCP2645" s="59"/>
      <c r="VCQ2645" s="59"/>
      <c r="VCR2645" s="59"/>
      <c r="VCS2645" s="59"/>
      <c r="VCT2645" s="59"/>
      <c r="VCU2645" s="59"/>
      <c r="VCV2645" s="59"/>
      <c r="VCW2645" s="59"/>
      <c r="VCX2645" s="59"/>
      <c r="VCY2645" s="59"/>
      <c r="VCZ2645" s="59"/>
      <c r="VDA2645" s="59"/>
      <c r="VDB2645" s="59"/>
      <c r="VDC2645" s="59"/>
      <c r="VDD2645" s="59"/>
      <c r="VDE2645" s="59"/>
      <c r="VDF2645" s="59"/>
      <c r="VDG2645" s="59"/>
      <c r="VDH2645" s="59"/>
      <c r="VDI2645" s="59"/>
      <c r="VDJ2645" s="59"/>
      <c r="VDK2645" s="59"/>
      <c r="VDL2645" s="59"/>
      <c r="VDM2645" s="59"/>
      <c r="VDN2645" s="59"/>
      <c r="VDO2645" s="59"/>
      <c r="VDP2645" s="59"/>
      <c r="VDQ2645" s="59"/>
      <c r="VDR2645" s="59"/>
      <c r="VDS2645" s="59"/>
      <c r="VDT2645" s="59"/>
      <c r="VDU2645" s="59"/>
      <c r="VDV2645" s="59"/>
      <c r="VDW2645" s="59"/>
      <c r="VDX2645" s="59"/>
      <c r="VDY2645" s="59"/>
      <c r="VDZ2645" s="59"/>
      <c r="VEA2645" s="59"/>
      <c r="VEB2645" s="59"/>
      <c r="VEC2645" s="59"/>
      <c r="VED2645" s="59"/>
      <c r="VEE2645" s="59"/>
      <c r="VEF2645" s="59"/>
      <c r="VEG2645" s="59"/>
      <c r="VEH2645" s="59"/>
      <c r="VEI2645" s="59"/>
      <c r="VEJ2645" s="59"/>
      <c r="VEK2645" s="59"/>
      <c r="VEL2645" s="59"/>
      <c r="VEM2645" s="59"/>
      <c r="VEN2645" s="59"/>
      <c r="VEO2645" s="59"/>
      <c r="VEP2645" s="59"/>
      <c r="VEQ2645" s="59"/>
      <c r="VER2645" s="59"/>
      <c r="VES2645" s="59"/>
      <c r="VET2645" s="59"/>
      <c r="VEU2645" s="59"/>
      <c r="VEV2645" s="59"/>
      <c r="VEW2645" s="59"/>
      <c r="VEX2645" s="59"/>
      <c r="VEY2645" s="59"/>
      <c r="VEZ2645" s="59"/>
      <c r="VFA2645" s="59"/>
      <c r="VFB2645" s="59"/>
      <c r="VFC2645" s="59"/>
      <c r="VFD2645" s="59"/>
      <c r="VFE2645" s="59"/>
      <c r="VFF2645" s="59"/>
      <c r="VFG2645" s="59"/>
      <c r="VFH2645" s="59"/>
      <c r="VFI2645" s="59"/>
      <c r="VFJ2645" s="59"/>
      <c r="VFK2645" s="59"/>
      <c r="VFL2645" s="59"/>
      <c r="VFM2645" s="59"/>
      <c r="VFN2645" s="59"/>
      <c r="VFO2645" s="59"/>
      <c r="VFP2645" s="59"/>
      <c r="VFQ2645" s="59"/>
      <c r="VFR2645" s="59"/>
      <c r="VFS2645" s="59"/>
      <c r="VFT2645" s="59"/>
      <c r="VFU2645" s="59"/>
      <c r="VFV2645" s="59"/>
      <c r="VFW2645" s="59"/>
      <c r="VFX2645" s="59"/>
      <c r="VFY2645" s="59"/>
      <c r="VFZ2645" s="59"/>
      <c r="VGA2645" s="59"/>
      <c r="VGB2645" s="59"/>
      <c r="VGC2645" s="59"/>
      <c r="VGD2645" s="59"/>
      <c r="VGE2645" s="59"/>
      <c r="VGF2645" s="59"/>
      <c r="VGG2645" s="59"/>
      <c r="VGH2645" s="59"/>
      <c r="VGI2645" s="59"/>
      <c r="VGJ2645" s="59"/>
      <c r="VGK2645" s="59"/>
      <c r="VGL2645" s="59"/>
      <c r="VGM2645" s="59"/>
      <c r="VGN2645" s="59"/>
      <c r="VGO2645" s="59"/>
      <c r="VGP2645" s="59"/>
      <c r="VGQ2645" s="59"/>
      <c r="VGR2645" s="59"/>
      <c r="VGS2645" s="59"/>
      <c r="VGT2645" s="59"/>
      <c r="VGU2645" s="59"/>
      <c r="VGV2645" s="59"/>
      <c r="VGW2645" s="59"/>
      <c r="VGX2645" s="59"/>
      <c r="VGY2645" s="59"/>
      <c r="VGZ2645" s="59"/>
      <c r="VHA2645" s="59"/>
      <c r="VHB2645" s="59"/>
      <c r="VHC2645" s="59"/>
      <c r="VHD2645" s="59"/>
      <c r="VHE2645" s="59"/>
      <c r="VHF2645" s="59"/>
      <c r="VHG2645" s="59"/>
      <c r="VHH2645" s="59"/>
      <c r="VHI2645" s="59"/>
      <c r="VHJ2645" s="59"/>
      <c r="VHK2645" s="59"/>
      <c r="VHL2645" s="59"/>
      <c r="VHM2645" s="59"/>
      <c r="VHN2645" s="59"/>
      <c r="VHO2645" s="59"/>
      <c r="VHP2645" s="59"/>
      <c r="VHQ2645" s="59"/>
      <c r="VHR2645" s="59"/>
      <c r="VHS2645" s="59"/>
      <c r="VHT2645" s="59"/>
      <c r="VHU2645" s="59"/>
      <c r="VHV2645" s="59"/>
      <c r="VHW2645" s="59"/>
      <c r="VHX2645" s="59"/>
      <c r="VHY2645" s="59"/>
      <c r="VHZ2645" s="59"/>
      <c r="VIA2645" s="59"/>
      <c r="VIB2645" s="59"/>
      <c r="VIC2645" s="59"/>
      <c r="VID2645" s="59"/>
      <c r="VIE2645" s="59"/>
      <c r="VIF2645" s="59"/>
      <c r="VIG2645" s="59"/>
      <c r="VIH2645" s="59"/>
      <c r="VII2645" s="59"/>
      <c r="VIJ2645" s="59"/>
      <c r="VIK2645" s="59"/>
      <c r="VIL2645" s="59"/>
      <c r="VIM2645" s="59"/>
      <c r="VIN2645" s="59"/>
      <c r="VIO2645" s="59"/>
      <c r="VIP2645" s="59"/>
      <c r="VIQ2645" s="59"/>
      <c r="VIR2645" s="59"/>
      <c r="VIS2645" s="59"/>
      <c r="VIT2645" s="59"/>
      <c r="VIU2645" s="59"/>
      <c r="VIV2645" s="59"/>
      <c r="VIW2645" s="59"/>
      <c r="VIX2645" s="59"/>
      <c r="VIY2645" s="59"/>
      <c r="VIZ2645" s="59"/>
      <c r="VJA2645" s="59"/>
      <c r="VJB2645" s="59"/>
      <c r="VJC2645" s="59"/>
      <c r="VJD2645" s="59"/>
      <c r="VJE2645" s="59"/>
      <c r="VJF2645" s="59"/>
      <c r="VJG2645" s="59"/>
      <c r="VJH2645" s="59"/>
      <c r="VJI2645" s="59"/>
      <c r="VJJ2645" s="59"/>
      <c r="VJK2645" s="59"/>
      <c r="VJL2645" s="59"/>
      <c r="VJM2645" s="59"/>
      <c r="VJN2645" s="59"/>
      <c r="VJO2645" s="59"/>
      <c r="VJP2645" s="59"/>
      <c r="VJQ2645" s="59"/>
      <c r="VJR2645" s="59"/>
      <c r="VJS2645" s="59"/>
      <c r="VJT2645" s="59"/>
      <c r="VJU2645" s="59"/>
      <c r="VJV2645" s="59"/>
      <c r="VJW2645" s="59"/>
      <c r="VJX2645" s="59"/>
      <c r="VJY2645" s="59"/>
      <c r="VJZ2645" s="59"/>
      <c r="VKA2645" s="59"/>
      <c r="VKB2645" s="59"/>
      <c r="VKC2645" s="59"/>
      <c r="VKD2645" s="59"/>
      <c r="VKE2645" s="59"/>
      <c r="VKF2645" s="59"/>
      <c r="VKG2645" s="59"/>
      <c r="VKH2645" s="59"/>
      <c r="VKI2645" s="59"/>
      <c r="VKJ2645" s="59"/>
      <c r="VKK2645" s="59"/>
      <c r="VKL2645" s="59"/>
      <c r="VKM2645" s="59"/>
      <c r="VKN2645" s="59"/>
      <c r="VKO2645" s="59"/>
      <c r="VKP2645" s="59"/>
      <c r="VKQ2645" s="59"/>
      <c r="VKR2645" s="59"/>
      <c r="VKS2645" s="59"/>
      <c r="VKT2645" s="59"/>
      <c r="VKU2645" s="59"/>
      <c r="VKV2645" s="59"/>
      <c r="VKW2645" s="59"/>
      <c r="VKX2645" s="59"/>
      <c r="VKY2645" s="59"/>
      <c r="VKZ2645" s="59"/>
      <c r="VLA2645" s="59"/>
      <c r="VLB2645" s="59"/>
      <c r="VLC2645" s="59"/>
      <c r="VLD2645" s="59"/>
      <c r="VLE2645" s="59"/>
      <c r="VLF2645" s="59"/>
      <c r="VLG2645" s="59"/>
      <c r="VLH2645" s="59"/>
      <c r="VLI2645" s="59"/>
      <c r="VLJ2645" s="59"/>
      <c r="VLK2645" s="59"/>
      <c r="VLL2645" s="59"/>
      <c r="VLM2645" s="59"/>
      <c r="VLN2645" s="59"/>
      <c r="VLO2645" s="59"/>
      <c r="VLP2645" s="59"/>
      <c r="VLQ2645" s="59"/>
      <c r="VLR2645" s="59"/>
      <c r="VLS2645" s="59"/>
      <c r="VLT2645" s="59"/>
      <c r="VLU2645" s="59"/>
      <c r="VLV2645" s="59"/>
      <c r="VLW2645" s="59"/>
      <c r="VLX2645" s="59"/>
      <c r="VLY2645" s="59"/>
      <c r="VLZ2645" s="59"/>
      <c r="VMA2645" s="59"/>
      <c r="VMB2645" s="59"/>
      <c r="VMC2645" s="59"/>
      <c r="VMD2645" s="59"/>
      <c r="VME2645" s="59"/>
      <c r="VMF2645" s="59"/>
      <c r="VMG2645" s="59"/>
      <c r="VMH2645" s="59"/>
      <c r="VMI2645" s="59"/>
      <c r="VMJ2645" s="59"/>
      <c r="VMK2645" s="59"/>
      <c r="VML2645" s="59"/>
      <c r="VMM2645" s="59"/>
      <c r="VMN2645" s="59"/>
      <c r="VMO2645" s="59"/>
      <c r="VMP2645" s="59"/>
      <c r="VMQ2645" s="59"/>
      <c r="VMR2645" s="59"/>
      <c r="VMS2645" s="59"/>
      <c r="VMT2645" s="59"/>
      <c r="VMU2645" s="59"/>
      <c r="VMV2645" s="59"/>
      <c r="VMW2645" s="59"/>
      <c r="VMX2645" s="59"/>
      <c r="VMY2645" s="59"/>
      <c r="VMZ2645" s="59"/>
      <c r="VNA2645" s="59"/>
      <c r="VNB2645" s="59"/>
      <c r="VNC2645" s="59"/>
      <c r="VND2645" s="59"/>
      <c r="VNE2645" s="59"/>
      <c r="VNF2645" s="59"/>
      <c r="VNG2645" s="59"/>
      <c r="VNH2645" s="59"/>
      <c r="VNI2645" s="59"/>
      <c r="VNJ2645" s="59"/>
      <c r="VNK2645" s="59"/>
      <c r="VNL2645" s="59"/>
      <c r="VNM2645" s="59"/>
      <c r="VNN2645" s="59"/>
      <c r="VNO2645" s="59"/>
      <c r="VNP2645" s="59"/>
      <c r="VNQ2645" s="59"/>
      <c r="VNR2645" s="59"/>
      <c r="VNS2645" s="59"/>
      <c r="VNT2645" s="59"/>
      <c r="VNU2645" s="59"/>
      <c r="VNV2645" s="59"/>
      <c r="VNW2645" s="59"/>
      <c r="VNX2645" s="59"/>
      <c r="VNY2645" s="59"/>
      <c r="VNZ2645" s="59"/>
      <c r="VOA2645" s="59"/>
      <c r="VOB2645" s="59"/>
      <c r="VOC2645" s="59"/>
      <c r="VOD2645" s="59"/>
      <c r="VOE2645" s="59"/>
      <c r="VOF2645" s="59"/>
      <c r="VOG2645" s="59"/>
      <c r="VOH2645" s="59"/>
      <c r="VOI2645" s="59"/>
      <c r="VOJ2645" s="59"/>
      <c r="VOK2645" s="59"/>
      <c r="VOL2645" s="59"/>
      <c r="VOM2645" s="59"/>
      <c r="VON2645" s="59"/>
      <c r="VOO2645" s="59"/>
      <c r="VOP2645" s="59"/>
      <c r="VOQ2645" s="59"/>
      <c r="VOR2645" s="59"/>
      <c r="VOS2645" s="59"/>
      <c r="VOT2645" s="59"/>
      <c r="VOU2645" s="59"/>
      <c r="VOV2645" s="59"/>
      <c r="VOW2645" s="59"/>
      <c r="VOX2645" s="59"/>
      <c r="VOY2645" s="59"/>
      <c r="VOZ2645" s="59"/>
      <c r="VPA2645" s="59"/>
      <c r="VPB2645" s="59"/>
      <c r="VPC2645" s="59"/>
      <c r="VPD2645" s="59"/>
      <c r="VPE2645" s="59"/>
      <c r="VPF2645" s="59"/>
      <c r="VPG2645" s="59"/>
      <c r="VPH2645" s="59"/>
      <c r="VPI2645" s="59"/>
      <c r="VPJ2645" s="59"/>
      <c r="VPK2645" s="59"/>
      <c r="VPL2645" s="59"/>
      <c r="VPM2645" s="59"/>
      <c r="VPN2645" s="59"/>
      <c r="VPO2645" s="59"/>
      <c r="VPP2645" s="59"/>
      <c r="VPQ2645" s="59"/>
      <c r="VPR2645" s="59"/>
      <c r="VPS2645" s="59"/>
      <c r="VPT2645" s="59"/>
      <c r="VPU2645" s="59"/>
      <c r="VPV2645" s="59"/>
      <c r="VPW2645" s="59"/>
      <c r="VPX2645" s="59"/>
      <c r="VPY2645" s="59"/>
      <c r="VPZ2645" s="59"/>
      <c r="VQA2645" s="59"/>
      <c r="VQB2645" s="59"/>
      <c r="VQC2645" s="59"/>
      <c r="VQD2645" s="59"/>
      <c r="VQE2645" s="59"/>
      <c r="VQF2645" s="59"/>
      <c r="VQG2645" s="59"/>
      <c r="VQH2645" s="59"/>
      <c r="VQI2645" s="59"/>
      <c r="VQJ2645" s="59"/>
      <c r="VQK2645" s="59"/>
      <c r="VQL2645" s="59"/>
      <c r="VQM2645" s="59"/>
      <c r="VQN2645" s="59"/>
      <c r="VQO2645" s="59"/>
      <c r="VQP2645" s="59"/>
      <c r="VQQ2645" s="59"/>
      <c r="VQR2645" s="59"/>
      <c r="VQS2645" s="59"/>
      <c r="VQT2645" s="59"/>
      <c r="VQU2645" s="59"/>
      <c r="VQV2645" s="59"/>
      <c r="VQW2645" s="59"/>
      <c r="VQX2645" s="59"/>
      <c r="VQY2645" s="59"/>
      <c r="VQZ2645" s="59"/>
      <c r="VRA2645" s="59"/>
      <c r="VRB2645" s="59"/>
      <c r="VRC2645" s="59"/>
      <c r="VRD2645" s="59"/>
      <c r="VRE2645" s="59"/>
      <c r="VRF2645" s="59"/>
      <c r="VRG2645" s="59"/>
      <c r="VRH2645" s="59"/>
      <c r="VRI2645" s="59"/>
      <c r="VRJ2645" s="59"/>
      <c r="VRK2645" s="59"/>
      <c r="VRL2645" s="59"/>
      <c r="VRM2645" s="59"/>
      <c r="VRN2645" s="59"/>
      <c r="VRO2645" s="59"/>
      <c r="VRP2645" s="59"/>
      <c r="VRQ2645" s="59"/>
      <c r="VRR2645" s="59"/>
      <c r="VRS2645" s="59"/>
      <c r="VRT2645" s="59"/>
      <c r="VRU2645" s="59"/>
      <c r="VRV2645" s="59"/>
      <c r="VRW2645" s="59"/>
      <c r="VRX2645" s="59"/>
      <c r="VRY2645" s="59"/>
      <c r="VRZ2645" s="59"/>
      <c r="VSA2645" s="59"/>
      <c r="VSB2645" s="59"/>
      <c r="VSC2645" s="59"/>
      <c r="VSD2645" s="59"/>
      <c r="VSE2645" s="59"/>
      <c r="VSF2645" s="59"/>
      <c r="VSG2645" s="59"/>
      <c r="VSH2645" s="59"/>
      <c r="VSI2645" s="59"/>
      <c r="VSJ2645" s="59"/>
      <c r="VSK2645" s="59"/>
      <c r="VSL2645" s="59"/>
      <c r="VSM2645" s="59"/>
      <c r="VSN2645" s="59"/>
      <c r="VSO2645" s="59"/>
      <c r="VSP2645" s="59"/>
      <c r="VSQ2645" s="59"/>
      <c r="VSR2645" s="59"/>
      <c r="VSS2645" s="59"/>
      <c r="VST2645" s="59"/>
      <c r="VSU2645" s="59"/>
      <c r="VSV2645" s="59"/>
      <c r="VSW2645" s="59"/>
      <c r="VSX2645" s="59"/>
      <c r="VSY2645" s="59"/>
      <c r="VSZ2645" s="59"/>
      <c r="VTA2645" s="59"/>
      <c r="VTB2645" s="59"/>
      <c r="VTC2645" s="59"/>
      <c r="VTD2645" s="59"/>
      <c r="VTE2645" s="59"/>
      <c r="VTF2645" s="59"/>
      <c r="VTG2645" s="59"/>
      <c r="VTH2645" s="59"/>
      <c r="VTI2645" s="59"/>
      <c r="VTJ2645" s="59"/>
      <c r="VTK2645" s="59"/>
      <c r="VTL2645" s="59"/>
      <c r="VTM2645" s="59"/>
      <c r="VTN2645" s="59"/>
      <c r="VTO2645" s="59"/>
      <c r="VTP2645" s="59"/>
      <c r="VTQ2645" s="59"/>
      <c r="VTR2645" s="59"/>
      <c r="VTS2645" s="59"/>
      <c r="VTT2645" s="59"/>
      <c r="VTU2645" s="59"/>
      <c r="VTV2645" s="59"/>
      <c r="VTW2645" s="59"/>
      <c r="VTX2645" s="59"/>
      <c r="VTY2645" s="59"/>
      <c r="VTZ2645" s="59"/>
      <c r="VUA2645" s="59"/>
      <c r="VUB2645" s="59"/>
      <c r="VUC2645" s="59"/>
      <c r="VUD2645" s="59"/>
      <c r="VUE2645" s="59"/>
      <c r="VUF2645" s="59"/>
      <c r="VUG2645" s="59"/>
      <c r="VUH2645" s="59"/>
      <c r="VUI2645" s="59"/>
      <c r="VUJ2645" s="59"/>
      <c r="VUK2645" s="59"/>
      <c r="VUL2645" s="59"/>
      <c r="VUM2645" s="59"/>
      <c r="VUN2645" s="59"/>
      <c r="VUO2645" s="59"/>
      <c r="VUP2645" s="59"/>
      <c r="VUQ2645" s="59"/>
      <c r="VUR2645" s="59"/>
      <c r="VUS2645" s="59"/>
      <c r="VUT2645" s="59"/>
      <c r="VUU2645" s="59"/>
      <c r="VUV2645" s="59"/>
      <c r="VUW2645" s="59"/>
      <c r="VUX2645" s="59"/>
      <c r="VUY2645" s="59"/>
      <c r="VUZ2645" s="59"/>
      <c r="VVA2645" s="59"/>
      <c r="VVB2645" s="59"/>
      <c r="VVC2645" s="59"/>
      <c r="VVD2645" s="59"/>
      <c r="VVE2645" s="59"/>
      <c r="VVF2645" s="59"/>
      <c r="VVG2645" s="59"/>
      <c r="VVH2645" s="59"/>
      <c r="VVI2645" s="59"/>
      <c r="VVJ2645" s="59"/>
      <c r="VVK2645" s="59"/>
      <c r="VVL2645" s="59"/>
      <c r="VVM2645" s="59"/>
      <c r="VVN2645" s="59"/>
      <c r="VVO2645" s="59"/>
      <c r="VVP2645" s="59"/>
      <c r="VVQ2645" s="59"/>
      <c r="VVR2645" s="59"/>
      <c r="VVS2645" s="59"/>
      <c r="VVT2645" s="59"/>
      <c r="VVU2645" s="59"/>
      <c r="VVV2645" s="59"/>
      <c r="VVW2645" s="59"/>
      <c r="VVX2645" s="59"/>
      <c r="VVY2645" s="59"/>
      <c r="VVZ2645" s="59"/>
      <c r="VWA2645" s="59"/>
      <c r="VWB2645" s="59"/>
      <c r="VWC2645" s="59"/>
      <c r="VWD2645" s="59"/>
      <c r="VWE2645" s="59"/>
      <c r="VWF2645" s="59"/>
      <c r="VWG2645" s="59"/>
      <c r="VWH2645" s="59"/>
      <c r="VWI2645" s="59"/>
      <c r="VWJ2645" s="59"/>
      <c r="VWK2645" s="59"/>
      <c r="VWL2645" s="59"/>
      <c r="VWM2645" s="59"/>
      <c r="VWN2645" s="59"/>
      <c r="VWO2645" s="59"/>
      <c r="VWP2645" s="59"/>
      <c r="VWQ2645" s="59"/>
      <c r="VWR2645" s="59"/>
      <c r="VWS2645" s="59"/>
      <c r="VWT2645" s="59"/>
      <c r="VWU2645" s="59"/>
      <c r="VWV2645" s="59"/>
      <c r="VWW2645" s="59"/>
      <c r="VWX2645" s="59"/>
      <c r="VWY2645" s="59"/>
      <c r="VWZ2645" s="59"/>
      <c r="VXA2645" s="59"/>
      <c r="VXB2645" s="59"/>
      <c r="VXC2645" s="59"/>
      <c r="VXD2645" s="59"/>
      <c r="VXE2645" s="59"/>
      <c r="VXF2645" s="59"/>
      <c r="VXG2645" s="59"/>
      <c r="VXH2645" s="59"/>
      <c r="VXI2645" s="59"/>
      <c r="VXJ2645" s="59"/>
      <c r="VXK2645" s="59"/>
      <c r="VXL2645" s="59"/>
      <c r="VXM2645" s="59"/>
      <c r="VXN2645" s="59"/>
      <c r="VXO2645" s="59"/>
      <c r="VXP2645" s="59"/>
      <c r="VXQ2645" s="59"/>
      <c r="VXR2645" s="59"/>
      <c r="VXS2645" s="59"/>
      <c r="VXT2645" s="59"/>
      <c r="VXU2645" s="59"/>
      <c r="VXV2645" s="59"/>
      <c r="VXW2645" s="59"/>
      <c r="VXX2645" s="59"/>
      <c r="VXY2645" s="59"/>
      <c r="VXZ2645" s="59"/>
      <c r="VYA2645" s="59"/>
      <c r="VYB2645" s="59"/>
      <c r="VYC2645" s="59"/>
      <c r="VYD2645" s="59"/>
      <c r="VYE2645" s="59"/>
      <c r="VYF2645" s="59"/>
      <c r="VYG2645" s="59"/>
      <c r="VYH2645" s="59"/>
      <c r="VYI2645" s="59"/>
      <c r="VYJ2645" s="59"/>
      <c r="VYK2645" s="59"/>
      <c r="VYL2645" s="59"/>
      <c r="VYM2645" s="59"/>
      <c r="VYN2645" s="59"/>
      <c r="VYO2645" s="59"/>
      <c r="VYP2645" s="59"/>
      <c r="VYQ2645" s="59"/>
      <c r="VYR2645" s="59"/>
      <c r="VYS2645" s="59"/>
      <c r="VYT2645" s="59"/>
      <c r="VYU2645" s="59"/>
      <c r="VYV2645" s="59"/>
      <c r="VYW2645" s="59"/>
      <c r="VYX2645" s="59"/>
      <c r="VYY2645" s="59"/>
      <c r="VYZ2645" s="59"/>
      <c r="VZA2645" s="59"/>
      <c r="VZB2645" s="59"/>
      <c r="VZC2645" s="59"/>
      <c r="VZD2645" s="59"/>
      <c r="VZE2645" s="59"/>
      <c r="VZF2645" s="59"/>
      <c r="VZG2645" s="59"/>
      <c r="VZH2645" s="59"/>
      <c r="VZI2645" s="59"/>
      <c r="VZJ2645" s="59"/>
      <c r="VZK2645" s="59"/>
      <c r="VZL2645" s="59"/>
      <c r="VZM2645" s="59"/>
      <c r="VZN2645" s="59"/>
      <c r="VZO2645" s="59"/>
      <c r="VZP2645" s="59"/>
      <c r="VZQ2645" s="59"/>
      <c r="VZR2645" s="59"/>
      <c r="VZS2645" s="59"/>
      <c r="VZT2645" s="59"/>
      <c r="VZU2645" s="59"/>
      <c r="VZV2645" s="59"/>
      <c r="VZW2645" s="59"/>
      <c r="VZX2645" s="59"/>
      <c r="VZY2645" s="59"/>
      <c r="VZZ2645" s="59"/>
      <c r="WAA2645" s="59"/>
      <c r="WAB2645" s="59"/>
      <c r="WAC2645" s="59"/>
      <c r="WAD2645" s="59"/>
      <c r="WAE2645" s="59"/>
      <c r="WAF2645" s="59"/>
      <c r="WAG2645" s="59"/>
      <c r="WAH2645" s="59"/>
      <c r="WAI2645" s="59"/>
      <c r="WAJ2645" s="59"/>
      <c r="WAK2645" s="59"/>
      <c r="WAL2645" s="59"/>
      <c r="WAM2645" s="59"/>
      <c r="WAN2645" s="59"/>
      <c r="WAO2645" s="59"/>
      <c r="WAP2645" s="59"/>
      <c r="WAQ2645" s="59"/>
      <c r="WAR2645" s="59"/>
      <c r="WAS2645" s="59"/>
      <c r="WAT2645" s="59"/>
      <c r="WAU2645" s="59"/>
      <c r="WAV2645" s="59"/>
      <c r="WAW2645" s="59"/>
      <c r="WAX2645" s="59"/>
      <c r="WAY2645" s="59"/>
      <c r="WAZ2645" s="59"/>
      <c r="WBA2645" s="59"/>
      <c r="WBB2645" s="59"/>
      <c r="WBC2645" s="59"/>
      <c r="WBD2645" s="59"/>
      <c r="WBE2645" s="59"/>
      <c r="WBF2645" s="59"/>
      <c r="WBG2645" s="59"/>
      <c r="WBH2645" s="59"/>
      <c r="WBI2645" s="59"/>
      <c r="WBJ2645" s="59"/>
      <c r="WBK2645" s="59"/>
      <c r="WBL2645" s="59"/>
      <c r="WBM2645" s="59"/>
      <c r="WBN2645" s="59"/>
      <c r="WBO2645" s="59"/>
      <c r="WBP2645" s="59"/>
      <c r="WBQ2645" s="59"/>
      <c r="WBR2645" s="59"/>
      <c r="WBS2645" s="59"/>
      <c r="WBT2645" s="59"/>
      <c r="WBU2645" s="59"/>
      <c r="WBV2645" s="59"/>
      <c r="WBW2645" s="59"/>
      <c r="WBX2645" s="59"/>
      <c r="WBY2645" s="59"/>
      <c r="WBZ2645" s="59"/>
      <c r="WCA2645" s="59"/>
      <c r="WCB2645" s="59"/>
      <c r="WCC2645" s="59"/>
      <c r="WCD2645" s="59"/>
      <c r="WCE2645" s="59"/>
      <c r="WCF2645" s="59"/>
      <c r="WCG2645" s="59"/>
      <c r="WCH2645" s="59"/>
      <c r="WCI2645" s="59"/>
      <c r="WCJ2645" s="59"/>
      <c r="WCK2645" s="59"/>
      <c r="WCL2645" s="59"/>
      <c r="WCM2645" s="59"/>
      <c r="WCN2645" s="59"/>
      <c r="WCO2645" s="59"/>
      <c r="WCP2645" s="59"/>
      <c r="WCQ2645" s="59"/>
      <c r="WCR2645" s="59"/>
      <c r="WCS2645" s="59"/>
      <c r="WCT2645" s="59"/>
      <c r="WCU2645" s="59"/>
      <c r="WCV2645" s="59"/>
      <c r="WCW2645" s="59"/>
      <c r="WCX2645" s="59"/>
      <c r="WCY2645" s="59"/>
      <c r="WCZ2645" s="59"/>
      <c r="WDA2645" s="59"/>
      <c r="WDB2645" s="59"/>
      <c r="WDC2645" s="59"/>
      <c r="WDD2645" s="59"/>
      <c r="WDE2645" s="59"/>
      <c r="WDF2645" s="59"/>
      <c r="WDG2645" s="59"/>
      <c r="WDH2645" s="59"/>
      <c r="WDI2645" s="59"/>
      <c r="WDJ2645" s="59"/>
      <c r="WDK2645" s="59"/>
      <c r="WDL2645" s="59"/>
      <c r="WDM2645" s="59"/>
      <c r="WDN2645" s="59"/>
      <c r="WDO2645" s="59"/>
      <c r="WDP2645" s="59"/>
      <c r="WDQ2645" s="59"/>
      <c r="WDR2645" s="59"/>
      <c r="WDS2645" s="59"/>
      <c r="WDT2645" s="59"/>
      <c r="WDU2645" s="59"/>
      <c r="WDV2645" s="59"/>
      <c r="WDW2645" s="59"/>
      <c r="WDX2645" s="59"/>
      <c r="WDY2645" s="59"/>
      <c r="WDZ2645" s="59"/>
      <c r="WEA2645" s="59"/>
      <c r="WEB2645" s="59"/>
      <c r="WEC2645" s="59"/>
      <c r="WED2645" s="59"/>
      <c r="WEE2645" s="59"/>
      <c r="WEF2645" s="59"/>
      <c r="WEG2645" s="59"/>
      <c r="WEH2645" s="59"/>
      <c r="WEI2645" s="59"/>
      <c r="WEJ2645" s="59"/>
      <c r="WEK2645" s="59"/>
      <c r="WEL2645" s="59"/>
      <c r="WEM2645" s="59"/>
      <c r="WEN2645" s="59"/>
      <c r="WEO2645" s="59"/>
      <c r="WEP2645" s="59"/>
      <c r="WEQ2645" s="59"/>
      <c r="WER2645" s="59"/>
      <c r="WES2645" s="59"/>
      <c r="WET2645" s="59"/>
      <c r="WEU2645" s="59"/>
      <c r="WEV2645" s="59"/>
      <c r="WEW2645" s="59"/>
      <c r="WEX2645" s="59"/>
      <c r="WEY2645" s="59"/>
      <c r="WEZ2645" s="59"/>
      <c r="WFA2645" s="59"/>
      <c r="WFB2645" s="59"/>
      <c r="WFC2645" s="59"/>
      <c r="WFD2645" s="59"/>
      <c r="WFE2645" s="59"/>
      <c r="WFF2645" s="59"/>
      <c r="WFG2645" s="59"/>
      <c r="WFH2645" s="59"/>
      <c r="WFI2645" s="59"/>
      <c r="WFJ2645" s="59"/>
      <c r="WFK2645" s="59"/>
      <c r="WFL2645" s="59"/>
      <c r="WFM2645" s="59"/>
      <c r="WFN2645" s="59"/>
      <c r="WFO2645" s="59"/>
      <c r="WFP2645" s="59"/>
      <c r="WFQ2645" s="59"/>
      <c r="WFR2645" s="59"/>
      <c r="WFS2645" s="59"/>
      <c r="WFT2645" s="59"/>
      <c r="WFU2645" s="59"/>
      <c r="WFV2645" s="59"/>
      <c r="WFW2645" s="59"/>
      <c r="WFX2645" s="59"/>
      <c r="WFY2645" s="59"/>
      <c r="WFZ2645" s="59"/>
      <c r="WGA2645" s="59"/>
      <c r="WGB2645" s="59"/>
      <c r="WGC2645" s="59"/>
      <c r="WGD2645" s="59"/>
      <c r="WGE2645" s="59"/>
      <c r="WGF2645" s="59"/>
      <c r="WGG2645" s="59"/>
      <c r="WGH2645" s="59"/>
      <c r="WGI2645" s="59"/>
      <c r="WGJ2645" s="59"/>
      <c r="WGK2645" s="59"/>
      <c r="WGL2645" s="59"/>
      <c r="WGM2645" s="59"/>
      <c r="WGN2645" s="59"/>
      <c r="WGO2645" s="59"/>
      <c r="WGP2645" s="59"/>
      <c r="WGQ2645" s="59"/>
      <c r="WGR2645" s="59"/>
      <c r="WGS2645" s="59"/>
      <c r="WGT2645" s="59"/>
      <c r="WGU2645" s="59"/>
      <c r="WGV2645" s="59"/>
      <c r="WGW2645" s="59"/>
      <c r="WGX2645" s="59"/>
      <c r="WGY2645" s="59"/>
      <c r="WGZ2645" s="59"/>
      <c r="WHA2645" s="59"/>
      <c r="WHB2645" s="59"/>
      <c r="WHC2645" s="59"/>
      <c r="WHD2645" s="59"/>
      <c r="WHE2645" s="59"/>
      <c r="WHF2645" s="59"/>
      <c r="WHG2645" s="59"/>
      <c r="WHH2645" s="59"/>
      <c r="WHI2645" s="59"/>
      <c r="WHJ2645" s="59"/>
      <c r="WHK2645" s="59"/>
      <c r="WHL2645" s="59"/>
      <c r="WHM2645" s="59"/>
      <c r="WHN2645" s="59"/>
      <c r="WHO2645" s="59"/>
      <c r="WHP2645" s="59"/>
      <c r="WHQ2645" s="59"/>
      <c r="WHR2645" s="59"/>
      <c r="WHS2645" s="59"/>
      <c r="WHT2645" s="59"/>
      <c r="WHU2645" s="59"/>
      <c r="WHV2645" s="59"/>
      <c r="WHW2645" s="59"/>
      <c r="WHX2645" s="59"/>
      <c r="WHY2645" s="59"/>
      <c r="WHZ2645" s="59"/>
      <c r="WIA2645" s="59"/>
      <c r="WIB2645" s="59"/>
      <c r="WIC2645" s="59"/>
      <c r="WID2645" s="59"/>
      <c r="WIE2645" s="59"/>
      <c r="WIF2645" s="59"/>
      <c r="WIG2645" s="59"/>
      <c r="WIH2645" s="59"/>
      <c r="WII2645" s="59"/>
      <c r="WIJ2645" s="59"/>
      <c r="WIK2645" s="59"/>
      <c r="WIL2645" s="59"/>
      <c r="WIM2645" s="59"/>
      <c r="WIN2645" s="59"/>
      <c r="WIO2645" s="59"/>
      <c r="WIP2645" s="59"/>
      <c r="WIQ2645" s="59"/>
      <c r="WIR2645" s="59"/>
      <c r="WIS2645" s="59"/>
      <c r="WIT2645" s="59"/>
      <c r="WIU2645" s="59"/>
      <c r="WIV2645" s="59"/>
      <c r="WIW2645" s="59"/>
      <c r="WIX2645" s="59"/>
      <c r="WIY2645" s="59"/>
      <c r="WIZ2645" s="59"/>
      <c r="WJA2645" s="59"/>
      <c r="WJB2645" s="59"/>
      <c r="WJC2645" s="59"/>
      <c r="WJD2645" s="59"/>
      <c r="WJE2645" s="59"/>
      <c r="WJF2645" s="59"/>
      <c r="WJG2645" s="59"/>
      <c r="WJH2645" s="59"/>
      <c r="WJI2645" s="59"/>
      <c r="WJJ2645" s="59"/>
      <c r="WJK2645" s="59"/>
      <c r="WJL2645" s="59"/>
      <c r="WJM2645" s="59"/>
      <c r="WJN2645" s="59"/>
      <c r="WJO2645" s="59"/>
      <c r="WJP2645" s="59"/>
      <c r="WJQ2645" s="59"/>
      <c r="WJR2645" s="59"/>
      <c r="WJS2645" s="59"/>
      <c r="WJT2645" s="59"/>
      <c r="WJU2645" s="59"/>
      <c r="WJV2645" s="59"/>
      <c r="WJW2645" s="59"/>
      <c r="WJX2645" s="59"/>
      <c r="WJY2645" s="59"/>
      <c r="WJZ2645" s="59"/>
      <c r="WKA2645" s="59"/>
      <c r="WKB2645" s="59"/>
      <c r="WKC2645" s="59"/>
      <c r="WKD2645" s="59"/>
      <c r="WKE2645" s="59"/>
      <c r="WKF2645" s="59"/>
      <c r="WKG2645" s="59"/>
      <c r="WKH2645" s="59"/>
      <c r="WKI2645" s="59"/>
      <c r="WKJ2645" s="59"/>
      <c r="WKK2645" s="59"/>
      <c r="WKL2645" s="59"/>
      <c r="WKM2645" s="59"/>
      <c r="WKN2645" s="59"/>
      <c r="WKO2645" s="59"/>
      <c r="WKP2645" s="59"/>
      <c r="WKQ2645" s="59"/>
      <c r="WKR2645" s="59"/>
      <c r="WKS2645" s="59"/>
      <c r="WKT2645" s="59"/>
      <c r="WKU2645" s="59"/>
      <c r="WKV2645" s="59"/>
      <c r="WKW2645" s="59"/>
      <c r="WKX2645" s="59"/>
      <c r="WKY2645" s="59"/>
      <c r="WKZ2645" s="59"/>
      <c r="WLA2645" s="59"/>
      <c r="WLB2645" s="59"/>
      <c r="WLC2645" s="59"/>
      <c r="WLD2645" s="59"/>
      <c r="WLE2645" s="59"/>
      <c r="WLF2645" s="59"/>
      <c r="WLG2645" s="59"/>
      <c r="WLH2645" s="59"/>
      <c r="WLI2645" s="59"/>
      <c r="WLJ2645" s="59"/>
      <c r="WLK2645" s="59"/>
      <c r="WLL2645" s="59"/>
      <c r="WLM2645" s="59"/>
      <c r="WLN2645" s="59"/>
      <c r="WLO2645" s="59"/>
      <c r="WLP2645" s="59"/>
      <c r="WLQ2645" s="59"/>
      <c r="WLR2645" s="59"/>
      <c r="WLS2645" s="59"/>
      <c r="WLT2645" s="59"/>
      <c r="WLU2645" s="59"/>
      <c r="WLV2645" s="59"/>
      <c r="WLW2645" s="59"/>
      <c r="WLX2645" s="59"/>
      <c r="WLY2645" s="59"/>
      <c r="WLZ2645" s="59"/>
      <c r="WMA2645" s="59"/>
      <c r="WMB2645" s="59"/>
      <c r="WMC2645" s="59"/>
      <c r="WMD2645" s="59"/>
      <c r="WME2645" s="59"/>
      <c r="WMF2645" s="59"/>
      <c r="WMG2645" s="59"/>
      <c r="WMH2645" s="59"/>
      <c r="WMI2645" s="59"/>
      <c r="WMJ2645" s="59"/>
      <c r="WMK2645" s="59"/>
      <c r="WML2645" s="59"/>
      <c r="WMM2645" s="59"/>
      <c r="WMN2645" s="59"/>
      <c r="WMO2645" s="59"/>
      <c r="WMP2645" s="59"/>
      <c r="WMQ2645" s="59"/>
      <c r="WMR2645" s="59"/>
      <c r="WMS2645" s="59"/>
      <c r="WMT2645" s="59"/>
      <c r="WMU2645" s="59"/>
      <c r="WMV2645" s="59"/>
      <c r="WMW2645" s="59"/>
      <c r="WMX2645" s="59"/>
      <c r="WMY2645" s="59"/>
      <c r="WMZ2645" s="59"/>
      <c r="WNA2645" s="59"/>
      <c r="WNB2645" s="59"/>
      <c r="WNC2645" s="59"/>
      <c r="WND2645" s="59"/>
      <c r="WNE2645" s="59"/>
      <c r="WNF2645" s="59"/>
      <c r="WNG2645" s="59"/>
      <c r="WNH2645" s="59"/>
      <c r="WNI2645" s="59"/>
      <c r="WNJ2645" s="59"/>
      <c r="WNK2645" s="59"/>
      <c r="WNL2645" s="59"/>
      <c r="WNM2645" s="59"/>
      <c r="WNN2645" s="59"/>
      <c r="WNO2645" s="59"/>
      <c r="WNP2645" s="59"/>
      <c r="WNQ2645" s="59"/>
      <c r="WNR2645" s="59"/>
      <c r="WNS2645" s="59"/>
      <c r="WNT2645" s="59"/>
      <c r="WNU2645" s="59"/>
      <c r="WNV2645" s="59"/>
      <c r="WNW2645" s="59"/>
      <c r="WNX2645" s="59"/>
      <c r="WNY2645" s="59"/>
      <c r="WNZ2645" s="59"/>
      <c r="WOA2645" s="59"/>
      <c r="WOB2645" s="59"/>
      <c r="WOC2645" s="59"/>
      <c r="WOD2645" s="59"/>
      <c r="WOE2645" s="59"/>
      <c r="WOF2645" s="59"/>
      <c r="WOG2645" s="59"/>
      <c r="WOH2645" s="59"/>
      <c r="WOI2645" s="59"/>
      <c r="WOJ2645" s="59"/>
      <c r="WOK2645" s="59"/>
      <c r="WOL2645" s="59"/>
      <c r="WOM2645" s="59"/>
      <c r="WON2645" s="59"/>
      <c r="WOO2645" s="59"/>
      <c r="WOP2645" s="59"/>
      <c r="WOQ2645" s="59"/>
      <c r="WOR2645" s="59"/>
      <c r="WOS2645" s="59"/>
      <c r="WOT2645" s="59"/>
      <c r="WOU2645" s="59"/>
      <c r="WOV2645" s="59"/>
      <c r="WOW2645" s="59"/>
      <c r="WOX2645" s="59"/>
      <c r="WOY2645" s="59"/>
      <c r="WOZ2645" s="59"/>
      <c r="WPA2645" s="59"/>
      <c r="WPB2645" s="59"/>
      <c r="WPC2645" s="59"/>
      <c r="WPD2645" s="59"/>
      <c r="WPE2645" s="59"/>
      <c r="WPF2645" s="59"/>
      <c r="WPG2645" s="59"/>
      <c r="WPH2645" s="59"/>
      <c r="WPI2645" s="59"/>
      <c r="WPJ2645" s="59"/>
      <c r="WPK2645" s="59"/>
      <c r="WPL2645" s="59"/>
      <c r="WPM2645" s="59"/>
      <c r="WPN2645" s="59"/>
      <c r="WPO2645" s="59"/>
      <c r="WPP2645" s="59"/>
      <c r="WPQ2645" s="59"/>
      <c r="WPR2645" s="59"/>
      <c r="WPS2645" s="59"/>
      <c r="WPT2645" s="59"/>
      <c r="WPU2645" s="59"/>
      <c r="WPV2645" s="59"/>
      <c r="WPW2645" s="59"/>
      <c r="WPX2645" s="59"/>
      <c r="WPY2645" s="59"/>
      <c r="WPZ2645" s="59"/>
      <c r="WQA2645" s="59"/>
      <c r="WQB2645" s="59"/>
      <c r="WQC2645" s="59"/>
      <c r="WQD2645" s="59"/>
      <c r="WQE2645" s="59"/>
      <c r="WQF2645" s="59"/>
      <c r="WQG2645" s="59"/>
      <c r="WQH2645" s="59"/>
      <c r="WQI2645" s="59"/>
      <c r="WQJ2645" s="59"/>
      <c r="WQK2645" s="59"/>
      <c r="WQL2645" s="59"/>
      <c r="WQM2645" s="59"/>
      <c r="WQN2645" s="59"/>
      <c r="WQO2645" s="59"/>
      <c r="WQP2645" s="59"/>
      <c r="WQQ2645" s="59"/>
      <c r="WQR2645" s="59"/>
      <c r="WQS2645" s="59"/>
      <c r="WQT2645" s="59"/>
      <c r="WQU2645" s="59"/>
      <c r="WQV2645" s="59"/>
      <c r="WQW2645" s="59"/>
      <c r="WQX2645" s="59"/>
      <c r="WQY2645" s="59"/>
      <c r="WQZ2645" s="59"/>
      <c r="WRA2645" s="59"/>
      <c r="WRB2645" s="59"/>
      <c r="WRC2645" s="59"/>
      <c r="WRD2645" s="59"/>
      <c r="WRE2645" s="59"/>
      <c r="WRF2645" s="59"/>
      <c r="WRG2645" s="59"/>
      <c r="WRH2645" s="59"/>
      <c r="WRI2645" s="59"/>
      <c r="WRJ2645" s="59"/>
      <c r="WRK2645" s="59"/>
      <c r="WRL2645" s="59"/>
      <c r="WRM2645" s="59"/>
      <c r="WRN2645" s="59"/>
      <c r="WRO2645" s="59"/>
      <c r="WRP2645" s="59"/>
      <c r="WRQ2645" s="59"/>
      <c r="WRR2645" s="59"/>
      <c r="WRS2645" s="59"/>
      <c r="WRT2645" s="59"/>
      <c r="WRU2645" s="59"/>
      <c r="WRV2645" s="59"/>
      <c r="WRW2645" s="59"/>
      <c r="WRX2645" s="59"/>
      <c r="WRY2645" s="59"/>
      <c r="WRZ2645" s="59"/>
      <c r="WSA2645" s="59"/>
      <c r="WSB2645" s="59"/>
      <c r="WSC2645" s="59"/>
      <c r="WSD2645" s="59"/>
      <c r="WSE2645" s="59"/>
      <c r="WSF2645" s="59"/>
      <c r="WSG2645" s="59"/>
      <c r="WSH2645" s="59"/>
      <c r="WSI2645" s="59"/>
      <c r="WSJ2645" s="59"/>
      <c r="WSK2645" s="59"/>
      <c r="WSL2645" s="59"/>
      <c r="WSM2645" s="59"/>
      <c r="WSN2645" s="59"/>
      <c r="WSO2645" s="59"/>
      <c r="WSP2645" s="59"/>
      <c r="WSQ2645" s="59"/>
      <c r="WSR2645" s="59"/>
      <c r="WSS2645" s="59"/>
      <c r="WST2645" s="59"/>
      <c r="WSU2645" s="59"/>
      <c r="WSV2645" s="59"/>
      <c r="WSW2645" s="59"/>
      <c r="WSX2645" s="59"/>
      <c r="WSY2645" s="59"/>
      <c r="WSZ2645" s="59"/>
      <c r="WTA2645" s="59"/>
      <c r="WTB2645" s="59"/>
      <c r="WTC2645" s="59"/>
      <c r="WTD2645" s="59"/>
      <c r="WTE2645" s="59"/>
      <c r="WTF2645" s="59"/>
      <c r="WTG2645" s="59"/>
      <c r="WTH2645" s="59"/>
      <c r="WTI2645" s="59"/>
      <c r="WTJ2645" s="59"/>
      <c r="WTK2645" s="59"/>
      <c r="WTL2645" s="59"/>
      <c r="WTM2645" s="59"/>
      <c r="WTN2645" s="59"/>
      <c r="WTO2645" s="59"/>
      <c r="WTP2645" s="59"/>
      <c r="WTQ2645" s="59"/>
      <c r="WTR2645" s="59"/>
      <c r="WTS2645" s="59"/>
      <c r="WTT2645" s="59"/>
      <c r="WTU2645" s="59"/>
      <c r="WTV2645" s="59"/>
      <c r="WTW2645" s="59"/>
      <c r="WTX2645" s="59"/>
      <c r="WTY2645" s="59"/>
      <c r="WTZ2645" s="59"/>
      <c r="WUA2645" s="59"/>
      <c r="WUB2645" s="59"/>
      <c r="WUC2645" s="59"/>
      <c r="WUD2645" s="59"/>
      <c r="WUE2645" s="59"/>
      <c r="WUF2645" s="59"/>
      <c r="WUG2645" s="59"/>
      <c r="WUH2645" s="59"/>
      <c r="WUI2645" s="59"/>
      <c r="WUJ2645" s="59"/>
      <c r="WUK2645" s="59"/>
      <c r="WUL2645" s="59"/>
      <c r="WUM2645" s="59"/>
      <c r="WUN2645" s="59"/>
      <c r="WUO2645" s="59"/>
      <c r="WUP2645" s="59"/>
      <c r="WUQ2645" s="59"/>
      <c r="WUR2645" s="59"/>
      <c r="WUS2645" s="59"/>
      <c r="WUT2645" s="59"/>
      <c r="WUU2645" s="59"/>
      <c r="WUV2645" s="59"/>
      <c r="WUW2645" s="59"/>
      <c r="WUX2645" s="59"/>
      <c r="WUY2645" s="59"/>
      <c r="WUZ2645" s="59"/>
      <c r="WVA2645" s="59"/>
      <c r="WVB2645" s="59"/>
      <c r="WVC2645" s="59"/>
      <c r="WVD2645" s="59"/>
      <c r="WVE2645" s="59"/>
      <c r="WVF2645" s="59"/>
      <c r="WVG2645" s="59"/>
      <c r="WVH2645" s="59"/>
      <c r="WVI2645" s="59"/>
      <c r="WVJ2645" s="59"/>
      <c r="WVK2645" s="59"/>
      <c r="WVL2645" s="59"/>
      <c r="WVM2645" s="59"/>
      <c r="WVN2645" s="59"/>
      <c r="WVO2645" s="59"/>
      <c r="WVP2645" s="59"/>
      <c r="WVQ2645" s="59"/>
      <c r="WVR2645" s="59"/>
      <c r="WVS2645" s="59"/>
      <c r="WVT2645" s="59"/>
      <c r="WVU2645" s="59"/>
      <c r="WVV2645" s="59"/>
      <c r="WVW2645" s="59"/>
      <c r="WVX2645" s="59"/>
      <c r="WVY2645" s="59"/>
      <c r="WVZ2645" s="59"/>
      <c r="WWA2645" s="59"/>
      <c r="WWB2645" s="59"/>
      <c r="WWC2645" s="59"/>
      <c r="WWD2645" s="59"/>
      <c r="WWE2645" s="59"/>
      <c r="WWF2645" s="59"/>
      <c r="WWG2645" s="59"/>
      <c r="WWH2645" s="59"/>
      <c r="WWI2645" s="59"/>
      <c r="WWJ2645" s="59"/>
      <c r="WWK2645" s="59"/>
      <c r="WWL2645" s="59"/>
      <c r="WWM2645" s="59"/>
      <c r="WWN2645" s="59"/>
      <c r="WWO2645" s="59"/>
      <c r="WWP2645" s="59"/>
      <c r="WWQ2645" s="59"/>
      <c r="WWR2645" s="59"/>
      <c r="WWS2645" s="59"/>
      <c r="WWT2645" s="59"/>
      <c r="WWU2645" s="59"/>
      <c r="WWV2645" s="59"/>
      <c r="WWW2645" s="59"/>
      <c r="WWX2645" s="59"/>
      <c r="WWY2645" s="59"/>
      <c r="WWZ2645" s="59"/>
      <c r="WXA2645" s="59"/>
      <c r="WXB2645" s="59"/>
      <c r="WXC2645" s="59"/>
      <c r="WXD2645" s="59"/>
      <c r="WXE2645" s="59"/>
      <c r="WXF2645" s="59"/>
      <c r="WXG2645" s="59"/>
      <c r="WXH2645" s="59"/>
      <c r="WXI2645" s="59"/>
      <c r="WXJ2645" s="59"/>
      <c r="WXK2645" s="59"/>
      <c r="WXL2645" s="59"/>
      <c r="WXM2645" s="59"/>
      <c r="WXN2645" s="59"/>
      <c r="WXO2645" s="59"/>
      <c r="WXP2645" s="59"/>
      <c r="WXQ2645" s="59"/>
      <c r="WXR2645" s="59"/>
      <c r="WXS2645" s="59"/>
      <c r="WXT2645" s="59"/>
      <c r="WXU2645" s="59"/>
      <c r="WXV2645" s="59"/>
      <c r="WXW2645" s="59"/>
      <c r="WXX2645" s="59"/>
      <c r="WXY2645" s="59"/>
      <c r="WXZ2645" s="59"/>
      <c r="WYA2645" s="59"/>
      <c r="WYB2645" s="59"/>
      <c r="WYC2645" s="59"/>
      <c r="WYD2645" s="59"/>
      <c r="WYE2645" s="59"/>
      <c r="WYF2645" s="59"/>
      <c r="WYG2645" s="59"/>
      <c r="WYH2645" s="59"/>
      <c r="WYI2645" s="59"/>
      <c r="WYJ2645" s="59"/>
      <c r="WYK2645" s="59"/>
      <c r="WYL2645" s="59"/>
      <c r="WYM2645" s="59"/>
      <c r="WYN2645" s="59"/>
      <c r="WYO2645" s="59"/>
      <c r="WYP2645" s="59"/>
      <c r="WYQ2645" s="59"/>
      <c r="WYR2645" s="59"/>
      <c r="WYS2645" s="59"/>
      <c r="WYT2645" s="59"/>
      <c r="WYU2645" s="59"/>
      <c r="WYV2645" s="59"/>
      <c r="WYW2645" s="59"/>
      <c r="WYX2645" s="59"/>
      <c r="WYY2645" s="59"/>
      <c r="WYZ2645" s="59"/>
      <c r="WZA2645" s="59"/>
      <c r="WZB2645" s="59"/>
      <c r="WZC2645" s="59"/>
      <c r="WZD2645" s="59"/>
      <c r="WZE2645" s="59"/>
      <c r="WZF2645" s="59"/>
      <c r="WZG2645" s="59"/>
      <c r="WZH2645" s="59"/>
      <c r="WZI2645" s="59"/>
      <c r="WZJ2645" s="59"/>
      <c r="WZK2645" s="59"/>
      <c r="WZL2645" s="59"/>
      <c r="WZM2645" s="59"/>
      <c r="WZN2645" s="59"/>
      <c r="WZO2645" s="59"/>
      <c r="WZP2645" s="59"/>
      <c r="WZQ2645" s="59"/>
      <c r="WZR2645" s="59"/>
      <c r="WZS2645" s="59"/>
      <c r="WZT2645" s="59"/>
      <c r="WZU2645" s="59"/>
      <c r="WZV2645" s="59"/>
      <c r="WZW2645" s="59"/>
      <c r="WZX2645" s="59"/>
      <c r="WZY2645" s="59"/>
      <c r="WZZ2645" s="59"/>
      <c r="XAA2645" s="59"/>
      <c r="XAB2645" s="59"/>
      <c r="XAC2645" s="59"/>
      <c r="XAD2645" s="59"/>
      <c r="XAE2645" s="59"/>
      <c r="XAF2645" s="59"/>
      <c r="XAG2645" s="59"/>
      <c r="XAH2645" s="59"/>
      <c r="XAI2645" s="59"/>
      <c r="XAJ2645" s="59"/>
      <c r="XAK2645" s="59"/>
      <c r="XAL2645" s="59"/>
      <c r="XAM2645" s="59"/>
      <c r="XAN2645" s="59"/>
      <c r="XAO2645" s="59"/>
      <c r="XAP2645" s="59"/>
      <c r="XAQ2645" s="59"/>
      <c r="XAR2645" s="59"/>
      <c r="XAS2645" s="59"/>
      <c r="XAT2645" s="59"/>
      <c r="XAU2645" s="59"/>
      <c r="XAV2645" s="59"/>
      <c r="XAW2645" s="59"/>
      <c r="XAX2645" s="59"/>
      <c r="XAY2645" s="59"/>
      <c r="XAZ2645" s="59"/>
      <c r="XBA2645" s="59"/>
      <c r="XBB2645" s="59"/>
      <c r="XBC2645" s="59"/>
      <c r="XBD2645" s="59"/>
      <c r="XBE2645" s="59"/>
      <c r="XBF2645" s="59"/>
      <c r="XBG2645" s="59"/>
      <c r="XBH2645" s="59"/>
      <c r="XBI2645" s="59"/>
      <c r="XBJ2645" s="59"/>
      <c r="XBK2645" s="59"/>
      <c r="XBL2645" s="59"/>
      <c r="XBM2645" s="59"/>
      <c r="XBN2645" s="59"/>
      <c r="XBO2645" s="59"/>
      <c r="XBP2645" s="59"/>
      <c r="XBQ2645" s="59"/>
      <c r="XBR2645" s="59"/>
      <c r="XBS2645" s="59"/>
      <c r="XBT2645" s="59"/>
      <c r="XBU2645" s="59"/>
      <c r="XBV2645" s="59"/>
      <c r="XBW2645" s="59"/>
      <c r="XBX2645" s="59"/>
      <c r="XBY2645" s="59"/>
      <c r="XBZ2645" s="59"/>
      <c r="XCA2645" s="59"/>
      <c r="XCB2645" s="59"/>
      <c r="XCC2645" s="59"/>
      <c r="XCD2645" s="59"/>
      <c r="XCE2645" s="59"/>
      <c r="XCF2645" s="59"/>
      <c r="XCG2645" s="59"/>
      <c r="XCH2645" s="59"/>
      <c r="XCI2645" s="59"/>
      <c r="XCJ2645" s="59"/>
      <c r="XCK2645" s="59"/>
      <c r="XCL2645" s="59"/>
      <c r="XCM2645" s="59"/>
      <c r="XCN2645" s="59"/>
      <c r="XCO2645" s="59"/>
      <c r="XCP2645" s="59"/>
      <c r="XCQ2645" s="59"/>
      <c r="XCR2645" s="59"/>
      <c r="XCS2645" s="59"/>
      <c r="XCT2645" s="59"/>
      <c r="XCU2645" s="59"/>
      <c r="XCV2645" s="59"/>
      <c r="XCW2645" s="59"/>
      <c r="XCX2645" s="59"/>
      <c r="XCY2645" s="59"/>
      <c r="XCZ2645" s="59"/>
      <c r="XDA2645" s="59"/>
      <c r="XDB2645" s="59"/>
      <c r="XDC2645" s="59"/>
      <c r="XDD2645" s="59"/>
      <c r="XDE2645" s="59"/>
      <c r="XDF2645" s="59"/>
      <c r="XDG2645" s="59"/>
      <c r="XDH2645" s="59"/>
      <c r="XDI2645" s="59"/>
      <c r="XDJ2645" s="59"/>
      <c r="XDK2645" s="59"/>
      <c r="XDL2645" s="59"/>
      <c r="XDM2645" s="59"/>
      <c r="XDN2645" s="59"/>
      <c r="XDO2645" s="59"/>
      <c r="XDP2645" s="59"/>
      <c r="XDQ2645" s="59"/>
      <c r="XDR2645" s="59"/>
      <c r="XDS2645" s="59"/>
      <c r="XDT2645" s="59"/>
      <c r="XDU2645" s="59"/>
      <c r="XDV2645" s="59"/>
      <c r="XDW2645" s="59"/>
      <c r="XDX2645" s="59"/>
      <c r="XDY2645" s="59"/>
      <c r="XDZ2645" s="59"/>
      <c r="XEA2645" s="59"/>
      <c r="XEB2645" s="59"/>
      <c r="XEC2645" s="59"/>
      <c r="XED2645" s="59"/>
      <c r="XEE2645" s="59"/>
      <c r="XEF2645" s="59"/>
      <c r="XEG2645" s="59"/>
      <c r="XEH2645" s="59"/>
      <c r="XEI2645" s="59"/>
      <c r="XEJ2645" s="59"/>
      <c r="XEK2645" s="59"/>
      <c r="XEL2645" s="59"/>
      <c r="XEM2645" s="59"/>
      <c r="XEN2645" s="51"/>
    </row>
    <row r="2646" spans="1:16368" s="59" customFormat="1" x14ac:dyDescent="0.2">
      <c r="A2646" s="199" t="s">
        <v>497</v>
      </c>
      <c r="B2646" s="43">
        <v>921</v>
      </c>
      <c r="C2646" s="200" t="s">
        <v>62</v>
      </c>
      <c r="D2646" s="200" t="s">
        <v>56</v>
      </c>
      <c r="E2646" s="102" t="s">
        <v>501</v>
      </c>
      <c r="F2646" s="78"/>
      <c r="G2646" s="13">
        <f>G2647+G2652+G2657</f>
        <v>20529</v>
      </c>
    </row>
    <row r="2647" spans="1:16368" s="59" customFormat="1" ht="31.5" x14ac:dyDescent="0.2">
      <c r="A2647" s="72" t="s">
        <v>498</v>
      </c>
      <c r="B2647" s="202">
        <v>921</v>
      </c>
      <c r="C2647" s="73" t="s">
        <v>62</v>
      </c>
      <c r="D2647" s="73" t="s">
        <v>56</v>
      </c>
      <c r="E2647" s="93" t="s">
        <v>502</v>
      </c>
      <c r="F2647" s="104"/>
      <c r="G2647" s="12">
        <f t="shared" ref="G2647:G2650" si="299">G2648</f>
        <v>50</v>
      </c>
    </row>
    <row r="2648" spans="1:16368" s="59" customFormat="1" ht="63" x14ac:dyDescent="0.2">
      <c r="A2648" s="76" t="s">
        <v>499</v>
      </c>
      <c r="B2648" s="202">
        <v>921</v>
      </c>
      <c r="C2648" s="78" t="s">
        <v>62</v>
      </c>
      <c r="D2648" s="78" t="s">
        <v>56</v>
      </c>
      <c r="E2648" s="94" t="s">
        <v>503</v>
      </c>
      <c r="F2648" s="78"/>
      <c r="G2648" s="10">
        <f t="shared" si="299"/>
        <v>50</v>
      </c>
    </row>
    <row r="2649" spans="1:16368" s="59" customFormat="1" ht="31.5" x14ac:dyDescent="0.2">
      <c r="A2649" s="79" t="s">
        <v>22</v>
      </c>
      <c r="B2649" s="202">
        <v>921</v>
      </c>
      <c r="C2649" s="201" t="s">
        <v>62</v>
      </c>
      <c r="D2649" s="201" t="s">
        <v>56</v>
      </c>
      <c r="E2649" s="96" t="s">
        <v>503</v>
      </c>
      <c r="F2649" s="201" t="s">
        <v>15</v>
      </c>
      <c r="G2649" s="9">
        <f t="shared" si="299"/>
        <v>50</v>
      </c>
    </row>
    <row r="2650" spans="1:16368" s="59" customFormat="1" ht="31.5" x14ac:dyDescent="0.2">
      <c r="A2650" s="79" t="s">
        <v>17</v>
      </c>
      <c r="B2650" s="202">
        <v>921</v>
      </c>
      <c r="C2650" s="201" t="s">
        <v>62</v>
      </c>
      <c r="D2650" s="201" t="s">
        <v>56</v>
      </c>
      <c r="E2650" s="96" t="s">
        <v>503</v>
      </c>
      <c r="F2650" s="201" t="s">
        <v>16</v>
      </c>
      <c r="G2650" s="9">
        <f t="shared" si="299"/>
        <v>50</v>
      </c>
    </row>
    <row r="2651" spans="1:16368" s="59" customFormat="1" x14ac:dyDescent="0.2">
      <c r="A2651" s="79" t="s">
        <v>934</v>
      </c>
      <c r="B2651" s="202">
        <v>921</v>
      </c>
      <c r="C2651" s="201" t="s">
        <v>62</v>
      </c>
      <c r="D2651" s="201" t="s">
        <v>56</v>
      </c>
      <c r="E2651" s="96" t="s">
        <v>503</v>
      </c>
      <c r="F2651" s="201" t="s">
        <v>128</v>
      </c>
      <c r="G2651" s="9">
        <v>50</v>
      </c>
    </row>
    <row r="2652" spans="1:16368" s="59" customFormat="1" ht="31.5" x14ac:dyDescent="0.2">
      <c r="A2652" s="72" t="s">
        <v>210</v>
      </c>
      <c r="B2652" s="44">
        <v>921</v>
      </c>
      <c r="C2652" s="73" t="s">
        <v>62</v>
      </c>
      <c r="D2652" s="73" t="s">
        <v>56</v>
      </c>
      <c r="E2652" s="93" t="s">
        <v>504</v>
      </c>
      <c r="F2652" s="104"/>
      <c r="G2652" s="12">
        <f t="shared" ref="G2652:G2655" si="300">G2653</f>
        <v>130</v>
      </c>
    </row>
    <row r="2653" spans="1:16368" s="59" customFormat="1" x14ac:dyDescent="0.2">
      <c r="A2653" s="76" t="s">
        <v>500</v>
      </c>
      <c r="B2653" s="202">
        <v>921</v>
      </c>
      <c r="C2653" s="201" t="s">
        <v>62</v>
      </c>
      <c r="D2653" s="201" t="s">
        <v>56</v>
      </c>
      <c r="E2653" s="94" t="s">
        <v>505</v>
      </c>
      <c r="F2653" s="78"/>
      <c r="G2653" s="10">
        <f t="shared" si="300"/>
        <v>130</v>
      </c>
    </row>
    <row r="2654" spans="1:16368" s="126" customFormat="1" ht="31.5" x14ac:dyDescent="0.2">
      <c r="A2654" s="79" t="s">
        <v>22</v>
      </c>
      <c r="B2654" s="43">
        <v>921</v>
      </c>
      <c r="C2654" s="200" t="s">
        <v>62</v>
      </c>
      <c r="D2654" s="200" t="s">
        <v>56</v>
      </c>
      <c r="E2654" s="96" t="s">
        <v>505</v>
      </c>
      <c r="F2654" s="201" t="s">
        <v>15</v>
      </c>
      <c r="G2654" s="9">
        <f t="shared" si="300"/>
        <v>130</v>
      </c>
    </row>
    <row r="2655" spans="1:16368" s="59" customFormat="1" ht="31.5" x14ac:dyDescent="0.2">
      <c r="A2655" s="79" t="s">
        <v>17</v>
      </c>
      <c r="B2655" s="202">
        <v>921</v>
      </c>
      <c r="C2655" s="201" t="s">
        <v>62</v>
      </c>
      <c r="D2655" s="201" t="s">
        <v>56</v>
      </c>
      <c r="E2655" s="96" t="s">
        <v>505</v>
      </c>
      <c r="F2655" s="201" t="s">
        <v>16</v>
      </c>
      <c r="G2655" s="9">
        <f t="shared" si="300"/>
        <v>130</v>
      </c>
    </row>
    <row r="2656" spans="1:16368" s="59" customFormat="1" x14ac:dyDescent="0.2">
      <c r="A2656" s="79" t="s">
        <v>934</v>
      </c>
      <c r="B2656" s="202">
        <v>921</v>
      </c>
      <c r="C2656" s="201" t="s">
        <v>62</v>
      </c>
      <c r="D2656" s="201" t="s">
        <v>56</v>
      </c>
      <c r="E2656" s="96" t="s">
        <v>505</v>
      </c>
      <c r="F2656" s="201" t="s">
        <v>128</v>
      </c>
      <c r="G2656" s="9">
        <v>130</v>
      </c>
    </row>
    <row r="2657" spans="1:7" s="97" customFormat="1" ht="31.5" x14ac:dyDescent="0.2">
      <c r="A2657" s="72" t="s">
        <v>518</v>
      </c>
      <c r="B2657" s="44">
        <v>921</v>
      </c>
      <c r="C2657" s="73" t="s">
        <v>62</v>
      </c>
      <c r="D2657" s="73" t="s">
        <v>56</v>
      </c>
      <c r="E2657" s="93" t="s">
        <v>519</v>
      </c>
      <c r="F2657" s="200"/>
      <c r="G2657" s="12">
        <f>G2658</f>
        <v>20349</v>
      </c>
    </row>
    <row r="2658" spans="1:7" s="97" customFormat="1" x14ac:dyDescent="0.2">
      <c r="A2658" s="76" t="s">
        <v>522</v>
      </c>
      <c r="B2658" s="202">
        <v>921</v>
      </c>
      <c r="C2658" s="78" t="s">
        <v>62</v>
      </c>
      <c r="D2658" s="78" t="s">
        <v>56</v>
      </c>
      <c r="E2658" s="94" t="s">
        <v>527</v>
      </c>
      <c r="F2658" s="78"/>
      <c r="G2658" s="10">
        <f>G2659+G2664+G2668</f>
        <v>20349</v>
      </c>
    </row>
    <row r="2659" spans="1:7" s="59" customFormat="1" ht="63" x14ac:dyDescent="0.2">
      <c r="A2659" s="79" t="s">
        <v>269</v>
      </c>
      <c r="B2659" s="202">
        <v>921</v>
      </c>
      <c r="C2659" s="201" t="s">
        <v>51</v>
      </c>
      <c r="D2659" s="201" t="s">
        <v>56</v>
      </c>
      <c r="E2659" s="96" t="s">
        <v>527</v>
      </c>
      <c r="F2659" s="201">
        <v>100</v>
      </c>
      <c r="G2659" s="9">
        <f>G2660</f>
        <v>14450</v>
      </c>
    </row>
    <row r="2660" spans="1:7" s="59" customFormat="1" ht="31.5" x14ac:dyDescent="0.2">
      <c r="A2660" s="79" t="s">
        <v>8</v>
      </c>
      <c r="B2660" s="202">
        <v>921</v>
      </c>
      <c r="C2660" s="201" t="s">
        <v>51</v>
      </c>
      <c r="D2660" s="201" t="s">
        <v>56</v>
      </c>
      <c r="E2660" s="96" t="s">
        <v>527</v>
      </c>
      <c r="F2660" s="201">
        <v>120</v>
      </c>
      <c r="G2660" s="9">
        <f>G2661+G2662+G2663</f>
        <v>14450</v>
      </c>
    </row>
    <row r="2661" spans="1:7" s="59" customFormat="1" x14ac:dyDescent="0.2">
      <c r="A2661" s="79" t="s">
        <v>422</v>
      </c>
      <c r="B2661" s="202">
        <v>921</v>
      </c>
      <c r="C2661" s="201" t="s">
        <v>51</v>
      </c>
      <c r="D2661" s="201" t="s">
        <v>56</v>
      </c>
      <c r="E2661" s="96" t="s">
        <v>527</v>
      </c>
      <c r="F2661" s="201" t="s">
        <v>126</v>
      </c>
      <c r="G2661" s="9">
        <v>8516</v>
      </c>
    </row>
    <row r="2662" spans="1:7" s="59" customFormat="1" ht="31.5" x14ac:dyDescent="0.2">
      <c r="A2662" s="79" t="s">
        <v>124</v>
      </c>
      <c r="B2662" s="202">
        <v>921</v>
      </c>
      <c r="C2662" s="201" t="s">
        <v>51</v>
      </c>
      <c r="D2662" s="201" t="s">
        <v>56</v>
      </c>
      <c r="E2662" s="96" t="s">
        <v>527</v>
      </c>
      <c r="F2662" s="201" t="s">
        <v>127</v>
      </c>
      <c r="G2662" s="9">
        <v>2582</v>
      </c>
    </row>
    <row r="2663" spans="1:7" s="59" customFormat="1" ht="47.25" x14ac:dyDescent="0.2">
      <c r="A2663" s="79" t="s">
        <v>205</v>
      </c>
      <c r="B2663" s="202">
        <v>921</v>
      </c>
      <c r="C2663" s="201" t="s">
        <v>51</v>
      </c>
      <c r="D2663" s="201" t="s">
        <v>56</v>
      </c>
      <c r="E2663" s="96" t="s">
        <v>527</v>
      </c>
      <c r="F2663" s="201" t="s">
        <v>208</v>
      </c>
      <c r="G2663" s="9">
        <v>3352</v>
      </c>
    </row>
    <row r="2664" spans="1:7" s="59" customFormat="1" ht="31.5" x14ac:dyDescent="0.2">
      <c r="A2664" s="79" t="s">
        <v>22</v>
      </c>
      <c r="B2664" s="202">
        <v>921</v>
      </c>
      <c r="C2664" s="201" t="s">
        <v>62</v>
      </c>
      <c r="D2664" s="201" t="s">
        <v>56</v>
      </c>
      <c r="E2664" s="96" t="s">
        <v>527</v>
      </c>
      <c r="F2664" s="201">
        <v>200</v>
      </c>
      <c r="G2664" s="9">
        <f t="shared" ref="G2664" si="301">G2665</f>
        <v>5595</v>
      </c>
    </row>
    <row r="2665" spans="1:7" s="59" customFormat="1" ht="31.5" x14ac:dyDescent="0.2">
      <c r="A2665" s="79" t="s">
        <v>17</v>
      </c>
      <c r="B2665" s="202">
        <v>921</v>
      </c>
      <c r="C2665" s="201" t="s">
        <v>51</v>
      </c>
      <c r="D2665" s="201" t="s">
        <v>56</v>
      </c>
      <c r="E2665" s="96" t="s">
        <v>527</v>
      </c>
      <c r="F2665" s="201">
        <v>240</v>
      </c>
      <c r="G2665" s="9">
        <f>G2666+G2667</f>
        <v>5595</v>
      </c>
    </row>
    <row r="2666" spans="1:7" s="59" customFormat="1" ht="31.5" x14ac:dyDescent="0.2">
      <c r="A2666" s="82" t="s">
        <v>481</v>
      </c>
      <c r="B2666" s="202">
        <v>921</v>
      </c>
      <c r="C2666" s="201" t="s">
        <v>51</v>
      </c>
      <c r="D2666" s="201" t="s">
        <v>56</v>
      </c>
      <c r="E2666" s="96" t="s">
        <v>527</v>
      </c>
      <c r="F2666" s="201" t="s">
        <v>482</v>
      </c>
      <c r="G2666" s="9">
        <v>1251</v>
      </c>
    </row>
    <row r="2667" spans="1:7" s="59" customFormat="1" x14ac:dyDescent="0.2">
      <c r="A2667" s="79" t="s">
        <v>934</v>
      </c>
      <c r="B2667" s="202">
        <v>921</v>
      </c>
      <c r="C2667" s="201" t="s">
        <v>51</v>
      </c>
      <c r="D2667" s="201" t="s">
        <v>56</v>
      </c>
      <c r="E2667" s="96" t="s">
        <v>527</v>
      </c>
      <c r="F2667" s="201" t="s">
        <v>128</v>
      </c>
      <c r="G2667" s="9">
        <v>4344</v>
      </c>
    </row>
    <row r="2668" spans="1:7" s="59" customFormat="1" x14ac:dyDescent="0.2">
      <c r="A2668" s="79" t="s">
        <v>13</v>
      </c>
      <c r="B2668" s="202">
        <v>921</v>
      </c>
      <c r="C2668" s="201" t="s">
        <v>51</v>
      </c>
      <c r="D2668" s="201" t="s">
        <v>56</v>
      </c>
      <c r="E2668" s="96" t="s">
        <v>527</v>
      </c>
      <c r="F2668" s="201">
        <v>800</v>
      </c>
      <c r="G2668" s="3">
        <f t="shared" ref="G2668" si="302">G2669</f>
        <v>304</v>
      </c>
    </row>
    <row r="2669" spans="1:7" s="59" customFormat="1" x14ac:dyDescent="0.2">
      <c r="A2669" s="79" t="s">
        <v>34</v>
      </c>
      <c r="B2669" s="202">
        <v>921</v>
      </c>
      <c r="C2669" s="201" t="s">
        <v>51</v>
      </c>
      <c r="D2669" s="201" t="s">
        <v>56</v>
      </c>
      <c r="E2669" s="96" t="s">
        <v>527</v>
      </c>
      <c r="F2669" s="201">
        <v>850</v>
      </c>
      <c r="G2669" s="3">
        <f>G2670</f>
        <v>304</v>
      </c>
    </row>
    <row r="2670" spans="1:7" s="59" customFormat="1" x14ac:dyDescent="0.2">
      <c r="A2670" s="79" t="s">
        <v>125</v>
      </c>
      <c r="B2670" s="202">
        <v>921</v>
      </c>
      <c r="C2670" s="201" t="s">
        <v>51</v>
      </c>
      <c r="D2670" s="201" t="s">
        <v>56</v>
      </c>
      <c r="E2670" s="96" t="s">
        <v>527</v>
      </c>
      <c r="F2670" s="201" t="s">
        <v>129</v>
      </c>
      <c r="G2670" s="3">
        <v>304</v>
      </c>
    </row>
    <row r="2671" spans="1:7" s="193" customFormat="1" x14ac:dyDescent="0.2">
      <c r="A2671" s="74" t="s">
        <v>188</v>
      </c>
      <c r="B2671" s="44">
        <v>921</v>
      </c>
      <c r="C2671" s="73" t="s">
        <v>55</v>
      </c>
      <c r="D2671" s="73"/>
      <c r="E2671" s="73"/>
      <c r="F2671" s="73"/>
      <c r="G2671" s="12">
        <f t="shared" ref="G2671:G2684" si="303">G2672</f>
        <v>383.5</v>
      </c>
    </row>
    <row r="2672" spans="1:7" s="193" customFormat="1" ht="31.5" x14ac:dyDescent="0.2">
      <c r="A2672" s="74" t="s">
        <v>152</v>
      </c>
      <c r="B2672" s="44">
        <v>921</v>
      </c>
      <c r="C2672" s="73" t="s">
        <v>55</v>
      </c>
      <c r="D2672" s="73" t="s">
        <v>76</v>
      </c>
      <c r="E2672" s="73"/>
      <c r="F2672" s="73"/>
      <c r="G2672" s="16">
        <f t="shared" si="303"/>
        <v>383.5</v>
      </c>
    </row>
    <row r="2673" spans="1:7" ht="56.25" x14ac:dyDescent="0.2">
      <c r="A2673" s="119" t="s">
        <v>680</v>
      </c>
      <c r="B2673" s="44">
        <v>921</v>
      </c>
      <c r="C2673" s="73" t="s">
        <v>55</v>
      </c>
      <c r="D2673" s="73" t="s">
        <v>76</v>
      </c>
      <c r="E2673" s="90" t="s">
        <v>289</v>
      </c>
      <c r="F2673" s="90"/>
      <c r="G2673" s="15">
        <f>G2680+G2674</f>
        <v>383.5</v>
      </c>
    </row>
    <row r="2674" spans="1:7" ht="31.5" x14ac:dyDescent="0.2">
      <c r="A2674" s="98" t="s">
        <v>298</v>
      </c>
      <c r="B2674" s="43">
        <v>921</v>
      </c>
      <c r="C2674" s="200" t="s">
        <v>55</v>
      </c>
      <c r="D2674" s="200" t="s">
        <v>76</v>
      </c>
      <c r="E2674" s="200" t="s">
        <v>591</v>
      </c>
      <c r="F2674" s="122"/>
      <c r="G2674" s="13">
        <f t="shared" ref="G2674:G2678" si="304">G2675</f>
        <v>7.5</v>
      </c>
    </row>
    <row r="2675" spans="1:7" ht="31.5" x14ac:dyDescent="0.2">
      <c r="A2675" s="87" t="s">
        <v>405</v>
      </c>
      <c r="B2675" s="44">
        <v>921</v>
      </c>
      <c r="C2675" s="73" t="s">
        <v>55</v>
      </c>
      <c r="D2675" s="73" t="s">
        <v>76</v>
      </c>
      <c r="E2675" s="73" t="s">
        <v>313</v>
      </c>
      <c r="F2675" s="73"/>
      <c r="G2675" s="12">
        <f t="shared" si="304"/>
        <v>7.5</v>
      </c>
    </row>
    <row r="2676" spans="1:7" ht="31.5" x14ac:dyDescent="0.2">
      <c r="A2676" s="99" t="s">
        <v>314</v>
      </c>
      <c r="B2676" s="77">
        <v>921</v>
      </c>
      <c r="C2676" s="78" t="s">
        <v>55</v>
      </c>
      <c r="D2676" s="78" t="s">
        <v>76</v>
      </c>
      <c r="E2676" s="78" t="s">
        <v>315</v>
      </c>
      <c r="F2676" s="78"/>
      <c r="G2676" s="10">
        <f t="shared" si="304"/>
        <v>7.5</v>
      </c>
    </row>
    <row r="2677" spans="1:7" ht="31.5" x14ac:dyDescent="0.2">
      <c r="A2677" s="82" t="s">
        <v>18</v>
      </c>
      <c r="B2677" s="202">
        <v>921</v>
      </c>
      <c r="C2677" s="201" t="s">
        <v>55</v>
      </c>
      <c r="D2677" s="201" t="s">
        <v>76</v>
      </c>
      <c r="E2677" s="201" t="s">
        <v>315</v>
      </c>
      <c r="F2677" s="201" t="s">
        <v>20</v>
      </c>
      <c r="G2677" s="9">
        <f>G2678</f>
        <v>7.5</v>
      </c>
    </row>
    <row r="2678" spans="1:7" x14ac:dyDescent="0.2">
      <c r="A2678" s="109" t="s">
        <v>25</v>
      </c>
      <c r="B2678" s="202">
        <v>921</v>
      </c>
      <c r="C2678" s="201" t="s">
        <v>55</v>
      </c>
      <c r="D2678" s="201" t="s">
        <v>76</v>
      </c>
      <c r="E2678" s="201" t="s">
        <v>315</v>
      </c>
      <c r="F2678" s="201" t="s">
        <v>26</v>
      </c>
      <c r="G2678" s="9">
        <f t="shared" si="304"/>
        <v>7.5</v>
      </c>
    </row>
    <row r="2679" spans="1:7" x14ac:dyDescent="0.2">
      <c r="A2679" s="109" t="s">
        <v>138</v>
      </c>
      <c r="B2679" s="202">
        <v>921</v>
      </c>
      <c r="C2679" s="201" t="s">
        <v>55</v>
      </c>
      <c r="D2679" s="201" t="s">
        <v>76</v>
      </c>
      <c r="E2679" s="201" t="s">
        <v>315</v>
      </c>
      <c r="F2679" s="201" t="s">
        <v>145</v>
      </c>
      <c r="G2679" s="9">
        <v>7.5</v>
      </c>
    </row>
    <row r="2680" spans="1:7" s="88" customFormat="1" x14ac:dyDescent="0.2">
      <c r="A2680" s="199" t="s">
        <v>510</v>
      </c>
      <c r="B2680" s="43">
        <v>921</v>
      </c>
      <c r="C2680" s="200" t="s">
        <v>55</v>
      </c>
      <c r="D2680" s="200" t="s">
        <v>76</v>
      </c>
      <c r="E2680" s="102" t="s">
        <v>513</v>
      </c>
      <c r="F2680" s="103"/>
      <c r="G2680" s="13">
        <f t="shared" si="303"/>
        <v>376</v>
      </c>
    </row>
    <row r="2681" spans="1:7" x14ac:dyDescent="0.2">
      <c r="A2681" s="72" t="s">
        <v>511</v>
      </c>
      <c r="B2681" s="44">
        <v>921</v>
      </c>
      <c r="C2681" s="73" t="s">
        <v>55</v>
      </c>
      <c r="D2681" s="73" t="s">
        <v>76</v>
      </c>
      <c r="E2681" s="73" t="s">
        <v>514</v>
      </c>
      <c r="F2681" s="60"/>
      <c r="G2681" s="12">
        <f t="shared" si="303"/>
        <v>376</v>
      </c>
    </row>
    <row r="2682" spans="1:7" x14ac:dyDescent="0.2">
      <c r="A2682" s="99" t="s">
        <v>512</v>
      </c>
      <c r="B2682" s="77">
        <v>921</v>
      </c>
      <c r="C2682" s="78" t="s">
        <v>55</v>
      </c>
      <c r="D2682" s="78" t="s">
        <v>76</v>
      </c>
      <c r="E2682" s="78" t="s">
        <v>515</v>
      </c>
      <c r="F2682" s="78"/>
      <c r="G2682" s="10">
        <f t="shared" si="303"/>
        <v>376</v>
      </c>
    </row>
    <row r="2683" spans="1:7" ht="31.5" x14ac:dyDescent="0.2">
      <c r="A2683" s="82" t="s">
        <v>18</v>
      </c>
      <c r="B2683" s="202">
        <v>921</v>
      </c>
      <c r="C2683" s="201" t="s">
        <v>55</v>
      </c>
      <c r="D2683" s="201" t="s">
        <v>76</v>
      </c>
      <c r="E2683" s="201" t="s">
        <v>515</v>
      </c>
      <c r="F2683" s="201" t="s">
        <v>20</v>
      </c>
      <c r="G2683" s="9">
        <f t="shared" si="303"/>
        <v>376</v>
      </c>
    </row>
    <row r="2684" spans="1:7" x14ac:dyDescent="0.2">
      <c r="A2684" s="109" t="s">
        <v>25</v>
      </c>
      <c r="B2684" s="202">
        <v>921</v>
      </c>
      <c r="C2684" s="201" t="s">
        <v>55</v>
      </c>
      <c r="D2684" s="201" t="s">
        <v>76</v>
      </c>
      <c r="E2684" s="201" t="s">
        <v>515</v>
      </c>
      <c r="F2684" s="201" t="s">
        <v>26</v>
      </c>
      <c r="G2684" s="9">
        <f t="shared" si="303"/>
        <v>376</v>
      </c>
    </row>
    <row r="2685" spans="1:7" x14ac:dyDescent="0.2">
      <c r="A2685" s="109" t="s">
        <v>138</v>
      </c>
      <c r="B2685" s="202">
        <v>921</v>
      </c>
      <c r="C2685" s="201" t="s">
        <v>55</v>
      </c>
      <c r="D2685" s="201" t="s">
        <v>76</v>
      </c>
      <c r="E2685" s="201" t="s">
        <v>515</v>
      </c>
      <c r="F2685" s="201" t="s">
        <v>145</v>
      </c>
      <c r="G2685" s="9">
        <v>376</v>
      </c>
    </row>
    <row r="2686" spans="1:7" s="193" customFormat="1" x14ac:dyDescent="0.2">
      <c r="A2686" s="74" t="s">
        <v>80</v>
      </c>
      <c r="B2686" s="44">
        <v>921</v>
      </c>
      <c r="C2686" s="73" t="s">
        <v>81</v>
      </c>
      <c r="D2686" s="73"/>
      <c r="E2686" s="73"/>
      <c r="F2686" s="73"/>
      <c r="G2686" s="12">
        <f>G2687+G2695+G2739</f>
        <v>163826.1</v>
      </c>
    </row>
    <row r="2687" spans="1:7" s="193" customFormat="1" x14ac:dyDescent="0.25">
      <c r="A2687" s="288" t="s">
        <v>83</v>
      </c>
      <c r="B2687" s="44">
        <v>921</v>
      </c>
      <c r="C2687" s="73" t="s">
        <v>81</v>
      </c>
      <c r="D2687" s="73" t="s">
        <v>52</v>
      </c>
      <c r="E2687" s="252"/>
      <c r="F2687" s="252"/>
      <c r="G2687" s="12">
        <f t="shared" ref="G2687:G2693" si="305">G2688</f>
        <v>6826</v>
      </c>
    </row>
    <row r="2688" spans="1:7" s="193" customFormat="1" ht="75" x14ac:dyDescent="0.3">
      <c r="A2688" s="227" t="s">
        <v>995</v>
      </c>
      <c r="B2688" s="44">
        <v>921</v>
      </c>
      <c r="C2688" s="73" t="s">
        <v>81</v>
      </c>
      <c r="D2688" s="73" t="s">
        <v>52</v>
      </c>
      <c r="E2688" s="228" t="s">
        <v>996</v>
      </c>
      <c r="F2688" s="145"/>
      <c r="G2688" s="12">
        <f t="shared" si="305"/>
        <v>6826</v>
      </c>
    </row>
    <row r="2689" spans="1:16370" s="193" customFormat="1" ht="31.5" x14ac:dyDescent="0.25">
      <c r="A2689" s="181" t="s">
        <v>1022</v>
      </c>
      <c r="B2689" s="44">
        <v>921</v>
      </c>
      <c r="C2689" s="73" t="s">
        <v>81</v>
      </c>
      <c r="D2689" s="73" t="s">
        <v>52</v>
      </c>
      <c r="E2689" s="93" t="s">
        <v>1031</v>
      </c>
      <c r="F2689" s="145"/>
      <c r="G2689" s="12">
        <f t="shared" si="305"/>
        <v>6826</v>
      </c>
    </row>
    <row r="2690" spans="1:16370" s="193" customFormat="1" ht="31.5" x14ac:dyDescent="0.25">
      <c r="A2690" s="181" t="s">
        <v>1023</v>
      </c>
      <c r="B2690" s="44">
        <v>921</v>
      </c>
      <c r="C2690" s="73" t="s">
        <v>81</v>
      </c>
      <c r="D2690" s="73" t="s">
        <v>52</v>
      </c>
      <c r="E2690" s="93" t="s">
        <v>1032</v>
      </c>
      <c r="F2690" s="145"/>
      <c r="G2690" s="12">
        <f t="shared" si="305"/>
        <v>6826</v>
      </c>
    </row>
    <row r="2691" spans="1:16370" s="193" customFormat="1" ht="31.5" x14ac:dyDescent="0.25">
      <c r="A2691" s="239" t="s">
        <v>1185</v>
      </c>
      <c r="B2691" s="77">
        <v>921</v>
      </c>
      <c r="C2691" s="78" t="s">
        <v>81</v>
      </c>
      <c r="D2691" s="78" t="s">
        <v>52</v>
      </c>
      <c r="E2691" s="78" t="s">
        <v>1129</v>
      </c>
      <c r="F2691" s="282"/>
      <c r="G2691" s="255">
        <f t="shared" si="305"/>
        <v>6826</v>
      </c>
    </row>
    <row r="2692" spans="1:16370" s="193" customFormat="1" ht="31.5" x14ac:dyDescent="0.25">
      <c r="A2692" s="236" t="s">
        <v>423</v>
      </c>
      <c r="B2692" s="202">
        <v>921</v>
      </c>
      <c r="C2692" s="201" t="s">
        <v>81</v>
      </c>
      <c r="D2692" s="201" t="s">
        <v>52</v>
      </c>
      <c r="E2692" s="201" t="s">
        <v>1129</v>
      </c>
      <c r="F2692" s="238" t="s">
        <v>36</v>
      </c>
      <c r="G2692" s="180">
        <f t="shared" si="305"/>
        <v>6826</v>
      </c>
    </row>
    <row r="2693" spans="1:16370" s="193" customFormat="1" x14ac:dyDescent="0.25">
      <c r="A2693" s="237" t="s">
        <v>35</v>
      </c>
      <c r="B2693" s="202">
        <v>921</v>
      </c>
      <c r="C2693" s="201" t="s">
        <v>81</v>
      </c>
      <c r="D2693" s="201" t="s">
        <v>52</v>
      </c>
      <c r="E2693" s="201" t="s">
        <v>1129</v>
      </c>
      <c r="F2693" s="238" t="s">
        <v>164</v>
      </c>
      <c r="G2693" s="180">
        <f t="shared" si="305"/>
        <v>6826</v>
      </c>
    </row>
    <row r="2694" spans="1:16370" s="193" customFormat="1" ht="31.5" x14ac:dyDescent="0.25">
      <c r="A2694" s="237" t="s">
        <v>136</v>
      </c>
      <c r="B2694" s="202">
        <v>921</v>
      </c>
      <c r="C2694" s="201" t="s">
        <v>81</v>
      </c>
      <c r="D2694" s="201" t="s">
        <v>52</v>
      </c>
      <c r="E2694" s="201" t="s">
        <v>1129</v>
      </c>
      <c r="F2694" s="238" t="s">
        <v>137</v>
      </c>
      <c r="G2694" s="180">
        <v>6826</v>
      </c>
    </row>
    <row r="2695" spans="1:16370" s="107" customFormat="1" x14ac:dyDescent="0.2">
      <c r="A2695" s="74" t="s">
        <v>202</v>
      </c>
      <c r="B2695" s="44">
        <v>921</v>
      </c>
      <c r="C2695" s="44" t="s">
        <v>81</v>
      </c>
      <c r="D2695" s="44" t="s">
        <v>55</v>
      </c>
      <c r="E2695" s="73"/>
      <c r="F2695" s="73"/>
      <c r="G2695" s="12">
        <f>G2708+G2696</f>
        <v>148230</v>
      </c>
    </row>
    <row r="2696" spans="1:16370" s="126" customFormat="1" ht="47.25" x14ac:dyDescent="0.2">
      <c r="A2696" s="74" t="s">
        <v>733</v>
      </c>
      <c r="B2696" s="44">
        <v>921</v>
      </c>
      <c r="C2696" s="73" t="s">
        <v>81</v>
      </c>
      <c r="D2696" s="73" t="s">
        <v>55</v>
      </c>
      <c r="E2696" s="93" t="s">
        <v>308</v>
      </c>
      <c r="F2696" s="104"/>
      <c r="G2696" s="1">
        <f t="shared" ref="G2696" si="306">G2697</f>
        <v>10500</v>
      </c>
    </row>
    <row r="2697" spans="1:16370" s="126" customFormat="1" ht="19.5" x14ac:dyDescent="0.2">
      <c r="A2697" s="199" t="s">
        <v>734</v>
      </c>
      <c r="B2697" s="43">
        <v>921</v>
      </c>
      <c r="C2697" s="200" t="s">
        <v>81</v>
      </c>
      <c r="D2697" s="200" t="s">
        <v>55</v>
      </c>
      <c r="E2697" s="200" t="s">
        <v>732</v>
      </c>
      <c r="F2697" s="200"/>
      <c r="G2697" s="8">
        <f>G2698+G2703</f>
        <v>10500</v>
      </c>
      <c r="H2697" s="114"/>
      <c r="I2697" s="114"/>
      <c r="J2697" s="114"/>
      <c r="K2697" s="114"/>
      <c r="L2697" s="114"/>
      <c r="M2697" s="114"/>
      <c r="N2697" s="114"/>
      <c r="O2697" s="114"/>
      <c r="P2697" s="114"/>
      <c r="Q2697" s="114"/>
      <c r="R2697" s="114"/>
      <c r="S2697" s="114"/>
      <c r="T2697" s="114"/>
      <c r="U2697" s="114"/>
      <c r="V2697" s="114"/>
      <c r="W2697" s="114"/>
      <c r="X2697" s="114"/>
      <c r="Y2697" s="114"/>
      <c r="Z2697" s="114"/>
      <c r="AA2697" s="114"/>
      <c r="AB2697" s="114"/>
      <c r="AC2697" s="114"/>
      <c r="AD2697" s="114"/>
      <c r="AE2697" s="114"/>
      <c r="AF2697" s="114"/>
      <c r="AG2697" s="114"/>
      <c r="AH2697" s="114"/>
      <c r="AI2697" s="114"/>
      <c r="AJ2697" s="114"/>
      <c r="AK2697" s="114"/>
      <c r="AL2697" s="114"/>
      <c r="AM2697" s="114"/>
      <c r="AN2697" s="114"/>
      <c r="AO2697" s="114"/>
      <c r="AP2697" s="114"/>
      <c r="AQ2697" s="114"/>
      <c r="AR2697" s="114"/>
      <c r="AS2697" s="114"/>
      <c r="AT2697" s="114"/>
      <c r="AU2697" s="114"/>
      <c r="AV2697" s="114"/>
      <c r="AW2697" s="114"/>
      <c r="AX2697" s="114"/>
      <c r="AY2697" s="114"/>
      <c r="AZ2697" s="114"/>
      <c r="BA2697" s="114"/>
      <c r="BB2697" s="114"/>
      <c r="BC2697" s="114"/>
      <c r="BD2697" s="114"/>
      <c r="BE2697" s="114"/>
      <c r="BF2697" s="114"/>
      <c r="BG2697" s="114"/>
      <c r="BH2697" s="114"/>
      <c r="BI2697" s="114"/>
      <c r="BJ2697" s="114"/>
      <c r="BK2697" s="114"/>
      <c r="BL2697" s="114"/>
      <c r="BM2697" s="114"/>
      <c r="BN2697" s="114"/>
      <c r="BO2697" s="114"/>
      <c r="BP2697" s="114"/>
      <c r="BQ2697" s="114"/>
      <c r="BR2697" s="114"/>
      <c r="BS2697" s="114"/>
      <c r="BT2697" s="114"/>
      <c r="BU2697" s="114"/>
      <c r="BV2697" s="114"/>
      <c r="BW2697" s="114"/>
      <c r="BX2697" s="114"/>
      <c r="BY2697" s="114"/>
      <c r="BZ2697" s="114"/>
      <c r="CA2697" s="114"/>
      <c r="CB2697" s="114"/>
      <c r="CC2697" s="114"/>
      <c r="CD2697" s="114"/>
      <c r="CE2697" s="114"/>
      <c r="CF2697" s="114"/>
      <c r="CG2697" s="114"/>
      <c r="CH2697" s="114"/>
      <c r="CI2697" s="114"/>
      <c r="CJ2697" s="114"/>
      <c r="CK2697" s="114"/>
      <c r="CL2697" s="114"/>
      <c r="CM2697" s="114"/>
      <c r="CN2697" s="114"/>
      <c r="CO2697" s="114"/>
      <c r="CP2697" s="114"/>
      <c r="CQ2697" s="114"/>
      <c r="CR2697" s="114"/>
      <c r="CS2697" s="114"/>
      <c r="CT2697" s="114"/>
      <c r="CU2697" s="114"/>
      <c r="CV2697" s="114"/>
      <c r="CW2697" s="114"/>
      <c r="CX2697" s="114"/>
      <c r="CY2697" s="114"/>
      <c r="CZ2697" s="114"/>
      <c r="DA2697" s="114"/>
      <c r="DB2697" s="114"/>
      <c r="DC2697" s="114"/>
      <c r="DD2697" s="114"/>
      <c r="DE2697" s="114"/>
      <c r="DF2697" s="114"/>
      <c r="DG2697" s="114"/>
      <c r="DH2697" s="114"/>
      <c r="DI2697" s="114"/>
      <c r="DJ2697" s="114"/>
      <c r="DK2697" s="114"/>
      <c r="DL2697" s="114"/>
      <c r="DM2697" s="114"/>
      <c r="DN2697" s="114"/>
      <c r="DO2697" s="114"/>
      <c r="DP2697" s="114"/>
      <c r="DQ2697" s="114"/>
      <c r="DR2697" s="114"/>
      <c r="DS2697" s="114"/>
      <c r="DT2697" s="114"/>
      <c r="DU2697" s="114"/>
      <c r="DV2697" s="114"/>
      <c r="DW2697" s="114"/>
      <c r="DX2697" s="114"/>
      <c r="DY2697" s="114"/>
      <c r="DZ2697" s="114"/>
      <c r="EA2697" s="114"/>
      <c r="EB2697" s="114"/>
      <c r="EC2697" s="114"/>
      <c r="ED2697" s="114"/>
      <c r="EE2697" s="114"/>
      <c r="EF2697" s="114"/>
      <c r="EG2697" s="114"/>
      <c r="EH2697" s="114"/>
      <c r="EI2697" s="114"/>
      <c r="EJ2697" s="114"/>
      <c r="EK2697" s="114"/>
      <c r="EL2697" s="114"/>
      <c r="EM2697" s="114"/>
      <c r="EN2697" s="114"/>
      <c r="EO2697" s="114"/>
      <c r="EP2697" s="114"/>
      <c r="EQ2697" s="114"/>
      <c r="ER2697" s="114"/>
      <c r="ES2697" s="114"/>
      <c r="ET2697" s="114"/>
      <c r="EU2697" s="114"/>
      <c r="EV2697" s="114"/>
      <c r="EW2697" s="114"/>
      <c r="EX2697" s="114"/>
      <c r="EY2697" s="114"/>
      <c r="EZ2697" s="114"/>
      <c r="FA2697" s="114"/>
      <c r="FB2697" s="114"/>
      <c r="FC2697" s="114"/>
      <c r="FD2697" s="114"/>
      <c r="FE2697" s="114"/>
      <c r="FF2697" s="114"/>
      <c r="FG2697" s="114"/>
      <c r="FH2697" s="114"/>
      <c r="FI2697" s="114"/>
      <c r="FJ2697" s="114"/>
      <c r="FK2697" s="114"/>
      <c r="FL2697" s="114"/>
      <c r="FM2697" s="114"/>
      <c r="FN2697" s="114"/>
      <c r="FO2697" s="114"/>
      <c r="FP2697" s="114"/>
      <c r="FQ2697" s="114"/>
      <c r="FR2697" s="114"/>
      <c r="FS2697" s="114"/>
      <c r="FT2697" s="114"/>
      <c r="FU2697" s="114"/>
      <c r="FV2697" s="114"/>
      <c r="FW2697" s="114"/>
      <c r="FX2697" s="114"/>
      <c r="FY2697" s="114"/>
      <c r="FZ2697" s="114"/>
      <c r="GA2697" s="114"/>
      <c r="GB2697" s="114"/>
      <c r="GC2697" s="114"/>
      <c r="GD2697" s="114"/>
      <c r="GE2697" s="114"/>
      <c r="GF2697" s="114"/>
      <c r="GG2697" s="114"/>
      <c r="GH2697" s="114"/>
      <c r="GI2697" s="114"/>
      <c r="GJ2697" s="114"/>
      <c r="GK2697" s="114"/>
      <c r="GL2697" s="114"/>
      <c r="GM2697" s="114"/>
      <c r="GN2697" s="114"/>
      <c r="GO2697" s="114"/>
      <c r="GP2697" s="114"/>
      <c r="GQ2697" s="114"/>
      <c r="GR2697" s="114"/>
      <c r="GS2697" s="114"/>
      <c r="GT2697" s="114"/>
      <c r="GU2697" s="114"/>
      <c r="GV2697" s="114"/>
      <c r="GW2697" s="114"/>
      <c r="GX2697" s="114"/>
      <c r="GY2697" s="114"/>
      <c r="GZ2697" s="114"/>
      <c r="HA2697" s="114"/>
      <c r="HB2697" s="114"/>
      <c r="HC2697" s="114"/>
      <c r="HD2697" s="114"/>
      <c r="HE2697" s="114"/>
      <c r="HF2697" s="114"/>
      <c r="HG2697" s="114"/>
      <c r="HH2697" s="114"/>
      <c r="HI2697" s="114"/>
      <c r="HJ2697" s="114"/>
      <c r="HK2697" s="114"/>
      <c r="HL2697" s="114"/>
      <c r="HM2697" s="114"/>
      <c r="HN2697" s="114"/>
      <c r="HO2697" s="114"/>
      <c r="HP2697" s="114"/>
      <c r="HQ2697" s="114"/>
      <c r="HR2697" s="114"/>
      <c r="HS2697" s="114"/>
      <c r="HT2697" s="114"/>
      <c r="HU2697" s="114"/>
      <c r="HV2697" s="114"/>
      <c r="HW2697" s="114"/>
      <c r="HX2697" s="114"/>
      <c r="HY2697" s="114"/>
      <c r="HZ2697" s="114"/>
      <c r="IA2697" s="114"/>
      <c r="IB2697" s="114"/>
      <c r="IC2697" s="114"/>
      <c r="ID2697" s="114"/>
      <c r="IE2697" s="114"/>
      <c r="IF2697" s="114"/>
      <c r="IG2697" s="114"/>
      <c r="IH2697" s="114"/>
      <c r="II2697" s="114"/>
      <c r="IJ2697" s="114"/>
      <c r="IK2697" s="114"/>
      <c r="IL2697" s="114"/>
      <c r="IM2697" s="114"/>
      <c r="IN2697" s="114"/>
      <c r="IO2697" s="114"/>
      <c r="IP2697" s="114"/>
      <c r="IQ2697" s="114"/>
      <c r="IR2697" s="114"/>
      <c r="IS2697" s="114"/>
      <c r="IT2697" s="114"/>
      <c r="IU2697" s="114"/>
      <c r="IV2697" s="114"/>
      <c r="IW2697" s="114"/>
      <c r="IX2697" s="114"/>
      <c r="IY2697" s="114"/>
      <c r="IZ2697" s="114"/>
      <c r="JA2697" s="114"/>
      <c r="JB2697" s="114"/>
      <c r="JC2697" s="114"/>
      <c r="JD2697" s="114"/>
      <c r="JE2697" s="114"/>
      <c r="JF2697" s="114"/>
      <c r="JG2697" s="114"/>
      <c r="JH2697" s="114"/>
      <c r="JI2697" s="114"/>
      <c r="JJ2697" s="114"/>
      <c r="JK2697" s="114"/>
      <c r="JL2697" s="114"/>
      <c r="JM2697" s="114"/>
      <c r="JN2697" s="114"/>
      <c r="JO2697" s="114"/>
      <c r="JP2697" s="114"/>
      <c r="JQ2697" s="114"/>
      <c r="JR2697" s="114"/>
      <c r="JS2697" s="114"/>
      <c r="JT2697" s="114"/>
      <c r="JU2697" s="114"/>
      <c r="JV2697" s="114"/>
      <c r="JW2697" s="114"/>
      <c r="JX2697" s="114"/>
      <c r="JY2697" s="114"/>
      <c r="JZ2697" s="114"/>
      <c r="KA2697" s="114"/>
      <c r="KB2697" s="114"/>
      <c r="KC2697" s="114"/>
      <c r="KD2697" s="114"/>
      <c r="KE2697" s="114"/>
      <c r="KF2697" s="114"/>
      <c r="KG2697" s="114"/>
      <c r="KH2697" s="114"/>
      <c r="KI2697" s="114"/>
      <c r="KJ2697" s="114"/>
      <c r="KK2697" s="114"/>
      <c r="KL2697" s="114"/>
      <c r="KM2697" s="114"/>
      <c r="KN2697" s="114"/>
      <c r="KO2697" s="114"/>
      <c r="KP2697" s="114"/>
      <c r="KQ2697" s="114"/>
      <c r="KR2697" s="114"/>
      <c r="KS2697" s="114"/>
      <c r="KT2697" s="114"/>
      <c r="KU2697" s="114"/>
      <c r="KV2697" s="114"/>
      <c r="KW2697" s="114"/>
      <c r="KX2697" s="114"/>
      <c r="KY2697" s="114"/>
      <c r="KZ2697" s="114"/>
      <c r="LA2697" s="114"/>
      <c r="LB2697" s="114"/>
      <c r="LC2697" s="114"/>
      <c r="LD2697" s="114"/>
      <c r="LE2697" s="114"/>
      <c r="LF2697" s="114"/>
      <c r="LG2697" s="114"/>
      <c r="LH2697" s="114"/>
      <c r="LI2697" s="114"/>
      <c r="LJ2697" s="114"/>
      <c r="LK2697" s="114"/>
      <c r="LL2697" s="114"/>
      <c r="LM2697" s="114"/>
      <c r="LN2697" s="114"/>
      <c r="LO2697" s="114"/>
      <c r="LP2697" s="114"/>
      <c r="LQ2697" s="114"/>
      <c r="LR2697" s="114"/>
      <c r="LS2697" s="114"/>
      <c r="LT2697" s="114"/>
      <c r="LU2697" s="114"/>
      <c r="LV2697" s="114"/>
      <c r="LW2697" s="114"/>
      <c r="LX2697" s="114"/>
      <c r="LY2697" s="114"/>
      <c r="LZ2697" s="114"/>
      <c r="MA2697" s="114"/>
      <c r="MB2697" s="114"/>
      <c r="MC2697" s="114"/>
      <c r="MD2697" s="114"/>
      <c r="ME2697" s="114"/>
      <c r="MF2697" s="114"/>
      <c r="MG2697" s="114"/>
      <c r="MH2697" s="114"/>
      <c r="MI2697" s="114"/>
      <c r="MJ2697" s="114"/>
      <c r="MK2697" s="114"/>
      <c r="ML2697" s="114"/>
      <c r="MM2697" s="114"/>
      <c r="MN2697" s="114"/>
      <c r="MO2697" s="114"/>
      <c r="MP2697" s="114"/>
      <c r="MQ2697" s="114"/>
      <c r="MR2697" s="114"/>
      <c r="MS2697" s="114"/>
      <c r="MT2697" s="114"/>
      <c r="MU2697" s="114"/>
      <c r="MV2697" s="114"/>
      <c r="MW2697" s="114"/>
      <c r="MX2697" s="114"/>
      <c r="MY2697" s="114"/>
      <c r="MZ2697" s="114"/>
      <c r="NA2697" s="114"/>
      <c r="NB2697" s="114"/>
      <c r="NC2697" s="114"/>
      <c r="ND2697" s="114"/>
      <c r="NE2697" s="114"/>
      <c r="NF2697" s="114"/>
      <c r="NG2697" s="114"/>
      <c r="NH2697" s="114"/>
      <c r="NI2697" s="114"/>
      <c r="NJ2697" s="114"/>
      <c r="NK2697" s="114"/>
      <c r="NL2697" s="114"/>
      <c r="NM2697" s="114"/>
      <c r="NN2697" s="114"/>
      <c r="NO2697" s="114"/>
      <c r="NP2697" s="114"/>
      <c r="NQ2697" s="114"/>
      <c r="NR2697" s="114"/>
      <c r="NS2697" s="114"/>
      <c r="NT2697" s="114"/>
      <c r="NU2697" s="114"/>
      <c r="NV2697" s="114"/>
      <c r="NW2697" s="114"/>
      <c r="NX2697" s="114"/>
      <c r="NY2697" s="114"/>
      <c r="NZ2697" s="114"/>
      <c r="OA2697" s="114"/>
      <c r="OB2697" s="114"/>
      <c r="OC2697" s="114"/>
      <c r="OD2697" s="114"/>
      <c r="OE2697" s="114"/>
      <c r="OF2697" s="114"/>
      <c r="OG2697" s="114"/>
      <c r="OH2697" s="114"/>
      <c r="OI2697" s="114"/>
      <c r="OJ2697" s="114"/>
      <c r="OK2697" s="114"/>
      <c r="OL2697" s="114"/>
      <c r="OM2697" s="114"/>
      <c r="ON2697" s="114"/>
      <c r="OO2697" s="114"/>
      <c r="OP2697" s="114"/>
      <c r="OQ2697" s="114"/>
      <c r="OR2697" s="114"/>
      <c r="OS2697" s="114"/>
      <c r="OT2697" s="114"/>
      <c r="OU2697" s="114"/>
      <c r="OV2697" s="114"/>
      <c r="OW2697" s="114"/>
      <c r="OX2697" s="114"/>
      <c r="OY2697" s="114"/>
      <c r="OZ2697" s="114"/>
      <c r="PA2697" s="114"/>
      <c r="PB2697" s="114"/>
      <c r="PC2697" s="114"/>
      <c r="PD2697" s="114"/>
      <c r="PE2697" s="114"/>
      <c r="PF2697" s="114"/>
      <c r="PG2697" s="114"/>
      <c r="PH2697" s="114"/>
      <c r="PI2697" s="114"/>
      <c r="PJ2697" s="114"/>
      <c r="PK2697" s="114"/>
      <c r="PL2697" s="114"/>
      <c r="PM2697" s="114"/>
      <c r="PN2697" s="114"/>
      <c r="PO2697" s="114"/>
      <c r="PP2697" s="114"/>
      <c r="PQ2697" s="114"/>
      <c r="PR2697" s="114"/>
      <c r="PS2697" s="114"/>
      <c r="PT2697" s="114"/>
      <c r="PU2697" s="114"/>
      <c r="PV2697" s="114"/>
      <c r="PW2697" s="114"/>
      <c r="PX2697" s="114"/>
      <c r="PY2697" s="114"/>
      <c r="PZ2697" s="114"/>
      <c r="QA2697" s="114"/>
      <c r="QB2697" s="114"/>
      <c r="QC2697" s="114"/>
      <c r="QD2697" s="114"/>
      <c r="QE2697" s="114"/>
      <c r="QF2697" s="114"/>
      <c r="QG2697" s="114"/>
      <c r="QH2697" s="114"/>
      <c r="QI2697" s="114"/>
      <c r="QJ2697" s="114"/>
      <c r="QK2697" s="114"/>
      <c r="QL2697" s="114"/>
      <c r="QM2697" s="114"/>
      <c r="QN2697" s="114"/>
      <c r="QO2697" s="114"/>
      <c r="QP2697" s="114"/>
      <c r="QQ2697" s="114"/>
      <c r="QR2697" s="114"/>
      <c r="QS2697" s="114"/>
      <c r="QT2697" s="114"/>
      <c r="QU2697" s="114"/>
      <c r="QV2697" s="114"/>
      <c r="QW2697" s="114"/>
      <c r="QX2697" s="114"/>
      <c r="QY2697" s="114"/>
      <c r="QZ2697" s="114"/>
      <c r="RA2697" s="114"/>
      <c r="RB2697" s="114"/>
      <c r="RC2697" s="114"/>
      <c r="RD2697" s="114"/>
      <c r="RE2697" s="114"/>
      <c r="RF2697" s="114"/>
      <c r="RG2697" s="114"/>
      <c r="RH2697" s="114"/>
      <c r="RI2697" s="114"/>
      <c r="RJ2697" s="114"/>
      <c r="RK2697" s="114"/>
      <c r="RL2697" s="114"/>
      <c r="RM2697" s="114"/>
      <c r="RN2697" s="114"/>
      <c r="RO2697" s="114"/>
      <c r="RP2697" s="114"/>
      <c r="RQ2697" s="114"/>
      <c r="RR2697" s="114"/>
      <c r="RS2697" s="114"/>
      <c r="RT2697" s="114"/>
      <c r="RU2697" s="114"/>
      <c r="RV2697" s="114"/>
      <c r="RW2697" s="114"/>
      <c r="RX2697" s="114"/>
      <c r="RY2697" s="114"/>
      <c r="RZ2697" s="114"/>
      <c r="SA2697" s="114"/>
      <c r="SB2697" s="114"/>
      <c r="SC2697" s="114"/>
      <c r="SD2697" s="114"/>
      <c r="SE2697" s="114"/>
      <c r="SF2697" s="114"/>
      <c r="SG2697" s="114"/>
      <c r="SH2697" s="114"/>
      <c r="SI2697" s="114"/>
      <c r="SJ2697" s="114"/>
      <c r="SK2697" s="114"/>
      <c r="SL2697" s="114"/>
      <c r="SM2697" s="114"/>
      <c r="SN2697" s="114"/>
      <c r="SO2697" s="114"/>
      <c r="SP2697" s="114"/>
      <c r="SQ2697" s="114"/>
      <c r="SR2697" s="114"/>
      <c r="SS2697" s="114"/>
      <c r="ST2697" s="114"/>
      <c r="SU2697" s="114"/>
      <c r="SV2697" s="114"/>
      <c r="SW2697" s="114"/>
      <c r="SX2697" s="114"/>
      <c r="SY2697" s="114"/>
      <c r="SZ2697" s="114"/>
      <c r="TA2697" s="114"/>
      <c r="TB2697" s="114"/>
      <c r="TC2697" s="114"/>
      <c r="TD2697" s="114"/>
      <c r="TE2697" s="114"/>
      <c r="TF2697" s="114"/>
      <c r="TG2697" s="114"/>
      <c r="TH2697" s="114"/>
      <c r="TI2697" s="114"/>
      <c r="TJ2697" s="114"/>
      <c r="TK2697" s="114"/>
      <c r="TL2697" s="114"/>
      <c r="TM2697" s="114"/>
      <c r="TN2697" s="114"/>
      <c r="TO2697" s="114"/>
      <c r="TP2697" s="114"/>
      <c r="TQ2697" s="114"/>
      <c r="TR2697" s="114"/>
      <c r="TS2697" s="114"/>
      <c r="TT2697" s="114"/>
      <c r="TU2697" s="114"/>
      <c r="TV2697" s="114"/>
      <c r="TW2697" s="114"/>
      <c r="TX2697" s="114"/>
      <c r="TY2697" s="114"/>
      <c r="TZ2697" s="114"/>
      <c r="UA2697" s="114"/>
      <c r="UB2697" s="114"/>
      <c r="UC2697" s="114"/>
      <c r="UD2697" s="114"/>
      <c r="UE2697" s="114"/>
      <c r="UF2697" s="114"/>
      <c r="UG2697" s="114"/>
      <c r="UH2697" s="114"/>
      <c r="UI2697" s="114"/>
      <c r="UJ2697" s="114"/>
      <c r="UK2697" s="114"/>
      <c r="UL2697" s="114"/>
      <c r="UM2697" s="114"/>
      <c r="UN2697" s="114"/>
      <c r="UO2697" s="114"/>
      <c r="UP2697" s="114"/>
      <c r="UQ2697" s="114"/>
      <c r="UR2697" s="114"/>
      <c r="US2697" s="114"/>
      <c r="UT2697" s="114"/>
      <c r="UU2697" s="114"/>
      <c r="UV2697" s="114"/>
      <c r="UW2697" s="114"/>
      <c r="UX2697" s="114"/>
      <c r="UY2697" s="114"/>
      <c r="UZ2697" s="114"/>
      <c r="VA2697" s="114"/>
      <c r="VB2697" s="114"/>
      <c r="VC2697" s="114"/>
      <c r="VD2697" s="114"/>
      <c r="VE2697" s="114"/>
      <c r="VF2697" s="114"/>
      <c r="VG2697" s="114"/>
      <c r="VH2697" s="114"/>
      <c r="VI2697" s="114"/>
      <c r="VJ2697" s="114"/>
      <c r="VK2697" s="114"/>
      <c r="VL2697" s="114"/>
      <c r="VM2697" s="114"/>
      <c r="VN2697" s="114"/>
      <c r="VO2697" s="114"/>
      <c r="VP2697" s="114"/>
      <c r="VQ2697" s="114"/>
      <c r="VR2697" s="114"/>
      <c r="VS2697" s="114"/>
      <c r="VT2697" s="114"/>
      <c r="VU2697" s="114"/>
      <c r="VV2697" s="114"/>
      <c r="VW2697" s="114"/>
      <c r="VX2697" s="114"/>
      <c r="VY2697" s="114"/>
      <c r="VZ2697" s="114"/>
      <c r="WA2697" s="114"/>
      <c r="WB2697" s="114"/>
      <c r="WC2697" s="114"/>
      <c r="WD2697" s="114"/>
      <c r="WE2697" s="114"/>
      <c r="WF2697" s="114"/>
      <c r="WG2697" s="114"/>
      <c r="WH2697" s="114"/>
      <c r="WI2697" s="114"/>
      <c r="WJ2697" s="114"/>
      <c r="WK2697" s="114"/>
      <c r="WL2697" s="114"/>
      <c r="WM2697" s="114"/>
      <c r="WN2697" s="114"/>
      <c r="WO2697" s="114"/>
      <c r="WP2697" s="114"/>
      <c r="WQ2697" s="114"/>
      <c r="WR2697" s="114"/>
      <c r="WS2697" s="114"/>
      <c r="WT2697" s="114"/>
      <c r="WU2697" s="114"/>
      <c r="WV2697" s="114"/>
      <c r="WW2697" s="114"/>
      <c r="WX2697" s="114"/>
      <c r="WY2697" s="114"/>
      <c r="WZ2697" s="114"/>
      <c r="XA2697" s="114"/>
      <c r="XB2697" s="114"/>
      <c r="XC2697" s="114"/>
      <c r="XD2697" s="114"/>
      <c r="XE2697" s="114"/>
      <c r="XF2697" s="114"/>
      <c r="XG2697" s="114"/>
      <c r="XH2697" s="114"/>
      <c r="XI2697" s="114"/>
      <c r="XJ2697" s="114"/>
      <c r="XK2697" s="114"/>
      <c r="XL2697" s="114"/>
      <c r="XM2697" s="114"/>
      <c r="XN2697" s="114"/>
      <c r="XO2697" s="114"/>
      <c r="XP2697" s="114"/>
      <c r="XQ2697" s="114"/>
      <c r="XR2697" s="114"/>
      <c r="XS2697" s="114"/>
      <c r="XT2697" s="114"/>
      <c r="XU2697" s="114"/>
      <c r="XV2697" s="114"/>
      <c r="XW2697" s="114"/>
      <c r="XX2697" s="114"/>
      <c r="XY2697" s="114"/>
      <c r="XZ2697" s="114"/>
      <c r="YA2697" s="114"/>
      <c r="YB2697" s="114"/>
      <c r="YC2697" s="114"/>
      <c r="YD2697" s="114"/>
      <c r="YE2697" s="114"/>
      <c r="YF2697" s="114"/>
      <c r="YG2697" s="114"/>
      <c r="YH2697" s="114"/>
      <c r="YI2697" s="114"/>
      <c r="YJ2697" s="114"/>
      <c r="YK2697" s="114"/>
      <c r="YL2697" s="114"/>
      <c r="YM2697" s="114"/>
      <c r="YN2697" s="114"/>
      <c r="YO2697" s="114"/>
      <c r="YP2697" s="114"/>
      <c r="YQ2697" s="114"/>
      <c r="YR2697" s="114"/>
      <c r="YS2697" s="114"/>
      <c r="YT2697" s="114"/>
      <c r="YU2697" s="114"/>
      <c r="YV2697" s="114"/>
      <c r="YW2697" s="114"/>
      <c r="YX2697" s="114"/>
      <c r="YY2697" s="114"/>
      <c r="YZ2697" s="114"/>
      <c r="ZA2697" s="114"/>
      <c r="ZB2697" s="114"/>
      <c r="ZC2697" s="114"/>
      <c r="ZD2697" s="114"/>
      <c r="ZE2697" s="114"/>
      <c r="ZF2697" s="114"/>
      <c r="ZG2697" s="114"/>
      <c r="ZH2697" s="114"/>
      <c r="ZI2697" s="114"/>
      <c r="ZJ2697" s="114"/>
      <c r="ZK2697" s="114"/>
      <c r="ZL2697" s="114"/>
      <c r="ZM2697" s="114"/>
      <c r="ZN2697" s="114"/>
      <c r="ZO2697" s="114"/>
      <c r="ZP2697" s="114"/>
      <c r="ZQ2697" s="114"/>
      <c r="ZR2697" s="114"/>
      <c r="ZS2697" s="114"/>
      <c r="ZT2697" s="114"/>
      <c r="ZU2697" s="114"/>
      <c r="ZV2697" s="114"/>
      <c r="ZW2697" s="114"/>
      <c r="ZX2697" s="114"/>
      <c r="ZY2697" s="114"/>
      <c r="ZZ2697" s="114"/>
      <c r="AAA2697" s="114"/>
      <c r="AAB2697" s="114"/>
      <c r="AAC2697" s="114"/>
      <c r="AAD2697" s="114"/>
      <c r="AAE2697" s="114"/>
      <c r="AAF2697" s="114"/>
      <c r="AAG2697" s="114"/>
      <c r="AAH2697" s="114"/>
      <c r="AAI2697" s="114"/>
      <c r="AAJ2697" s="114"/>
      <c r="AAK2697" s="114"/>
      <c r="AAL2697" s="114"/>
      <c r="AAM2697" s="114"/>
      <c r="AAN2697" s="114"/>
      <c r="AAO2697" s="114"/>
      <c r="AAP2697" s="114"/>
      <c r="AAQ2697" s="114"/>
      <c r="AAR2697" s="114"/>
      <c r="AAS2697" s="114"/>
      <c r="AAT2697" s="114"/>
      <c r="AAU2697" s="114"/>
      <c r="AAV2697" s="114"/>
      <c r="AAW2697" s="114"/>
      <c r="AAX2697" s="114"/>
      <c r="AAY2697" s="114"/>
      <c r="AAZ2697" s="114"/>
      <c r="ABA2697" s="114"/>
      <c r="ABB2697" s="114"/>
      <c r="ABC2697" s="114"/>
      <c r="ABD2697" s="114"/>
      <c r="ABE2697" s="114"/>
      <c r="ABF2697" s="114"/>
      <c r="ABG2697" s="114"/>
      <c r="ABH2697" s="114"/>
      <c r="ABI2697" s="114"/>
      <c r="ABJ2697" s="114"/>
      <c r="ABK2697" s="114"/>
      <c r="ABL2697" s="114"/>
      <c r="ABM2697" s="114"/>
      <c r="ABN2697" s="114"/>
      <c r="ABO2697" s="114"/>
      <c r="ABP2697" s="114"/>
      <c r="ABQ2697" s="114"/>
      <c r="ABR2697" s="114"/>
      <c r="ABS2697" s="114"/>
      <c r="ABT2697" s="114"/>
      <c r="ABU2697" s="114"/>
      <c r="ABV2697" s="114"/>
      <c r="ABW2697" s="114"/>
      <c r="ABX2697" s="114"/>
      <c r="ABY2697" s="114"/>
      <c r="ABZ2697" s="114"/>
      <c r="ACA2697" s="114"/>
      <c r="ACB2697" s="114"/>
      <c r="ACC2697" s="114"/>
      <c r="ACD2697" s="114"/>
      <c r="ACE2697" s="114"/>
      <c r="ACF2697" s="114"/>
      <c r="ACG2697" s="114"/>
      <c r="ACH2697" s="114"/>
      <c r="ACI2697" s="114"/>
      <c r="ACJ2697" s="114"/>
      <c r="ACK2697" s="114"/>
      <c r="ACL2697" s="114"/>
      <c r="ACM2697" s="114"/>
      <c r="ACN2697" s="114"/>
      <c r="ACO2697" s="114"/>
      <c r="ACP2697" s="114"/>
      <c r="ACQ2697" s="114"/>
      <c r="ACR2697" s="114"/>
      <c r="ACS2697" s="114"/>
      <c r="ACT2697" s="114"/>
      <c r="ACU2697" s="114"/>
      <c r="ACV2697" s="114"/>
      <c r="ACW2697" s="114"/>
      <c r="ACX2697" s="114"/>
      <c r="ACY2697" s="114"/>
      <c r="ACZ2697" s="114"/>
      <c r="ADA2697" s="114"/>
      <c r="ADB2697" s="114"/>
      <c r="ADC2697" s="114"/>
      <c r="ADD2697" s="114"/>
      <c r="ADE2697" s="114"/>
      <c r="ADF2697" s="114"/>
      <c r="ADG2697" s="114"/>
      <c r="ADH2697" s="114"/>
      <c r="ADI2697" s="114"/>
      <c r="ADJ2697" s="114"/>
      <c r="ADK2697" s="114"/>
      <c r="ADL2697" s="114"/>
      <c r="ADM2697" s="114"/>
      <c r="ADN2697" s="114"/>
      <c r="ADO2697" s="114"/>
      <c r="ADP2697" s="114"/>
      <c r="ADQ2697" s="114"/>
      <c r="ADR2697" s="114"/>
      <c r="ADS2697" s="114"/>
      <c r="ADT2697" s="114"/>
      <c r="ADU2697" s="114"/>
      <c r="ADV2697" s="114"/>
      <c r="ADW2697" s="114"/>
      <c r="ADX2697" s="114"/>
      <c r="ADY2697" s="114"/>
      <c r="ADZ2697" s="114"/>
      <c r="AEA2697" s="114"/>
      <c r="AEB2697" s="114"/>
      <c r="AEC2697" s="114"/>
      <c r="AED2697" s="114"/>
      <c r="AEE2697" s="114"/>
      <c r="AEF2697" s="114"/>
      <c r="AEG2697" s="114"/>
      <c r="AEH2697" s="114"/>
      <c r="AEI2697" s="114"/>
      <c r="AEJ2697" s="114"/>
      <c r="AEK2697" s="114"/>
      <c r="AEL2697" s="114"/>
      <c r="AEM2697" s="114"/>
      <c r="AEN2697" s="114"/>
      <c r="AEO2697" s="114"/>
      <c r="AEP2697" s="114"/>
      <c r="AEQ2697" s="114"/>
      <c r="AER2697" s="114"/>
      <c r="AES2697" s="114"/>
      <c r="AET2697" s="114"/>
      <c r="AEU2697" s="114"/>
      <c r="AEV2697" s="114"/>
      <c r="AEW2697" s="114"/>
      <c r="AEX2697" s="114"/>
      <c r="AEY2697" s="114"/>
      <c r="AEZ2697" s="114"/>
      <c r="AFA2697" s="114"/>
      <c r="AFB2697" s="114"/>
      <c r="AFC2697" s="114"/>
      <c r="AFD2697" s="114"/>
      <c r="AFE2697" s="114"/>
      <c r="AFF2697" s="114"/>
      <c r="AFG2697" s="114"/>
      <c r="AFH2697" s="114"/>
      <c r="AFI2697" s="114"/>
      <c r="AFJ2697" s="114"/>
      <c r="AFK2697" s="114"/>
      <c r="AFL2697" s="114"/>
      <c r="AFM2697" s="114"/>
      <c r="AFN2697" s="114"/>
      <c r="AFO2697" s="114"/>
      <c r="AFP2697" s="114"/>
      <c r="AFQ2697" s="114"/>
      <c r="AFR2697" s="114"/>
      <c r="AFS2697" s="114"/>
      <c r="AFT2697" s="114"/>
      <c r="AFU2697" s="114"/>
      <c r="AFV2697" s="114"/>
      <c r="AFW2697" s="114"/>
      <c r="AFX2697" s="114"/>
      <c r="AFY2697" s="114"/>
      <c r="AFZ2697" s="114"/>
      <c r="AGA2697" s="114"/>
      <c r="AGB2697" s="114"/>
      <c r="AGC2697" s="114"/>
      <c r="AGD2697" s="114"/>
      <c r="AGE2697" s="114"/>
      <c r="AGF2697" s="114"/>
      <c r="AGG2697" s="114"/>
      <c r="AGH2697" s="114"/>
      <c r="AGI2697" s="114"/>
      <c r="AGJ2697" s="114"/>
      <c r="AGK2697" s="114"/>
      <c r="AGL2697" s="114"/>
      <c r="AGM2697" s="114"/>
      <c r="AGN2697" s="114"/>
      <c r="AGO2697" s="114"/>
      <c r="AGP2697" s="114"/>
      <c r="AGQ2697" s="114"/>
      <c r="AGR2697" s="114"/>
      <c r="AGS2697" s="114"/>
      <c r="AGT2697" s="114"/>
      <c r="AGU2697" s="114"/>
      <c r="AGV2697" s="114"/>
      <c r="AGW2697" s="114"/>
      <c r="AGX2697" s="114"/>
      <c r="AGY2697" s="114"/>
      <c r="AGZ2697" s="114"/>
      <c r="AHA2697" s="114"/>
      <c r="AHB2697" s="114"/>
      <c r="AHC2697" s="114"/>
      <c r="AHD2697" s="114"/>
      <c r="AHE2697" s="114"/>
      <c r="AHF2697" s="114"/>
      <c r="AHG2697" s="114"/>
      <c r="AHH2697" s="114"/>
      <c r="AHI2697" s="114"/>
      <c r="AHJ2697" s="114"/>
      <c r="AHK2697" s="114"/>
      <c r="AHL2697" s="114"/>
      <c r="AHM2697" s="114"/>
      <c r="AHN2697" s="114"/>
      <c r="AHO2697" s="114"/>
      <c r="AHP2697" s="114"/>
      <c r="AHQ2697" s="114"/>
      <c r="AHR2697" s="114"/>
      <c r="AHS2697" s="114"/>
      <c r="AHT2697" s="114"/>
      <c r="AHU2697" s="114"/>
      <c r="AHV2697" s="114"/>
      <c r="AHW2697" s="114"/>
      <c r="AHX2697" s="114"/>
      <c r="AHY2697" s="114"/>
      <c r="AHZ2697" s="114"/>
      <c r="AIA2697" s="114"/>
      <c r="AIB2697" s="114"/>
      <c r="AIC2697" s="114"/>
      <c r="AID2697" s="114"/>
      <c r="AIE2697" s="114"/>
      <c r="AIF2697" s="114"/>
      <c r="AIG2697" s="114"/>
      <c r="AIH2697" s="114"/>
      <c r="AII2697" s="114"/>
      <c r="AIJ2697" s="114"/>
      <c r="AIK2697" s="114"/>
      <c r="AIL2697" s="114"/>
      <c r="AIM2697" s="114"/>
      <c r="AIN2697" s="114"/>
      <c r="AIO2697" s="114"/>
      <c r="AIP2697" s="114"/>
      <c r="AIQ2697" s="114"/>
      <c r="AIR2697" s="114"/>
      <c r="AIS2697" s="114"/>
      <c r="AIT2697" s="114"/>
      <c r="AIU2697" s="114"/>
      <c r="AIV2697" s="114"/>
      <c r="AIW2697" s="114"/>
      <c r="AIX2697" s="114"/>
      <c r="AIY2697" s="114"/>
      <c r="AIZ2697" s="114"/>
      <c r="AJA2697" s="114"/>
      <c r="AJB2697" s="114"/>
      <c r="AJC2697" s="114"/>
      <c r="AJD2697" s="114"/>
      <c r="AJE2697" s="114"/>
      <c r="AJF2697" s="114"/>
      <c r="AJG2697" s="114"/>
      <c r="AJH2697" s="114"/>
      <c r="AJI2697" s="114"/>
      <c r="AJJ2697" s="114"/>
      <c r="AJK2697" s="114"/>
      <c r="AJL2697" s="114"/>
      <c r="AJM2697" s="114"/>
      <c r="AJN2697" s="114"/>
      <c r="AJO2697" s="114"/>
      <c r="AJP2697" s="114"/>
      <c r="AJQ2697" s="114"/>
      <c r="AJR2697" s="114"/>
      <c r="AJS2697" s="114"/>
      <c r="AJT2697" s="114"/>
      <c r="AJU2697" s="114"/>
      <c r="AJV2697" s="114"/>
      <c r="AJW2697" s="114"/>
      <c r="AJX2697" s="114"/>
      <c r="AJY2697" s="114"/>
      <c r="AJZ2697" s="114"/>
      <c r="AKA2697" s="114"/>
      <c r="AKB2697" s="114"/>
      <c r="AKC2697" s="114"/>
      <c r="AKD2697" s="114"/>
      <c r="AKE2697" s="114"/>
      <c r="AKF2697" s="114"/>
      <c r="AKG2697" s="114"/>
      <c r="AKH2697" s="114"/>
      <c r="AKI2697" s="114"/>
      <c r="AKJ2697" s="114"/>
      <c r="AKK2697" s="114"/>
      <c r="AKL2697" s="114"/>
      <c r="AKM2697" s="114"/>
      <c r="AKN2697" s="114"/>
      <c r="AKO2697" s="114"/>
      <c r="AKP2697" s="114"/>
      <c r="AKQ2697" s="114"/>
      <c r="AKR2697" s="114"/>
      <c r="AKS2697" s="114"/>
      <c r="AKT2697" s="114"/>
      <c r="AKU2697" s="114"/>
      <c r="AKV2697" s="114"/>
      <c r="AKW2697" s="114"/>
      <c r="AKX2697" s="114"/>
      <c r="AKY2697" s="114"/>
      <c r="AKZ2697" s="114"/>
      <c r="ALA2697" s="114"/>
      <c r="ALB2697" s="114"/>
      <c r="ALC2697" s="114"/>
      <c r="ALD2697" s="114"/>
      <c r="ALE2697" s="114"/>
      <c r="ALF2697" s="114"/>
      <c r="ALG2697" s="114"/>
      <c r="ALH2697" s="114"/>
      <c r="ALI2697" s="114"/>
      <c r="ALJ2697" s="114"/>
      <c r="ALK2697" s="114"/>
      <c r="ALL2697" s="114"/>
      <c r="ALM2697" s="114"/>
      <c r="ALN2697" s="114"/>
      <c r="ALO2697" s="114"/>
      <c r="ALP2697" s="114"/>
      <c r="ALQ2697" s="114"/>
      <c r="ALR2697" s="114"/>
      <c r="ALS2697" s="114"/>
      <c r="ALT2697" s="114"/>
      <c r="ALU2697" s="114"/>
      <c r="ALV2697" s="114"/>
      <c r="ALW2697" s="114"/>
      <c r="ALX2697" s="114"/>
      <c r="ALY2697" s="114"/>
      <c r="ALZ2697" s="114"/>
      <c r="AMA2697" s="114"/>
      <c r="AMB2697" s="114"/>
      <c r="AMC2697" s="114"/>
      <c r="AMD2697" s="114"/>
      <c r="AME2697" s="114"/>
      <c r="AMF2697" s="114"/>
      <c r="AMG2697" s="114"/>
      <c r="AMH2697" s="114"/>
      <c r="AMI2697" s="114"/>
      <c r="AMJ2697" s="114"/>
      <c r="AMK2697" s="114"/>
      <c r="AML2697" s="114"/>
      <c r="AMM2697" s="114"/>
      <c r="AMN2697" s="114"/>
      <c r="AMO2697" s="114"/>
      <c r="AMP2697" s="114"/>
      <c r="AMQ2697" s="114"/>
      <c r="AMR2697" s="114"/>
      <c r="AMS2697" s="114"/>
      <c r="AMT2697" s="114"/>
      <c r="AMU2697" s="114"/>
      <c r="AMV2697" s="114"/>
      <c r="AMW2697" s="114"/>
      <c r="AMX2697" s="114"/>
      <c r="AMY2697" s="114"/>
      <c r="AMZ2697" s="114"/>
      <c r="ANA2697" s="114"/>
      <c r="ANB2697" s="114"/>
      <c r="ANC2697" s="114"/>
      <c r="AND2697" s="114"/>
      <c r="ANE2697" s="114"/>
      <c r="ANF2697" s="114"/>
      <c r="ANG2697" s="114"/>
      <c r="ANH2697" s="114"/>
      <c r="ANI2697" s="114"/>
      <c r="ANJ2697" s="114"/>
      <c r="ANK2697" s="114"/>
      <c r="ANL2697" s="114"/>
      <c r="ANM2697" s="114"/>
      <c r="ANN2697" s="114"/>
      <c r="ANO2697" s="114"/>
      <c r="ANP2697" s="114"/>
      <c r="ANQ2697" s="114"/>
      <c r="ANR2697" s="114"/>
      <c r="ANS2697" s="114"/>
      <c r="ANT2697" s="114"/>
      <c r="ANU2697" s="114"/>
      <c r="ANV2697" s="114"/>
      <c r="ANW2697" s="114"/>
      <c r="ANX2697" s="114"/>
      <c r="ANY2697" s="114"/>
      <c r="ANZ2697" s="114"/>
      <c r="AOA2697" s="114"/>
      <c r="AOB2697" s="114"/>
      <c r="AOC2697" s="114"/>
      <c r="AOD2697" s="114"/>
      <c r="AOE2697" s="114"/>
      <c r="AOF2697" s="114"/>
      <c r="AOG2697" s="114"/>
      <c r="AOH2697" s="114"/>
      <c r="AOI2697" s="114"/>
      <c r="AOJ2697" s="114"/>
      <c r="AOK2697" s="114"/>
      <c r="AOL2697" s="114"/>
      <c r="AOM2697" s="114"/>
      <c r="AON2697" s="114"/>
      <c r="AOO2697" s="114"/>
      <c r="AOP2697" s="114"/>
      <c r="AOQ2697" s="114"/>
      <c r="AOR2697" s="114"/>
      <c r="AOS2697" s="114"/>
      <c r="AOT2697" s="114"/>
      <c r="AOU2697" s="114"/>
      <c r="AOV2697" s="114"/>
      <c r="AOW2697" s="114"/>
      <c r="AOX2697" s="114"/>
      <c r="AOY2697" s="114"/>
      <c r="AOZ2697" s="114"/>
      <c r="APA2697" s="114"/>
      <c r="APB2697" s="114"/>
      <c r="APC2697" s="114"/>
      <c r="APD2697" s="114"/>
      <c r="APE2697" s="114"/>
      <c r="APF2697" s="114"/>
      <c r="APG2697" s="114"/>
      <c r="APH2697" s="114"/>
      <c r="API2697" s="114"/>
      <c r="APJ2697" s="114"/>
      <c r="APK2697" s="114"/>
      <c r="APL2697" s="114"/>
      <c r="APM2697" s="114"/>
      <c r="APN2697" s="114"/>
      <c r="APO2697" s="114"/>
      <c r="APP2697" s="114"/>
      <c r="APQ2697" s="114"/>
      <c r="APR2697" s="114"/>
      <c r="APS2697" s="114"/>
      <c r="APT2697" s="114"/>
      <c r="APU2697" s="114"/>
      <c r="APV2697" s="114"/>
      <c r="APW2697" s="114"/>
      <c r="APX2697" s="114"/>
      <c r="APY2697" s="114"/>
      <c r="APZ2697" s="114"/>
      <c r="AQA2697" s="114"/>
      <c r="AQB2697" s="114"/>
      <c r="AQC2697" s="114"/>
      <c r="AQD2697" s="114"/>
      <c r="AQE2697" s="114"/>
      <c r="AQF2697" s="114"/>
      <c r="AQG2697" s="114"/>
      <c r="AQH2697" s="114"/>
      <c r="AQI2697" s="114"/>
      <c r="AQJ2697" s="114"/>
      <c r="AQK2697" s="114"/>
      <c r="AQL2697" s="114"/>
      <c r="AQM2697" s="114"/>
      <c r="AQN2697" s="114"/>
      <c r="AQO2697" s="114"/>
      <c r="AQP2697" s="114"/>
      <c r="AQQ2697" s="114"/>
      <c r="AQR2697" s="114"/>
      <c r="AQS2697" s="114"/>
      <c r="AQT2697" s="114"/>
      <c r="AQU2697" s="114"/>
      <c r="AQV2697" s="114"/>
      <c r="AQW2697" s="114"/>
      <c r="AQX2697" s="114"/>
      <c r="AQY2697" s="114"/>
      <c r="AQZ2697" s="114"/>
      <c r="ARA2697" s="114"/>
      <c r="ARB2697" s="114"/>
      <c r="ARC2697" s="114"/>
      <c r="ARD2697" s="114"/>
      <c r="ARE2697" s="114"/>
      <c r="ARF2697" s="114"/>
      <c r="ARG2697" s="114"/>
      <c r="ARH2697" s="114"/>
      <c r="ARI2697" s="114"/>
      <c r="ARJ2697" s="114"/>
      <c r="ARK2697" s="114"/>
      <c r="ARL2697" s="114"/>
      <c r="ARM2697" s="114"/>
      <c r="ARN2697" s="114"/>
      <c r="ARO2697" s="114"/>
      <c r="ARP2697" s="114"/>
      <c r="ARQ2697" s="114"/>
      <c r="ARR2697" s="114"/>
      <c r="ARS2697" s="114"/>
      <c r="ART2697" s="114"/>
      <c r="ARU2697" s="114"/>
      <c r="ARV2697" s="114"/>
      <c r="ARW2697" s="114"/>
      <c r="ARX2697" s="114"/>
      <c r="ARY2697" s="114"/>
      <c r="ARZ2697" s="114"/>
      <c r="ASA2697" s="114"/>
      <c r="ASB2697" s="114"/>
      <c r="ASC2697" s="114"/>
      <c r="ASD2697" s="114"/>
      <c r="ASE2697" s="114"/>
      <c r="ASF2697" s="114"/>
      <c r="ASG2697" s="114"/>
      <c r="ASH2697" s="114"/>
      <c r="ASI2697" s="114"/>
      <c r="ASJ2697" s="114"/>
      <c r="ASK2697" s="114"/>
      <c r="ASL2697" s="114"/>
      <c r="ASM2697" s="114"/>
      <c r="ASN2697" s="114"/>
      <c r="ASO2697" s="114"/>
      <c r="ASP2697" s="114"/>
      <c r="ASQ2697" s="114"/>
      <c r="ASR2697" s="114"/>
      <c r="ASS2697" s="114"/>
      <c r="AST2697" s="114"/>
      <c r="ASU2697" s="114"/>
      <c r="ASV2697" s="114"/>
      <c r="ASW2697" s="114"/>
      <c r="ASX2697" s="114"/>
      <c r="ASY2697" s="114"/>
      <c r="ASZ2697" s="114"/>
      <c r="ATA2697" s="114"/>
      <c r="ATB2697" s="114"/>
      <c r="ATC2697" s="114"/>
      <c r="ATD2697" s="114"/>
      <c r="ATE2697" s="114"/>
      <c r="ATF2697" s="114"/>
      <c r="ATG2697" s="114"/>
      <c r="ATH2697" s="114"/>
      <c r="ATI2697" s="114"/>
      <c r="ATJ2697" s="114"/>
      <c r="ATK2697" s="114"/>
      <c r="ATL2697" s="114"/>
      <c r="ATM2697" s="114"/>
      <c r="ATN2697" s="114"/>
      <c r="ATO2697" s="114"/>
      <c r="ATP2697" s="114"/>
      <c r="ATQ2697" s="114"/>
      <c r="ATR2697" s="114"/>
      <c r="ATS2697" s="114"/>
      <c r="ATT2697" s="114"/>
      <c r="ATU2697" s="114"/>
      <c r="ATV2697" s="114"/>
      <c r="ATW2697" s="114"/>
      <c r="ATX2697" s="114"/>
      <c r="ATY2697" s="114"/>
      <c r="ATZ2697" s="114"/>
      <c r="AUA2697" s="114"/>
      <c r="AUB2697" s="114"/>
      <c r="AUC2697" s="114"/>
      <c r="AUD2697" s="114"/>
      <c r="AUE2697" s="114"/>
      <c r="AUF2697" s="114"/>
      <c r="AUG2697" s="114"/>
      <c r="AUH2697" s="114"/>
      <c r="AUI2697" s="114"/>
      <c r="AUJ2697" s="114"/>
      <c r="AUK2697" s="114"/>
      <c r="AUL2697" s="114"/>
      <c r="AUM2697" s="114"/>
      <c r="AUN2697" s="114"/>
      <c r="AUO2697" s="114"/>
      <c r="AUP2697" s="114"/>
      <c r="AUQ2697" s="114"/>
      <c r="AUR2697" s="114"/>
      <c r="AUS2697" s="114"/>
      <c r="AUT2697" s="114"/>
      <c r="AUU2697" s="114"/>
      <c r="AUV2697" s="114"/>
      <c r="AUW2697" s="114"/>
      <c r="AUX2697" s="114"/>
      <c r="AUY2697" s="114"/>
      <c r="AUZ2697" s="114"/>
      <c r="AVA2697" s="114"/>
      <c r="AVB2697" s="114"/>
      <c r="AVC2697" s="114"/>
      <c r="AVD2697" s="114"/>
      <c r="AVE2697" s="114"/>
      <c r="AVF2697" s="114"/>
      <c r="AVG2697" s="114"/>
      <c r="AVH2697" s="114"/>
      <c r="AVI2697" s="114"/>
      <c r="AVJ2697" s="114"/>
      <c r="AVK2697" s="114"/>
      <c r="AVL2697" s="114"/>
      <c r="AVM2697" s="114"/>
      <c r="AVN2697" s="114"/>
      <c r="AVO2697" s="114"/>
      <c r="AVP2697" s="114"/>
      <c r="AVQ2697" s="114"/>
      <c r="AVR2697" s="114"/>
      <c r="AVS2697" s="114"/>
      <c r="AVT2697" s="114"/>
      <c r="AVU2697" s="114"/>
      <c r="AVV2697" s="114"/>
      <c r="AVW2697" s="114"/>
      <c r="AVX2697" s="114"/>
      <c r="AVY2697" s="114"/>
      <c r="AVZ2697" s="114"/>
      <c r="AWA2697" s="114"/>
      <c r="AWB2697" s="114"/>
      <c r="AWC2697" s="114"/>
      <c r="AWD2697" s="114"/>
      <c r="AWE2697" s="114"/>
      <c r="AWF2697" s="114"/>
      <c r="AWG2697" s="114"/>
      <c r="AWH2697" s="114"/>
      <c r="AWI2697" s="114"/>
      <c r="AWJ2697" s="114"/>
      <c r="AWK2697" s="114"/>
      <c r="AWL2697" s="114"/>
      <c r="AWM2697" s="114"/>
      <c r="AWN2697" s="114"/>
      <c r="AWO2697" s="114"/>
      <c r="AWP2697" s="114"/>
      <c r="AWQ2697" s="114"/>
      <c r="AWR2697" s="114"/>
      <c r="AWS2697" s="114"/>
      <c r="AWT2697" s="114"/>
      <c r="AWU2697" s="114"/>
      <c r="AWV2697" s="114"/>
      <c r="AWW2697" s="114"/>
      <c r="AWX2697" s="114"/>
      <c r="AWY2697" s="114"/>
      <c r="AWZ2697" s="114"/>
      <c r="AXA2697" s="114"/>
      <c r="AXB2697" s="114"/>
      <c r="AXC2697" s="114"/>
      <c r="AXD2697" s="114"/>
      <c r="AXE2697" s="114"/>
      <c r="AXF2697" s="114"/>
      <c r="AXG2697" s="114"/>
      <c r="AXH2697" s="114"/>
      <c r="AXI2697" s="114"/>
      <c r="AXJ2697" s="114"/>
      <c r="AXK2697" s="114"/>
      <c r="AXL2697" s="114"/>
      <c r="AXM2697" s="114"/>
      <c r="AXN2697" s="114"/>
      <c r="AXO2697" s="114"/>
      <c r="AXP2697" s="114"/>
      <c r="AXQ2697" s="114"/>
      <c r="AXR2697" s="114"/>
      <c r="AXS2697" s="114"/>
      <c r="AXT2697" s="114"/>
      <c r="AXU2697" s="114"/>
      <c r="AXV2697" s="114"/>
      <c r="AXW2697" s="114"/>
      <c r="AXX2697" s="114"/>
      <c r="AXY2697" s="114"/>
      <c r="AXZ2697" s="114"/>
      <c r="AYA2697" s="114"/>
      <c r="AYB2697" s="114"/>
      <c r="AYC2697" s="114"/>
      <c r="AYD2697" s="114"/>
      <c r="AYE2697" s="114"/>
      <c r="AYF2697" s="114"/>
      <c r="AYG2697" s="114"/>
      <c r="AYH2697" s="114"/>
      <c r="AYI2697" s="114"/>
      <c r="AYJ2697" s="114"/>
      <c r="AYK2697" s="114"/>
      <c r="AYL2697" s="114"/>
      <c r="AYM2697" s="114"/>
      <c r="AYN2697" s="114"/>
      <c r="AYO2697" s="114"/>
      <c r="AYP2697" s="114"/>
      <c r="AYQ2697" s="114"/>
      <c r="AYR2697" s="114"/>
      <c r="AYS2697" s="114"/>
      <c r="AYT2697" s="114"/>
      <c r="AYU2697" s="114"/>
      <c r="AYV2697" s="114"/>
      <c r="AYW2697" s="114"/>
      <c r="AYX2697" s="114"/>
      <c r="AYY2697" s="114"/>
      <c r="AYZ2697" s="114"/>
      <c r="AZA2697" s="114"/>
      <c r="AZB2697" s="114"/>
      <c r="AZC2697" s="114"/>
      <c r="AZD2697" s="114"/>
      <c r="AZE2697" s="114"/>
      <c r="AZF2697" s="114"/>
      <c r="AZG2697" s="114"/>
      <c r="AZH2697" s="114"/>
      <c r="AZI2697" s="114"/>
      <c r="AZJ2697" s="114"/>
      <c r="AZK2697" s="114"/>
      <c r="AZL2697" s="114"/>
      <c r="AZM2697" s="114"/>
      <c r="AZN2697" s="114"/>
      <c r="AZO2697" s="114"/>
      <c r="AZP2697" s="114"/>
      <c r="AZQ2697" s="114"/>
      <c r="AZR2697" s="114"/>
      <c r="AZS2697" s="114"/>
      <c r="AZT2697" s="114"/>
      <c r="AZU2697" s="114"/>
      <c r="AZV2697" s="114"/>
      <c r="AZW2697" s="114"/>
      <c r="AZX2697" s="114"/>
      <c r="AZY2697" s="114"/>
      <c r="AZZ2697" s="114"/>
      <c r="BAA2697" s="114"/>
      <c r="BAB2697" s="114"/>
      <c r="BAC2697" s="114"/>
      <c r="BAD2697" s="114"/>
      <c r="BAE2697" s="114"/>
      <c r="BAF2697" s="114"/>
      <c r="BAG2697" s="114"/>
      <c r="BAH2697" s="114"/>
      <c r="BAI2697" s="114"/>
      <c r="BAJ2697" s="114"/>
      <c r="BAK2697" s="114"/>
      <c r="BAL2697" s="114"/>
      <c r="BAM2697" s="114"/>
      <c r="BAN2697" s="114"/>
      <c r="BAO2697" s="114"/>
      <c r="BAP2697" s="114"/>
      <c r="BAQ2697" s="114"/>
      <c r="BAR2697" s="114"/>
      <c r="BAS2697" s="114"/>
      <c r="BAT2697" s="114"/>
      <c r="BAU2697" s="114"/>
      <c r="BAV2697" s="114"/>
      <c r="BAW2697" s="114"/>
      <c r="BAX2697" s="114"/>
      <c r="BAY2697" s="114"/>
      <c r="BAZ2697" s="114"/>
      <c r="BBA2697" s="114"/>
      <c r="BBB2697" s="114"/>
      <c r="BBC2697" s="114"/>
      <c r="BBD2697" s="114"/>
      <c r="BBE2697" s="114"/>
      <c r="BBF2697" s="114"/>
      <c r="BBG2697" s="114"/>
      <c r="BBH2697" s="114"/>
      <c r="BBI2697" s="114"/>
      <c r="BBJ2697" s="114"/>
      <c r="BBK2697" s="114"/>
      <c r="BBL2697" s="114"/>
      <c r="BBM2697" s="114"/>
      <c r="BBN2697" s="114"/>
      <c r="BBO2697" s="114"/>
      <c r="BBP2697" s="114"/>
      <c r="BBQ2697" s="114"/>
      <c r="BBR2697" s="114"/>
      <c r="BBS2697" s="114"/>
      <c r="BBT2697" s="114"/>
      <c r="BBU2697" s="114"/>
      <c r="BBV2697" s="114"/>
      <c r="BBW2697" s="114"/>
      <c r="BBX2697" s="114"/>
      <c r="BBY2697" s="114"/>
      <c r="BBZ2697" s="114"/>
      <c r="BCA2697" s="114"/>
      <c r="BCB2697" s="114"/>
      <c r="BCC2697" s="114"/>
      <c r="BCD2697" s="114"/>
      <c r="BCE2697" s="114"/>
      <c r="BCF2697" s="114"/>
      <c r="BCG2697" s="114"/>
      <c r="BCH2697" s="114"/>
      <c r="BCI2697" s="114"/>
      <c r="BCJ2697" s="114"/>
      <c r="BCK2697" s="114"/>
      <c r="BCL2697" s="114"/>
      <c r="BCM2697" s="114"/>
      <c r="BCN2697" s="114"/>
      <c r="BCO2697" s="114"/>
      <c r="BCP2697" s="114"/>
      <c r="BCQ2697" s="114"/>
      <c r="BCR2697" s="114"/>
      <c r="BCS2697" s="114"/>
      <c r="BCT2697" s="114"/>
      <c r="BCU2697" s="114"/>
      <c r="BCV2697" s="114"/>
      <c r="BCW2697" s="114"/>
      <c r="BCX2697" s="114"/>
      <c r="BCY2697" s="114"/>
      <c r="BCZ2697" s="114"/>
      <c r="BDA2697" s="114"/>
      <c r="BDB2697" s="114"/>
      <c r="BDC2697" s="114"/>
      <c r="BDD2697" s="114"/>
      <c r="BDE2697" s="114"/>
      <c r="BDF2697" s="114"/>
      <c r="BDG2697" s="114"/>
      <c r="BDH2697" s="114"/>
      <c r="BDI2697" s="114"/>
      <c r="BDJ2697" s="114"/>
      <c r="BDK2697" s="114"/>
      <c r="BDL2697" s="114"/>
      <c r="BDM2697" s="114"/>
      <c r="BDN2697" s="114"/>
      <c r="BDO2697" s="114"/>
      <c r="BDP2697" s="114"/>
      <c r="BDQ2697" s="114"/>
      <c r="BDR2697" s="114"/>
      <c r="BDS2697" s="114"/>
      <c r="BDT2697" s="114"/>
      <c r="BDU2697" s="114"/>
      <c r="BDV2697" s="114"/>
      <c r="BDW2697" s="114"/>
      <c r="BDX2697" s="114"/>
      <c r="BDY2697" s="114"/>
      <c r="BDZ2697" s="114"/>
      <c r="BEA2697" s="114"/>
      <c r="BEB2697" s="114"/>
      <c r="BEC2697" s="114"/>
      <c r="BED2697" s="114"/>
      <c r="BEE2697" s="114"/>
      <c r="BEF2697" s="114"/>
      <c r="BEG2697" s="114"/>
      <c r="BEH2697" s="114"/>
      <c r="BEI2697" s="114"/>
      <c r="BEJ2697" s="114"/>
      <c r="BEK2697" s="114"/>
      <c r="BEL2697" s="114"/>
      <c r="BEM2697" s="114"/>
      <c r="BEN2697" s="114"/>
      <c r="BEO2697" s="114"/>
      <c r="BEP2697" s="114"/>
      <c r="BEQ2697" s="114"/>
      <c r="BER2697" s="114"/>
      <c r="BES2697" s="114"/>
      <c r="BET2697" s="114"/>
      <c r="BEU2697" s="114"/>
      <c r="BEV2697" s="114"/>
      <c r="BEW2697" s="114"/>
      <c r="BEX2697" s="114"/>
      <c r="BEY2697" s="114"/>
      <c r="BEZ2697" s="114"/>
      <c r="BFA2697" s="114"/>
      <c r="BFB2697" s="114"/>
      <c r="BFC2697" s="114"/>
      <c r="BFD2697" s="114"/>
      <c r="BFE2697" s="114"/>
      <c r="BFF2697" s="114"/>
      <c r="BFG2697" s="114"/>
      <c r="BFH2697" s="114"/>
      <c r="BFI2697" s="114"/>
      <c r="BFJ2697" s="114"/>
      <c r="BFK2697" s="114"/>
      <c r="BFL2697" s="114"/>
      <c r="BFM2697" s="114"/>
      <c r="BFN2697" s="114"/>
      <c r="BFO2697" s="114"/>
      <c r="BFP2697" s="114"/>
      <c r="BFQ2697" s="114"/>
      <c r="BFR2697" s="114"/>
      <c r="BFS2697" s="114"/>
      <c r="BFT2697" s="114"/>
      <c r="BFU2697" s="114"/>
      <c r="BFV2697" s="114"/>
      <c r="BFW2697" s="114"/>
      <c r="BFX2697" s="114"/>
      <c r="BFY2697" s="114"/>
      <c r="BFZ2697" s="114"/>
      <c r="BGA2697" s="114"/>
      <c r="BGB2697" s="114"/>
      <c r="BGC2697" s="114"/>
      <c r="BGD2697" s="114"/>
      <c r="BGE2697" s="114"/>
      <c r="BGF2697" s="114"/>
      <c r="BGG2697" s="114"/>
      <c r="BGH2697" s="114"/>
      <c r="BGI2697" s="114"/>
      <c r="BGJ2697" s="114"/>
      <c r="BGK2697" s="114"/>
      <c r="BGL2697" s="114"/>
      <c r="BGM2697" s="114"/>
      <c r="BGN2697" s="114"/>
      <c r="BGO2697" s="114"/>
      <c r="BGP2697" s="114"/>
      <c r="BGQ2697" s="114"/>
      <c r="BGR2697" s="114"/>
      <c r="BGS2697" s="114"/>
      <c r="BGT2697" s="114"/>
      <c r="BGU2697" s="114"/>
      <c r="BGV2697" s="114"/>
      <c r="BGW2697" s="114"/>
      <c r="BGX2697" s="114"/>
      <c r="BGY2697" s="114"/>
      <c r="BGZ2697" s="114"/>
      <c r="BHA2697" s="114"/>
      <c r="BHB2697" s="114"/>
      <c r="BHC2697" s="114"/>
      <c r="BHD2697" s="114"/>
      <c r="BHE2697" s="114"/>
      <c r="BHF2697" s="114"/>
      <c r="BHG2697" s="114"/>
      <c r="BHH2697" s="114"/>
      <c r="BHI2697" s="114"/>
      <c r="BHJ2697" s="114"/>
      <c r="BHK2697" s="114"/>
      <c r="BHL2697" s="114"/>
      <c r="BHM2697" s="114"/>
      <c r="BHN2697" s="114"/>
      <c r="BHO2697" s="114"/>
      <c r="BHP2697" s="114"/>
      <c r="BHQ2697" s="114"/>
      <c r="BHR2697" s="114"/>
      <c r="BHS2697" s="114"/>
      <c r="BHT2697" s="114"/>
      <c r="BHU2697" s="114"/>
      <c r="BHV2697" s="114"/>
      <c r="BHW2697" s="114"/>
      <c r="BHX2697" s="114"/>
      <c r="BHY2697" s="114"/>
      <c r="BHZ2697" s="114"/>
      <c r="BIA2697" s="114"/>
      <c r="BIB2697" s="114"/>
      <c r="BIC2697" s="114"/>
      <c r="BID2697" s="114"/>
      <c r="BIE2697" s="114"/>
      <c r="BIF2697" s="114"/>
      <c r="BIG2697" s="114"/>
      <c r="BIH2697" s="114"/>
      <c r="BII2697" s="114"/>
      <c r="BIJ2697" s="114"/>
      <c r="BIK2697" s="114"/>
      <c r="BIL2697" s="114"/>
      <c r="BIM2697" s="114"/>
      <c r="BIN2697" s="114"/>
      <c r="BIO2697" s="114"/>
      <c r="BIP2697" s="114"/>
      <c r="BIQ2697" s="114"/>
      <c r="BIR2697" s="114"/>
      <c r="BIS2697" s="114"/>
      <c r="BIT2697" s="114"/>
      <c r="BIU2697" s="114"/>
      <c r="BIV2697" s="114"/>
      <c r="BIW2697" s="114"/>
      <c r="BIX2697" s="114"/>
      <c r="BIY2697" s="114"/>
      <c r="BIZ2697" s="114"/>
      <c r="BJA2697" s="114"/>
      <c r="BJB2697" s="114"/>
      <c r="BJC2697" s="114"/>
      <c r="BJD2697" s="114"/>
      <c r="BJE2697" s="114"/>
      <c r="BJF2697" s="114"/>
      <c r="BJG2697" s="114"/>
      <c r="BJH2697" s="114"/>
      <c r="BJI2697" s="114"/>
      <c r="BJJ2697" s="114"/>
      <c r="BJK2697" s="114"/>
      <c r="BJL2697" s="114"/>
      <c r="BJM2697" s="114"/>
      <c r="BJN2697" s="114"/>
      <c r="BJO2697" s="114"/>
      <c r="BJP2697" s="114"/>
      <c r="BJQ2697" s="114"/>
      <c r="BJR2697" s="114"/>
      <c r="BJS2697" s="114"/>
      <c r="BJT2697" s="114"/>
      <c r="BJU2697" s="114"/>
      <c r="BJV2697" s="114"/>
      <c r="BJW2697" s="114"/>
      <c r="BJX2697" s="114"/>
      <c r="BJY2697" s="114"/>
      <c r="BJZ2697" s="114"/>
      <c r="BKA2697" s="114"/>
      <c r="BKB2697" s="114"/>
      <c r="BKC2697" s="114"/>
      <c r="BKD2697" s="114"/>
      <c r="BKE2697" s="114"/>
      <c r="BKF2697" s="114"/>
      <c r="BKG2697" s="114"/>
      <c r="BKH2697" s="114"/>
      <c r="BKI2697" s="114"/>
      <c r="BKJ2697" s="114"/>
      <c r="BKK2697" s="114"/>
      <c r="BKL2697" s="114"/>
      <c r="BKM2697" s="114"/>
      <c r="BKN2697" s="114"/>
      <c r="BKO2697" s="114"/>
      <c r="BKP2697" s="114"/>
      <c r="BKQ2697" s="114"/>
      <c r="BKR2697" s="114"/>
      <c r="BKS2697" s="114"/>
      <c r="BKT2697" s="114"/>
      <c r="BKU2697" s="114"/>
      <c r="BKV2697" s="114"/>
      <c r="BKW2697" s="114"/>
      <c r="BKX2697" s="114"/>
      <c r="BKY2697" s="114"/>
      <c r="BKZ2697" s="114"/>
      <c r="BLA2697" s="114"/>
      <c r="BLB2697" s="114"/>
      <c r="BLC2697" s="114"/>
      <c r="BLD2697" s="114"/>
      <c r="BLE2697" s="114"/>
      <c r="BLF2697" s="114"/>
      <c r="BLG2697" s="114"/>
      <c r="BLH2697" s="114"/>
      <c r="BLI2697" s="114"/>
      <c r="BLJ2697" s="114"/>
      <c r="BLK2697" s="114"/>
      <c r="BLL2697" s="114"/>
      <c r="BLM2697" s="114"/>
      <c r="BLN2697" s="114"/>
      <c r="BLO2697" s="114"/>
      <c r="BLP2697" s="114"/>
      <c r="BLQ2697" s="114"/>
      <c r="BLR2697" s="114"/>
      <c r="BLS2697" s="114"/>
      <c r="BLT2697" s="114"/>
      <c r="BLU2697" s="114"/>
      <c r="BLV2697" s="114"/>
      <c r="BLW2697" s="114"/>
      <c r="BLX2697" s="114"/>
      <c r="BLY2697" s="114"/>
      <c r="BLZ2697" s="114"/>
      <c r="BMA2697" s="114"/>
      <c r="BMB2697" s="114"/>
      <c r="BMC2697" s="114"/>
      <c r="BMD2697" s="114"/>
      <c r="BME2697" s="114"/>
      <c r="BMF2697" s="114"/>
      <c r="BMG2697" s="114"/>
      <c r="BMH2697" s="114"/>
      <c r="BMI2697" s="114"/>
      <c r="BMJ2697" s="114"/>
      <c r="BMK2697" s="114"/>
      <c r="BML2697" s="114"/>
      <c r="BMM2697" s="114"/>
      <c r="BMN2697" s="114"/>
      <c r="BMO2697" s="114"/>
      <c r="BMP2697" s="114"/>
      <c r="BMQ2697" s="114"/>
      <c r="BMR2697" s="114"/>
      <c r="BMS2697" s="114"/>
      <c r="BMT2697" s="114"/>
      <c r="BMU2697" s="114"/>
      <c r="BMV2697" s="114"/>
      <c r="BMW2697" s="114"/>
      <c r="BMX2697" s="114"/>
      <c r="BMY2697" s="114"/>
      <c r="BMZ2697" s="114"/>
      <c r="BNA2697" s="114"/>
      <c r="BNB2697" s="114"/>
      <c r="BNC2697" s="114"/>
      <c r="BND2697" s="114"/>
      <c r="BNE2697" s="114"/>
      <c r="BNF2697" s="114"/>
      <c r="BNG2697" s="114"/>
      <c r="BNH2697" s="114"/>
      <c r="BNI2697" s="114"/>
      <c r="BNJ2697" s="114"/>
      <c r="BNK2697" s="114"/>
      <c r="BNL2697" s="114"/>
      <c r="BNM2697" s="114"/>
      <c r="BNN2697" s="114"/>
      <c r="BNO2697" s="114"/>
      <c r="BNP2697" s="114"/>
      <c r="BNQ2697" s="114"/>
      <c r="BNR2697" s="114"/>
      <c r="BNS2697" s="114"/>
      <c r="BNT2697" s="114"/>
      <c r="BNU2697" s="114"/>
      <c r="BNV2697" s="114"/>
      <c r="BNW2697" s="114"/>
      <c r="BNX2697" s="114"/>
      <c r="BNY2697" s="114"/>
      <c r="BNZ2697" s="114"/>
      <c r="BOA2697" s="114"/>
      <c r="BOB2697" s="114"/>
      <c r="BOC2697" s="114"/>
      <c r="BOD2697" s="114"/>
      <c r="BOE2697" s="114"/>
      <c r="BOF2697" s="114"/>
      <c r="BOG2697" s="114"/>
      <c r="BOH2697" s="114"/>
      <c r="BOI2697" s="114"/>
      <c r="BOJ2697" s="114"/>
      <c r="BOK2697" s="114"/>
      <c r="BOL2697" s="114"/>
      <c r="BOM2697" s="114"/>
      <c r="BON2697" s="114"/>
      <c r="BOO2697" s="114"/>
      <c r="BOP2697" s="114"/>
      <c r="BOQ2697" s="114"/>
      <c r="BOR2697" s="114"/>
      <c r="BOS2697" s="114"/>
      <c r="BOT2697" s="114"/>
      <c r="BOU2697" s="114"/>
      <c r="BOV2697" s="114"/>
      <c r="BOW2697" s="114"/>
      <c r="BOX2697" s="114"/>
      <c r="BOY2697" s="114"/>
      <c r="BOZ2697" s="114"/>
      <c r="BPA2697" s="114"/>
      <c r="BPB2697" s="114"/>
      <c r="BPC2697" s="114"/>
      <c r="BPD2697" s="114"/>
      <c r="BPE2697" s="114"/>
      <c r="BPF2697" s="114"/>
      <c r="BPG2697" s="114"/>
      <c r="BPH2697" s="114"/>
      <c r="BPI2697" s="114"/>
      <c r="BPJ2697" s="114"/>
      <c r="BPK2697" s="114"/>
      <c r="BPL2697" s="114"/>
      <c r="BPM2697" s="114"/>
      <c r="BPN2697" s="114"/>
      <c r="BPO2697" s="114"/>
      <c r="BPP2697" s="114"/>
      <c r="BPQ2697" s="114"/>
      <c r="BPR2697" s="114"/>
      <c r="BPS2697" s="114"/>
      <c r="BPT2697" s="114"/>
      <c r="BPU2697" s="114"/>
      <c r="BPV2697" s="114"/>
      <c r="BPW2697" s="114"/>
      <c r="BPX2697" s="114"/>
      <c r="BPY2697" s="114"/>
      <c r="BPZ2697" s="114"/>
      <c r="BQA2697" s="114"/>
      <c r="BQB2697" s="114"/>
      <c r="BQC2697" s="114"/>
      <c r="BQD2697" s="114"/>
      <c r="BQE2697" s="114"/>
      <c r="BQF2697" s="114"/>
      <c r="BQG2697" s="114"/>
      <c r="BQH2697" s="114"/>
      <c r="BQI2697" s="114"/>
      <c r="BQJ2697" s="114"/>
      <c r="BQK2697" s="114"/>
      <c r="BQL2697" s="114"/>
      <c r="BQM2697" s="114"/>
      <c r="BQN2697" s="114"/>
      <c r="BQO2697" s="114"/>
      <c r="BQP2697" s="114"/>
      <c r="BQQ2697" s="114"/>
      <c r="BQR2697" s="114"/>
      <c r="BQS2697" s="114"/>
      <c r="BQT2697" s="114"/>
      <c r="BQU2697" s="114"/>
      <c r="BQV2697" s="114"/>
      <c r="BQW2697" s="114"/>
      <c r="BQX2697" s="114"/>
      <c r="BQY2697" s="114"/>
      <c r="BQZ2697" s="114"/>
      <c r="BRA2697" s="114"/>
      <c r="BRB2697" s="114"/>
      <c r="BRC2697" s="114"/>
      <c r="BRD2697" s="114"/>
      <c r="BRE2697" s="114"/>
      <c r="BRF2697" s="114"/>
      <c r="BRG2697" s="114"/>
      <c r="BRH2697" s="114"/>
      <c r="BRI2697" s="114"/>
      <c r="BRJ2697" s="114"/>
      <c r="BRK2697" s="114"/>
      <c r="BRL2697" s="114"/>
      <c r="BRM2697" s="114"/>
      <c r="BRN2697" s="114"/>
      <c r="BRO2697" s="114"/>
      <c r="BRP2697" s="114"/>
      <c r="BRQ2697" s="114"/>
      <c r="BRR2697" s="114"/>
      <c r="BRS2697" s="114"/>
      <c r="BRT2697" s="114"/>
      <c r="BRU2697" s="114"/>
      <c r="BRV2697" s="114"/>
      <c r="BRW2697" s="114"/>
      <c r="BRX2697" s="114"/>
      <c r="BRY2697" s="114"/>
      <c r="BRZ2697" s="114"/>
      <c r="BSA2697" s="114"/>
      <c r="BSB2697" s="114"/>
      <c r="BSC2697" s="114"/>
      <c r="BSD2697" s="114"/>
      <c r="BSE2697" s="114"/>
      <c r="BSF2697" s="114"/>
      <c r="BSG2697" s="114"/>
      <c r="BSH2697" s="114"/>
      <c r="BSI2697" s="114"/>
      <c r="BSJ2697" s="114"/>
      <c r="BSK2697" s="114"/>
      <c r="BSL2697" s="114"/>
      <c r="BSM2697" s="114"/>
      <c r="BSN2697" s="114"/>
      <c r="BSO2697" s="114"/>
      <c r="BSP2697" s="114"/>
      <c r="BSQ2697" s="114"/>
      <c r="BSR2697" s="114"/>
      <c r="BSS2697" s="114"/>
      <c r="BST2697" s="114"/>
      <c r="BSU2697" s="114"/>
      <c r="BSV2697" s="114"/>
      <c r="BSW2697" s="114"/>
      <c r="BSX2697" s="114"/>
      <c r="BSY2697" s="114"/>
      <c r="BSZ2697" s="114"/>
      <c r="BTA2697" s="114"/>
      <c r="BTB2697" s="114"/>
      <c r="BTC2697" s="114"/>
      <c r="BTD2697" s="114"/>
      <c r="BTE2697" s="114"/>
      <c r="BTF2697" s="114"/>
      <c r="BTG2697" s="114"/>
      <c r="BTH2697" s="114"/>
      <c r="BTI2697" s="114"/>
      <c r="BTJ2697" s="114"/>
      <c r="BTK2697" s="114"/>
      <c r="BTL2697" s="114"/>
      <c r="BTM2697" s="114"/>
      <c r="BTN2697" s="114"/>
      <c r="BTO2697" s="114"/>
      <c r="BTP2697" s="114"/>
      <c r="BTQ2697" s="114"/>
      <c r="BTR2697" s="114"/>
      <c r="BTS2697" s="114"/>
      <c r="BTT2697" s="114"/>
      <c r="BTU2697" s="114"/>
      <c r="BTV2697" s="114"/>
      <c r="BTW2697" s="114"/>
      <c r="BTX2697" s="114"/>
      <c r="BTY2697" s="114"/>
      <c r="BTZ2697" s="114"/>
      <c r="BUA2697" s="114"/>
      <c r="BUB2697" s="114"/>
      <c r="BUC2697" s="114"/>
      <c r="BUD2697" s="114"/>
      <c r="BUE2697" s="114"/>
      <c r="BUF2697" s="114"/>
      <c r="BUG2697" s="114"/>
      <c r="BUH2697" s="114"/>
      <c r="BUI2697" s="114"/>
      <c r="BUJ2697" s="114"/>
      <c r="BUK2697" s="114"/>
      <c r="BUL2697" s="114"/>
      <c r="BUM2697" s="114"/>
      <c r="BUN2697" s="114"/>
      <c r="BUO2697" s="114"/>
      <c r="BUP2697" s="114"/>
      <c r="BUQ2697" s="114"/>
      <c r="BUR2697" s="114"/>
      <c r="BUS2697" s="114"/>
      <c r="BUT2697" s="114"/>
      <c r="BUU2697" s="114"/>
      <c r="BUV2697" s="114"/>
      <c r="BUW2697" s="114"/>
      <c r="BUX2697" s="114"/>
      <c r="BUY2697" s="114"/>
      <c r="BUZ2697" s="114"/>
      <c r="BVA2697" s="114"/>
      <c r="BVB2697" s="114"/>
      <c r="BVC2697" s="114"/>
      <c r="BVD2697" s="114"/>
      <c r="BVE2697" s="114"/>
      <c r="BVF2697" s="114"/>
      <c r="BVG2697" s="114"/>
      <c r="BVH2697" s="114"/>
      <c r="BVI2697" s="114"/>
      <c r="BVJ2697" s="114"/>
      <c r="BVK2697" s="114"/>
      <c r="BVL2697" s="114"/>
      <c r="BVM2697" s="114"/>
      <c r="BVN2697" s="114"/>
      <c r="BVO2697" s="114"/>
      <c r="BVP2697" s="114"/>
      <c r="BVQ2697" s="114"/>
      <c r="BVR2697" s="114"/>
      <c r="BVS2697" s="114"/>
      <c r="BVT2697" s="114"/>
      <c r="BVU2697" s="114"/>
      <c r="BVV2697" s="114"/>
      <c r="BVW2697" s="114"/>
      <c r="BVX2697" s="114"/>
      <c r="BVY2697" s="114"/>
      <c r="BVZ2697" s="114"/>
      <c r="BWA2697" s="114"/>
      <c r="BWB2697" s="114"/>
      <c r="BWC2697" s="114"/>
      <c r="BWD2697" s="114"/>
      <c r="BWE2697" s="114"/>
      <c r="BWF2697" s="114"/>
      <c r="BWG2697" s="114"/>
      <c r="BWH2697" s="114"/>
      <c r="BWI2697" s="114"/>
      <c r="BWJ2697" s="114"/>
      <c r="BWK2697" s="114"/>
      <c r="BWL2697" s="114"/>
      <c r="BWM2697" s="114"/>
      <c r="BWN2697" s="114"/>
      <c r="BWO2697" s="114"/>
      <c r="BWP2697" s="114"/>
      <c r="BWQ2697" s="114"/>
      <c r="BWR2697" s="114"/>
      <c r="BWS2697" s="114"/>
      <c r="BWT2697" s="114"/>
      <c r="BWU2697" s="114"/>
      <c r="BWV2697" s="114"/>
      <c r="BWW2697" s="114"/>
      <c r="BWX2697" s="114"/>
      <c r="BWY2697" s="114"/>
      <c r="BWZ2697" s="114"/>
      <c r="BXA2697" s="114"/>
      <c r="BXB2697" s="114"/>
      <c r="BXC2697" s="114"/>
      <c r="BXD2697" s="114"/>
      <c r="BXE2697" s="114"/>
      <c r="BXF2697" s="114"/>
      <c r="BXG2697" s="114"/>
      <c r="BXH2697" s="114"/>
      <c r="BXI2697" s="114"/>
      <c r="BXJ2697" s="114"/>
      <c r="BXK2697" s="114"/>
      <c r="BXL2697" s="114"/>
      <c r="BXM2697" s="114"/>
      <c r="BXN2697" s="114"/>
      <c r="BXO2697" s="114"/>
      <c r="BXP2697" s="114"/>
      <c r="BXQ2697" s="114"/>
      <c r="BXR2697" s="114"/>
      <c r="BXS2697" s="114"/>
      <c r="BXT2697" s="114"/>
      <c r="BXU2697" s="114"/>
      <c r="BXV2697" s="114"/>
      <c r="BXW2697" s="114"/>
      <c r="BXX2697" s="114"/>
      <c r="BXY2697" s="114"/>
      <c r="BXZ2697" s="114"/>
      <c r="BYA2697" s="114"/>
      <c r="BYB2697" s="114"/>
      <c r="BYC2697" s="114"/>
      <c r="BYD2697" s="114"/>
      <c r="BYE2697" s="114"/>
      <c r="BYF2697" s="114"/>
      <c r="BYG2697" s="114"/>
      <c r="BYH2697" s="114"/>
      <c r="BYI2697" s="114"/>
      <c r="BYJ2697" s="114"/>
      <c r="BYK2697" s="114"/>
      <c r="BYL2697" s="114"/>
      <c r="BYM2697" s="114"/>
      <c r="BYN2697" s="114"/>
      <c r="BYO2697" s="114"/>
      <c r="BYP2697" s="114"/>
      <c r="BYQ2697" s="114"/>
      <c r="BYR2697" s="114"/>
      <c r="BYS2697" s="114"/>
      <c r="BYT2697" s="114"/>
      <c r="BYU2697" s="114"/>
      <c r="BYV2697" s="114"/>
      <c r="BYW2697" s="114"/>
      <c r="BYX2697" s="114"/>
      <c r="BYY2697" s="114"/>
      <c r="BYZ2697" s="114"/>
      <c r="BZA2697" s="114"/>
      <c r="BZB2697" s="114"/>
      <c r="BZC2697" s="114"/>
      <c r="BZD2697" s="114"/>
      <c r="BZE2697" s="114"/>
      <c r="BZF2697" s="114"/>
      <c r="BZG2697" s="114"/>
      <c r="BZH2697" s="114"/>
      <c r="BZI2697" s="114"/>
      <c r="BZJ2697" s="114"/>
      <c r="BZK2697" s="114"/>
      <c r="BZL2697" s="114"/>
      <c r="BZM2697" s="114"/>
      <c r="BZN2697" s="114"/>
      <c r="BZO2697" s="114"/>
      <c r="BZP2697" s="114"/>
      <c r="BZQ2697" s="114"/>
      <c r="BZR2697" s="114"/>
      <c r="BZS2697" s="114"/>
      <c r="BZT2697" s="114"/>
      <c r="BZU2697" s="114"/>
      <c r="BZV2697" s="114"/>
      <c r="BZW2697" s="114"/>
      <c r="BZX2697" s="114"/>
      <c r="BZY2697" s="114"/>
      <c r="BZZ2697" s="114"/>
      <c r="CAA2697" s="114"/>
      <c r="CAB2697" s="114"/>
      <c r="CAC2697" s="114"/>
      <c r="CAD2697" s="114"/>
      <c r="CAE2697" s="114"/>
      <c r="CAF2697" s="114"/>
      <c r="CAG2697" s="114"/>
      <c r="CAH2697" s="114"/>
      <c r="CAI2697" s="114"/>
      <c r="CAJ2697" s="114"/>
      <c r="CAK2697" s="114"/>
      <c r="CAL2697" s="114"/>
      <c r="CAM2697" s="114"/>
      <c r="CAN2697" s="114"/>
      <c r="CAO2697" s="114"/>
      <c r="CAP2697" s="114"/>
      <c r="CAQ2697" s="114"/>
      <c r="CAR2697" s="114"/>
      <c r="CAS2697" s="114"/>
      <c r="CAT2697" s="114"/>
      <c r="CAU2697" s="114"/>
      <c r="CAV2697" s="114"/>
      <c r="CAW2697" s="114"/>
      <c r="CAX2697" s="114"/>
      <c r="CAY2697" s="114"/>
      <c r="CAZ2697" s="114"/>
      <c r="CBA2697" s="114"/>
      <c r="CBB2697" s="114"/>
      <c r="CBC2697" s="114"/>
      <c r="CBD2697" s="114"/>
      <c r="CBE2697" s="114"/>
      <c r="CBF2697" s="114"/>
      <c r="CBG2697" s="114"/>
      <c r="CBH2697" s="114"/>
      <c r="CBI2697" s="114"/>
      <c r="CBJ2697" s="114"/>
      <c r="CBK2697" s="114"/>
      <c r="CBL2697" s="114"/>
      <c r="CBM2697" s="114"/>
      <c r="CBN2697" s="114"/>
      <c r="CBO2697" s="114"/>
      <c r="CBP2697" s="114"/>
      <c r="CBQ2697" s="114"/>
      <c r="CBR2697" s="114"/>
      <c r="CBS2697" s="114"/>
      <c r="CBT2697" s="114"/>
      <c r="CBU2697" s="114"/>
      <c r="CBV2697" s="114"/>
      <c r="CBW2697" s="114"/>
      <c r="CBX2697" s="114"/>
      <c r="CBY2697" s="114"/>
      <c r="CBZ2697" s="114"/>
      <c r="CCA2697" s="114"/>
      <c r="CCB2697" s="114"/>
      <c r="CCC2697" s="114"/>
      <c r="CCD2697" s="114"/>
      <c r="CCE2697" s="114"/>
      <c r="CCF2697" s="114"/>
      <c r="CCG2697" s="114"/>
      <c r="CCH2697" s="114"/>
      <c r="CCI2697" s="114"/>
      <c r="CCJ2697" s="114"/>
      <c r="CCK2697" s="114"/>
      <c r="CCL2697" s="114"/>
      <c r="CCM2697" s="114"/>
      <c r="CCN2697" s="114"/>
      <c r="CCO2697" s="114"/>
      <c r="CCP2697" s="114"/>
      <c r="CCQ2697" s="114"/>
      <c r="CCR2697" s="114"/>
      <c r="CCS2697" s="114"/>
      <c r="CCT2697" s="114"/>
      <c r="CCU2697" s="114"/>
      <c r="CCV2697" s="114"/>
      <c r="CCW2697" s="114"/>
      <c r="CCX2697" s="114"/>
      <c r="CCY2697" s="114"/>
      <c r="CCZ2697" s="114"/>
      <c r="CDA2697" s="114"/>
      <c r="CDB2697" s="114"/>
      <c r="CDC2697" s="114"/>
      <c r="CDD2697" s="114"/>
      <c r="CDE2697" s="114"/>
      <c r="CDF2697" s="114"/>
      <c r="CDG2697" s="114"/>
      <c r="CDH2697" s="114"/>
      <c r="CDI2697" s="114"/>
      <c r="CDJ2697" s="114"/>
      <c r="CDK2697" s="114"/>
      <c r="CDL2697" s="114"/>
      <c r="CDM2697" s="114"/>
      <c r="CDN2697" s="114"/>
      <c r="CDO2697" s="114"/>
      <c r="CDP2697" s="114"/>
      <c r="CDQ2697" s="114"/>
      <c r="CDR2697" s="114"/>
      <c r="CDS2697" s="114"/>
      <c r="CDT2697" s="114"/>
      <c r="CDU2697" s="114"/>
      <c r="CDV2697" s="114"/>
      <c r="CDW2697" s="114"/>
      <c r="CDX2697" s="114"/>
      <c r="CDY2697" s="114"/>
      <c r="CDZ2697" s="114"/>
      <c r="CEA2697" s="114"/>
      <c r="CEB2697" s="114"/>
      <c r="CEC2697" s="114"/>
      <c r="CED2697" s="114"/>
      <c r="CEE2697" s="114"/>
      <c r="CEF2697" s="114"/>
      <c r="CEG2697" s="114"/>
      <c r="CEH2697" s="114"/>
      <c r="CEI2697" s="114"/>
      <c r="CEJ2697" s="114"/>
      <c r="CEK2697" s="114"/>
      <c r="CEL2697" s="114"/>
      <c r="CEM2697" s="114"/>
      <c r="CEN2697" s="114"/>
      <c r="CEO2697" s="114"/>
      <c r="CEP2697" s="114"/>
      <c r="CEQ2697" s="114"/>
      <c r="CER2697" s="114"/>
      <c r="CES2697" s="114"/>
      <c r="CET2697" s="114"/>
      <c r="CEU2697" s="114"/>
      <c r="CEV2697" s="114"/>
      <c r="CEW2697" s="114"/>
      <c r="CEX2697" s="114"/>
      <c r="CEY2697" s="114"/>
      <c r="CEZ2697" s="114"/>
      <c r="CFA2697" s="114"/>
      <c r="CFB2697" s="114"/>
      <c r="CFC2697" s="114"/>
      <c r="CFD2697" s="114"/>
      <c r="CFE2697" s="114"/>
      <c r="CFF2697" s="114"/>
      <c r="CFG2697" s="114"/>
      <c r="CFH2697" s="114"/>
      <c r="CFI2697" s="114"/>
      <c r="CFJ2697" s="114"/>
      <c r="CFK2697" s="114"/>
      <c r="CFL2697" s="114"/>
      <c r="CFM2697" s="114"/>
      <c r="CFN2697" s="114"/>
      <c r="CFO2697" s="114"/>
      <c r="CFP2697" s="114"/>
      <c r="CFQ2697" s="114"/>
      <c r="CFR2697" s="114"/>
      <c r="CFS2697" s="114"/>
      <c r="CFT2697" s="114"/>
      <c r="CFU2697" s="114"/>
      <c r="CFV2697" s="114"/>
      <c r="CFW2697" s="114"/>
      <c r="CFX2697" s="114"/>
      <c r="CFY2697" s="114"/>
      <c r="CFZ2697" s="114"/>
      <c r="CGA2697" s="114"/>
      <c r="CGB2697" s="114"/>
      <c r="CGC2697" s="114"/>
      <c r="CGD2697" s="114"/>
      <c r="CGE2697" s="114"/>
      <c r="CGF2697" s="114"/>
      <c r="CGG2697" s="114"/>
      <c r="CGH2697" s="114"/>
      <c r="CGI2697" s="114"/>
      <c r="CGJ2697" s="114"/>
      <c r="CGK2697" s="114"/>
      <c r="CGL2697" s="114"/>
      <c r="CGM2697" s="114"/>
      <c r="CGN2697" s="114"/>
      <c r="CGO2697" s="114"/>
      <c r="CGP2697" s="114"/>
      <c r="CGQ2697" s="114"/>
      <c r="CGR2697" s="114"/>
      <c r="CGS2697" s="114"/>
      <c r="CGT2697" s="114"/>
      <c r="CGU2697" s="114"/>
      <c r="CGV2697" s="114"/>
      <c r="CGW2697" s="114"/>
      <c r="CGX2697" s="114"/>
      <c r="CGY2697" s="114"/>
      <c r="CGZ2697" s="114"/>
      <c r="CHA2697" s="114"/>
      <c r="CHB2697" s="114"/>
      <c r="CHC2697" s="114"/>
      <c r="CHD2697" s="114"/>
      <c r="CHE2697" s="114"/>
      <c r="CHF2697" s="114"/>
      <c r="CHG2697" s="114"/>
      <c r="CHH2697" s="114"/>
      <c r="CHI2697" s="114"/>
      <c r="CHJ2697" s="114"/>
      <c r="CHK2697" s="114"/>
      <c r="CHL2697" s="114"/>
      <c r="CHM2697" s="114"/>
      <c r="CHN2697" s="114"/>
      <c r="CHO2697" s="114"/>
      <c r="CHP2697" s="114"/>
      <c r="CHQ2697" s="114"/>
      <c r="CHR2697" s="114"/>
      <c r="CHS2697" s="114"/>
      <c r="CHT2697" s="114"/>
      <c r="CHU2697" s="114"/>
      <c r="CHV2697" s="114"/>
      <c r="CHW2697" s="114"/>
      <c r="CHX2697" s="114"/>
      <c r="CHY2697" s="114"/>
      <c r="CHZ2697" s="114"/>
      <c r="CIA2697" s="114"/>
      <c r="CIB2697" s="114"/>
      <c r="CIC2697" s="114"/>
      <c r="CID2697" s="114"/>
      <c r="CIE2697" s="114"/>
      <c r="CIF2697" s="114"/>
      <c r="CIG2697" s="114"/>
      <c r="CIH2697" s="114"/>
      <c r="CII2697" s="114"/>
      <c r="CIJ2697" s="114"/>
      <c r="CIK2697" s="114"/>
      <c r="CIL2697" s="114"/>
      <c r="CIM2697" s="114"/>
      <c r="CIN2697" s="114"/>
      <c r="CIO2697" s="114"/>
      <c r="CIP2697" s="114"/>
      <c r="CIQ2697" s="114"/>
      <c r="CIR2697" s="114"/>
      <c r="CIS2697" s="114"/>
      <c r="CIT2697" s="114"/>
      <c r="CIU2697" s="114"/>
      <c r="CIV2697" s="114"/>
      <c r="CIW2697" s="114"/>
      <c r="CIX2697" s="114"/>
      <c r="CIY2697" s="114"/>
      <c r="CIZ2697" s="114"/>
      <c r="CJA2697" s="114"/>
      <c r="CJB2697" s="114"/>
      <c r="CJC2697" s="114"/>
      <c r="CJD2697" s="114"/>
      <c r="CJE2697" s="114"/>
      <c r="CJF2697" s="114"/>
      <c r="CJG2697" s="114"/>
      <c r="CJH2697" s="114"/>
      <c r="CJI2697" s="114"/>
      <c r="CJJ2697" s="114"/>
      <c r="CJK2697" s="114"/>
      <c r="CJL2697" s="114"/>
      <c r="CJM2697" s="114"/>
      <c r="CJN2697" s="114"/>
      <c r="CJO2697" s="114"/>
      <c r="CJP2697" s="114"/>
      <c r="CJQ2697" s="114"/>
      <c r="CJR2697" s="114"/>
      <c r="CJS2697" s="114"/>
      <c r="CJT2697" s="114"/>
      <c r="CJU2697" s="114"/>
      <c r="CJV2697" s="114"/>
      <c r="CJW2697" s="114"/>
      <c r="CJX2697" s="114"/>
      <c r="CJY2697" s="114"/>
      <c r="CJZ2697" s="114"/>
      <c r="CKA2697" s="114"/>
      <c r="CKB2697" s="114"/>
      <c r="CKC2697" s="114"/>
      <c r="CKD2697" s="114"/>
      <c r="CKE2697" s="114"/>
      <c r="CKF2697" s="114"/>
      <c r="CKG2697" s="114"/>
      <c r="CKH2697" s="114"/>
      <c r="CKI2697" s="114"/>
      <c r="CKJ2697" s="114"/>
      <c r="CKK2697" s="114"/>
      <c r="CKL2697" s="114"/>
      <c r="CKM2697" s="114"/>
      <c r="CKN2697" s="114"/>
      <c r="CKO2697" s="114"/>
      <c r="CKP2697" s="114"/>
      <c r="CKQ2697" s="114"/>
      <c r="CKR2697" s="114"/>
      <c r="CKS2697" s="114"/>
      <c r="CKT2697" s="114"/>
      <c r="CKU2697" s="114"/>
      <c r="CKV2697" s="114"/>
      <c r="CKW2697" s="114"/>
      <c r="CKX2697" s="114"/>
      <c r="CKY2697" s="114"/>
      <c r="CKZ2697" s="114"/>
      <c r="CLA2697" s="114"/>
      <c r="CLB2697" s="114"/>
      <c r="CLC2697" s="114"/>
      <c r="CLD2697" s="114"/>
      <c r="CLE2697" s="114"/>
      <c r="CLF2697" s="114"/>
      <c r="CLG2697" s="114"/>
      <c r="CLH2697" s="114"/>
      <c r="CLI2697" s="114"/>
      <c r="CLJ2697" s="114"/>
      <c r="CLK2697" s="114"/>
      <c r="CLL2697" s="114"/>
      <c r="CLM2697" s="114"/>
      <c r="CLN2697" s="114"/>
      <c r="CLO2697" s="114"/>
      <c r="CLP2697" s="114"/>
      <c r="CLQ2697" s="114"/>
      <c r="CLR2697" s="114"/>
      <c r="CLS2697" s="114"/>
      <c r="CLT2697" s="114"/>
      <c r="CLU2697" s="114"/>
      <c r="CLV2697" s="114"/>
      <c r="CLW2697" s="114"/>
      <c r="CLX2697" s="114"/>
      <c r="CLY2697" s="114"/>
      <c r="CLZ2697" s="114"/>
      <c r="CMA2697" s="114"/>
      <c r="CMB2697" s="114"/>
      <c r="CMC2697" s="114"/>
      <c r="CMD2697" s="114"/>
      <c r="CME2697" s="114"/>
      <c r="CMF2697" s="114"/>
      <c r="CMG2697" s="114"/>
      <c r="CMH2697" s="114"/>
      <c r="CMI2697" s="114"/>
      <c r="CMJ2697" s="114"/>
      <c r="CMK2697" s="114"/>
      <c r="CML2697" s="114"/>
      <c r="CMM2697" s="114"/>
      <c r="CMN2697" s="114"/>
      <c r="CMO2697" s="114"/>
      <c r="CMP2697" s="114"/>
      <c r="CMQ2697" s="114"/>
      <c r="CMR2697" s="114"/>
      <c r="CMS2697" s="114"/>
      <c r="CMT2697" s="114"/>
      <c r="CMU2697" s="114"/>
      <c r="CMV2697" s="114"/>
      <c r="CMW2697" s="114"/>
      <c r="CMX2697" s="114"/>
      <c r="CMY2697" s="114"/>
      <c r="CMZ2697" s="114"/>
      <c r="CNA2697" s="114"/>
      <c r="CNB2697" s="114"/>
      <c r="CNC2697" s="114"/>
      <c r="CND2697" s="114"/>
      <c r="CNE2697" s="114"/>
      <c r="CNF2697" s="114"/>
      <c r="CNG2697" s="114"/>
      <c r="CNH2697" s="114"/>
      <c r="CNI2697" s="114"/>
      <c r="CNJ2697" s="114"/>
      <c r="CNK2697" s="114"/>
      <c r="CNL2697" s="114"/>
      <c r="CNM2697" s="114"/>
      <c r="CNN2697" s="114"/>
      <c r="CNO2697" s="114"/>
      <c r="CNP2697" s="114"/>
      <c r="CNQ2697" s="114"/>
      <c r="CNR2697" s="114"/>
      <c r="CNS2697" s="114"/>
      <c r="CNT2697" s="114"/>
      <c r="CNU2697" s="114"/>
      <c r="CNV2697" s="114"/>
      <c r="CNW2697" s="114"/>
      <c r="CNX2697" s="114"/>
      <c r="CNY2697" s="114"/>
      <c r="CNZ2697" s="114"/>
      <c r="COA2697" s="114"/>
      <c r="COB2697" s="114"/>
      <c r="COC2697" s="114"/>
      <c r="COD2697" s="114"/>
      <c r="COE2697" s="114"/>
      <c r="COF2697" s="114"/>
      <c r="COG2697" s="114"/>
      <c r="COH2697" s="114"/>
      <c r="COI2697" s="114"/>
      <c r="COJ2697" s="114"/>
      <c r="COK2697" s="114"/>
      <c r="COL2697" s="114"/>
      <c r="COM2697" s="114"/>
      <c r="CON2697" s="114"/>
      <c r="COO2697" s="114"/>
      <c r="COP2697" s="114"/>
      <c r="COQ2697" s="114"/>
      <c r="COR2697" s="114"/>
      <c r="COS2697" s="114"/>
      <c r="COT2697" s="114"/>
      <c r="COU2697" s="114"/>
      <c r="COV2697" s="114"/>
      <c r="COW2697" s="114"/>
      <c r="COX2697" s="114"/>
      <c r="COY2697" s="114"/>
      <c r="COZ2697" s="114"/>
      <c r="CPA2697" s="114"/>
      <c r="CPB2697" s="114"/>
      <c r="CPC2697" s="114"/>
      <c r="CPD2697" s="114"/>
      <c r="CPE2697" s="114"/>
      <c r="CPF2697" s="114"/>
      <c r="CPG2697" s="114"/>
      <c r="CPH2697" s="114"/>
      <c r="CPI2697" s="114"/>
      <c r="CPJ2697" s="114"/>
      <c r="CPK2697" s="114"/>
      <c r="CPL2697" s="114"/>
      <c r="CPM2697" s="114"/>
      <c r="CPN2697" s="114"/>
      <c r="CPO2697" s="114"/>
      <c r="CPP2697" s="114"/>
      <c r="CPQ2697" s="114"/>
      <c r="CPR2697" s="114"/>
      <c r="CPS2697" s="114"/>
      <c r="CPT2697" s="114"/>
      <c r="CPU2697" s="114"/>
      <c r="CPV2697" s="114"/>
      <c r="CPW2697" s="114"/>
      <c r="CPX2697" s="114"/>
      <c r="CPY2697" s="114"/>
      <c r="CPZ2697" s="114"/>
      <c r="CQA2697" s="114"/>
      <c r="CQB2697" s="114"/>
      <c r="CQC2697" s="114"/>
      <c r="CQD2697" s="114"/>
      <c r="CQE2697" s="114"/>
      <c r="CQF2697" s="114"/>
      <c r="CQG2697" s="114"/>
      <c r="CQH2697" s="114"/>
      <c r="CQI2697" s="114"/>
      <c r="CQJ2697" s="114"/>
      <c r="CQK2697" s="114"/>
      <c r="CQL2697" s="114"/>
      <c r="CQM2697" s="114"/>
      <c r="CQN2697" s="114"/>
      <c r="CQO2697" s="114"/>
      <c r="CQP2697" s="114"/>
      <c r="CQQ2697" s="114"/>
      <c r="CQR2697" s="114"/>
      <c r="CQS2697" s="114"/>
      <c r="CQT2697" s="114"/>
      <c r="CQU2697" s="114"/>
      <c r="CQV2697" s="114"/>
      <c r="CQW2697" s="114"/>
      <c r="CQX2697" s="114"/>
      <c r="CQY2697" s="114"/>
      <c r="CQZ2697" s="114"/>
      <c r="CRA2697" s="114"/>
      <c r="CRB2697" s="114"/>
      <c r="CRC2697" s="114"/>
      <c r="CRD2697" s="114"/>
      <c r="CRE2697" s="114"/>
      <c r="CRF2697" s="114"/>
      <c r="CRG2697" s="114"/>
      <c r="CRH2697" s="114"/>
      <c r="CRI2697" s="114"/>
      <c r="CRJ2697" s="114"/>
      <c r="CRK2697" s="114"/>
      <c r="CRL2697" s="114"/>
      <c r="CRM2697" s="114"/>
      <c r="CRN2697" s="114"/>
      <c r="CRO2697" s="114"/>
      <c r="CRP2697" s="114"/>
      <c r="CRQ2697" s="114"/>
      <c r="CRR2697" s="114"/>
      <c r="CRS2697" s="114"/>
      <c r="CRT2697" s="114"/>
      <c r="CRU2697" s="114"/>
      <c r="CRV2697" s="114"/>
      <c r="CRW2697" s="114"/>
      <c r="CRX2697" s="114"/>
      <c r="CRY2697" s="114"/>
      <c r="CRZ2697" s="114"/>
      <c r="CSA2697" s="114"/>
      <c r="CSB2697" s="114"/>
      <c r="CSC2697" s="114"/>
      <c r="CSD2697" s="114"/>
      <c r="CSE2697" s="114"/>
      <c r="CSF2697" s="114"/>
      <c r="CSG2697" s="114"/>
      <c r="CSH2697" s="114"/>
      <c r="CSI2697" s="114"/>
      <c r="CSJ2697" s="114"/>
      <c r="CSK2697" s="114"/>
      <c r="CSL2697" s="114"/>
      <c r="CSM2697" s="114"/>
      <c r="CSN2697" s="114"/>
      <c r="CSO2697" s="114"/>
      <c r="CSP2697" s="114"/>
      <c r="CSQ2697" s="114"/>
      <c r="CSR2697" s="114"/>
      <c r="CSS2697" s="114"/>
      <c r="CST2697" s="114"/>
      <c r="CSU2697" s="114"/>
      <c r="CSV2697" s="114"/>
      <c r="CSW2697" s="114"/>
      <c r="CSX2697" s="114"/>
      <c r="CSY2697" s="114"/>
      <c r="CSZ2697" s="114"/>
      <c r="CTA2697" s="114"/>
      <c r="CTB2697" s="114"/>
      <c r="CTC2697" s="114"/>
      <c r="CTD2697" s="114"/>
      <c r="CTE2697" s="114"/>
      <c r="CTF2697" s="114"/>
      <c r="CTG2697" s="114"/>
      <c r="CTH2697" s="114"/>
      <c r="CTI2697" s="114"/>
      <c r="CTJ2697" s="114"/>
      <c r="CTK2697" s="114"/>
      <c r="CTL2697" s="114"/>
      <c r="CTM2697" s="114"/>
      <c r="CTN2697" s="114"/>
      <c r="CTO2697" s="114"/>
      <c r="CTP2697" s="114"/>
      <c r="CTQ2697" s="114"/>
      <c r="CTR2697" s="114"/>
      <c r="CTS2697" s="114"/>
      <c r="CTT2697" s="114"/>
      <c r="CTU2697" s="114"/>
      <c r="CTV2697" s="114"/>
      <c r="CTW2697" s="114"/>
      <c r="CTX2697" s="114"/>
      <c r="CTY2697" s="114"/>
      <c r="CTZ2697" s="114"/>
      <c r="CUA2697" s="114"/>
      <c r="CUB2697" s="114"/>
      <c r="CUC2697" s="114"/>
      <c r="CUD2697" s="114"/>
      <c r="CUE2697" s="114"/>
      <c r="CUF2697" s="114"/>
      <c r="CUG2697" s="114"/>
      <c r="CUH2697" s="114"/>
      <c r="CUI2697" s="114"/>
      <c r="CUJ2697" s="114"/>
      <c r="CUK2697" s="114"/>
      <c r="CUL2697" s="114"/>
      <c r="CUM2697" s="114"/>
      <c r="CUN2697" s="114"/>
      <c r="CUO2697" s="114"/>
      <c r="CUP2697" s="114"/>
      <c r="CUQ2697" s="114"/>
      <c r="CUR2697" s="114"/>
      <c r="CUS2697" s="114"/>
      <c r="CUT2697" s="114"/>
      <c r="CUU2697" s="114"/>
      <c r="CUV2697" s="114"/>
      <c r="CUW2697" s="114"/>
      <c r="CUX2697" s="114"/>
      <c r="CUY2697" s="114"/>
      <c r="CUZ2697" s="114"/>
      <c r="CVA2697" s="114"/>
      <c r="CVB2697" s="114"/>
      <c r="CVC2697" s="114"/>
      <c r="CVD2697" s="114"/>
      <c r="CVE2697" s="114"/>
      <c r="CVF2697" s="114"/>
      <c r="CVG2697" s="114"/>
      <c r="CVH2697" s="114"/>
      <c r="CVI2697" s="114"/>
      <c r="CVJ2697" s="114"/>
      <c r="CVK2697" s="114"/>
      <c r="CVL2697" s="114"/>
      <c r="CVM2697" s="114"/>
      <c r="CVN2697" s="114"/>
      <c r="CVO2697" s="114"/>
      <c r="CVP2697" s="114"/>
      <c r="CVQ2697" s="114"/>
      <c r="CVR2697" s="114"/>
      <c r="CVS2697" s="114"/>
      <c r="CVT2697" s="114"/>
      <c r="CVU2697" s="114"/>
      <c r="CVV2697" s="114"/>
      <c r="CVW2697" s="114"/>
      <c r="CVX2697" s="114"/>
      <c r="CVY2697" s="114"/>
      <c r="CVZ2697" s="114"/>
      <c r="CWA2697" s="114"/>
      <c r="CWB2697" s="114"/>
      <c r="CWC2697" s="114"/>
      <c r="CWD2697" s="114"/>
      <c r="CWE2697" s="114"/>
      <c r="CWF2697" s="114"/>
      <c r="CWG2697" s="114"/>
      <c r="CWH2697" s="114"/>
      <c r="CWI2697" s="114"/>
      <c r="CWJ2697" s="114"/>
      <c r="CWK2697" s="114"/>
      <c r="CWL2697" s="114"/>
      <c r="CWM2697" s="114"/>
      <c r="CWN2697" s="114"/>
      <c r="CWO2697" s="114"/>
      <c r="CWP2697" s="114"/>
      <c r="CWQ2697" s="114"/>
      <c r="CWR2697" s="114"/>
      <c r="CWS2697" s="114"/>
      <c r="CWT2697" s="114"/>
      <c r="CWU2697" s="114"/>
      <c r="CWV2697" s="114"/>
      <c r="CWW2697" s="114"/>
      <c r="CWX2697" s="114"/>
      <c r="CWY2697" s="114"/>
      <c r="CWZ2697" s="114"/>
      <c r="CXA2697" s="114"/>
      <c r="CXB2697" s="114"/>
      <c r="CXC2697" s="114"/>
      <c r="CXD2697" s="114"/>
      <c r="CXE2697" s="114"/>
      <c r="CXF2697" s="114"/>
      <c r="CXG2697" s="114"/>
      <c r="CXH2697" s="114"/>
      <c r="CXI2697" s="114"/>
      <c r="CXJ2697" s="114"/>
      <c r="CXK2697" s="114"/>
      <c r="CXL2697" s="114"/>
      <c r="CXM2697" s="114"/>
      <c r="CXN2697" s="114"/>
      <c r="CXO2697" s="114"/>
      <c r="CXP2697" s="114"/>
      <c r="CXQ2697" s="114"/>
      <c r="CXR2697" s="114"/>
      <c r="CXS2697" s="114"/>
      <c r="CXT2697" s="114"/>
      <c r="CXU2697" s="114"/>
      <c r="CXV2697" s="114"/>
      <c r="CXW2697" s="114"/>
      <c r="CXX2697" s="114"/>
      <c r="CXY2697" s="114"/>
      <c r="CXZ2697" s="114"/>
      <c r="CYA2697" s="114"/>
      <c r="CYB2697" s="114"/>
      <c r="CYC2697" s="114"/>
      <c r="CYD2697" s="114"/>
      <c r="CYE2697" s="114"/>
      <c r="CYF2697" s="114"/>
      <c r="CYG2697" s="114"/>
      <c r="CYH2697" s="114"/>
      <c r="CYI2697" s="114"/>
      <c r="CYJ2697" s="114"/>
      <c r="CYK2697" s="114"/>
      <c r="CYL2697" s="114"/>
      <c r="CYM2697" s="114"/>
      <c r="CYN2697" s="114"/>
      <c r="CYO2697" s="114"/>
      <c r="CYP2697" s="114"/>
      <c r="CYQ2697" s="114"/>
      <c r="CYR2697" s="114"/>
      <c r="CYS2697" s="114"/>
      <c r="CYT2697" s="114"/>
      <c r="CYU2697" s="114"/>
      <c r="CYV2697" s="114"/>
      <c r="CYW2697" s="114"/>
      <c r="CYX2697" s="114"/>
      <c r="CYY2697" s="114"/>
      <c r="CYZ2697" s="114"/>
      <c r="CZA2697" s="114"/>
      <c r="CZB2697" s="114"/>
      <c r="CZC2697" s="114"/>
      <c r="CZD2697" s="114"/>
      <c r="CZE2697" s="114"/>
      <c r="CZF2697" s="114"/>
      <c r="CZG2697" s="114"/>
      <c r="CZH2697" s="114"/>
      <c r="CZI2697" s="114"/>
      <c r="CZJ2697" s="114"/>
      <c r="CZK2697" s="114"/>
      <c r="CZL2697" s="114"/>
      <c r="CZM2697" s="114"/>
      <c r="CZN2697" s="114"/>
      <c r="CZO2697" s="114"/>
      <c r="CZP2697" s="114"/>
      <c r="CZQ2697" s="114"/>
      <c r="CZR2697" s="114"/>
      <c r="CZS2697" s="114"/>
      <c r="CZT2697" s="114"/>
      <c r="CZU2697" s="114"/>
      <c r="CZV2697" s="114"/>
      <c r="CZW2697" s="114"/>
      <c r="CZX2697" s="114"/>
      <c r="CZY2697" s="114"/>
      <c r="CZZ2697" s="114"/>
      <c r="DAA2697" s="114"/>
      <c r="DAB2697" s="114"/>
      <c r="DAC2697" s="114"/>
      <c r="DAD2697" s="114"/>
      <c r="DAE2697" s="114"/>
      <c r="DAF2697" s="114"/>
      <c r="DAG2697" s="114"/>
      <c r="DAH2697" s="114"/>
      <c r="DAI2697" s="114"/>
      <c r="DAJ2697" s="114"/>
      <c r="DAK2697" s="114"/>
      <c r="DAL2697" s="114"/>
      <c r="DAM2697" s="114"/>
      <c r="DAN2697" s="114"/>
      <c r="DAO2697" s="114"/>
      <c r="DAP2697" s="114"/>
      <c r="DAQ2697" s="114"/>
      <c r="DAR2697" s="114"/>
      <c r="DAS2697" s="114"/>
      <c r="DAT2697" s="114"/>
      <c r="DAU2697" s="114"/>
      <c r="DAV2697" s="114"/>
      <c r="DAW2697" s="114"/>
      <c r="DAX2697" s="114"/>
      <c r="DAY2697" s="114"/>
      <c r="DAZ2697" s="114"/>
      <c r="DBA2697" s="114"/>
      <c r="DBB2697" s="114"/>
      <c r="DBC2697" s="114"/>
      <c r="DBD2697" s="114"/>
      <c r="DBE2697" s="114"/>
      <c r="DBF2697" s="114"/>
      <c r="DBG2697" s="114"/>
      <c r="DBH2697" s="114"/>
      <c r="DBI2697" s="114"/>
      <c r="DBJ2697" s="114"/>
      <c r="DBK2697" s="114"/>
      <c r="DBL2697" s="114"/>
      <c r="DBM2697" s="114"/>
      <c r="DBN2697" s="114"/>
      <c r="DBO2697" s="114"/>
      <c r="DBP2697" s="114"/>
      <c r="DBQ2697" s="114"/>
      <c r="DBR2697" s="114"/>
      <c r="DBS2697" s="114"/>
      <c r="DBT2697" s="114"/>
      <c r="DBU2697" s="114"/>
      <c r="DBV2697" s="114"/>
      <c r="DBW2697" s="114"/>
      <c r="DBX2697" s="114"/>
      <c r="DBY2697" s="114"/>
      <c r="DBZ2697" s="114"/>
      <c r="DCA2697" s="114"/>
      <c r="DCB2697" s="114"/>
      <c r="DCC2697" s="114"/>
      <c r="DCD2697" s="114"/>
      <c r="DCE2697" s="114"/>
      <c r="DCF2697" s="114"/>
      <c r="DCG2697" s="114"/>
      <c r="DCH2697" s="114"/>
      <c r="DCI2697" s="114"/>
      <c r="DCJ2697" s="114"/>
      <c r="DCK2697" s="114"/>
      <c r="DCL2697" s="114"/>
      <c r="DCM2697" s="114"/>
      <c r="DCN2697" s="114"/>
      <c r="DCO2697" s="114"/>
      <c r="DCP2697" s="114"/>
      <c r="DCQ2697" s="114"/>
      <c r="DCR2697" s="114"/>
      <c r="DCS2697" s="114"/>
      <c r="DCT2697" s="114"/>
      <c r="DCU2697" s="114"/>
      <c r="DCV2697" s="114"/>
      <c r="DCW2697" s="114"/>
      <c r="DCX2697" s="114"/>
      <c r="DCY2697" s="114"/>
      <c r="DCZ2697" s="114"/>
      <c r="DDA2697" s="114"/>
      <c r="DDB2697" s="114"/>
      <c r="DDC2697" s="114"/>
      <c r="DDD2697" s="114"/>
      <c r="DDE2697" s="114"/>
      <c r="DDF2697" s="114"/>
      <c r="DDG2697" s="114"/>
      <c r="DDH2697" s="114"/>
      <c r="DDI2697" s="114"/>
      <c r="DDJ2697" s="114"/>
      <c r="DDK2697" s="114"/>
      <c r="DDL2697" s="114"/>
      <c r="DDM2697" s="114"/>
      <c r="DDN2697" s="114"/>
      <c r="DDO2697" s="114"/>
      <c r="DDP2697" s="114"/>
      <c r="DDQ2697" s="114"/>
      <c r="DDR2697" s="114"/>
      <c r="DDS2697" s="114"/>
      <c r="DDT2697" s="114"/>
      <c r="DDU2697" s="114"/>
      <c r="DDV2697" s="114"/>
      <c r="DDW2697" s="114"/>
      <c r="DDX2697" s="114"/>
      <c r="DDY2697" s="114"/>
      <c r="DDZ2697" s="114"/>
      <c r="DEA2697" s="114"/>
      <c r="DEB2697" s="114"/>
      <c r="DEC2697" s="114"/>
      <c r="DED2697" s="114"/>
      <c r="DEE2697" s="114"/>
      <c r="DEF2697" s="114"/>
      <c r="DEG2697" s="114"/>
      <c r="DEH2697" s="114"/>
      <c r="DEI2697" s="114"/>
      <c r="DEJ2697" s="114"/>
      <c r="DEK2697" s="114"/>
      <c r="DEL2697" s="114"/>
      <c r="DEM2697" s="114"/>
      <c r="DEN2697" s="114"/>
      <c r="DEO2697" s="114"/>
      <c r="DEP2697" s="114"/>
      <c r="DEQ2697" s="114"/>
      <c r="DER2697" s="114"/>
      <c r="DES2697" s="114"/>
      <c r="DET2697" s="114"/>
      <c r="DEU2697" s="114"/>
      <c r="DEV2697" s="114"/>
      <c r="DEW2697" s="114"/>
      <c r="DEX2697" s="114"/>
      <c r="DEY2697" s="114"/>
      <c r="DEZ2697" s="114"/>
      <c r="DFA2697" s="114"/>
      <c r="DFB2697" s="114"/>
      <c r="DFC2697" s="114"/>
      <c r="DFD2697" s="114"/>
      <c r="DFE2697" s="114"/>
      <c r="DFF2697" s="114"/>
      <c r="DFG2697" s="114"/>
      <c r="DFH2697" s="114"/>
      <c r="DFI2697" s="114"/>
      <c r="DFJ2697" s="114"/>
      <c r="DFK2697" s="114"/>
      <c r="DFL2697" s="114"/>
      <c r="DFM2697" s="114"/>
      <c r="DFN2697" s="114"/>
      <c r="DFO2697" s="114"/>
      <c r="DFP2697" s="114"/>
      <c r="DFQ2697" s="114"/>
      <c r="DFR2697" s="114"/>
      <c r="DFS2697" s="114"/>
      <c r="DFT2697" s="114"/>
      <c r="DFU2697" s="114"/>
      <c r="DFV2697" s="114"/>
      <c r="DFW2697" s="114"/>
      <c r="DFX2697" s="114"/>
      <c r="DFY2697" s="114"/>
      <c r="DFZ2697" s="114"/>
      <c r="DGA2697" s="114"/>
      <c r="DGB2697" s="114"/>
      <c r="DGC2697" s="114"/>
      <c r="DGD2697" s="114"/>
      <c r="DGE2697" s="114"/>
      <c r="DGF2697" s="114"/>
      <c r="DGG2697" s="114"/>
      <c r="DGH2697" s="114"/>
      <c r="DGI2697" s="114"/>
      <c r="DGJ2697" s="114"/>
      <c r="DGK2697" s="114"/>
      <c r="DGL2697" s="114"/>
      <c r="DGM2697" s="114"/>
      <c r="DGN2697" s="114"/>
      <c r="DGO2697" s="114"/>
      <c r="DGP2697" s="114"/>
      <c r="DGQ2697" s="114"/>
      <c r="DGR2697" s="114"/>
      <c r="DGS2697" s="114"/>
      <c r="DGT2697" s="114"/>
      <c r="DGU2697" s="114"/>
      <c r="DGV2697" s="114"/>
      <c r="DGW2697" s="114"/>
      <c r="DGX2697" s="114"/>
      <c r="DGY2697" s="114"/>
      <c r="DGZ2697" s="114"/>
      <c r="DHA2697" s="114"/>
      <c r="DHB2697" s="114"/>
      <c r="DHC2697" s="114"/>
      <c r="DHD2697" s="114"/>
      <c r="DHE2697" s="114"/>
      <c r="DHF2697" s="114"/>
      <c r="DHG2697" s="114"/>
      <c r="DHH2697" s="114"/>
      <c r="DHI2697" s="114"/>
      <c r="DHJ2697" s="114"/>
      <c r="DHK2697" s="114"/>
      <c r="DHL2697" s="114"/>
      <c r="DHM2697" s="114"/>
      <c r="DHN2697" s="114"/>
      <c r="DHO2697" s="114"/>
      <c r="DHP2697" s="114"/>
      <c r="DHQ2697" s="114"/>
      <c r="DHR2697" s="114"/>
      <c r="DHS2697" s="114"/>
      <c r="DHT2697" s="114"/>
      <c r="DHU2697" s="114"/>
      <c r="DHV2697" s="114"/>
      <c r="DHW2697" s="114"/>
      <c r="DHX2697" s="114"/>
      <c r="DHY2697" s="114"/>
      <c r="DHZ2697" s="114"/>
      <c r="DIA2697" s="114"/>
      <c r="DIB2697" s="114"/>
      <c r="DIC2697" s="114"/>
      <c r="DID2697" s="114"/>
      <c r="DIE2697" s="114"/>
      <c r="DIF2697" s="114"/>
      <c r="DIG2697" s="114"/>
      <c r="DIH2697" s="114"/>
      <c r="DII2697" s="114"/>
      <c r="DIJ2697" s="114"/>
      <c r="DIK2697" s="114"/>
      <c r="DIL2697" s="114"/>
      <c r="DIM2697" s="114"/>
      <c r="DIN2697" s="114"/>
      <c r="DIO2697" s="114"/>
      <c r="DIP2697" s="114"/>
      <c r="DIQ2697" s="114"/>
      <c r="DIR2697" s="114"/>
      <c r="DIS2697" s="114"/>
      <c r="DIT2697" s="114"/>
      <c r="DIU2697" s="114"/>
      <c r="DIV2697" s="114"/>
      <c r="DIW2697" s="114"/>
      <c r="DIX2697" s="114"/>
      <c r="DIY2697" s="114"/>
      <c r="DIZ2697" s="114"/>
      <c r="DJA2697" s="114"/>
      <c r="DJB2697" s="114"/>
      <c r="DJC2697" s="114"/>
      <c r="DJD2697" s="114"/>
      <c r="DJE2697" s="114"/>
      <c r="DJF2697" s="114"/>
      <c r="DJG2697" s="114"/>
      <c r="DJH2697" s="114"/>
      <c r="DJI2697" s="114"/>
      <c r="DJJ2697" s="114"/>
      <c r="DJK2697" s="114"/>
      <c r="DJL2697" s="114"/>
      <c r="DJM2697" s="114"/>
      <c r="DJN2697" s="114"/>
      <c r="DJO2697" s="114"/>
      <c r="DJP2697" s="114"/>
      <c r="DJQ2697" s="114"/>
      <c r="DJR2697" s="114"/>
      <c r="DJS2697" s="114"/>
      <c r="DJT2697" s="114"/>
      <c r="DJU2697" s="114"/>
      <c r="DJV2697" s="114"/>
      <c r="DJW2697" s="114"/>
      <c r="DJX2697" s="114"/>
      <c r="DJY2697" s="114"/>
      <c r="DJZ2697" s="114"/>
      <c r="DKA2697" s="114"/>
      <c r="DKB2697" s="114"/>
      <c r="DKC2697" s="114"/>
      <c r="DKD2697" s="114"/>
      <c r="DKE2697" s="114"/>
      <c r="DKF2697" s="114"/>
      <c r="DKG2697" s="114"/>
      <c r="DKH2697" s="114"/>
      <c r="DKI2697" s="114"/>
      <c r="DKJ2697" s="114"/>
      <c r="DKK2697" s="114"/>
      <c r="DKL2697" s="114"/>
      <c r="DKM2697" s="114"/>
      <c r="DKN2697" s="114"/>
      <c r="DKO2697" s="114"/>
      <c r="DKP2697" s="114"/>
      <c r="DKQ2697" s="114"/>
      <c r="DKR2697" s="114"/>
      <c r="DKS2697" s="114"/>
      <c r="DKT2697" s="114"/>
      <c r="DKU2697" s="114"/>
      <c r="DKV2697" s="114"/>
      <c r="DKW2697" s="114"/>
      <c r="DKX2697" s="114"/>
      <c r="DKY2697" s="114"/>
      <c r="DKZ2697" s="114"/>
      <c r="DLA2697" s="114"/>
      <c r="DLB2697" s="114"/>
      <c r="DLC2697" s="114"/>
      <c r="DLD2697" s="114"/>
      <c r="DLE2697" s="114"/>
      <c r="DLF2697" s="114"/>
      <c r="DLG2697" s="114"/>
      <c r="DLH2697" s="114"/>
      <c r="DLI2697" s="114"/>
      <c r="DLJ2697" s="114"/>
      <c r="DLK2697" s="114"/>
      <c r="DLL2697" s="114"/>
      <c r="DLM2697" s="114"/>
      <c r="DLN2697" s="114"/>
      <c r="DLO2697" s="114"/>
      <c r="DLP2697" s="114"/>
      <c r="DLQ2697" s="114"/>
      <c r="DLR2697" s="114"/>
      <c r="DLS2697" s="114"/>
      <c r="DLT2697" s="114"/>
      <c r="DLU2697" s="114"/>
      <c r="DLV2697" s="114"/>
      <c r="DLW2697" s="114"/>
      <c r="DLX2697" s="114"/>
      <c r="DLY2697" s="114"/>
      <c r="DLZ2697" s="114"/>
      <c r="DMA2697" s="114"/>
      <c r="DMB2697" s="114"/>
      <c r="DMC2697" s="114"/>
      <c r="DMD2697" s="114"/>
      <c r="DME2697" s="114"/>
      <c r="DMF2697" s="114"/>
      <c r="DMG2697" s="114"/>
      <c r="DMH2697" s="114"/>
      <c r="DMI2697" s="114"/>
      <c r="DMJ2697" s="114"/>
      <c r="DMK2697" s="114"/>
      <c r="DML2697" s="114"/>
      <c r="DMM2697" s="114"/>
      <c r="DMN2697" s="114"/>
      <c r="DMO2697" s="114"/>
      <c r="DMP2697" s="114"/>
      <c r="DMQ2697" s="114"/>
      <c r="DMR2697" s="114"/>
      <c r="DMS2697" s="114"/>
      <c r="DMT2697" s="114"/>
      <c r="DMU2697" s="114"/>
      <c r="DMV2697" s="114"/>
      <c r="DMW2697" s="114"/>
      <c r="DMX2697" s="114"/>
      <c r="DMY2697" s="114"/>
      <c r="DMZ2697" s="114"/>
      <c r="DNA2697" s="114"/>
      <c r="DNB2697" s="114"/>
      <c r="DNC2697" s="114"/>
      <c r="DND2697" s="114"/>
      <c r="DNE2697" s="114"/>
      <c r="DNF2697" s="114"/>
      <c r="DNG2697" s="114"/>
      <c r="DNH2697" s="114"/>
      <c r="DNI2697" s="114"/>
      <c r="DNJ2697" s="114"/>
      <c r="DNK2697" s="114"/>
      <c r="DNL2697" s="114"/>
      <c r="DNM2697" s="114"/>
      <c r="DNN2697" s="114"/>
      <c r="DNO2697" s="114"/>
      <c r="DNP2697" s="114"/>
      <c r="DNQ2697" s="114"/>
      <c r="DNR2697" s="114"/>
      <c r="DNS2697" s="114"/>
      <c r="DNT2697" s="114"/>
      <c r="DNU2697" s="114"/>
      <c r="DNV2697" s="114"/>
      <c r="DNW2697" s="114"/>
      <c r="DNX2697" s="114"/>
      <c r="DNY2697" s="114"/>
      <c r="DNZ2697" s="114"/>
      <c r="DOA2697" s="114"/>
      <c r="DOB2697" s="114"/>
      <c r="DOC2697" s="114"/>
      <c r="DOD2697" s="114"/>
      <c r="DOE2697" s="114"/>
      <c r="DOF2697" s="114"/>
      <c r="DOG2697" s="114"/>
      <c r="DOH2697" s="114"/>
      <c r="DOI2697" s="114"/>
      <c r="DOJ2697" s="114"/>
      <c r="DOK2697" s="114"/>
      <c r="DOL2697" s="114"/>
      <c r="DOM2697" s="114"/>
      <c r="DON2697" s="114"/>
      <c r="DOO2697" s="114"/>
      <c r="DOP2697" s="114"/>
      <c r="DOQ2697" s="114"/>
      <c r="DOR2697" s="114"/>
      <c r="DOS2697" s="114"/>
      <c r="DOT2697" s="114"/>
      <c r="DOU2697" s="114"/>
      <c r="DOV2697" s="114"/>
      <c r="DOW2697" s="114"/>
      <c r="DOX2697" s="114"/>
      <c r="DOY2697" s="114"/>
      <c r="DOZ2697" s="114"/>
      <c r="DPA2697" s="114"/>
      <c r="DPB2697" s="114"/>
      <c r="DPC2697" s="114"/>
      <c r="DPD2697" s="114"/>
      <c r="DPE2697" s="114"/>
      <c r="DPF2697" s="114"/>
      <c r="DPG2697" s="114"/>
      <c r="DPH2697" s="114"/>
      <c r="DPI2697" s="114"/>
      <c r="DPJ2697" s="114"/>
      <c r="DPK2697" s="114"/>
      <c r="DPL2697" s="114"/>
      <c r="DPM2697" s="114"/>
      <c r="DPN2697" s="114"/>
      <c r="DPO2697" s="114"/>
      <c r="DPP2697" s="114"/>
      <c r="DPQ2697" s="114"/>
      <c r="DPR2697" s="114"/>
      <c r="DPS2697" s="114"/>
      <c r="DPT2697" s="114"/>
      <c r="DPU2697" s="114"/>
      <c r="DPV2697" s="114"/>
      <c r="DPW2697" s="114"/>
      <c r="DPX2697" s="114"/>
      <c r="DPY2697" s="114"/>
      <c r="DPZ2697" s="114"/>
      <c r="DQA2697" s="114"/>
      <c r="DQB2697" s="114"/>
      <c r="DQC2697" s="114"/>
      <c r="DQD2697" s="114"/>
      <c r="DQE2697" s="114"/>
      <c r="DQF2697" s="114"/>
      <c r="DQG2697" s="114"/>
      <c r="DQH2697" s="114"/>
      <c r="DQI2697" s="114"/>
      <c r="DQJ2697" s="114"/>
      <c r="DQK2697" s="114"/>
      <c r="DQL2697" s="114"/>
      <c r="DQM2697" s="114"/>
      <c r="DQN2697" s="114"/>
      <c r="DQO2697" s="114"/>
      <c r="DQP2697" s="114"/>
      <c r="DQQ2697" s="114"/>
      <c r="DQR2697" s="114"/>
      <c r="DQS2697" s="114"/>
      <c r="DQT2697" s="114"/>
      <c r="DQU2697" s="114"/>
      <c r="DQV2697" s="114"/>
      <c r="DQW2697" s="114"/>
      <c r="DQX2697" s="114"/>
      <c r="DQY2697" s="114"/>
      <c r="DQZ2697" s="114"/>
      <c r="DRA2697" s="114"/>
      <c r="DRB2697" s="114"/>
      <c r="DRC2697" s="114"/>
      <c r="DRD2697" s="114"/>
      <c r="DRE2697" s="114"/>
      <c r="DRF2697" s="114"/>
      <c r="DRG2697" s="114"/>
      <c r="DRH2697" s="114"/>
      <c r="DRI2697" s="114"/>
      <c r="DRJ2697" s="114"/>
      <c r="DRK2697" s="114"/>
      <c r="DRL2697" s="114"/>
      <c r="DRM2697" s="114"/>
      <c r="DRN2697" s="114"/>
      <c r="DRO2697" s="114"/>
      <c r="DRP2697" s="114"/>
      <c r="DRQ2697" s="114"/>
      <c r="DRR2697" s="114"/>
      <c r="DRS2697" s="114"/>
      <c r="DRT2697" s="114"/>
      <c r="DRU2697" s="114"/>
      <c r="DRV2697" s="114"/>
      <c r="DRW2697" s="114"/>
      <c r="DRX2697" s="114"/>
      <c r="DRY2697" s="114"/>
      <c r="DRZ2697" s="114"/>
      <c r="DSA2697" s="114"/>
      <c r="DSB2697" s="114"/>
      <c r="DSC2697" s="114"/>
      <c r="DSD2697" s="114"/>
      <c r="DSE2697" s="114"/>
      <c r="DSF2697" s="114"/>
      <c r="DSG2697" s="114"/>
      <c r="DSH2697" s="114"/>
      <c r="DSI2697" s="114"/>
      <c r="DSJ2697" s="114"/>
      <c r="DSK2697" s="114"/>
      <c r="DSL2697" s="114"/>
      <c r="DSM2697" s="114"/>
      <c r="DSN2697" s="114"/>
      <c r="DSO2697" s="114"/>
      <c r="DSP2697" s="114"/>
      <c r="DSQ2697" s="114"/>
      <c r="DSR2697" s="114"/>
      <c r="DSS2697" s="114"/>
      <c r="DST2697" s="114"/>
      <c r="DSU2697" s="114"/>
      <c r="DSV2697" s="114"/>
      <c r="DSW2697" s="114"/>
      <c r="DSX2697" s="114"/>
      <c r="DSY2697" s="114"/>
      <c r="DSZ2697" s="114"/>
      <c r="DTA2697" s="114"/>
      <c r="DTB2697" s="114"/>
      <c r="DTC2697" s="114"/>
      <c r="DTD2697" s="114"/>
      <c r="DTE2697" s="114"/>
      <c r="DTF2697" s="114"/>
      <c r="DTG2697" s="114"/>
      <c r="DTH2697" s="114"/>
      <c r="DTI2697" s="114"/>
      <c r="DTJ2697" s="114"/>
      <c r="DTK2697" s="114"/>
      <c r="DTL2697" s="114"/>
      <c r="DTM2697" s="114"/>
      <c r="DTN2697" s="114"/>
      <c r="DTO2697" s="114"/>
      <c r="DTP2697" s="114"/>
      <c r="DTQ2697" s="114"/>
      <c r="DTR2697" s="114"/>
      <c r="DTS2697" s="114"/>
      <c r="DTT2697" s="114"/>
      <c r="DTU2697" s="114"/>
      <c r="DTV2697" s="114"/>
      <c r="DTW2697" s="114"/>
      <c r="DTX2697" s="114"/>
      <c r="DTY2697" s="114"/>
      <c r="DTZ2697" s="114"/>
      <c r="DUA2697" s="114"/>
      <c r="DUB2697" s="114"/>
      <c r="DUC2697" s="114"/>
      <c r="DUD2697" s="114"/>
      <c r="DUE2697" s="114"/>
      <c r="DUF2697" s="114"/>
      <c r="DUG2697" s="114"/>
      <c r="DUH2697" s="114"/>
      <c r="DUI2697" s="114"/>
      <c r="DUJ2697" s="114"/>
      <c r="DUK2697" s="114"/>
      <c r="DUL2697" s="114"/>
      <c r="DUM2697" s="114"/>
      <c r="DUN2697" s="114"/>
      <c r="DUO2697" s="114"/>
      <c r="DUP2697" s="114"/>
      <c r="DUQ2697" s="114"/>
      <c r="DUR2697" s="114"/>
      <c r="DUS2697" s="114"/>
      <c r="DUT2697" s="114"/>
      <c r="DUU2697" s="114"/>
      <c r="DUV2697" s="114"/>
      <c r="DUW2697" s="114"/>
      <c r="DUX2697" s="114"/>
      <c r="DUY2697" s="114"/>
      <c r="DUZ2697" s="114"/>
      <c r="DVA2697" s="114"/>
      <c r="DVB2697" s="114"/>
      <c r="DVC2697" s="114"/>
      <c r="DVD2697" s="114"/>
      <c r="DVE2697" s="114"/>
      <c r="DVF2697" s="114"/>
      <c r="DVG2697" s="114"/>
      <c r="DVH2697" s="114"/>
      <c r="DVI2697" s="114"/>
      <c r="DVJ2697" s="114"/>
      <c r="DVK2697" s="114"/>
      <c r="DVL2697" s="114"/>
      <c r="DVM2697" s="114"/>
      <c r="DVN2697" s="114"/>
      <c r="DVO2697" s="114"/>
      <c r="DVP2697" s="114"/>
      <c r="DVQ2697" s="114"/>
      <c r="DVR2697" s="114"/>
      <c r="DVS2697" s="114"/>
      <c r="DVT2697" s="114"/>
      <c r="DVU2697" s="114"/>
      <c r="DVV2697" s="114"/>
      <c r="DVW2697" s="114"/>
      <c r="DVX2697" s="114"/>
      <c r="DVY2697" s="114"/>
      <c r="DVZ2697" s="114"/>
      <c r="DWA2697" s="114"/>
      <c r="DWB2697" s="114"/>
      <c r="DWC2697" s="114"/>
      <c r="DWD2697" s="114"/>
      <c r="DWE2697" s="114"/>
      <c r="DWF2697" s="114"/>
      <c r="DWG2697" s="114"/>
      <c r="DWH2697" s="114"/>
      <c r="DWI2697" s="114"/>
      <c r="DWJ2697" s="114"/>
      <c r="DWK2697" s="114"/>
      <c r="DWL2697" s="114"/>
      <c r="DWM2697" s="114"/>
      <c r="DWN2697" s="114"/>
      <c r="DWO2697" s="114"/>
      <c r="DWP2697" s="114"/>
      <c r="DWQ2697" s="114"/>
      <c r="DWR2697" s="114"/>
      <c r="DWS2697" s="114"/>
      <c r="DWT2697" s="114"/>
      <c r="DWU2697" s="114"/>
      <c r="DWV2697" s="114"/>
      <c r="DWW2697" s="114"/>
      <c r="DWX2697" s="114"/>
      <c r="DWY2697" s="114"/>
      <c r="DWZ2697" s="114"/>
      <c r="DXA2697" s="114"/>
      <c r="DXB2697" s="114"/>
      <c r="DXC2697" s="114"/>
      <c r="DXD2697" s="114"/>
      <c r="DXE2697" s="114"/>
      <c r="DXF2697" s="114"/>
      <c r="DXG2697" s="114"/>
      <c r="DXH2697" s="114"/>
      <c r="DXI2697" s="114"/>
      <c r="DXJ2697" s="114"/>
      <c r="DXK2697" s="114"/>
      <c r="DXL2697" s="114"/>
      <c r="DXM2697" s="114"/>
      <c r="DXN2697" s="114"/>
      <c r="DXO2697" s="114"/>
      <c r="DXP2697" s="114"/>
      <c r="DXQ2697" s="114"/>
      <c r="DXR2697" s="114"/>
      <c r="DXS2697" s="114"/>
      <c r="DXT2697" s="114"/>
      <c r="DXU2697" s="114"/>
      <c r="DXV2697" s="114"/>
      <c r="DXW2697" s="114"/>
      <c r="DXX2697" s="114"/>
      <c r="DXY2697" s="114"/>
      <c r="DXZ2697" s="114"/>
      <c r="DYA2697" s="114"/>
      <c r="DYB2697" s="114"/>
      <c r="DYC2697" s="114"/>
      <c r="DYD2697" s="114"/>
      <c r="DYE2697" s="114"/>
      <c r="DYF2697" s="114"/>
      <c r="DYG2697" s="114"/>
      <c r="DYH2697" s="114"/>
      <c r="DYI2697" s="114"/>
      <c r="DYJ2697" s="114"/>
      <c r="DYK2697" s="114"/>
      <c r="DYL2697" s="114"/>
      <c r="DYM2697" s="114"/>
      <c r="DYN2697" s="114"/>
      <c r="DYO2697" s="114"/>
      <c r="DYP2697" s="114"/>
      <c r="DYQ2697" s="114"/>
      <c r="DYR2697" s="114"/>
      <c r="DYS2697" s="114"/>
      <c r="DYT2697" s="114"/>
      <c r="DYU2697" s="114"/>
      <c r="DYV2697" s="114"/>
      <c r="DYW2697" s="114"/>
      <c r="DYX2697" s="114"/>
      <c r="DYY2697" s="114"/>
      <c r="DYZ2697" s="114"/>
      <c r="DZA2697" s="114"/>
      <c r="DZB2697" s="114"/>
      <c r="DZC2697" s="114"/>
      <c r="DZD2697" s="114"/>
      <c r="DZE2697" s="114"/>
      <c r="DZF2697" s="114"/>
      <c r="DZG2697" s="114"/>
      <c r="DZH2697" s="114"/>
      <c r="DZI2697" s="114"/>
      <c r="DZJ2697" s="114"/>
      <c r="DZK2697" s="114"/>
      <c r="DZL2697" s="114"/>
      <c r="DZM2697" s="114"/>
      <c r="DZN2697" s="114"/>
      <c r="DZO2697" s="114"/>
      <c r="DZP2697" s="114"/>
      <c r="DZQ2697" s="114"/>
      <c r="DZR2697" s="114"/>
      <c r="DZS2697" s="114"/>
      <c r="DZT2697" s="114"/>
      <c r="DZU2697" s="114"/>
      <c r="DZV2697" s="114"/>
      <c r="DZW2697" s="114"/>
      <c r="DZX2697" s="114"/>
      <c r="DZY2697" s="114"/>
      <c r="DZZ2697" s="114"/>
      <c r="EAA2697" s="114"/>
      <c r="EAB2697" s="114"/>
      <c r="EAC2697" s="114"/>
      <c r="EAD2697" s="114"/>
      <c r="EAE2697" s="114"/>
      <c r="EAF2697" s="114"/>
      <c r="EAG2697" s="114"/>
      <c r="EAH2697" s="114"/>
      <c r="EAI2697" s="114"/>
      <c r="EAJ2697" s="114"/>
      <c r="EAK2697" s="114"/>
      <c r="EAL2697" s="114"/>
      <c r="EAM2697" s="114"/>
      <c r="EAN2697" s="114"/>
      <c r="EAO2697" s="114"/>
      <c r="EAP2697" s="114"/>
      <c r="EAQ2697" s="114"/>
      <c r="EAR2697" s="114"/>
      <c r="EAS2697" s="114"/>
      <c r="EAT2697" s="114"/>
      <c r="EAU2697" s="114"/>
      <c r="EAV2697" s="114"/>
      <c r="EAW2697" s="114"/>
      <c r="EAX2697" s="114"/>
      <c r="EAY2697" s="114"/>
      <c r="EAZ2697" s="114"/>
      <c r="EBA2697" s="114"/>
      <c r="EBB2697" s="114"/>
      <c r="EBC2697" s="114"/>
      <c r="EBD2697" s="114"/>
      <c r="EBE2697" s="114"/>
      <c r="EBF2697" s="114"/>
      <c r="EBG2697" s="114"/>
      <c r="EBH2697" s="114"/>
      <c r="EBI2697" s="114"/>
      <c r="EBJ2697" s="114"/>
      <c r="EBK2697" s="114"/>
      <c r="EBL2697" s="114"/>
      <c r="EBM2697" s="114"/>
      <c r="EBN2697" s="114"/>
      <c r="EBO2697" s="114"/>
      <c r="EBP2697" s="114"/>
      <c r="EBQ2697" s="114"/>
      <c r="EBR2697" s="114"/>
      <c r="EBS2697" s="114"/>
      <c r="EBT2697" s="114"/>
      <c r="EBU2697" s="114"/>
      <c r="EBV2697" s="114"/>
      <c r="EBW2697" s="114"/>
      <c r="EBX2697" s="114"/>
      <c r="EBY2697" s="114"/>
      <c r="EBZ2697" s="114"/>
      <c r="ECA2697" s="114"/>
      <c r="ECB2697" s="114"/>
      <c r="ECC2697" s="114"/>
      <c r="ECD2697" s="114"/>
      <c r="ECE2697" s="114"/>
      <c r="ECF2697" s="114"/>
      <c r="ECG2697" s="114"/>
      <c r="ECH2697" s="114"/>
      <c r="ECI2697" s="114"/>
      <c r="ECJ2697" s="114"/>
      <c r="ECK2697" s="114"/>
      <c r="ECL2697" s="114"/>
      <c r="ECM2697" s="114"/>
      <c r="ECN2697" s="114"/>
      <c r="ECO2697" s="114"/>
      <c r="ECP2697" s="114"/>
      <c r="ECQ2697" s="114"/>
      <c r="ECR2697" s="114"/>
      <c r="ECS2697" s="114"/>
      <c r="ECT2697" s="114"/>
      <c r="ECU2697" s="114"/>
      <c r="ECV2697" s="114"/>
      <c r="ECW2697" s="114"/>
      <c r="ECX2697" s="114"/>
      <c r="ECY2697" s="114"/>
      <c r="ECZ2697" s="114"/>
      <c r="EDA2697" s="114"/>
      <c r="EDB2697" s="114"/>
      <c r="EDC2697" s="114"/>
      <c r="EDD2697" s="114"/>
      <c r="EDE2697" s="114"/>
      <c r="EDF2697" s="114"/>
      <c r="EDG2697" s="114"/>
      <c r="EDH2697" s="114"/>
      <c r="EDI2697" s="114"/>
      <c r="EDJ2697" s="114"/>
      <c r="EDK2697" s="114"/>
      <c r="EDL2697" s="114"/>
      <c r="EDM2697" s="114"/>
      <c r="EDN2697" s="114"/>
      <c r="EDO2697" s="114"/>
      <c r="EDP2697" s="114"/>
      <c r="EDQ2697" s="114"/>
      <c r="EDR2697" s="114"/>
      <c r="EDS2697" s="114"/>
      <c r="EDT2697" s="114"/>
      <c r="EDU2697" s="114"/>
      <c r="EDV2697" s="114"/>
      <c r="EDW2697" s="114"/>
      <c r="EDX2697" s="114"/>
      <c r="EDY2697" s="114"/>
      <c r="EDZ2697" s="114"/>
      <c r="EEA2697" s="114"/>
      <c r="EEB2697" s="114"/>
      <c r="EEC2697" s="114"/>
      <c r="EED2697" s="114"/>
      <c r="EEE2697" s="114"/>
      <c r="EEF2697" s="114"/>
      <c r="EEG2697" s="114"/>
      <c r="EEH2697" s="114"/>
      <c r="EEI2697" s="114"/>
      <c r="EEJ2697" s="114"/>
      <c r="EEK2697" s="114"/>
      <c r="EEL2697" s="114"/>
      <c r="EEM2697" s="114"/>
      <c r="EEN2697" s="114"/>
      <c r="EEO2697" s="114"/>
      <c r="EEP2697" s="114"/>
      <c r="EEQ2697" s="114"/>
      <c r="EER2697" s="114"/>
      <c r="EES2697" s="114"/>
      <c r="EET2697" s="114"/>
      <c r="EEU2697" s="114"/>
      <c r="EEV2697" s="114"/>
      <c r="EEW2697" s="114"/>
      <c r="EEX2697" s="114"/>
      <c r="EEY2697" s="114"/>
      <c r="EEZ2697" s="114"/>
      <c r="EFA2697" s="114"/>
      <c r="EFB2697" s="114"/>
      <c r="EFC2697" s="114"/>
      <c r="EFD2697" s="114"/>
      <c r="EFE2697" s="114"/>
      <c r="EFF2697" s="114"/>
      <c r="EFG2697" s="114"/>
      <c r="EFH2697" s="114"/>
      <c r="EFI2697" s="114"/>
      <c r="EFJ2697" s="114"/>
      <c r="EFK2697" s="114"/>
      <c r="EFL2697" s="114"/>
      <c r="EFM2697" s="114"/>
      <c r="EFN2697" s="114"/>
      <c r="EFO2697" s="114"/>
      <c r="EFP2697" s="114"/>
      <c r="EFQ2697" s="114"/>
      <c r="EFR2697" s="114"/>
      <c r="EFS2697" s="114"/>
      <c r="EFT2697" s="114"/>
      <c r="EFU2697" s="114"/>
      <c r="EFV2697" s="114"/>
      <c r="EFW2697" s="114"/>
      <c r="EFX2697" s="114"/>
      <c r="EFY2697" s="114"/>
      <c r="EFZ2697" s="114"/>
      <c r="EGA2697" s="114"/>
      <c r="EGB2697" s="114"/>
      <c r="EGC2697" s="114"/>
      <c r="EGD2697" s="114"/>
      <c r="EGE2697" s="114"/>
      <c r="EGF2697" s="114"/>
      <c r="EGG2697" s="114"/>
      <c r="EGH2697" s="114"/>
      <c r="EGI2697" s="114"/>
      <c r="EGJ2697" s="114"/>
      <c r="EGK2697" s="114"/>
      <c r="EGL2697" s="114"/>
      <c r="EGM2697" s="114"/>
      <c r="EGN2697" s="114"/>
      <c r="EGO2697" s="114"/>
      <c r="EGP2697" s="114"/>
      <c r="EGQ2697" s="114"/>
      <c r="EGR2697" s="114"/>
      <c r="EGS2697" s="114"/>
      <c r="EGT2697" s="114"/>
      <c r="EGU2697" s="114"/>
      <c r="EGV2697" s="114"/>
      <c r="EGW2697" s="114"/>
      <c r="EGX2697" s="114"/>
      <c r="EGY2697" s="114"/>
      <c r="EGZ2697" s="114"/>
      <c r="EHA2697" s="114"/>
      <c r="EHB2697" s="114"/>
      <c r="EHC2697" s="114"/>
      <c r="EHD2697" s="114"/>
      <c r="EHE2697" s="114"/>
      <c r="EHF2697" s="114"/>
      <c r="EHG2697" s="114"/>
      <c r="EHH2697" s="114"/>
      <c r="EHI2697" s="114"/>
      <c r="EHJ2697" s="114"/>
      <c r="EHK2697" s="114"/>
      <c r="EHL2697" s="114"/>
      <c r="EHM2697" s="114"/>
      <c r="EHN2697" s="114"/>
      <c r="EHO2697" s="114"/>
      <c r="EHP2697" s="114"/>
      <c r="EHQ2697" s="114"/>
      <c r="EHR2697" s="114"/>
      <c r="EHS2697" s="114"/>
      <c r="EHT2697" s="114"/>
      <c r="EHU2697" s="114"/>
      <c r="EHV2697" s="114"/>
      <c r="EHW2697" s="114"/>
      <c r="EHX2697" s="114"/>
      <c r="EHY2697" s="114"/>
      <c r="EHZ2697" s="114"/>
      <c r="EIA2697" s="114"/>
      <c r="EIB2697" s="114"/>
      <c r="EIC2697" s="114"/>
      <c r="EID2697" s="114"/>
      <c r="EIE2697" s="114"/>
      <c r="EIF2697" s="114"/>
      <c r="EIG2697" s="114"/>
      <c r="EIH2697" s="114"/>
      <c r="EII2697" s="114"/>
      <c r="EIJ2697" s="114"/>
      <c r="EIK2697" s="114"/>
      <c r="EIL2697" s="114"/>
      <c r="EIM2697" s="114"/>
      <c r="EIN2697" s="114"/>
      <c r="EIO2697" s="114"/>
      <c r="EIP2697" s="114"/>
      <c r="EIQ2697" s="114"/>
      <c r="EIR2697" s="114"/>
      <c r="EIS2697" s="114"/>
      <c r="EIT2697" s="114"/>
      <c r="EIU2697" s="114"/>
      <c r="EIV2697" s="114"/>
      <c r="EIW2697" s="114"/>
      <c r="EIX2697" s="114"/>
      <c r="EIY2697" s="114"/>
      <c r="EIZ2697" s="114"/>
      <c r="EJA2697" s="114"/>
      <c r="EJB2697" s="114"/>
      <c r="EJC2697" s="114"/>
      <c r="EJD2697" s="114"/>
      <c r="EJE2697" s="114"/>
      <c r="EJF2697" s="114"/>
      <c r="EJG2697" s="114"/>
      <c r="EJH2697" s="114"/>
      <c r="EJI2697" s="114"/>
      <c r="EJJ2697" s="114"/>
      <c r="EJK2697" s="114"/>
      <c r="EJL2697" s="114"/>
      <c r="EJM2697" s="114"/>
      <c r="EJN2697" s="114"/>
      <c r="EJO2697" s="114"/>
      <c r="EJP2697" s="114"/>
      <c r="EJQ2697" s="114"/>
      <c r="EJR2697" s="114"/>
      <c r="EJS2697" s="114"/>
      <c r="EJT2697" s="114"/>
      <c r="EJU2697" s="114"/>
      <c r="EJV2697" s="114"/>
      <c r="EJW2697" s="114"/>
      <c r="EJX2697" s="114"/>
      <c r="EJY2697" s="114"/>
      <c r="EJZ2697" s="114"/>
      <c r="EKA2697" s="114"/>
      <c r="EKB2697" s="114"/>
      <c r="EKC2697" s="114"/>
      <c r="EKD2697" s="114"/>
      <c r="EKE2697" s="114"/>
      <c r="EKF2697" s="114"/>
      <c r="EKG2697" s="114"/>
      <c r="EKH2697" s="114"/>
      <c r="EKI2697" s="114"/>
      <c r="EKJ2697" s="114"/>
      <c r="EKK2697" s="114"/>
      <c r="EKL2697" s="114"/>
      <c r="EKM2697" s="114"/>
      <c r="EKN2697" s="114"/>
      <c r="EKO2697" s="114"/>
      <c r="EKP2697" s="114"/>
      <c r="EKQ2697" s="114"/>
      <c r="EKR2697" s="114"/>
      <c r="EKS2697" s="114"/>
      <c r="EKT2697" s="114"/>
      <c r="EKU2697" s="114"/>
      <c r="EKV2697" s="114"/>
      <c r="EKW2697" s="114"/>
      <c r="EKX2697" s="114"/>
      <c r="EKY2697" s="114"/>
      <c r="EKZ2697" s="114"/>
      <c r="ELA2697" s="114"/>
      <c r="ELB2697" s="114"/>
      <c r="ELC2697" s="114"/>
      <c r="ELD2697" s="114"/>
      <c r="ELE2697" s="114"/>
      <c r="ELF2697" s="114"/>
      <c r="ELG2697" s="114"/>
      <c r="ELH2697" s="114"/>
      <c r="ELI2697" s="114"/>
      <c r="ELJ2697" s="114"/>
      <c r="ELK2697" s="114"/>
      <c r="ELL2697" s="114"/>
      <c r="ELM2697" s="114"/>
      <c r="ELN2697" s="114"/>
      <c r="ELO2697" s="114"/>
      <c r="ELP2697" s="114"/>
      <c r="ELQ2697" s="114"/>
      <c r="ELR2697" s="114"/>
      <c r="ELS2697" s="114"/>
      <c r="ELT2697" s="114"/>
      <c r="ELU2697" s="114"/>
      <c r="ELV2697" s="114"/>
      <c r="ELW2697" s="114"/>
      <c r="ELX2697" s="114"/>
      <c r="ELY2697" s="114"/>
      <c r="ELZ2697" s="114"/>
      <c r="EMA2697" s="114"/>
      <c r="EMB2697" s="114"/>
      <c r="EMC2697" s="114"/>
      <c r="EMD2697" s="114"/>
      <c r="EME2697" s="114"/>
      <c r="EMF2697" s="114"/>
      <c r="EMG2697" s="114"/>
      <c r="EMH2697" s="114"/>
      <c r="EMI2697" s="114"/>
      <c r="EMJ2697" s="114"/>
      <c r="EMK2697" s="114"/>
      <c r="EML2697" s="114"/>
      <c r="EMM2697" s="114"/>
      <c r="EMN2697" s="114"/>
      <c r="EMO2697" s="114"/>
      <c r="EMP2697" s="114"/>
      <c r="EMQ2697" s="114"/>
      <c r="EMR2697" s="114"/>
      <c r="EMS2697" s="114"/>
      <c r="EMT2697" s="114"/>
      <c r="EMU2697" s="114"/>
      <c r="EMV2697" s="114"/>
      <c r="EMW2697" s="114"/>
      <c r="EMX2697" s="114"/>
      <c r="EMY2697" s="114"/>
      <c r="EMZ2697" s="114"/>
      <c r="ENA2697" s="114"/>
      <c r="ENB2697" s="114"/>
      <c r="ENC2697" s="114"/>
      <c r="END2697" s="114"/>
      <c r="ENE2697" s="114"/>
      <c r="ENF2697" s="114"/>
      <c r="ENG2697" s="114"/>
      <c r="ENH2697" s="114"/>
      <c r="ENI2697" s="114"/>
      <c r="ENJ2697" s="114"/>
      <c r="ENK2697" s="114"/>
      <c r="ENL2697" s="114"/>
      <c r="ENM2697" s="114"/>
      <c r="ENN2697" s="114"/>
      <c r="ENO2697" s="114"/>
      <c r="ENP2697" s="114"/>
      <c r="ENQ2697" s="114"/>
      <c r="ENR2697" s="114"/>
      <c r="ENS2697" s="114"/>
      <c r="ENT2697" s="114"/>
      <c r="ENU2697" s="114"/>
      <c r="ENV2697" s="114"/>
      <c r="ENW2697" s="114"/>
      <c r="ENX2697" s="114"/>
      <c r="ENY2697" s="114"/>
      <c r="ENZ2697" s="114"/>
      <c r="EOA2697" s="114"/>
      <c r="EOB2697" s="114"/>
      <c r="EOC2697" s="114"/>
      <c r="EOD2697" s="114"/>
      <c r="EOE2697" s="114"/>
      <c r="EOF2697" s="114"/>
      <c r="EOG2697" s="114"/>
      <c r="EOH2697" s="114"/>
      <c r="EOI2697" s="114"/>
      <c r="EOJ2697" s="114"/>
      <c r="EOK2697" s="114"/>
      <c r="EOL2697" s="114"/>
      <c r="EOM2697" s="114"/>
      <c r="EON2697" s="114"/>
      <c r="EOO2697" s="114"/>
      <c r="EOP2697" s="114"/>
      <c r="EOQ2697" s="114"/>
      <c r="EOR2697" s="114"/>
      <c r="EOS2697" s="114"/>
      <c r="EOT2697" s="114"/>
      <c r="EOU2697" s="114"/>
      <c r="EOV2697" s="114"/>
      <c r="EOW2697" s="114"/>
      <c r="EOX2697" s="114"/>
      <c r="EOY2697" s="114"/>
      <c r="EOZ2697" s="114"/>
      <c r="EPA2697" s="114"/>
      <c r="EPB2697" s="114"/>
      <c r="EPC2697" s="114"/>
      <c r="EPD2697" s="114"/>
      <c r="EPE2697" s="114"/>
      <c r="EPF2697" s="114"/>
      <c r="EPG2697" s="114"/>
      <c r="EPH2697" s="114"/>
      <c r="EPI2697" s="114"/>
      <c r="EPJ2697" s="114"/>
      <c r="EPK2697" s="114"/>
      <c r="EPL2697" s="114"/>
      <c r="EPM2697" s="114"/>
      <c r="EPN2697" s="114"/>
      <c r="EPO2697" s="114"/>
      <c r="EPP2697" s="114"/>
      <c r="EPQ2697" s="114"/>
      <c r="EPR2697" s="114"/>
      <c r="EPS2697" s="114"/>
      <c r="EPT2697" s="114"/>
      <c r="EPU2697" s="114"/>
      <c r="EPV2697" s="114"/>
      <c r="EPW2697" s="114"/>
      <c r="EPX2697" s="114"/>
      <c r="EPY2697" s="114"/>
      <c r="EPZ2697" s="114"/>
      <c r="EQA2697" s="114"/>
      <c r="EQB2697" s="114"/>
      <c r="EQC2697" s="114"/>
      <c r="EQD2697" s="114"/>
      <c r="EQE2697" s="114"/>
      <c r="EQF2697" s="114"/>
      <c r="EQG2697" s="114"/>
      <c r="EQH2697" s="114"/>
      <c r="EQI2697" s="114"/>
      <c r="EQJ2697" s="114"/>
      <c r="EQK2697" s="114"/>
      <c r="EQL2697" s="114"/>
      <c r="EQM2697" s="114"/>
      <c r="EQN2697" s="114"/>
      <c r="EQO2697" s="114"/>
      <c r="EQP2697" s="114"/>
      <c r="EQQ2697" s="114"/>
      <c r="EQR2697" s="114"/>
      <c r="EQS2697" s="114"/>
      <c r="EQT2697" s="114"/>
      <c r="EQU2697" s="114"/>
      <c r="EQV2697" s="114"/>
      <c r="EQW2697" s="114"/>
      <c r="EQX2697" s="114"/>
      <c r="EQY2697" s="114"/>
      <c r="EQZ2697" s="114"/>
      <c r="ERA2697" s="114"/>
      <c r="ERB2697" s="114"/>
      <c r="ERC2697" s="114"/>
      <c r="ERD2697" s="114"/>
      <c r="ERE2697" s="114"/>
      <c r="ERF2697" s="114"/>
      <c r="ERG2697" s="114"/>
      <c r="ERH2697" s="114"/>
      <c r="ERI2697" s="114"/>
      <c r="ERJ2697" s="114"/>
      <c r="ERK2697" s="114"/>
      <c r="ERL2697" s="114"/>
      <c r="ERM2697" s="114"/>
      <c r="ERN2697" s="114"/>
      <c r="ERO2697" s="114"/>
      <c r="ERP2697" s="114"/>
      <c r="ERQ2697" s="114"/>
      <c r="ERR2697" s="114"/>
      <c r="ERS2697" s="114"/>
      <c r="ERT2697" s="114"/>
      <c r="ERU2697" s="114"/>
      <c r="ERV2697" s="114"/>
      <c r="ERW2697" s="114"/>
      <c r="ERX2697" s="114"/>
      <c r="ERY2697" s="114"/>
      <c r="ERZ2697" s="114"/>
      <c r="ESA2697" s="114"/>
      <c r="ESB2697" s="114"/>
      <c r="ESC2697" s="114"/>
      <c r="ESD2697" s="114"/>
      <c r="ESE2697" s="114"/>
      <c r="ESF2697" s="114"/>
      <c r="ESG2697" s="114"/>
      <c r="ESH2697" s="114"/>
      <c r="ESI2697" s="114"/>
      <c r="ESJ2697" s="114"/>
      <c r="ESK2697" s="114"/>
      <c r="ESL2697" s="114"/>
      <c r="ESM2697" s="114"/>
      <c r="ESN2697" s="114"/>
      <c r="ESO2697" s="114"/>
      <c r="ESP2697" s="114"/>
      <c r="ESQ2697" s="114"/>
      <c r="ESR2697" s="114"/>
      <c r="ESS2697" s="114"/>
      <c r="EST2697" s="114"/>
      <c r="ESU2697" s="114"/>
      <c r="ESV2697" s="114"/>
      <c r="ESW2697" s="114"/>
      <c r="ESX2697" s="114"/>
      <c r="ESY2697" s="114"/>
      <c r="ESZ2697" s="114"/>
      <c r="ETA2697" s="114"/>
      <c r="ETB2697" s="114"/>
      <c r="ETC2697" s="114"/>
      <c r="ETD2697" s="114"/>
      <c r="ETE2697" s="114"/>
      <c r="ETF2697" s="114"/>
      <c r="ETG2697" s="114"/>
      <c r="ETH2697" s="114"/>
      <c r="ETI2697" s="114"/>
      <c r="ETJ2697" s="114"/>
      <c r="ETK2697" s="114"/>
      <c r="ETL2697" s="114"/>
      <c r="ETM2697" s="114"/>
      <c r="ETN2697" s="114"/>
      <c r="ETO2697" s="114"/>
      <c r="ETP2697" s="114"/>
      <c r="ETQ2697" s="114"/>
      <c r="ETR2697" s="114"/>
      <c r="ETS2697" s="114"/>
      <c r="ETT2697" s="114"/>
      <c r="ETU2697" s="114"/>
      <c r="ETV2697" s="114"/>
      <c r="ETW2697" s="114"/>
      <c r="ETX2697" s="114"/>
      <c r="ETY2697" s="114"/>
      <c r="ETZ2697" s="114"/>
      <c r="EUA2697" s="114"/>
      <c r="EUB2697" s="114"/>
      <c r="EUC2697" s="114"/>
      <c r="EUD2697" s="114"/>
      <c r="EUE2697" s="114"/>
      <c r="EUF2697" s="114"/>
      <c r="EUG2697" s="114"/>
      <c r="EUH2697" s="114"/>
      <c r="EUI2697" s="114"/>
      <c r="EUJ2697" s="114"/>
      <c r="EUK2697" s="114"/>
      <c r="EUL2697" s="114"/>
      <c r="EUM2697" s="114"/>
      <c r="EUN2697" s="114"/>
      <c r="EUO2697" s="114"/>
      <c r="EUP2697" s="114"/>
      <c r="EUQ2697" s="114"/>
      <c r="EUR2697" s="114"/>
      <c r="EUS2697" s="114"/>
      <c r="EUT2697" s="114"/>
      <c r="EUU2697" s="114"/>
      <c r="EUV2697" s="114"/>
      <c r="EUW2697" s="114"/>
      <c r="EUX2697" s="114"/>
      <c r="EUY2697" s="114"/>
      <c r="EUZ2697" s="114"/>
      <c r="EVA2697" s="114"/>
      <c r="EVB2697" s="114"/>
      <c r="EVC2697" s="114"/>
      <c r="EVD2697" s="114"/>
      <c r="EVE2697" s="114"/>
      <c r="EVF2697" s="114"/>
      <c r="EVG2697" s="114"/>
      <c r="EVH2697" s="114"/>
      <c r="EVI2697" s="114"/>
      <c r="EVJ2697" s="114"/>
      <c r="EVK2697" s="114"/>
      <c r="EVL2697" s="114"/>
      <c r="EVM2697" s="114"/>
      <c r="EVN2697" s="114"/>
      <c r="EVO2697" s="114"/>
      <c r="EVP2697" s="114"/>
      <c r="EVQ2697" s="114"/>
      <c r="EVR2697" s="114"/>
      <c r="EVS2697" s="114"/>
      <c r="EVT2697" s="114"/>
      <c r="EVU2697" s="114"/>
      <c r="EVV2697" s="114"/>
      <c r="EVW2697" s="114"/>
      <c r="EVX2697" s="114"/>
      <c r="EVY2697" s="114"/>
      <c r="EVZ2697" s="114"/>
      <c r="EWA2697" s="114"/>
      <c r="EWB2697" s="114"/>
      <c r="EWC2697" s="114"/>
      <c r="EWD2697" s="114"/>
      <c r="EWE2697" s="114"/>
      <c r="EWF2697" s="114"/>
      <c r="EWG2697" s="114"/>
      <c r="EWH2697" s="114"/>
      <c r="EWI2697" s="114"/>
      <c r="EWJ2697" s="114"/>
      <c r="EWK2697" s="114"/>
      <c r="EWL2697" s="114"/>
      <c r="EWM2697" s="114"/>
      <c r="EWN2697" s="114"/>
      <c r="EWO2697" s="114"/>
      <c r="EWP2697" s="114"/>
      <c r="EWQ2697" s="114"/>
      <c r="EWR2697" s="114"/>
      <c r="EWS2697" s="114"/>
      <c r="EWT2697" s="114"/>
      <c r="EWU2697" s="114"/>
      <c r="EWV2697" s="114"/>
      <c r="EWW2697" s="114"/>
      <c r="EWX2697" s="114"/>
      <c r="EWY2697" s="114"/>
      <c r="EWZ2697" s="114"/>
      <c r="EXA2697" s="114"/>
      <c r="EXB2697" s="114"/>
      <c r="EXC2697" s="114"/>
      <c r="EXD2697" s="114"/>
      <c r="EXE2697" s="114"/>
      <c r="EXF2697" s="114"/>
      <c r="EXG2697" s="114"/>
      <c r="EXH2697" s="114"/>
      <c r="EXI2697" s="114"/>
      <c r="EXJ2697" s="114"/>
      <c r="EXK2697" s="114"/>
      <c r="EXL2697" s="114"/>
      <c r="EXM2697" s="114"/>
      <c r="EXN2697" s="114"/>
      <c r="EXO2697" s="114"/>
      <c r="EXP2697" s="114"/>
      <c r="EXQ2697" s="114"/>
      <c r="EXR2697" s="114"/>
      <c r="EXS2697" s="114"/>
      <c r="EXT2697" s="114"/>
      <c r="EXU2697" s="114"/>
      <c r="EXV2697" s="114"/>
      <c r="EXW2697" s="114"/>
      <c r="EXX2697" s="114"/>
      <c r="EXY2697" s="114"/>
      <c r="EXZ2697" s="114"/>
      <c r="EYA2697" s="114"/>
      <c r="EYB2697" s="114"/>
      <c r="EYC2697" s="114"/>
      <c r="EYD2697" s="114"/>
      <c r="EYE2697" s="114"/>
      <c r="EYF2697" s="114"/>
      <c r="EYG2697" s="114"/>
      <c r="EYH2697" s="114"/>
      <c r="EYI2697" s="114"/>
      <c r="EYJ2697" s="114"/>
      <c r="EYK2697" s="114"/>
      <c r="EYL2697" s="114"/>
      <c r="EYM2697" s="114"/>
      <c r="EYN2697" s="114"/>
      <c r="EYO2697" s="114"/>
      <c r="EYP2697" s="114"/>
      <c r="EYQ2697" s="114"/>
      <c r="EYR2697" s="114"/>
      <c r="EYS2697" s="114"/>
      <c r="EYT2697" s="114"/>
      <c r="EYU2697" s="114"/>
      <c r="EYV2697" s="114"/>
      <c r="EYW2697" s="114"/>
      <c r="EYX2697" s="114"/>
      <c r="EYY2697" s="114"/>
      <c r="EYZ2697" s="114"/>
      <c r="EZA2697" s="114"/>
      <c r="EZB2697" s="114"/>
      <c r="EZC2697" s="114"/>
      <c r="EZD2697" s="114"/>
      <c r="EZE2697" s="114"/>
      <c r="EZF2697" s="114"/>
      <c r="EZG2697" s="114"/>
      <c r="EZH2697" s="114"/>
      <c r="EZI2697" s="114"/>
      <c r="EZJ2697" s="114"/>
      <c r="EZK2697" s="114"/>
      <c r="EZL2697" s="114"/>
      <c r="EZM2697" s="114"/>
      <c r="EZN2697" s="114"/>
      <c r="EZO2697" s="114"/>
      <c r="EZP2697" s="114"/>
      <c r="EZQ2697" s="114"/>
      <c r="EZR2697" s="114"/>
      <c r="EZS2697" s="114"/>
      <c r="EZT2697" s="114"/>
      <c r="EZU2697" s="114"/>
      <c r="EZV2697" s="114"/>
      <c r="EZW2697" s="114"/>
      <c r="EZX2697" s="114"/>
      <c r="EZY2697" s="114"/>
      <c r="EZZ2697" s="114"/>
      <c r="FAA2697" s="114"/>
      <c r="FAB2697" s="114"/>
      <c r="FAC2697" s="114"/>
      <c r="FAD2697" s="114"/>
      <c r="FAE2697" s="114"/>
      <c r="FAF2697" s="114"/>
      <c r="FAG2697" s="114"/>
      <c r="FAH2697" s="114"/>
      <c r="FAI2697" s="114"/>
      <c r="FAJ2697" s="114"/>
      <c r="FAK2697" s="114"/>
      <c r="FAL2697" s="114"/>
      <c r="FAM2697" s="114"/>
      <c r="FAN2697" s="114"/>
      <c r="FAO2697" s="114"/>
      <c r="FAP2697" s="114"/>
      <c r="FAQ2697" s="114"/>
      <c r="FAR2697" s="114"/>
      <c r="FAS2697" s="114"/>
      <c r="FAT2697" s="114"/>
      <c r="FAU2697" s="114"/>
      <c r="FAV2697" s="114"/>
      <c r="FAW2697" s="114"/>
      <c r="FAX2697" s="114"/>
      <c r="FAY2697" s="114"/>
      <c r="FAZ2697" s="114"/>
      <c r="FBA2697" s="114"/>
      <c r="FBB2697" s="114"/>
      <c r="FBC2697" s="114"/>
      <c r="FBD2697" s="114"/>
      <c r="FBE2697" s="114"/>
      <c r="FBF2697" s="114"/>
      <c r="FBG2697" s="114"/>
      <c r="FBH2697" s="114"/>
      <c r="FBI2697" s="114"/>
      <c r="FBJ2697" s="114"/>
      <c r="FBK2697" s="114"/>
      <c r="FBL2697" s="114"/>
      <c r="FBM2697" s="114"/>
      <c r="FBN2697" s="114"/>
      <c r="FBO2697" s="114"/>
      <c r="FBP2697" s="114"/>
      <c r="FBQ2697" s="114"/>
      <c r="FBR2697" s="114"/>
      <c r="FBS2697" s="114"/>
      <c r="FBT2697" s="114"/>
      <c r="FBU2697" s="114"/>
      <c r="FBV2697" s="114"/>
      <c r="FBW2697" s="114"/>
      <c r="FBX2697" s="114"/>
      <c r="FBY2697" s="114"/>
      <c r="FBZ2697" s="114"/>
      <c r="FCA2697" s="114"/>
      <c r="FCB2697" s="114"/>
      <c r="FCC2697" s="114"/>
      <c r="FCD2697" s="114"/>
      <c r="FCE2697" s="114"/>
      <c r="FCF2697" s="114"/>
      <c r="FCG2697" s="114"/>
      <c r="FCH2697" s="114"/>
      <c r="FCI2697" s="114"/>
      <c r="FCJ2697" s="114"/>
      <c r="FCK2697" s="114"/>
      <c r="FCL2697" s="114"/>
      <c r="FCM2697" s="114"/>
      <c r="FCN2697" s="114"/>
      <c r="FCO2697" s="114"/>
      <c r="FCP2697" s="114"/>
      <c r="FCQ2697" s="114"/>
      <c r="FCR2697" s="114"/>
      <c r="FCS2697" s="114"/>
      <c r="FCT2697" s="114"/>
      <c r="FCU2697" s="114"/>
      <c r="FCV2697" s="114"/>
      <c r="FCW2697" s="114"/>
      <c r="FCX2697" s="114"/>
      <c r="FCY2697" s="114"/>
      <c r="FCZ2697" s="114"/>
      <c r="FDA2697" s="114"/>
      <c r="FDB2697" s="114"/>
      <c r="FDC2697" s="114"/>
      <c r="FDD2697" s="114"/>
      <c r="FDE2697" s="114"/>
      <c r="FDF2697" s="114"/>
      <c r="FDG2697" s="114"/>
      <c r="FDH2697" s="114"/>
      <c r="FDI2697" s="114"/>
      <c r="FDJ2697" s="114"/>
      <c r="FDK2697" s="114"/>
      <c r="FDL2697" s="114"/>
      <c r="FDM2697" s="114"/>
      <c r="FDN2697" s="114"/>
      <c r="FDO2697" s="114"/>
      <c r="FDP2697" s="114"/>
      <c r="FDQ2697" s="114"/>
      <c r="FDR2697" s="114"/>
      <c r="FDS2697" s="114"/>
      <c r="FDT2697" s="114"/>
      <c r="FDU2697" s="114"/>
      <c r="FDV2697" s="114"/>
      <c r="FDW2697" s="114"/>
      <c r="FDX2697" s="114"/>
      <c r="FDY2697" s="114"/>
      <c r="FDZ2697" s="114"/>
      <c r="FEA2697" s="114"/>
      <c r="FEB2697" s="114"/>
      <c r="FEC2697" s="114"/>
      <c r="FED2697" s="114"/>
      <c r="FEE2697" s="114"/>
      <c r="FEF2697" s="114"/>
      <c r="FEG2697" s="114"/>
      <c r="FEH2697" s="114"/>
      <c r="FEI2697" s="114"/>
      <c r="FEJ2697" s="114"/>
      <c r="FEK2697" s="114"/>
      <c r="FEL2697" s="114"/>
      <c r="FEM2697" s="114"/>
      <c r="FEN2697" s="114"/>
      <c r="FEO2697" s="114"/>
      <c r="FEP2697" s="114"/>
      <c r="FEQ2697" s="114"/>
      <c r="FER2697" s="114"/>
      <c r="FES2697" s="114"/>
      <c r="FET2697" s="114"/>
      <c r="FEU2697" s="114"/>
      <c r="FEV2697" s="114"/>
      <c r="FEW2697" s="114"/>
      <c r="FEX2697" s="114"/>
      <c r="FEY2697" s="114"/>
      <c r="FEZ2697" s="114"/>
      <c r="FFA2697" s="114"/>
      <c r="FFB2697" s="114"/>
      <c r="FFC2697" s="114"/>
      <c r="FFD2697" s="114"/>
      <c r="FFE2697" s="114"/>
      <c r="FFF2697" s="114"/>
      <c r="FFG2697" s="114"/>
      <c r="FFH2697" s="114"/>
      <c r="FFI2697" s="114"/>
      <c r="FFJ2697" s="114"/>
      <c r="FFK2697" s="114"/>
      <c r="FFL2697" s="114"/>
      <c r="FFM2697" s="114"/>
      <c r="FFN2697" s="114"/>
      <c r="FFO2697" s="114"/>
      <c r="FFP2697" s="114"/>
      <c r="FFQ2697" s="114"/>
      <c r="FFR2697" s="114"/>
      <c r="FFS2697" s="114"/>
      <c r="FFT2697" s="114"/>
      <c r="FFU2697" s="114"/>
      <c r="FFV2697" s="114"/>
      <c r="FFW2697" s="114"/>
      <c r="FFX2697" s="114"/>
      <c r="FFY2697" s="114"/>
      <c r="FFZ2697" s="114"/>
      <c r="FGA2697" s="114"/>
      <c r="FGB2697" s="114"/>
      <c r="FGC2697" s="114"/>
      <c r="FGD2697" s="114"/>
      <c r="FGE2697" s="114"/>
      <c r="FGF2697" s="114"/>
      <c r="FGG2697" s="114"/>
      <c r="FGH2697" s="114"/>
      <c r="FGI2697" s="114"/>
      <c r="FGJ2697" s="114"/>
      <c r="FGK2697" s="114"/>
      <c r="FGL2697" s="114"/>
      <c r="FGM2697" s="114"/>
      <c r="FGN2697" s="114"/>
      <c r="FGO2697" s="114"/>
      <c r="FGP2697" s="114"/>
      <c r="FGQ2697" s="114"/>
      <c r="FGR2697" s="114"/>
      <c r="FGS2697" s="114"/>
      <c r="FGT2697" s="114"/>
      <c r="FGU2697" s="114"/>
      <c r="FGV2697" s="114"/>
      <c r="FGW2697" s="114"/>
      <c r="FGX2697" s="114"/>
      <c r="FGY2697" s="114"/>
      <c r="FGZ2697" s="114"/>
      <c r="FHA2697" s="114"/>
      <c r="FHB2697" s="114"/>
      <c r="FHC2697" s="114"/>
      <c r="FHD2697" s="114"/>
      <c r="FHE2697" s="114"/>
      <c r="FHF2697" s="114"/>
      <c r="FHG2697" s="114"/>
      <c r="FHH2697" s="114"/>
      <c r="FHI2697" s="114"/>
      <c r="FHJ2697" s="114"/>
      <c r="FHK2697" s="114"/>
      <c r="FHL2697" s="114"/>
      <c r="FHM2697" s="114"/>
      <c r="FHN2697" s="114"/>
      <c r="FHO2697" s="114"/>
      <c r="FHP2697" s="114"/>
      <c r="FHQ2697" s="114"/>
      <c r="FHR2697" s="114"/>
      <c r="FHS2697" s="114"/>
      <c r="FHT2697" s="114"/>
      <c r="FHU2697" s="114"/>
      <c r="FHV2697" s="114"/>
      <c r="FHW2697" s="114"/>
      <c r="FHX2697" s="114"/>
      <c r="FHY2697" s="114"/>
      <c r="FHZ2697" s="114"/>
      <c r="FIA2697" s="114"/>
      <c r="FIB2697" s="114"/>
      <c r="FIC2697" s="114"/>
      <c r="FID2697" s="114"/>
      <c r="FIE2697" s="114"/>
      <c r="FIF2697" s="114"/>
      <c r="FIG2697" s="114"/>
      <c r="FIH2697" s="114"/>
      <c r="FII2697" s="114"/>
      <c r="FIJ2697" s="114"/>
      <c r="FIK2697" s="114"/>
      <c r="FIL2697" s="114"/>
      <c r="FIM2697" s="114"/>
      <c r="FIN2697" s="114"/>
      <c r="FIO2697" s="114"/>
      <c r="FIP2697" s="114"/>
      <c r="FIQ2697" s="114"/>
      <c r="FIR2697" s="114"/>
      <c r="FIS2697" s="114"/>
      <c r="FIT2697" s="114"/>
      <c r="FIU2697" s="114"/>
      <c r="FIV2697" s="114"/>
      <c r="FIW2697" s="114"/>
      <c r="FIX2697" s="114"/>
      <c r="FIY2697" s="114"/>
      <c r="FIZ2697" s="114"/>
      <c r="FJA2697" s="114"/>
      <c r="FJB2697" s="114"/>
      <c r="FJC2697" s="114"/>
      <c r="FJD2697" s="114"/>
      <c r="FJE2697" s="114"/>
      <c r="FJF2697" s="114"/>
      <c r="FJG2697" s="114"/>
      <c r="FJH2697" s="114"/>
      <c r="FJI2697" s="114"/>
      <c r="FJJ2697" s="114"/>
      <c r="FJK2697" s="114"/>
      <c r="FJL2697" s="114"/>
      <c r="FJM2697" s="114"/>
      <c r="FJN2697" s="114"/>
      <c r="FJO2697" s="114"/>
      <c r="FJP2697" s="114"/>
      <c r="FJQ2697" s="114"/>
      <c r="FJR2697" s="114"/>
      <c r="FJS2697" s="114"/>
      <c r="FJT2697" s="114"/>
      <c r="FJU2697" s="114"/>
      <c r="FJV2697" s="114"/>
      <c r="FJW2697" s="114"/>
      <c r="FJX2697" s="114"/>
      <c r="FJY2697" s="114"/>
      <c r="FJZ2697" s="114"/>
      <c r="FKA2697" s="114"/>
      <c r="FKB2697" s="114"/>
      <c r="FKC2697" s="114"/>
      <c r="FKD2697" s="114"/>
      <c r="FKE2697" s="114"/>
      <c r="FKF2697" s="114"/>
      <c r="FKG2697" s="114"/>
      <c r="FKH2697" s="114"/>
      <c r="FKI2697" s="114"/>
      <c r="FKJ2697" s="114"/>
      <c r="FKK2697" s="114"/>
      <c r="FKL2697" s="114"/>
      <c r="FKM2697" s="114"/>
      <c r="FKN2697" s="114"/>
      <c r="FKO2697" s="114"/>
      <c r="FKP2697" s="114"/>
      <c r="FKQ2697" s="114"/>
      <c r="FKR2697" s="114"/>
      <c r="FKS2697" s="114"/>
      <c r="FKT2697" s="114"/>
      <c r="FKU2697" s="114"/>
      <c r="FKV2697" s="114"/>
      <c r="FKW2697" s="114"/>
      <c r="FKX2697" s="114"/>
      <c r="FKY2697" s="114"/>
      <c r="FKZ2697" s="114"/>
      <c r="FLA2697" s="114"/>
      <c r="FLB2697" s="114"/>
      <c r="FLC2697" s="114"/>
      <c r="FLD2697" s="114"/>
      <c r="FLE2697" s="114"/>
      <c r="FLF2697" s="114"/>
      <c r="FLG2697" s="114"/>
      <c r="FLH2697" s="114"/>
      <c r="FLI2697" s="114"/>
      <c r="FLJ2697" s="114"/>
      <c r="FLK2697" s="114"/>
      <c r="FLL2697" s="114"/>
      <c r="FLM2697" s="114"/>
      <c r="FLN2697" s="114"/>
      <c r="FLO2697" s="114"/>
      <c r="FLP2697" s="114"/>
      <c r="FLQ2697" s="114"/>
      <c r="FLR2697" s="114"/>
      <c r="FLS2697" s="114"/>
      <c r="FLT2697" s="114"/>
      <c r="FLU2697" s="114"/>
      <c r="FLV2697" s="114"/>
      <c r="FLW2697" s="114"/>
      <c r="FLX2697" s="114"/>
      <c r="FLY2697" s="114"/>
      <c r="FLZ2697" s="114"/>
      <c r="FMA2697" s="114"/>
      <c r="FMB2697" s="114"/>
      <c r="FMC2697" s="114"/>
      <c r="FMD2697" s="114"/>
      <c r="FME2697" s="114"/>
      <c r="FMF2697" s="114"/>
      <c r="FMG2697" s="114"/>
      <c r="FMH2697" s="114"/>
      <c r="FMI2697" s="114"/>
      <c r="FMJ2697" s="114"/>
      <c r="FMK2697" s="114"/>
      <c r="FML2697" s="114"/>
      <c r="FMM2697" s="114"/>
      <c r="FMN2697" s="114"/>
      <c r="FMO2697" s="114"/>
      <c r="FMP2697" s="114"/>
      <c r="FMQ2697" s="114"/>
      <c r="FMR2697" s="114"/>
      <c r="FMS2697" s="114"/>
      <c r="FMT2697" s="114"/>
      <c r="FMU2697" s="114"/>
      <c r="FMV2697" s="114"/>
      <c r="FMW2697" s="114"/>
      <c r="FMX2697" s="114"/>
      <c r="FMY2697" s="114"/>
      <c r="FMZ2697" s="114"/>
      <c r="FNA2697" s="114"/>
      <c r="FNB2697" s="114"/>
      <c r="FNC2697" s="114"/>
      <c r="FND2697" s="114"/>
      <c r="FNE2697" s="114"/>
      <c r="FNF2697" s="114"/>
      <c r="FNG2697" s="114"/>
      <c r="FNH2697" s="114"/>
      <c r="FNI2697" s="114"/>
      <c r="FNJ2697" s="114"/>
      <c r="FNK2697" s="114"/>
      <c r="FNL2697" s="114"/>
      <c r="FNM2697" s="114"/>
      <c r="FNN2697" s="114"/>
      <c r="FNO2697" s="114"/>
      <c r="FNP2697" s="114"/>
      <c r="FNQ2697" s="114"/>
      <c r="FNR2697" s="114"/>
      <c r="FNS2697" s="114"/>
      <c r="FNT2697" s="114"/>
      <c r="FNU2697" s="114"/>
      <c r="FNV2697" s="114"/>
      <c r="FNW2697" s="114"/>
      <c r="FNX2697" s="114"/>
      <c r="FNY2697" s="114"/>
      <c r="FNZ2697" s="114"/>
      <c r="FOA2697" s="114"/>
      <c r="FOB2697" s="114"/>
      <c r="FOC2697" s="114"/>
      <c r="FOD2697" s="114"/>
      <c r="FOE2697" s="114"/>
      <c r="FOF2697" s="114"/>
      <c r="FOG2697" s="114"/>
      <c r="FOH2697" s="114"/>
      <c r="FOI2697" s="114"/>
      <c r="FOJ2697" s="114"/>
      <c r="FOK2697" s="114"/>
      <c r="FOL2697" s="114"/>
      <c r="FOM2697" s="114"/>
      <c r="FON2697" s="114"/>
      <c r="FOO2697" s="114"/>
      <c r="FOP2697" s="114"/>
      <c r="FOQ2697" s="114"/>
      <c r="FOR2697" s="114"/>
      <c r="FOS2697" s="114"/>
      <c r="FOT2697" s="114"/>
      <c r="FOU2697" s="114"/>
      <c r="FOV2697" s="114"/>
      <c r="FOW2697" s="114"/>
      <c r="FOX2697" s="114"/>
      <c r="FOY2697" s="114"/>
      <c r="FOZ2697" s="114"/>
      <c r="FPA2697" s="114"/>
      <c r="FPB2697" s="114"/>
      <c r="FPC2697" s="114"/>
      <c r="FPD2697" s="114"/>
      <c r="FPE2697" s="114"/>
      <c r="FPF2697" s="114"/>
      <c r="FPG2697" s="114"/>
      <c r="FPH2697" s="114"/>
      <c r="FPI2697" s="114"/>
      <c r="FPJ2697" s="114"/>
      <c r="FPK2697" s="114"/>
      <c r="FPL2697" s="114"/>
      <c r="FPM2697" s="114"/>
      <c r="FPN2697" s="114"/>
      <c r="FPO2697" s="114"/>
      <c r="FPP2697" s="114"/>
      <c r="FPQ2697" s="114"/>
      <c r="FPR2697" s="114"/>
      <c r="FPS2697" s="114"/>
      <c r="FPT2697" s="114"/>
      <c r="FPU2697" s="114"/>
      <c r="FPV2697" s="114"/>
      <c r="FPW2697" s="114"/>
      <c r="FPX2697" s="114"/>
      <c r="FPY2697" s="114"/>
      <c r="FPZ2697" s="114"/>
      <c r="FQA2697" s="114"/>
      <c r="FQB2697" s="114"/>
      <c r="FQC2697" s="114"/>
      <c r="FQD2697" s="114"/>
      <c r="FQE2697" s="114"/>
      <c r="FQF2697" s="114"/>
      <c r="FQG2697" s="114"/>
      <c r="FQH2697" s="114"/>
      <c r="FQI2697" s="114"/>
      <c r="FQJ2697" s="114"/>
      <c r="FQK2697" s="114"/>
      <c r="FQL2697" s="114"/>
      <c r="FQM2697" s="114"/>
      <c r="FQN2697" s="114"/>
      <c r="FQO2697" s="114"/>
      <c r="FQP2697" s="114"/>
      <c r="FQQ2697" s="114"/>
      <c r="FQR2697" s="114"/>
      <c r="FQS2697" s="114"/>
      <c r="FQT2697" s="114"/>
      <c r="FQU2697" s="114"/>
      <c r="FQV2697" s="114"/>
      <c r="FQW2697" s="114"/>
      <c r="FQX2697" s="114"/>
      <c r="FQY2697" s="114"/>
      <c r="FQZ2697" s="114"/>
      <c r="FRA2697" s="114"/>
      <c r="FRB2697" s="114"/>
      <c r="FRC2697" s="114"/>
      <c r="FRD2697" s="114"/>
      <c r="FRE2697" s="114"/>
      <c r="FRF2697" s="114"/>
      <c r="FRG2697" s="114"/>
      <c r="FRH2697" s="114"/>
      <c r="FRI2697" s="114"/>
      <c r="FRJ2697" s="114"/>
      <c r="FRK2697" s="114"/>
      <c r="FRL2697" s="114"/>
      <c r="FRM2697" s="114"/>
      <c r="FRN2697" s="114"/>
      <c r="FRO2697" s="114"/>
      <c r="FRP2697" s="114"/>
      <c r="FRQ2697" s="114"/>
      <c r="FRR2697" s="114"/>
      <c r="FRS2697" s="114"/>
      <c r="FRT2697" s="114"/>
      <c r="FRU2697" s="114"/>
      <c r="FRV2697" s="114"/>
      <c r="FRW2697" s="114"/>
      <c r="FRX2697" s="114"/>
      <c r="FRY2697" s="114"/>
      <c r="FRZ2697" s="114"/>
      <c r="FSA2697" s="114"/>
      <c r="FSB2697" s="114"/>
      <c r="FSC2697" s="114"/>
      <c r="FSD2697" s="114"/>
      <c r="FSE2697" s="114"/>
      <c r="FSF2697" s="114"/>
      <c r="FSG2697" s="114"/>
      <c r="FSH2697" s="114"/>
      <c r="FSI2697" s="114"/>
      <c r="FSJ2697" s="114"/>
      <c r="FSK2697" s="114"/>
      <c r="FSL2697" s="114"/>
      <c r="FSM2697" s="114"/>
      <c r="FSN2697" s="114"/>
      <c r="FSO2697" s="114"/>
      <c r="FSP2697" s="114"/>
      <c r="FSQ2697" s="114"/>
      <c r="FSR2697" s="114"/>
      <c r="FSS2697" s="114"/>
      <c r="FST2697" s="114"/>
      <c r="FSU2697" s="114"/>
      <c r="FSV2697" s="114"/>
      <c r="FSW2697" s="114"/>
      <c r="FSX2697" s="114"/>
      <c r="FSY2697" s="114"/>
      <c r="FSZ2697" s="114"/>
      <c r="FTA2697" s="114"/>
      <c r="FTB2697" s="114"/>
      <c r="FTC2697" s="114"/>
      <c r="FTD2697" s="114"/>
      <c r="FTE2697" s="114"/>
      <c r="FTF2697" s="114"/>
      <c r="FTG2697" s="114"/>
      <c r="FTH2697" s="114"/>
      <c r="FTI2697" s="114"/>
      <c r="FTJ2697" s="114"/>
      <c r="FTK2697" s="114"/>
      <c r="FTL2697" s="114"/>
      <c r="FTM2697" s="114"/>
      <c r="FTN2697" s="114"/>
      <c r="FTO2697" s="114"/>
      <c r="FTP2697" s="114"/>
      <c r="FTQ2697" s="114"/>
      <c r="FTR2697" s="114"/>
      <c r="FTS2697" s="114"/>
      <c r="FTT2697" s="114"/>
      <c r="FTU2697" s="114"/>
      <c r="FTV2697" s="114"/>
      <c r="FTW2697" s="114"/>
      <c r="FTX2697" s="114"/>
      <c r="FTY2697" s="114"/>
      <c r="FTZ2697" s="114"/>
      <c r="FUA2697" s="114"/>
      <c r="FUB2697" s="114"/>
      <c r="FUC2697" s="114"/>
      <c r="FUD2697" s="114"/>
      <c r="FUE2697" s="114"/>
      <c r="FUF2697" s="114"/>
      <c r="FUG2697" s="114"/>
      <c r="FUH2697" s="114"/>
      <c r="FUI2697" s="114"/>
      <c r="FUJ2697" s="114"/>
      <c r="FUK2697" s="114"/>
      <c r="FUL2697" s="114"/>
      <c r="FUM2697" s="114"/>
      <c r="FUN2697" s="114"/>
      <c r="FUO2697" s="114"/>
      <c r="FUP2697" s="114"/>
      <c r="FUQ2697" s="114"/>
      <c r="FUR2697" s="114"/>
      <c r="FUS2697" s="114"/>
      <c r="FUT2697" s="114"/>
      <c r="FUU2697" s="114"/>
      <c r="FUV2697" s="114"/>
      <c r="FUW2697" s="114"/>
      <c r="FUX2697" s="114"/>
      <c r="FUY2697" s="114"/>
      <c r="FUZ2697" s="114"/>
      <c r="FVA2697" s="114"/>
      <c r="FVB2697" s="114"/>
      <c r="FVC2697" s="114"/>
      <c r="FVD2697" s="114"/>
      <c r="FVE2697" s="114"/>
      <c r="FVF2697" s="114"/>
      <c r="FVG2697" s="114"/>
      <c r="FVH2697" s="114"/>
      <c r="FVI2697" s="114"/>
      <c r="FVJ2697" s="114"/>
      <c r="FVK2697" s="114"/>
      <c r="FVL2697" s="114"/>
      <c r="FVM2697" s="114"/>
      <c r="FVN2697" s="114"/>
      <c r="FVO2697" s="114"/>
      <c r="FVP2697" s="114"/>
      <c r="FVQ2697" s="114"/>
      <c r="FVR2697" s="114"/>
      <c r="FVS2697" s="114"/>
      <c r="FVT2697" s="114"/>
      <c r="FVU2697" s="114"/>
      <c r="FVV2697" s="114"/>
      <c r="FVW2697" s="114"/>
      <c r="FVX2697" s="114"/>
      <c r="FVY2697" s="114"/>
      <c r="FVZ2697" s="114"/>
      <c r="FWA2697" s="114"/>
      <c r="FWB2697" s="114"/>
      <c r="FWC2697" s="114"/>
      <c r="FWD2697" s="114"/>
      <c r="FWE2697" s="114"/>
      <c r="FWF2697" s="114"/>
      <c r="FWG2697" s="114"/>
      <c r="FWH2697" s="114"/>
      <c r="FWI2697" s="114"/>
      <c r="FWJ2697" s="114"/>
      <c r="FWK2697" s="114"/>
      <c r="FWL2697" s="114"/>
      <c r="FWM2697" s="114"/>
      <c r="FWN2697" s="114"/>
      <c r="FWO2697" s="114"/>
      <c r="FWP2697" s="114"/>
      <c r="FWQ2697" s="114"/>
      <c r="FWR2697" s="114"/>
      <c r="FWS2697" s="114"/>
      <c r="FWT2697" s="114"/>
      <c r="FWU2697" s="114"/>
      <c r="FWV2697" s="114"/>
      <c r="FWW2697" s="114"/>
      <c r="FWX2697" s="114"/>
      <c r="FWY2697" s="114"/>
      <c r="FWZ2697" s="114"/>
      <c r="FXA2697" s="114"/>
      <c r="FXB2697" s="114"/>
      <c r="FXC2697" s="114"/>
      <c r="FXD2697" s="114"/>
      <c r="FXE2697" s="114"/>
      <c r="FXF2697" s="114"/>
      <c r="FXG2697" s="114"/>
      <c r="FXH2697" s="114"/>
      <c r="FXI2697" s="114"/>
      <c r="FXJ2697" s="114"/>
      <c r="FXK2697" s="114"/>
      <c r="FXL2697" s="114"/>
      <c r="FXM2697" s="114"/>
      <c r="FXN2697" s="114"/>
      <c r="FXO2697" s="114"/>
      <c r="FXP2697" s="114"/>
      <c r="FXQ2697" s="114"/>
      <c r="FXR2697" s="114"/>
      <c r="FXS2697" s="114"/>
      <c r="FXT2697" s="114"/>
      <c r="FXU2697" s="114"/>
      <c r="FXV2697" s="114"/>
      <c r="FXW2697" s="114"/>
      <c r="FXX2697" s="114"/>
      <c r="FXY2697" s="114"/>
      <c r="FXZ2697" s="114"/>
      <c r="FYA2697" s="114"/>
      <c r="FYB2697" s="114"/>
      <c r="FYC2697" s="114"/>
      <c r="FYD2697" s="114"/>
      <c r="FYE2697" s="114"/>
      <c r="FYF2697" s="114"/>
      <c r="FYG2697" s="114"/>
      <c r="FYH2697" s="114"/>
      <c r="FYI2697" s="114"/>
      <c r="FYJ2697" s="114"/>
      <c r="FYK2697" s="114"/>
      <c r="FYL2697" s="114"/>
      <c r="FYM2697" s="114"/>
      <c r="FYN2697" s="114"/>
      <c r="FYO2697" s="114"/>
      <c r="FYP2697" s="114"/>
      <c r="FYQ2697" s="114"/>
      <c r="FYR2697" s="114"/>
      <c r="FYS2697" s="114"/>
      <c r="FYT2697" s="114"/>
      <c r="FYU2697" s="114"/>
      <c r="FYV2697" s="114"/>
      <c r="FYW2697" s="114"/>
      <c r="FYX2697" s="114"/>
      <c r="FYY2697" s="114"/>
      <c r="FYZ2697" s="114"/>
      <c r="FZA2697" s="114"/>
      <c r="FZB2697" s="114"/>
      <c r="FZC2697" s="114"/>
      <c r="FZD2697" s="114"/>
      <c r="FZE2697" s="114"/>
      <c r="FZF2697" s="114"/>
      <c r="FZG2697" s="114"/>
      <c r="FZH2697" s="114"/>
      <c r="FZI2697" s="114"/>
      <c r="FZJ2697" s="114"/>
      <c r="FZK2697" s="114"/>
      <c r="FZL2697" s="114"/>
      <c r="FZM2697" s="114"/>
      <c r="FZN2697" s="114"/>
      <c r="FZO2697" s="114"/>
      <c r="FZP2697" s="114"/>
      <c r="FZQ2697" s="114"/>
      <c r="FZR2697" s="114"/>
      <c r="FZS2697" s="114"/>
      <c r="FZT2697" s="114"/>
      <c r="FZU2697" s="114"/>
      <c r="FZV2697" s="114"/>
      <c r="FZW2697" s="114"/>
      <c r="FZX2697" s="114"/>
      <c r="FZY2697" s="114"/>
      <c r="FZZ2697" s="114"/>
      <c r="GAA2697" s="114"/>
      <c r="GAB2697" s="114"/>
      <c r="GAC2697" s="114"/>
      <c r="GAD2697" s="114"/>
      <c r="GAE2697" s="114"/>
      <c r="GAF2697" s="114"/>
      <c r="GAG2697" s="114"/>
      <c r="GAH2697" s="114"/>
      <c r="GAI2697" s="114"/>
      <c r="GAJ2697" s="114"/>
      <c r="GAK2697" s="114"/>
      <c r="GAL2697" s="114"/>
      <c r="GAM2697" s="114"/>
      <c r="GAN2697" s="114"/>
      <c r="GAO2697" s="114"/>
      <c r="GAP2697" s="114"/>
      <c r="GAQ2697" s="114"/>
      <c r="GAR2697" s="114"/>
      <c r="GAS2697" s="114"/>
      <c r="GAT2697" s="114"/>
      <c r="GAU2697" s="114"/>
      <c r="GAV2697" s="114"/>
      <c r="GAW2697" s="114"/>
      <c r="GAX2697" s="114"/>
      <c r="GAY2697" s="114"/>
      <c r="GAZ2697" s="114"/>
      <c r="GBA2697" s="114"/>
      <c r="GBB2697" s="114"/>
      <c r="GBC2697" s="114"/>
      <c r="GBD2697" s="114"/>
      <c r="GBE2697" s="114"/>
      <c r="GBF2697" s="114"/>
      <c r="GBG2697" s="114"/>
      <c r="GBH2697" s="114"/>
      <c r="GBI2697" s="114"/>
      <c r="GBJ2697" s="114"/>
      <c r="GBK2697" s="114"/>
      <c r="GBL2697" s="114"/>
      <c r="GBM2697" s="114"/>
      <c r="GBN2697" s="114"/>
      <c r="GBO2697" s="114"/>
      <c r="GBP2697" s="114"/>
      <c r="GBQ2697" s="114"/>
      <c r="GBR2697" s="114"/>
      <c r="GBS2697" s="114"/>
      <c r="GBT2697" s="114"/>
      <c r="GBU2697" s="114"/>
      <c r="GBV2697" s="114"/>
      <c r="GBW2697" s="114"/>
      <c r="GBX2697" s="114"/>
      <c r="GBY2697" s="114"/>
      <c r="GBZ2697" s="114"/>
      <c r="GCA2697" s="114"/>
      <c r="GCB2697" s="114"/>
      <c r="GCC2697" s="114"/>
      <c r="GCD2697" s="114"/>
      <c r="GCE2697" s="114"/>
      <c r="GCF2697" s="114"/>
      <c r="GCG2697" s="114"/>
      <c r="GCH2697" s="114"/>
      <c r="GCI2697" s="114"/>
      <c r="GCJ2697" s="114"/>
      <c r="GCK2697" s="114"/>
      <c r="GCL2697" s="114"/>
      <c r="GCM2697" s="114"/>
      <c r="GCN2697" s="114"/>
      <c r="GCO2697" s="114"/>
      <c r="GCP2697" s="114"/>
      <c r="GCQ2697" s="114"/>
      <c r="GCR2697" s="114"/>
      <c r="GCS2697" s="114"/>
      <c r="GCT2697" s="114"/>
      <c r="GCU2697" s="114"/>
      <c r="GCV2697" s="114"/>
      <c r="GCW2697" s="114"/>
      <c r="GCX2697" s="114"/>
      <c r="GCY2697" s="114"/>
      <c r="GCZ2697" s="114"/>
      <c r="GDA2697" s="114"/>
      <c r="GDB2697" s="114"/>
      <c r="GDC2697" s="114"/>
      <c r="GDD2697" s="114"/>
      <c r="GDE2697" s="114"/>
      <c r="GDF2697" s="114"/>
      <c r="GDG2697" s="114"/>
      <c r="GDH2697" s="114"/>
      <c r="GDI2697" s="114"/>
      <c r="GDJ2697" s="114"/>
      <c r="GDK2697" s="114"/>
      <c r="GDL2697" s="114"/>
      <c r="GDM2697" s="114"/>
      <c r="GDN2697" s="114"/>
      <c r="GDO2697" s="114"/>
      <c r="GDP2697" s="114"/>
      <c r="GDQ2697" s="114"/>
      <c r="GDR2697" s="114"/>
      <c r="GDS2697" s="114"/>
      <c r="GDT2697" s="114"/>
      <c r="GDU2697" s="114"/>
      <c r="GDV2697" s="114"/>
      <c r="GDW2697" s="114"/>
      <c r="GDX2697" s="114"/>
      <c r="GDY2697" s="114"/>
      <c r="GDZ2697" s="114"/>
      <c r="GEA2697" s="114"/>
      <c r="GEB2697" s="114"/>
      <c r="GEC2697" s="114"/>
      <c r="GED2697" s="114"/>
      <c r="GEE2697" s="114"/>
      <c r="GEF2697" s="114"/>
      <c r="GEG2697" s="114"/>
      <c r="GEH2697" s="114"/>
      <c r="GEI2697" s="114"/>
      <c r="GEJ2697" s="114"/>
      <c r="GEK2697" s="114"/>
      <c r="GEL2697" s="114"/>
      <c r="GEM2697" s="114"/>
      <c r="GEN2697" s="114"/>
      <c r="GEO2697" s="114"/>
      <c r="GEP2697" s="114"/>
      <c r="GEQ2697" s="114"/>
      <c r="GER2697" s="114"/>
      <c r="GES2697" s="114"/>
      <c r="GET2697" s="114"/>
      <c r="GEU2697" s="114"/>
      <c r="GEV2697" s="114"/>
      <c r="GEW2697" s="114"/>
      <c r="GEX2697" s="114"/>
      <c r="GEY2697" s="114"/>
      <c r="GEZ2697" s="114"/>
      <c r="GFA2697" s="114"/>
      <c r="GFB2697" s="114"/>
      <c r="GFC2697" s="114"/>
      <c r="GFD2697" s="114"/>
      <c r="GFE2697" s="114"/>
      <c r="GFF2697" s="114"/>
      <c r="GFG2697" s="114"/>
      <c r="GFH2697" s="114"/>
      <c r="GFI2697" s="114"/>
      <c r="GFJ2697" s="114"/>
      <c r="GFK2697" s="114"/>
      <c r="GFL2697" s="114"/>
      <c r="GFM2697" s="114"/>
      <c r="GFN2697" s="114"/>
      <c r="GFO2697" s="114"/>
      <c r="GFP2697" s="114"/>
      <c r="GFQ2697" s="114"/>
      <c r="GFR2697" s="114"/>
      <c r="GFS2697" s="114"/>
      <c r="GFT2697" s="114"/>
      <c r="GFU2697" s="114"/>
      <c r="GFV2697" s="114"/>
      <c r="GFW2697" s="114"/>
      <c r="GFX2697" s="114"/>
      <c r="GFY2697" s="114"/>
      <c r="GFZ2697" s="114"/>
      <c r="GGA2697" s="114"/>
      <c r="GGB2697" s="114"/>
      <c r="GGC2697" s="114"/>
      <c r="GGD2697" s="114"/>
      <c r="GGE2697" s="114"/>
      <c r="GGF2697" s="114"/>
      <c r="GGG2697" s="114"/>
      <c r="GGH2697" s="114"/>
      <c r="GGI2697" s="114"/>
      <c r="GGJ2697" s="114"/>
      <c r="GGK2697" s="114"/>
      <c r="GGL2697" s="114"/>
      <c r="GGM2697" s="114"/>
      <c r="GGN2697" s="114"/>
      <c r="GGO2697" s="114"/>
      <c r="GGP2697" s="114"/>
      <c r="GGQ2697" s="114"/>
      <c r="GGR2697" s="114"/>
      <c r="GGS2697" s="114"/>
      <c r="GGT2697" s="114"/>
      <c r="GGU2697" s="114"/>
      <c r="GGV2697" s="114"/>
      <c r="GGW2697" s="114"/>
      <c r="GGX2697" s="114"/>
      <c r="GGY2697" s="114"/>
      <c r="GGZ2697" s="114"/>
      <c r="GHA2697" s="114"/>
      <c r="GHB2697" s="114"/>
      <c r="GHC2697" s="114"/>
      <c r="GHD2697" s="114"/>
      <c r="GHE2697" s="114"/>
      <c r="GHF2697" s="114"/>
      <c r="GHG2697" s="114"/>
      <c r="GHH2697" s="114"/>
      <c r="GHI2697" s="114"/>
      <c r="GHJ2697" s="114"/>
      <c r="GHK2697" s="114"/>
      <c r="GHL2697" s="114"/>
      <c r="GHM2697" s="114"/>
      <c r="GHN2697" s="114"/>
      <c r="GHO2697" s="114"/>
      <c r="GHP2697" s="114"/>
      <c r="GHQ2697" s="114"/>
      <c r="GHR2697" s="114"/>
      <c r="GHS2697" s="114"/>
      <c r="GHT2697" s="114"/>
      <c r="GHU2697" s="114"/>
      <c r="GHV2697" s="114"/>
      <c r="GHW2697" s="114"/>
      <c r="GHX2697" s="114"/>
      <c r="GHY2697" s="114"/>
      <c r="GHZ2697" s="114"/>
      <c r="GIA2697" s="114"/>
      <c r="GIB2697" s="114"/>
      <c r="GIC2697" s="114"/>
      <c r="GID2697" s="114"/>
      <c r="GIE2697" s="114"/>
      <c r="GIF2697" s="114"/>
      <c r="GIG2697" s="114"/>
      <c r="GIH2697" s="114"/>
      <c r="GII2697" s="114"/>
      <c r="GIJ2697" s="114"/>
      <c r="GIK2697" s="114"/>
      <c r="GIL2697" s="114"/>
      <c r="GIM2697" s="114"/>
      <c r="GIN2697" s="114"/>
      <c r="GIO2697" s="114"/>
      <c r="GIP2697" s="114"/>
      <c r="GIQ2697" s="114"/>
      <c r="GIR2697" s="114"/>
      <c r="GIS2697" s="114"/>
      <c r="GIT2697" s="114"/>
      <c r="GIU2697" s="114"/>
      <c r="GIV2697" s="114"/>
      <c r="GIW2697" s="114"/>
      <c r="GIX2697" s="114"/>
      <c r="GIY2697" s="114"/>
      <c r="GIZ2697" s="114"/>
      <c r="GJA2697" s="114"/>
      <c r="GJB2697" s="114"/>
      <c r="GJC2697" s="114"/>
      <c r="GJD2697" s="114"/>
      <c r="GJE2697" s="114"/>
      <c r="GJF2697" s="114"/>
      <c r="GJG2697" s="114"/>
      <c r="GJH2697" s="114"/>
      <c r="GJI2697" s="114"/>
      <c r="GJJ2697" s="114"/>
      <c r="GJK2697" s="114"/>
      <c r="GJL2697" s="114"/>
      <c r="GJM2697" s="114"/>
      <c r="GJN2697" s="114"/>
      <c r="GJO2697" s="114"/>
      <c r="GJP2697" s="114"/>
      <c r="GJQ2697" s="114"/>
      <c r="GJR2697" s="114"/>
      <c r="GJS2697" s="114"/>
      <c r="GJT2697" s="114"/>
      <c r="GJU2697" s="114"/>
      <c r="GJV2697" s="114"/>
      <c r="GJW2697" s="114"/>
      <c r="GJX2697" s="114"/>
      <c r="GJY2697" s="114"/>
      <c r="GJZ2697" s="114"/>
      <c r="GKA2697" s="114"/>
      <c r="GKB2697" s="114"/>
      <c r="GKC2697" s="114"/>
      <c r="GKD2697" s="114"/>
      <c r="GKE2697" s="114"/>
      <c r="GKF2697" s="114"/>
      <c r="GKG2697" s="114"/>
      <c r="GKH2697" s="114"/>
      <c r="GKI2697" s="114"/>
      <c r="GKJ2697" s="114"/>
      <c r="GKK2697" s="114"/>
      <c r="GKL2697" s="114"/>
      <c r="GKM2697" s="114"/>
      <c r="GKN2697" s="114"/>
      <c r="GKO2697" s="114"/>
      <c r="GKP2697" s="114"/>
      <c r="GKQ2697" s="114"/>
      <c r="GKR2697" s="114"/>
      <c r="GKS2697" s="114"/>
      <c r="GKT2697" s="114"/>
      <c r="GKU2697" s="114"/>
      <c r="GKV2697" s="114"/>
      <c r="GKW2697" s="114"/>
      <c r="GKX2697" s="114"/>
      <c r="GKY2697" s="114"/>
      <c r="GKZ2697" s="114"/>
      <c r="GLA2697" s="114"/>
      <c r="GLB2697" s="114"/>
      <c r="GLC2697" s="114"/>
      <c r="GLD2697" s="114"/>
      <c r="GLE2697" s="114"/>
      <c r="GLF2697" s="114"/>
      <c r="GLG2697" s="114"/>
      <c r="GLH2697" s="114"/>
      <c r="GLI2697" s="114"/>
      <c r="GLJ2697" s="114"/>
      <c r="GLK2697" s="114"/>
      <c r="GLL2697" s="114"/>
      <c r="GLM2697" s="114"/>
      <c r="GLN2697" s="114"/>
      <c r="GLO2697" s="114"/>
      <c r="GLP2697" s="114"/>
      <c r="GLQ2697" s="114"/>
      <c r="GLR2697" s="114"/>
      <c r="GLS2697" s="114"/>
      <c r="GLT2697" s="114"/>
      <c r="GLU2697" s="114"/>
      <c r="GLV2697" s="114"/>
      <c r="GLW2697" s="114"/>
      <c r="GLX2697" s="114"/>
      <c r="GLY2697" s="114"/>
      <c r="GLZ2697" s="114"/>
      <c r="GMA2697" s="114"/>
      <c r="GMB2697" s="114"/>
      <c r="GMC2697" s="114"/>
      <c r="GMD2697" s="114"/>
      <c r="GME2697" s="114"/>
      <c r="GMF2697" s="114"/>
      <c r="GMG2697" s="114"/>
      <c r="GMH2697" s="114"/>
      <c r="GMI2697" s="114"/>
      <c r="GMJ2697" s="114"/>
      <c r="GMK2697" s="114"/>
      <c r="GML2697" s="114"/>
      <c r="GMM2697" s="114"/>
      <c r="GMN2697" s="114"/>
      <c r="GMO2697" s="114"/>
      <c r="GMP2697" s="114"/>
      <c r="GMQ2697" s="114"/>
      <c r="GMR2697" s="114"/>
      <c r="GMS2697" s="114"/>
      <c r="GMT2697" s="114"/>
      <c r="GMU2697" s="114"/>
      <c r="GMV2697" s="114"/>
      <c r="GMW2697" s="114"/>
      <c r="GMX2697" s="114"/>
      <c r="GMY2697" s="114"/>
      <c r="GMZ2697" s="114"/>
      <c r="GNA2697" s="114"/>
      <c r="GNB2697" s="114"/>
      <c r="GNC2697" s="114"/>
      <c r="GND2697" s="114"/>
      <c r="GNE2697" s="114"/>
      <c r="GNF2697" s="114"/>
      <c r="GNG2697" s="114"/>
      <c r="GNH2697" s="114"/>
      <c r="GNI2697" s="114"/>
      <c r="GNJ2697" s="114"/>
      <c r="GNK2697" s="114"/>
      <c r="GNL2697" s="114"/>
      <c r="GNM2697" s="114"/>
      <c r="GNN2697" s="114"/>
      <c r="GNO2697" s="114"/>
      <c r="GNP2697" s="114"/>
      <c r="GNQ2697" s="114"/>
      <c r="GNR2697" s="114"/>
      <c r="GNS2697" s="114"/>
      <c r="GNT2697" s="114"/>
      <c r="GNU2697" s="114"/>
      <c r="GNV2697" s="114"/>
      <c r="GNW2697" s="114"/>
      <c r="GNX2697" s="114"/>
      <c r="GNY2697" s="114"/>
      <c r="GNZ2697" s="114"/>
      <c r="GOA2697" s="114"/>
      <c r="GOB2697" s="114"/>
      <c r="GOC2697" s="114"/>
      <c r="GOD2697" s="114"/>
      <c r="GOE2697" s="114"/>
      <c r="GOF2697" s="114"/>
      <c r="GOG2697" s="114"/>
      <c r="GOH2697" s="114"/>
      <c r="GOI2697" s="114"/>
      <c r="GOJ2697" s="114"/>
      <c r="GOK2697" s="114"/>
      <c r="GOL2697" s="114"/>
      <c r="GOM2697" s="114"/>
      <c r="GON2697" s="114"/>
      <c r="GOO2697" s="114"/>
      <c r="GOP2697" s="114"/>
      <c r="GOQ2697" s="114"/>
      <c r="GOR2697" s="114"/>
      <c r="GOS2697" s="114"/>
      <c r="GOT2697" s="114"/>
      <c r="GOU2697" s="114"/>
      <c r="GOV2697" s="114"/>
      <c r="GOW2697" s="114"/>
      <c r="GOX2697" s="114"/>
      <c r="GOY2697" s="114"/>
      <c r="GOZ2697" s="114"/>
      <c r="GPA2697" s="114"/>
      <c r="GPB2697" s="114"/>
      <c r="GPC2697" s="114"/>
      <c r="GPD2697" s="114"/>
      <c r="GPE2697" s="114"/>
      <c r="GPF2697" s="114"/>
      <c r="GPG2697" s="114"/>
      <c r="GPH2697" s="114"/>
      <c r="GPI2697" s="114"/>
      <c r="GPJ2697" s="114"/>
      <c r="GPK2697" s="114"/>
      <c r="GPL2697" s="114"/>
      <c r="GPM2697" s="114"/>
      <c r="GPN2697" s="114"/>
      <c r="GPO2697" s="114"/>
      <c r="GPP2697" s="114"/>
      <c r="GPQ2697" s="114"/>
      <c r="GPR2697" s="114"/>
      <c r="GPS2697" s="114"/>
      <c r="GPT2697" s="114"/>
      <c r="GPU2697" s="114"/>
      <c r="GPV2697" s="114"/>
      <c r="GPW2697" s="114"/>
      <c r="GPX2697" s="114"/>
      <c r="GPY2697" s="114"/>
      <c r="GPZ2697" s="114"/>
      <c r="GQA2697" s="114"/>
      <c r="GQB2697" s="114"/>
      <c r="GQC2697" s="114"/>
      <c r="GQD2697" s="114"/>
      <c r="GQE2697" s="114"/>
      <c r="GQF2697" s="114"/>
      <c r="GQG2697" s="114"/>
      <c r="GQH2697" s="114"/>
      <c r="GQI2697" s="114"/>
      <c r="GQJ2697" s="114"/>
      <c r="GQK2697" s="114"/>
      <c r="GQL2697" s="114"/>
      <c r="GQM2697" s="114"/>
      <c r="GQN2697" s="114"/>
      <c r="GQO2697" s="114"/>
      <c r="GQP2697" s="114"/>
      <c r="GQQ2697" s="114"/>
      <c r="GQR2697" s="114"/>
      <c r="GQS2697" s="114"/>
      <c r="GQT2697" s="114"/>
      <c r="GQU2697" s="114"/>
      <c r="GQV2697" s="114"/>
      <c r="GQW2697" s="114"/>
      <c r="GQX2697" s="114"/>
      <c r="GQY2697" s="114"/>
      <c r="GQZ2697" s="114"/>
      <c r="GRA2697" s="114"/>
      <c r="GRB2697" s="114"/>
      <c r="GRC2697" s="114"/>
      <c r="GRD2697" s="114"/>
      <c r="GRE2697" s="114"/>
      <c r="GRF2697" s="114"/>
      <c r="GRG2697" s="114"/>
      <c r="GRH2697" s="114"/>
      <c r="GRI2697" s="114"/>
      <c r="GRJ2697" s="114"/>
      <c r="GRK2697" s="114"/>
      <c r="GRL2697" s="114"/>
      <c r="GRM2697" s="114"/>
      <c r="GRN2697" s="114"/>
      <c r="GRO2697" s="114"/>
      <c r="GRP2697" s="114"/>
      <c r="GRQ2697" s="114"/>
      <c r="GRR2697" s="114"/>
      <c r="GRS2697" s="114"/>
      <c r="GRT2697" s="114"/>
      <c r="GRU2697" s="114"/>
      <c r="GRV2697" s="114"/>
      <c r="GRW2697" s="114"/>
      <c r="GRX2697" s="114"/>
      <c r="GRY2697" s="114"/>
      <c r="GRZ2697" s="114"/>
      <c r="GSA2697" s="114"/>
      <c r="GSB2697" s="114"/>
      <c r="GSC2697" s="114"/>
      <c r="GSD2697" s="114"/>
      <c r="GSE2697" s="114"/>
      <c r="GSF2697" s="114"/>
      <c r="GSG2697" s="114"/>
      <c r="GSH2697" s="114"/>
      <c r="GSI2697" s="114"/>
      <c r="GSJ2697" s="114"/>
      <c r="GSK2697" s="114"/>
      <c r="GSL2697" s="114"/>
      <c r="GSM2697" s="114"/>
      <c r="GSN2697" s="114"/>
      <c r="GSO2697" s="114"/>
      <c r="GSP2697" s="114"/>
      <c r="GSQ2697" s="114"/>
      <c r="GSR2697" s="114"/>
      <c r="GSS2697" s="114"/>
      <c r="GST2697" s="114"/>
      <c r="GSU2697" s="114"/>
      <c r="GSV2697" s="114"/>
      <c r="GSW2697" s="114"/>
      <c r="GSX2697" s="114"/>
      <c r="GSY2697" s="114"/>
      <c r="GSZ2697" s="114"/>
      <c r="GTA2697" s="114"/>
      <c r="GTB2697" s="114"/>
      <c r="GTC2697" s="114"/>
      <c r="GTD2697" s="114"/>
      <c r="GTE2697" s="114"/>
      <c r="GTF2697" s="114"/>
      <c r="GTG2697" s="114"/>
      <c r="GTH2697" s="114"/>
      <c r="GTI2697" s="114"/>
      <c r="GTJ2697" s="114"/>
      <c r="GTK2697" s="114"/>
      <c r="GTL2697" s="114"/>
      <c r="GTM2697" s="114"/>
      <c r="GTN2697" s="114"/>
      <c r="GTO2697" s="114"/>
      <c r="GTP2697" s="114"/>
      <c r="GTQ2697" s="114"/>
      <c r="GTR2697" s="114"/>
      <c r="GTS2697" s="114"/>
      <c r="GTT2697" s="114"/>
      <c r="GTU2697" s="114"/>
      <c r="GTV2697" s="114"/>
      <c r="GTW2697" s="114"/>
      <c r="GTX2697" s="114"/>
      <c r="GTY2697" s="114"/>
      <c r="GTZ2697" s="114"/>
      <c r="GUA2697" s="114"/>
      <c r="GUB2697" s="114"/>
      <c r="GUC2697" s="114"/>
      <c r="GUD2697" s="114"/>
      <c r="GUE2697" s="114"/>
      <c r="GUF2697" s="114"/>
      <c r="GUG2697" s="114"/>
      <c r="GUH2697" s="114"/>
      <c r="GUI2697" s="114"/>
      <c r="GUJ2697" s="114"/>
      <c r="GUK2697" s="114"/>
      <c r="GUL2697" s="114"/>
      <c r="GUM2697" s="114"/>
      <c r="GUN2697" s="114"/>
      <c r="GUO2697" s="114"/>
      <c r="GUP2697" s="114"/>
      <c r="GUQ2697" s="114"/>
      <c r="GUR2697" s="114"/>
      <c r="GUS2697" s="114"/>
      <c r="GUT2697" s="114"/>
      <c r="GUU2697" s="114"/>
      <c r="GUV2697" s="114"/>
      <c r="GUW2697" s="114"/>
      <c r="GUX2697" s="114"/>
      <c r="GUY2697" s="114"/>
      <c r="GUZ2697" s="114"/>
      <c r="GVA2697" s="114"/>
      <c r="GVB2697" s="114"/>
      <c r="GVC2697" s="114"/>
      <c r="GVD2697" s="114"/>
      <c r="GVE2697" s="114"/>
      <c r="GVF2697" s="114"/>
      <c r="GVG2697" s="114"/>
      <c r="GVH2697" s="114"/>
      <c r="GVI2697" s="114"/>
      <c r="GVJ2697" s="114"/>
      <c r="GVK2697" s="114"/>
      <c r="GVL2697" s="114"/>
      <c r="GVM2697" s="114"/>
      <c r="GVN2697" s="114"/>
      <c r="GVO2697" s="114"/>
      <c r="GVP2697" s="114"/>
      <c r="GVQ2697" s="114"/>
      <c r="GVR2697" s="114"/>
      <c r="GVS2697" s="114"/>
      <c r="GVT2697" s="114"/>
      <c r="GVU2697" s="114"/>
      <c r="GVV2697" s="114"/>
      <c r="GVW2697" s="114"/>
      <c r="GVX2697" s="114"/>
      <c r="GVY2697" s="114"/>
      <c r="GVZ2697" s="114"/>
      <c r="GWA2697" s="114"/>
      <c r="GWB2697" s="114"/>
      <c r="GWC2697" s="114"/>
      <c r="GWD2697" s="114"/>
      <c r="GWE2697" s="114"/>
      <c r="GWF2697" s="114"/>
      <c r="GWG2697" s="114"/>
      <c r="GWH2697" s="114"/>
      <c r="GWI2697" s="114"/>
      <c r="GWJ2697" s="114"/>
      <c r="GWK2697" s="114"/>
      <c r="GWL2697" s="114"/>
      <c r="GWM2697" s="114"/>
      <c r="GWN2697" s="114"/>
      <c r="GWO2697" s="114"/>
      <c r="GWP2697" s="114"/>
      <c r="GWQ2697" s="114"/>
      <c r="GWR2697" s="114"/>
      <c r="GWS2697" s="114"/>
      <c r="GWT2697" s="114"/>
      <c r="GWU2697" s="114"/>
      <c r="GWV2697" s="114"/>
      <c r="GWW2697" s="114"/>
      <c r="GWX2697" s="114"/>
      <c r="GWY2697" s="114"/>
      <c r="GWZ2697" s="114"/>
      <c r="GXA2697" s="114"/>
      <c r="GXB2697" s="114"/>
      <c r="GXC2697" s="114"/>
      <c r="GXD2697" s="114"/>
      <c r="GXE2697" s="114"/>
      <c r="GXF2697" s="114"/>
      <c r="GXG2697" s="114"/>
      <c r="GXH2697" s="114"/>
      <c r="GXI2697" s="114"/>
      <c r="GXJ2697" s="114"/>
      <c r="GXK2697" s="114"/>
      <c r="GXL2697" s="114"/>
      <c r="GXM2697" s="114"/>
      <c r="GXN2697" s="114"/>
      <c r="GXO2697" s="114"/>
      <c r="GXP2697" s="114"/>
      <c r="GXQ2697" s="114"/>
      <c r="GXR2697" s="114"/>
      <c r="GXS2697" s="114"/>
      <c r="GXT2697" s="114"/>
      <c r="GXU2697" s="114"/>
      <c r="GXV2697" s="114"/>
      <c r="GXW2697" s="114"/>
      <c r="GXX2697" s="114"/>
      <c r="GXY2697" s="114"/>
      <c r="GXZ2697" s="114"/>
      <c r="GYA2697" s="114"/>
      <c r="GYB2697" s="114"/>
      <c r="GYC2697" s="114"/>
      <c r="GYD2697" s="114"/>
      <c r="GYE2697" s="114"/>
      <c r="GYF2697" s="114"/>
      <c r="GYG2697" s="114"/>
      <c r="GYH2697" s="114"/>
      <c r="GYI2697" s="114"/>
      <c r="GYJ2697" s="114"/>
      <c r="GYK2697" s="114"/>
      <c r="GYL2697" s="114"/>
      <c r="GYM2697" s="114"/>
      <c r="GYN2697" s="114"/>
      <c r="GYO2697" s="114"/>
      <c r="GYP2697" s="114"/>
      <c r="GYQ2697" s="114"/>
      <c r="GYR2697" s="114"/>
      <c r="GYS2697" s="114"/>
      <c r="GYT2697" s="114"/>
      <c r="GYU2697" s="114"/>
      <c r="GYV2697" s="114"/>
      <c r="GYW2697" s="114"/>
      <c r="GYX2697" s="114"/>
      <c r="GYY2697" s="114"/>
      <c r="GYZ2697" s="114"/>
      <c r="GZA2697" s="114"/>
      <c r="GZB2697" s="114"/>
      <c r="GZC2697" s="114"/>
      <c r="GZD2697" s="114"/>
      <c r="GZE2697" s="114"/>
      <c r="GZF2697" s="114"/>
      <c r="GZG2697" s="114"/>
      <c r="GZH2697" s="114"/>
      <c r="GZI2697" s="114"/>
      <c r="GZJ2697" s="114"/>
      <c r="GZK2697" s="114"/>
      <c r="GZL2697" s="114"/>
      <c r="GZM2697" s="114"/>
      <c r="GZN2697" s="114"/>
      <c r="GZO2697" s="114"/>
      <c r="GZP2697" s="114"/>
      <c r="GZQ2697" s="114"/>
      <c r="GZR2697" s="114"/>
      <c r="GZS2697" s="114"/>
      <c r="GZT2697" s="114"/>
      <c r="GZU2697" s="114"/>
      <c r="GZV2697" s="114"/>
      <c r="GZW2697" s="114"/>
      <c r="GZX2697" s="114"/>
      <c r="GZY2697" s="114"/>
      <c r="GZZ2697" s="114"/>
      <c r="HAA2697" s="114"/>
      <c r="HAB2697" s="114"/>
      <c r="HAC2697" s="114"/>
      <c r="HAD2697" s="114"/>
      <c r="HAE2697" s="114"/>
      <c r="HAF2697" s="114"/>
      <c r="HAG2697" s="114"/>
      <c r="HAH2697" s="114"/>
      <c r="HAI2697" s="114"/>
      <c r="HAJ2697" s="114"/>
      <c r="HAK2697" s="114"/>
      <c r="HAL2697" s="114"/>
      <c r="HAM2697" s="114"/>
      <c r="HAN2697" s="114"/>
      <c r="HAO2697" s="114"/>
      <c r="HAP2697" s="114"/>
      <c r="HAQ2697" s="114"/>
      <c r="HAR2697" s="114"/>
      <c r="HAS2697" s="114"/>
      <c r="HAT2697" s="114"/>
      <c r="HAU2697" s="114"/>
      <c r="HAV2697" s="114"/>
      <c r="HAW2697" s="114"/>
      <c r="HAX2697" s="114"/>
      <c r="HAY2697" s="114"/>
      <c r="HAZ2697" s="114"/>
      <c r="HBA2697" s="114"/>
      <c r="HBB2697" s="114"/>
      <c r="HBC2697" s="114"/>
      <c r="HBD2697" s="114"/>
      <c r="HBE2697" s="114"/>
      <c r="HBF2697" s="114"/>
      <c r="HBG2697" s="114"/>
      <c r="HBH2697" s="114"/>
      <c r="HBI2697" s="114"/>
      <c r="HBJ2697" s="114"/>
      <c r="HBK2697" s="114"/>
      <c r="HBL2697" s="114"/>
      <c r="HBM2697" s="114"/>
      <c r="HBN2697" s="114"/>
      <c r="HBO2697" s="114"/>
      <c r="HBP2697" s="114"/>
      <c r="HBQ2697" s="114"/>
      <c r="HBR2697" s="114"/>
      <c r="HBS2697" s="114"/>
      <c r="HBT2697" s="114"/>
      <c r="HBU2697" s="114"/>
      <c r="HBV2697" s="114"/>
      <c r="HBW2697" s="114"/>
      <c r="HBX2697" s="114"/>
      <c r="HBY2697" s="114"/>
      <c r="HBZ2697" s="114"/>
      <c r="HCA2697" s="114"/>
      <c r="HCB2697" s="114"/>
      <c r="HCC2697" s="114"/>
      <c r="HCD2697" s="114"/>
      <c r="HCE2697" s="114"/>
      <c r="HCF2697" s="114"/>
      <c r="HCG2697" s="114"/>
      <c r="HCH2697" s="114"/>
      <c r="HCI2697" s="114"/>
      <c r="HCJ2697" s="114"/>
      <c r="HCK2697" s="114"/>
      <c r="HCL2697" s="114"/>
      <c r="HCM2697" s="114"/>
      <c r="HCN2697" s="114"/>
      <c r="HCO2697" s="114"/>
      <c r="HCP2697" s="114"/>
      <c r="HCQ2697" s="114"/>
      <c r="HCR2697" s="114"/>
      <c r="HCS2697" s="114"/>
      <c r="HCT2697" s="114"/>
      <c r="HCU2697" s="114"/>
      <c r="HCV2697" s="114"/>
      <c r="HCW2697" s="114"/>
      <c r="HCX2697" s="114"/>
      <c r="HCY2697" s="114"/>
      <c r="HCZ2697" s="114"/>
      <c r="HDA2697" s="114"/>
      <c r="HDB2697" s="114"/>
      <c r="HDC2697" s="114"/>
      <c r="HDD2697" s="114"/>
      <c r="HDE2697" s="114"/>
      <c r="HDF2697" s="114"/>
      <c r="HDG2697" s="114"/>
      <c r="HDH2697" s="114"/>
      <c r="HDI2697" s="114"/>
      <c r="HDJ2697" s="114"/>
      <c r="HDK2697" s="114"/>
      <c r="HDL2697" s="114"/>
      <c r="HDM2697" s="114"/>
      <c r="HDN2697" s="114"/>
      <c r="HDO2697" s="114"/>
      <c r="HDP2697" s="114"/>
      <c r="HDQ2697" s="114"/>
      <c r="HDR2697" s="114"/>
      <c r="HDS2697" s="114"/>
      <c r="HDT2697" s="114"/>
      <c r="HDU2697" s="114"/>
      <c r="HDV2697" s="114"/>
      <c r="HDW2697" s="114"/>
      <c r="HDX2697" s="114"/>
      <c r="HDY2697" s="114"/>
      <c r="HDZ2697" s="114"/>
      <c r="HEA2697" s="114"/>
      <c r="HEB2697" s="114"/>
      <c r="HEC2697" s="114"/>
      <c r="HED2697" s="114"/>
      <c r="HEE2697" s="114"/>
      <c r="HEF2697" s="114"/>
      <c r="HEG2697" s="114"/>
      <c r="HEH2697" s="114"/>
      <c r="HEI2697" s="114"/>
      <c r="HEJ2697" s="114"/>
      <c r="HEK2697" s="114"/>
      <c r="HEL2697" s="114"/>
      <c r="HEM2697" s="114"/>
      <c r="HEN2697" s="114"/>
      <c r="HEO2697" s="114"/>
      <c r="HEP2697" s="114"/>
      <c r="HEQ2697" s="114"/>
      <c r="HER2697" s="114"/>
      <c r="HES2697" s="114"/>
      <c r="HET2697" s="114"/>
      <c r="HEU2697" s="114"/>
      <c r="HEV2697" s="114"/>
      <c r="HEW2697" s="114"/>
      <c r="HEX2697" s="114"/>
      <c r="HEY2697" s="114"/>
      <c r="HEZ2697" s="114"/>
      <c r="HFA2697" s="114"/>
      <c r="HFB2697" s="114"/>
      <c r="HFC2697" s="114"/>
      <c r="HFD2697" s="114"/>
      <c r="HFE2697" s="114"/>
      <c r="HFF2697" s="114"/>
      <c r="HFG2697" s="114"/>
      <c r="HFH2697" s="114"/>
      <c r="HFI2697" s="114"/>
      <c r="HFJ2697" s="114"/>
      <c r="HFK2697" s="114"/>
      <c r="HFL2697" s="114"/>
      <c r="HFM2697" s="114"/>
      <c r="HFN2697" s="114"/>
      <c r="HFO2697" s="114"/>
      <c r="HFP2697" s="114"/>
      <c r="HFQ2697" s="114"/>
      <c r="HFR2697" s="114"/>
      <c r="HFS2697" s="114"/>
      <c r="HFT2697" s="114"/>
      <c r="HFU2697" s="114"/>
      <c r="HFV2697" s="114"/>
      <c r="HFW2697" s="114"/>
      <c r="HFX2697" s="114"/>
      <c r="HFY2697" s="114"/>
      <c r="HFZ2697" s="114"/>
      <c r="HGA2697" s="114"/>
      <c r="HGB2697" s="114"/>
      <c r="HGC2697" s="114"/>
      <c r="HGD2697" s="114"/>
      <c r="HGE2697" s="114"/>
      <c r="HGF2697" s="114"/>
      <c r="HGG2697" s="114"/>
      <c r="HGH2697" s="114"/>
      <c r="HGI2697" s="114"/>
      <c r="HGJ2697" s="114"/>
      <c r="HGK2697" s="114"/>
      <c r="HGL2697" s="114"/>
      <c r="HGM2697" s="114"/>
      <c r="HGN2697" s="114"/>
      <c r="HGO2697" s="114"/>
      <c r="HGP2697" s="114"/>
      <c r="HGQ2697" s="114"/>
      <c r="HGR2697" s="114"/>
      <c r="HGS2697" s="114"/>
      <c r="HGT2697" s="114"/>
      <c r="HGU2697" s="114"/>
      <c r="HGV2697" s="114"/>
      <c r="HGW2697" s="114"/>
      <c r="HGX2697" s="114"/>
      <c r="HGY2697" s="114"/>
      <c r="HGZ2697" s="114"/>
      <c r="HHA2697" s="114"/>
      <c r="HHB2697" s="114"/>
      <c r="HHC2697" s="114"/>
      <c r="HHD2697" s="114"/>
      <c r="HHE2697" s="114"/>
      <c r="HHF2697" s="114"/>
      <c r="HHG2697" s="114"/>
      <c r="HHH2697" s="114"/>
      <c r="HHI2697" s="114"/>
      <c r="HHJ2697" s="114"/>
      <c r="HHK2697" s="114"/>
      <c r="HHL2697" s="114"/>
      <c r="HHM2697" s="114"/>
      <c r="HHN2697" s="114"/>
      <c r="HHO2697" s="114"/>
      <c r="HHP2697" s="114"/>
      <c r="HHQ2697" s="114"/>
      <c r="HHR2697" s="114"/>
      <c r="HHS2697" s="114"/>
      <c r="HHT2697" s="114"/>
      <c r="HHU2697" s="114"/>
      <c r="HHV2697" s="114"/>
      <c r="HHW2697" s="114"/>
      <c r="HHX2697" s="114"/>
      <c r="HHY2697" s="114"/>
      <c r="HHZ2697" s="114"/>
      <c r="HIA2697" s="114"/>
      <c r="HIB2697" s="114"/>
      <c r="HIC2697" s="114"/>
      <c r="HID2697" s="114"/>
      <c r="HIE2697" s="114"/>
      <c r="HIF2697" s="114"/>
      <c r="HIG2697" s="114"/>
      <c r="HIH2697" s="114"/>
      <c r="HII2697" s="114"/>
      <c r="HIJ2697" s="114"/>
      <c r="HIK2697" s="114"/>
      <c r="HIL2697" s="114"/>
      <c r="HIM2697" s="114"/>
      <c r="HIN2697" s="114"/>
      <c r="HIO2697" s="114"/>
      <c r="HIP2697" s="114"/>
      <c r="HIQ2697" s="114"/>
      <c r="HIR2697" s="114"/>
      <c r="HIS2697" s="114"/>
      <c r="HIT2697" s="114"/>
      <c r="HIU2697" s="114"/>
      <c r="HIV2697" s="114"/>
      <c r="HIW2697" s="114"/>
      <c r="HIX2697" s="114"/>
      <c r="HIY2697" s="114"/>
      <c r="HIZ2697" s="114"/>
      <c r="HJA2697" s="114"/>
      <c r="HJB2697" s="114"/>
      <c r="HJC2697" s="114"/>
      <c r="HJD2697" s="114"/>
      <c r="HJE2697" s="114"/>
      <c r="HJF2697" s="114"/>
      <c r="HJG2697" s="114"/>
      <c r="HJH2697" s="114"/>
      <c r="HJI2697" s="114"/>
      <c r="HJJ2697" s="114"/>
      <c r="HJK2697" s="114"/>
      <c r="HJL2697" s="114"/>
      <c r="HJM2697" s="114"/>
      <c r="HJN2697" s="114"/>
      <c r="HJO2697" s="114"/>
      <c r="HJP2697" s="114"/>
      <c r="HJQ2697" s="114"/>
      <c r="HJR2697" s="114"/>
      <c r="HJS2697" s="114"/>
      <c r="HJT2697" s="114"/>
      <c r="HJU2697" s="114"/>
      <c r="HJV2697" s="114"/>
      <c r="HJW2697" s="114"/>
      <c r="HJX2697" s="114"/>
      <c r="HJY2697" s="114"/>
      <c r="HJZ2697" s="114"/>
      <c r="HKA2697" s="114"/>
      <c r="HKB2697" s="114"/>
      <c r="HKC2697" s="114"/>
      <c r="HKD2697" s="114"/>
      <c r="HKE2697" s="114"/>
      <c r="HKF2697" s="114"/>
      <c r="HKG2697" s="114"/>
      <c r="HKH2697" s="114"/>
      <c r="HKI2697" s="114"/>
      <c r="HKJ2697" s="114"/>
      <c r="HKK2697" s="114"/>
      <c r="HKL2697" s="114"/>
      <c r="HKM2697" s="114"/>
      <c r="HKN2697" s="114"/>
      <c r="HKO2697" s="114"/>
      <c r="HKP2697" s="114"/>
      <c r="HKQ2697" s="114"/>
      <c r="HKR2697" s="114"/>
      <c r="HKS2697" s="114"/>
      <c r="HKT2697" s="114"/>
      <c r="HKU2697" s="114"/>
      <c r="HKV2697" s="114"/>
      <c r="HKW2697" s="114"/>
      <c r="HKX2697" s="114"/>
      <c r="HKY2697" s="114"/>
      <c r="HKZ2697" s="114"/>
      <c r="HLA2697" s="114"/>
      <c r="HLB2697" s="114"/>
      <c r="HLC2697" s="114"/>
      <c r="HLD2697" s="114"/>
      <c r="HLE2697" s="114"/>
      <c r="HLF2697" s="114"/>
      <c r="HLG2697" s="114"/>
      <c r="HLH2697" s="114"/>
      <c r="HLI2697" s="114"/>
      <c r="HLJ2697" s="114"/>
      <c r="HLK2697" s="114"/>
      <c r="HLL2697" s="114"/>
      <c r="HLM2697" s="114"/>
      <c r="HLN2697" s="114"/>
      <c r="HLO2697" s="114"/>
      <c r="HLP2697" s="114"/>
      <c r="HLQ2697" s="114"/>
      <c r="HLR2697" s="114"/>
      <c r="HLS2697" s="114"/>
      <c r="HLT2697" s="114"/>
      <c r="HLU2697" s="114"/>
      <c r="HLV2697" s="114"/>
      <c r="HLW2697" s="114"/>
      <c r="HLX2697" s="114"/>
      <c r="HLY2697" s="114"/>
      <c r="HLZ2697" s="114"/>
      <c r="HMA2697" s="114"/>
      <c r="HMB2697" s="114"/>
      <c r="HMC2697" s="114"/>
      <c r="HMD2697" s="114"/>
      <c r="HME2697" s="114"/>
      <c r="HMF2697" s="114"/>
      <c r="HMG2697" s="114"/>
      <c r="HMH2697" s="114"/>
      <c r="HMI2697" s="114"/>
      <c r="HMJ2697" s="114"/>
      <c r="HMK2697" s="114"/>
      <c r="HML2697" s="114"/>
      <c r="HMM2697" s="114"/>
      <c r="HMN2697" s="114"/>
      <c r="HMO2697" s="114"/>
      <c r="HMP2697" s="114"/>
      <c r="HMQ2697" s="114"/>
      <c r="HMR2697" s="114"/>
      <c r="HMS2697" s="114"/>
      <c r="HMT2697" s="114"/>
      <c r="HMU2697" s="114"/>
      <c r="HMV2697" s="114"/>
      <c r="HMW2697" s="114"/>
      <c r="HMX2697" s="114"/>
      <c r="HMY2697" s="114"/>
      <c r="HMZ2697" s="114"/>
      <c r="HNA2697" s="114"/>
      <c r="HNB2697" s="114"/>
      <c r="HNC2697" s="114"/>
      <c r="HND2697" s="114"/>
      <c r="HNE2697" s="114"/>
      <c r="HNF2697" s="114"/>
      <c r="HNG2697" s="114"/>
      <c r="HNH2697" s="114"/>
      <c r="HNI2697" s="114"/>
      <c r="HNJ2697" s="114"/>
      <c r="HNK2697" s="114"/>
      <c r="HNL2697" s="114"/>
      <c r="HNM2697" s="114"/>
      <c r="HNN2697" s="114"/>
      <c r="HNO2697" s="114"/>
      <c r="HNP2697" s="114"/>
      <c r="HNQ2697" s="114"/>
      <c r="HNR2697" s="114"/>
      <c r="HNS2697" s="114"/>
      <c r="HNT2697" s="114"/>
      <c r="HNU2697" s="114"/>
      <c r="HNV2697" s="114"/>
      <c r="HNW2697" s="114"/>
      <c r="HNX2697" s="114"/>
      <c r="HNY2697" s="114"/>
      <c r="HNZ2697" s="114"/>
      <c r="HOA2697" s="114"/>
      <c r="HOB2697" s="114"/>
      <c r="HOC2697" s="114"/>
      <c r="HOD2697" s="114"/>
      <c r="HOE2697" s="114"/>
      <c r="HOF2697" s="114"/>
      <c r="HOG2697" s="114"/>
      <c r="HOH2697" s="114"/>
      <c r="HOI2697" s="114"/>
      <c r="HOJ2697" s="114"/>
      <c r="HOK2697" s="114"/>
      <c r="HOL2697" s="114"/>
      <c r="HOM2697" s="114"/>
      <c r="HON2697" s="114"/>
      <c r="HOO2697" s="114"/>
      <c r="HOP2697" s="114"/>
      <c r="HOQ2697" s="114"/>
      <c r="HOR2697" s="114"/>
      <c r="HOS2697" s="114"/>
      <c r="HOT2697" s="114"/>
      <c r="HOU2697" s="114"/>
      <c r="HOV2697" s="114"/>
      <c r="HOW2697" s="114"/>
      <c r="HOX2697" s="114"/>
      <c r="HOY2697" s="114"/>
      <c r="HOZ2697" s="114"/>
      <c r="HPA2697" s="114"/>
      <c r="HPB2697" s="114"/>
      <c r="HPC2697" s="114"/>
      <c r="HPD2697" s="114"/>
      <c r="HPE2697" s="114"/>
      <c r="HPF2697" s="114"/>
      <c r="HPG2697" s="114"/>
      <c r="HPH2697" s="114"/>
      <c r="HPI2697" s="114"/>
      <c r="HPJ2697" s="114"/>
      <c r="HPK2697" s="114"/>
      <c r="HPL2697" s="114"/>
      <c r="HPM2697" s="114"/>
      <c r="HPN2697" s="114"/>
      <c r="HPO2697" s="114"/>
      <c r="HPP2697" s="114"/>
      <c r="HPQ2697" s="114"/>
      <c r="HPR2697" s="114"/>
      <c r="HPS2697" s="114"/>
      <c r="HPT2697" s="114"/>
      <c r="HPU2697" s="114"/>
      <c r="HPV2697" s="114"/>
      <c r="HPW2697" s="114"/>
      <c r="HPX2697" s="114"/>
      <c r="HPY2697" s="114"/>
      <c r="HPZ2697" s="114"/>
      <c r="HQA2697" s="114"/>
      <c r="HQB2697" s="114"/>
      <c r="HQC2697" s="114"/>
      <c r="HQD2697" s="114"/>
      <c r="HQE2697" s="114"/>
      <c r="HQF2697" s="114"/>
      <c r="HQG2697" s="114"/>
      <c r="HQH2697" s="114"/>
      <c r="HQI2697" s="114"/>
      <c r="HQJ2697" s="114"/>
      <c r="HQK2697" s="114"/>
      <c r="HQL2697" s="114"/>
      <c r="HQM2697" s="114"/>
      <c r="HQN2697" s="114"/>
      <c r="HQO2697" s="114"/>
      <c r="HQP2697" s="114"/>
      <c r="HQQ2697" s="114"/>
      <c r="HQR2697" s="114"/>
      <c r="HQS2697" s="114"/>
      <c r="HQT2697" s="114"/>
      <c r="HQU2697" s="114"/>
      <c r="HQV2697" s="114"/>
      <c r="HQW2697" s="114"/>
      <c r="HQX2697" s="114"/>
      <c r="HQY2697" s="114"/>
      <c r="HQZ2697" s="114"/>
      <c r="HRA2697" s="114"/>
      <c r="HRB2697" s="114"/>
      <c r="HRC2697" s="114"/>
      <c r="HRD2697" s="114"/>
      <c r="HRE2697" s="114"/>
      <c r="HRF2697" s="114"/>
      <c r="HRG2697" s="114"/>
      <c r="HRH2697" s="114"/>
      <c r="HRI2697" s="114"/>
      <c r="HRJ2697" s="114"/>
      <c r="HRK2697" s="114"/>
      <c r="HRL2697" s="114"/>
      <c r="HRM2697" s="114"/>
      <c r="HRN2697" s="114"/>
      <c r="HRO2697" s="114"/>
      <c r="HRP2697" s="114"/>
      <c r="HRQ2697" s="114"/>
      <c r="HRR2697" s="114"/>
      <c r="HRS2697" s="114"/>
      <c r="HRT2697" s="114"/>
      <c r="HRU2697" s="114"/>
      <c r="HRV2697" s="114"/>
      <c r="HRW2697" s="114"/>
      <c r="HRX2697" s="114"/>
      <c r="HRY2697" s="114"/>
      <c r="HRZ2697" s="114"/>
      <c r="HSA2697" s="114"/>
      <c r="HSB2697" s="114"/>
      <c r="HSC2697" s="114"/>
      <c r="HSD2697" s="114"/>
      <c r="HSE2697" s="114"/>
      <c r="HSF2697" s="114"/>
      <c r="HSG2697" s="114"/>
      <c r="HSH2697" s="114"/>
      <c r="HSI2697" s="114"/>
      <c r="HSJ2697" s="114"/>
      <c r="HSK2697" s="114"/>
      <c r="HSL2697" s="114"/>
      <c r="HSM2697" s="114"/>
      <c r="HSN2697" s="114"/>
      <c r="HSO2697" s="114"/>
      <c r="HSP2697" s="114"/>
      <c r="HSQ2697" s="114"/>
      <c r="HSR2697" s="114"/>
      <c r="HSS2697" s="114"/>
      <c r="HST2697" s="114"/>
      <c r="HSU2697" s="114"/>
      <c r="HSV2697" s="114"/>
      <c r="HSW2697" s="114"/>
      <c r="HSX2697" s="114"/>
      <c r="HSY2697" s="114"/>
      <c r="HSZ2697" s="114"/>
      <c r="HTA2697" s="114"/>
      <c r="HTB2697" s="114"/>
      <c r="HTC2697" s="114"/>
      <c r="HTD2697" s="114"/>
      <c r="HTE2697" s="114"/>
      <c r="HTF2697" s="114"/>
      <c r="HTG2697" s="114"/>
      <c r="HTH2697" s="114"/>
      <c r="HTI2697" s="114"/>
      <c r="HTJ2697" s="114"/>
      <c r="HTK2697" s="114"/>
      <c r="HTL2697" s="114"/>
      <c r="HTM2697" s="114"/>
      <c r="HTN2697" s="114"/>
      <c r="HTO2697" s="114"/>
      <c r="HTP2697" s="114"/>
      <c r="HTQ2697" s="114"/>
      <c r="HTR2697" s="114"/>
      <c r="HTS2697" s="114"/>
      <c r="HTT2697" s="114"/>
      <c r="HTU2697" s="114"/>
      <c r="HTV2697" s="114"/>
      <c r="HTW2697" s="114"/>
      <c r="HTX2697" s="114"/>
      <c r="HTY2697" s="114"/>
      <c r="HTZ2697" s="114"/>
      <c r="HUA2697" s="114"/>
      <c r="HUB2697" s="114"/>
      <c r="HUC2697" s="114"/>
      <c r="HUD2697" s="114"/>
      <c r="HUE2697" s="114"/>
      <c r="HUF2697" s="114"/>
      <c r="HUG2697" s="114"/>
      <c r="HUH2697" s="114"/>
      <c r="HUI2697" s="114"/>
      <c r="HUJ2697" s="114"/>
      <c r="HUK2697" s="114"/>
      <c r="HUL2697" s="114"/>
      <c r="HUM2697" s="114"/>
      <c r="HUN2697" s="114"/>
      <c r="HUO2697" s="114"/>
      <c r="HUP2697" s="114"/>
      <c r="HUQ2697" s="114"/>
      <c r="HUR2697" s="114"/>
      <c r="HUS2697" s="114"/>
      <c r="HUT2697" s="114"/>
      <c r="HUU2697" s="114"/>
      <c r="HUV2697" s="114"/>
      <c r="HUW2697" s="114"/>
      <c r="HUX2697" s="114"/>
      <c r="HUY2697" s="114"/>
      <c r="HUZ2697" s="114"/>
      <c r="HVA2697" s="114"/>
      <c r="HVB2697" s="114"/>
      <c r="HVC2697" s="114"/>
      <c r="HVD2697" s="114"/>
      <c r="HVE2697" s="114"/>
      <c r="HVF2697" s="114"/>
      <c r="HVG2697" s="114"/>
      <c r="HVH2697" s="114"/>
      <c r="HVI2697" s="114"/>
      <c r="HVJ2697" s="114"/>
      <c r="HVK2697" s="114"/>
      <c r="HVL2697" s="114"/>
      <c r="HVM2697" s="114"/>
      <c r="HVN2697" s="114"/>
      <c r="HVO2697" s="114"/>
      <c r="HVP2697" s="114"/>
      <c r="HVQ2697" s="114"/>
      <c r="HVR2697" s="114"/>
      <c r="HVS2697" s="114"/>
      <c r="HVT2697" s="114"/>
      <c r="HVU2697" s="114"/>
      <c r="HVV2697" s="114"/>
      <c r="HVW2697" s="114"/>
      <c r="HVX2697" s="114"/>
      <c r="HVY2697" s="114"/>
      <c r="HVZ2697" s="114"/>
      <c r="HWA2697" s="114"/>
      <c r="HWB2697" s="114"/>
      <c r="HWC2697" s="114"/>
      <c r="HWD2697" s="114"/>
      <c r="HWE2697" s="114"/>
      <c r="HWF2697" s="114"/>
      <c r="HWG2697" s="114"/>
      <c r="HWH2697" s="114"/>
      <c r="HWI2697" s="114"/>
      <c r="HWJ2697" s="114"/>
      <c r="HWK2697" s="114"/>
      <c r="HWL2697" s="114"/>
      <c r="HWM2697" s="114"/>
      <c r="HWN2697" s="114"/>
      <c r="HWO2697" s="114"/>
      <c r="HWP2697" s="114"/>
      <c r="HWQ2697" s="114"/>
      <c r="HWR2697" s="114"/>
      <c r="HWS2697" s="114"/>
      <c r="HWT2697" s="114"/>
      <c r="HWU2697" s="114"/>
      <c r="HWV2697" s="114"/>
      <c r="HWW2697" s="114"/>
      <c r="HWX2697" s="114"/>
      <c r="HWY2697" s="114"/>
      <c r="HWZ2697" s="114"/>
      <c r="HXA2697" s="114"/>
      <c r="HXB2697" s="114"/>
      <c r="HXC2697" s="114"/>
      <c r="HXD2697" s="114"/>
      <c r="HXE2697" s="114"/>
      <c r="HXF2697" s="114"/>
      <c r="HXG2697" s="114"/>
      <c r="HXH2697" s="114"/>
      <c r="HXI2697" s="114"/>
      <c r="HXJ2697" s="114"/>
      <c r="HXK2697" s="114"/>
      <c r="HXL2697" s="114"/>
      <c r="HXM2697" s="114"/>
      <c r="HXN2697" s="114"/>
      <c r="HXO2697" s="114"/>
      <c r="HXP2697" s="114"/>
      <c r="HXQ2697" s="114"/>
      <c r="HXR2697" s="114"/>
      <c r="HXS2697" s="114"/>
      <c r="HXT2697" s="114"/>
      <c r="HXU2697" s="114"/>
      <c r="HXV2697" s="114"/>
      <c r="HXW2697" s="114"/>
      <c r="HXX2697" s="114"/>
      <c r="HXY2697" s="114"/>
      <c r="HXZ2697" s="114"/>
      <c r="HYA2697" s="114"/>
      <c r="HYB2697" s="114"/>
      <c r="HYC2697" s="114"/>
      <c r="HYD2697" s="114"/>
      <c r="HYE2697" s="114"/>
      <c r="HYF2697" s="114"/>
      <c r="HYG2697" s="114"/>
      <c r="HYH2697" s="114"/>
      <c r="HYI2697" s="114"/>
      <c r="HYJ2697" s="114"/>
      <c r="HYK2697" s="114"/>
      <c r="HYL2697" s="114"/>
      <c r="HYM2697" s="114"/>
      <c r="HYN2697" s="114"/>
      <c r="HYO2697" s="114"/>
      <c r="HYP2697" s="114"/>
      <c r="HYQ2697" s="114"/>
      <c r="HYR2697" s="114"/>
      <c r="HYS2697" s="114"/>
      <c r="HYT2697" s="114"/>
      <c r="HYU2697" s="114"/>
      <c r="HYV2697" s="114"/>
      <c r="HYW2697" s="114"/>
      <c r="HYX2697" s="114"/>
      <c r="HYY2697" s="114"/>
      <c r="HYZ2697" s="114"/>
      <c r="HZA2697" s="114"/>
      <c r="HZB2697" s="114"/>
      <c r="HZC2697" s="114"/>
      <c r="HZD2697" s="114"/>
      <c r="HZE2697" s="114"/>
      <c r="HZF2697" s="114"/>
      <c r="HZG2697" s="114"/>
      <c r="HZH2697" s="114"/>
      <c r="HZI2697" s="114"/>
      <c r="HZJ2697" s="114"/>
      <c r="HZK2697" s="114"/>
      <c r="HZL2697" s="114"/>
      <c r="HZM2697" s="114"/>
      <c r="HZN2697" s="114"/>
      <c r="HZO2697" s="114"/>
      <c r="HZP2697" s="114"/>
      <c r="HZQ2697" s="114"/>
      <c r="HZR2697" s="114"/>
      <c r="HZS2697" s="114"/>
      <c r="HZT2697" s="114"/>
      <c r="HZU2697" s="114"/>
      <c r="HZV2697" s="114"/>
      <c r="HZW2697" s="114"/>
      <c r="HZX2697" s="114"/>
      <c r="HZY2697" s="114"/>
      <c r="HZZ2697" s="114"/>
      <c r="IAA2697" s="114"/>
      <c r="IAB2697" s="114"/>
      <c r="IAC2697" s="114"/>
      <c r="IAD2697" s="114"/>
      <c r="IAE2697" s="114"/>
      <c r="IAF2697" s="114"/>
      <c r="IAG2697" s="114"/>
      <c r="IAH2697" s="114"/>
      <c r="IAI2697" s="114"/>
      <c r="IAJ2697" s="114"/>
      <c r="IAK2697" s="114"/>
      <c r="IAL2697" s="114"/>
      <c r="IAM2697" s="114"/>
      <c r="IAN2697" s="114"/>
      <c r="IAO2697" s="114"/>
      <c r="IAP2697" s="114"/>
      <c r="IAQ2697" s="114"/>
      <c r="IAR2697" s="114"/>
      <c r="IAS2697" s="114"/>
      <c r="IAT2697" s="114"/>
      <c r="IAU2697" s="114"/>
      <c r="IAV2697" s="114"/>
      <c r="IAW2697" s="114"/>
      <c r="IAX2697" s="114"/>
      <c r="IAY2697" s="114"/>
      <c r="IAZ2697" s="114"/>
      <c r="IBA2697" s="114"/>
      <c r="IBB2697" s="114"/>
      <c r="IBC2697" s="114"/>
      <c r="IBD2697" s="114"/>
      <c r="IBE2697" s="114"/>
      <c r="IBF2697" s="114"/>
      <c r="IBG2697" s="114"/>
      <c r="IBH2697" s="114"/>
      <c r="IBI2697" s="114"/>
      <c r="IBJ2697" s="114"/>
      <c r="IBK2697" s="114"/>
      <c r="IBL2697" s="114"/>
      <c r="IBM2697" s="114"/>
      <c r="IBN2697" s="114"/>
      <c r="IBO2697" s="114"/>
      <c r="IBP2697" s="114"/>
      <c r="IBQ2697" s="114"/>
      <c r="IBR2697" s="114"/>
      <c r="IBS2697" s="114"/>
      <c r="IBT2697" s="114"/>
      <c r="IBU2697" s="114"/>
      <c r="IBV2697" s="114"/>
      <c r="IBW2697" s="114"/>
      <c r="IBX2697" s="114"/>
      <c r="IBY2697" s="114"/>
      <c r="IBZ2697" s="114"/>
      <c r="ICA2697" s="114"/>
      <c r="ICB2697" s="114"/>
      <c r="ICC2697" s="114"/>
      <c r="ICD2697" s="114"/>
      <c r="ICE2697" s="114"/>
      <c r="ICF2697" s="114"/>
      <c r="ICG2697" s="114"/>
      <c r="ICH2697" s="114"/>
      <c r="ICI2697" s="114"/>
      <c r="ICJ2697" s="114"/>
      <c r="ICK2697" s="114"/>
      <c r="ICL2697" s="114"/>
      <c r="ICM2697" s="114"/>
      <c r="ICN2697" s="114"/>
      <c r="ICO2697" s="114"/>
      <c r="ICP2697" s="114"/>
      <c r="ICQ2697" s="114"/>
      <c r="ICR2697" s="114"/>
      <c r="ICS2697" s="114"/>
      <c r="ICT2697" s="114"/>
      <c r="ICU2697" s="114"/>
      <c r="ICV2697" s="114"/>
      <c r="ICW2697" s="114"/>
      <c r="ICX2697" s="114"/>
      <c r="ICY2697" s="114"/>
      <c r="ICZ2697" s="114"/>
      <c r="IDA2697" s="114"/>
      <c r="IDB2697" s="114"/>
      <c r="IDC2697" s="114"/>
      <c r="IDD2697" s="114"/>
      <c r="IDE2697" s="114"/>
      <c r="IDF2697" s="114"/>
      <c r="IDG2697" s="114"/>
      <c r="IDH2697" s="114"/>
      <c r="IDI2697" s="114"/>
      <c r="IDJ2697" s="114"/>
      <c r="IDK2697" s="114"/>
      <c r="IDL2697" s="114"/>
      <c r="IDM2697" s="114"/>
      <c r="IDN2697" s="114"/>
      <c r="IDO2697" s="114"/>
      <c r="IDP2697" s="114"/>
      <c r="IDQ2697" s="114"/>
      <c r="IDR2697" s="114"/>
      <c r="IDS2697" s="114"/>
      <c r="IDT2697" s="114"/>
      <c r="IDU2697" s="114"/>
      <c r="IDV2697" s="114"/>
      <c r="IDW2697" s="114"/>
      <c r="IDX2697" s="114"/>
      <c r="IDY2697" s="114"/>
      <c r="IDZ2697" s="114"/>
      <c r="IEA2697" s="114"/>
      <c r="IEB2697" s="114"/>
      <c r="IEC2697" s="114"/>
      <c r="IED2697" s="114"/>
      <c r="IEE2697" s="114"/>
      <c r="IEF2697" s="114"/>
      <c r="IEG2697" s="114"/>
      <c r="IEH2697" s="114"/>
      <c r="IEI2697" s="114"/>
      <c r="IEJ2697" s="114"/>
      <c r="IEK2697" s="114"/>
      <c r="IEL2697" s="114"/>
      <c r="IEM2697" s="114"/>
      <c r="IEN2697" s="114"/>
      <c r="IEO2697" s="114"/>
      <c r="IEP2697" s="114"/>
      <c r="IEQ2697" s="114"/>
      <c r="IER2697" s="114"/>
      <c r="IES2697" s="114"/>
      <c r="IET2697" s="114"/>
      <c r="IEU2697" s="114"/>
      <c r="IEV2697" s="114"/>
      <c r="IEW2697" s="114"/>
      <c r="IEX2697" s="114"/>
      <c r="IEY2697" s="114"/>
      <c r="IEZ2697" s="114"/>
      <c r="IFA2697" s="114"/>
      <c r="IFB2697" s="114"/>
      <c r="IFC2697" s="114"/>
      <c r="IFD2697" s="114"/>
      <c r="IFE2697" s="114"/>
      <c r="IFF2697" s="114"/>
      <c r="IFG2697" s="114"/>
      <c r="IFH2697" s="114"/>
      <c r="IFI2697" s="114"/>
      <c r="IFJ2697" s="114"/>
      <c r="IFK2697" s="114"/>
      <c r="IFL2697" s="114"/>
      <c r="IFM2697" s="114"/>
      <c r="IFN2697" s="114"/>
      <c r="IFO2697" s="114"/>
      <c r="IFP2697" s="114"/>
      <c r="IFQ2697" s="114"/>
      <c r="IFR2697" s="114"/>
      <c r="IFS2697" s="114"/>
      <c r="IFT2697" s="114"/>
      <c r="IFU2697" s="114"/>
      <c r="IFV2697" s="114"/>
      <c r="IFW2697" s="114"/>
      <c r="IFX2697" s="114"/>
      <c r="IFY2697" s="114"/>
      <c r="IFZ2697" s="114"/>
      <c r="IGA2697" s="114"/>
      <c r="IGB2697" s="114"/>
      <c r="IGC2697" s="114"/>
      <c r="IGD2697" s="114"/>
      <c r="IGE2697" s="114"/>
      <c r="IGF2697" s="114"/>
      <c r="IGG2697" s="114"/>
      <c r="IGH2697" s="114"/>
      <c r="IGI2697" s="114"/>
      <c r="IGJ2697" s="114"/>
      <c r="IGK2697" s="114"/>
      <c r="IGL2697" s="114"/>
      <c r="IGM2697" s="114"/>
      <c r="IGN2697" s="114"/>
      <c r="IGO2697" s="114"/>
      <c r="IGP2697" s="114"/>
      <c r="IGQ2697" s="114"/>
      <c r="IGR2697" s="114"/>
      <c r="IGS2697" s="114"/>
      <c r="IGT2697" s="114"/>
      <c r="IGU2697" s="114"/>
      <c r="IGV2697" s="114"/>
      <c r="IGW2697" s="114"/>
      <c r="IGX2697" s="114"/>
      <c r="IGY2697" s="114"/>
      <c r="IGZ2697" s="114"/>
      <c r="IHA2697" s="114"/>
      <c r="IHB2697" s="114"/>
      <c r="IHC2697" s="114"/>
      <c r="IHD2697" s="114"/>
      <c r="IHE2697" s="114"/>
      <c r="IHF2697" s="114"/>
      <c r="IHG2697" s="114"/>
      <c r="IHH2697" s="114"/>
      <c r="IHI2697" s="114"/>
      <c r="IHJ2697" s="114"/>
      <c r="IHK2697" s="114"/>
      <c r="IHL2697" s="114"/>
      <c r="IHM2697" s="114"/>
      <c r="IHN2697" s="114"/>
      <c r="IHO2697" s="114"/>
      <c r="IHP2697" s="114"/>
      <c r="IHQ2697" s="114"/>
      <c r="IHR2697" s="114"/>
      <c r="IHS2697" s="114"/>
      <c r="IHT2697" s="114"/>
      <c r="IHU2697" s="114"/>
      <c r="IHV2697" s="114"/>
      <c r="IHW2697" s="114"/>
      <c r="IHX2697" s="114"/>
      <c r="IHY2697" s="114"/>
      <c r="IHZ2697" s="114"/>
      <c r="IIA2697" s="114"/>
      <c r="IIB2697" s="114"/>
      <c r="IIC2697" s="114"/>
      <c r="IID2697" s="114"/>
      <c r="IIE2697" s="114"/>
      <c r="IIF2697" s="114"/>
      <c r="IIG2697" s="114"/>
      <c r="IIH2697" s="114"/>
      <c r="III2697" s="114"/>
      <c r="IIJ2697" s="114"/>
      <c r="IIK2697" s="114"/>
      <c r="IIL2697" s="114"/>
      <c r="IIM2697" s="114"/>
      <c r="IIN2697" s="114"/>
      <c r="IIO2697" s="114"/>
      <c r="IIP2697" s="114"/>
      <c r="IIQ2697" s="114"/>
      <c r="IIR2697" s="114"/>
      <c r="IIS2697" s="114"/>
      <c r="IIT2697" s="114"/>
      <c r="IIU2697" s="114"/>
      <c r="IIV2697" s="114"/>
      <c r="IIW2697" s="114"/>
      <c r="IIX2697" s="114"/>
      <c r="IIY2697" s="114"/>
      <c r="IIZ2697" s="114"/>
      <c r="IJA2697" s="114"/>
      <c r="IJB2697" s="114"/>
      <c r="IJC2697" s="114"/>
      <c r="IJD2697" s="114"/>
      <c r="IJE2697" s="114"/>
      <c r="IJF2697" s="114"/>
      <c r="IJG2697" s="114"/>
      <c r="IJH2697" s="114"/>
      <c r="IJI2697" s="114"/>
      <c r="IJJ2697" s="114"/>
      <c r="IJK2697" s="114"/>
      <c r="IJL2697" s="114"/>
      <c r="IJM2697" s="114"/>
      <c r="IJN2697" s="114"/>
      <c r="IJO2697" s="114"/>
      <c r="IJP2697" s="114"/>
      <c r="IJQ2697" s="114"/>
      <c r="IJR2697" s="114"/>
      <c r="IJS2697" s="114"/>
      <c r="IJT2697" s="114"/>
      <c r="IJU2697" s="114"/>
      <c r="IJV2697" s="114"/>
      <c r="IJW2697" s="114"/>
      <c r="IJX2697" s="114"/>
      <c r="IJY2697" s="114"/>
      <c r="IJZ2697" s="114"/>
      <c r="IKA2697" s="114"/>
      <c r="IKB2697" s="114"/>
      <c r="IKC2697" s="114"/>
      <c r="IKD2697" s="114"/>
      <c r="IKE2697" s="114"/>
      <c r="IKF2697" s="114"/>
      <c r="IKG2697" s="114"/>
      <c r="IKH2697" s="114"/>
      <c r="IKI2697" s="114"/>
      <c r="IKJ2697" s="114"/>
      <c r="IKK2697" s="114"/>
      <c r="IKL2697" s="114"/>
      <c r="IKM2697" s="114"/>
      <c r="IKN2697" s="114"/>
      <c r="IKO2697" s="114"/>
      <c r="IKP2697" s="114"/>
      <c r="IKQ2697" s="114"/>
      <c r="IKR2697" s="114"/>
      <c r="IKS2697" s="114"/>
      <c r="IKT2697" s="114"/>
      <c r="IKU2697" s="114"/>
      <c r="IKV2697" s="114"/>
      <c r="IKW2697" s="114"/>
      <c r="IKX2697" s="114"/>
      <c r="IKY2697" s="114"/>
      <c r="IKZ2697" s="114"/>
      <c r="ILA2697" s="114"/>
      <c r="ILB2697" s="114"/>
      <c r="ILC2697" s="114"/>
      <c r="ILD2697" s="114"/>
      <c r="ILE2697" s="114"/>
      <c r="ILF2697" s="114"/>
      <c r="ILG2697" s="114"/>
      <c r="ILH2697" s="114"/>
      <c r="ILI2697" s="114"/>
      <c r="ILJ2697" s="114"/>
      <c r="ILK2697" s="114"/>
      <c r="ILL2697" s="114"/>
      <c r="ILM2697" s="114"/>
      <c r="ILN2697" s="114"/>
      <c r="ILO2697" s="114"/>
      <c r="ILP2697" s="114"/>
      <c r="ILQ2697" s="114"/>
      <c r="ILR2697" s="114"/>
      <c r="ILS2697" s="114"/>
      <c r="ILT2697" s="114"/>
      <c r="ILU2697" s="114"/>
      <c r="ILV2697" s="114"/>
      <c r="ILW2697" s="114"/>
      <c r="ILX2697" s="114"/>
      <c r="ILY2697" s="114"/>
      <c r="ILZ2697" s="114"/>
      <c r="IMA2697" s="114"/>
      <c r="IMB2697" s="114"/>
      <c r="IMC2697" s="114"/>
      <c r="IMD2697" s="114"/>
      <c r="IME2697" s="114"/>
      <c r="IMF2697" s="114"/>
      <c r="IMG2697" s="114"/>
      <c r="IMH2697" s="114"/>
      <c r="IMI2697" s="114"/>
      <c r="IMJ2697" s="114"/>
      <c r="IMK2697" s="114"/>
      <c r="IML2697" s="114"/>
      <c r="IMM2697" s="114"/>
      <c r="IMN2697" s="114"/>
      <c r="IMO2697" s="114"/>
      <c r="IMP2697" s="114"/>
      <c r="IMQ2697" s="114"/>
      <c r="IMR2697" s="114"/>
      <c r="IMS2697" s="114"/>
      <c r="IMT2697" s="114"/>
      <c r="IMU2697" s="114"/>
      <c r="IMV2697" s="114"/>
      <c r="IMW2697" s="114"/>
      <c r="IMX2697" s="114"/>
      <c r="IMY2697" s="114"/>
      <c r="IMZ2697" s="114"/>
      <c r="INA2697" s="114"/>
      <c r="INB2697" s="114"/>
      <c r="INC2697" s="114"/>
      <c r="IND2697" s="114"/>
      <c r="INE2697" s="114"/>
      <c r="INF2697" s="114"/>
      <c r="ING2697" s="114"/>
      <c r="INH2697" s="114"/>
      <c r="INI2697" s="114"/>
      <c r="INJ2697" s="114"/>
      <c r="INK2697" s="114"/>
      <c r="INL2697" s="114"/>
      <c r="INM2697" s="114"/>
      <c r="INN2697" s="114"/>
      <c r="INO2697" s="114"/>
      <c r="INP2697" s="114"/>
      <c r="INQ2697" s="114"/>
      <c r="INR2697" s="114"/>
      <c r="INS2697" s="114"/>
      <c r="INT2697" s="114"/>
      <c r="INU2697" s="114"/>
      <c r="INV2697" s="114"/>
      <c r="INW2697" s="114"/>
      <c r="INX2697" s="114"/>
      <c r="INY2697" s="114"/>
      <c r="INZ2697" s="114"/>
      <c r="IOA2697" s="114"/>
      <c r="IOB2697" s="114"/>
      <c r="IOC2697" s="114"/>
      <c r="IOD2697" s="114"/>
      <c r="IOE2697" s="114"/>
      <c r="IOF2697" s="114"/>
      <c r="IOG2697" s="114"/>
      <c r="IOH2697" s="114"/>
      <c r="IOI2697" s="114"/>
      <c r="IOJ2697" s="114"/>
      <c r="IOK2697" s="114"/>
      <c r="IOL2697" s="114"/>
      <c r="IOM2697" s="114"/>
      <c r="ION2697" s="114"/>
      <c r="IOO2697" s="114"/>
      <c r="IOP2697" s="114"/>
      <c r="IOQ2697" s="114"/>
      <c r="IOR2697" s="114"/>
      <c r="IOS2697" s="114"/>
      <c r="IOT2697" s="114"/>
      <c r="IOU2697" s="114"/>
      <c r="IOV2697" s="114"/>
      <c r="IOW2697" s="114"/>
      <c r="IOX2697" s="114"/>
      <c r="IOY2697" s="114"/>
      <c r="IOZ2697" s="114"/>
      <c r="IPA2697" s="114"/>
      <c r="IPB2697" s="114"/>
      <c r="IPC2697" s="114"/>
      <c r="IPD2697" s="114"/>
      <c r="IPE2697" s="114"/>
      <c r="IPF2697" s="114"/>
      <c r="IPG2697" s="114"/>
      <c r="IPH2697" s="114"/>
      <c r="IPI2697" s="114"/>
      <c r="IPJ2697" s="114"/>
      <c r="IPK2697" s="114"/>
      <c r="IPL2697" s="114"/>
      <c r="IPM2697" s="114"/>
      <c r="IPN2697" s="114"/>
      <c r="IPO2697" s="114"/>
      <c r="IPP2697" s="114"/>
      <c r="IPQ2697" s="114"/>
      <c r="IPR2697" s="114"/>
      <c r="IPS2697" s="114"/>
      <c r="IPT2697" s="114"/>
      <c r="IPU2697" s="114"/>
      <c r="IPV2697" s="114"/>
      <c r="IPW2697" s="114"/>
      <c r="IPX2697" s="114"/>
      <c r="IPY2697" s="114"/>
      <c r="IPZ2697" s="114"/>
      <c r="IQA2697" s="114"/>
      <c r="IQB2697" s="114"/>
      <c r="IQC2697" s="114"/>
      <c r="IQD2697" s="114"/>
      <c r="IQE2697" s="114"/>
      <c r="IQF2697" s="114"/>
      <c r="IQG2697" s="114"/>
      <c r="IQH2697" s="114"/>
      <c r="IQI2697" s="114"/>
      <c r="IQJ2697" s="114"/>
      <c r="IQK2697" s="114"/>
      <c r="IQL2697" s="114"/>
      <c r="IQM2697" s="114"/>
      <c r="IQN2697" s="114"/>
      <c r="IQO2697" s="114"/>
      <c r="IQP2697" s="114"/>
      <c r="IQQ2697" s="114"/>
      <c r="IQR2697" s="114"/>
      <c r="IQS2697" s="114"/>
      <c r="IQT2697" s="114"/>
      <c r="IQU2697" s="114"/>
      <c r="IQV2697" s="114"/>
      <c r="IQW2697" s="114"/>
      <c r="IQX2697" s="114"/>
      <c r="IQY2697" s="114"/>
      <c r="IQZ2697" s="114"/>
      <c r="IRA2697" s="114"/>
      <c r="IRB2697" s="114"/>
      <c r="IRC2697" s="114"/>
      <c r="IRD2697" s="114"/>
      <c r="IRE2697" s="114"/>
      <c r="IRF2697" s="114"/>
      <c r="IRG2697" s="114"/>
      <c r="IRH2697" s="114"/>
      <c r="IRI2697" s="114"/>
      <c r="IRJ2697" s="114"/>
      <c r="IRK2697" s="114"/>
      <c r="IRL2697" s="114"/>
      <c r="IRM2697" s="114"/>
      <c r="IRN2697" s="114"/>
      <c r="IRO2697" s="114"/>
      <c r="IRP2697" s="114"/>
      <c r="IRQ2697" s="114"/>
      <c r="IRR2697" s="114"/>
      <c r="IRS2697" s="114"/>
      <c r="IRT2697" s="114"/>
      <c r="IRU2697" s="114"/>
      <c r="IRV2697" s="114"/>
      <c r="IRW2697" s="114"/>
      <c r="IRX2697" s="114"/>
      <c r="IRY2697" s="114"/>
      <c r="IRZ2697" s="114"/>
      <c r="ISA2697" s="114"/>
      <c r="ISB2697" s="114"/>
      <c r="ISC2697" s="114"/>
      <c r="ISD2697" s="114"/>
      <c r="ISE2697" s="114"/>
      <c r="ISF2697" s="114"/>
      <c r="ISG2697" s="114"/>
      <c r="ISH2697" s="114"/>
      <c r="ISI2697" s="114"/>
      <c r="ISJ2697" s="114"/>
      <c r="ISK2697" s="114"/>
      <c r="ISL2697" s="114"/>
      <c r="ISM2697" s="114"/>
      <c r="ISN2697" s="114"/>
      <c r="ISO2697" s="114"/>
      <c r="ISP2697" s="114"/>
      <c r="ISQ2697" s="114"/>
      <c r="ISR2697" s="114"/>
      <c r="ISS2697" s="114"/>
      <c r="IST2697" s="114"/>
      <c r="ISU2697" s="114"/>
      <c r="ISV2697" s="114"/>
      <c r="ISW2697" s="114"/>
      <c r="ISX2697" s="114"/>
      <c r="ISY2697" s="114"/>
      <c r="ISZ2697" s="114"/>
      <c r="ITA2697" s="114"/>
      <c r="ITB2697" s="114"/>
      <c r="ITC2697" s="114"/>
      <c r="ITD2697" s="114"/>
      <c r="ITE2697" s="114"/>
      <c r="ITF2697" s="114"/>
      <c r="ITG2697" s="114"/>
      <c r="ITH2697" s="114"/>
      <c r="ITI2697" s="114"/>
      <c r="ITJ2697" s="114"/>
      <c r="ITK2697" s="114"/>
      <c r="ITL2697" s="114"/>
      <c r="ITM2697" s="114"/>
      <c r="ITN2697" s="114"/>
      <c r="ITO2697" s="114"/>
      <c r="ITP2697" s="114"/>
      <c r="ITQ2697" s="114"/>
      <c r="ITR2697" s="114"/>
      <c r="ITS2697" s="114"/>
      <c r="ITT2697" s="114"/>
      <c r="ITU2697" s="114"/>
      <c r="ITV2697" s="114"/>
      <c r="ITW2697" s="114"/>
      <c r="ITX2697" s="114"/>
      <c r="ITY2697" s="114"/>
      <c r="ITZ2697" s="114"/>
      <c r="IUA2697" s="114"/>
      <c r="IUB2697" s="114"/>
      <c r="IUC2697" s="114"/>
      <c r="IUD2697" s="114"/>
      <c r="IUE2697" s="114"/>
      <c r="IUF2697" s="114"/>
      <c r="IUG2697" s="114"/>
      <c r="IUH2697" s="114"/>
      <c r="IUI2697" s="114"/>
      <c r="IUJ2697" s="114"/>
      <c r="IUK2697" s="114"/>
      <c r="IUL2697" s="114"/>
      <c r="IUM2697" s="114"/>
      <c r="IUN2697" s="114"/>
      <c r="IUO2697" s="114"/>
      <c r="IUP2697" s="114"/>
      <c r="IUQ2697" s="114"/>
      <c r="IUR2697" s="114"/>
      <c r="IUS2697" s="114"/>
      <c r="IUT2697" s="114"/>
      <c r="IUU2697" s="114"/>
      <c r="IUV2697" s="114"/>
      <c r="IUW2697" s="114"/>
      <c r="IUX2697" s="114"/>
      <c r="IUY2697" s="114"/>
      <c r="IUZ2697" s="114"/>
      <c r="IVA2697" s="114"/>
      <c r="IVB2697" s="114"/>
      <c r="IVC2697" s="114"/>
      <c r="IVD2697" s="114"/>
      <c r="IVE2697" s="114"/>
      <c r="IVF2697" s="114"/>
      <c r="IVG2697" s="114"/>
      <c r="IVH2697" s="114"/>
      <c r="IVI2697" s="114"/>
      <c r="IVJ2697" s="114"/>
      <c r="IVK2697" s="114"/>
      <c r="IVL2697" s="114"/>
      <c r="IVM2697" s="114"/>
      <c r="IVN2697" s="114"/>
      <c r="IVO2697" s="114"/>
      <c r="IVP2697" s="114"/>
      <c r="IVQ2697" s="114"/>
      <c r="IVR2697" s="114"/>
      <c r="IVS2697" s="114"/>
      <c r="IVT2697" s="114"/>
      <c r="IVU2697" s="114"/>
      <c r="IVV2697" s="114"/>
      <c r="IVW2697" s="114"/>
      <c r="IVX2697" s="114"/>
      <c r="IVY2697" s="114"/>
      <c r="IVZ2697" s="114"/>
      <c r="IWA2697" s="114"/>
      <c r="IWB2697" s="114"/>
      <c r="IWC2697" s="114"/>
      <c r="IWD2697" s="114"/>
      <c r="IWE2697" s="114"/>
      <c r="IWF2697" s="114"/>
      <c r="IWG2697" s="114"/>
      <c r="IWH2697" s="114"/>
      <c r="IWI2697" s="114"/>
      <c r="IWJ2697" s="114"/>
      <c r="IWK2697" s="114"/>
      <c r="IWL2697" s="114"/>
      <c r="IWM2697" s="114"/>
      <c r="IWN2697" s="114"/>
      <c r="IWO2697" s="114"/>
      <c r="IWP2697" s="114"/>
      <c r="IWQ2697" s="114"/>
      <c r="IWR2697" s="114"/>
      <c r="IWS2697" s="114"/>
      <c r="IWT2697" s="114"/>
      <c r="IWU2697" s="114"/>
      <c r="IWV2697" s="114"/>
      <c r="IWW2697" s="114"/>
      <c r="IWX2697" s="114"/>
      <c r="IWY2697" s="114"/>
      <c r="IWZ2697" s="114"/>
      <c r="IXA2697" s="114"/>
      <c r="IXB2697" s="114"/>
      <c r="IXC2697" s="114"/>
      <c r="IXD2697" s="114"/>
      <c r="IXE2697" s="114"/>
      <c r="IXF2697" s="114"/>
      <c r="IXG2697" s="114"/>
      <c r="IXH2697" s="114"/>
      <c r="IXI2697" s="114"/>
      <c r="IXJ2697" s="114"/>
      <c r="IXK2697" s="114"/>
      <c r="IXL2697" s="114"/>
      <c r="IXM2697" s="114"/>
      <c r="IXN2697" s="114"/>
      <c r="IXO2697" s="114"/>
      <c r="IXP2697" s="114"/>
      <c r="IXQ2697" s="114"/>
      <c r="IXR2697" s="114"/>
      <c r="IXS2697" s="114"/>
      <c r="IXT2697" s="114"/>
      <c r="IXU2697" s="114"/>
      <c r="IXV2697" s="114"/>
      <c r="IXW2697" s="114"/>
      <c r="IXX2697" s="114"/>
      <c r="IXY2697" s="114"/>
      <c r="IXZ2697" s="114"/>
      <c r="IYA2697" s="114"/>
      <c r="IYB2697" s="114"/>
      <c r="IYC2697" s="114"/>
      <c r="IYD2697" s="114"/>
      <c r="IYE2697" s="114"/>
      <c r="IYF2697" s="114"/>
      <c r="IYG2697" s="114"/>
      <c r="IYH2697" s="114"/>
      <c r="IYI2697" s="114"/>
      <c r="IYJ2697" s="114"/>
      <c r="IYK2697" s="114"/>
      <c r="IYL2697" s="114"/>
      <c r="IYM2697" s="114"/>
      <c r="IYN2697" s="114"/>
      <c r="IYO2697" s="114"/>
      <c r="IYP2697" s="114"/>
      <c r="IYQ2697" s="114"/>
      <c r="IYR2697" s="114"/>
      <c r="IYS2697" s="114"/>
      <c r="IYT2697" s="114"/>
      <c r="IYU2697" s="114"/>
      <c r="IYV2697" s="114"/>
      <c r="IYW2697" s="114"/>
      <c r="IYX2697" s="114"/>
      <c r="IYY2697" s="114"/>
      <c r="IYZ2697" s="114"/>
      <c r="IZA2697" s="114"/>
      <c r="IZB2697" s="114"/>
      <c r="IZC2697" s="114"/>
      <c r="IZD2697" s="114"/>
      <c r="IZE2697" s="114"/>
      <c r="IZF2697" s="114"/>
      <c r="IZG2697" s="114"/>
      <c r="IZH2697" s="114"/>
      <c r="IZI2697" s="114"/>
      <c r="IZJ2697" s="114"/>
      <c r="IZK2697" s="114"/>
      <c r="IZL2697" s="114"/>
      <c r="IZM2697" s="114"/>
      <c r="IZN2697" s="114"/>
      <c r="IZO2697" s="114"/>
      <c r="IZP2697" s="114"/>
      <c r="IZQ2697" s="114"/>
      <c r="IZR2697" s="114"/>
      <c r="IZS2697" s="114"/>
      <c r="IZT2697" s="114"/>
      <c r="IZU2697" s="114"/>
      <c r="IZV2697" s="114"/>
      <c r="IZW2697" s="114"/>
      <c r="IZX2697" s="114"/>
      <c r="IZY2697" s="114"/>
      <c r="IZZ2697" s="114"/>
      <c r="JAA2697" s="114"/>
      <c r="JAB2697" s="114"/>
      <c r="JAC2697" s="114"/>
      <c r="JAD2697" s="114"/>
      <c r="JAE2697" s="114"/>
      <c r="JAF2697" s="114"/>
      <c r="JAG2697" s="114"/>
      <c r="JAH2697" s="114"/>
      <c r="JAI2697" s="114"/>
      <c r="JAJ2697" s="114"/>
      <c r="JAK2697" s="114"/>
      <c r="JAL2697" s="114"/>
      <c r="JAM2697" s="114"/>
      <c r="JAN2697" s="114"/>
      <c r="JAO2697" s="114"/>
      <c r="JAP2697" s="114"/>
      <c r="JAQ2697" s="114"/>
      <c r="JAR2697" s="114"/>
      <c r="JAS2697" s="114"/>
      <c r="JAT2697" s="114"/>
      <c r="JAU2697" s="114"/>
      <c r="JAV2697" s="114"/>
      <c r="JAW2697" s="114"/>
      <c r="JAX2697" s="114"/>
      <c r="JAY2697" s="114"/>
      <c r="JAZ2697" s="114"/>
      <c r="JBA2697" s="114"/>
      <c r="JBB2697" s="114"/>
      <c r="JBC2697" s="114"/>
      <c r="JBD2697" s="114"/>
      <c r="JBE2697" s="114"/>
      <c r="JBF2697" s="114"/>
      <c r="JBG2697" s="114"/>
      <c r="JBH2697" s="114"/>
      <c r="JBI2697" s="114"/>
      <c r="JBJ2697" s="114"/>
      <c r="JBK2697" s="114"/>
      <c r="JBL2697" s="114"/>
      <c r="JBM2697" s="114"/>
      <c r="JBN2697" s="114"/>
      <c r="JBO2697" s="114"/>
      <c r="JBP2697" s="114"/>
      <c r="JBQ2697" s="114"/>
      <c r="JBR2697" s="114"/>
      <c r="JBS2697" s="114"/>
      <c r="JBT2697" s="114"/>
      <c r="JBU2697" s="114"/>
      <c r="JBV2697" s="114"/>
      <c r="JBW2697" s="114"/>
      <c r="JBX2697" s="114"/>
      <c r="JBY2697" s="114"/>
      <c r="JBZ2697" s="114"/>
      <c r="JCA2697" s="114"/>
      <c r="JCB2697" s="114"/>
      <c r="JCC2697" s="114"/>
      <c r="JCD2697" s="114"/>
      <c r="JCE2697" s="114"/>
      <c r="JCF2697" s="114"/>
      <c r="JCG2697" s="114"/>
      <c r="JCH2697" s="114"/>
      <c r="JCI2697" s="114"/>
      <c r="JCJ2697" s="114"/>
      <c r="JCK2697" s="114"/>
      <c r="JCL2697" s="114"/>
      <c r="JCM2697" s="114"/>
      <c r="JCN2697" s="114"/>
      <c r="JCO2697" s="114"/>
      <c r="JCP2697" s="114"/>
      <c r="JCQ2697" s="114"/>
      <c r="JCR2697" s="114"/>
      <c r="JCS2697" s="114"/>
      <c r="JCT2697" s="114"/>
      <c r="JCU2697" s="114"/>
      <c r="JCV2697" s="114"/>
      <c r="JCW2697" s="114"/>
      <c r="JCX2697" s="114"/>
      <c r="JCY2697" s="114"/>
      <c r="JCZ2697" s="114"/>
      <c r="JDA2697" s="114"/>
      <c r="JDB2697" s="114"/>
      <c r="JDC2697" s="114"/>
      <c r="JDD2697" s="114"/>
      <c r="JDE2697" s="114"/>
      <c r="JDF2697" s="114"/>
      <c r="JDG2697" s="114"/>
      <c r="JDH2697" s="114"/>
      <c r="JDI2697" s="114"/>
      <c r="JDJ2697" s="114"/>
      <c r="JDK2697" s="114"/>
      <c r="JDL2697" s="114"/>
      <c r="JDM2697" s="114"/>
      <c r="JDN2697" s="114"/>
      <c r="JDO2697" s="114"/>
      <c r="JDP2697" s="114"/>
      <c r="JDQ2697" s="114"/>
      <c r="JDR2697" s="114"/>
      <c r="JDS2697" s="114"/>
      <c r="JDT2697" s="114"/>
      <c r="JDU2697" s="114"/>
      <c r="JDV2697" s="114"/>
      <c r="JDW2697" s="114"/>
      <c r="JDX2697" s="114"/>
      <c r="JDY2697" s="114"/>
      <c r="JDZ2697" s="114"/>
      <c r="JEA2697" s="114"/>
      <c r="JEB2697" s="114"/>
      <c r="JEC2697" s="114"/>
      <c r="JED2697" s="114"/>
      <c r="JEE2697" s="114"/>
      <c r="JEF2697" s="114"/>
      <c r="JEG2697" s="114"/>
      <c r="JEH2697" s="114"/>
      <c r="JEI2697" s="114"/>
      <c r="JEJ2697" s="114"/>
      <c r="JEK2697" s="114"/>
      <c r="JEL2697" s="114"/>
      <c r="JEM2697" s="114"/>
      <c r="JEN2697" s="114"/>
      <c r="JEO2697" s="114"/>
      <c r="JEP2697" s="114"/>
      <c r="JEQ2697" s="114"/>
      <c r="JER2697" s="114"/>
      <c r="JES2697" s="114"/>
      <c r="JET2697" s="114"/>
      <c r="JEU2697" s="114"/>
      <c r="JEV2697" s="114"/>
      <c r="JEW2697" s="114"/>
      <c r="JEX2697" s="114"/>
      <c r="JEY2697" s="114"/>
      <c r="JEZ2697" s="114"/>
      <c r="JFA2697" s="114"/>
      <c r="JFB2697" s="114"/>
      <c r="JFC2697" s="114"/>
      <c r="JFD2697" s="114"/>
      <c r="JFE2697" s="114"/>
      <c r="JFF2697" s="114"/>
      <c r="JFG2697" s="114"/>
      <c r="JFH2697" s="114"/>
      <c r="JFI2697" s="114"/>
      <c r="JFJ2697" s="114"/>
      <c r="JFK2697" s="114"/>
      <c r="JFL2697" s="114"/>
      <c r="JFM2697" s="114"/>
      <c r="JFN2697" s="114"/>
      <c r="JFO2697" s="114"/>
      <c r="JFP2697" s="114"/>
      <c r="JFQ2697" s="114"/>
      <c r="JFR2697" s="114"/>
      <c r="JFS2697" s="114"/>
      <c r="JFT2697" s="114"/>
      <c r="JFU2697" s="114"/>
      <c r="JFV2697" s="114"/>
      <c r="JFW2697" s="114"/>
      <c r="JFX2697" s="114"/>
      <c r="JFY2697" s="114"/>
      <c r="JFZ2697" s="114"/>
      <c r="JGA2697" s="114"/>
      <c r="JGB2697" s="114"/>
      <c r="JGC2697" s="114"/>
      <c r="JGD2697" s="114"/>
      <c r="JGE2697" s="114"/>
      <c r="JGF2697" s="114"/>
      <c r="JGG2697" s="114"/>
      <c r="JGH2697" s="114"/>
      <c r="JGI2697" s="114"/>
      <c r="JGJ2697" s="114"/>
      <c r="JGK2697" s="114"/>
      <c r="JGL2697" s="114"/>
      <c r="JGM2697" s="114"/>
      <c r="JGN2697" s="114"/>
      <c r="JGO2697" s="114"/>
      <c r="JGP2697" s="114"/>
      <c r="JGQ2697" s="114"/>
      <c r="JGR2697" s="114"/>
      <c r="JGS2697" s="114"/>
      <c r="JGT2697" s="114"/>
      <c r="JGU2697" s="114"/>
      <c r="JGV2697" s="114"/>
      <c r="JGW2697" s="114"/>
      <c r="JGX2697" s="114"/>
      <c r="JGY2697" s="114"/>
      <c r="JGZ2697" s="114"/>
      <c r="JHA2697" s="114"/>
      <c r="JHB2697" s="114"/>
      <c r="JHC2697" s="114"/>
      <c r="JHD2697" s="114"/>
      <c r="JHE2697" s="114"/>
      <c r="JHF2697" s="114"/>
      <c r="JHG2697" s="114"/>
      <c r="JHH2697" s="114"/>
      <c r="JHI2697" s="114"/>
      <c r="JHJ2697" s="114"/>
      <c r="JHK2697" s="114"/>
      <c r="JHL2697" s="114"/>
      <c r="JHM2697" s="114"/>
      <c r="JHN2697" s="114"/>
      <c r="JHO2697" s="114"/>
      <c r="JHP2697" s="114"/>
      <c r="JHQ2697" s="114"/>
      <c r="JHR2697" s="114"/>
      <c r="JHS2697" s="114"/>
      <c r="JHT2697" s="114"/>
      <c r="JHU2697" s="114"/>
      <c r="JHV2697" s="114"/>
      <c r="JHW2697" s="114"/>
      <c r="JHX2697" s="114"/>
      <c r="JHY2697" s="114"/>
      <c r="JHZ2697" s="114"/>
      <c r="JIA2697" s="114"/>
      <c r="JIB2697" s="114"/>
      <c r="JIC2697" s="114"/>
      <c r="JID2697" s="114"/>
      <c r="JIE2697" s="114"/>
      <c r="JIF2697" s="114"/>
      <c r="JIG2697" s="114"/>
      <c r="JIH2697" s="114"/>
      <c r="JII2697" s="114"/>
      <c r="JIJ2697" s="114"/>
      <c r="JIK2697" s="114"/>
      <c r="JIL2697" s="114"/>
      <c r="JIM2697" s="114"/>
      <c r="JIN2697" s="114"/>
      <c r="JIO2697" s="114"/>
      <c r="JIP2697" s="114"/>
      <c r="JIQ2697" s="114"/>
      <c r="JIR2697" s="114"/>
      <c r="JIS2697" s="114"/>
      <c r="JIT2697" s="114"/>
      <c r="JIU2697" s="114"/>
      <c r="JIV2697" s="114"/>
      <c r="JIW2697" s="114"/>
      <c r="JIX2697" s="114"/>
      <c r="JIY2697" s="114"/>
      <c r="JIZ2697" s="114"/>
      <c r="JJA2697" s="114"/>
      <c r="JJB2697" s="114"/>
      <c r="JJC2697" s="114"/>
      <c r="JJD2697" s="114"/>
      <c r="JJE2697" s="114"/>
      <c r="JJF2697" s="114"/>
      <c r="JJG2697" s="114"/>
      <c r="JJH2697" s="114"/>
      <c r="JJI2697" s="114"/>
      <c r="JJJ2697" s="114"/>
      <c r="JJK2697" s="114"/>
      <c r="JJL2697" s="114"/>
      <c r="JJM2697" s="114"/>
      <c r="JJN2697" s="114"/>
      <c r="JJO2697" s="114"/>
      <c r="JJP2697" s="114"/>
      <c r="JJQ2697" s="114"/>
      <c r="JJR2697" s="114"/>
      <c r="JJS2697" s="114"/>
      <c r="JJT2697" s="114"/>
      <c r="JJU2697" s="114"/>
      <c r="JJV2697" s="114"/>
      <c r="JJW2697" s="114"/>
      <c r="JJX2697" s="114"/>
      <c r="JJY2697" s="114"/>
      <c r="JJZ2697" s="114"/>
      <c r="JKA2697" s="114"/>
      <c r="JKB2697" s="114"/>
      <c r="JKC2697" s="114"/>
      <c r="JKD2697" s="114"/>
      <c r="JKE2697" s="114"/>
      <c r="JKF2697" s="114"/>
      <c r="JKG2697" s="114"/>
      <c r="JKH2697" s="114"/>
      <c r="JKI2697" s="114"/>
      <c r="JKJ2697" s="114"/>
      <c r="JKK2697" s="114"/>
      <c r="JKL2697" s="114"/>
      <c r="JKM2697" s="114"/>
      <c r="JKN2697" s="114"/>
      <c r="JKO2697" s="114"/>
      <c r="JKP2697" s="114"/>
      <c r="JKQ2697" s="114"/>
      <c r="JKR2697" s="114"/>
      <c r="JKS2697" s="114"/>
      <c r="JKT2697" s="114"/>
      <c r="JKU2697" s="114"/>
      <c r="JKV2697" s="114"/>
      <c r="JKW2697" s="114"/>
      <c r="JKX2697" s="114"/>
      <c r="JKY2697" s="114"/>
      <c r="JKZ2697" s="114"/>
      <c r="JLA2697" s="114"/>
      <c r="JLB2697" s="114"/>
      <c r="JLC2697" s="114"/>
      <c r="JLD2697" s="114"/>
      <c r="JLE2697" s="114"/>
      <c r="JLF2697" s="114"/>
      <c r="JLG2697" s="114"/>
      <c r="JLH2697" s="114"/>
      <c r="JLI2697" s="114"/>
      <c r="JLJ2697" s="114"/>
      <c r="JLK2697" s="114"/>
      <c r="JLL2697" s="114"/>
      <c r="JLM2697" s="114"/>
      <c r="JLN2697" s="114"/>
      <c r="JLO2697" s="114"/>
      <c r="JLP2697" s="114"/>
      <c r="JLQ2697" s="114"/>
      <c r="JLR2697" s="114"/>
      <c r="JLS2697" s="114"/>
      <c r="JLT2697" s="114"/>
      <c r="JLU2697" s="114"/>
      <c r="JLV2697" s="114"/>
      <c r="JLW2697" s="114"/>
      <c r="JLX2697" s="114"/>
      <c r="JLY2697" s="114"/>
      <c r="JLZ2697" s="114"/>
      <c r="JMA2697" s="114"/>
      <c r="JMB2697" s="114"/>
      <c r="JMC2697" s="114"/>
      <c r="JMD2697" s="114"/>
      <c r="JME2697" s="114"/>
      <c r="JMF2697" s="114"/>
      <c r="JMG2697" s="114"/>
      <c r="JMH2697" s="114"/>
      <c r="JMI2697" s="114"/>
      <c r="JMJ2697" s="114"/>
      <c r="JMK2697" s="114"/>
      <c r="JML2697" s="114"/>
      <c r="JMM2697" s="114"/>
      <c r="JMN2697" s="114"/>
      <c r="JMO2697" s="114"/>
      <c r="JMP2697" s="114"/>
      <c r="JMQ2697" s="114"/>
      <c r="JMR2697" s="114"/>
      <c r="JMS2697" s="114"/>
      <c r="JMT2697" s="114"/>
      <c r="JMU2697" s="114"/>
      <c r="JMV2697" s="114"/>
      <c r="JMW2697" s="114"/>
      <c r="JMX2697" s="114"/>
      <c r="JMY2697" s="114"/>
      <c r="JMZ2697" s="114"/>
      <c r="JNA2697" s="114"/>
      <c r="JNB2697" s="114"/>
      <c r="JNC2697" s="114"/>
      <c r="JND2697" s="114"/>
      <c r="JNE2697" s="114"/>
      <c r="JNF2697" s="114"/>
      <c r="JNG2697" s="114"/>
      <c r="JNH2697" s="114"/>
      <c r="JNI2697" s="114"/>
      <c r="JNJ2697" s="114"/>
      <c r="JNK2697" s="114"/>
      <c r="JNL2697" s="114"/>
      <c r="JNM2697" s="114"/>
      <c r="JNN2697" s="114"/>
      <c r="JNO2697" s="114"/>
      <c r="JNP2697" s="114"/>
      <c r="JNQ2697" s="114"/>
      <c r="JNR2697" s="114"/>
      <c r="JNS2697" s="114"/>
      <c r="JNT2697" s="114"/>
      <c r="JNU2697" s="114"/>
      <c r="JNV2697" s="114"/>
      <c r="JNW2697" s="114"/>
      <c r="JNX2697" s="114"/>
      <c r="JNY2697" s="114"/>
      <c r="JNZ2697" s="114"/>
      <c r="JOA2697" s="114"/>
      <c r="JOB2697" s="114"/>
      <c r="JOC2697" s="114"/>
      <c r="JOD2697" s="114"/>
      <c r="JOE2697" s="114"/>
      <c r="JOF2697" s="114"/>
      <c r="JOG2697" s="114"/>
      <c r="JOH2697" s="114"/>
      <c r="JOI2697" s="114"/>
      <c r="JOJ2697" s="114"/>
      <c r="JOK2697" s="114"/>
      <c r="JOL2697" s="114"/>
      <c r="JOM2697" s="114"/>
      <c r="JON2697" s="114"/>
      <c r="JOO2697" s="114"/>
      <c r="JOP2697" s="114"/>
      <c r="JOQ2697" s="114"/>
      <c r="JOR2697" s="114"/>
      <c r="JOS2697" s="114"/>
      <c r="JOT2697" s="114"/>
      <c r="JOU2697" s="114"/>
      <c r="JOV2697" s="114"/>
      <c r="JOW2697" s="114"/>
      <c r="JOX2697" s="114"/>
      <c r="JOY2697" s="114"/>
      <c r="JOZ2697" s="114"/>
      <c r="JPA2697" s="114"/>
      <c r="JPB2697" s="114"/>
      <c r="JPC2697" s="114"/>
      <c r="JPD2697" s="114"/>
      <c r="JPE2697" s="114"/>
      <c r="JPF2697" s="114"/>
      <c r="JPG2697" s="114"/>
      <c r="JPH2697" s="114"/>
      <c r="JPI2697" s="114"/>
      <c r="JPJ2697" s="114"/>
      <c r="JPK2697" s="114"/>
      <c r="JPL2697" s="114"/>
      <c r="JPM2697" s="114"/>
      <c r="JPN2697" s="114"/>
      <c r="JPO2697" s="114"/>
      <c r="JPP2697" s="114"/>
      <c r="JPQ2697" s="114"/>
      <c r="JPR2697" s="114"/>
      <c r="JPS2697" s="114"/>
      <c r="JPT2697" s="114"/>
      <c r="JPU2697" s="114"/>
      <c r="JPV2697" s="114"/>
      <c r="JPW2697" s="114"/>
      <c r="JPX2697" s="114"/>
      <c r="JPY2697" s="114"/>
      <c r="JPZ2697" s="114"/>
      <c r="JQA2697" s="114"/>
      <c r="JQB2697" s="114"/>
      <c r="JQC2697" s="114"/>
      <c r="JQD2697" s="114"/>
      <c r="JQE2697" s="114"/>
      <c r="JQF2697" s="114"/>
      <c r="JQG2697" s="114"/>
      <c r="JQH2697" s="114"/>
      <c r="JQI2697" s="114"/>
      <c r="JQJ2697" s="114"/>
      <c r="JQK2697" s="114"/>
      <c r="JQL2697" s="114"/>
      <c r="JQM2697" s="114"/>
      <c r="JQN2697" s="114"/>
      <c r="JQO2697" s="114"/>
      <c r="JQP2697" s="114"/>
      <c r="JQQ2697" s="114"/>
      <c r="JQR2697" s="114"/>
      <c r="JQS2697" s="114"/>
      <c r="JQT2697" s="114"/>
      <c r="JQU2697" s="114"/>
      <c r="JQV2697" s="114"/>
      <c r="JQW2697" s="114"/>
      <c r="JQX2697" s="114"/>
      <c r="JQY2697" s="114"/>
      <c r="JQZ2697" s="114"/>
      <c r="JRA2697" s="114"/>
      <c r="JRB2697" s="114"/>
      <c r="JRC2697" s="114"/>
      <c r="JRD2697" s="114"/>
      <c r="JRE2697" s="114"/>
      <c r="JRF2697" s="114"/>
      <c r="JRG2697" s="114"/>
      <c r="JRH2697" s="114"/>
      <c r="JRI2697" s="114"/>
      <c r="JRJ2697" s="114"/>
      <c r="JRK2697" s="114"/>
      <c r="JRL2697" s="114"/>
      <c r="JRM2697" s="114"/>
      <c r="JRN2697" s="114"/>
      <c r="JRO2697" s="114"/>
      <c r="JRP2697" s="114"/>
      <c r="JRQ2697" s="114"/>
      <c r="JRR2697" s="114"/>
      <c r="JRS2697" s="114"/>
      <c r="JRT2697" s="114"/>
      <c r="JRU2697" s="114"/>
      <c r="JRV2697" s="114"/>
      <c r="JRW2697" s="114"/>
      <c r="JRX2697" s="114"/>
      <c r="JRY2697" s="114"/>
      <c r="JRZ2697" s="114"/>
      <c r="JSA2697" s="114"/>
      <c r="JSB2697" s="114"/>
      <c r="JSC2697" s="114"/>
      <c r="JSD2697" s="114"/>
      <c r="JSE2697" s="114"/>
      <c r="JSF2697" s="114"/>
      <c r="JSG2697" s="114"/>
      <c r="JSH2697" s="114"/>
      <c r="JSI2697" s="114"/>
      <c r="JSJ2697" s="114"/>
      <c r="JSK2697" s="114"/>
      <c r="JSL2697" s="114"/>
      <c r="JSM2697" s="114"/>
      <c r="JSN2697" s="114"/>
      <c r="JSO2697" s="114"/>
      <c r="JSP2697" s="114"/>
      <c r="JSQ2697" s="114"/>
      <c r="JSR2697" s="114"/>
      <c r="JSS2697" s="114"/>
      <c r="JST2697" s="114"/>
      <c r="JSU2697" s="114"/>
      <c r="JSV2697" s="114"/>
      <c r="JSW2697" s="114"/>
      <c r="JSX2697" s="114"/>
      <c r="JSY2697" s="114"/>
      <c r="JSZ2697" s="114"/>
      <c r="JTA2697" s="114"/>
      <c r="JTB2697" s="114"/>
      <c r="JTC2697" s="114"/>
      <c r="JTD2697" s="114"/>
      <c r="JTE2697" s="114"/>
      <c r="JTF2697" s="114"/>
      <c r="JTG2697" s="114"/>
      <c r="JTH2697" s="114"/>
      <c r="JTI2697" s="114"/>
      <c r="JTJ2697" s="114"/>
      <c r="JTK2697" s="114"/>
      <c r="JTL2697" s="114"/>
      <c r="JTM2697" s="114"/>
      <c r="JTN2697" s="114"/>
      <c r="JTO2697" s="114"/>
      <c r="JTP2697" s="114"/>
      <c r="JTQ2697" s="114"/>
      <c r="JTR2697" s="114"/>
      <c r="JTS2697" s="114"/>
      <c r="JTT2697" s="114"/>
      <c r="JTU2697" s="114"/>
      <c r="JTV2697" s="114"/>
      <c r="JTW2697" s="114"/>
      <c r="JTX2697" s="114"/>
      <c r="JTY2697" s="114"/>
      <c r="JTZ2697" s="114"/>
      <c r="JUA2697" s="114"/>
      <c r="JUB2697" s="114"/>
      <c r="JUC2697" s="114"/>
      <c r="JUD2697" s="114"/>
      <c r="JUE2697" s="114"/>
      <c r="JUF2697" s="114"/>
      <c r="JUG2697" s="114"/>
      <c r="JUH2697" s="114"/>
      <c r="JUI2697" s="114"/>
      <c r="JUJ2697" s="114"/>
      <c r="JUK2697" s="114"/>
      <c r="JUL2697" s="114"/>
      <c r="JUM2697" s="114"/>
      <c r="JUN2697" s="114"/>
      <c r="JUO2697" s="114"/>
      <c r="JUP2697" s="114"/>
      <c r="JUQ2697" s="114"/>
      <c r="JUR2697" s="114"/>
      <c r="JUS2697" s="114"/>
      <c r="JUT2697" s="114"/>
      <c r="JUU2697" s="114"/>
      <c r="JUV2697" s="114"/>
      <c r="JUW2697" s="114"/>
      <c r="JUX2697" s="114"/>
      <c r="JUY2697" s="114"/>
      <c r="JUZ2697" s="114"/>
      <c r="JVA2697" s="114"/>
      <c r="JVB2697" s="114"/>
      <c r="JVC2697" s="114"/>
      <c r="JVD2697" s="114"/>
      <c r="JVE2697" s="114"/>
      <c r="JVF2697" s="114"/>
      <c r="JVG2697" s="114"/>
      <c r="JVH2697" s="114"/>
      <c r="JVI2697" s="114"/>
      <c r="JVJ2697" s="114"/>
      <c r="JVK2697" s="114"/>
      <c r="JVL2697" s="114"/>
      <c r="JVM2697" s="114"/>
      <c r="JVN2697" s="114"/>
      <c r="JVO2697" s="114"/>
      <c r="JVP2697" s="114"/>
      <c r="JVQ2697" s="114"/>
      <c r="JVR2697" s="114"/>
      <c r="JVS2697" s="114"/>
      <c r="JVT2697" s="114"/>
      <c r="JVU2697" s="114"/>
      <c r="JVV2697" s="114"/>
      <c r="JVW2697" s="114"/>
      <c r="JVX2697" s="114"/>
      <c r="JVY2697" s="114"/>
      <c r="JVZ2697" s="114"/>
      <c r="JWA2697" s="114"/>
      <c r="JWB2697" s="114"/>
      <c r="JWC2697" s="114"/>
      <c r="JWD2697" s="114"/>
      <c r="JWE2697" s="114"/>
      <c r="JWF2697" s="114"/>
      <c r="JWG2697" s="114"/>
      <c r="JWH2697" s="114"/>
      <c r="JWI2697" s="114"/>
      <c r="JWJ2697" s="114"/>
      <c r="JWK2697" s="114"/>
      <c r="JWL2697" s="114"/>
      <c r="JWM2697" s="114"/>
      <c r="JWN2697" s="114"/>
      <c r="JWO2697" s="114"/>
      <c r="JWP2697" s="114"/>
      <c r="JWQ2697" s="114"/>
      <c r="JWR2697" s="114"/>
      <c r="JWS2697" s="114"/>
      <c r="JWT2697" s="114"/>
      <c r="JWU2697" s="114"/>
      <c r="JWV2697" s="114"/>
      <c r="JWW2697" s="114"/>
      <c r="JWX2697" s="114"/>
      <c r="JWY2697" s="114"/>
      <c r="JWZ2697" s="114"/>
      <c r="JXA2697" s="114"/>
      <c r="JXB2697" s="114"/>
      <c r="JXC2697" s="114"/>
      <c r="JXD2697" s="114"/>
      <c r="JXE2697" s="114"/>
      <c r="JXF2697" s="114"/>
      <c r="JXG2697" s="114"/>
      <c r="JXH2697" s="114"/>
      <c r="JXI2697" s="114"/>
      <c r="JXJ2697" s="114"/>
      <c r="JXK2697" s="114"/>
      <c r="JXL2697" s="114"/>
      <c r="JXM2697" s="114"/>
      <c r="JXN2697" s="114"/>
      <c r="JXO2697" s="114"/>
      <c r="JXP2697" s="114"/>
      <c r="JXQ2697" s="114"/>
      <c r="JXR2697" s="114"/>
      <c r="JXS2697" s="114"/>
      <c r="JXT2697" s="114"/>
      <c r="JXU2697" s="114"/>
      <c r="JXV2697" s="114"/>
      <c r="JXW2697" s="114"/>
      <c r="JXX2697" s="114"/>
      <c r="JXY2697" s="114"/>
      <c r="JXZ2697" s="114"/>
      <c r="JYA2697" s="114"/>
      <c r="JYB2697" s="114"/>
      <c r="JYC2697" s="114"/>
      <c r="JYD2697" s="114"/>
      <c r="JYE2697" s="114"/>
      <c r="JYF2697" s="114"/>
      <c r="JYG2697" s="114"/>
      <c r="JYH2697" s="114"/>
      <c r="JYI2697" s="114"/>
      <c r="JYJ2697" s="114"/>
      <c r="JYK2697" s="114"/>
      <c r="JYL2697" s="114"/>
      <c r="JYM2697" s="114"/>
      <c r="JYN2697" s="114"/>
      <c r="JYO2697" s="114"/>
      <c r="JYP2697" s="114"/>
      <c r="JYQ2697" s="114"/>
      <c r="JYR2697" s="114"/>
      <c r="JYS2697" s="114"/>
      <c r="JYT2697" s="114"/>
      <c r="JYU2697" s="114"/>
      <c r="JYV2697" s="114"/>
      <c r="JYW2697" s="114"/>
      <c r="JYX2697" s="114"/>
      <c r="JYY2697" s="114"/>
      <c r="JYZ2697" s="114"/>
      <c r="JZA2697" s="114"/>
      <c r="JZB2697" s="114"/>
      <c r="JZC2697" s="114"/>
      <c r="JZD2697" s="114"/>
      <c r="JZE2697" s="114"/>
      <c r="JZF2697" s="114"/>
      <c r="JZG2697" s="114"/>
      <c r="JZH2697" s="114"/>
      <c r="JZI2697" s="114"/>
      <c r="JZJ2697" s="114"/>
      <c r="JZK2697" s="114"/>
      <c r="JZL2697" s="114"/>
      <c r="JZM2697" s="114"/>
      <c r="JZN2697" s="114"/>
      <c r="JZO2697" s="114"/>
      <c r="JZP2697" s="114"/>
      <c r="JZQ2697" s="114"/>
      <c r="JZR2697" s="114"/>
      <c r="JZS2697" s="114"/>
      <c r="JZT2697" s="114"/>
      <c r="JZU2697" s="114"/>
      <c r="JZV2697" s="114"/>
      <c r="JZW2697" s="114"/>
      <c r="JZX2697" s="114"/>
      <c r="JZY2697" s="114"/>
      <c r="JZZ2697" s="114"/>
      <c r="KAA2697" s="114"/>
      <c r="KAB2697" s="114"/>
      <c r="KAC2697" s="114"/>
      <c r="KAD2697" s="114"/>
      <c r="KAE2697" s="114"/>
      <c r="KAF2697" s="114"/>
      <c r="KAG2697" s="114"/>
      <c r="KAH2697" s="114"/>
      <c r="KAI2697" s="114"/>
      <c r="KAJ2697" s="114"/>
      <c r="KAK2697" s="114"/>
      <c r="KAL2697" s="114"/>
      <c r="KAM2697" s="114"/>
      <c r="KAN2697" s="114"/>
      <c r="KAO2697" s="114"/>
      <c r="KAP2697" s="114"/>
      <c r="KAQ2697" s="114"/>
      <c r="KAR2697" s="114"/>
      <c r="KAS2697" s="114"/>
      <c r="KAT2697" s="114"/>
      <c r="KAU2697" s="114"/>
      <c r="KAV2697" s="114"/>
      <c r="KAW2697" s="114"/>
      <c r="KAX2697" s="114"/>
      <c r="KAY2697" s="114"/>
      <c r="KAZ2697" s="114"/>
      <c r="KBA2697" s="114"/>
      <c r="KBB2697" s="114"/>
      <c r="KBC2697" s="114"/>
      <c r="KBD2697" s="114"/>
      <c r="KBE2697" s="114"/>
      <c r="KBF2697" s="114"/>
      <c r="KBG2697" s="114"/>
      <c r="KBH2697" s="114"/>
      <c r="KBI2697" s="114"/>
      <c r="KBJ2697" s="114"/>
      <c r="KBK2697" s="114"/>
      <c r="KBL2697" s="114"/>
      <c r="KBM2697" s="114"/>
      <c r="KBN2697" s="114"/>
      <c r="KBO2697" s="114"/>
      <c r="KBP2697" s="114"/>
      <c r="KBQ2697" s="114"/>
      <c r="KBR2697" s="114"/>
      <c r="KBS2697" s="114"/>
      <c r="KBT2697" s="114"/>
      <c r="KBU2697" s="114"/>
      <c r="KBV2697" s="114"/>
      <c r="KBW2697" s="114"/>
      <c r="KBX2697" s="114"/>
      <c r="KBY2697" s="114"/>
      <c r="KBZ2697" s="114"/>
      <c r="KCA2697" s="114"/>
      <c r="KCB2697" s="114"/>
      <c r="KCC2697" s="114"/>
      <c r="KCD2697" s="114"/>
      <c r="KCE2697" s="114"/>
      <c r="KCF2697" s="114"/>
      <c r="KCG2697" s="114"/>
      <c r="KCH2697" s="114"/>
      <c r="KCI2697" s="114"/>
      <c r="KCJ2697" s="114"/>
      <c r="KCK2697" s="114"/>
      <c r="KCL2697" s="114"/>
      <c r="KCM2697" s="114"/>
      <c r="KCN2697" s="114"/>
      <c r="KCO2697" s="114"/>
      <c r="KCP2697" s="114"/>
      <c r="KCQ2697" s="114"/>
      <c r="KCR2697" s="114"/>
      <c r="KCS2697" s="114"/>
      <c r="KCT2697" s="114"/>
      <c r="KCU2697" s="114"/>
      <c r="KCV2697" s="114"/>
      <c r="KCW2697" s="114"/>
      <c r="KCX2697" s="114"/>
      <c r="KCY2697" s="114"/>
      <c r="KCZ2697" s="114"/>
      <c r="KDA2697" s="114"/>
      <c r="KDB2697" s="114"/>
      <c r="KDC2697" s="114"/>
      <c r="KDD2697" s="114"/>
      <c r="KDE2697" s="114"/>
      <c r="KDF2697" s="114"/>
      <c r="KDG2697" s="114"/>
      <c r="KDH2697" s="114"/>
      <c r="KDI2697" s="114"/>
      <c r="KDJ2697" s="114"/>
      <c r="KDK2697" s="114"/>
      <c r="KDL2697" s="114"/>
      <c r="KDM2697" s="114"/>
      <c r="KDN2697" s="114"/>
      <c r="KDO2697" s="114"/>
      <c r="KDP2697" s="114"/>
      <c r="KDQ2697" s="114"/>
      <c r="KDR2697" s="114"/>
      <c r="KDS2697" s="114"/>
      <c r="KDT2697" s="114"/>
      <c r="KDU2697" s="114"/>
      <c r="KDV2697" s="114"/>
      <c r="KDW2697" s="114"/>
      <c r="KDX2697" s="114"/>
      <c r="KDY2697" s="114"/>
      <c r="KDZ2697" s="114"/>
      <c r="KEA2697" s="114"/>
      <c r="KEB2697" s="114"/>
      <c r="KEC2697" s="114"/>
      <c r="KED2697" s="114"/>
      <c r="KEE2697" s="114"/>
      <c r="KEF2697" s="114"/>
      <c r="KEG2697" s="114"/>
      <c r="KEH2697" s="114"/>
      <c r="KEI2697" s="114"/>
      <c r="KEJ2697" s="114"/>
      <c r="KEK2697" s="114"/>
      <c r="KEL2697" s="114"/>
      <c r="KEM2697" s="114"/>
      <c r="KEN2697" s="114"/>
      <c r="KEO2697" s="114"/>
      <c r="KEP2697" s="114"/>
      <c r="KEQ2697" s="114"/>
      <c r="KER2697" s="114"/>
      <c r="KES2697" s="114"/>
      <c r="KET2697" s="114"/>
      <c r="KEU2697" s="114"/>
      <c r="KEV2697" s="114"/>
      <c r="KEW2697" s="114"/>
      <c r="KEX2697" s="114"/>
      <c r="KEY2697" s="114"/>
      <c r="KEZ2697" s="114"/>
      <c r="KFA2697" s="114"/>
      <c r="KFB2697" s="114"/>
      <c r="KFC2697" s="114"/>
      <c r="KFD2697" s="114"/>
      <c r="KFE2697" s="114"/>
      <c r="KFF2697" s="114"/>
      <c r="KFG2697" s="114"/>
      <c r="KFH2697" s="114"/>
      <c r="KFI2697" s="114"/>
      <c r="KFJ2697" s="114"/>
      <c r="KFK2697" s="114"/>
      <c r="KFL2697" s="114"/>
      <c r="KFM2697" s="114"/>
      <c r="KFN2697" s="114"/>
      <c r="KFO2697" s="114"/>
      <c r="KFP2697" s="114"/>
      <c r="KFQ2697" s="114"/>
      <c r="KFR2697" s="114"/>
      <c r="KFS2697" s="114"/>
      <c r="KFT2697" s="114"/>
      <c r="KFU2697" s="114"/>
      <c r="KFV2697" s="114"/>
      <c r="KFW2697" s="114"/>
      <c r="KFX2697" s="114"/>
      <c r="KFY2697" s="114"/>
      <c r="KFZ2697" s="114"/>
      <c r="KGA2697" s="114"/>
      <c r="KGB2697" s="114"/>
      <c r="KGC2697" s="114"/>
      <c r="KGD2697" s="114"/>
      <c r="KGE2697" s="114"/>
      <c r="KGF2697" s="114"/>
      <c r="KGG2697" s="114"/>
      <c r="KGH2697" s="114"/>
      <c r="KGI2697" s="114"/>
      <c r="KGJ2697" s="114"/>
      <c r="KGK2697" s="114"/>
      <c r="KGL2697" s="114"/>
      <c r="KGM2697" s="114"/>
      <c r="KGN2697" s="114"/>
      <c r="KGO2697" s="114"/>
      <c r="KGP2697" s="114"/>
      <c r="KGQ2697" s="114"/>
      <c r="KGR2697" s="114"/>
      <c r="KGS2697" s="114"/>
      <c r="KGT2697" s="114"/>
      <c r="KGU2697" s="114"/>
      <c r="KGV2697" s="114"/>
      <c r="KGW2697" s="114"/>
      <c r="KGX2697" s="114"/>
      <c r="KGY2697" s="114"/>
      <c r="KGZ2697" s="114"/>
      <c r="KHA2697" s="114"/>
      <c r="KHB2697" s="114"/>
      <c r="KHC2697" s="114"/>
      <c r="KHD2697" s="114"/>
      <c r="KHE2697" s="114"/>
      <c r="KHF2697" s="114"/>
      <c r="KHG2697" s="114"/>
      <c r="KHH2697" s="114"/>
      <c r="KHI2697" s="114"/>
      <c r="KHJ2697" s="114"/>
      <c r="KHK2697" s="114"/>
      <c r="KHL2697" s="114"/>
      <c r="KHM2697" s="114"/>
      <c r="KHN2697" s="114"/>
      <c r="KHO2697" s="114"/>
      <c r="KHP2697" s="114"/>
      <c r="KHQ2697" s="114"/>
      <c r="KHR2697" s="114"/>
      <c r="KHS2697" s="114"/>
      <c r="KHT2697" s="114"/>
      <c r="KHU2697" s="114"/>
      <c r="KHV2697" s="114"/>
      <c r="KHW2697" s="114"/>
      <c r="KHX2697" s="114"/>
      <c r="KHY2697" s="114"/>
      <c r="KHZ2697" s="114"/>
      <c r="KIA2697" s="114"/>
      <c r="KIB2697" s="114"/>
      <c r="KIC2697" s="114"/>
      <c r="KID2697" s="114"/>
      <c r="KIE2697" s="114"/>
      <c r="KIF2697" s="114"/>
      <c r="KIG2697" s="114"/>
      <c r="KIH2697" s="114"/>
      <c r="KII2697" s="114"/>
      <c r="KIJ2697" s="114"/>
      <c r="KIK2697" s="114"/>
      <c r="KIL2697" s="114"/>
      <c r="KIM2697" s="114"/>
      <c r="KIN2697" s="114"/>
      <c r="KIO2697" s="114"/>
      <c r="KIP2697" s="114"/>
      <c r="KIQ2697" s="114"/>
      <c r="KIR2697" s="114"/>
      <c r="KIS2697" s="114"/>
      <c r="KIT2697" s="114"/>
      <c r="KIU2697" s="114"/>
      <c r="KIV2697" s="114"/>
      <c r="KIW2697" s="114"/>
      <c r="KIX2697" s="114"/>
      <c r="KIY2697" s="114"/>
      <c r="KIZ2697" s="114"/>
      <c r="KJA2697" s="114"/>
      <c r="KJB2697" s="114"/>
      <c r="KJC2697" s="114"/>
      <c r="KJD2697" s="114"/>
      <c r="KJE2697" s="114"/>
      <c r="KJF2697" s="114"/>
      <c r="KJG2697" s="114"/>
      <c r="KJH2697" s="114"/>
      <c r="KJI2697" s="114"/>
      <c r="KJJ2697" s="114"/>
      <c r="KJK2697" s="114"/>
      <c r="KJL2697" s="114"/>
      <c r="KJM2697" s="114"/>
      <c r="KJN2697" s="114"/>
      <c r="KJO2697" s="114"/>
      <c r="KJP2697" s="114"/>
      <c r="KJQ2697" s="114"/>
      <c r="KJR2697" s="114"/>
      <c r="KJS2697" s="114"/>
      <c r="KJT2697" s="114"/>
      <c r="KJU2697" s="114"/>
      <c r="KJV2697" s="114"/>
      <c r="KJW2697" s="114"/>
      <c r="KJX2697" s="114"/>
      <c r="KJY2697" s="114"/>
      <c r="KJZ2697" s="114"/>
      <c r="KKA2697" s="114"/>
      <c r="KKB2697" s="114"/>
      <c r="KKC2697" s="114"/>
      <c r="KKD2697" s="114"/>
      <c r="KKE2697" s="114"/>
      <c r="KKF2697" s="114"/>
      <c r="KKG2697" s="114"/>
      <c r="KKH2697" s="114"/>
      <c r="KKI2697" s="114"/>
      <c r="KKJ2697" s="114"/>
      <c r="KKK2697" s="114"/>
      <c r="KKL2697" s="114"/>
      <c r="KKM2697" s="114"/>
      <c r="KKN2697" s="114"/>
      <c r="KKO2697" s="114"/>
      <c r="KKP2697" s="114"/>
      <c r="KKQ2697" s="114"/>
      <c r="KKR2697" s="114"/>
      <c r="KKS2697" s="114"/>
      <c r="KKT2697" s="114"/>
      <c r="KKU2697" s="114"/>
      <c r="KKV2697" s="114"/>
      <c r="KKW2697" s="114"/>
      <c r="KKX2697" s="114"/>
      <c r="KKY2697" s="114"/>
      <c r="KKZ2697" s="114"/>
      <c r="KLA2697" s="114"/>
      <c r="KLB2697" s="114"/>
      <c r="KLC2697" s="114"/>
      <c r="KLD2697" s="114"/>
      <c r="KLE2697" s="114"/>
      <c r="KLF2697" s="114"/>
      <c r="KLG2697" s="114"/>
      <c r="KLH2697" s="114"/>
      <c r="KLI2697" s="114"/>
      <c r="KLJ2697" s="114"/>
      <c r="KLK2697" s="114"/>
      <c r="KLL2697" s="114"/>
      <c r="KLM2697" s="114"/>
      <c r="KLN2697" s="114"/>
      <c r="KLO2697" s="114"/>
      <c r="KLP2697" s="114"/>
      <c r="KLQ2697" s="114"/>
      <c r="KLR2697" s="114"/>
      <c r="KLS2697" s="114"/>
      <c r="KLT2697" s="114"/>
      <c r="KLU2697" s="114"/>
      <c r="KLV2697" s="114"/>
      <c r="KLW2697" s="114"/>
      <c r="KLX2697" s="114"/>
      <c r="KLY2697" s="114"/>
      <c r="KLZ2697" s="114"/>
      <c r="KMA2697" s="114"/>
      <c r="KMB2697" s="114"/>
      <c r="KMC2697" s="114"/>
      <c r="KMD2697" s="114"/>
      <c r="KME2697" s="114"/>
      <c r="KMF2697" s="114"/>
      <c r="KMG2697" s="114"/>
      <c r="KMH2697" s="114"/>
      <c r="KMI2697" s="114"/>
      <c r="KMJ2697" s="114"/>
      <c r="KMK2697" s="114"/>
      <c r="KML2697" s="114"/>
      <c r="KMM2697" s="114"/>
      <c r="KMN2697" s="114"/>
      <c r="KMO2697" s="114"/>
      <c r="KMP2697" s="114"/>
      <c r="KMQ2697" s="114"/>
      <c r="KMR2697" s="114"/>
      <c r="KMS2697" s="114"/>
      <c r="KMT2697" s="114"/>
      <c r="KMU2697" s="114"/>
      <c r="KMV2697" s="114"/>
      <c r="KMW2697" s="114"/>
      <c r="KMX2697" s="114"/>
      <c r="KMY2697" s="114"/>
      <c r="KMZ2697" s="114"/>
      <c r="KNA2697" s="114"/>
      <c r="KNB2697" s="114"/>
      <c r="KNC2697" s="114"/>
      <c r="KND2697" s="114"/>
      <c r="KNE2697" s="114"/>
      <c r="KNF2697" s="114"/>
      <c r="KNG2697" s="114"/>
      <c r="KNH2697" s="114"/>
      <c r="KNI2697" s="114"/>
      <c r="KNJ2697" s="114"/>
      <c r="KNK2697" s="114"/>
      <c r="KNL2697" s="114"/>
      <c r="KNM2697" s="114"/>
      <c r="KNN2697" s="114"/>
      <c r="KNO2697" s="114"/>
      <c r="KNP2697" s="114"/>
      <c r="KNQ2697" s="114"/>
      <c r="KNR2697" s="114"/>
      <c r="KNS2697" s="114"/>
      <c r="KNT2697" s="114"/>
      <c r="KNU2697" s="114"/>
      <c r="KNV2697" s="114"/>
      <c r="KNW2697" s="114"/>
      <c r="KNX2697" s="114"/>
      <c r="KNY2697" s="114"/>
      <c r="KNZ2697" s="114"/>
      <c r="KOA2697" s="114"/>
      <c r="KOB2697" s="114"/>
      <c r="KOC2697" s="114"/>
      <c r="KOD2697" s="114"/>
      <c r="KOE2697" s="114"/>
      <c r="KOF2697" s="114"/>
      <c r="KOG2697" s="114"/>
      <c r="KOH2697" s="114"/>
      <c r="KOI2697" s="114"/>
      <c r="KOJ2697" s="114"/>
      <c r="KOK2697" s="114"/>
      <c r="KOL2697" s="114"/>
      <c r="KOM2697" s="114"/>
      <c r="KON2697" s="114"/>
      <c r="KOO2697" s="114"/>
      <c r="KOP2697" s="114"/>
      <c r="KOQ2697" s="114"/>
      <c r="KOR2697" s="114"/>
      <c r="KOS2697" s="114"/>
      <c r="KOT2697" s="114"/>
      <c r="KOU2697" s="114"/>
      <c r="KOV2697" s="114"/>
      <c r="KOW2697" s="114"/>
      <c r="KOX2697" s="114"/>
      <c r="KOY2697" s="114"/>
      <c r="KOZ2697" s="114"/>
      <c r="KPA2697" s="114"/>
      <c r="KPB2697" s="114"/>
      <c r="KPC2697" s="114"/>
      <c r="KPD2697" s="114"/>
      <c r="KPE2697" s="114"/>
      <c r="KPF2697" s="114"/>
      <c r="KPG2697" s="114"/>
      <c r="KPH2697" s="114"/>
      <c r="KPI2697" s="114"/>
      <c r="KPJ2697" s="114"/>
      <c r="KPK2697" s="114"/>
      <c r="KPL2697" s="114"/>
      <c r="KPM2697" s="114"/>
      <c r="KPN2697" s="114"/>
      <c r="KPO2697" s="114"/>
      <c r="KPP2697" s="114"/>
      <c r="KPQ2697" s="114"/>
      <c r="KPR2697" s="114"/>
      <c r="KPS2697" s="114"/>
      <c r="KPT2697" s="114"/>
      <c r="KPU2697" s="114"/>
      <c r="KPV2697" s="114"/>
      <c r="KPW2697" s="114"/>
      <c r="KPX2697" s="114"/>
      <c r="KPY2697" s="114"/>
      <c r="KPZ2697" s="114"/>
      <c r="KQA2697" s="114"/>
      <c r="KQB2697" s="114"/>
      <c r="KQC2697" s="114"/>
      <c r="KQD2697" s="114"/>
      <c r="KQE2697" s="114"/>
      <c r="KQF2697" s="114"/>
      <c r="KQG2697" s="114"/>
      <c r="KQH2697" s="114"/>
      <c r="KQI2697" s="114"/>
      <c r="KQJ2697" s="114"/>
      <c r="KQK2697" s="114"/>
      <c r="KQL2697" s="114"/>
      <c r="KQM2697" s="114"/>
      <c r="KQN2697" s="114"/>
      <c r="KQO2697" s="114"/>
      <c r="KQP2697" s="114"/>
      <c r="KQQ2697" s="114"/>
      <c r="KQR2697" s="114"/>
      <c r="KQS2697" s="114"/>
      <c r="KQT2697" s="114"/>
      <c r="KQU2697" s="114"/>
      <c r="KQV2697" s="114"/>
      <c r="KQW2697" s="114"/>
      <c r="KQX2697" s="114"/>
      <c r="KQY2697" s="114"/>
      <c r="KQZ2697" s="114"/>
      <c r="KRA2697" s="114"/>
      <c r="KRB2697" s="114"/>
      <c r="KRC2697" s="114"/>
      <c r="KRD2697" s="114"/>
      <c r="KRE2697" s="114"/>
      <c r="KRF2697" s="114"/>
      <c r="KRG2697" s="114"/>
      <c r="KRH2697" s="114"/>
      <c r="KRI2697" s="114"/>
      <c r="KRJ2697" s="114"/>
      <c r="KRK2697" s="114"/>
      <c r="KRL2697" s="114"/>
      <c r="KRM2697" s="114"/>
      <c r="KRN2697" s="114"/>
      <c r="KRO2697" s="114"/>
      <c r="KRP2697" s="114"/>
      <c r="KRQ2697" s="114"/>
      <c r="KRR2697" s="114"/>
      <c r="KRS2697" s="114"/>
      <c r="KRT2697" s="114"/>
      <c r="KRU2697" s="114"/>
      <c r="KRV2697" s="114"/>
      <c r="KRW2697" s="114"/>
      <c r="KRX2697" s="114"/>
      <c r="KRY2697" s="114"/>
      <c r="KRZ2697" s="114"/>
      <c r="KSA2697" s="114"/>
      <c r="KSB2697" s="114"/>
      <c r="KSC2697" s="114"/>
      <c r="KSD2697" s="114"/>
      <c r="KSE2697" s="114"/>
      <c r="KSF2697" s="114"/>
      <c r="KSG2697" s="114"/>
      <c r="KSH2697" s="114"/>
      <c r="KSI2697" s="114"/>
      <c r="KSJ2697" s="114"/>
      <c r="KSK2697" s="114"/>
      <c r="KSL2697" s="114"/>
      <c r="KSM2697" s="114"/>
      <c r="KSN2697" s="114"/>
      <c r="KSO2697" s="114"/>
      <c r="KSP2697" s="114"/>
      <c r="KSQ2697" s="114"/>
      <c r="KSR2697" s="114"/>
      <c r="KSS2697" s="114"/>
      <c r="KST2697" s="114"/>
      <c r="KSU2697" s="114"/>
      <c r="KSV2697" s="114"/>
      <c r="KSW2697" s="114"/>
      <c r="KSX2697" s="114"/>
      <c r="KSY2697" s="114"/>
      <c r="KSZ2697" s="114"/>
      <c r="KTA2697" s="114"/>
      <c r="KTB2697" s="114"/>
      <c r="KTC2697" s="114"/>
      <c r="KTD2697" s="114"/>
      <c r="KTE2697" s="114"/>
      <c r="KTF2697" s="114"/>
      <c r="KTG2697" s="114"/>
      <c r="KTH2697" s="114"/>
      <c r="KTI2697" s="114"/>
      <c r="KTJ2697" s="114"/>
      <c r="KTK2697" s="114"/>
      <c r="KTL2697" s="114"/>
      <c r="KTM2697" s="114"/>
      <c r="KTN2697" s="114"/>
      <c r="KTO2697" s="114"/>
      <c r="KTP2697" s="114"/>
      <c r="KTQ2697" s="114"/>
      <c r="KTR2697" s="114"/>
      <c r="KTS2697" s="114"/>
      <c r="KTT2697" s="114"/>
      <c r="KTU2697" s="114"/>
      <c r="KTV2697" s="114"/>
      <c r="KTW2697" s="114"/>
      <c r="KTX2697" s="114"/>
      <c r="KTY2697" s="114"/>
      <c r="KTZ2697" s="114"/>
      <c r="KUA2697" s="114"/>
      <c r="KUB2697" s="114"/>
      <c r="KUC2697" s="114"/>
      <c r="KUD2697" s="114"/>
      <c r="KUE2697" s="114"/>
      <c r="KUF2697" s="114"/>
      <c r="KUG2697" s="114"/>
      <c r="KUH2697" s="114"/>
      <c r="KUI2697" s="114"/>
      <c r="KUJ2697" s="114"/>
      <c r="KUK2697" s="114"/>
      <c r="KUL2697" s="114"/>
      <c r="KUM2697" s="114"/>
      <c r="KUN2697" s="114"/>
      <c r="KUO2697" s="114"/>
      <c r="KUP2697" s="114"/>
      <c r="KUQ2697" s="114"/>
      <c r="KUR2697" s="114"/>
      <c r="KUS2697" s="114"/>
      <c r="KUT2697" s="114"/>
      <c r="KUU2697" s="114"/>
      <c r="KUV2697" s="114"/>
      <c r="KUW2697" s="114"/>
      <c r="KUX2697" s="114"/>
      <c r="KUY2697" s="114"/>
      <c r="KUZ2697" s="114"/>
      <c r="KVA2697" s="114"/>
      <c r="KVB2697" s="114"/>
      <c r="KVC2697" s="114"/>
      <c r="KVD2697" s="114"/>
      <c r="KVE2697" s="114"/>
      <c r="KVF2697" s="114"/>
      <c r="KVG2697" s="114"/>
      <c r="KVH2697" s="114"/>
      <c r="KVI2697" s="114"/>
      <c r="KVJ2697" s="114"/>
      <c r="KVK2697" s="114"/>
      <c r="KVL2697" s="114"/>
      <c r="KVM2697" s="114"/>
      <c r="KVN2697" s="114"/>
      <c r="KVO2697" s="114"/>
      <c r="KVP2697" s="114"/>
      <c r="KVQ2697" s="114"/>
      <c r="KVR2697" s="114"/>
      <c r="KVS2697" s="114"/>
      <c r="KVT2697" s="114"/>
      <c r="KVU2697" s="114"/>
      <c r="KVV2697" s="114"/>
      <c r="KVW2697" s="114"/>
      <c r="KVX2697" s="114"/>
      <c r="KVY2697" s="114"/>
      <c r="KVZ2697" s="114"/>
      <c r="KWA2697" s="114"/>
      <c r="KWB2697" s="114"/>
      <c r="KWC2697" s="114"/>
      <c r="KWD2697" s="114"/>
      <c r="KWE2697" s="114"/>
      <c r="KWF2697" s="114"/>
      <c r="KWG2697" s="114"/>
      <c r="KWH2697" s="114"/>
      <c r="KWI2697" s="114"/>
      <c r="KWJ2697" s="114"/>
      <c r="KWK2697" s="114"/>
      <c r="KWL2697" s="114"/>
      <c r="KWM2697" s="114"/>
      <c r="KWN2697" s="114"/>
      <c r="KWO2697" s="114"/>
      <c r="KWP2697" s="114"/>
      <c r="KWQ2697" s="114"/>
      <c r="KWR2697" s="114"/>
      <c r="KWS2697" s="114"/>
      <c r="KWT2697" s="114"/>
      <c r="KWU2697" s="114"/>
      <c r="KWV2697" s="114"/>
      <c r="KWW2697" s="114"/>
      <c r="KWX2697" s="114"/>
      <c r="KWY2697" s="114"/>
      <c r="KWZ2697" s="114"/>
      <c r="KXA2697" s="114"/>
      <c r="KXB2697" s="114"/>
      <c r="KXC2697" s="114"/>
      <c r="KXD2697" s="114"/>
      <c r="KXE2697" s="114"/>
      <c r="KXF2697" s="114"/>
      <c r="KXG2697" s="114"/>
      <c r="KXH2697" s="114"/>
      <c r="KXI2697" s="114"/>
      <c r="KXJ2697" s="114"/>
      <c r="KXK2697" s="114"/>
      <c r="KXL2697" s="114"/>
      <c r="KXM2697" s="114"/>
      <c r="KXN2697" s="114"/>
      <c r="KXO2697" s="114"/>
      <c r="KXP2697" s="114"/>
      <c r="KXQ2697" s="114"/>
      <c r="KXR2697" s="114"/>
      <c r="KXS2697" s="114"/>
      <c r="KXT2697" s="114"/>
      <c r="KXU2697" s="114"/>
      <c r="KXV2697" s="114"/>
      <c r="KXW2697" s="114"/>
      <c r="KXX2697" s="114"/>
      <c r="KXY2697" s="114"/>
      <c r="KXZ2697" s="114"/>
      <c r="KYA2697" s="114"/>
      <c r="KYB2697" s="114"/>
      <c r="KYC2697" s="114"/>
      <c r="KYD2697" s="114"/>
      <c r="KYE2697" s="114"/>
      <c r="KYF2697" s="114"/>
      <c r="KYG2697" s="114"/>
      <c r="KYH2697" s="114"/>
      <c r="KYI2697" s="114"/>
      <c r="KYJ2697" s="114"/>
      <c r="KYK2697" s="114"/>
      <c r="KYL2697" s="114"/>
      <c r="KYM2697" s="114"/>
      <c r="KYN2697" s="114"/>
      <c r="KYO2697" s="114"/>
      <c r="KYP2697" s="114"/>
      <c r="KYQ2697" s="114"/>
      <c r="KYR2697" s="114"/>
      <c r="KYS2697" s="114"/>
      <c r="KYT2697" s="114"/>
      <c r="KYU2697" s="114"/>
      <c r="KYV2697" s="114"/>
      <c r="KYW2697" s="114"/>
      <c r="KYX2697" s="114"/>
      <c r="KYY2697" s="114"/>
      <c r="KYZ2697" s="114"/>
      <c r="KZA2697" s="114"/>
      <c r="KZB2697" s="114"/>
      <c r="KZC2697" s="114"/>
      <c r="KZD2697" s="114"/>
      <c r="KZE2697" s="114"/>
      <c r="KZF2697" s="114"/>
      <c r="KZG2697" s="114"/>
      <c r="KZH2697" s="114"/>
      <c r="KZI2697" s="114"/>
      <c r="KZJ2697" s="114"/>
      <c r="KZK2697" s="114"/>
      <c r="KZL2697" s="114"/>
      <c r="KZM2697" s="114"/>
      <c r="KZN2697" s="114"/>
      <c r="KZO2697" s="114"/>
      <c r="KZP2697" s="114"/>
      <c r="KZQ2697" s="114"/>
      <c r="KZR2697" s="114"/>
      <c r="KZS2697" s="114"/>
      <c r="KZT2697" s="114"/>
      <c r="KZU2697" s="114"/>
      <c r="KZV2697" s="114"/>
      <c r="KZW2697" s="114"/>
      <c r="KZX2697" s="114"/>
      <c r="KZY2697" s="114"/>
      <c r="KZZ2697" s="114"/>
      <c r="LAA2697" s="114"/>
      <c r="LAB2697" s="114"/>
      <c r="LAC2697" s="114"/>
      <c r="LAD2697" s="114"/>
      <c r="LAE2697" s="114"/>
      <c r="LAF2697" s="114"/>
      <c r="LAG2697" s="114"/>
      <c r="LAH2697" s="114"/>
      <c r="LAI2697" s="114"/>
      <c r="LAJ2697" s="114"/>
      <c r="LAK2697" s="114"/>
      <c r="LAL2697" s="114"/>
      <c r="LAM2697" s="114"/>
      <c r="LAN2697" s="114"/>
      <c r="LAO2697" s="114"/>
      <c r="LAP2697" s="114"/>
      <c r="LAQ2697" s="114"/>
      <c r="LAR2697" s="114"/>
      <c r="LAS2697" s="114"/>
      <c r="LAT2697" s="114"/>
      <c r="LAU2697" s="114"/>
      <c r="LAV2697" s="114"/>
      <c r="LAW2697" s="114"/>
      <c r="LAX2697" s="114"/>
      <c r="LAY2697" s="114"/>
      <c r="LAZ2697" s="114"/>
      <c r="LBA2697" s="114"/>
      <c r="LBB2697" s="114"/>
      <c r="LBC2697" s="114"/>
      <c r="LBD2697" s="114"/>
      <c r="LBE2697" s="114"/>
      <c r="LBF2697" s="114"/>
      <c r="LBG2697" s="114"/>
      <c r="LBH2697" s="114"/>
      <c r="LBI2697" s="114"/>
      <c r="LBJ2697" s="114"/>
      <c r="LBK2697" s="114"/>
      <c r="LBL2697" s="114"/>
      <c r="LBM2697" s="114"/>
      <c r="LBN2697" s="114"/>
      <c r="LBO2697" s="114"/>
      <c r="LBP2697" s="114"/>
      <c r="LBQ2697" s="114"/>
      <c r="LBR2697" s="114"/>
      <c r="LBS2697" s="114"/>
      <c r="LBT2697" s="114"/>
      <c r="LBU2697" s="114"/>
      <c r="LBV2697" s="114"/>
      <c r="LBW2697" s="114"/>
      <c r="LBX2697" s="114"/>
      <c r="LBY2697" s="114"/>
      <c r="LBZ2697" s="114"/>
      <c r="LCA2697" s="114"/>
      <c r="LCB2697" s="114"/>
      <c r="LCC2697" s="114"/>
      <c r="LCD2697" s="114"/>
      <c r="LCE2697" s="114"/>
      <c r="LCF2697" s="114"/>
      <c r="LCG2697" s="114"/>
      <c r="LCH2697" s="114"/>
      <c r="LCI2697" s="114"/>
      <c r="LCJ2697" s="114"/>
      <c r="LCK2697" s="114"/>
      <c r="LCL2697" s="114"/>
      <c r="LCM2697" s="114"/>
      <c r="LCN2697" s="114"/>
      <c r="LCO2697" s="114"/>
      <c r="LCP2697" s="114"/>
      <c r="LCQ2697" s="114"/>
      <c r="LCR2697" s="114"/>
      <c r="LCS2697" s="114"/>
      <c r="LCT2697" s="114"/>
      <c r="LCU2697" s="114"/>
      <c r="LCV2697" s="114"/>
      <c r="LCW2697" s="114"/>
      <c r="LCX2697" s="114"/>
      <c r="LCY2697" s="114"/>
      <c r="LCZ2697" s="114"/>
      <c r="LDA2697" s="114"/>
      <c r="LDB2697" s="114"/>
      <c r="LDC2697" s="114"/>
      <c r="LDD2697" s="114"/>
      <c r="LDE2697" s="114"/>
      <c r="LDF2697" s="114"/>
      <c r="LDG2697" s="114"/>
      <c r="LDH2697" s="114"/>
      <c r="LDI2697" s="114"/>
      <c r="LDJ2697" s="114"/>
      <c r="LDK2697" s="114"/>
      <c r="LDL2697" s="114"/>
      <c r="LDM2697" s="114"/>
      <c r="LDN2697" s="114"/>
      <c r="LDO2697" s="114"/>
      <c r="LDP2697" s="114"/>
      <c r="LDQ2697" s="114"/>
      <c r="LDR2697" s="114"/>
      <c r="LDS2697" s="114"/>
      <c r="LDT2697" s="114"/>
      <c r="LDU2697" s="114"/>
      <c r="LDV2697" s="114"/>
      <c r="LDW2697" s="114"/>
      <c r="LDX2697" s="114"/>
      <c r="LDY2697" s="114"/>
      <c r="LDZ2697" s="114"/>
      <c r="LEA2697" s="114"/>
      <c r="LEB2697" s="114"/>
      <c r="LEC2697" s="114"/>
      <c r="LED2697" s="114"/>
      <c r="LEE2697" s="114"/>
      <c r="LEF2697" s="114"/>
      <c r="LEG2697" s="114"/>
      <c r="LEH2697" s="114"/>
      <c r="LEI2697" s="114"/>
      <c r="LEJ2697" s="114"/>
      <c r="LEK2697" s="114"/>
      <c r="LEL2697" s="114"/>
      <c r="LEM2697" s="114"/>
      <c r="LEN2697" s="114"/>
      <c r="LEO2697" s="114"/>
      <c r="LEP2697" s="114"/>
      <c r="LEQ2697" s="114"/>
      <c r="LER2697" s="114"/>
      <c r="LES2697" s="114"/>
      <c r="LET2697" s="114"/>
      <c r="LEU2697" s="114"/>
      <c r="LEV2697" s="114"/>
      <c r="LEW2697" s="114"/>
      <c r="LEX2697" s="114"/>
      <c r="LEY2697" s="114"/>
      <c r="LEZ2697" s="114"/>
      <c r="LFA2697" s="114"/>
      <c r="LFB2697" s="114"/>
      <c r="LFC2697" s="114"/>
      <c r="LFD2697" s="114"/>
      <c r="LFE2697" s="114"/>
      <c r="LFF2697" s="114"/>
      <c r="LFG2697" s="114"/>
      <c r="LFH2697" s="114"/>
      <c r="LFI2697" s="114"/>
      <c r="LFJ2697" s="114"/>
      <c r="LFK2697" s="114"/>
      <c r="LFL2697" s="114"/>
      <c r="LFM2697" s="114"/>
      <c r="LFN2697" s="114"/>
      <c r="LFO2697" s="114"/>
      <c r="LFP2697" s="114"/>
      <c r="LFQ2697" s="114"/>
      <c r="LFR2697" s="114"/>
      <c r="LFS2697" s="114"/>
      <c r="LFT2697" s="114"/>
      <c r="LFU2697" s="114"/>
      <c r="LFV2697" s="114"/>
      <c r="LFW2697" s="114"/>
      <c r="LFX2697" s="114"/>
      <c r="LFY2697" s="114"/>
      <c r="LFZ2697" s="114"/>
      <c r="LGA2697" s="114"/>
      <c r="LGB2697" s="114"/>
      <c r="LGC2697" s="114"/>
      <c r="LGD2697" s="114"/>
      <c r="LGE2697" s="114"/>
      <c r="LGF2697" s="114"/>
      <c r="LGG2697" s="114"/>
      <c r="LGH2697" s="114"/>
      <c r="LGI2697" s="114"/>
      <c r="LGJ2697" s="114"/>
      <c r="LGK2697" s="114"/>
      <c r="LGL2697" s="114"/>
      <c r="LGM2697" s="114"/>
      <c r="LGN2697" s="114"/>
      <c r="LGO2697" s="114"/>
      <c r="LGP2697" s="114"/>
      <c r="LGQ2697" s="114"/>
      <c r="LGR2697" s="114"/>
      <c r="LGS2697" s="114"/>
      <c r="LGT2697" s="114"/>
      <c r="LGU2697" s="114"/>
      <c r="LGV2697" s="114"/>
      <c r="LGW2697" s="114"/>
      <c r="LGX2697" s="114"/>
      <c r="LGY2697" s="114"/>
      <c r="LGZ2697" s="114"/>
      <c r="LHA2697" s="114"/>
      <c r="LHB2697" s="114"/>
      <c r="LHC2697" s="114"/>
      <c r="LHD2697" s="114"/>
      <c r="LHE2697" s="114"/>
      <c r="LHF2697" s="114"/>
      <c r="LHG2697" s="114"/>
      <c r="LHH2697" s="114"/>
      <c r="LHI2697" s="114"/>
      <c r="LHJ2697" s="114"/>
      <c r="LHK2697" s="114"/>
      <c r="LHL2697" s="114"/>
      <c r="LHM2697" s="114"/>
      <c r="LHN2697" s="114"/>
      <c r="LHO2697" s="114"/>
      <c r="LHP2697" s="114"/>
      <c r="LHQ2697" s="114"/>
      <c r="LHR2697" s="114"/>
      <c r="LHS2697" s="114"/>
      <c r="LHT2697" s="114"/>
      <c r="LHU2697" s="114"/>
      <c r="LHV2697" s="114"/>
      <c r="LHW2697" s="114"/>
      <c r="LHX2697" s="114"/>
      <c r="LHY2697" s="114"/>
      <c r="LHZ2697" s="114"/>
      <c r="LIA2697" s="114"/>
      <c r="LIB2697" s="114"/>
      <c r="LIC2697" s="114"/>
      <c r="LID2697" s="114"/>
      <c r="LIE2697" s="114"/>
      <c r="LIF2697" s="114"/>
      <c r="LIG2697" s="114"/>
      <c r="LIH2697" s="114"/>
      <c r="LII2697" s="114"/>
      <c r="LIJ2697" s="114"/>
      <c r="LIK2697" s="114"/>
      <c r="LIL2697" s="114"/>
      <c r="LIM2697" s="114"/>
      <c r="LIN2697" s="114"/>
      <c r="LIO2697" s="114"/>
      <c r="LIP2697" s="114"/>
      <c r="LIQ2697" s="114"/>
      <c r="LIR2697" s="114"/>
      <c r="LIS2697" s="114"/>
      <c r="LIT2697" s="114"/>
      <c r="LIU2697" s="114"/>
      <c r="LIV2697" s="114"/>
      <c r="LIW2697" s="114"/>
      <c r="LIX2697" s="114"/>
      <c r="LIY2697" s="114"/>
      <c r="LIZ2697" s="114"/>
      <c r="LJA2697" s="114"/>
      <c r="LJB2697" s="114"/>
      <c r="LJC2697" s="114"/>
      <c r="LJD2697" s="114"/>
      <c r="LJE2697" s="114"/>
      <c r="LJF2697" s="114"/>
      <c r="LJG2697" s="114"/>
      <c r="LJH2697" s="114"/>
      <c r="LJI2697" s="114"/>
      <c r="LJJ2697" s="114"/>
      <c r="LJK2697" s="114"/>
      <c r="LJL2697" s="114"/>
      <c r="LJM2697" s="114"/>
      <c r="LJN2697" s="114"/>
      <c r="LJO2697" s="114"/>
      <c r="LJP2697" s="114"/>
      <c r="LJQ2697" s="114"/>
      <c r="LJR2697" s="114"/>
      <c r="LJS2697" s="114"/>
      <c r="LJT2697" s="114"/>
      <c r="LJU2697" s="114"/>
      <c r="LJV2697" s="114"/>
      <c r="LJW2697" s="114"/>
      <c r="LJX2697" s="114"/>
      <c r="LJY2697" s="114"/>
      <c r="LJZ2697" s="114"/>
      <c r="LKA2697" s="114"/>
      <c r="LKB2697" s="114"/>
      <c r="LKC2697" s="114"/>
      <c r="LKD2697" s="114"/>
      <c r="LKE2697" s="114"/>
      <c r="LKF2697" s="114"/>
      <c r="LKG2697" s="114"/>
      <c r="LKH2697" s="114"/>
      <c r="LKI2697" s="114"/>
      <c r="LKJ2697" s="114"/>
      <c r="LKK2697" s="114"/>
      <c r="LKL2697" s="114"/>
      <c r="LKM2697" s="114"/>
      <c r="LKN2697" s="114"/>
      <c r="LKO2697" s="114"/>
      <c r="LKP2697" s="114"/>
      <c r="LKQ2697" s="114"/>
      <c r="LKR2697" s="114"/>
      <c r="LKS2697" s="114"/>
      <c r="LKT2697" s="114"/>
      <c r="LKU2697" s="114"/>
      <c r="LKV2697" s="114"/>
      <c r="LKW2697" s="114"/>
      <c r="LKX2697" s="114"/>
      <c r="LKY2697" s="114"/>
      <c r="LKZ2697" s="114"/>
      <c r="LLA2697" s="114"/>
      <c r="LLB2697" s="114"/>
      <c r="LLC2697" s="114"/>
      <c r="LLD2697" s="114"/>
      <c r="LLE2697" s="114"/>
      <c r="LLF2697" s="114"/>
      <c r="LLG2697" s="114"/>
      <c r="LLH2697" s="114"/>
      <c r="LLI2697" s="114"/>
      <c r="LLJ2697" s="114"/>
      <c r="LLK2697" s="114"/>
      <c r="LLL2697" s="114"/>
      <c r="LLM2697" s="114"/>
      <c r="LLN2697" s="114"/>
      <c r="LLO2697" s="114"/>
      <c r="LLP2697" s="114"/>
      <c r="LLQ2697" s="114"/>
      <c r="LLR2697" s="114"/>
      <c r="LLS2697" s="114"/>
      <c r="LLT2697" s="114"/>
      <c r="LLU2697" s="114"/>
      <c r="LLV2697" s="114"/>
      <c r="LLW2697" s="114"/>
      <c r="LLX2697" s="114"/>
      <c r="LLY2697" s="114"/>
      <c r="LLZ2697" s="114"/>
      <c r="LMA2697" s="114"/>
      <c r="LMB2697" s="114"/>
      <c r="LMC2697" s="114"/>
      <c r="LMD2697" s="114"/>
      <c r="LME2697" s="114"/>
      <c r="LMF2697" s="114"/>
      <c r="LMG2697" s="114"/>
      <c r="LMH2697" s="114"/>
      <c r="LMI2697" s="114"/>
      <c r="LMJ2697" s="114"/>
      <c r="LMK2697" s="114"/>
      <c r="LML2697" s="114"/>
      <c r="LMM2697" s="114"/>
      <c r="LMN2697" s="114"/>
      <c r="LMO2697" s="114"/>
      <c r="LMP2697" s="114"/>
      <c r="LMQ2697" s="114"/>
      <c r="LMR2697" s="114"/>
      <c r="LMS2697" s="114"/>
      <c r="LMT2697" s="114"/>
      <c r="LMU2697" s="114"/>
      <c r="LMV2697" s="114"/>
      <c r="LMW2697" s="114"/>
      <c r="LMX2697" s="114"/>
      <c r="LMY2697" s="114"/>
      <c r="LMZ2697" s="114"/>
      <c r="LNA2697" s="114"/>
      <c r="LNB2697" s="114"/>
      <c r="LNC2697" s="114"/>
      <c r="LND2697" s="114"/>
      <c r="LNE2697" s="114"/>
      <c r="LNF2697" s="114"/>
      <c r="LNG2697" s="114"/>
      <c r="LNH2697" s="114"/>
      <c r="LNI2697" s="114"/>
      <c r="LNJ2697" s="114"/>
      <c r="LNK2697" s="114"/>
      <c r="LNL2697" s="114"/>
      <c r="LNM2697" s="114"/>
      <c r="LNN2697" s="114"/>
      <c r="LNO2697" s="114"/>
      <c r="LNP2697" s="114"/>
      <c r="LNQ2697" s="114"/>
      <c r="LNR2697" s="114"/>
      <c r="LNS2697" s="114"/>
      <c r="LNT2697" s="114"/>
      <c r="LNU2697" s="114"/>
      <c r="LNV2697" s="114"/>
      <c r="LNW2697" s="114"/>
      <c r="LNX2697" s="114"/>
      <c r="LNY2697" s="114"/>
      <c r="LNZ2697" s="114"/>
      <c r="LOA2697" s="114"/>
      <c r="LOB2697" s="114"/>
      <c r="LOC2697" s="114"/>
      <c r="LOD2697" s="114"/>
      <c r="LOE2697" s="114"/>
      <c r="LOF2697" s="114"/>
      <c r="LOG2697" s="114"/>
      <c r="LOH2697" s="114"/>
      <c r="LOI2697" s="114"/>
      <c r="LOJ2697" s="114"/>
      <c r="LOK2697" s="114"/>
      <c r="LOL2697" s="114"/>
      <c r="LOM2697" s="114"/>
      <c r="LON2697" s="114"/>
      <c r="LOO2697" s="114"/>
      <c r="LOP2697" s="114"/>
      <c r="LOQ2697" s="114"/>
      <c r="LOR2697" s="114"/>
      <c r="LOS2697" s="114"/>
      <c r="LOT2697" s="114"/>
      <c r="LOU2697" s="114"/>
      <c r="LOV2697" s="114"/>
      <c r="LOW2697" s="114"/>
      <c r="LOX2697" s="114"/>
      <c r="LOY2697" s="114"/>
      <c r="LOZ2697" s="114"/>
      <c r="LPA2697" s="114"/>
      <c r="LPB2697" s="114"/>
      <c r="LPC2697" s="114"/>
      <c r="LPD2697" s="114"/>
      <c r="LPE2697" s="114"/>
      <c r="LPF2697" s="114"/>
      <c r="LPG2697" s="114"/>
      <c r="LPH2697" s="114"/>
      <c r="LPI2697" s="114"/>
      <c r="LPJ2697" s="114"/>
      <c r="LPK2697" s="114"/>
      <c r="LPL2697" s="114"/>
      <c r="LPM2697" s="114"/>
      <c r="LPN2697" s="114"/>
      <c r="LPO2697" s="114"/>
      <c r="LPP2697" s="114"/>
      <c r="LPQ2697" s="114"/>
      <c r="LPR2697" s="114"/>
      <c r="LPS2697" s="114"/>
      <c r="LPT2697" s="114"/>
      <c r="LPU2697" s="114"/>
      <c r="LPV2697" s="114"/>
      <c r="LPW2697" s="114"/>
      <c r="LPX2697" s="114"/>
      <c r="LPY2697" s="114"/>
      <c r="LPZ2697" s="114"/>
      <c r="LQA2697" s="114"/>
      <c r="LQB2697" s="114"/>
      <c r="LQC2697" s="114"/>
      <c r="LQD2697" s="114"/>
      <c r="LQE2697" s="114"/>
      <c r="LQF2697" s="114"/>
      <c r="LQG2697" s="114"/>
      <c r="LQH2697" s="114"/>
      <c r="LQI2697" s="114"/>
      <c r="LQJ2697" s="114"/>
      <c r="LQK2697" s="114"/>
      <c r="LQL2697" s="114"/>
      <c r="LQM2697" s="114"/>
      <c r="LQN2697" s="114"/>
      <c r="LQO2697" s="114"/>
      <c r="LQP2697" s="114"/>
      <c r="LQQ2697" s="114"/>
      <c r="LQR2697" s="114"/>
      <c r="LQS2697" s="114"/>
      <c r="LQT2697" s="114"/>
      <c r="LQU2697" s="114"/>
      <c r="LQV2697" s="114"/>
      <c r="LQW2697" s="114"/>
      <c r="LQX2697" s="114"/>
      <c r="LQY2697" s="114"/>
      <c r="LQZ2697" s="114"/>
      <c r="LRA2697" s="114"/>
      <c r="LRB2697" s="114"/>
      <c r="LRC2697" s="114"/>
      <c r="LRD2697" s="114"/>
      <c r="LRE2697" s="114"/>
      <c r="LRF2697" s="114"/>
      <c r="LRG2697" s="114"/>
      <c r="LRH2697" s="114"/>
      <c r="LRI2697" s="114"/>
      <c r="LRJ2697" s="114"/>
      <c r="LRK2697" s="114"/>
      <c r="LRL2697" s="114"/>
      <c r="LRM2697" s="114"/>
      <c r="LRN2697" s="114"/>
      <c r="LRO2697" s="114"/>
      <c r="LRP2697" s="114"/>
      <c r="LRQ2697" s="114"/>
      <c r="LRR2697" s="114"/>
      <c r="LRS2697" s="114"/>
      <c r="LRT2697" s="114"/>
      <c r="LRU2697" s="114"/>
      <c r="LRV2697" s="114"/>
      <c r="LRW2697" s="114"/>
      <c r="LRX2697" s="114"/>
      <c r="LRY2697" s="114"/>
      <c r="LRZ2697" s="114"/>
      <c r="LSA2697" s="114"/>
      <c r="LSB2697" s="114"/>
      <c r="LSC2697" s="114"/>
      <c r="LSD2697" s="114"/>
      <c r="LSE2697" s="114"/>
      <c r="LSF2697" s="114"/>
      <c r="LSG2697" s="114"/>
      <c r="LSH2697" s="114"/>
      <c r="LSI2697" s="114"/>
      <c r="LSJ2697" s="114"/>
      <c r="LSK2697" s="114"/>
      <c r="LSL2697" s="114"/>
      <c r="LSM2697" s="114"/>
      <c r="LSN2697" s="114"/>
      <c r="LSO2697" s="114"/>
      <c r="LSP2697" s="114"/>
      <c r="LSQ2697" s="114"/>
      <c r="LSR2697" s="114"/>
      <c r="LSS2697" s="114"/>
      <c r="LST2697" s="114"/>
      <c r="LSU2697" s="114"/>
      <c r="LSV2697" s="114"/>
      <c r="LSW2697" s="114"/>
      <c r="LSX2697" s="114"/>
      <c r="LSY2697" s="114"/>
      <c r="LSZ2697" s="114"/>
      <c r="LTA2697" s="114"/>
      <c r="LTB2697" s="114"/>
      <c r="LTC2697" s="114"/>
      <c r="LTD2697" s="114"/>
      <c r="LTE2697" s="114"/>
      <c r="LTF2697" s="114"/>
      <c r="LTG2697" s="114"/>
      <c r="LTH2697" s="114"/>
      <c r="LTI2697" s="114"/>
      <c r="LTJ2697" s="114"/>
      <c r="LTK2697" s="114"/>
      <c r="LTL2697" s="114"/>
      <c r="LTM2697" s="114"/>
      <c r="LTN2697" s="114"/>
      <c r="LTO2697" s="114"/>
      <c r="LTP2697" s="114"/>
      <c r="LTQ2697" s="114"/>
      <c r="LTR2697" s="114"/>
      <c r="LTS2697" s="114"/>
      <c r="LTT2697" s="114"/>
      <c r="LTU2697" s="114"/>
      <c r="LTV2697" s="114"/>
      <c r="LTW2697" s="114"/>
      <c r="LTX2697" s="114"/>
      <c r="LTY2697" s="114"/>
      <c r="LTZ2697" s="114"/>
      <c r="LUA2697" s="114"/>
      <c r="LUB2697" s="114"/>
      <c r="LUC2697" s="114"/>
      <c r="LUD2697" s="114"/>
      <c r="LUE2697" s="114"/>
      <c r="LUF2697" s="114"/>
      <c r="LUG2697" s="114"/>
      <c r="LUH2697" s="114"/>
      <c r="LUI2697" s="114"/>
      <c r="LUJ2697" s="114"/>
      <c r="LUK2697" s="114"/>
      <c r="LUL2697" s="114"/>
      <c r="LUM2697" s="114"/>
      <c r="LUN2697" s="114"/>
      <c r="LUO2697" s="114"/>
      <c r="LUP2697" s="114"/>
      <c r="LUQ2697" s="114"/>
      <c r="LUR2697" s="114"/>
      <c r="LUS2697" s="114"/>
      <c r="LUT2697" s="114"/>
      <c r="LUU2697" s="114"/>
      <c r="LUV2697" s="114"/>
      <c r="LUW2697" s="114"/>
      <c r="LUX2697" s="114"/>
      <c r="LUY2697" s="114"/>
      <c r="LUZ2697" s="114"/>
      <c r="LVA2697" s="114"/>
      <c r="LVB2697" s="114"/>
      <c r="LVC2697" s="114"/>
      <c r="LVD2697" s="114"/>
      <c r="LVE2697" s="114"/>
      <c r="LVF2697" s="114"/>
      <c r="LVG2697" s="114"/>
      <c r="LVH2697" s="114"/>
      <c r="LVI2697" s="114"/>
      <c r="LVJ2697" s="114"/>
      <c r="LVK2697" s="114"/>
      <c r="LVL2697" s="114"/>
      <c r="LVM2697" s="114"/>
      <c r="LVN2697" s="114"/>
      <c r="LVO2697" s="114"/>
      <c r="LVP2697" s="114"/>
      <c r="LVQ2697" s="114"/>
      <c r="LVR2697" s="114"/>
      <c r="LVS2697" s="114"/>
      <c r="LVT2697" s="114"/>
      <c r="LVU2697" s="114"/>
      <c r="LVV2697" s="114"/>
      <c r="LVW2697" s="114"/>
      <c r="LVX2697" s="114"/>
      <c r="LVY2697" s="114"/>
      <c r="LVZ2697" s="114"/>
      <c r="LWA2697" s="114"/>
      <c r="LWB2697" s="114"/>
      <c r="LWC2697" s="114"/>
      <c r="LWD2697" s="114"/>
      <c r="LWE2697" s="114"/>
      <c r="LWF2697" s="114"/>
      <c r="LWG2697" s="114"/>
      <c r="LWH2697" s="114"/>
      <c r="LWI2697" s="114"/>
      <c r="LWJ2697" s="114"/>
      <c r="LWK2697" s="114"/>
      <c r="LWL2697" s="114"/>
      <c r="LWM2697" s="114"/>
      <c r="LWN2697" s="114"/>
      <c r="LWO2697" s="114"/>
      <c r="LWP2697" s="114"/>
      <c r="LWQ2697" s="114"/>
      <c r="LWR2697" s="114"/>
      <c r="LWS2697" s="114"/>
      <c r="LWT2697" s="114"/>
      <c r="LWU2697" s="114"/>
      <c r="LWV2697" s="114"/>
      <c r="LWW2697" s="114"/>
      <c r="LWX2697" s="114"/>
      <c r="LWY2697" s="114"/>
      <c r="LWZ2697" s="114"/>
      <c r="LXA2697" s="114"/>
      <c r="LXB2697" s="114"/>
      <c r="LXC2697" s="114"/>
      <c r="LXD2697" s="114"/>
      <c r="LXE2697" s="114"/>
      <c r="LXF2697" s="114"/>
      <c r="LXG2697" s="114"/>
      <c r="LXH2697" s="114"/>
      <c r="LXI2697" s="114"/>
      <c r="LXJ2697" s="114"/>
      <c r="LXK2697" s="114"/>
      <c r="LXL2697" s="114"/>
      <c r="LXM2697" s="114"/>
      <c r="LXN2697" s="114"/>
      <c r="LXO2697" s="114"/>
      <c r="LXP2697" s="114"/>
      <c r="LXQ2697" s="114"/>
      <c r="LXR2697" s="114"/>
      <c r="LXS2697" s="114"/>
      <c r="LXT2697" s="114"/>
      <c r="LXU2697" s="114"/>
      <c r="LXV2697" s="114"/>
      <c r="LXW2697" s="114"/>
      <c r="LXX2697" s="114"/>
      <c r="LXY2697" s="114"/>
      <c r="LXZ2697" s="114"/>
      <c r="LYA2697" s="114"/>
      <c r="LYB2697" s="114"/>
      <c r="LYC2697" s="114"/>
      <c r="LYD2697" s="114"/>
      <c r="LYE2697" s="114"/>
      <c r="LYF2697" s="114"/>
      <c r="LYG2697" s="114"/>
      <c r="LYH2697" s="114"/>
      <c r="LYI2697" s="114"/>
      <c r="LYJ2697" s="114"/>
      <c r="LYK2697" s="114"/>
      <c r="LYL2697" s="114"/>
      <c r="LYM2697" s="114"/>
      <c r="LYN2697" s="114"/>
      <c r="LYO2697" s="114"/>
      <c r="LYP2697" s="114"/>
      <c r="LYQ2697" s="114"/>
      <c r="LYR2697" s="114"/>
      <c r="LYS2697" s="114"/>
      <c r="LYT2697" s="114"/>
      <c r="LYU2697" s="114"/>
      <c r="LYV2697" s="114"/>
      <c r="LYW2697" s="114"/>
      <c r="LYX2697" s="114"/>
      <c r="LYY2697" s="114"/>
      <c r="LYZ2697" s="114"/>
      <c r="LZA2697" s="114"/>
      <c r="LZB2697" s="114"/>
      <c r="LZC2697" s="114"/>
      <c r="LZD2697" s="114"/>
      <c r="LZE2697" s="114"/>
      <c r="LZF2697" s="114"/>
      <c r="LZG2697" s="114"/>
      <c r="LZH2697" s="114"/>
      <c r="LZI2697" s="114"/>
      <c r="LZJ2697" s="114"/>
      <c r="LZK2697" s="114"/>
      <c r="LZL2697" s="114"/>
      <c r="LZM2697" s="114"/>
      <c r="LZN2697" s="114"/>
      <c r="LZO2697" s="114"/>
      <c r="LZP2697" s="114"/>
      <c r="LZQ2697" s="114"/>
      <c r="LZR2697" s="114"/>
      <c r="LZS2697" s="114"/>
      <c r="LZT2697" s="114"/>
      <c r="LZU2697" s="114"/>
      <c r="LZV2697" s="114"/>
      <c r="LZW2697" s="114"/>
      <c r="LZX2697" s="114"/>
      <c r="LZY2697" s="114"/>
      <c r="LZZ2697" s="114"/>
      <c r="MAA2697" s="114"/>
      <c r="MAB2697" s="114"/>
      <c r="MAC2697" s="114"/>
      <c r="MAD2697" s="114"/>
      <c r="MAE2697" s="114"/>
      <c r="MAF2697" s="114"/>
      <c r="MAG2697" s="114"/>
      <c r="MAH2697" s="114"/>
      <c r="MAI2697" s="114"/>
      <c r="MAJ2697" s="114"/>
      <c r="MAK2697" s="114"/>
      <c r="MAL2697" s="114"/>
      <c r="MAM2697" s="114"/>
      <c r="MAN2697" s="114"/>
      <c r="MAO2697" s="114"/>
      <c r="MAP2697" s="114"/>
      <c r="MAQ2697" s="114"/>
      <c r="MAR2697" s="114"/>
      <c r="MAS2697" s="114"/>
      <c r="MAT2697" s="114"/>
      <c r="MAU2697" s="114"/>
      <c r="MAV2697" s="114"/>
      <c r="MAW2697" s="114"/>
      <c r="MAX2697" s="114"/>
      <c r="MAY2697" s="114"/>
      <c r="MAZ2697" s="114"/>
      <c r="MBA2697" s="114"/>
      <c r="MBB2697" s="114"/>
      <c r="MBC2697" s="114"/>
      <c r="MBD2697" s="114"/>
      <c r="MBE2697" s="114"/>
      <c r="MBF2697" s="114"/>
      <c r="MBG2697" s="114"/>
      <c r="MBH2697" s="114"/>
      <c r="MBI2697" s="114"/>
      <c r="MBJ2697" s="114"/>
      <c r="MBK2697" s="114"/>
      <c r="MBL2697" s="114"/>
      <c r="MBM2697" s="114"/>
      <c r="MBN2697" s="114"/>
      <c r="MBO2697" s="114"/>
      <c r="MBP2697" s="114"/>
      <c r="MBQ2697" s="114"/>
      <c r="MBR2697" s="114"/>
      <c r="MBS2697" s="114"/>
      <c r="MBT2697" s="114"/>
      <c r="MBU2697" s="114"/>
      <c r="MBV2697" s="114"/>
      <c r="MBW2697" s="114"/>
      <c r="MBX2697" s="114"/>
      <c r="MBY2697" s="114"/>
      <c r="MBZ2697" s="114"/>
      <c r="MCA2697" s="114"/>
      <c r="MCB2697" s="114"/>
      <c r="MCC2697" s="114"/>
      <c r="MCD2697" s="114"/>
      <c r="MCE2697" s="114"/>
      <c r="MCF2697" s="114"/>
      <c r="MCG2697" s="114"/>
      <c r="MCH2697" s="114"/>
      <c r="MCI2697" s="114"/>
      <c r="MCJ2697" s="114"/>
      <c r="MCK2697" s="114"/>
      <c r="MCL2697" s="114"/>
      <c r="MCM2697" s="114"/>
      <c r="MCN2697" s="114"/>
      <c r="MCO2697" s="114"/>
      <c r="MCP2697" s="114"/>
      <c r="MCQ2697" s="114"/>
      <c r="MCR2697" s="114"/>
      <c r="MCS2697" s="114"/>
      <c r="MCT2697" s="114"/>
      <c r="MCU2697" s="114"/>
      <c r="MCV2697" s="114"/>
      <c r="MCW2697" s="114"/>
      <c r="MCX2697" s="114"/>
      <c r="MCY2697" s="114"/>
      <c r="MCZ2697" s="114"/>
      <c r="MDA2697" s="114"/>
      <c r="MDB2697" s="114"/>
      <c r="MDC2697" s="114"/>
      <c r="MDD2697" s="114"/>
      <c r="MDE2697" s="114"/>
      <c r="MDF2697" s="114"/>
      <c r="MDG2697" s="114"/>
      <c r="MDH2697" s="114"/>
      <c r="MDI2697" s="114"/>
      <c r="MDJ2697" s="114"/>
      <c r="MDK2697" s="114"/>
      <c r="MDL2697" s="114"/>
      <c r="MDM2697" s="114"/>
      <c r="MDN2697" s="114"/>
      <c r="MDO2697" s="114"/>
      <c r="MDP2697" s="114"/>
      <c r="MDQ2697" s="114"/>
      <c r="MDR2697" s="114"/>
      <c r="MDS2697" s="114"/>
      <c r="MDT2697" s="114"/>
      <c r="MDU2697" s="114"/>
      <c r="MDV2697" s="114"/>
      <c r="MDW2697" s="114"/>
      <c r="MDX2697" s="114"/>
      <c r="MDY2697" s="114"/>
      <c r="MDZ2697" s="114"/>
      <c r="MEA2697" s="114"/>
      <c r="MEB2697" s="114"/>
      <c r="MEC2697" s="114"/>
      <c r="MED2697" s="114"/>
      <c r="MEE2697" s="114"/>
      <c r="MEF2697" s="114"/>
      <c r="MEG2697" s="114"/>
      <c r="MEH2697" s="114"/>
      <c r="MEI2697" s="114"/>
      <c r="MEJ2697" s="114"/>
      <c r="MEK2697" s="114"/>
      <c r="MEL2697" s="114"/>
      <c r="MEM2697" s="114"/>
      <c r="MEN2697" s="114"/>
      <c r="MEO2697" s="114"/>
      <c r="MEP2697" s="114"/>
      <c r="MEQ2697" s="114"/>
      <c r="MER2697" s="114"/>
      <c r="MES2697" s="114"/>
      <c r="MET2697" s="114"/>
      <c r="MEU2697" s="114"/>
      <c r="MEV2697" s="114"/>
      <c r="MEW2697" s="114"/>
      <c r="MEX2697" s="114"/>
      <c r="MEY2697" s="114"/>
      <c r="MEZ2697" s="114"/>
      <c r="MFA2697" s="114"/>
      <c r="MFB2697" s="114"/>
      <c r="MFC2697" s="114"/>
      <c r="MFD2697" s="114"/>
      <c r="MFE2697" s="114"/>
      <c r="MFF2697" s="114"/>
      <c r="MFG2697" s="114"/>
      <c r="MFH2697" s="114"/>
      <c r="MFI2697" s="114"/>
      <c r="MFJ2697" s="114"/>
      <c r="MFK2697" s="114"/>
      <c r="MFL2697" s="114"/>
      <c r="MFM2697" s="114"/>
      <c r="MFN2697" s="114"/>
      <c r="MFO2697" s="114"/>
      <c r="MFP2697" s="114"/>
      <c r="MFQ2697" s="114"/>
      <c r="MFR2697" s="114"/>
      <c r="MFS2697" s="114"/>
      <c r="MFT2697" s="114"/>
      <c r="MFU2697" s="114"/>
      <c r="MFV2697" s="114"/>
      <c r="MFW2697" s="114"/>
      <c r="MFX2697" s="114"/>
      <c r="MFY2697" s="114"/>
      <c r="MFZ2697" s="114"/>
      <c r="MGA2697" s="114"/>
      <c r="MGB2697" s="114"/>
      <c r="MGC2697" s="114"/>
      <c r="MGD2697" s="114"/>
      <c r="MGE2697" s="114"/>
      <c r="MGF2697" s="114"/>
      <c r="MGG2697" s="114"/>
      <c r="MGH2697" s="114"/>
      <c r="MGI2697" s="114"/>
      <c r="MGJ2697" s="114"/>
      <c r="MGK2697" s="114"/>
      <c r="MGL2697" s="114"/>
      <c r="MGM2697" s="114"/>
      <c r="MGN2697" s="114"/>
      <c r="MGO2697" s="114"/>
      <c r="MGP2697" s="114"/>
      <c r="MGQ2697" s="114"/>
      <c r="MGR2697" s="114"/>
      <c r="MGS2697" s="114"/>
      <c r="MGT2697" s="114"/>
      <c r="MGU2697" s="114"/>
      <c r="MGV2697" s="114"/>
      <c r="MGW2697" s="114"/>
      <c r="MGX2697" s="114"/>
      <c r="MGY2697" s="114"/>
      <c r="MGZ2697" s="114"/>
      <c r="MHA2697" s="114"/>
      <c r="MHB2697" s="114"/>
      <c r="MHC2697" s="114"/>
      <c r="MHD2697" s="114"/>
      <c r="MHE2697" s="114"/>
      <c r="MHF2697" s="114"/>
      <c r="MHG2697" s="114"/>
      <c r="MHH2697" s="114"/>
      <c r="MHI2697" s="114"/>
      <c r="MHJ2697" s="114"/>
      <c r="MHK2697" s="114"/>
      <c r="MHL2697" s="114"/>
      <c r="MHM2697" s="114"/>
      <c r="MHN2697" s="114"/>
      <c r="MHO2697" s="114"/>
      <c r="MHP2697" s="114"/>
      <c r="MHQ2697" s="114"/>
      <c r="MHR2697" s="114"/>
      <c r="MHS2697" s="114"/>
      <c r="MHT2697" s="114"/>
      <c r="MHU2697" s="114"/>
      <c r="MHV2697" s="114"/>
      <c r="MHW2697" s="114"/>
      <c r="MHX2697" s="114"/>
      <c r="MHY2697" s="114"/>
      <c r="MHZ2697" s="114"/>
      <c r="MIA2697" s="114"/>
      <c r="MIB2697" s="114"/>
      <c r="MIC2697" s="114"/>
      <c r="MID2697" s="114"/>
      <c r="MIE2697" s="114"/>
      <c r="MIF2697" s="114"/>
      <c r="MIG2697" s="114"/>
      <c r="MIH2697" s="114"/>
      <c r="MII2697" s="114"/>
      <c r="MIJ2697" s="114"/>
      <c r="MIK2697" s="114"/>
      <c r="MIL2697" s="114"/>
      <c r="MIM2697" s="114"/>
      <c r="MIN2697" s="114"/>
      <c r="MIO2697" s="114"/>
      <c r="MIP2697" s="114"/>
      <c r="MIQ2697" s="114"/>
      <c r="MIR2697" s="114"/>
      <c r="MIS2697" s="114"/>
      <c r="MIT2697" s="114"/>
      <c r="MIU2697" s="114"/>
      <c r="MIV2697" s="114"/>
      <c r="MIW2697" s="114"/>
      <c r="MIX2697" s="114"/>
      <c r="MIY2697" s="114"/>
      <c r="MIZ2697" s="114"/>
      <c r="MJA2697" s="114"/>
      <c r="MJB2697" s="114"/>
      <c r="MJC2697" s="114"/>
      <c r="MJD2697" s="114"/>
      <c r="MJE2697" s="114"/>
      <c r="MJF2697" s="114"/>
      <c r="MJG2697" s="114"/>
      <c r="MJH2697" s="114"/>
      <c r="MJI2697" s="114"/>
      <c r="MJJ2697" s="114"/>
      <c r="MJK2697" s="114"/>
      <c r="MJL2697" s="114"/>
      <c r="MJM2697" s="114"/>
      <c r="MJN2697" s="114"/>
      <c r="MJO2697" s="114"/>
      <c r="MJP2697" s="114"/>
      <c r="MJQ2697" s="114"/>
      <c r="MJR2697" s="114"/>
      <c r="MJS2697" s="114"/>
      <c r="MJT2697" s="114"/>
      <c r="MJU2697" s="114"/>
      <c r="MJV2697" s="114"/>
      <c r="MJW2697" s="114"/>
      <c r="MJX2697" s="114"/>
      <c r="MJY2697" s="114"/>
      <c r="MJZ2697" s="114"/>
      <c r="MKA2697" s="114"/>
      <c r="MKB2697" s="114"/>
      <c r="MKC2697" s="114"/>
      <c r="MKD2697" s="114"/>
      <c r="MKE2697" s="114"/>
      <c r="MKF2697" s="114"/>
      <c r="MKG2697" s="114"/>
      <c r="MKH2697" s="114"/>
      <c r="MKI2697" s="114"/>
      <c r="MKJ2697" s="114"/>
      <c r="MKK2697" s="114"/>
      <c r="MKL2697" s="114"/>
      <c r="MKM2697" s="114"/>
      <c r="MKN2697" s="114"/>
      <c r="MKO2697" s="114"/>
      <c r="MKP2697" s="114"/>
      <c r="MKQ2697" s="114"/>
      <c r="MKR2697" s="114"/>
      <c r="MKS2697" s="114"/>
      <c r="MKT2697" s="114"/>
      <c r="MKU2697" s="114"/>
      <c r="MKV2697" s="114"/>
      <c r="MKW2697" s="114"/>
      <c r="MKX2697" s="114"/>
      <c r="MKY2697" s="114"/>
      <c r="MKZ2697" s="114"/>
      <c r="MLA2697" s="114"/>
      <c r="MLB2697" s="114"/>
      <c r="MLC2697" s="114"/>
      <c r="MLD2697" s="114"/>
      <c r="MLE2697" s="114"/>
      <c r="MLF2697" s="114"/>
      <c r="MLG2697" s="114"/>
      <c r="MLH2697" s="114"/>
      <c r="MLI2697" s="114"/>
      <c r="MLJ2697" s="114"/>
      <c r="MLK2697" s="114"/>
      <c r="MLL2697" s="114"/>
      <c r="MLM2697" s="114"/>
      <c r="MLN2697" s="114"/>
      <c r="MLO2697" s="114"/>
      <c r="MLP2697" s="114"/>
      <c r="MLQ2697" s="114"/>
      <c r="MLR2697" s="114"/>
      <c r="MLS2697" s="114"/>
      <c r="MLT2697" s="114"/>
      <c r="MLU2697" s="114"/>
      <c r="MLV2697" s="114"/>
      <c r="MLW2697" s="114"/>
      <c r="MLX2697" s="114"/>
      <c r="MLY2697" s="114"/>
      <c r="MLZ2697" s="114"/>
      <c r="MMA2697" s="114"/>
      <c r="MMB2697" s="114"/>
      <c r="MMC2697" s="114"/>
      <c r="MMD2697" s="114"/>
      <c r="MME2697" s="114"/>
      <c r="MMF2697" s="114"/>
      <c r="MMG2697" s="114"/>
      <c r="MMH2697" s="114"/>
      <c r="MMI2697" s="114"/>
      <c r="MMJ2697" s="114"/>
      <c r="MMK2697" s="114"/>
      <c r="MML2697" s="114"/>
      <c r="MMM2697" s="114"/>
      <c r="MMN2697" s="114"/>
      <c r="MMO2697" s="114"/>
      <c r="MMP2697" s="114"/>
      <c r="MMQ2697" s="114"/>
      <c r="MMR2697" s="114"/>
      <c r="MMS2697" s="114"/>
      <c r="MMT2697" s="114"/>
      <c r="MMU2697" s="114"/>
      <c r="MMV2697" s="114"/>
      <c r="MMW2697" s="114"/>
      <c r="MMX2697" s="114"/>
      <c r="MMY2697" s="114"/>
      <c r="MMZ2697" s="114"/>
      <c r="MNA2697" s="114"/>
      <c r="MNB2697" s="114"/>
      <c r="MNC2697" s="114"/>
      <c r="MND2697" s="114"/>
      <c r="MNE2697" s="114"/>
      <c r="MNF2697" s="114"/>
      <c r="MNG2697" s="114"/>
      <c r="MNH2697" s="114"/>
      <c r="MNI2697" s="114"/>
      <c r="MNJ2697" s="114"/>
      <c r="MNK2697" s="114"/>
      <c r="MNL2697" s="114"/>
      <c r="MNM2697" s="114"/>
      <c r="MNN2697" s="114"/>
      <c r="MNO2697" s="114"/>
      <c r="MNP2697" s="114"/>
      <c r="MNQ2697" s="114"/>
      <c r="MNR2697" s="114"/>
      <c r="MNS2697" s="114"/>
      <c r="MNT2697" s="114"/>
      <c r="MNU2697" s="114"/>
      <c r="MNV2697" s="114"/>
      <c r="MNW2697" s="114"/>
      <c r="MNX2697" s="114"/>
      <c r="MNY2697" s="114"/>
      <c r="MNZ2697" s="114"/>
      <c r="MOA2697" s="114"/>
      <c r="MOB2697" s="114"/>
      <c r="MOC2697" s="114"/>
      <c r="MOD2697" s="114"/>
      <c r="MOE2697" s="114"/>
      <c r="MOF2697" s="114"/>
      <c r="MOG2697" s="114"/>
      <c r="MOH2697" s="114"/>
      <c r="MOI2697" s="114"/>
      <c r="MOJ2697" s="114"/>
      <c r="MOK2697" s="114"/>
      <c r="MOL2697" s="114"/>
      <c r="MOM2697" s="114"/>
      <c r="MON2697" s="114"/>
      <c r="MOO2697" s="114"/>
      <c r="MOP2697" s="114"/>
      <c r="MOQ2697" s="114"/>
      <c r="MOR2697" s="114"/>
      <c r="MOS2697" s="114"/>
      <c r="MOT2697" s="114"/>
      <c r="MOU2697" s="114"/>
      <c r="MOV2697" s="114"/>
      <c r="MOW2697" s="114"/>
      <c r="MOX2697" s="114"/>
      <c r="MOY2697" s="114"/>
      <c r="MOZ2697" s="114"/>
      <c r="MPA2697" s="114"/>
      <c r="MPB2697" s="114"/>
      <c r="MPC2697" s="114"/>
      <c r="MPD2697" s="114"/>
      <c r="MPE2697" s="114"/>
      <c r="MPF2697" s="114"/>
      <c r="MPG2697" s="114"/>
      <c r="MPH2697" s="114"/>
      <c r="MPI2697" s="114"/>
      <c r="MPJ2697" s="114"/>
      <c r="MPK2697" s="114"/>
      <c r="MPL2697" s="114"/>
      <c r="MPM2697" s="114"/>
      <c r="MPN2697" s="114"/>
      <c r="MPO2697" s="114"/>
      <c r="MPP2697" s="114"/>
      <c r="MPQ2697" s="114"/>
      <c r="MPR2697" s="114"/>
      <c r="MPS2697" s="114"/>
      <c r="MPT2697" s="114"/>
      <c r="MPU2697" s="114"/>
      <c r="MPV2697" s="114"/>
      <c r="MPW2697" s="114"/>
      <c r="MPX2697" s="114"/>
      <c r="MPY2697" s="114"/>
      <c r="MPZ2697" s="114"/>
      <c r="MQA2697" s="114"/>
      <c r="MQB2697" s="114"/>
      <c r="MQC2697" s="114"/>
      <c r="MQD2697" s="114"/>
      <c r="MQE2697" s="114"/>
      <c r="MQF2697" s="114"/>
      <c r="MQG2697" s="114"/>
      <c r="MQH2697" s="114"/>
      <c r="MQI2697" s="114"/>
      <c r="MQJ2697" s="114"/>
      <c r="MQK2697" s="114"/>
      <c r="MQL2697" s="114"/>
      <c r="MQM2697" s="114"/>
      <c r="MQN2697" s="114"/>
      <c r="MQO2697" s="114"/>
      <c r="MQP2697" s="114"/>
      <c r="MQQ2697" s="114"/>
      <c r="MQR2697" s="114"/>
      <c r="MQS2697" s="114"/>
      <c r="MQT2697" s="114"/>
      <c r="MQU2697" s="114"/>
      <c r="MQV2697" s="114"/>
      <c r="MQW2697" s="114"/>
      <c r="MQX2697" s="114"/>
      <c r="MQY2697" s="114"/>
      <c r="MQZ2697" s="114"/>
      <c r="MRA2697" s="114"/>
      <c r="MRB2697" s="114"/>
      <c r="MRC2697" s="114"/>
      <c r="MRD2697" s="114"/>
      <c r="MRE2697" s="114"/>
      <c r="MRF2697" s="114"/>
      <c r="MRG2697" s="114"/>
      <c r="MRH2697" s="114"/>
      <c r="MRI2697" s="114"/>
      <c r="MRJ2697" s="114"/>
      <c r="MRK2697" s="114"/>
      <c r="MRL2697" s="114"/>
      <c r="MRM2697" s="114"/>
      <c r="MRN2697" s="114"/>
      <c r="MRO2697" s="114"/>
      <c r="MRP2697" s="114"/>
      <c r="MRQ2697" s="114"/>
      <c r="MRR2697" s="114"/>
      <c r="MRS2697" s="114"/>
      <c r="MRT2697" s="114"/>
      <c r="MRU2697" s="114"/>
      <c r="MRV2697" s="114"/>
      <c r="MRW2697" s="114"/>
      <c r="MRX2697" s="114"/>
      <c r="MRY2697" s="114"/>
      <c r="MRZ2697" s="114"/>
      <c r="MSA2697" s="114"/>
      <c r="MSB2697" s="114"/>
      <c r="MSC2697" s="114"/>
      <c r="MSD2697" s="114"/>
      <c r="MSE2697" s="114"/>
      <c r="MSF2697" s="114"/>
      <c r="MSG2697" s="114"/>
      <c r="MSH2697" s="114"/>
      <c r="MSI2697" s="114"/>
      <c r="MSJ2697" s="114"/>
      <c r="MSK2697" s="114"/>
      <c r="MSL2697" s="114"/>
      <c r="MSM2697" s="114"/>
      <c r="MSN2697" s="114"/>
      <c r="MSO2697" s="114"/>
      <c r="MSP2697" s="114"/>
      <c r="MSQ2697" s="114"/>
      <c r="MSR2697" s="114"/>
      <c r="MSS2697" s="114"/>
      <c r="MST2697" s="114"/>
      <c r="MSU2697" s="114"/>
      <c r="MSV2697" s="114"/>
      <c r="MSW2697" s="114"/>
      <c r="MSX2697" s="114"/>
      <c r="MSY2697" s="114"/>
      <c r="MSZ2697" s="114"/>
      <c r="MTA2697" s="114"/>
      <c r="MTB2697" s="114"/>
      <c r="MTC2697" s="114"/>
      <c r="MTD2697" s="114"/>
      <c r="MTE2697" s="114"/>
      <c r="MTF2697" s="114"/>
      <c r="MTG2697" s="114"/>
      <c r="MTH2697" s="114"/>
      <c r="MTI2697" s="114"/>
      <c r="MTJ2697" s="114"/>
      <c r="MTK2697" s="114"/>
      <c r="MTL2697" s="114"/>
      <c r="MTM2697" s="114"/>
      <c r="MTN2697" s="114"/>
      <c r="MTO2697" s="114"/>
      <c r="MTP2697" s="114"/>
      <c r="MTQ2697" s="114"/>
      <c r="MTR2697" s="114"/>
      <c r="MTS2697" s="114"/>
      <c r="MTT2697" s="114"/>
      <c r="MTU2697" s="114"/>
      <c r="MTV2697" s="114"/>
      <c r="MTW2697" s="114"/>
      <c r="MTX2697" s="114"/>
      <c r="MTY2697" s="114"/>
      <c r="MTZ2697" s="114"/>
      <c r="MUA2697" s="114"/>
      <c r="MUB2697" s="114"/>
      <c r="MUC2697" s="114"/>
      <c r="MUD2697" s="114"/>
      <c r="MUE2697" s="114"/>
      <c r="MUF2697" s="114"/>
      <c r="MUG2697" s="114"/>
      <c r="MUH2697" s="114"/>
      <c r="MUI2697" s="114"/>
      <c r="MUJ2697" s="114"/>
      <c r="MUK2697" s="114"/>
      <c r="MUL2697" s="114"/>
      <c r="MUM2697" s="114"/>
      <c r="MUN2697" s="114"/>
      <c r="MUO2697" s="114"/>
      <c r="MUP2697" s="114"/>
      <c r="MUQ2697" s="114"/>
      <c r="MUR2697" s="114"/>
      <c r="MUS2697" s="114"/>
      <c r="MUT2697" s="114"/>
      <c r="MUU2697" s="114"/>
      <c r="MUV2697" s="114"/>
      <c r="MUW2697" s="114"/>
      <c r="MUX2697" s="114"/>
      <c r="MUY2697" s="114"/>
      <c r="MUZ2697" s="114"/>
      <c r="MVA2697" s="114"/>
      <c r="MVB2697" s="114"/>
      <c r="MVC2697" s="114"/>
      <c r="MVD2697" s="114"/>
      <c r="MVE2697" s="114"/>
      <c r="MVF2697" s="114"/>
      <c r="MVG2697" s="114"/>
      <c r="MVH2697" s="114"/>
      <c r="MVI2697" s="114"/>
      <c r="MVJ2697" s="114"/>
      <c r="MVK2697" s="114"/>
      <c r="MVL2697" s="114"/>
      <c r="MVM2697" s="114"/>
      <c r="MVN2697" s="114"/>
      <c r="MVO2697" s="114"/>
      <c r="MVP2697" s="114"/>
      <c r="MVQ2697" s="114"/>
      <c r="MVR2697" s="114"/>
      <c r="MVS2697" s="114"/>
      <c r="MVT2697" s="114"/>
      <c r="MVU2697" s="114"/>
      <c r="MVV2697" s="114"/>
      <c r="MVW2697" s="114"/>
      <c r="MVX2697" s="114"/>
      <c r="MVY2697" s="114"/>
      <c r="MVZ2697" s="114"/>
      <c r="MWA2697" s="114"/>
      <c r="MWB2697" s="114"/>
      <c r="MWC2697" s="114"/>
      <c r="MWD2697" s="114"/>
      <c r="MWE2697" s="114"/>
      <c r="MWF2697" s="114"/>
      <c r="MWG2697" s="114"/>
      <c r="MWH2697" s="114"/>
      <c r="MWI2697" s="114"/>
      <c r="MWJ2697" s="114"/>
      <c r="MWK2697" s="114"/>
      <c r="MWL2697" s="114"/>
      <c r="MWM2697" s="114"/>
      <c r="MWN2697" s="114"/>
      <c r="MWO2697" s="114"/>
      <c r="MWP2697" s="114"/>
      <c r="MWQ2697" s="114"/>
      <c r="MWR2697" s="114"/>
      <c r="MWS2697" s="114"/>
      <c r="MWT2697" s="114"/>
      <c r="MWU2697" s="114"/>
      <c r="MWV2697" s="114"/>
      <c r="MWW2697" s="114"/>
      <c r="MWX2697" s="114"/>
      <c r="MWY2697" s="114"/>
      <c r="MWZ2697" s="114"/>
      <c r="MXA2697" s="114"/>
      <c r="MXB2697" s="114"/>
      <c r="MXC2697" s="114"/>
      <c r="MXD2697" s="114"/>
      <c r="MXE2697" s="114"/>
      <c r="MXF2697" s="114"/>
      <c r="MXG2697" s="114"/>
      <c r="MXH2697" s="114"/>
      <c r="MXI2697" s="114"/>
      <c r="MXJ2697" s="114"/>
      <c r="MXK2697" s="114"/>
      <c r="MXL2697" s="114"/>
      <c r="MXM2697" s="114"/>
      <c r="MXN2697" s="114"/>
      <c r="MXO2697" s="114"/>
      <c r="MXP2697" s="114"/>
      <c r="MXQ2697" s="114"/>
      <c r="MXR2697" s="114"/>
      <c r="MXS2697" s="114"/>
      <c r="MXT2697" s="114"/>
      <c r="MXU2697" s="114"/>
      <c r="MXV2697" s="114"/>
      <c r="MXW2697" s="114"/>
      <c r="MXX2697" s="114"/>
      <c r="MXY2697" s="114"/>
      <c r="MXZ2697" s="114"/>
      <c r="MYA2697" s="114"/>
      <c r="MYB2697" s="114"/>
      <c r="MYC2697" s="114"/>
      <c r="MYD2697" s="114"/>
      <c r="MYE2697" s="114"/>
      <c r="MYF2697" s="114"/>
      <c r="MYG2697" s="114"/>
      <c r="MYH2697" s="114"/>
      <c r="MYI2697" s="114"/>
      <c r="MYJ2697" s="114"/>
      <c r="MYK2697" s="114"/>
      <c r="MYL2697" s="114"/>
      <c r="MYM2697" s="114"/>
      <c r="MYN2697" s="114"/>
      <c r="MYO2697" s="114"/>
      <c r="MYP2697" s="114"/>
      <c r="MYQ2697" s="114"/>
      <c r="MYR2697" s="114"/>
      <c r="MYS2697" s="114"/>
      <c r="MYT2697" s="114"/>
      <c r="MYU2697" s="114"/>
      <c r="MYV2697" s="114"/>
      <c r="MYW2697" s="114"/>
      <c r="MYX2697" s="114"/>
      <c r="MYY2697" s="114"/>
      <c r="MYZ2697" s="114"/>
      <c r="MZA2697" s="114"/>
      <c r="MZB2697" s="114"/>
      <c r="MZC2697" s="114"/>
      <c r="MZD2697" s="114"/>
      <c r="MZE2697" s="114"/>
      <c r="MZF2697" s="114"/>
      <c r="MZG2697" s="114"/>
      <c r="MZH2697" s="114"/>
      <c r="MZI2697" s="114"/>
      <c r="MZJ2697" s="114"/>
      <c r="MZK2697" s="114"/>
      <c r="MZL2697" s="114"/>
      <c r="MZM2697" s="114"/>
      <c r="MZN2697" s="114"/>
      <c r="MZO2697" s="114"/>
      <c r="MZP2697" s="114"/>
      <c r="MZQ2697" s="114"/>
      <c r="MZR2697" s="114"/>
      <c r="MZS2697" s="114"/>
      <c r="MZT2697" s="114"/>
      <c r="MZU2697" s="114"/>
      <c r="MZV2697" s="114"/>
      <c r="MZW2697" s="114"/>
      <c r="MZX2697" s="114"/>
      <c r="MZY2697" s="114"/>
      <c r="MZZ2697" s="114"/>
      <c r="NAA2697" s="114"/>
      <c r="NAB2697" s="114"/>
      <c r="NAC2697" s="114"/>
      <c r="NAD2697" s="114"/>
      <c r="NAE2697" s="114"/>
      <c r="NAF2697" s="114"/>
      <c r="NAG2697" s="114"/>
      <c r="NAH2697" s="114"/>
      <c r="NAI2697" s="114"/>
      <c r="NAJ2697" s="114"/>
      <c r="NAK2697" s="114"/>
      <c r="NAL2697" s="114"/>
      <c r="NAM2697" s="114"/>
      <c r="NAN2697" s="114"/>
      <c r="NAO2697" s="114"/>
      <c r="NAP2697" s="114"/>
      <c r="NAQ2697" s="114"/>
      <c r="NAR2697" s="114"/>
      <c r="NAS2697" s="114"/>
      <c r="NAT2697" s="114"/>
      <c r="NAU2697" s="114"/>
      <c r="NAV2697" s="114"/>
      <c r="NAW2697" s="114"/>
      <c r="NAX2697" s="114"/>
      <c r="NAY2697" s="114"/>
      <c r="NAZ2697" s="114"/>
      <c r="NBA2697" s="114"/>
      <c r="NBB2697" s="114"/>
      <c r="NBC2697" s="114"/>
      <c r="NBD2697" s="114"/>
      <c r="NBE2697" s="114"/>
      <c r="NBF2697" s="114"/>
      <c r="NBG2697" s="114"/>
      <c r="NBH2697" s="114"/>
      <c r="NBI2697" s="114"/>
      <c r="NBJ2697" s="114"/>
      <c r="NBK2697" s="114"/>
      <c r="NBL2697" s="114"/>
      <c r="NBM2697" s="114"/>
      <c r="NBN2697" s="114"/>
      <c r="NBO2697" s="114"/>
      <c r="NBP2697" s="114"/>
      <c r="NBQ2697" s="114"/>
      <c r="NBR2697" s="114"/>
      <c r="NBS2697" s="114"/>
      <c r="NBT2697" s="114"/>
      <c r="NBU2697" s="114"/>
      <c r="NBV2697" s="114"/>
      <c r="NBW2697" s="114"/>
      <c r="NBX2697" s="114"/>
      <c r="NBY2697" s="114"/>
      <c r="NBZ2697" s="114"/>
      <c r="NCA2697" s="114"/>
      <c r="NCB2697" s="114"/>
      <c r="NCC2697" s="114"/>
      <c r="NCD2697" s="114"/>
      <c r="NCE2697" s="114"/>
      <c r="NCF2697" s="114"/>
      <c r="NCG2697" s="114"/>
      <c r="NCH2697" s="114"/>
      <c r="NCI2697" s="114"/>
      <c r="NCJ2697" s="114"/>
      <c r="NCK2697" s="114"/>
      <c r="NCL2697" s="114"/>
      <c r="NCM2697" s="114"/>
      <c r="NCN2697" s="114"/>
      <c r="NCO2697" s="114"/>
      <c r="NCP2697" s="114"/>
      <c r="NCQ2697" s="114"/>
      <c r="NCR2697" s="114"/>
      <c r="NCS2697" s="114"/>
      <c r="NCT2697" s="114"/>
      <c r="NCU2697" s="114"/>
      <c r="NCV2697" s="114"/>
      <c r="NCW2697" s="114"/>
      <c r="NCX2697" s="114"/>
      <c r="NCY2697" s="114"/>
      <c r="NCZ2697" s="114"/>
      <c r="NDA2697" s="114"/>
      <c r="NDB2697" s="114"/>
      <c r="NDC2697" s="114"/>
      <c r="NDD2697" s="114"/>
      <c r="NDE2697" s="114"/>
      <c r="NDF2697" s="114"/>
      <c r="NDG2697" s="114"/>
      <c r="NDH2697" s="114"/>
      <c r="NDI2697" s="114"/>
      <c r="NDJ2697" s="114"/>
      <c r="NDK2697" s="114"/>
      <c r="NDL2697" s="114"/>
      <c r="NDM2697" s="114"/>
      <c r="NDN2697" s="114"/>
      <c r="NDO2697" s="114"/>
      <c r="NDP2697" s="114"/>
      <c r="NDQ2697" s="114"/>
      <c r="NDR2697" s="114"/>
      <c r="NDS2697" s="114"/>
      <c r="NDT2697" s="114"/>
      <c r="NDU2697" s="114"/>
      <c r="NDV2697" s="114"/>
      <c r="NDW2697" s="114"/>
      <c r="NDX2697" s="114"/>
      <c r="NDY2697" s="114"/>
      <c r="NDZ2697" s="114"/>
      <c r="NEA2697" s="114"/>
      <c r="NEB2697" s="114"/>
      <c r="NEC2697" s="114"/>
      <c r="NED2697" s="114"/>
      <c r="NEE2697" s="114"/>
      <c r="NEF2697" s="114"/>
      <c r="NEG2697" s="114"/>
      <c r="NEH2697" s="114"/>
      <c r="NEI2697" s="114"/>
      <c r="NEJ2697" s="114"/>
      <c r="NEK2697" s="114"/>
      <c r="NEL2697" s="114"/>
      <c r="NEM2697" s="114"/>
      <c r="NEN2697" s="114"/>
      <c r="NEO2697" s="114"/>
      <c r="NEP2697" s="114"/>
      <c r="NEQ2697" s="114"/>
      <c r="NER2697" s="114"/>
      <c r="NES2697" s="114"/>
      <c r="NET2697" s="114"/>
      <c r="NEU2697" s="114"/>
      <c r="NEV2697" s="114"/>
      <c r="NEW2697" s="114"/>
      <c r="NEX2697" s="114"/>
      <c r="NEY2697" s="114"/>
      <c r="NEZ2697" s="114"/>
      <c r="NFA2697" s="114"/>
      <c r="NFB2697" s="114"/>
      <c r="NFC2697" s="114"/>
      <c r="NFD2697" s="114"/>
      <c r="NFE2697" s="114"/>
      <c r="NFF2697" s="114"/>
      <c r="NFG2697" s="114"/>
      <c r="NFH2697" s="114"/>
      <c r="NFI2697" s="114"/>
      <c r="NFJ2697" s="114"/>
      <c r="NFK2697" s="114"/>
      <c r="NFL2697" s="114"/>
      <c r="NFM2697" s="114"/>
      <c r="NFN2697" s="114"/>
      <c r="NFO2697" s="114"/>
      <c r="NFP2697" s="114"/>
      <c r="NFQ2697" s="114"/>
      <c r="NFR2697" s="114"/>
      <c r="NFS2697" s="114"/>
      <c r="NFT2697" s="114"/>
      <c r="NFU2697" s="114"/>
      <c r="NFV2697" s="114"/>
      <c r="NFW2697" s="114"/>
      <c r="NFX2697" s="114"/>
      <c r="NFY2697" s="114"/>
      <c r="NFZ2697" s="114"/>
      <c r="NGA2697" s="114"/>
      <c r="NGB2697" s="114"/>
      <c r="NGC2697" s="114"/>
      <c r="NGD2697" s="114"/>
      <c r="NGE2697" s="114"/>
      <c r="NGF2697" s="114"/>
      <c r="NGG2697" s="114"/>
      <c r="NGH2697" s="114"/>
      <c r="NGI2697" s="114"/>
      <c r="NGJ2697" s="114"/>
      <c r="NGK2697" s="114"/>
      <c r="NGL2697" s="114"/>
      <c r="NGM2697" s="114"/>
      <c r="NGN2697" s="114"/>
      <c r="NGO2697" s="114"/>
      <c r="NGP2697" s="114"/>
      <c r="NGQ2697" s="114"/>
      <c r="NGR2697" s="114"/>
      <c r="NGS2697" s="114"/>
      <c r="NGT2697" s="114"/>
      <c r="NGU2697" s="114"/>
      <c r="NGV2697" s="114"/>
      <c r="NGW2697" s="114"/>
      <c r="NGX2697" s="114"/>
      <c r="NGY2697" s="114"/>
      <c r="NGZ2697" s="114"/>
      <c r="NHA2697" s="114"/>
      <c r="NHB2697" s="114"/>
      <c r="NHC2697" s="114"/>
      <c r="NHD2697" s="114"/>
      <c r="NHE2697" s="114"/>
      <c r="NHF2697" s="114"/>
      <c r="NHG2697" s="114"/>
      <c r="NHH2697" s="114"/>
      <c r="NHI2697" s="114"/>
      <c r="NHJ2697" s="114"/>
      <c r="NHK2697" s="114"/>
      <c r="NHL2697" s="114"/>
      <c r="NHM2697" s="114"/>
      <c r="NHN2697" s="114"/>
      <c r="NHO2697" s="114"/>
      <c r="NHP2697" s="114"/>
      <c r="NHQ2697" s="114"/>
      <c r="NHR2697" s="114"/>
      <c r="NHS2697" s="114"/>
      <c r="NHT2697" s="114"/>
      <c r="NHU2697" s="114"/>
      <c r="NHV2697" s="114"/>
      <c r="NHW2697" s="114"/>
      <c r="NHX2697" s="114"/>
      <c r="NHY2697" s="114"/>
      <c r="NHZ2697" s="114"/>
      <c r="NIA2697" s="114"/>
      <c r="NIB2697" s="114"/>
      <c r="NIC2697" s="114"/>
      <c r="NID2697" s="114"/>
      <c r="NIE2697" s="114"/>
      <c r="NIF2697" s="114"/>
      <c r="NIG2697" s="114"/>
      <c r="NIH2697" s="114"/>
      <c r="NII2697" s="114"/>
      <c r="NIJ2697" s="114"/>
      <c r="NIK2697" s="114"/>
      <c r="NIL2697" s="114"/>
      <c r="NIM2697" s="114"/>
      <c r="NIN2697" s="114"/>
      <c r="NIO2697" s="114"/>
      <c r="NIP2697" s="114"/>
      <c r="NIQ2697" s="114"/>
      <c r="NIR2697" s="114"/>
      <c r="NIS2697" s="114"/>
      <c r="NIT2697" s="114"/>
      <c r="NIU2697" s="114"/>
      <c r="NIV2697" s="114"/>
      <c r="NIW2697" s="114"/>
      <c r="NIX2697" s="114"/>
      <c r="NIY2697" s="114"/>
      <c r="NIZ2697" s="114"/>
      <c r="NJA2697" s="114"/>
      <c r="NJB2697" s="114"/>
      <c r="NJC2697" s="114"/>
      <c r="NJD2697" s="114"/>
      <c r="NJE2697" s="114"/>
      <c r="NJF2697" s="114"/>
      <c r="NJG2697" s="114"/>
      <c r="NJH2697" s="114"/>
      <c r="NJI2697" s="114"/>
      <c r="NJJ2697" s="114"/>
      <c r="NJK2697" s="114"/>
      <c r="NJL2697" s="114"/>
      <c r="NJM2697" s="114"/>
      <c r="NJN2697" s="114"/>
      <c r="NJO2697" s="114"/>
      <c r="NJP2697" s="114"/>
      <c r="NJQ2697" s="114"/>
      <c r="NJR2697" s="114"/>
      <c r="NJS2697" s="114"/>
      <c r="NJT2697" s="114"/>
      <c r="NJU2697" s="114"/>
      <c r="NJV2697" s="114"/>
      <c r="NJW2697" s="114"/>
      <c r="NJX2697" s="114"/>
      <c r="NJY2697" s="114"/>
      <c r="NJZ2697" s="114"/>
      <c r="NKA2697" s="114"/>
      <c r="NKB2697" s="114"/>
      <c r="NKC2697" s="114"/>
      <c r="NKD2697" s="114"/>
      <c r="NKE2697" s="114"/>
      <c r="NKF2697" s="114"/>
      <c r="NKG2697" s="114"/>
      <c r="NKH2697" s="114"/>
      <c r="NKI2697" s="114"/>
      <c r="NKJ2697" s="114"/>
      <c r="NKK2697" s="114"/>
      <c r="NKL2697" s="114"/>
      <c r="NKM2697" s="114"/>
      <c r="NKN2697" s="114"/>
      <c r="NKO2697" s="114"/>
      <c r="NKP2697" s="114"/>
      <c r="NKQ2697" s="114"/>
      <c r="NKR2697" s="114"/>
      <c r="NKS2697" s="114"/>
      <c r="NKT2697" s="114"/>
      <c r="NKU2697" s="114"/>
      <c r="NKV2697" s="114"/>
      <c r="NKW2697" s="114"/>
      <c r="NKX2697" s="114"/>
      <c r="NKY2697" s="114"/>
      <c r="NKZ2697" s="114"/>
      <c r="NLA2697" s="114"/>
      <c r="NLB2697" s="114"/>
      <c r="NLC2697" s="114"/>
      <c r="NLD2697" s="114"/>
      <c r="NLE2697" s="114"/>
      <c r="NLF2697" s="114"/>
      <c r="NLG2697" s="114"/>
      <c r="NLH2697" s="114"/>
      <c r="NLI2697" s="114"/>
      <c r="NLJ2697" s="114"/>
      <c r="NLK2697" s="114"/>
      <c r="NLL2697" s="114"/>
      <c r="NLM2697" s="114"/>
      <c r="NLN2697" s="114"/>
      <c r="NLO2697" s="114"/>
      <c r="NLP2697" s="114"/>
      <c r="NLQ2697" s="114"/>
      <c r="NLR2697" s="114"/>
      <c r="NLS2697" s="114"/>
      <c r="NLT2697" s="114"/>
      <c r="NLU2697" s="114"/>
      <c r="NLV2697" s="114"/>
      <c r="NLW2697" s="114"/>
      <c r="NLX2697" s="114"/>
      <c r="NLY2697" s="114"/>
      <c r="NLZ2697" s="114"/>
      <c r="NMA2697" s="114"/>
      <c r="NMB2697" s="114"/>
      <c r="NMC2697" s="114"/>
      <c r="NMD2697" s="114"/>
      <c r="NME2697" s="114"/>
      <c r="NMF2697" s="114"/>
      <c r="NMG2697" s="114"/>
      <c r="NMH2697" s="114"/>
      <c r="NMI2697" s="114"/>
      <c r="NMJ2697" s="114"/>
      <c r="NMK2697" s="114"/>
      <c r="NML2697" s="114"/>
      <c r="NMM2697" s="114"/>
      <c r="NMN2697" s="114"/>
      <c r="NMO2697" s="114"/>
      <c r="NMP2697" s="114"/>
      <c r="NMQ2697" s="114"/>
      <c r="NMR2697" s="114"/>
      <c r="NMS2697" s="114"/>
      <c r="NMT2697" s="114"/>
      <c r="NMU2697" s="114"/>
      <c r="NMV2697" s="114"/>
      <c r="NMW2697" s="114"/>
      <c r="NMX2697" s="114"/>
      <c r="NMY2697" s="114"/>
      <c r="NMZ2697" s="114"/>
      <c r="NNA2697" s="114"/>
      <c r="NNB2697" s="114"/>
      <c r="NNC2697" s="114"/>
      <c r="NND2697" s="114"/>
      <c r="NNE2697" s="114"/>
      <c r="NNF2697" s="114"/>
      <c r="NNG2697" s="114"/>
      <c r="NNH2697" s="114"/>
      <c r="NNI2697" s="114"/>
      <c r="NNJ2697" s="114"/>
      <c r="NNK2697" s="114"/>
      <c r="NNL2697" s="114"/>
      <c r="NNM2697" s="114"/>
      <c r="NNN2697" s="114"/>
      <c r="NNO2697" s="114"/>
      <c r="NNP2697" s="114"/>
      <c r="NNQ2697" s="114"/>
      <c r="NNR2697" s="114"/>
      <c r="NNS2697" s="114"/>
      <c r="NNT2697" s="114"/>
      <c r="NNU2697" s="114"/>
      <c r="NNV2697" s="114"/>
      <c r="NNW2697" s="114"/>
      <c r="NNX2697" s="114"/>
      <c r="NNY2697" s="114"/>
      <c r="NNZ2697" s="114"/>
      <c r="NOA2697" s="114"/>
      <c r="NOB2697" s="114"/>
      <c r="NOC2697" s="114"/>
      <c r="NOD2697" s="114"/>
      <c r="NOE2697" s="114"/>
      <c r="NOF2697" s="114"/>
      <c r="NOG2697" s="114"/>
      <c r="NOH2697" s="114"/>
      <c r="NOI2697" s="114"/>
      <c r="NOJ2697" s="114"/>
      <c r="NOK2697" s="114"/>
      <c r="NOL2697" s="114"/>
      <c r="NOM2697" s="114"/>
      <c r="NON2697" s="114"/>
      <c r="NOO2697" s="114"/>
      <c r="NOP2697" s="114"/>
      <c r="NOQ2697" s="114"/>
      <c r="NOR2697" s="114"/>
      <c r="NOS2697" s="114"/>
      <c r="NOT2697" s="114"/>
      <c r="NOU2697" s="114"/>
      <c r="NOV2697" s="114"/>
      <c r="NOW2697" s="114"/>
      <c r="NOX2697" s="114"/>
      <c r="NOY2697" s="114"/>
      <c r="NOZ2697" s="114"/>
      <c r="NPA2697" s="114"/>
      <c r="NPB2697" s="114"/>
      <c r="NPC2697" s="114"/>
      <c r="NPD2697" s="114"/>
      <c r="NPE2697" s="114"/>
      <c r="NPF2697" s="114"/>
      <c r="NPG2697" s="114"/>
      <c r="NPH2697" s="114"/>
      <c r="NPI2697" s="114"/>
      <c r="NPJ2697" s="114"/>
      <c r="NPK2697" s="114"/>
      <c r="NPL2697" s="114"/>
      <c r="NPM2697" s="114"/>
      <c r="NPN2697" s="114"/>
      <c r="NPO2697" s="114"/>
      <c r="NPP2697" s="114"/>
      <c r="NPQ2697" s="114"/>
      <c r="NPR2697" s="114"/>
      <c r="NPS2697" s="114"/>
      <c r="NPT2697" s="114"/>
      <c r="NPU2697" s="114"/>
      <c r="NPV2697" s="114"/>
      <c r="NPW2697" s="114"/>
      <c r="NPX2697" s="114"/>
      <c r="NPY2697" s="114"/>
      <c r="NPZ2697" s="114"/>
      <c r="NQA2697" s="114"/>
      <c r="NQB2697" s="114"/>
      <c r="NQC2697" s="114"/>
      <c r="NQD2697" s="114"/>
      <c r="NQE2697" s="114"/>
      <c r="NQF2697" s="114"/>
      <c r="NQG2697" s="114"/>
      <c r="NQH2697" s="114"/>
      <c r="NQI2697" s="114"/>
      <c r="NQJ2697" s="114"/>
      <c r="NQK2697" s="114"/>
      <c r="NQL2697" s="114"/>
      <c r="NQM2697" s="114"/>
      <c r="NQN2697" s="114"/>
      <c r="NQO2697" s="114"/>
      <c r="NQP2697" s="114"/>
      <c r="NQQ2697" s="114"/>
      <c r="NQR2697" s="114"/>
      <c r="NQS2697" s="114"/>
      <c r="NQT2697" s="114"/>
      <c r="NQU2697" s="114"/>
      <c r="NQV2697" s="114"/>
      <c r="NQW2697" s="114"/>
      <c r="NQX2697" s="114"/>
      <c r="NQY2697" s="114"/>
      <c r="NQZ2697" s="114"/>
      <c r="NRA2697" s="114"/>
      <c r="NRB2697" s="114"/>
      <c r="NRC2697" s="114"/>
      <c r="NRD2697" s="114"/>
      <c r="NRE2697" s="114"/>
      <c r="NRF2697" s="114"/>
      <c r="NRG2697" s="114"/>
      <c r="NRH2697" s="114"/>
      <c r="NRI2697" s="114"/>
      <c r="NRJ2697" s="114"/>
      <c r="NRK2697" s="114"/>
      <c r="NRL2697" s="114"/>
      <c r="NRM2697" s="114"/>
      <c r="NRN2697" s="114"/>
      <c r="NRO2697" s="114"/>
      <c r="NRP2697" s="114"/>
      <c r="NRQ2697" s="114"/>
      <c r="NRR2697" s="114"/>
      <c r="NRS2697" s="114"/>
      <c r="NRT2697" s="114"/>
      <c r="NRU2697" s="114"/>
      <c r="NRV2697" s="114"/>
      <c r="NRW2697" s="114"/>
      <c r="NRX2697" s="114"/>
      <c r="NRY2697" s="114"/>
      <c r="NRZ2697" s="114"/>
      <c r="NSA2697" s="114"/>
      <c r="NSB2697" s="114"/>
      <c r="NSC2697" s="114"/>
      <c r="NSD2697" s="114"/>
      <c r="NSE2697" s="114"/>
      <c r="NSF2697" s="114"/>
      <c r="NSG2697" s="114"/>
      <c r="NSH2697" s="114"/>
      <c r="NSI2697" s="114"/>
      <c r="NSJ2697" s="114"/>
      <c r="NSK2697" s="114"/>
      <c r="NSL2697" s="114"/>
      <c r="NSM2697" s="114"/>
      <c r="NSN2697" s="114"/>
      <c r="NSO2697" s="114"/>
      <c r="NSP2697" s="114"/>
      <c r="NSQ2697" s="114"/>
      <c r="NSR2697" s="114"/>
      <c r="NSS2697" s="114"/>
      <c r="NST2697" s="114"/>
      <c r="NSU2697" s="114"/>
      <c r="NSV2697" s="114"/>
      <c r="NSW2697" s="114"/>
      <c r="NSX2697" s="114"/>
      <c r="NSY2697" s="114"/>
      <c r="NSZ2697" s="114"/>
      <c r="NTA2697" s="114"/>
      <c r="NTB2697" s="114"/>
      <c r="NTC2697" s="114"/>
      <c r="NTD2697" s="114"/>
      <c r="NTE2697" s="114"/>
      <c r="NTF2697" s="114"/>
      <c r="NTG2697" s="114"/>
      <c r="NTH2697" s="114"/>
      <c r="NTI2697" s="114"/>
      <c r="NTJ2697" s="114"/>
      <c r="NTK2697" s="114"/>
      <c r="NTL2697" s="114"/>
      <c r="NTM2697" s="114"/>
      <c r="NTN2697" s="114"/>
      <c r="NTO2697" s="114"/>
      <c r="NTP2697" s="114"/>
      <c r="NTQ2697" s="114"/>
      <c r="NTR2697" s="114"/>
      <c r="NTS2697" s="114"/>
      <c r="NTT2697" s="114"/>
      <c r="NTU2697" s="114"/>
      <c r="NTV2697" s="114"/>
      <c r="NTW2697" s="114"/>
      <c r="NTX2697" s="114"/>
      <c r="NTY2697" s="114"/>
      <c r="NTZ2697" s="114"/>
      <c r="NUA2697" s="114"/>
      <c r="NUB2697" s="114"/>
      <c r="NUC2697" s="114"/>
      <c r="NUD2697" s="114"/>
      <c r="NUE2697" s="114"/>
      <c r="NUF2697" s="114"/>
      <c r="NUG2697" s="114"/>
      <c r="NUH2697" s="114"/>
      <c r="NUI2697" s="114"/>
      <c r="NUJ2697" s="114"/>
      <c r="NUK2697" s="114"/>
      <c r="NUL2697" s="114"/>
      <c r="NUM2697" s="114"/>
      <c r="NUN2697" s="114"/>
      <c r="NUO2697" s="114"/>
      <c r="NUP2697" s="114"/>
      <c r="NUQ2697" s="114"/>
      <c r="NUR2697" s="114"/>
      <c r="NUS2697" s="114"/>
      <c r="NUT2697" s="114"/>
      <c r="NUU2697" s="114"/>
      <c r="NUV2697" s="114"/>
      <c r="NUW2697" s="114"/>
      <c r="NUX2697" s="114"/>
      <c r="NUY2697" s="114"/>
      <c r="NUZ2697" s="114"/>
      <c r="NVA2697" s="114"/>
      <c r="NVB2697" s="114"/>
      <c r="NVC2697" s="114"/>
      <c r="NVD2697" s="114"/>
      <c r="NVE2697" s="114"/>
      <c r="NVF2697" s="114"/>
      <c r="NVG2697" s="114"/>
      <c r="NVH2697" s="114"/>
      <c r="NVI2697" s="114"/>
      <c r="NVJ2697" s="114"/>
      <c r="NVK2697" s="114"/>
      <c r="NVL2697" s="114"/>
      <c r="NVM2697" s="114"/>
      <c r="NVN2697" s="114"/>
      <c r="NVO2697" s="114"/>
      <c r="NVP2697" s="114"/>
      <c r="NVQ2697" s="114"/>
      <c r="NVR2697" s="114"/>
      <c r="NVS2697" s="114"/>
      <c r="NVT2697" s="114"/>
      <c r="NVU2697" s="114"/>
      <c r="NVV2697" s="114"/>
      <c r="NVW2697" s="114"/>
      <c r="NVX2697" s="114"/>
      <c r="NVY2697" s="114"/>
      <c r="NVZ2697" s="114"/>
      <c r="NWA2697" s="114"/>
      <c r="NWB2697" s="114"/>
      <c r="NWC2697" s="114"/>
      <c r="NWD2697" s="114"/>
      <c r="NWE2697" s="114"/>
      <c r="NWF2697" s="114"/>
      <c r="NWG2697" s="114"/>
      <c r="NWH2697" s="114"/>
      <c r="NWI2697" s="114"/>
      <c r="NWJ2697" s="114"/>
      <c r="NWK2697" s="114"/>
      <c r="NWL2697" s="114"/>
      <c r="NWM2697" s="114"/>
      <c r="NWN2697" s="114"/>
      <c r="NWO2697" s="114"/>
      <c r="NWP2697" s="114"/>
      <c r="NWQ2697" s="114"/>
      <c r="NWR2697" s="114"/>
      <c r="NWS2697" s="114"/>
      <c r="NWT2697" s="114"/>
      <c r="NWU2697" s="114"/>
      <c r="NWV2697" s="114"/>
      <c r="NWW2697" s="114"/>
      <c r="NWX2697" s="114"/>
      <c r="NWY2697" s="114"/>
      <c r="NWZ2697" s="114"/>
      <c r="NXA2697" s="114"/>
      <c r="NXB2697" s="114"/>
      <c r="NXC2697" s="114"/>
      <c r="NXD2697" s="114"/>
      <c r="NXE2697" s="114"/>
      <c r="NXF2697" s="114"/>
      <c r="NXG2697" s="114"/>
      <c r="NXH2697" s="114"/>
      <c r="NXI2697" s="114"/>
      <c r="NXJ2697" s="114"/>
      <c r="NXK2697" s="114"/>
      <c r="NXL2697" s="114"/>
      <c r="NXM2697" s="114"/>
      <c r="NXN2697" s="114"/>
      <c r="NXO2697" s="114"/>
      <c r="NXP2697" s="114"/>
      <c r="NXQ2697" s="114"/>
      <c r="NXR2697" s="114"/>
      <c r="NXS2697" s="114"/>
      <c r="NXT2697" s="114"/>
      <c r="NXU2697" s="114"/>
      <c r="NXV2697" s="114"/>
      <c r="NXW2697" s="114"/>
      <c r="NXX2697" s="114"/>
      <c r="NXY2697" s="114"/>
      <c r="NXZ2697" s="114"/>
      <c r="NYA2697" s="114"/>
      <c r="NYB2697" s="114"/>
      <c r="NYC2697" s="114"/>
      <c r="NYD2697" s="114"/>
      <c r="NYE2697" s="114"/>
      <c r="NYF2697" s="114"/>
      <c r="NYG2697" s="114"/>
      <c r="NYH2697" s="114"/>
      <c r="NYI2697" s="114"/>
      <c r="NYJ2697" s="114"/>
      <c r="NYK2697" s="114"/>
      <c r="NYL2697" s="114"/>
      <c r="NYM2697" s="114"/>
      <c r="NYN2697" s="114"/>
      <c r="NYO2697" s="114"/>
      <c r="NYP2697" s="114"/>
      <c r="NYQ2697" s="114"/>
      <c r="NYR2697" s="114"/>
      <c r="NYS2697" s="114"/>
      <c r="NYT2697" s="114"/>
      <c r="NYU2697" s="114"/>
      <c r="NYV2697" s="114"/>
      <c r="NYW2697" s="114"/>
      <c r="NYX2697" s="114"/>
      <c r="NYY2697" s="114"/>
      <c r="NYZ2697" s="114"/>
      <c r="NZA2697" s="114"/>
      <c r="NZB2697" s="114"/>
      <c r="NZC2697" s="114"/>
      <c r="NZD2697" s="114"/>
      <c r="NZE2697" s="114"/>
      <c r="NZF2697" s="114"/>
      <c r="NZG2697" s="114"/>
      <c r="NZH2697" s="114"/>
      <c r="NZI2697" s="114"/>
      <c r="NZJ2697" s="114"/>
      <c r="NZK2697" s="114"/>
      <c r="NZL2697" s="114"/>
      <c r="NZM2697" s="114"/>
      <c r="NZN2697" s="114"/>
      <c r="NZO2697" s="114"/>
      <c r="NZP2697" s="114"/>
      <c r="NZQ2697" s="114"/>
      <c r="NZR2697" s="114"/>
      <c r="NZS2697" s="114"/>
      <c r="NZT2697" s="114"/>
      <c r="NZU2697" s="114"/>
      <c r="NZV2697" s="114"/>
      <c r="NZW2697" s="114"/>
      <c r="NZX2697" s="114"/>
      <c r="NZY2697" s="114"/>
      <c r="NZZ2697" s="114"/>
      <c r="OAA2697" s="114"/>
      <c r="OAB2697" s="114"/>
      <c r="OAC2697" s="114"/>
      <c r="OAD2697" s="114"/>
      <c r="OAE2697" s="114"/>
      <c r="OAF2697" s="114"/>
      <c r="OAG2697" s="114"/>
      <c r="OAH2697" s="114"/>
      <c r="OAI2697" s="114"/>
      <c r="OAJ2697" s="114"/>
      <c r="OAK2697" s="114"/>
      <c r="OAL2697" s="114"/>
      <c r="OAM2697" s="114"/>
      <c r="OAN2697" s="114"/>
      <c r="OAO2697" s="114"/>
      <c r="OAP2697" s="114"/>
      <c r="OAQ2697" s="114"/>
      <c r="OAR2697" s="114"/>
      <c r="OAS2697" s="114"/>
      <c r="OAT2697" s="114"/>
      <c r="OAU2697" s="114"/>
      <c r="OAV2697" s="114"/>
      <c r="OAW2697" s="114"/>
      <c r="OAX2697" s="114"/>
      <c r="OAY2697" s="114"/>
      <c r="OAZ2697" s="114"/>
      <c r="OBA2697" s="114"/>
      <c r="OBB2697" s="114"/>
      <c r="OBC2697" s="114"/>
      <c r="OBD2697" s="114"/>
      <c r="OBE2697" s="114"/>
      <c r="OBF2697" s="114"/>
      <c r="OBG2697" s="114"/>
      <c r="OBH2697" s="114"/>
      <c r="OBI2697" s="114"/>
      <c r="OBJ2697" s="114"/>
      <c r="OBK2697" s="114"/>
      <c r="OBL2697" s="114"/>
      <c r="OBM2697" s="114"/>
      <c r="OBN2697" s="114"/>
      <c r="OBO2697" s="114"/>
      <c r="OBP2697" s="114"/>
      <c r="OBQ2697" s="114"/>
      <c r="OBR2697" s="114"/>
      <c r="OBS2697" s="114"/>
      <c r="OBT2697" s="114"/>
      <c r="OBU2697" s="114"/>
      <c r="OBV2697" s="114"/>
      <c r="OBW2697" s="114"/>
      <c r="OBX2697" s="114"/>
      <c r="OBY2697" s="114"/>
      <c r="OBZ2697" s="114"/>
      <c r="OCA2697" s="114"/>
      <c r="OCB2697" s="114"/>
      <c r="OCC2697" s="114"/>
      <c r="OCD2697" s="114"/>
      <c r="OCE2697" s="114"/>
      <c r="OCF2697" s="114"/>
      <c r="OCG2697" s="114"/>
      <c r="OCH2697" s="114"/>
      <c r="OCI2697" s="114"/>
      <c r="OCJ2697" s="114"/>
      <c r="OCK2697" s="114"/>
      <c r="OCL2697" s="114"/>
      <c r="OCM2697" s="114"/>
      <c r="OCN2697" s="114"/>
      <c r="OCO2697" s="114"/>
      <c r="OCP2697" s="114"/>
      <c r="OCQ2697" s="114"/>
      <c r="OCR2697" s="114"/>
      <c r="OCS2697" s="114"/>
      <c r="OCT2697" s="114"/>
      <c r="OCU2697" s="114"/>
      <c r="OCV2697" s="114"/>
      <c r="OCW2697" s="114"/>
      <c r="OCX2697" s="114"/>
      <c r="OCY2697" s="114"/>
      <c r="OCZ2697" s="114"/>
      <c r="ODA2697" s="114"/>
      <c r="ODB2697" s="114"/>
      <c r="ODC2697" s="114"/>
      <c r="ODD2697" s="114"/>
      <c r="ODE2697" s="114"/>
      <c r="ODF2697" s="114"/>
      <c r="ODG2697" s="114"/>
      <c r="ODH2697" s="114"/>
      <c r="ODI2697" s="114"/>
      <c r="ODJ2697" s="114"/>
      <c r="ODK2697" s="114"/>
      <c r="ODL2697" s="114"/>
      <c r="ODM2697" s="114"/>
      <c r="ODN2697" s="114"/>
      <c r="ODO2697" s="114"/>
      <c r="ODP2697" s="114"/>
      <c r="ODQ2697" s="114"/>
      <c r="ODR2697" s="114"/>
      <c r="ODS2697" s="114"/>
      <c r="ODT2697" s="114"/>
      <c r="ODU2697" s="114"/>
      <c r="ODV2697" s="114"/>
      <c r="ODW2697" s="114"/>
      <c r="ODX2697" s="114"/>
      <c r="ODY2697" s="114"/>
      <c r="ODZ2697" s="114"/>
      <c r="OEA2697" s="114"/>
      <c r="OEB2697" s="114"/>
      <c r="OEC2697" s="114"/>
      <c r="OED2697" s="114"/>
      <c r="OEE2697" s="114"/>
      <c r="OEF2697" s="114"/>
      <c r="OEG2697" s="114"/>
      <c r="OEH2697" s="114"/>
      <c r="OEI2697" s="114"/>
      <c r="OEJ2697" s="114"/>
      <c r="OEK2697" s="114"/>
      <c r="OEL2697" s="114"/>
      <c r="OEM2697" s="114"/>
      <c r="OEN2697" s="114"/>
      <c r="OEO2697" s="114"/>
      <c r="OEP2697" s="114"/>
      <c r="OEQ2697" s="114"/>
      <c r="OER2697" s="114"/>
      <c r="OES2697" s="114"/>
      <c r="OET2697" s="114"/>
      <c r="OEU2697" s="114"/>
      <c r="OEV2697" s="114"/>
      <c r="OEW2697" s="114"/>
      <c r="OEX2697" s="114"/>
      <c r="OEY2697" s="114"/>
      <c r="OEZ2697" s="114"/>
      <c r="OFA2697" s="114"/>
      <c r="OFB2697" s="114"/>
      <c r="OFC2697" s="114"/>
      <c r="OFD2697" s="114"/>
      <c r="OFE2697" s="114"/>
      <c r="OFF2697" s="114"/>
      <c r="OFG2697" s="114"/>
      <c r="OFH2697" s="114"/>
      <c r="OFI2697" s="114"/>
      <c r="OFJ2697" s="114"/>
      <c r="OFK2697" s="114"/>
      <c r="OFL2697" s="114"/>
      <c r="OFM2697" s="114"/>
      <c r="OFN2697" s="114"/>
      <c r="OFO2697" s="114"/>
      <c r="OFP2697" s="114"/>
      <c r="OFQ2697" s="114"/>
      <c r="OFR2697" s="114"/>
      <c r="OFS2697" s="114"/>
      <c r="OFT2697" s="114"/>
      <c r="OFU2697" s="114"/>
      <c r="OFV2697" s="114"/>
      <c r="OFW2697" s="114"/>
      <c r="OFX2697" s="114"/>
      <c r="OFY2697" s="114"/>
      <c r="OFZ2697" s="114"/>
      <c r="OGA2697" s="114"/>
      <c r="OGB2697" s="114"/>
      <c r="OGC2697" s="114"/>
      <c r="OGD2697" s="114"/>
      <c r="OGE2697" s="114"/>
      <c r="OGF2697" s="114"/>
      <c r="OGG2697" s="114"/>
      <c r="OGH2697" s="114"/>
      <c r="OGI2697" s="114"/>
      <c r="OGJ2697" s="114"/>
      <c r="OGK2697" s="114"/>
      <c r="OGL2697" s="114"/>
      <c r="OGM2697" s="114"/>
      <c r="OGN2697" s="114"/>
      <c r="OGO2697" s="114"/>
      <c r="OGP2697" s="114"/>
      <c r="OGQ2697" s="114"/>
      <c r="OGR2697" s="114"/>
      <c r="OGS2697" s="114"/>
      <c r="OGT2697" s="114"/>
      <c r="OGU2697" s="114"/>
      <c r="OGV2697" s="114"/>
      <c r="OGW2697" s="114"/>
      <c r="OGX2697" s="114"/>
      <c r="OGY2697" s="114"/>
      <c r="OGZ2697" s="114"/>
      <c r="OHA2697" s="114"/>
      <c r="OHB2697" s="114"/>
      <c r="OHC2697" s="114"/>
      <c r="OHD2697" s="114"/>
      <c r="OHE2697" s="114"/>
      <c r="OHF2697" s="114"/>
      <c r="OHG2697" s="114"/>
      <c r="OHH2697" s="114"/>
      <c r="OHI2697" s="114"/>
      <c r="OHJ2697" s="114"/>
      <c r="OHK2697" s="114"/>
      <c r="OHL2697" s="114"/>
      <c r="OHM2697" s="114"/>
      <c r="OHN2697" s="114"/>
      <c r="OHO2697" s="114"/>
      <c r="OHP2697" s="114"/>
      <c r="OHQ2697" s="114"/>
      <c r="OHR2697" s="114"/>
      <c r="OHS2697" s="114"/>
      <c r="OHT2697" s="114"/>
      <c r="OHU2697" s="114"/>
      <c r="OHV2697" s="114"/>
      <c r="OHW2697" s="114"/>
      <c r="OHX2697" s="114"/>
      <c r="OHY2697" s="114"/>
      <c r="OHZ2697" s="114"/>
      <c r="OIA2697" s="114"/>
      <c r="OIB2697" s="114"/>
      <c r="OIC2697" s="114"/>
      <c r="OID2697" s="114"/>
      <c r="OIE2697" s="114"/>
      <c r="OIF2697" s="114"/>
      <c r="OIG2697" s="114"/>
      <c r="OIH2697" s="114"/>
      <c r="OII2697" s="114"/>
      <c r="OIJ2697" s="114"/>
      <c r="OIK2697" s="114"/>
      <c r="OIL2697" s="114"/>
      <c r="OIM2697" s="114"/>
      <c r="OIN2697" s="114"/>
      <c r="OIO2697" s="114"/>
      <c r="OIP2697" s="114"/>
      <c r="OIQ2697" s="114"/>
      <c r="OIR2697" s="114"/>
      <c r="OIS2697" s="114"/>
      <c r="OIT2697" s="114"/>
      <c r="OIU2697" s="114"/>
      <c r="OIV2697" s="114"/>
      <c r="OIW2697" s="114"/>
      <c r="OIX2697" s="114"/>
      <c r="OIY2697" s="114"/>
      <c r="OIZ2697" s="114"/>
      <c r="OJA2697" s="114"/>
      <c r="OJB2697" s="114"/>
      <c r="OJC2697" s="114"/>
      <c r="OJD2697" s="114"/>
      <c r="OJE2697" s="114"/>
      <c r="OJF2697" s="114"/>
      <c r="OJG2697" s="114"/>
      <c r="OJH2697" s="114"/>
      <c r="OJI2697" s="114"/>
      <c r="OJJ2697" s="114"/>
      <c r="OJK2697" s="114"/>
      <c r="OJL2697" s="114"/>
      <c r="OJM2697" s="114"/>
      <c r="OJN2697" s="114"/>
      <c r="OJO2697" s="114"/>
      <c r="OJP2697" s="114"/>
      <c r="OJQ2697" s="114"/>
      <c r="OJR2697" s="114"/>
      <c r="OJS2697" s="114"/>
      <c r="OJT2697" s="114"/>
      <c r="OJU2697" s="114"/>
      <c r="OJV2697" s="114"/>
      <c r="OJW2697" s="114"/>
      <c r="OJX2697" s="114"/>
      <c r="OJY2697" s="114"/>
      <c r="OJZ2697" s="114"/>
      <c r="OKA2697" s="114"/>
      <c r="OKB2697" s="114"/>
      <c r="OKC2697" s="114"/>
      <c r="OKD2697" s="114"/>
      <c r="OKE2697" s="114"/>
      <c r="OKF2697" s="114"/>
      <c r="OKG2697" s="114"/>
      <c r="OKH2697" s="114"/>
      <c r="OKI2697" s="114"/>
      <c r="OKJ2697" s="114"/>
      <c r="OKK2697" s="114"/>
      <c r="OKL2697" s="114"/>
      <c r="OKM2697" s="114"/>
      <c r="OKN2697" s="114"/>
      <c r="OKO2697" s="114"/>
      <c r="OKP2697" s="114"/>
      <c r="OKQ2697" s="114"/>
      <c r="OKR2697" s="114"/>
      <c r="OKS2697" s="114"/>
      <c r="OKT2697" s="114"/>
      <c r="OKU2697" s="114"/>
      <c r="OKV2697" s="114"/>
      <c r="OKW2697" s="114"/>
      <c r="OKX2697" s="114"/>
      <c r="OKY2697" s="114"/>
      <c r="OKZ2697" s="114"/>
      <c r="OLA2697" s="114"/>
      <c r="OLB2697" s="114"/>
      <c r="OLC2697" s="114"/>
      <c r="OLD2697" s="114"/>
      <c r="OLE2697" s="114"/>
      <c r="OLF2697" s="114"/>
      <c r="OLG2697" s="114"/>
      <c r="OLH2697" s="114"/>
      <c r="OLI2697" s="114"/>
      <c r="OLJ2697" s="114"/>
      <c r="OLK2697" s="114"/>
      <c r="OLL2697" s="114"/>
      <c r="OLM2697" s="114"/>
      <c r="OLN2697" s="114"/>
      <c r="OLO2697" s="114"/>
      <c r="OLP2697" s="114"/>
      <c r="OLQ2697" s="114"/>
      <c r="OLR2697" s="114"/>
      <c r="OLS2697" s="114"/>
      <c r="OLT2697" s="114"/>
      <c r="OLU2697" s="114"/>
      <c r="OLV2697" s="114"/>
      <c r="OLW2697" s="114"/>
      <c r="OLX2697" s="114"/>
      <c r="OLY2697" s="114"/>
      <c r="OLZ2697" s="114"/>
      <c r="OMA2697" s="114"/>
      <c r="OMB2697" s="114"/>
      <c r="OMC2697" s="114"/>
      <c r="OMD2697" s="114"/>
      <c r="OME2697" s="114"/>
      <c r="OMF2697" s="114"/>
      <c r="OMG2697" s="114"/>
      <c r="OMH2697" s="114"/>
      <c r="OMI2697" s="114"/>
      <c r="OMJ2697" s="114"/>
      <c r="OMK2697" s="114"/>
      <c r="OML2697" s="114"/>
      <c r="OMM2697" s="114"/>
      <c r="OMN2697" s="114"/>
      <c r="OMO2697" s="114"/>
      <c r="OMP2697" s="114"/>
      <c r="OMQ2697" s="114"/>
      <c r="OMR2697" s="114"/>
      <c r="OMS2697" s="114"/>
      <c r="OMT2697" s="114"/>
      <c r="OMU2697" s="114"/>
      <c r="OMV2697" s="114"/>
      <c r="OMW2697" s="114"/>
      <c r="OMX2697" s="114"/>
      <c r="OMY2697" s="114"/>
      <c r="OMZ2697" s="114"/>
      <c r="ONA2697" s="114"/>
      <c r="ONB2697" s="114"/>
      <c r="ONC2697" s="114"/>
      <c r="OND2697" s="114"/>
      <c r="ONE2697" s="114"/>
      <c r="ONF2697" s="114"/>
      <c r="ONG2697" s="114"/>
      <c r="ONH2697" s="114"/>
      <c r="ONI2697" s="114"/>
      <c r="ONJ2697" s="114"/>
      <c r="ONK2697" s="114"/>
      <c r="ONL2697" s="114"/>
      <c r="ONM2697" s="114"/>
      <c r="ONN2697" s="114"/>
      <c r="ONO2697" s="114"/>
      <c r="ONP2697" s="114"/>
      <c r="ONQ2697" s="114"/>
      <c r="ONR2697" s="114"/>
      <c r="ONS2697" s="114"/>
      <c r="ONT2697" s="114"/>
      <c r="ONU2697" s="114"/>
      <c r="ONV2697" s="114"/>
      <c r="ONW2697" s="114"/>
      <c r="ONX2697" s="114"/>
      <c r="ONY2697" s="114"/>
      <c r="ONZ2697" s="114"/>
      <c r="OOA2697" s="114"/>
      <c r="OOB2697" s="114"/>
      <c r="OOC2697" s="114"/>
      <c r="OOD2697" s="114"/>
      <c r="OOE2697" s="114"/>
      <c r="OOF2697" s="114"/>
      <c r="OOG2697" s="114"/>
      <c r="OOH2697" s="114"/>
      <c r="OOI2697" s="114"/>
      <c r="OOJ2697" s="114"/>
      <c r="OOK2697" s="114"/>
      <c r="OOL2697" s="114"/>
      <c r="OOM2697" s="114"/>
      <c r="OON2697" s="114"/>
      <c r="OOO2697" s="114"/>
      <c r="OOP2697" s="114"/>
      <c r="OOQ2697" s="114"/>
      <c r="OOR2697" s="114"/>
      <c r="OOS2697" s="114"/>
      <c r="OOT2697" s="114"/>
      <c r="OOU2697" s="114"/>
      <c r="OOV2697" s="114"/>
      <c r="OOW2697" s="114"/>
      <c r="OOX2697" s="114"/>
      <c r="OOY2697" s="114"/>
      <c r="OOZ2697" s="114"/>
      <c r="OPA2697" s="114"/>
      <c r="OPB2697" s="114"/>
      <c r="OPC2697" s="114"/>
      <c r="OPD2697" s="114"/>
      <c r="OPE2697" s="114"/>
      <c r="OPF2697" s="114"/>
      <c r="OPG2697" s="114"/>
      <c r="OPH2697" s="114"/>
      <c r="OPI2697" s="114"/>
      <c r="OPJ2697" s="114"/>
      <c r="OPK2697" s="114"/>
      <c r="OPL2697" s="114"/>
      <c r="OPM2697" s="114"/>
      <c r="OPN2697" s="114"/>
      <c r="OPO2697" s="114"/>
      <c r="OPP2697" s="114"/>
      <c r="OPQ2697" s="114"/>
      <c r="OPR2697" s="114"/>
      <c r="OPS2697" s="114"/>
      <c r="OPT2697" s="114"/>
      <c r="OPU2697" s="114"/>
      <c r="OPV2697" s="114"/>
      <c r="OPW2697" s="114"/>
      <c r="OPX2697" s="114"/>
      <c r="OPY2697" s="114"/>
      <c r="OPZ2697" s="114"/>
      <c r="OQA2697" s="114"/>
      <c r="OQB2697" s="114"/>
      <c r="OQC2697" s="114"/>
      <c r="OQD2697" s="114"/>
      <c r="OQE2697" s="114"/>
      <c r="OQF2697" s="114"/>
      <c r="OQG2697" s="114"/>
      <c r="OQH2697" s="114"/>
      <c r="OQI2697" s="114"/>
      <c r="OQJ2697" s="114"/>
      <c r="OQK2697" s="114"/>
      <c r="OQL2697" s="114"/>
      <c r="OQM2697" s="114"/>
      <c r="OQN2697" s="114"/>
      <c r="OQO2697" s="114"/>
      <c r="OQP2697" s="114"/>
      <c r="OQQ2697" s="114"/>
      <c r="OQR2697" s="114"/>
      <c r="OQS2697" s="114"/>
      <c r="OQT2697" s="114"/>
      <c r="OQU2697" s="114"/>
      <c r="OQV2697" s="114"/>
      <c r="OQW2697" s="114"/>
      <c r="OQX2697" s="114"/>
      <c r="OQY2697" s="114"/>
      <c r="OQZ2697" s="114"/>
      <c r="ORA2697" s="114"/>
      <c r="ORB2697" s="114"/>
      <c r="ORC2697" s="114"/>
      <c r="ORD2697" s="114"/>
      <c r="ORE2697" s="114"/>
      <c r="ORF2697" s="114"/>
      <c r="ORG2697" s="114"/>
      <c r="ORH2697" s="114"/>
      <c r="ORI2697" s="114"/>
      <c r="ORJ2697" s="114"/>
      <c r="ORK2697" s="114"/>
      <c r="ORL2697" s="114"/>
      <c r="ORM2697" s="114"/>
      <c r="ORN2697" s="114"/>
      <c r="ORO2697" s="114"/>
      <c r="ORP2697" s="114"/>
      <c r="ORQ2697" s="114"/>
      <c r="ORR2697" s="114"/>
      <c r="ORS2697" s="114"/>
      <c r="ORT2697" s="114"/>
      <c r="ORU2697" s="114"/>
      <c r="ORV2697" s="114"/>
      <c r="ORW2697" s="114"/>
      <c r="ORX2697" s="114"/>
      <c r="ORY2697" s="114"/>
      <c r="ORZ2697" s="114"/>
      <c r="OSA2697" s="114"/>
      <c r="OSB2697" s="114"/>
      <c r="OSC2697" s="114"/>
      <c r="OSD2697" s="114"/>
      <c r="OSE2697" s="114"/>
      <c r="OSF2697" s="114"/>
      <c r="OSG2697" s="114"/>
      <c r="OSH2697" s="114"/>
      <c r="OSI2697" s="114"/>
      <c r="OSJ2697" s="114"/>
      <c r="OSK2697" s="114"/>
      <c r="OSL2697" s="114"/>
      <c r="OSM2697" s="114"/>
      <c r="OSN2697" s="114"/>
      <c r="OSO2697" s="114"/>
      <c r="OSP2697" s="114"/>
      <c r="OSQ2697" s="114"/>
      <c r="OSR2697" s="114"/>
      <c r="OSS2697" s="114"/>
      <c r="OST2697" s="114"/>
      <c r="OSU2697" s="114"/>
      <c r="OSV2697" s="114"/>
      <c r="OSW2697" s="114"/>
      <c r="OSX2697" s="114"/>
      <c r="OSY2697" s="114"/>
      <c r="OSZ2697" s="114"/>
      <c r="OTA2697" s="114"/>
      <c r="OTB2697" s="114"/>
      <c r="OTC2697" s="114"/>
      <c r="OTD2697" s="114"/>
      <c r="OTE2697" s="114"/>
      <c r="OTF2697" s="114"/>
      <c r="OTG2697" s="114"/>
      <c r="OTH2697" s="114"/>
      <c r="OTI2697" s="114"/>
      <c r="OTJ2697" s="114"/>
      <c r="OTK2697" s="114"/>
      <c r="OTL2697" s="114"/>
      <c r="OTM2697" s="114"/>
      <c r="OTN2697" s="114"/>
      <c r="OTO2697" s="114"/>
      <c r="OTP2697" s="114"/>
      <c r="OTQ2697" s="114"/>
      <c r="OTR2697" s="114"/>
      <c r="OTS2697" s="114"/>
      <c r="OTT2697" s="114"/>
      <c r="OTU2697" s="114"/>
      <c r="OTV2697" s="114"/>
      <c r="OTW2697" s="114"/>
      <c r="OTX2697" s="114"/>
      <c r="OTY2697" s="114"/>
      <c r="OTZ2697" s="114"/>
      <c r="OUA2697" s="114"/>
      <c r="OUB2697" s="114"/>
      <c r="OUC2697" s="114"/>
      <c r="OUD2697" s="114"/>
      <c r="OUE2697" s="114"/>
      <c r="OUF2697" s="114"/>
      <c r="OUG2697" s="114"/>
      <c r="OUH2697" s="114"/>
      <c r="OUI2697" s="114"/>
      <c r="OUJ2697" s="114"/>
      <c r="OUK2697" s="114"/>
      <c r="OUL2697" s="114"/>
      <c r="OUM2697" s="114"/>
      <c r="OUN2697" s="114"/>
      <c r="OUO2697" s="114"/>
      <c r="OUP2697" s="114"/>
      <c r="OUQ2697" s="114"/>
      <c r="OUR2697" s="114"/>
      <c r="OUS2697" s="114"/>
      <c r="OUT2697" s="114"/>
      <c r="OUU2697" s="114"/>
      <c r="OUV2697" s="114"/>
      <c r="OUW2697" s="114"/>
      <c r="OUX2697" s="114"/>
      <c r="OUY2697" s="114"/>
      <c r="OUZ2697" s="114"/>
      <c r="OVA2697" s="114"/>
      <c r="OVB2697" s="114"/>
      <c r="OVC2697" s="114"/>
      <c r="OVD2697" s="114"/>
      <c r="OVE2697" s="114"/>
      <c r="OVF2697" s="114"/>
      <c r="OVG2697" s="114"/>
      <c r="OVH2697" s="114"/>
      <c r="OVI2697" s="114"/>
      <c r="OVJ2697" s="114"/>
      <c r="OVK2697" s="114"/>
      <c r="OVL2697" s="114"/>
      <c r="OVM2697" s="114"/>
      <c r="OVN2697" s="114"/>
      <c r="OVO2697" s="114"/>
      <c r="OVP2697" s="114"/>
      <c r="OVQ2697" s="114"/>
      <c r="OVR2697" s="114"/>
      <c r="OVS2697" s="114"/>
      <c r="OVT2697" s="114"/>
      <c r="OVU2697" s="114"/>
      <c r="OVV2697" s="114"/>
      <c r="OVW2697" s="114"/>
      <c r="OVX2697" s="114"/>
      <c r="OVY2697" s="114"/>
      <c r="OVZ2697" s="114"/>
      <c r="OWA2697" s="114"/>
      <c r="OWB2697" s="114"/>
      <c r="OWC2697" s="114"/>
      <c r="OWD2697" s="114"/>
      <c r="OWE2697" s="114"/>
      <c r="OWF2697" s="114"/>
      <c r="OWG2697" s="114"/>
      <c r="OWH2697" s="114"/>
      <c r="OWI2697" s="114"/>
      <c r="OWJ2697" s="114"/>
      <c r="OWK2697" s="114"/>
      <c r="OWL2697" s="114"/>
      <c r="OWM2697" s="114"/>
      <c r="OWN2697" s="114"/>
      <c r="OWO2697" s="114"/>
      <c r="OWP2697" s="114"/>
      <c r="OWQ2697" s="114"/>
      <c r="OWR2697" s="114"/>
      <c r="OWS2697" s="114"/>
      <c r="OWT2697" s="114"/>
      <c r="OWU2697" s="114"/>
      <c r="OWV2697" s="114"/>
      <c r="OWW2697" s="114"/>
      <c r="OWX2697" s="114"/>
      <c r="OWY2697" s="114"/>
      <c r="OWZ2697" s="114"/>
      <c r="OXA2697" s="114"/>
      <c r="OXB2697" s="114"/>
      <c r="OXC2697" s="114"/>
      <c r="OXD2697" s="114"/>
      <c r="OXE2697" s="114"/>
      <c r="OXF2697" s="114"/>
      <c r="OXG2697" s="114"/>
      <c r="OXH2697" s="114"/>
      <c r="OXI2697" s="114"/>
      <c r="OXJ2697" s="114"/>
      <c r="OXK2697" s="114"/>
      <c r="OXL2697" s="114"/>
      <c r="OXM2697" s="114"/>
      <c r="OXN2697" s="114"/>
      <c r="OXO2697" s="114"/>
      <c r="OXP2697" s="114"/>
      <c r="OXQ2697" s="114"/>
      <c r="OXR2697" s="114"/>
      <c r="OXS2697" s="114"/>
      <c r="OXT2697" s="114"/>
      <c r="OXU2697" s="114"/>
      <c r="OXV2697" s="114"/>
      <c r="OXW2697" s="114"/>
      <c r="OXX2697" s="114"/>
      <c r="OXY2697" s="114"/>
      <c r="OXZ2697" s="114"/>
      <c r="OYA2697" s="114"/>
      <c r="OYB2697" s="114"/>
      <c r="OYC2697" s="114"/>
      <c r="OYD2697" s="114"/>
      <c r="OYE2697" s="114"/>
      <c r="OYF2697" s="114"/>
      <c r="OYG2697" s="114"/>
      <c r="OYH2697" s="114"/>
      <c r="OYI2697" s="114"/>
      <c r="OYJ2697" s="114"/>
      <c r="OYK2697" s="114"/>
      <c r="OYL2697" s="114"/>
      <c r="OYM2697" s="114"/>
      <c r="OYN2697" s="114"/>
      <c r="OYO2697" s="114"/>
      <c r="OYP2697" s="114"/>
      <c r="OYQ2697" s="114"/>
      <c r="OYR2697" s="114"/>
      <c r="OYS2697" s="114"/>
      <c r="OYT2697" s="114"/>
      <c r="OYU2697" s="114"/>
      <c r="OYV2697" s="114"/>
      <c r="OYW2697" s="114"/>
      <c r="OYX2697" s="114"/>
      <c r="OYY2697" s="114"/>
      <c r="OYZ2697" s="114"/>
      <c r="OZA2697" s="114"/>
      <c r="OZB2697" s="114"/>
      <c r="OZC2697" s="114"/>
      <c r="OZD2697" s="114"/>
      <c r="OZE2697" s="114"/>
      <c r="OZF2697" s="114"/>
      <c r="OZG2697" s="114"/>
      <c r="OZH2697" s="114"/>
      <c r="OZI2697" s="114"/>
      <c r="OZJ2697" s="114"/>
      <c r="OZK2697" s="114"/>
      <c r="OZL2697" s="114"/>
      <c r="OZM2697" s="114"/>
      <c r="OZN2697" s="114"/>
      <c r="OZO2697" s="114"/>
      <c r="OZP2697" s="114"/>
      <c r="OZQ2697" s="114"/>
      <c r="OZR2697" s="114"/>
      <c r="OZS2697" s="114"/>
      <c r="OZT2697" s="114"/>
      <c r="OZU2697" s="114"/>
      <c r="OZV2697" s="114"/>
      <c r="OZW2697" s="114"/>
      <c r="OZX2697" s="114"/>
      <c r="OZY2697" s="114"/>
      <c r="OZZ2697" s="114"/>
      <c r="PAA2697" s="114"/>
      <c r="PAB2697" s="114"/>
      <c r="PAC2697" s="114"/>
      <c r="PAD2697" s="114"/>
      <c r="PAE2697" s="114"/>
      <c r="PAF2697" s="114"/>
      <c r="PAG2697" s="114"/>
      <c r="PAH2697" s="114"/>
      <c r="PAI2697" s="114"/>
      <c r="PAJ2697" s="114"/>
      <c r="PAK2697" s="114"/>
      <c r="PAL2697" s="114"/>
      <c r="PAM2697" s="114"/>
      <c r="PAN2697" s="114"/>
      <c r="PAO2697" s="114"/>
      <c r="PAP2697" s="114"/>
      <c r="PAQ2697" s="114"/>
      <c r="PAR2697" s="114"/>
      <c r="PAS2697" s="114"/>
      <c r="PAT2697" s="114"/>
      <c r="PAU2697" s="114"/>
      <c r="PAV2697" s="114"/>
      <c r="PAW2697" s="114"/>
      <c r="PAX2697" s="114"/>
      <c r="PAY2697" s="114"/>
      <c r="PAZ2697" s="114"/>
      <c r="PBA2697" s="114"/>
      <c r="PBB2697" s="114"/>
      <c r="PBC2697" s="114"/>
      <c r="PBD2697" s="114"/>
      <c r="PBE2697" s="114"/>
      <c r="PBF2697" s="114"/>
      <c r="PBG2697" s="114"/>
      <c r="PBH2697" s="114"/>
      <c r="PBI2697" s="114"/>
      <c r="PBJ2697" s="114"/>
      <c r="PBK2697" s="114"/>
      <c r="PBL2697" s="114"/>
      <c r="PBM2697" s="114"/>
      <c r="PBN2697" s="114"/>
      <c r="PBO2697" s="114"/>
      <c r="PBP2697" s="114"/>
      <c r="PBQ2697" s="114"/>
      <c r="PBR2697" s="114"/>
      <c r="PBS2697" s="114"/>
      <c r="PBT2697" s="114"/>
      <c r="PBU2697" s="114"/>
      <c r="PBV2697" s="114"/>
      <c r="PBW2697" s="114"/>
      <c r="PBX2697" s="114"/>
      <c r="PBY2697" s="114"/>
      <c r="PBZ2697" s="114"/>
      <c r="PCA2697" s="114"/>
      <c r="PCB2697" s="114"/>
      <c r="PCC2697" s="114"/>
      <c r="PCD2697" s="114"/>
      <c r="PCE2697" s="114"/>
      <c r="PCF2697" s="114"/>
      <c r="PCG2697" s="114"/>
      <c r="PCH2697" s="114"/>
      <c r="PCI2697" s="114"/>
      <c r="PCJ2697" s="114"/>
      <c r="PCK2697" s="114"/>
      <c r="PCL2697" s="114"/>
      <c r="PCM2697" s="114"/>
      <c r="PCN2697" s="114"/>
      <c r="PCO2697" s="114"/>
      <c r="PCP2697" s="114"/>
      <c r="PCQ2697" s="114"/>
      <c r="PCR2697" s="114"/>
      <c r="PCS2697" s="114"/>
      <c r="PCT2697" s="114"/>
      <c r="PCU2697" s="114"/>
      <c r="PCV2697" s="114"/>
      <c r="PCW2697" s="114"/>
      <c r="PCX2697" s="114"/>
      <c r="PCY2697" s="114"/>
      <c r="PCZ2697" s="114"/>
      <c r="PDA2697" s="114"/>
      <c r="PDB2697" s="114"/>
      <c r="PDC2697" s="114"/>
      <c r="PDD2697" s="114"/>
      <c r="PDE2697" s="114"/>
      <c r="PDF2697" s="114"/>
      <c r="PDG2697" s="114"/>
      <c r="PDH2697" s="114"/>
      <c r="PDI2697" s="114"/>
      <c r="PDJ2697" s="114"/>
      <c r="PDK2697" s="114"/>
      <c r="PDL2697" s="114"/>
      <c r="PDM2697" s="114"/>
      <c r="PDN2697" s="114"/>
      <c r="PDO2697" s="114"/>
      <c r="PDP2697" s="114"/>
      <c r="PDQ2697" s="114"/>
      <c r="PDR2697" s="114"/>
      <c r="PDS2697" s="114"/>
      <c r="PDT2697" s="114"/>
      <c r="PDU2697" s="114"/>
      <c r="PDV2697" s="114"/>
      <c r="PDW2697" s="114"/>
      <c r="PDX2697" s="114"/>
      <c r="PDY2697" s="114"/>
      <c r="PDZ2697" s="114"/>
      <c r="PEA2697" s="114"/>
      <c r="PEB2697" s="114"/>
      <c r="PEC2697" s="114"/>
      <c r="PED2697" s="114"/>
      <c r="PEE2697" s="114"/>
      <c r="PEF2697" s="114"/>
      <c r="PEG2697" s="114"/>
      <c r="PEH2697" s="114"/>
      <c r="PEI2697" s="114"/>
      <c r="PEJ2697" s="114"/>
      <c r="PEK2697" s="114"/>
      <c r="PEL2697" s="114"/>
      <c r="PEM2697" s="114"/>
      <c r="PEN2697" s="114"/>
      <c r="PEO2697" s="114"/>
      <c r="PEP2697" s="114"/>
      <c r="PEQ2697" s="114"/>
      <c r="PER2697" s="114"/>
      <c r="PES2697" s="114"/>
      <c r="PET2697" s="114"/>
      <c r="PEU2697" s="114"/>
      <c r="PEV2697" s="114"/>
      <c r="PEW2697" s="114"/>
      <c r="PEX2697" s="114"/>
      <c r="PEY2697" s="114"/>
      <c r="PEZ2697" s="114"/>
      <c r="PFA2697" s="114"/>
      <c r="PFB2697" s="114"/>
      <c r="PFC2697" s="114"/>
      <c r="PFD2697" s="114"/>
      <c r="PFE2697" s="114"/>
      <c r="PFF2697" s="114"/>
      <c r="PFG2697" s="114"/>
      <c r="PFH2697" s="114"/>
      <c r="PFI2697" s="114"/>
      <c r="PFJ2697" s="114"/>
      <c r="PFK2697" s="114"/>
      <c r="PFL2697" s="114"/>
      <c r="PFM2697" s="114"/>
      <c r="PFN2697" s="114"/>
      <c r="PFO2697" s="114"/>
      <c r="PFP2697" s="114"/>
      <c r="PFQ2697" s="114"/>
      <c r="PFR2697" s="114"/>
      <c r="PFS2697" s="114"/>
      <c r="PFT2697" s="114"/>
      <c r="PFU2697" s="114"/>
      <c r="PFV2697" s="114"/>
      <c r="PFW2697" s="114"/>
      <c r="PFX2697" s="114"/>
      <c r="PFY2697" s="114"/>
      <c r="PFZ2697" s="114"/>
      <c r="PGA2697" s="114"/>
      <c r="PGB2697" s="114"/>
      <c r="PGC2697" s="114"/>
      <c r="PGD2697" s="114"/>
      <c r="PGE2697" s="114"/>
      <c r="PGF2697" s="114"/>
      <c r="PGG2697" s="114"/>
      <c r="PGH2697" s="114"/>
      <c r="PGI2697" s="114"/>
      <c r="PGJ2697" s="114"/>
      <c r="PGK2697" s="114"/>
      <c r="PGL2697" s="114"/>
      <c r="PGM2697" s="114"/>
      <c r="PGN2697" s="114"/>
      <c r="PGO2697" s="114"/>
      <c r="PGP2697" s="114"/>
      <c r="PGQ2697" s="114"/>
      <c r="PGR2697" s="114"/>
      <c r="PGS2697" s="114"/>
      <c r="PGT2697" s="114"/>
      <c r="PGU2697" s="114"/>
      <c r="PGV2697" s="114"/>
      <c r="PGW2697" s="114"/>
      <c r="PGX2697" s="114"/>
      <c r="PGY2697" s="114"/>
      <c r="PGZ2697" s="114"/>
      <c r="PHA2697" s="114"/>
      <c r="PHB2697" s="114"/>
      <c r="PHC2697" s="114"/>
      <c r="PHD2697" s="114"/>
      <c r="PHE2697" s="114"/>
      <c r="PHF2697" s="114"/>
      <c r="PHG2697" s="114"/>
      <c r="PHH2697" s="114"/>
      <c r="PHI2697" s="114"/>
      <c r="PHJ2697" s="114"/>
      <c r="PHK2697" s="114"/>
      <c r="PHL2697" s="114"/>
      <c r="PHM2697" s="114"/>
      <c r="PHN2697" s="114"/>
      <c r="PHO2697" s="114"/>
      <c r="PHP2697" s="114"/>
      <c r="PHQ2697" s="114"/>
      <c r="PHR2697" s="114"/>
      <c r="PHS2697" s="114"/>
      <c r="PHT2697" s="114"/>
      <c r="PHU2697" s="114"/>
      <c r="PHV2697" s="114"/>
      <c r="PHW2697" s="114"/>
      <c r="PHX2697" s="114"/>
      <c r="PHY2697" s="114"/>
      <c r="PHZ2697" s="114"/>
      <c r="PIA2697" s="114"/>
      <c r="PIB2697" s="114"/>
      <c r="PIC2697" s="114"/>
      <c r="PID2697" s="114"/>
      <c r="PIE2697" s="114"/>
      <c r="PIF2697" s="114"/>
      <c r="PIG2697" s="114"/>
      <c r="PIH2697" s="114"/>
      <c r="PII2697" s="114"/>
      <c r="PIJ2697" s="114"/>
      <c r="PIK2697" s="114"/>
      <c r="PIL2697" s="114"/>
      <c r="PIM2697" s="114"/>
      <c r="PIN2697" s="114"/>
      <c r="PIO2697" s="114"/>
      <c r="PIP2697" s="114"/>
      <c r="PIQ2697" s="114"/>
      <c r="PIR2697" s="114"/>
      <c r="PIS2697" s="114"/>
      <c r="PIT2697" s="114"/>
      <c r="PIU2697" s="114"/>
      <c r="PIV2697" s="114"/>
      <c r="PIW2697" s="114"/>
      <c r="PIX2697" s="114"/>
      <c r="PIY2697" s="114"/>
      <c r="PIZ2697" s="114"/>
      <c r="PJA2697" s="114"/>
      <c r="PJB2697" s="114"/>
      <c r="PJC2697" s="114"/>
      <c r="PJD2697" s="114"/>
      <c r="PJE2697" s="114"/>
      <c r="PJF2697" s="114"/>
      <c r="PJG2697" s="114"/>
      <c r="PJH2697" s="114"/>
      <c r="PJI2697" s="114"/>
      <c r="PJJ2697" s="114"/>
      <c r="PJK2697" s="114"/>
      <c r="PJL2697" s="114"/>
      <c r="PJM2697" s="114"/>
      <c r="PJN2697" s="114"/>
      <c r="PJO2697" s="114"/>
      <c r="PJP2697" s="114"/>
      <c r="PJQ2697" s="114"/>
      <c r="PJR2697" s="114"/>
      <c r="PJS2697" s="114"/>
      <c r="PJT2697" s="114"/>
      <c r="PJU2697" s="114"/>
      <c r="PJV2697" s="114"/>
      <c r="PJW2697" s="114"/>
      <c r="PJX2697" s="114"/>
      <c r="PJY2697" s="114"/>
      <c r="PJZ2697" s="114"/>
      <c r="PKA2697" s="114"/>
      <c r="PKB2697" s="114"/>
      <c r="PKC2697" s="114"/>
      <c r="PKD2697" s="114"/>
      <c r="PKE2697" s="114"/>
      <c r="PKF2697" s="114"/>
      <c r="PKG2697" s="114"/>
      <c r="PKH2697" s="114"/>
      <c r="PKI2697" s="114"/>
      <c r="PKJ2697" s="114"/>
      <c r="PKK2697" s="114"/>
      <c r="PKL2697" s="114"/>
      <c r="PKM2697" s="114"/>
      <c r="PKN2697" s="114"/>
      <c r="PKO2697" s="114"/>
      <c r="PKP2697" s="114"/>
      <c r="PKQ2697" s="114"/>
      <c r="PKR2697" s="114"/>
      <c r="PKS2697" s="114"/>
      <c r="PKT2697" s="114"/>
      <c r="PKU2697" s="114"/>
      <c r="PKV2697" s="114"/>
      <c r="PKW2697" s="114"/>
      <c r="PKX2697" s="114"/>
      <c r="PKY2697" s="114"/>
      <c r="PKZ2697" s="114"/>
      <c r="PLA2697" s="114"/>
      <c r="PLB2697" s="114"/>
      <c r="PLC2697" s="114"/>
      <c r="PLD2697" s="114"/>
      <c r="PLE2697" s="114"/>
      <c r="PLF2697" s="114"/>
      <c r="PLG2697" s="114"/>
      <c r="PLH2697" s="114"/>
      <c r="PLI2697" s="114"/>
      <c r="PLJ2697" s="114"/>
      <c r="PLK2697" s="114"/>
      <c r="PLL2697" s="114"/>
      <c r="PLM2697" s="114"/>
      <c r="PLN2697" s="114"/>
      <c r="PLO2697" s="114"/>
      <c r="PLP2697" s="114"/>
      <c r="PLQ2697" s="114"/>
      <c r="PLR2697" s="114"/>
      <c r="PLS2697" s="114"/>
      <c r="PLT2697" s="114"/>
      <c r="PLU2697" s="114"/>
      <c r="PLV2697" s="114"/>
      <c r="PLW2697" s="114"/>
      <c r="PLX2697" s="114"/>
      <c r="PLY2697" s="114"/>
      <c r="PLZ2697" s="114"/>
      <c r="PMA2697" s="114"/>
      <c r="PMB2697" s="114"/>
      <c r="PMC2697" s="114"/>
      <c r="PMD2697" s="114"/>
      <c r="PME2697" s="114"/>
      <c r="PMF2697" s="114"/>
      <c r="PMG2697" s="114"/>
      <c r="PMH2697" s="114"/>
      <c r="PMI2697" s="114"/>
      <c r="PMJ2697" s="114"/>
      <c r="PMK2697" s="114"/>
      <c r="PML2697" s="114"/>
      <c r="PMM2697" s="114"/>
      <c r="PMN2697" s="114"/>
      <c r="PMO2697" s="114"/>
      <c r="PMP2697" s="114"/>
      <c r="PMQ2697" s="114"/>
      <c r="PMR2697" s="114"/>
      <c r="PMS2697" s="114"/>
      <c r="PMT2697" s="114"/>
      <c r="PMU2697" s="114"/>
      <c r="PMV2697" s="114"/>
      <c r="PMW2697" s="114"/>
      <c r="PMX2697" s="114"/>
      <c r="PMY2697" s="114"/>
      <c r="PMZ2697" s="114"/>
      <c r="PNA2697" s="114"/>
      <c r="PNB2697" s="114"/>
      <c r="PNC2697" s="114"/>
      <c r="PND2697" s="114"/>
      <c r="PNE2697" s="114"/>
      <c r="PNF2697" s="114"/>
      <c r="PNG2697" s="114"/>
      <c r="PNH2697" s="114"/>
      <c r="PNI2697" s="114"/>
      <c r="PNJ2697" s="114"/>
      <c r="PNK2697" s="114"/>
      <c r="PNL2697" s="114"/>
      <c r="PNM2697" s="114"/>
      <c r="PNN2697" s="114"/>
      <c r="PNO2697" s="114"/>
      <c r="PNP2697" s="114"/>
      <c r="PNQ2697" s="114"/>
      <c r="PNR2697" s="114"/>
      <c r="PNS2697" s="114"/>
      <c r="PNT2697" s="114"/>
      <c r="PNU2697" s="114"/>
      <c r="PNV2697" s="114"/>
      <c r="PNW2697" s="114"/>
      <c r="PNX2697" s="114"/>
      <c r="PNY2697" s="114"/>
      <c r="PNZ2697" s="114"/>
      <c r="POA2697" s="114"/>
      <c r="POB2697" s="114"/>
      <c r="POC2697" s="114"/>
      <c r="POD2697" s="114"/>
      <c r="POE2697" s="114"/>
      <c r="POF2697" s="114"/>
      <c r="POG2697" s="114"/>
      <c r="POH2697" s="114"/>
      <c r="POI2697" s="114"/>
      <c r="POJ2697" s="114"/>
      <c r="POK2697" s="114"/>
      <c r="POL2697" s="114"/>
      <c r="POM2697" s="114"/>
      <c r="PON2697" s="114"/>
      <c r="POO2697" s="114"/>
      <c r="POP2697" s="114"/>
      <c r="POQ2697" s="114"/>
      <c r="POR2697" s="114"/>
      <c r="POS2697" s="114"/>
      <c r="POT2697" s="114"/>
      <c r="POU2697" s="114"/>
      <c r="POV2697" s="114"/>
      <c r="POW2697" s="114"/>
      <c r="POX2697" s="114"/>
      <c r="POY2697" s="114"/>
      <c r="POZ2697" s="114"/>
      <c r="PPA2697" s="114"/>
      <c r="PPB2697" s="114"/>
      <c r="PPC2697" s="114"/>
      <c r="PPD2697" s="114"/>
      <c r="PPE2697" s="114"/>
      <c r="PPF2697" s="114"/>
      <c r="PPG2697" s="114"/>
      <c r="PPH2697" s="114"/>
      <c r="PPI2697" s="114"/>
      <c r="PPJ2697" s="114"/>
      <c r="PPK2697" s="114"/>
      <c r="PPL2697" s="114"/>
      <c r="PPM2697" s="114"/>
      <c r="PPN2697" s="114"/>
      <c r="PPO2697" s="114"/>
      <c r="PPP2697" s="114"/>
      <c r="PPQ2697" s="114"/>
      <c r="PPR2697" s="114"/>
      <c r="PPS2697" s="114"/>
      <c r="PPT2697" s="114"/>
      <c r="PPU2697" s="114"/>
      <c r="PPV2697" s="114"/>
      <c r="PPW2697" s="114"/>
      <c r="PPX2697" s="114"/>
      <c r="PPY2697" s="114"/>
      <c r="PPZ2697" s="114"/>
      <c r="PQA2697" s="114"/>
      <c r="PQB2697" s="114"/>
      <c r="PQC2697" s="114"/>
      <c r="PQD2697" s="114"/>
      <c r="PQE2697" s="114"/>
      <c r="PQF2697" s="114"/>
      <c r="PQG2697" s="114"/>
      <c r="PQH2697" s="114"/>
      <c r="PQI2697" s="114"/>
      <c r="PQJ2697" s="114"/>
      <c r="PQK2697" s="114"/>
      <c r="PQL2697" s="114"/>
      <c r="PQM2697" s="114"/>
      <c r="PQN2697" s="114"/>
      <c r="PQO2697" s="114"/>
      <c r="PQP2697" s="114"/>
      <c r="PQQ2697" s="114"/>
      <c r="PQR2697" s="114"/>
      <c r="PQS2697" s="114"/>
      <c r="PQT2697" s="114"/>
      <c r="PQU2697" s="114"/>
      <c r="PQV2697" s="114"/>
      <c r="PQW2697" s="114"/>
      <c r="PQX2697" s="114"/>
      <c r="PQY2697" s="114"/>
      <c r="PQZ2697" s="114"/>
      <c r="PRA2697" s="114"/>
      <c r="PRB2697" s="114"/>
      <c r="PRC2697" s="114"/>
      <c r="PRD2697" s="114"/>
      <c r="PRE2697" s="114"/>
      <c r="PRF2697" s="114"/>
      <c r="PRG2697" s="114"/>
      <c r="PRH2697" s="114"/>
      <c r="PRI2697" s="114"/>
      <c r="PRJ2697" s="114"/>
      <c r="PRK2697" s="114"/>
      <c r="PRL2697" s="114"/>
      <c r="PRM2697" s="114"/>
      <c r="PRN2697" s="114"/>
      <c r="PRO2697" s="114"/>
      <c r="PRP2697" s="114"/>
      <c r="PRQ2697" s="114"/>
      <c r="PRR2697" s="114"/>
      <c r="PRS2697" s="114"/>
      <c r="PRT2697" s="114"/>
      <c r="PRU2697" s="114"/>
      <c r="PRV2697" s="114"/>
      <c r="PRW2697" s="114"/>
      <c r="PRX2697" s="114"/>
      <c r="PRY2697" s="114"/>
      <c r="PRZ2697" s="114"/>
      <c r="PSA2697" s="114"/>
      <c r="PSB2697" s="114"/>
      <c r="PSC2697" s="114"/>
      <c r="PSD2697" s="114"/>
      <c r="PSE2697" s="114"/>
      <c r="PSF2697" s="114"/>
      <c r="PSG2697" s="114"/>
      <c r="PSH2697" s="114"/>
      <c r="PSI2697" s="114"/>
      <c r="PSJ2697" s="114"/>
      <c r="PSK2697" s="114"/>
      <c r="PSL2697" s="114"/>
      <c r="PSM2697" s="114"/>
      <c r="PSN2697" s="114"/>
      <c r="PSO2697" s="114"/>
      <c r="PSP2697" s="114"/>
      <c r="PSQ2697" s="114"/>
      <c r="PSR2697" s="114"/>
      <c r="PSS2697" s="114"/>
      <c r="PST2697" s="114"/>
      <c r="PSU2697" s="114"/>
      <c r="PSV2697" s="114"/>
      <c r="PSW2697" s="114"/>
      <c r="PSX2697" s="114"/>
      <c r="PSY2697" s="114"/>
      <c r="PSZ2697" s="114"/>
      <c r="PTA2697" s="114"/>
      <c r="PTB2697" s="114"/>
      <c r="PTC2697" s="114"/>
      <c r="PTD2697" s="114"/>
      <c r="PTE2697" s="114"/>
      <c r="PTF2697" s="114"/>
      <c r="PTG2697" s="114"/>
      <c r="PTH2697" s="114"/>
      <c r="PTI2697" s="114"/>
      <c r="PTJ2697" s="114"/>
      <c r="PTK2697" s="114"/>
      <c r="PTL2697" s="114"/>
      <c r="PTM2697" s="114"/>
      <c r="PTN2697" s="114"/>
      <c r="PTO2697" s="114"/>
      <c r="PTP2697" s="114"/>
      <c r="PTQ2697" s="114"/>
      <c r="PTR2697" s="114"/>
      <c r="PTS2697" s="114"/>
      <c r="PTT2697" s="114"/>
      <c r="PTU2697" s="114"/>
      <c r="PTV2697" s="114"/>
      <c r="PTW2697" s="114"/>
      <c r="PTX2697" s="114"/>
      <c r="PTY2697" s="114"/>
      <c r="PTZ2697" s="114"/>
      <c r="PUA2697" s="114"/>
      <c r="PUB2697" s="114"/>
      <c r="PUC2697" s="114"/>
      <c r="PUD2697" s="114"/>
      <c r="PUE2697" s="114"/>
      <c r="PUF2697" s="114"/>
      <c r="PUG2697" s="114"/>
      <c r="PUH2697" s="114"/>
      <c r="PUI2697" s="114"/>
      <c r="PUJ2697" s="114"/>
      <c r="PUK2697" s="114"/>
      <c r="PUL2697" s="114"/>
      <c r="PUM2697" s="114"/>
      <c r="PUN2697" s="114"/>
      <c r="PUO2697" s="114"/>
      <c r="PUP2697" s="114"/>
      <c r="PUQ2697" s="114"/>
      <c r="PUR2697" s="114"/>
      <c r="PUS2697" s="114"/>
      <c r="PUT2697" s="114"/>
      <c r="PUU2697" s="114"/>
      <c r="PUV2697" s="114"/>
      <c r="PUW2697" s="114"/>
      <c r="PUX2697" s="114"/>
      <c r="PUY2697" s="114"/>
      <c r="PUZ2697" s="114"/>
      <c r="PVA2697" s="114"/>
      <c r="PVB2697" s="114"/>
      <c r="PVC2697" s="114"/>
      <c r="PVD2697" s="114"/>
      <c r="PVE2697" s="114"/>
      <c r="PVF2697" s="114"/>
      <c r="PVG2697" s="114"/>
      <c r="PVH2697" s="114"/>
      <c r="PVI2697" s="114"/>
      <c r="PVJ2697" s="114"/>
      <c r="PVK2697" s="114"/>
      <c r="PVL2697" s="114"/>
      <c r="PVM2697" s="114"/>
      <c r="PVN2697" s="114"/>
      <c r="PVO2697" s="114"/>
      <c r="PVP2697" s="114"/>
      <c r="PVQ2697" s="114"/>
      <c r="PVR2697" s="114"/>
      <c r="PVS2697" s="114"/>
      <c r="PVT2697" s="114"/>
      <c r="PVU2697" s="114"/>
      <c r="PVV2697" s="114"/>
      <c r="PVW2697" s="114"/>
      <c r="PVX2697" s="114"/>
      <c r="PVY2697" s="114"/>
      <c r="PVZ2697" s="114"/>
      <c r="PWA2697" s="114"/>
      <c r="PWB2697" s="114"/>
      <c r="PWC2697" s="114"/>
      <c r="PWD2697" s="114"/>
      <c r="PWE2697" s="114"/>
      <c r="PWF2697" s="114"/>
      <c r="PWG2697" s="114"/>
      <c r="PWH2697" s="114"/>
      <c r="PWI2697" s="114"/>
      <c r="PWJ2697" s="114"/>
      <c r="PWK2697" s="114"/>
      <c r="PWL2697" s="114"/>
      <c r="PWM2697" s="114"/>
      <c r="PWN2697" s="114"/>
      <c r="PWO2697" s="114"/>
      <c r="PWP2697" s="114"/>
      <c r="PWQ2697" s="114"/>
      <c r="PWR2697" s="114"/>
      <c r="PWS2697" s="114"/>
      <c r="PWT2697" s="114"/>
      <c r="PWU2697" s="114"/>
      <c r="PWV2697" s="114"/>
      <c r="PWW2697" s="114"/>
      <c r="PWX2697" s="114"/>
      <c r="PWY2697" s="114"/>
      <c r="PWZ2697" s="114"/>
      <c r="PXA2697" s="114"/>
      <c r="PXB2697" s="114"/>
      <c r="PXC2697" s="114"/>
      <c r="PXD2697" s="114"/>
      <c r="PXE2697" s="114"/>
      <c r="PXF2697" s="114"/>
      <c r="PXG2697" s="114"/>
      <c r="PXH2697" s="114"/>
      <c r="PXI2697" s="114"/>
      <c r="PXJ2697" s="114"/>
      <c r="PXK2697" s="114"/>
      <c r="PXL2697" s="114"/>
      <c r="PXM2697" s="114"/>
      <c r="PXN2697" s="114"/>
      <c r="PXO2697" s="114"/>
      <c r="PXP2697" s="114"/>
      <c r="PXQ2697" s="114"/>
      <c r="PXR2697" s="114"/>
      <c r="PXS2697" s="114"/>
      <c r="PXT2697" s="114"/>
      <c r="PXU2697" s="114"/>
      <c r="PXV2697" s="114"/>
      <c r="PXW2697" s="114"/>
      <c r="PXX2697" s="114"/>
      <c r="PXY2697" s="114"/>
      <c r="PXZ2697" s="114"/>
      <c r="PYA2697" s="114"/>
      <c r="PYB2697" s="114"/>
      <c r="PYC2697" s="114"/>
      <c r="PYD2697" s="114"/>
      <c r="PYE2697" s="114"/>
      <c r="PYF2697" s="114"/>
      <c r="PYG2697" s="114"/>
      <c r="PYH2697" s="114"/>
      <c r="PYI2697" s="114"/>
      <c r="PYJ2697" s="114"/>
      <c r="PYK2697" s="114"/>
      <c r="PYL2697" s="114"/>
      <c r="PYM2697" s="114"/>
      <c r="PYN2697" s="114"/>
      <c r="PYO2697" s="114"/>
      <c r="PYP2697" s="114"/>
      <c r="PYQ2697" s="114"/>
      <c r="PYR2697" s="114"/>
      <c r="PYS2697" s="114"/>
      <c r="PYT2697" s="114"/>
      <c r="PYU2697" s="114"/>
      <c r="PYV2697" s="114"/>
      <c r="PYW2697" s="114"/>
      <c r="PYX2697" s="114"/>
      <c r="PYY2697" s="114"/>
      <c r="PYZ2697" s="114"/>
      <c r="PZA2697" s="114"/>
      <c r="PZB2697" s="114"/>
      <c r="PZC2697" s="114"/>
      <c r="PZD2697" s="114"/>
      <c r="PZE2697" s="114"/>
      <c r="PZF2697" s="114"/>
      <c r="PZG2697" s="114"/>
      <c r="PZH2697" s="114"/>
      <c r="PZI2697" s="114"/>
      <c r="PZJ2697" s="114"/>
      <c r="PZK2697" s="114"/>
      <c r="PZL2697" s="114"/>
      <c r="PZM2697" s="114"/>
      <c r="PZN2697" s="114"/>
      <c r="PZO2697" s="114"/>
      <c r="PZP2697" s="114"/>
      <c r="PZQ2697" s="114"/>
      <c r="PZR2697" s="114"/>
      <c r="PZS2697" s="114"/>
      <c r="PZT2697" s="114"/>
      <c r="PZU2697" s="114"/>
      <c r="PZV2697" s="114"/>
      <c r="PZW2697" s="114"/>
      <c r="PZX2697" s="114"/>
      <c r="PZY2697" s="114"/>
      <c r="PZZ2697" s="114"/>
      <c r="QAA2697" s="114"/>
      <c r="QAB2697" s="114"/>
      <c r="QAC2697" s="114"/>
      <c r="QAD2697" s="114"/>
      <c r="QAE2697" s="114"/>
      <c r="QAF2697" s="114"/>
      <c r="QAG2697" s="114"/>
      <c r="QAH2697" s="114"/>
      <c r="QAI2697" s="114"/>
      <c r="QAJ2697" s="114"/>
      <c r="QAK2697" s="114"/>
      <c r="QAL2697" s="114"/>
      <c r="QAM2697" s="114"/>
      <c r="QAN2697" s="114"/>
      <c r="QAO2697" s="114"/>
      <c r="QAP2697" s="114"/>
      <c r="QAQ2697" s="114"/>
      <c r="QAR2697" s="114"/>
      <c r="QAS2697" s="114"/>
      <c r="QAT2697" s="114"/>
      <c r="QAU2697" s="114"/>
      <c r="QAV2697" s="114"/>
      <c r="QAW2697" s="114"/>
      <c r="QAX2697" s="114"/>
      <c r="QAY2697" s="114"/>
      <c r="QAZ2697" s="114"/>
      <c r="QBA2697" s="114"/>
      <c r="QBB2697" s="114"/>
      <c r="QBC2697" s="114"/>
      <c r="QBD2697" s="114"/>
      <c r="QBE2697" s="114"/>
      <c r="QBF2697" s="114"/>
      <c r="QBG2697" s="114"/>
      <c r="QBH2697" s="114"/>
      <c r="QBI2697" s="114"/>
      <c r="QBJ2697" s="114"/>
      <c r="QBK2697" s="114"/>
      <c r="QBL2697" s="114"/>
      <c r="QBM2697" s="114"/>
      <c r="QBN2697" s="114"/>
      <c r="QBO2697" s="114"/>
      <c r="QBP2697" s="114"/>
      <c r="QBQ2697" s="114"/>
      <c r="QBR2697" s="114"/>
      <c r="QBS2697" s="114"/>
      <c r="QBT2697" s="114"/>
      <c r="QBU2697" s="114"/>
      <c r="QBV2697" s="114"/>
      <c r="QBW2697" s="114"/>
      <c r="QBX2697" s="114"/>
      <c r="QBY2697" s="114"/>
      <c r="QBZ2697" s="114"/>
      <c r="QCA2697" s="114"/>
      <c r="QCB2697" s="114"/>
      <c r="QCC2697" s="114"/>
      <c r="QCD2697" s="114"/>
      <c r="QCE2697" s="114"/>
      <c r="QCF2697" s="114"/>
      <c r="QCG2697" s="114"/>
      <c r="QCH2697" s="114"/>
      <c r="QCI2697" s="114"/>
      <c r="QCJ2697" s="114"/>
      <c r="QCK2697" s="114"/>
      <c r="QCL2697" s="114"/>
      <c r="QCM2697" s="114"/>
      <c r="QCN2697" s="114"/>
      <c r="QCO2697" s="114"/>
      <c r="QCP2697" s="114"/>
      <c r="QCQ2697" s="114"/>
      <c r="QCR2697" s="114"/>
      <c r="QCS2697" s="114"/>
      <c r="QCT2697" s="114"/>
      <c r="QCU2697" s="114"/>
      <c r="QCV2697" s="114"/>
      <c r="QCW2697" s="114"/>
      <c r="QCX2697" s="114"/>
      <c r="QCY2697" s="114"/>
      <c r="QCZ2697" s="114"/>
      <c r="QDA2697" s="114"/>
      <c r="QDB2697" s="114"/>
      <c r="QDC2697" s="114"/>
      <c r="QDD2697" s="114"/>
      <c r="QDE2697" s="114"/>
      <c r="QDF2697" s="114"/>
      <c r="QDG2697" s="114"/>
      <c r="QDH2697" s="114"/>
      <c r="QDI2697" s="114"/>
      <c r="QDJ2697" s="114"/>
      <c r="QDK2697" s="114"/>
      <c r="QDL2697" s="114"/>
      <c r="QDM2697" s="114"/>
      <c r="QDN2697" s="114"/>
      <c r="QDO2697" s="114"/>
      <c r="QDP2697" s="114"/>
      <c r="QDQ2697" s="114"/>
      <c r="QDR2697" s="114"/>
      <c r="QDS2697" s="114"/>
      <c r="QDT2697" s="114"/>
      <c r="QDU2697" s="114"/>
      <c r="QDV2697" s="114"/>
      <c r="QDW2697" s="114"/>
      <c r="QDX2697" s="114"/>
      <c r="QDY2697" s="114"/>
      <c r="QDZ2697" s="114"/>
      <c r="QEA2697" s="114"/>
      <c r="QEB2697" s="114"/>
      <c r="QEC2697" s="114"/>
      <c r="QED2697" s="114"/>
      <c r="QEE2697" s="114"/>
      <c r="QEF2697" s="114"/>
      <c r="QEG2697" s="114"/>
      <c r="QEH2697" s="114"/>
      <c r="QEI2697" s="114"/>
      <c r="QEJ2697" s="114"/>
      <c r="QEK2697" s="114"/>
      <c r="QEL2697" s="114"/>
      <c r="QEM2697" s="114"/>
      <c r="QEN2697" s="114"/>
      <c r="QEO2697" s="114"/>
      <c r="QEP2697" s="114"/>
      <c r="QEQ2697" s="114"/>
      <c r="QER2697" s="114"/>
      <c r="QES2697" s="114"/>
      <c r="QET2697" s="114"/>
      <c r="QEU2697" s="114"/>
      <c r="QEV2697" s="114"/>
      <c r="QEW2697" s="114"/>
      <c r="QEX2697" s="114"/>
      <c r="QEY2697" s="114"/>
      <c r="QEZ2697" s="114"/>
      <c r="QFA2697" s="114"/>
      <c r="QFB2697" s="114"/>
      <c r="QFC2697" s="114"/>
      <c r="QFD2697" s="114"/>
      <c r="QFE2697" s="114"/>
      <c r="QFF2697" s="114"/>
      <c r="QFG2697" s="114"/>
      <c r="QFH2697" s="114"/>
      <c r="QFI2697" s="114"/>
      <c r="QFJ2697" s="114"/>
      <c r="QFK2697" s="114"/>
      <c r="QFL2697" s="114"/>
      <c r="QFM2697" s="114"/>
      <c r="QFN2697" s="114"/>
      <c r="QFO2697" s="114"/>
      <c r="QFP2697" s="114"/>
      <c r="QFQ2697" s="114"/>
      <c r="QFR2697" s="114"/>
      <c r="QFS2697" s="114"/>
      <c r="QFT2697" s="114"/>
      <c r="QFU2697" s="114"/>
      <c r="QFV2697" s="114"/>
      <c r="QFW2697" s="114"/>
      <c r="QFX2697" s="114"/>
      <c r="QFY2697" s="114"/>
      <c r="QFZ2697" s="114"/>
      <c r="QGA2697" s="114"/>
      <c r="QGB2697" s="114"/>
      <c r="QGC2697" s="114"/>
      <c r="QGD2697" s="114"/>
      <c r="QGE2697" s="114"/>
      <c r="QGF2697" s="114"/>
      <c r="QGG2697" s="114"/>
      <c r="QGH2697" s="114"/>
      <c r="QGI2697" s="114"/>
      <c r="QGJ2697" s="114"/>
      <c r="QGK2697" s="114"/>
      <c r="QGL2697" s="114"/>
      <c r="QGM2697" s="114"/>
      <c r="QGN2697" s="114"/>
      <c r="QGO2697" s="114"/>
      <c r="QGP2697" s="114"/>
      <c r="QGQ2697" s="114"/>
      <c r="QGR2697" s="114"/>
      <c r="QGS2697" s="114"/>
      <c r="QGT2697" s="114"/>
      <c r="QGU2697" s="114"/>
      <c r="QGV2697" s="114"/>
      <c r="QGW2697" s="114"/>
      <c r="QGX2697" s="114"/>
      <c r="QGY2697" s="114"/>
      <c r="QGZ2697" s="114"/>
      <c r="QHA2697" s="114"/>
      <c r="QHB2697" s="114"/>
      <c r="QHC2697" s="114"/>
      <c r="QHD2697" s="114"/>
      <c r="QHE2697" s="114"/>
      <c r="QHF2697" s="114"/>
      <c r="QHG2697" s="114"/>
      <c r="QHH2697" s="114"/>
      <c r="QHI2697" s="114"/>
      <c r="QHJ2697" s="114"/>
      <c r="QHK2697" s="114"/>
      <c r="QHL2697" s="114"/>
      <c r="QHM2697" s="114"/>
      <c r="QHN2697" s="114"/>
      <c r="QHO2697" s="114"/>
      <c r="QHP2697" s="114"/>
      <c r="QHQ2697" s="114"/>
      <c r="QHR2697" s="114"/>
      <c r="QHS2697" s="114"/>
      <c r="QHT2697" s="114"/>
      <c r="QHU2697" s="114"/>
      <c r="QHV2697" s="114"/>
      <c r="QHW2697" s="114"/>
      <c r="QHX2697" s="114"/>
      <c r="QHY2697" s="114"/>
      <c r="QHZ2697" s="114"/>
      <c r="QIA2697" s="114"/>
      <c r="QIB2697" s="114"/>
      <c r="QIC2697" s="114"/>
      <c r="QID2697" s="114"/>
      <c r="QIE2697" s="114"/>
      <c r="QIF2697" s="114"/>
      <c r="QIG2697" s="114"/>
      <c r="QIH2697" s="114"/>
      <c r="QII2697" s="114"/>
      <c r="QIJ2697" s="114"/>
      <c r="QIK2697" s="114"/>
      <c r="QIL2697" s="114"/>
      <c r="QIM2697" s="114"/>
      <c r="QIN2697" s="114"/>
      <c r="QIO2697" s="114"/>
      <c r="QIP2697" s="114"/>
      <c r="QIQ2697" s="114"/>
      <c r="QIR2697" s="114"/>
      <c r="QIS2697" s="114"/>
      <c r="QIT2697" s="114"/>
      <c r="QIU2697" s="114"/>
      <c r="QIV2697" s="114"/>
      <c r="QIW2697" s="114"/>
      <c r="QIX2697" s="114"/>
      <c r="QIY2697" s="114"/>
      <c r="QIZ2697" s="114"/>
      <c r="QJA2697" s="114"/>
      <c r="QJB2697" s="114"/>
      <c r="QJC2697" s="114"/>
      <c r="QJD2697" s="114"/>
      <c r="QJE2697" s="114"/>
      <c r="QJF2697" s="114"/>
      <c r="QJG2697" s="114"/>
      <c r="QJH2697" s="114"/>
      <c r="QJI2697" s="114"/>
      <c r="QJJ2697" s="114"/>
      <c r="QJK2697" s="114"/>
      <c r="QJL2697" s="114"/>
      <c r="QJM2697" s="114"/>
      <c r="QJN2697" s="114"/>
      <c r="QJO2697" s="114"/>
      <c r="QJP2697" s="114"/>
      <c r="QJQ2697" s="114"/>
      <c r="QJR2697" s="114"/>
      <c r="QJS2697" s="114"/>
      <c r="QJT2697" s="114"/>
      <c r="QJU2697" s="114"/>
      <c r="QJV2697" s="114"/>
      <c r="QJW2697" s="114"/>
      <c r="QJX2697" s="114"/>
      <c r="QJY2697" s="114"/>
      <c r="QJZ2697" s="114"/>
      <c r="QKA2697" s="114"/>
      <c r="QKB2697" s="114"/>
      <c r="QKC2697" s="114"/>
      <c r="QKD2697" s="114"/>
      <c r="QKE2697" s="114"/>
      <c r="QKF2697" s="114"/>
      <c r="QKG2697" s="114"/>
      <c r="QKH2697" s="114"/>
      <c r="QKI2697" s="114"/>
      <c r="QKJ2697" s="114"/>
      <c r="QKK2697" s="114"/>
      <c r="QKL2697" s="114"/>
      <c r="QKM2697" s="114"/>
      <c r="QKN2697" s="114"/>
      <c r="QKO2697" s="114"/>
      <c r="QKP2697" s="114"/>
      <c r="QKQ2697" s="114"/>
      <c r="QKR2697" s="114"/>
      <c r="QKS2697" s="114"/>
      <c r="QKT2697" s="114"/>
      <c r="QKU2697" s="114"/>
      <c r="QKV2697" s="114"/>
      <c r="QKW2697" s="114"/>
      <c r="QKX2697" s="114"/>
      <c r="QKY2697" s="114"/>
      <c r="QKZ2697" s="114"/>
      <c r="QLA2697" s="114"/>
      <c r="QLB2697" s="114"/>
      <c r="QLC2697" s="114"/>
      <c r="QLD2697" s="114"/>
      <c r="QLE2697" s="114"/>
      <c r="QLF2697" s="114"/>
      <c r="QLG2697" s="114"/>
      <c r="QLH2697" s="114"/>
      <c r="QLI2697" s="114"/>
      <c r="QLJ2697" s="114"/>
      <c r="QLK2697" s="114"/>
      <c r="QLL2697" s="114"/>
      <c r="QLM2697" s="114"/>
      <c r="QLN2697" s="114"/>
      <c r="QLO2697" s="114"/>
      <c r="QLP2697" s="114"/>
      <c r="QLQ2697" s="114"/>
      <c r="QLR2697" s="114"/>
      <c r="QLS2697" s="114"/>
      <c r="QLT2697" s="114"/>
      <c r="QLU2697" s="114"/>
      <c r="QLV2697" s="114"/>
      <c r="QLW2697" s="114"/>
      <c r="QLX2697" s="114"/>
      <c r="QLY2697" s="114"/>
      <c r="QLZ2697" s="114"/>
      <c r="QMA2697" s="114"/>
      <c r="QMB2697" s="114"/>
      <c r="QMC2697" s="114"/>
      <c r="QMD2697" s="114"/>
      <c r="QME2697" s="114"/>
      <c r="QMF2697" s="114"/>
      <c r="QMG2697" s="114"/>
      <c r="QMH2697" s="114"/>
      <c r="QMI2697" s="114"/>
      <c r="QMJ2697" s="114"/>
      <c r="QMK2697" s="114"/>
      <c r="QML2697" s="114"/>
      <c r="QMM2697" s="114"/>
      <c r="QMN2697" s="114"/>
      <c r="QMO2697" s="114"/>
      <c r="QMP2697" s="114"/>
      <c r="QMQ2697" s="114"/>
      <c r="QMR2697" s="114"/>
      <c r="QMS2697" s="114"/>
      <c r="QMT2697" s="114"/>
      <c r="QMU2697" s="114"/>
      <c r="QMV2697" s="114"/>
      <c r="QMW2697" s="114"/>
      <c r="QMX2697" s="114"/>
      <c r="QMY2697" s="114"/>
      <c r="QMZ2697" s="114"/>
      <c r="QNA2697" s="114"/>
      <c r="QNB2697" s="114"/>
      <c r="QNC2697" s="114"/>
      <c r="QND2697" s="114"/>
      <c r="QNE2697" s="114"/>
      <c r="QNF2697" s="114"/>
      <c r="QNG2697" s="114"/>
      <c r="QNH2697" s="114"/>
      <c r="QNI2697" s="114"/>
      <c r="QNJ2697" s="114"/>
      <c r="QNK2697" s="114"/>
      <c r="QNL2697" s="114"/>
      <c r="QNM2697" s="114"/>
      <c r="QNN2697" s="114"/>
      <c r="QNO2697" s="114"/>
      <c r="QNP2697" s="114"/>
      <c r="QNQ2697" s="114"/>
      <c r="QNR2697" s="114"/>
      <c r="QNS2697" s="114"/>
      <c r="QNT2697" s="114"/>
      <c r="QNU2697" s="114"/>
      <c r="QNV2697" s="114"/>
      <c r="QNW2697" s="114"/>
      <c r="QNX2697" s="114"/>
      <c r="QNY2697" s="114"/>
      <c r="QNZ2697" s="114"/>
      <c r="QOA2697" s="114"/>
      <c r="QOB2697" s="114"/>
      <c r="QOC2697" s="114"/>
      <c r="QOD2697" s="114"/>
      <c r="QOE2697" s="114"/>
      <c r="QOF2697" s="114"/>
      <c r="QOG2697" s="114"/>
      <c r="QOH2697" s="114"/>
      <c r="QOI2697" s="114"/>
      <c r="QOJ2697" s="114"/>
      <c r="QOK2697" s="114"/>
      <c r="QOL2697" s="114"/>
      <c r="QOM2697" s="114"/>
      <c r="QON2697" s="114"/>
      <c r="QOO2697" s="114"/>
      <c r="QOP2697" s="114"/>
      <c r="QOQ2697" s="114"/>
      <c r="QOR2697" s="114"/>
      <c r="QOS2697" s="114"/>
      <c r="QOT2697" s="114"/>
      <c r="QOU2697" s="114"/>
      <c r="QOV2697" s="114"/>
      <c r="QOW2697" s="114"/>
      <c r="QOX2697" s="114"/>
      <c r="QOY2697" s="114"/>
      <c r="QOZ2697" s="114"/>
      <c r="QPA2697" s="114"/>
      <c r="QPB2697" s="114"/>
      <c r="QPC2697" s="114"/>
      <c r="QPD2697" s="114"/>
      <c r="QPE2697" s="114"/>
      <c r="QPF2697" s="114"/>
      <c r="QPG2697" s="114"/>
      <c r="QPH2697" s="114"/>
      <c r="QPI2697" s="114"/>
      <c r="QPJ2697" s="114"/>
      <c r="QPK2697" s="114"/>
      <c r="QPL2697" s="114"/>
      <c r="QPM2697" s="114"/>
      <c r="QPN2697" s="114"/>
      <c r="QPO2697" s="114"/>
      <c r="QPP2697" s="114"/>
      <c r="QPQ2697" s="114"/>
      <c r="QPR2697" s="114"/>
      <c r="QPS2697" s="114"/>
      <c r="QPT2697" s="114"/>
      <c r="QPU2697" s="114"/>
      <c r="QPV2697" s="114"/>
      <c r="QPW2697" s="114"/>
      <c r="QPX2697" s="114"/>
      <c r="QPY2697" s="114"/>
      <c r="QPZ2697" s="114"/>
      <c r="QQA2697" s="114"/>
      <c r="QQB2697" s="114"/>
      <c r="QQC2697" s="114"/>
      <c r="QQD2697" s="114"/>
      <c r="QQE2697" s="114"/>
      <c r="QQF2697" s="114"/>
      <c r="QQG2697" s="114"/>
      <c r="QQH2697" s="114"/>
      <c r="QQI2697" s="114"/>
      <c r="QQJ2697" s="114"/>
      <c r="QQK2697" s="114"/>
      <c r="QQL2697" s="114"/>
      <c r="QQM2697" s="114"/>
      <c r="QQN2697" s="114"/>
      <c r="QQO2697" s="114"/>
      <c r="QQP2697" s="114"/>
      <c r="QQQ2697" s="114"/>
      <c r="QQR2697" s="114"/>
      <c r="QQS2697" s="114"/>
      <c r="QQT2697" s="114"/>
      <c r="QQU2697" s="114"/>
      <c r="QQV2697" s="114"/>
      <c r="QQW2697" s="114"/>
      <c r="QQX2697" s="114"/>
      <c r="QQY2697" s="114"/>
      <c r="QQZ2697" s="114"/>
      <c r="QRA2697" s="114"/>
      <c r="QRB2697" s="114"/>
      <c r="QRC2697" s="114"/>
      <c r="QRD2697" s="114"/>
      <c r="QRE2697" s="114"/>
      <c r="QRF2697" s="114"/>
      <c r="QRG2697" s="114"/>
      <c r="QRH2697" s="114"/>
      <c r="QRI2697" s="114"/>
      <c r="QRJ2697" s="114"/>
      <c r="QRK2697" s="114"/>
      <c r="QRL2697" s="114"/>
      <c r="QRM2697" s="114"/>
      <c r="QRN2697" s="114"/>
      <c r="QRO2697" s="114"/>
      <c r="QRP2697" s="114"/>
      <c r="QRQ2697" s="114"/>
      <c r="QRR2697" s="114"/>
      <c r="QRS2697" s="114"/>
      <c r="QRT2697" s="114"/>
      <c r="QRU2697" s="114"/>
      <c r="QRV2697" s="114"/>
      <c r="QRW2697" s="114"/>
      <c r="QRX2697" s="114"/>
      <c r="QRY2697" s="114"/>
      <c r="QRZ2697" s="114"/>
      <c r="QSA2697" s="114"/>
      <c r="QSB2697" s="114"/>
      <c r="QSC2697" s="114"/>
      <c r="QSD2697" s="114"/>
      <c r="QSE2697" s="114"/>
      <c r="QSF2697" s="114"/>
      <c r="QSG2697" s="114"/>
      <c r="QSH2697" s="114"/>
      <c r="QSI2697" s="114"/>
      <c r="QSJ2697" s="114"/>
      <c r="QSK2697" s="114"/>
      <c r="QSL2697" s="114"/>
      <c r="QSM2697" s="114"/>
      <c r="QSN2697" s="114"/>
      <c r="QSO2697" s="114"/>
      <c r="QSP2697" s="114"/>
      <c r="QSQ2697" s="114"/>
      <c r="QSR2697" s="114"/>
      <c r="QSS2697" s="114"/>
      <c r="QST2697" s="114"/>
      <c r="QSU2697" s="114"/>
      <c r="QSV2697" s="114"/>
      <c r="QSW2697" s="114"/>
      <c r="QSX2697" s="114"/>
      <c r="QSY2697" s="114"/>
      <c r="QSZ2697" s="114"/>
      <c r="QTA2697" s="114"/>
      <c r="QTB2697" s="114"/>
      <c r="QTC2697" s="114"/>
      <c r="QTD2697" s="114"/>
      <c r="QTE2697" s="114"/>
      <c r="QTF2697" s="114"/>
      <c r="QTG2697" s="114"/>
      <c r="QTH2697" s="114"/>
      <c r="QTI2697" s="114"/>
      <c r="QTJ2697" s="114"/>
      <c r="QTK2697" s="114"/>
      <c r="QTL2697" s="114"/>
      <c r="QTM2697" s="114"/>
      <c r="QTN2697" s="114"/>
      <c r="QTO2697" s="114"/>
      <c r="QTP2697" s="114"/>
      <c r="QTQ2697" s="114"/>
      <c r="QTR2697" s="114"/>
      <c r="QTS2697" s="114"/>
      <c r="QTT2697" s="114"/>
      <c r="QTU2697" s="114"/>
      <c r="QTV2697" s="114"/>
      <c r="QTW2697" s="114"/>
      <c r="QTX2697" s="114"/>
      <c r="QTY2697" s="114"/>
      <c r="QTZ2697" s="114"/>
      <c r="QUA2697" s="114"/>
      <c r="QUB2697" s="114"/>
      <c r="QUC2697" s="114"/>
      <c r="QUD2697" s="114"/>
      <c r="QUE2697" s="114"/>
      <c r="QUF2697" s="114"/>
      <c r="QUG2697" s="114"/>
      <c r="QUH2697" s="114"/>
      <c r="QUI2697" s="114"/>
      <c r="QUJ2697" s="114"/>
      <c r="QUK2697" s="114"/>
      <c r="QUL2697" s="114"/>
      <c r="QUM2697" s="114"/>
      <c r="QUN2697" s="114"/>
      <c r="QUO2697" s="114"/>
      <c r="QUP2697" s="114"/>
      <c r="QUQ2697" s="114"/>
      <c r="QUR2697" s="114"/>
      <c r="QUS2697" s="114"/>
      <c r="QUT2697" s="114"/>
      <c r="QUU2697" s="114"/>
      <c r="QUV2697" s="114"/>
      <c r="QUW2697" s="114"/>
      <c r="QUX2697" s="114"/>
      <c r="QUY2697" s="114"/>
      <c r="QUZ2697" s="114"/>
      <c r="QVA2697" s="114"/>
      <c r="QVB2697" s="114"/>
      <c r="QVC2697" s="114"/>
      <c r="QVD2697" s="114"/>
      <c r="QVE2697" s="114"/>
      <c r="QVF2697" s="114"/>
      <c r="QVG2697" s="114"/>
      <c r="QVH2697" s="114"/>
      <c r="QVI2697" s="114"/>
      <c r="QVJ2697" s="114"/>
      <c r="QVK2697" s="114"/>
      <c r="QVL2697" s="114"/>
      <c r="QVM2697" s="114"/>
      <c r="QVN2697" s="114"/>
      <c r="QVO2697" s="114"/>
      <c r="QVP2697" s="114"/>
      <c r="QVQ2697" s="114"/>
      <c r="QVR2697" s="114"/>
      <c r="QVS2697" s="114"/>
      <c r="QVT2697" s="114"/>
      <c r="QVU2697" s="114"/>
      <c r="QVV2697" s="114"/>
      <c r="QVW2697" s="114"/>
      <c r="QVX2697" s="114"/>
      <c r="QVY2697" s="114"/>
      <c r="QVZ2697" s="114"/>
      <c r="QWA2697" s="114"/>
      <c r="QWB2697" s="114"/>
      <c r="QWC2697" s="114"/>
      <c r="QWD2697" s="114"/>
      <c r="QWE2697" s="114"/>
      <c r="QWF2697" s="114"/>
      <c r="QWG2697" s="114"/>
      <c r="QWH2697" s="114"/>
      <c r="QWI2697" s="114"/>
      <c r="QWJ2697" s="114"/>
      <c r="QWK2697" s="114"/>
      <c r="QWL2697" s="114"/>
      <c r="QWM2697" s="114"/>
      <c r="QWN2697" s="114"/>
      <c r="QWO2697" s="114"/>
      <c r="QWP2697" s="114"/>
      <c r="QWQ2697" s="114"/>
      <c r="QWR2697" s="114"/>
      <c r="QWS2697" s="114"/>
      <c r="QWT2697" s="114"/>
      <c r="QWU2697" s="114"/>
      <c r="QWV2697" s="114"/>
      <c r="QWW2697" s="114"/>
      <c r="QWX2697" s="114"/>
      <c r="QWY2697" s="114"/>
      <c r="QWZ2697" s="114"/>
      <c r="QXA2697" s="114"/>
      <c r="QXB2697" s="114"/>
      <c r="QXC2697" s="114"/>
      <c r="QXD2697" s="114"/>
      <c r="QXE2697" s="114"/>
      <c r="QXF2697" s="114"/>
      <c r="QXG2697" s="114"/>
      <c r="QXH2697" s="114"/>
      <c r="QXI2697" s="114"/>
      <c r="QXJ2697" s="114"/>
      <c r="QXK2697" s="114"/>
      <c r="QXL2697" s="114"/>
      <c r="QXM2697" s="114"/>
      <c r="QXN2697" s="114"/>
      <c r="QXO2697" s="114"/>
      <c r="QXP2697" s="114"/>
      <c r="QXQ2697" s="114"/>
      <c r="QXR2697" s="114"/>
      <c r="QXS2697" s="114"/>
      <c r="QXT2697" s="114"/>
      <c r="QXU2697" s="114"/>
      <c r="QXV2697" s="114"/>
      <c r="QXW2697" s="114"/>
      <c r="QXX2697" s="114"/>
      <c r="QXY2697" s="114"/>
      <c r="QXZ2697" s="114"/>
      <c r="QYA2697" s="114"/>
      <c r="QYB2697" s="114"/>
      <c r="QYC2697" s="114"/>
      <c r="QYD2697" s="114"/>
      <c r="QYE2697" s="114"/>
      <c r="QYF2697" s="114"/>
      <c r="QYG2697" s="114"/>
      <c r="QYH2697" s="114"/>
      <c r="QYI2697" s="114"/>
      <c r="QYJ2697" s="114"/>
      <c r="QYK2697" s="114"/>
      <c r="QYL2697" s="114"/>
      <c r="QYM2697" s="114"/>
      <c r="QYN2697" s="114"/>
      <c r="QYO2697" s="114"/>
      <c r="QYP2697" s="114"/>
      <c r="QYQ2697" s="114"/>
      <c r="QYR2697" s="114"/>
      <c r="QYS2697" s="114"/>
      <c r="QYT2697" s="114"/>
      <c r="QYU2697" s="114"/>
      <c r="QYV2697" s="114"/>
      <c r="QYW2697" s="114"/>
      <c r="QYX2697" s="114"/>
      <c r="QYY2697" s="114"/>
      <c r="QYZ2697" s="114"/>
      <c r="QZA2697" s="114"/>
      <c r="QZB2697" s="114"/>
      <c r="QZC2697" s="114"/>
      <c r="QZD2697" s="114"/>
      <c r="QZE2697" s="114"/>
      <c r="QZF2697" s="114"/>
      <c r="QZG2697" s="114"/>
      <c r="QZH2697" s="114"/>
      <c r="QZI2697" s="114"/>
      <c r="QZJ2697" s="114"/>
      <c r="QZK2697" s="114"/>
      <c r="QZL2697" s="114"/>
      <c r="QZM2697" s="114"/>
      <c r="QZN2697" s="114"/>
      <c r="QZO2697" s="114"/>
      <c r="QZP2697" s="114"/>
      <c r="QZQ2697" s="114"/>
      <c r="QZR2697" s="114"/>
      <c r="QZS2697" s="114"/>
      <c r="QZT2697" s="114"/>
      <c r="QZU2697" s="114"/>
      <c r="QZV2697" s="114"/>
      <c r="QZW2697" s="114"/>
      <c r="QZX2697" s="114"/>
      <c r="QZY2697" s="114"/>
      <c r="QZZ2697" s="114"/>
      <c r="RAA2697" s="114"/>
      <c r="RAB2697" s="114"/>
      <c r="RAC2697" s="114"/>
      <c r="RAD2697" s="114"/>
      <c r="RAE2697" s="114"/>
      <c r="RAF2697" s="114"/>
      <c r="RAG2697" s="114"/>
      <c r="RAH2697" s="114"/>
      <c r="RAI2697" s="114"/>
      <c r="RAJ2697" s="114"/>
      <c r="RAK2697" s="114"/>
      <c r="RAL2697" s="114"/>
      <c r="RAM2697" s="114"/>
      <c r="RAN2697" s="114"/>
      <c r="RAO2697" s="114"/>
      <c r="RAP2697" s="114"/>
      <c r="RAQ2697" s="114"/>
      <c r="RAR2697" s="114"/>
      <c r="RAS2697" s="114"/>
      <c r="RAT2697" s="114"/>
      <c r="RAU2697" s="114"/>
      <c r="RAV2697" s="114"/>
      <c r="RAW2697" s="114"/>
      <c r="RAX2697" s="114"/>
      <c r="RAY2697" s="114"/>
      <c r="RAZ2697" s="114"/>
      <c r="RBA2697" s="114"/>
      <c r="RBB2697" s="114"/>
      <c r="RBC2697" s="114"/>
      <c r="RBD2697" s="114"/>
      <c r="RBE2697" s="114"/>
      <c r="RBF2697" s="114"/>
      <c r="RBG2697" s="114"/>
      <c r="RBH2697" s="114"/>
      <c r="RBI2697" s="114"/>
      <c r="RBJ2697" s="114"/>
      <c r="RBK2697" s="114"/>
      <c r="RBL2697" s="114"/>
      <c r="RBM2697" s="114"/>
      <c r="RBN2697" s="114"/>
      <c r="RBO2697" s="114"/>
      <c r="RBP2697" s="114"/>
      <c r="RBQ2697" s="114"/>
      <c r="RBR2697" s="114"/>
      <c r="RBS2697" s="114"/>
      <c r="RBT2697" s="114"/>
      <c r="RBU2697" s="114"/>
      <c r="RBV2697" s="114"/>
      <c r="RBW2697" s="114"/>
      <c r="RBX2697" s="114"/>
      <c r="RBY2697" s="114"/>
      <c r="RBZ2697" s="114"/>
      <c r="RCA2697" s="114"/>
      <c r="RCB2697" s="114"/>
      <c r="RCC2697" s="114"/>
      <c r="RCD2697" s="114"/>
      <c r="RCE2697" s="114"/>
      <c r="RCF2697" s="114"/>
      <c r="RCG2697" s="114"/>
      <c r="RCH2697" s="114"/>
      <c r="RCI2697" s="114"/>
      <c r="RCJ2697" s="114"/>
      <c r="RCK2697" s="114"/>
      <c r="RCL2697" s="114"/>
      <c r="RCM2697" s="114"/>
      <c r="RCN2697" s="114"/>
      <c r="RCO2697" s="114"/>
      <c r="RCP2697" s="114"/>
      <c r="RCQ2697" s="114"/>
      <c r="RCR2697" s="114"/>
      <c r="RCS2697" s="114"/>
      <c r="RCT2697" s="114"/>
      <c r="RCU2697" s="114"/>
      <c r="RCV2697" s="114"/>
      <c r="RCW2697" s="114"/>
      <c r="RCX2697" s="114"/>
      <c r="RCY2697" s="114"/>
      <c r="RCZ2697" s="114"/>
      <c r="RDA2697" s="114"/>
      <c r="RDB2697" s="114"/>
      <c r="RDC2697" s="114"/>
      <c r="RDD2697" s="114"/>
      <c r="RDE2697" s="114"/>
      <c r="RDF2697" s="114"/>
      <c r="RDG2697" s="114"/>
      <c r="RDH2697" s="114"/>
      <c r="RDI2697" s="114"/>
      <c r="RDJ2697" s="114"/>
      <c r="RDK2697" s="114"/>
      <c r="RDL2697" s="114"/>
      <c r="RDM2697" s="114"/>
      <c r="RDN2697" s="114"/>
      <c r="RDO2697" s="114"/>
      <c r="RDP2697" s="114"/>
      <c r="RDQ2697" s="114"/>
      <c r="RDR2697" s="114"/>
      <c r="RDS2697" s="114"/>
      <c r="RDT2697" s="114"/>
      <c r="RDU2697" s="114"/>
      <c r="RDV2697" s="114"/>
      <c r="RDW2697" s="114"/>
      <c r="RDX2697" s="114"/>
      <c r="RDY2697" s="114"/>
      <c r="RDZ2697" s="114"/>
      <c r="REA2697" s="114"/>
      <c r="REB2697" s="114"/>
      <c r="REC2697" s="114"/>
      <c r="RED2697" s="114"/>
      <c r="REE2697" s="114"/>
      <c r="REF2697" s="114"/>
      <c r="REG2697" s="114"/>
      <c r="REH2697" s="114"/>
      <c r="REI2697" s="114"/>
      <c r="REJ2697" s="114"/>
      <c r="REK2697" s="114"/>
      <c r="REL2697" s="114"/>
      <c r="REM2697" s="114"/>
      <c r="REN2697" s="114"/>
      <c r="REO2697" s="114"/>
      <c r="REP2697" s="114"/>
      <c r="REQ2697" s="114"/>
      <c r="RER2697" s="114"/>
      <c r="RES2697" s="114"/>
      <c r="RET2697" s="114"/>
      <c r="REU2697" s="114"/>
      <c r="REV2697" s="114"/>
      <c r="REW2697" s="114"/>
      <c r="REX2697" s="114"/>
      <c r="REY2697" s="114"/>
      <c r="REZ2697" s="114"/>
      <c r="RFA2697" s="114"/>
      <c r="RFB2697" s="114"/>
      <c r="RFC2697" s="114"/>
      <c r="RFD2697" s="114"/>
      <c r="RFE2697" s="114"/>
      <c r="RFF2697" s="114"/>
      <c r="RFG2697" s="114"/>
      <c r="RFH2697" s="114"/>
      <c r="RFI2697" s="114"/>
      <c r="RFJ2697" s="114"/>
      <c r="RFK2697" s="114"/>
      <c r="RFL2697" s="114"/>
      <c r="RFM2697" s="114"/>
      <c r="RFN2697" s="114"/>
      <c r="RFO2697" s="114"/>
      <c r="RFP2697" s="114"/>
      <c r="RFQ2697" s="114"/>
      <c r="RFR2697" s="114"/>
      <c r="RFS2697" s="114"/>
      <c r="RFT2697" s="114"/>
      <c r="RFU2697" s="114"/>
      <c r="RFV2697" s="114"/>
      <c r="RFW2697" s="114"/>
      <c r="RFX2697" s="114"/>
      <c r="RFY2697" s="114"/>
      <c r="RFZ2697" s="114"/>
      <c r="RGA2697" s="114"/>
      <c r="RGB2697" s="114"/>
      <c r="RGC2697" s="114"/>
      <c r="RGD2697" s="114"/>
      <c r="RGE2697" s="114"/>
      <c r="RGF2697" s="114"/>
      <c r="RGG2697" s="114"/>
      <c r="RGH2697" s="114"/>
      <c r="RGI2697" s="114"/>
      <c r="RGJ2697" s="114"/>
      <c r="RGK2697" s="114"/>
      <c r="RGL2697" s="114"/>
      <c r="RGM2697" s="114"/>
      <c r="RGN2697" s="114"/>
      <c r="RGO2697" s="114"/>
      <c r="RGP2697" s="114"/>
      <c r="RGQ2697" s="114"/>
      <c r="RGR2697" s="114"/>
      <c r="RGS2697" s="114"/>
      <c r="RGT2697" s="114"/>
      <c r="RGU2697" s="114"/>
      <c r="RGV2697" s="114"/>
      <c r="RGW2697" s="114"/>
      <c r="RGX2697" s="114"/>
      <c r="RGY2697" s="114"/>
      <c r="RGZ2697" s="114"/>
      <c r="RHA2697" s="114"/>
      <c r="RHB2697" s="114"/>
      <c r="RHC2697" s="114"/>
      <c r="RHD2697" s="114"/>
      <c r="RHE2697" s="114"/>
      <c r="RHF2697" s="114"/>
      <c r="RHG2697" s="114"/>
      <c r="RHH2697" s="114"/>
      <c r="RHI2697" s="114"/>
      <c r="RHJ2697" s="114"/>
      <c r="RHK2697" s="114"/>
      <c r="RHL2697" s="114"/>
      <c r="RHM2697" s="114"/>
      <c r="RHN2697" s="114"/>
      <c r="RHO2697" s="114"/>
      <c r="RHP2697" s="114"/>
      <c r="RHQ2697" s="114"/>
      <c r="RHR2697" s="114"/>
      <c r="RHS2697" s="114"/>
      <c r="RHT2697" s="114"/>
      <c r="RHU2697" s="114"/>
      <c r="RHV2697" s="114"/>
      <c r="RHW2697" s="114"/>
      <c r="RHX2697" s="114"/>
      <c r="RHY2697" s="114"/>
      <c r="RHZ2697" s="114"/>
      <c r="RIA2697" s="114"/>
      <c r="RIB2697" s="114"/>
      <c r="RIC2697" s="114"/>
      <c r="RID2697" s="114"/>
      <c r="RIE2697" s="114"/>
      <c r="RIF2697" s="114"/>
      <c r="RIG2697" s="114"/>
      <c r="RIH2697" s="114"/>
      <c r="RII2697" s="114"/>
      <c r="RIJ2697" s="114"/>
      <c r="RIK2697" s="114"/>
      <c r="RIL2697" s="114"/>
      <c r="RIM2697" s="114"/>
      <c r="RIN2697" s="114"/>
      <c r="RIO2697" s="114"/>
      <c r="RIP2697" s="114"/>
      <c r="RIQ2697" s="114"/>
      <c r="RIR2697" s="114"/>
      <c r="RIS2697" s="114"/>
      <c r="RIT2697" s="114"/>
      <c r="RIU2697" s="114"/>
      <c r="RIV2697" s="114"/>
      <c r="RIW2697" s="114"/>
      <c r="RIX2697" s="114"/>
      <c r="RIY2697" s="114"/>
      <c r="RIZ2697" s="114"/>
      <c r="RJA2697" s="114"/>
      <c r="RJB2697" s="114"/>
      <c r="RJC2697" s="114"/>
      <c r="RJD2697" s="114"/>
      <c r="RJE2697" s="114"/>
      <c r="RJF2697" s="114"/>
      <c r="RJG2697" s="114"/>
      <c r="RJH2697" s="114"/>
      <c r="RJI2697" s="114"/>
      <c r="RJJ2697" s="114"/>
      <c r="RJK2697" s="114"/>
      <c r="RJL2697" s="114"/>
      <c r="RJM2697" s="114"/>
      <c r="RJN2697" s="114"/>
      <c r="RJO2697" s="114"/>
      <c r="RJP2697" s="114"/>
      <c r="RJQ2697" s="114"/>
      <c r="RJR2697" s="114"/>
      <c r="RJS2697" s="114"/>
      <c r="RJT2697" s="114"/>
      <c r="RJU2697" s="114"/>
      <c r="RJV2697" s="114"/>
      <c r="RJW2697" s="114"/>
      <c r="RJX2697" s="114"/>
      <c r="RJY2697" s="114"/>
      <c r="RJZ2697" s="114"/>
      <c r="RKA2697" s="114"/>
      <c r="RKB2697" s="114"/>
      <c r="RKC2697" s="114"/>
      <c r="RKD2697" s="114"/>
      <c r="RKE2697" s="114"/>
      <c r="RKF2697" s="114"/>
      <c r="RKG2697" s="114"/>
      <c r="RKH2697" s="114"/>
      <c r="RKI2697" s="114"/>
      <c r="RKJ2697" s="114"/>
      <c r="RKK2697" s="114"/>
      <c r="RKL2697" s="114"/>
      <c r="RKM2697" s="114"/>
      <c r="RKN2697" s="114"/>
      <c r="RKO2697" s="114"/>
      <c r="RKP2697" s="114"/>
      <c r="RKQ2697" s="114"/>
      <c r="RKR2697" s="114"/>
      <c r="RKS2697" s="114"/>
      <c r="RKT2697" s="114"/>
      <c r="RKU2697" s="114"/>
      <c r="RKV2697" s="114"/>
      <c r="RKW2697" s="114"/>
      <c r="RKX2697" s="114"/>
      <c r="RKY2697" s="114"/>
      <c r="RKZ2697" s="114"/>
      <c r="RLA2697" s="114"/>
      <c r="RLB2697" s="114"/>
      <c r="RLC2697" s="114"/>
      <c r="RLD2697" s="114"/>
      <c r="RLE2697" s="114"/>
      <c r="RLF2697" s="114"/>
      <c r="RLG2697" s="114"/>
      <c r="RLH2697" s="114"/>
      <c r="RLI2697" s="114"/>
      <c r="RLJ2697" s="114"/>
      <c r="RLK2697" s="114"/>
      <c r="RLL2697" s="114"/>
      <c r="RLM2697" s="114"/>
      <c r="RLN2697" s="114"/>
      <c r="RLO2697" s="114"/>
      <c r="RLP2697" s="114"/>
      <c r="RLQ2697" s="114"/>
      <c r="RLR2697" s="114"/>
      <c r="RLS2697" s="114"/>
      <c r="RLT2697" s="114"/>
      <c r="RLU2697" s="114"/>
      <c r="RLV2697" s="114"/>
      <c r="RLW2697" s="114"/>
      <c r="RLX2697" s="114"/>
      <c r="RLY2697" s="114"/>
      <c r="RLZ2697" s="114"/>
      <c r="RMA2697" s="114"/>
      <c r="RMB2697" s="114"/>
      <c r="RMC2697" s="114"/>
      <c r="RMD2697" s="114"/>
      <c r="RME2697" s="114"/>
      <c r="RMF2697" s="114"/>
      <c r="RMG2697" s="114"/>
      <c r="RMH2697" s="114"/>
      <c r="RMI2697" s="114"/>
      <c r="RMJ2697" s="114"/>
      <c r="RMK2697" s="114"/>
      <c r="RML2697" s="114"/>
      <c r="RMM2697" s="114"/>
      <c r="RMN2697" s="114"/>
      <c r="RMO2697" s="114"/>
      <c r="RMP2697" s="114"/>
      <c r="RMQ2697" s="114"/>
      <c r="RMR2697" s="114"/>
      <c r="RMS2697" s="114"/>
      <c r="RMT2697" s="114"/>
      <c r="RMU2697" s="114"/>
      <c r="RMV2697" s="114"/>
      <c r="RMW2697" s="114"/>
      <c r="RMX2697" s="114"/>
      <c r="RMY2697" s="114"/>
      <c r="RMZ2697" s="114"/>
      <c r="RNA2697" s="114"/>
      <c r="RNB2697" s="114"/>
      <c r="RNC2697" s="114"/>
      <c r="RND2697" s="114"/>
      <c r="RNE2697" s="114"/>
      <c r="RNF2697" s="114"/>
      <c r="RNG2697" s="114"/>
      <c r="RNH2697" s="114"/>
      <c r="RNI2697" s="114"/>
      <c r="RNJ2697" s="114"/>
      <c r="RNK2697" s="114"/>
      <c r="RNL2697" s="114"/>
      <c r="RNM2697" s="114"/>
      <c r="RNN2697" s="114"/>
      <c r="RNO2697" s="114"/>
      <c r="RNP2697" s="114"/>
      <c r="RNQ2697" s="114"/>
      <c r="RNR2697" s="114"/>
      <c r="RNS2697" s="114"/>
      <c r="RNT2697" s="114"/>
      <c r="RNU2697" s="114"/>
      <c r="RNV2697" s="114"/>
      <c r="RNW2697" s="114"/>
      <c r="RNX2697" s="114"/>
      <c r="RNY2697" s="114"/>
      <c r="RNZ2697" s="114"/>
      <c r="ROA2697" s="114"/>
      <c r="ROB2697" s="114"/>
      <c r="ROC2697" s="114"/>
      <c r="ROD2697" s="114"/>
      <c r="ROE2697" s="114"/>
      <c r="ROF2697" s="114"/>
      <c r="ROG2697" s="114"/>
      <c r="ROH2697" s="114"/>
      <c r="ROI2697" s="114"/>
      <c r="ROJ2697" s="114"/>
      <c r="ROK2697" s="114"/>
      <c r="ROL2697" s="114"/>
      <c r="ROM2697" s="114"/>
      <c r="RON2697" s="114"/>
      <c r="ROO2697" s="114"/>
      <c r="ROP2697" s="114"/>
      <c r="ROQ2697" s="114"/>
      <c r="ROR2697" s="114"/>
      <c r="ROS2697" s="114"/>
      <c r="ROT2697" s="114"/>
      <c r="ROU2697" s="114"/>
      <c r="ROV2697" s="114"/>
      <c r="ROW2697" s="114"/>
      <c r="ROX2697" s="114"/>
      <c r="ROY2697" s="114"/>
      <c r="ROZ2697" s="114"/>
      <c r="RPA2697" s="114"/>
      <c r="RPB2697" s="114"/>
      <c r="RPC2697" s="114"/>
      <c r="RPD2697" s="114"/>
      <c r="RPE2697" s="114"/>
      <c r="RPF2697" s="114"/>
      <c r="RPG2697" s="114"/>
      <c r="RPH2697" s="114"/>
      <c r="RPI2697" s="114"/>
      <c r="RPJ2697" s="114"/>
      <c r="RPK2697" s="114"/>
      <c r="RPL2697" s="114"/>
      <c r="RPM2697" s="114"/>
      <c r="RPN2697" s="114"/>
      <c r="RPO2697" s="114"/>
      <c r="RPP2697" s="114"/>
      <c r="RPQ2697" s="114"/>
      <c r="RPR2697" s="114"/>
      <c r="RPS2697" s="114"/>
      <c r="RPT2697" s="114"/>
      <c r="RPU2697" s="114"/>
      <c r="RPV2697" s="114"/>
      <c r="RPW2697" s="114"/>
      <c r="RPX2697" s="114"/>
      <c r="RPY2697" s="114"/>
      <c r="RPZ2697" s="114"/>
      <c r="RQA2697" s="114"/>
      <c r="RQB2697" s="114"/>
      <c r="RQC2697" s="114"/>
      <c r="RQD2697" s="114"/>
      <c r="RQE2697" s="114"/>
      <c r="RQF2697" s="114"/>
      <c r="RQG2697" s="114"/>
      <c r="RQH2697" s="114"/>
      <c r="RQI2697" s="114"/>
      <c r="RQJ2697" s="114"/>
      <c r="RQK2697" s="114"/>
      <c r="RQL2697" s="114"/>
      <c r="RQM2697" s="114"/>
      <c r="RQN2697" s="114"/>
      <c r="RQO2697" s="114"/>
      <c r="RQP2697" s="114"/>
      <c r="RQQ2697" s="114"/>
      <c r="RQR2697" s="114"/>
      <c r="RQS2697" s="114"/>
      <c r="RQT2697" s="114"/>
      <c r="RQU2697" s="114"/>
      <c r="RQV2697" s="114"/>
      <c r="RQW2697" s="114"/>
      <c r="RQX2697" s="114"/>
      <c r="RQY2697" s="114"/>
      <c r="RQZ2697" s="114"/>
      <c r="RRA2697" s="114"/>
      <c r="RRB2697" s="114"/>
      <c r="RRC2697" s="114"/>
      <c r="RRD2697" s="114"/>
      <c r="RRE2697" s="114"/>
      <c r="RRF2697" s="114"/>
      <c r="RRG2697" s="114"/>
      <c r="RRH2697" s="114"/>
      <c r="RRI2697" s="114"/>
      <c r="RRJ2697" s="114"/>
      <c r="RRK2697" s="114"/>
      <c r="RRL2697" s="114"/>
      <c r="RRM2697" s="114"/>
      <c r="RRN2697" s="114"/>
      <c r="RRO2697" s="114"/>
      <c r="RRP2697" s="114"/>
      <c r="RRQ2697" s="114"/>
      <c r="RRR2697" s="114"/>
      <c r="RRS2697" s="114"/>
      <c r="RRT2697" s="114"/>
      <c r="RRU2697" s="114"/>
      <c r="RRV2697" s="114"/>
      <c r="RRW2697" s="114"/>
      <c r="RRX2697" s="114"/>
      <c r="RRY2697" s="114"/>
      <c r="RRZ2697" s="114"/>
      <c r="RSA2697" s="114"/>
      <c r="RSB2697" s="114"/>
      <c r="RSC2697" s="114"/>
      <c r="RSD2697" s="114"/>
      <c r="RSE2697" s="114"/>
      <c r="RSF2697" s="114"/>
      <c r="RSG2697" s="114"/>
      <c r="RSH2697" s="114"/>
      <c r="RSI2697" s="114"/>
      <c r="RSJ2697" s="114"/>
      <c r="RSK2697" s="114"/>
      <c r="RSL2697" s="114"/>
      <c r="RSM2697" s="114"/>
      <c r="RSN2697" s="114"/>
      <c r="RSO2697" s="114"/>
      <c r="RSP2697" s="114"/>
      <c r="RSQ2697" s="114"/>
      <c r="RSR2697" s="114"/>
      <c r="RSS2697" s="114"/>
      <c r="RST2697" s="114"/>
      <c r="RSU2697" s="114"/>
      <c r="RSV2697" s="114"/>
      <c r="RSW2697" s="114"/>
      <c r="RSX2697" s="114"/>
      <c r="RSY2697" s="114"/>
      <c r="RSZ2697" s="114"/>
      <c r="RTA2697" s="114"/>
      <c r="RTB2697" s="114"/>
      <c r="RTC2697" s="114"/>
      <c r="RTD2697" s="114"/>
      <c r="RTE2697" s="114"/>
      <c r="RTF2697" s="114"/>
      <c r="RTG2697" s="114"/>
      <c r="RTH2697" s="114"/>
      <c r="RTI2697" s="114"/>
      <c r="RTJ2697" s="114"/>
      <c r="RTK2697" s="114"/>
      <c r="RTL2697" s="114"/>
      <c r="RTM2697" s="114"/>
      <c r="RTN2697" s="114"/>
      <c r="RTO2697" s="114"/>
      <c r="RTP2697" s="114"/>
      <c r="RTQ2697" s="114"/>
      <c r="RTR2697" s="114"/>
      <c r="RTS2697" s="114"/>
      <c r="RTT2697" s="114"/>
      <c r="RTU2697" s="114"/>
      <c r="RTV2697" s="114"/>
      <c r="RTW2697" s="114"/>
      <c r="RTX2697" s="114"/>
      <c r="RTY2697" s="114"/>
      <c r="RTZ2697" s="114"/>
      <c r="RUA2697" s="114"/>
      <c r="RUB2697" s="114"/>
      <c r="RUC2697" s="114"/>
      <c r="RUD2697" s="114"/>
      <c r="RUE2697" s="114"/>
      <c r="RUF2697" s="114"/>
      <c r="RUG2697" s="114"/>
      <c r="RUH2697" s="114"/>
      <c r="RUI2697" s="114"/>
      <c r="RUJ2697" s="114"/>
      <c r="RUK2697" s="114"/>
      <c r="RUL2697" s="114"/>
      <c r="RUM2697" s="114"/>
      <c r="RUN2697" s="114"/>
      <c r="RUO2697" s="114"/>
      <c r="RUP2697" s="114"/>
      <c r="RUQ2697" s="114"/>
      <c r="RUR2697" s="114"/>
      <c r="RUS2697" s="114"/>
      <c r="RUT2697" s="114"/>
      <c r="RUU2697" s="114"/>
      <c r="RUV2697" s="114"/>
      <c r="RUW2697" s="114"/>
      <c r="RUX2697" s="114"/>
      <c r="RUY2697" s="114"/>
      <c r="RUZ2697" s="114"/>
      <c r="RVA2697" s="114"/>
      <c r="RVB2697" s="114"/>
      <c r="RVC2697" s="114"/>
      <c r="RVD2697" s="114"/>
      <c r="RVE2697" s="114"/>
      <c r="RVF2697" s="114"/>
      <c r="RVG2697" s="114"/>
      <c r="RVH2697" s="114"/>
      <c r="RVI2697" s="114"/>
      <c r="RVJ2697" s="114"/>
      <c r="RVK2697" s="114"/>
      <c r="RVL2697" s="114"/>
      <c r="RVM2697" s="114"/>
      <c r="RVN2697" s="114"/>
      <c r="RVO2697" s="114"/>
      <c r="RVP2697" s="114"/>
      <c r="RVQ2697" s="114"/>
      <c r="RVR2697" s="114"/>
      <c r="RVS2697" s="114"/>
      <c r="RVT2697" s="114"/>
      <c r="RVU2697" s="114"/>
      <c r="RVV2697" s="114"/>
      <c r="RVW2697" s="114"/>
      <c r="RVX2697" s="114"/>
      <c r="RVY2697" s="114"/>
      <c r="RVZ2697" s="114"/>
      <c r="RWA2697" s="114"/>
      <c r="RWB2697" s="114"/>
      <c r="RWC2697" s="114"/>
      <c r="RWD2697" s="114"/>
      <c r="RWE2697" s="114"/>
      <c r="RWF2697" s="114"/>
      <c r="RWG2697" s="114"/>
      <c r="RWH2697" s="114"/>
      <c r="RWI2697" s="114"/>
      <c r="RWJ2697" s="114"/>
      <c r="RWK2697" s="114"/>
      <c r="RWL2697" s="114"/>
      <c r="RWM2697" s="114"/>
      <c r="RWN2697" s="114"/>
      <c r="RWO2697" s="114"/>
      <c r="RWP2697" s="114"/>
      <c r="RWQ2697" s="114"/>
      <c r="RWR2697" s="114"/>
      <c r="RWS2697" s="114"/>
      <c r="RWT2697" s="114"/>
      <c r="RWU2697" s="114"/>
      <c r="RWV2697" s="114"/>
      <c r="RWW2697" s="114"/>
      <c r="RWX2697" s="114"/>
      <c r="RWY2697" s="114"/>
      <c r="RWZ2697" s="114"/>
      <c r="RXA2697" s="114"/>
      <c r="RXB2697" s="114"/>
      <c r="RXC2697" s="114"/>
      <c r="RXD2697" s="114"/>
      <c r="RXE2697" s="114"/>
      <c r="RXF2697" s="114"/>
      <c r="RXG2697" s="114"/>
      <c r="RXH2697" s="114"/>
      <c r="RXI2697" s="114"/>
      <c r="RXJ2697" s="114"/>
      <c r="RXK2697" s="114"/>
      <c r="RXL2697" s="114"/>
      <c r="RXM2697" s="114"/>
      <c r="RXN2697" s="114"/>
      <c r="RXO2697" s="114"/>
      <c r="RXP2697" s="114"/>
      <c r="RXQ2697" s="114"/>
      <c r="RXR2697" s="114"/>
      <c r="RXS2697" s="114"/>
      <c r="RXT2697" s="114"/>
      <c r="RXU2697" s="114"/>
      <c r="RXV2697" s="114"/>
      <c r="RXW2697" s="114"/>
      <c r="RXX2697" s="114"/>
      <c r="RXY2697" s="114"/>
      <c r="RXZ2697" s="114"/>
      <c r="RYA2697" s="114"/>
      <c r="RYB2697" s="114"/>
      <c r="RYC2697" s="114"/>
      <c r="RYD2697" s="114"/>
      <c r="RYE2697" s="114"/>
      <c r="RYF2697" s="114"/>
      <c r="RYG2697" s="114"/>
      <c r="RYH2697" s="114"/>
      <c r="RYI2697" s="114"/>
      <c r="RYJ2697" s="114"/>
      <c r="RYK2697" s="114"/>
      <c r="RYL2697" s="114"/>
      <c r="RYM2697" s="114"/>
      <c r="RYN2697" s="114"/>
      <c r="RYO2697" s="114"/>
      <c r="RYP2697" s="114"/>
      <c r="RYQ2697" s="114"/>
      <c r="RYR2697" s="114"/>
      <c r="RYS2697" s="114"/>
      <c r="RYT2697" s="114"/>
      <c r="RYU2697" s="114"/>
      <c r="RYV2697" s="114"/>
      <c r="RYW2697" s="114"/>
      <c r="RYX2697" s="114"/>
      <c r="RYY2697" s="114"/>
      <c r="RYZ2697" s="114"/>
      <c r="RZA2697" s="114"/>
      <c r="RZB2697" s="114"/>
      <c r="RZC2697" s="114"/>
      <c r="RZD2697" s="114"/>
      <c r="RZE2697" s="114"/>
      <c r="RZF2697" s="114"/>
      <c r="RZG2697" s="114"/>
      <c r="RZH2697" s="114"/>
      <c r="RZI2697" s="114"/>
      <c r="RZJ2697" s="114"/>
      <c r="RZK2697" s="114"/>
      <c r="RZL2697" s="114"/>
      <c r="RZM2697" s="114"/>
      <c r="RZN2697" s="114"/>
      <c r="RZO2697" s="114"/>
      <c r="RZP2697" s="114"/>
      <c r="RZQ2697" s="114"/>
      <c r="RZR2697" s="114"/>
      <c r="RZS2697" s="114"/>
      <c r="RZT2697" s="114"/>
      <c r="RZU2697" s="114"/>
      <c r="RZV2697" s="114"/>
      <c r="RZW2697" s="114"/>
      <c r="RZX2697" s="114"/>
      <c r="RZY2697" s="114"/>
      <c r="RZZ2697" s="114"/>
      <c r="SAA2697" s="114"/>
      <c r="SAB2697" s="114"/>
      <c r="SAC2697" s="114"/>
      <c r="SAD2697" s="114"/>
      <c r="SAE2697" s="114"/>
      <c r="SAF2697" s="114"/>
      <c r="SAG2697" s="114"/>
      <c r="SAH2697" s="114"/>
      <c r="SAI2697" s="114"/>
      <c r="SAJ2697" s="114"/>
      <c r="SAK2697" s="114"/>
      <c r="SAL2697" s="114"/>
      <c r="SAM2697" s="114"/>
      <c r="SAN2697" s="114"/>
      <c r="SAO2697" s="114"/>
      <c r="SAP2697" s="114"/>
      <c r="SAQ2697" s="114"/>
      <c r="SAR2697" s="114"/>
      <c r="SAS2697" s="114"/>
      <c r="SAT2697" s="114"/>
      <c r="SAU2697" s="114"/>
      <c r="SAV2697" s="114"/>
      <c r="SAW2697" s="114"/>
      <c r="SAX2697" s="114"/>
      <c r="SAY2697" s="114"/>
      <c r="SAZ2697" s="114"/>
      <c r="SBA2697" s="114"/>
      <c r="SBB2697" s="114"/>
      <c r="SBC2697" s="114"/>
      <c r="SBD2697" s="114"/>
      <c r="SBE2697" s="114"/>
      <c r="SBF2697" s="114"/>
      <c r="SBG2697" s="114"/>
      <c r="SBH2697" s="114"/>
      <c r="SBI2697" s="114"/>
      <c r="SBJ2697" s="114"/>
      <c r="SBK2697" s="114"/>
      <c r="SBL2697" s="114"/>
      <c r="SBM2697" s="114"/>
      <c r="SBN2697" s="114"/>
      <c r="SBO2697" s="114"/>
      <c r="SBP2697" s="114"/>
      <c r="SBQ2697" s="114"/>
      <c r="SBR2697" s="114"/>
      <c r="SBS2697" s="114"/>
      <c r="SBT2697" s="114"/>
      <c r="SBU2697" s="114"/>
      <c r="SBV2697" s="114"/>
      <c r="SBW2697" s="114"/>
      <c r="SBX2697" s="114"/>
      <c r="SBY2697" s="114"/>
      <c r="SBZ2697" s="114"/>
      <c r="SCA2697" s="114"/>
      <c r="SCB2697" s="114"/>
      <c r="SCC2697" s="114"/>
      <c r="SCD2697" s="114"/>
      <c r="SCE2697" s="114"/>
      <c r="SCF2697" s="114"/>
      <c r="SCG2697" s="114"/>
      <c r="SCH2697" s="114"/>
      <c r="SCI2697" s="114"/>
      <c r="SCJ2697" s="114"/>
      <c r="SCK2697" s="114"/>
      <c r="SCL2697" s="114"/>
      <c r="SCM2697" s="114"/>
      <c r="SCN2697" s="114"/>
      <c r="SCO2697" s="114"/>
      <c r="SCP2697" s="114"/>
      <c r="SCQ2697" s="114"/>
      <c r="SCR2697" s="114"/>
      <c r="SCS2697" s="114"/>
      <c r="SCT2697" s="114"/>
      <c r="SCU2697" s="114"/>
      <c r="SCV2697" s="114"/>
      <c r="SCW2697" s="114"/>
      <c r="SCX2697" s="114"/>
      <c r="SCY2697" s="114"/>
      <c r="SCZ2697" s="114"/>
      <c r="SDA2697" s="114"/>
      <c r="SDB2697" s="114"/>
      <c r="SDC2697" s="114"/>
      <c r="SDD2697" s="114"/>
      <c r="SDE2697" s="114"/>
      <c r="SDF2697" s="114"/>
      <c r="SDG2697" s="114"/>
      <c r="SDH2697" s="114"/>
      <c r="SDI2697" s="114"/>
      <c r="SDJ2697" s="114"/>
      <c r="SDK2697" s="114"/>
      <c r="SDL2697" s="114"/>
      <c r="SDM2697" s="114"/>
      <c r="SDN2697" s="114"/>
      <c r="SDO2697" s="114"/>
      <c r="SDP2697" s="114"/>
      <c r="SDQ2697" s="114"/>
      <c r="SDR2697" s="114"/>
      <c r="SDS2697" s="114"/>
      <c r="SDT2697" s="114"/>
      <c r="SDU2697" s="114"/>
      <c r="SDV2697" s="114"/>
      <c r="SDW2697" s="114"/>
      <c r="SDX2697" s="114"/>
      <c r="SDY2697" s="114"/>
      <c r="SDZ2697" s="114"/>
      <c r="SEA2697" s="114"/>
      <c r="SEB2697" s="114"/>
      <c r="SEC2697" s="114"/>
      <c r="SED2697" s="114"/>
      <c r="SEE2697" s="114"/>
      <c r="SEF2697" s="114"/>
      <c r="SEG2697" s="114"/>
      <c r="SEH2697" s="114"/>
      <c r="SEI2697" s="114"/>
      <c r="SEJ2697" s="114"/>
      <c r="SEK2697" s="114"/>
      <c r="SEL2697" s="114"/>
      <c r="SEM2697" s="114"/>
      <c r="SEN2697" s="114"/>
      <c r="SEO2697" s="114"/>
      <c r="SEP2697" s="114"/>
      <c r="SEQ2697" s="114"/>
      <c r="SER2697" s="114"/>
      <c r="SES2697" s="114"/>
      <c r="SET2697" s="114"/>
      <c r="SEU2697" s="114"/>
      <c r="SEV2697" s="114"/>
      <c r="SEW2697" s="114"/>
      <c r="SEX2697" s="114"/>
      <c r="SEY2697" s="114"/>
      <c r="SEZ2697" s="114"/>
      <c r="SFA2697" s="114"/>
      <c r="SFB2697" s="114"/>
      <c r="SFC2697" s="114"/>
      <c r="SFD2697" s="114"/>
      <c r="SFE2697" s="114"/>
      <c r="SFF2697" s="114"/>
      <c r="SFG2697" s="114"/>
      <c r="SFH2697" s="114"/>
      <c r="SFI2697" s="114"/>
      <c r="SFJ2697" s="114"/>
      <c r="SFK2697" s="114"/>
      <c r="SFL2697" s="114"/>
      <c r="SFM2697" s="114"/>
      <c r="SFN2697" s="114"/>
      <c r="SFO2697" s="114"/>
      <c r="SFP2697" s="114"/>
      <c r="SFQ2697" s="114"/>
      <c r="SFR2697" s="114"/>
      <c r="SFS2697" s="114"/>
      <c r="SFT2697" s="114"/>
      <c r="SFU2697" s="114"/>
      <c r="SFV2697" s="114"/>
      <c r="SFW2697" s="114"/>
      <c r="SFX2697" s="114"/>
      <c r="SFY2697" s="114"/>
      <c r="SFZ2697" s="114"/>
      <c r="SGA2697" s="114"/>
      <c r="SGB2697" s="114"/>
      <c r="SGC2697" s="114"/>
      <c r="SGD2697" s="114"/>
      <c r="SGE2697" s="114"/>
      <c r="SGF2697" s="114"/>
      <c r="SGG2697" s="114"/>
      <c r="SGH2697" s="114"/>
      <c r="SGI2697" s="114"/>
      <c r="SGJ2697" s="114"/>
      <c r="SGK2697" s="114"/>
      <c r="SGL2697" s="114"/>
      <c r="SGM2697" s="114"/>
      <c r="SGN2697" s="114"/>
      <c r="SGO2697" s="114"/>
      <c r="SGP2697" s="114"/>
      <c r="SGQ2697" s="114"/>
      <c r="SGR2697" s="114"/>
      <c r="SGS2697" s="114"/>
      <c r="SGT2697" s="114"/>
      <c r="SGU2697" s="114"/>
      <c r="SGV2697" s="114"/>
      <c r="SGW2697" s="114"/>
      <c r="SGX2697" s="114"/>
      <c r="SGY2697" s="114"/>
      <c r="SGZ2697" s="114"/>
      <c r="SHA2697" s="114"/>
      <c r="SHB2697" s="114"/>
      <c r="SHC2697" s="114"/>
      <c r="SHD2697" s="114"/>
      <c r="SHE2697" s="114"/>
      <c r="SHF2697" s="114"/>
      <c r="SHG2697" s="114"/>
      <c r="SHH2697" s="114"/>
      <c r="SHI2697" s="114"/>
      <c r="SHJ2697" s="114"/>
      <c r="SHK2697" s="114"/>
      <c r="SHL2697" s="114"/>
      <c r="SHM2697" s="114"/>
      <c r="SHN2697" s="114"/>
      <c r="SHO2697" s="114"/>
      <c r="SHP2697" s="114"/>
      <c r="SHQ2697" s="114"/>
      <c r="SHR2697" s="114"/>
      <c r="SHS2697" s="114"/>
      <c r="SHT2697" s="114"/>
      <c r="SHU2697" s="114"/>
      <c r="SHV2697" s="114"/>
      <c r="SHW2697" s="114"/>
      <c r="SHX2697" s="114"/>
      <c r="SHY2697" s="114"/>
      <c r="SHZ2697" s="114"/>
      <c r="SIA2697" s="114"/>
      <c r="SIB2697" s="114"/>
      <c r="SIC2697" s="114"/>
      <c r="SID2697" s="114"/>
      <c r="SIE2697" s="114"/>
      <c r="SIF2697" s="114"/>
      <c r="SIG2697" s="114"/>
      <c r="SIH2697" s="114"/>
      <c r="SII2697" s="114"/>
      <c r="SIJ2697" s="114"/>
      <c r="SIK2697" s="114"/>
      <c r="SIL2697" s="114"/>
      <c r="SIM2697" s="114"/>
      <c r="SIN2697" s="114"/>
      <c r="SIO2697" s="114"/>
      <c r="SIP2697" s="114"/>
      <c r="SIQ2697" s="114"/>
      <c r="SIR2697" s="114"/>
      <c r="SIS2697" s="114"/>
      <c r="SIT2697" s="114"/>
      <c r="SIU2697" s="114"/>
      <c r="SIV2697" s="114"/>
      <c r="SIW2697" s="114"/>
      <c r="SIX2697" s="114"/>
      <c r="SIY2697" s="114"/>
      <c r="SIZ2697" s="114"/>
      <c r="SJA2697" s="114"/>
      <c r="SJB2697" s="114"/>
      <c r="SJC2697" s="114"/>
      <c r="SJD2697" s="114"/>
      <c r="SJE2697" s="114"/>
      <c r="SJF2697" s="114"/>
      <c r="SJG2697" s="114"/>
      <c r="SJH2697" s="114"/>
      <c r="SJI2697" s="114"/>
      <c r="SJJ2697" s="114"/>
      <c r="SJK2697" s="114"/>
      <c r="SJL2697" s="114"/>
      <c r="SJM2697" s="114"/>
      <c r="SJN2697" s="114"/>
      <c r="SJO2697" s="114"/>
      <c r="SJP2697" s="114"/>
      <c r="SJQ2697" s="114"/>
      <c r="SJR2697" s="114"/>
      <c r="SJS2697" s="114"/>
      <c r="SJT2697" s="114"/>
      <c r="SJU2697" s="114"/>
      <c r="SJV2697" s="114"/>
      <c r="SJW2697" s="114"/>
      <c r="SJX2697" s="114"/>
      <c r="SJY2697" s="114"/>
      <c r="SJZ2697" s="114"/>
      <c r="SKA2697" s="114"/>
      <c r="SKB2697" s="114"/>
      <c r="SKC2697" s="114"/>
      <c r="SKD2697" s="114"/>
      <c r="SKE2697" s="114"/>
      <c r="SKF2697" s="114"/>
      <c r="SKG2697" s="114"/>
      <c r="SKH2697" s="114"/>
      <c r="SKI2697" s="114"/>
      <c r="SKJ2697" s="114"/>
      <c r="SKK2697" s="114"/>
      <c r="SKL2697" s="114"/>
      <c r="SKM2697" s="114"/>
      <c r="SKN2697" s="114"/>
      <c r="SKO2697" s="114"/>
      <c r="SKP2697" s="114"/>
      <c r="SKQ2697" s="114"/>
      <c r="SKR2697" s="114"/>
      <c r="SKS2697" s="114"/>
      <c r="SKT2697" s="114"/>
      <c r="SKU2697" s="114"/>
      <c r="SKV2697" s="114"/>
      <c r="SKW2697" s="114"/>
      <c r="SKX2697" s="114"/>
      <c r="SKY2697" s="114"/>
      <c r="SKZ2697" s="114"/>
      <c r="SLA2697" s="114"/>
      <c r="SLB2697" s="114"/>
      <c r="SLC2697" s="114"/>
      <c r="SLD2697" s="114"/>
      <c r="SLE2697" s="114"/>
      <c r="SLF2697" s="114"/>
      <c r="SLG2697" s="114"/>
      <c r="SLH2697" s="114"/>
      <c r="SLI2697" s="114"/>
      <c r="SLJ2697" s="114"/>
      <c r="SLK2697" s="114"/>
      <c r="SLL2697" s="114"/>
      <c r="SLM2697" s="114"/>
      <c r="SLN2697" s="114"/>
      <c r="SLO2697" s="114"/>
      <c r="SLP2697" s="114"/>
      <c r="SLQ2697" s="114"/>
      <c r="SLR2697" s="114"/>
      <c r="SLS2697" s="114"/>
      <c r="SLT2697" s="114"/>
      <c r="SLU2697" s="114"/>
      <c r="SLV2697" s="114"/>
      <c r="SLW2697" s="114"/>
      <c r="SLX2697" s="114"/>
      <c r="SLY2697" s="114"/>
      <c r="SLZ2697" s="114"/>
      <c r="SMA2697" s="114"/>
      <c r="SMB2697" s="114"/>
      <c r="SMC2697" s="114"/>
      <c r="SMD2697" s="114"/>
      <c r="SME2697" s="114"/>
      <c r="SMF2697" s="114"/>
      <c r="SMG2697" s="114"/>
      <c r="SMH2697" s="114"/>
      <c r="SMI2697" s="114"/>
      <c r="SMJ2697" s="114"/>
      <c r="SMK2697" s="114"/>
      <c r="SML2697" s="114"/>
      <c r="SMM2697" s="114"/>
      <c r="SMN2697" s="114"/>
      <c r="SMO2697" s="114"/>
      <c r="SMP2697" s="114"/>
      <c r="SMQ2697" s="114"/>
      <c r="SMR2697" s="114"/>
      <c r="SMS2697" s="114"/>
      <c r="SMT2697" s="114"/>
      <c r="SMU2697" s="114"/>
      <c r="SMV2697" s="114"/>
      <c r="SMW2697" s="114"/>
      <c r="SMX2697" s="114"/>
      <c r="SMY2697" s="114"/>
      <c r="SMZ2697" s="114"/>
      <c r="SNA2697" s="114"/>
      <c r="SNB2697" s="114"/>
      <c r="SNC2697" s="114"/>
      <c r="SND2697" s="114"/>
      <c r="SNE2697" s="114"/>
      <c r="SNF2697" s="114"/>
      <c r="SNG2697" s="114"/>
      <c r="SNH2697" s="114"/>
      <c r="SNI2697" s="114"/>
      <c r="SNJ2697" s="114"/>
      <c r="SNK2697" s="114"/>
      <c r="SNL2697" s="114"/>
      <c r="SNM2697" s="114"/>
      <c r="SNN2697" s="114"/>
      <c r="SNO2697" s="114"/>
      <c r="SNP2697" s="114"/>
      <c r="SNQ2697" s="114"/>
      <c r="SNR2697" s="114"/>
      <c r="SNS2697" s="114"/>
      <c r="SNT2697" s="114"/>
      <c r="SNU2697" s="114"/>
      <c r="SNV2697" s="114"/>
      <c r="SNW2697" s="114"/>
      <c r="SNX2697" s="114"/>
      <c r="SNY2697" s="114"/>
      <c r="SNZ2697" s="114"/>
      <c r="SOA2697" s="114"/>
      <c r="SOB2697" s="114"/>
      <c r="SOC2697" s="114"/>
      <c r="SOD2697" s="114"/>
      <c r="SOE2697" s="114"/>
      <c r="SOF2697" s="114"/>
      <c r="SOG2697" s="114"/>
      <c r="SOH2697" s="114"/>
      <c r="SOI2697" s="114"/>
      <c r="SOJ2697" s="114"/>
      <c r="SOK2697" s="114"/>
      <c r="SOL2697" s="114"/>
      <c r="SOM2697" s="114"/>
      <c r="SON2697" s="114"/>
      <c r="SOO2697" s="114"/>
      <c r="SOP2697" s="114"/>
      <c r="SOQ2697" s="114"/>
      <c r="SOR2697" s="114"/>
      <c r="SOS2697" s="114"/>
      <c r="SOT2697" s="114"/>
      <c r="SOU2697" s="114"/>
      <c r="SOV2697" s="114"/>
      <c r="SOW2697" s="114"/>
      <c r="SOX2697" s="114"/>
      <c r="SOY2697" s="114"/>
      <c r="SOZ2697" s="114"/>
      <c r="SPA2697" s="114"/>
      <c r="SPB2697" s="114"/>
      <c r="SPC2697" s="114"/>
      <c r="SPD2697" s="114"/>
      <c r="SPE2697" s="114"/>
      <c r="SPF2697" s="114"/>
      <c r="SPG2697" s="114"/>
      <c r="SPH2697" s="114"/>
      <c r="SPI2697" s="114"/>
      <c r="SPJ2697" s="114"/>
      <c r="SPK2697" s="114"/>
      <c r="SPL2697" s="114"/>
      <c r="SPM2697" s="114"/>
      <c r="SPN2697" s="114"/>
      <c r="SPO2697" s="114"/>
      <c r="SPP2697" s="114"/>
      <c r="SPQ2697" s="114"/>
      <c r="SPR2697" s="114"/>
      <c r="SPS2697" s="114"/>
      <c r="SPT2697" s="114"/>
      <c r="SPU2697" s="114"/>
      <c r="SPV2697" s="114"/>
      <c r="SPW2697" s="114"/>
      <c r="SPX2697" s="114"/>
      <c r="SPY2697" s="114"/>
      <c r="SPZ2697" s="114"/>
      <c r="SQA2697" s="114"/>
      <c r="SQB2697" s="114"/>
      <c r="SQC2697" s="114"/>
      <c r="SQD2697" s="114"/>
      <c r="SQE2697" s="114"/>
      <c r="SQF2697" s="114"/>
      <c r="SQG2697" s="114"/>
      <c r="SQH2697" s="114"/>
      <c r="SQI2697" s="114"/>
      <c r="SQJ2697" s="114"/>
      <c r="SQK2697" s="114"/>
      <c r="SQL2697" s="114"/>
      <c r="SQM2697" s="114"/>
      <c r="SQN2697" s="114"/>
      <c r="SQO2697" s="114"/>
      <c r="SQP2697" s="114"/>
      <c r="SQQ2697" s="114"/>
      <c r="SQR2697" s="114"/>
      <c r="SQS2697" s="114"/>
      <c r="SQT2697" s="114"/>
      <c r="SQU2697" s="114"/>
      <c r="SQV2697" s="114"/>
      <c r="SQW2697" s="114"/>
      <c r="SQX2697" s="114"/>
      <c r="SQY2697" s="114"/>
      <c r="SQZ2697" s="114"/>
      <c r="SRA2697" s="114"/>
      <c r="SRB2697" s="114"/>
      <c r="SRC2697" s="114"/>
      <c r="SRD2697" s="114"/>
      <c r="SRE2697" s="114"/>
      <c r="SRF2697" s="114"/>
      <c r="SRG2697" s="114"/>
      <c r="SRH2697" s="114"/>
      <c r="SRI2697" s="114"/>
      <c r="SRJ2697" s="114"/>
      <c r="SRK2697" s="114"/>
      <c r="SRL2697" s="114"/>
      <c r="SRM2697" s="114"/>
      <c r="SRN2697" s="114"/>
      <c r="SRO2697" s="114"/>
      <c r="SRP2697" s="114"/>
      <c r="SRQ2697" s="114"/>
      <c r="SRR2697" s="114"/>
      <c r="SRS2697" s="114"/>
      <c r="SRT2697" s="114"/>
      <c r="SRU2697" s="114"/>
      <c r="SRV2697" s="114"/>
      <c r="SRW2697" s="114"/>
      <c r="SRX2697" s="114"/>
      <c r="SRY2697" s="114"/>
      <c r="SRZ2697" s="114"/>
      <c r="SSA2697" s="114"/>
      <c r="SSB2697" s="114"/>
      <c r="SSC2697" s="114"/>
      <c r="SSD2697" s="114"/>
      <c r="SSE2697" s="114"/>
      <c r="SSF2697" s="114"/>
      <c r="SSG2697" s="114"/>
      <c r="SSH2697" s="114"/>
      <c r="SSI2697" s="114"/>
      <c r="SSJ2697" s="114"/>
      <c r="SSK2697" s="114"/>
      <c r="SSL2697" s="114"/>
      <c r="SSM2697" s="114"/>
      <c r="SSN2697" s="114"/>
      <c r="SSO2697" s="114"/>
      <c r="SSP2697" s="114"/>
      <c r="SSQ2697" s="114"/>
      <c r="SSR2697" s="114"/>
      <c r="SSS2697" s="114"/>
      <c r="SST2697" s="114"/>
      <c r="SSU2697" s="114"/>
      <c r="SSV2697" s="114"/>
      <c r="SSW2697" s="114"/>
      <c r="SSX2697" s="114"/>
      <c r="SSY2697" s="114"/>
      <c r="SSZ2697" s="114"/>
      <c r="STA2697" s="114"/>
      <c r="STB2697" s="114"/>
      <c r="STC2697" s="114"/>
      <c r="STD2697" s="114"/>
      <c r="STE2697" s="114"/>
      <c r="STF2697" s="114"/>
      <c r="STG2697" s="114"/>
      <c r="STH2697" s="114"/>
      <c r="STI2697" s="114"/>
      <c r="STJ2697" s="114"/>
      <c r="STK2697" s="114"/>
      <c r="STL2697" s="114"/>
      <c r="STM2697" s="114"/>
      <c r="STN2697" s="114"/>
      <c r="STO2697" s="114"/>
      <c r="STP2697" s="114"/>
      <c r="STQ2697" s="114"/>
      <c r="STR2697" s="114"/>
      <c r="STS2697" s="114"/>
      <c r="STT2697" s="114"/>
      <c r="STU2697" s="114"/>
      <c r="STV2697" s="114"/>
      <c r="STW2697" s="114"/>
      <c r="STX2697" s="114"/>
      <c r="STY2697" s="114"/>
      <c r="STZ2697" s="114"/>
      <c r="SUA2697" s="114"/>
      <c r="SUB2697" s="114"/>
      <c r="SUC2697" s="114"/>
      <c r="SUD2697" s="114"/>
      <c r="SUE2697" s="114"/>
      <c r="SUF2697" s="114"/>
      <c r="SUG2697" s="114"/>
      <c r="SUH2697" s="114"/>
      <c r="SUI2697" s="114"/>
      <c r="SUJ2697" s="114"/>
      <c r="SUK2697" s="114"/>
      <c r="SUL2697" s="114"/>
      <c r="SUM2697" s="114"/>
      <c r="SUN2697" s="114"/>
      <c r="SUO2697" s="114"/>
      <c r="SUP2697" s="114"/>
      <c r="SUQ2697" s="114"/>
      <c r="SUR2697" s="114"/>
      <c r="SUS2697" s="114"/>
      <c r="SUT2697" s="114"/>
      <c r="SUU2697" s="114"/>
      <c r="SUV2697" s="114"/>
      <c r="SUW2697" s="114"/>
      <c r="SUX2697" s="114"/>
      <c r="SUY2697" s="114"/>
      <c r="SUZ2697" s="114"/>
      <c r="SVA2697" s="114"/>
      <c r="SVB2697" s="114"/>
      <c r="SVC2697" s="114"/>
      <c r="SVD2697" s="114"/>
      <c r="SVE2697" s="114"/>
      <c r="SVF2697" s="114"/>
      <c r="SVG2697" s="114"/>
      <c r="SVH2697" s="114"/>
      <c r="SVI2697" s="114"/>
      <c r="SVJ2697" s="114"/>
      <c r="SVK2697" s="114"/>
      <c r="SVL2697" s="114"/>
      <c r="SVM2697" s="114"/>
      <c r="SVN2697" s="114"/>
      <c r="SVO2697" s="114"/>
      <c r="SVP2697" s="114"/>
      <c r="SVQ2697" s="114"/>
      <c r="SVR2697" s="114"/>
      <c r="SVS2697" s="114"/>
      <c r="SVT2697" s="114"/>
      <c r="SVU2697" s="114"/>
      <c r="SVV2697" s="114"/>
      <c r="SVW2697" s="114"/>
      <c r="SVX2697" s="114"/>
      <c r="SVY2697" s="114"/>
      <c r="SVZ2697" s="114"/>
      <c r="SWA2697" s="114"/>
      <c r="SWB2697" s="114"/>
      <c r="SWC2697" s="114"/>
      <c r="SWD2697" s="114"/>
      <c r="SWE2697" s="114"/>
      <c r="SWF2697" s="114"/>
      <c r="SWG2697" s="114"/>
      <c r="SWH2697" s="114"/>
      <c r="SWI2697" s="114"/>
      <c r="SWJ2697" s="114"/>
      <c r="SWK2697" s="114"/>
      <c r="SWL2697" s="114"/>
      <c r="SWM2697" s="114"/>
      <c r="SWN2697" s="114"/>
      <c r="SWO2697" s="114"/>
      <c r="SWP2697" s="114"/>
      <c r="SWQ2697" s="114"/>
      <c r="SWR2697" s="114"/>
      <c r="SWS2697" s="114"/>
      <c r="SWT2697" s="114"/>
      <c r="SWU2697" s="114"/>
      <c r="SWV2697" s="114"/>
      <c r="SWW2697" s="114"/>
      <c r="SWX2697" s="114"/>
      <c r="SWY2697" s="114"/>
      <c r="SWZ2697" s="114"/>
      <c r="SXA2697" s="114"/>
      <c r="SXB2697" s="114"/>
      <c r="SXC2697" s="114"/>
      <c r="SXD2697" s="114"/>
      <c r="SXE2697" s="114"/>
      <c r="SXF2697" s="114"/>
      <c r="SXG2697" s="114"/>
      <c r="SXH2697" s="114"/>
      <c r="SXI2697" s="114"/>
      <c r="SXJ2697" s="114"/>
      <c r="SXK2697" s="114"/>
      <c r="SXL2697" s="114"/>
      <c r="SXM2697" s="114"/>
      <c r="SXN2697" s="114"/>
      <c r="SXO2697" s="114"/>
      <c r="SXP2697" s="114"/>
      <c r="SXQ2697" s="114"/>
      <c r="SXR2697" s="114"/>
      <c r="SXS2697" s="114"/>
      <c r="SXT2697" s="114"/>
      <c r="SXU2697" s="114"/>
      <c r="SXV2697" s="114"/>
      <c r="SXW2697" s="114"/>
      <c r="SXX2697" s="114"/>
      <c r="SXY2697" s="114"/>
      <c r="SXZ2697" s="114"/>
      <c r="SYA2697" s="114"/>
      <c r="SYB2697" s="114"/>
      <c r="SYC2697" s="114"/>
      <c r="SYD2697" s="114"/>
      <c r="SYE2697" s="114"/>
      <c r="SYF2697" s="114"/>
      <c r="SYG2697" s="114"/>
      <c r="SYH2697" s="114"/>
      <c r="SYI2697" s="114"/>
      <c r="SYJ2697" s="114"/>
      <c r="SYK2697" s="114"/>
      <c r="SYL2697" s="114"/>
      <c r="SYM2697" s="114"/>
      <c r="SYN2697" s="114"/>
      <c r="SYO2697" s="114"/>
      <c r="SYP2697" s="114"/>
      <c r="SYQ2697" s="114"/>
      <c r="SYR2697" s="114"/>
      <c r="SYS2697" s="114"/>
      <c r="SYT2697" s="114"/>
      <c r="SYU2697" s="114"/>
      <c r="SYV2697" s="114"/>
      <c r="SYW2697" s="114"/>
      <c r="SYX2697" s="114"/>
      <c r="SYY2697" s="114"/>
      <c r="SYZ2697" s="114"/>
      <c r="SZA2697" s="114"/>
      <c r="SZB2697" s="114"/>
      <c r="SZC2697" s="114"/>
      <c r="SZD2697" s="114"/>
      <c r="SZE2697" s="114"/>
      <c r="SZF2697" s="114"/>
      <c r="SZG2697" s="114"/>
      <c r="SZH2697" s="114"/>
      <c r="SZI2697" s="114"/>
      <c r="SZJ2697" s="114"/>
      <c r="SZK2697" s="114"/>
      <c r="SZL2697" s="114"/>
      <c r="SZM2697" s="114"/>
      <c r="SZN2697" s="114"/>
      <c r="SZO2697" s="114"/>
      <c r="SZP2697" s="114"/>
      <c r="SZQ2697" s="114"/>
      <c r="SZR2697" s="114"/>
      <c r="SZS2697" s="114"/>
      <c r="SZT2697" s="114"/>
      <c r="SZU2697" s="114"/>
      <c r="SZV2697" s="114"/>
      <c r="SZW2697" s="114"/>
      <c r="SZX2697" s="114"/>
      <c r="SZY2697" s="114"/>
      <c r="SZZ2697" s="114"/>
      <c r="TAA2697" s="114"/>
      <c r="TAB2697" s="114"/>
      <c r="TAC2697" s="114"/>
      <c r="TAD2697" s="114"/>
      <c r="TAE2697" s="114"/>
      <c r="TAF2697" s="114"/>
      <c r="TAG2697" s="114"/>
      <c r="TAH2697" s="114"/>
      <c r="TAI2697" s="114"/>
      <c r="TAJ2697" s="114"/>
      <c r="TAK2697" s="114"/>
      <c r="TAL2697" s="114"/>
      <c r="TAM2697" s="114"/>
      <c r="TAN2697" s="114"/>
      <c r="TAO2697" s="114"/>
      <c r="TAP2697" s="114"/>
      <c r="TAQ2697" s="114"/>
      <c r="TAR2697" s="114"/>
      <c r="TAS2697" s="114"/>
      <c r="TAT2697" s="114"/>
      <c r="TAU2697" s="114"/>
      <c r="TAV2697" s="114"/>
      <c r="TAW2697" s="114"/>
      <c r="TAX2697" s="114"/>
      <c r="TAY2697" s="114"/>
      <c r="TAZ2697" s="114"/>
      <c r="TBA2697" s="114"/>
      <c r="TBB2697" s="114"/>
      <c r="TBC2697" s="114"/>
      <c r="TBD2697" s="114"/>
      <c r="TBE2697" s="114"/>
      <c r="TBF2697" s="114"/>
      <c r="TBG2697" s="114"/>
      <c r="TBH2697" s="114"/>
      <c r="TBI2697" s="114"/>
      <c r="TBJ2697" s="114"/>
      <c r="TBK2697" s="114"/>
      <c r="TBL2697" s="114"/>
      <c r="TBM2697" s="114"/>
      <c r="TBN2697" s="114"/>
      <c r="TBO2697" s="114"/>
      <c r="TBP2697" s="114"/>
      <c r="TBQ2697" s="114"/>
      <c r="TBR2697" s="114"/>
      <c r="TBS2697" s="114"/>
      <c r="TBT2697" s="114"/>
      <c r="TBU2697" s="114"/>
      <c r="TBV2697" s="114"/>
      <c r="TBW2697" s="114"/>
      <c r="TBX2697" s="114"/>
      <c r="TBY2697" s="114"/>
      <c r="TBZ2697" s="114"/>
      <c r="TCA2697" s="114"/>
      <c r="TCB2697" s="114"/>
      <c r="TCC2697" s="114"/>
      <c r="TCD2697" s="114"/>
      <c r="TCE2697" s="114"/>
      <c r="TCF2697" s="114"/>
      <c r="TCG2697" s="114"/>
      <c r="TCH2697" s="114"/>
      <c r="TCI2697" s="114"/>
      <c r="TCJ2697" s="114"/>
      <c r="TCK2697" s="114"/>
      <c r="TCL2697" s="114"/>
      <c r="TCM2697" s="114"/>
      <c r="TCN2697" s="114"/>
      <c r="TCO2697" s="114"/>
      <c r="TCP2697" s="114"/>
      <c r="TCQ2697" s="114"/>
      <c r="TCR2697" s="114"/>
      <c r="TCS2697" s="114"/>
      <c r="TCT2697" s="114"/>
      <c r="TCU2697" s="114"/>
      <c r="TCV2697" s="114"/>
      <c r="TCW2697" s="114"/>
      <c r="TCX2697" s="114"/>
      <c r="TCY2697" s="114"/>
      <c r="TCZ2697" s="114"/>
      <c r="TDA2697" s="114"/>
      <c r="TDB2697" s="114"/>
      <c r="TDC2697" s="114"/>
      <c r="TDD2697" s="114"/>
      <c r="TDE2697" s="114"/>
      <c r="TDF2697" s="114"/>
      <c r="TDG2697" s="114"/>
      <c r="TDH2697" s="114"/>
      <c r="TDI2697" s="114"/>
      <c r="TDJ2697" s="114"/>
      <c r="TDK2697" s="114"/>
      <c r="TDL2697" s="114"/>
      <c r="TDM2697" s="114"/>
      <c r="TDN2697" s="114"/>
      <c r="TDO2697" s="114"/>
      <c r="TDP2697" s="114"/>
      <c r="TDQ2697" s="114"/>
      <c r="TDR2697" s="114"/>
      <c r="TDS2697" s="114"/>
      <c r="TDT2697" s="114"/>
      <c r="TDU2697" s="114"/>
      <c r="TDV2697" s="114"/>
      <c r="TDW2697" s="114"/>
      <c r="TDX2697" s="114"/>
      <c r="TDY2697" s="114"/>
      <c r="TDZ2697" s="114"/>
      <c r="TEA2697" s="114"/>
      <c r="TEB2697" s="114"/>
      <c r="TEC2697" s="114"/>
      <c r="TED2697" s="114"/>
      <c r="TEE2697" s="114"/>
      <c r="TEF2697" s="114"/>
      <c r="TEG2697" s="114"/>
      <c r="TEH2697" s="114"/>
      <c r="TEI2697" s="114"/>
      <c r="TEJ2697" s="114"/>
      <c r="TEK2697" s="114"/>
      <c r="TEL2697" s="114"/>
      <c r="TEM2697" s="114"/>
      <c r="TEN2697" s="114"/>
      <c r="TEO2697" s="114"/>
      <c r="TEP2697" s="114"/>
      <c r="TEQ2697" s="114"/>
      <c r="TER2697" s="114"/>
      <c r="TES2697" s="114"/>
      <c r="TET2697" s="114"/>
      <c r="TEU2697" s="114"/>
      <c r="TEV2697" s="114"/>
      <c r="TEW2697" s="114"/>
      <c r="TEX2697" s="114"/>
      <c r="TEY2697" s="114"/>
      <c r="TEZ2697" s="114"/>
      <c r="TFA2697" s="114"/>
      <c r="TFB2697" s="114"/>
      <c r="TFC2697" s="114"/>
      <c r="TFD2697" s="114"/>
      <c r="TFE2697" s="114"/>
      <c r="TFF2697" s="114"/>
      <c r="TFG2697" s="114"/>
      <c r="TFH2697" s="114"/>
      <c r="TFI2697" s="114"/>
      <c r="TFJ2697" s="114"/>
      <c r="TFK2697" s="114"/>
      <c r="TFL2697" s="114"/>
      <c r="TFM2697" s="114"/>
      <c r="TFN2697" s="114"/>
      <c r="TFO2697" s="114"/>
      <c r="TFP2697" s="114"/>
      <c r="TFQ2697" s="114"/>
      <c r="TFR2697" s="114"/>
      <c r="TFS2697" s="114"/>
      <c r="TFT2697" s="114"/>
      <c r="TFU2697" s="114"/>
      <c r="TFV2697" s="114"/>
      <c r="TFW2697" s="114"/>
      <c r="TFX2697" s="114"/>
      <c r="TFY2697" s="114"/>
      <c r="TFZ2697" s="114"/>
      <c r="TGA2697" s="114"/>
      <c r="TGB2697" s="114"/>
      <c r="TGC2697" s="114"/>
      <c r="TGD2697" s="114"/>
      <c r="TGE2697" s="114"/>
      <c r="TGF2697" s="114"/>
      <c r="TGG2697" s="114"/>
      <c r="TGH2697" s="114"/>
      <c r="TGI2697" s="114"/>
      <c r="TGJ2697" s="114"/>
      <c r="TGK2697" s="114"/>
      <c r="TGL2697" s="114"/>
      <c r="TGM2697" s="114"/>
      <c r="TGN2697" s="114"/>
      <c r="TGO2697" s="114"/>
      <c r="TGP2697" s="114"/>
      <c r="TGQ2697" s="114"/>
      <c r="TGR2697" s="114"/>
      <c r="TGS2697" s="114"/>
      <c r="TGT2697" s="114"/>
      <c r="TGU2697" s="114"/>
      <c r="TGV2697" s="114"/>
      <c r="TGW2697" s="114"/>
      <c r="TGX2697" s="114"/>
      <c r="TGY2697" s="114"/>
      <c r="TGZ2697" s="114"/>
      <c r="THA2697" s="114"/>
      <c r="THB2697" s="114"/>
      <c r="THC2697" s="114"/>
      <c r="THD2697" s="114"/>
      <c r="THE2697" s="114"/>
      <c r="THF2697" s="114"/>
      <c r="THG2697" s="114"/>
      <c r="THH2697" s="114"/>
      <c r="THI2697" s="114"/>
      <c r="THJ2697" s="114"/>
      <c r="THK2697" s="114"/>
      <c r="THL2697" s="114"/>
      <c r="THM2697" s="114"/>
      <c r="THN2697" s="114"/>
      <c r="THO2697" s="114"/>
      <c r="THP2697" s="114"/>
      <c r="THQ2697" s="114"/>
      <c r="THR2697" s="114"/>
      <c r="THS2697" s="114"/>
      <c r="THT2697" s="114"/>
      <c r="THU2697" s="114"/>
      <c r="THV2697" s="114"/>
      <c r="THW2697" s="114"/>
      <c r="THX2697" s="114"/>
      <c r="THY2697" s="114"/>
      <c r="THZ2697" s="114"/>
      <c r="TIA2697" s="114"/>
      <c r="TIB2697" s="114"/>
      <c r="TIC2697" s="114"/>
      <c r="TID2697" s="114"/>
      <c r="TIE2697" s="114"/>
      <c r="TIF2697" s="114"/>
      <c r="TIG2697" s="114"/>
      <c r="TIH2697" s="114"/>
      <c r="TII2697" s="114"/>
      <c r="TIJ2697" s="114"/>
      <c r="TIK2697" s="114"/>
      <c r="TIL2697" s="114"/>
      <c r="TIM2697" s="114"/>
      <c r="TIN2697" s="114"/>
      <c r="TIO2697" s="114"/>
      <c r="TIP2697" s="114"/>
      <c r="TIQ2697" s="114"/>
      <c r="TIR2697" s="114"/>
      <c r="TIS2697" s="114"/>
      <c r="TIT2697" s="114"/>
      <c r="TIU2697" s="114"/>
      <c r="TIV2697" s="114"/>
      <c r="TIW2697" s="114"/>
      <c r="TIX2697" s="114"/>
      <c r="TIY2697" s="114"/>
      <c r="TIZ2697" s="114"/>
      <c r="TJA2697" s="114"/>
      <c r="TJB2697" s="114"/>
      <c r="TJC2697" s="114"/>
      <c r="TJD2697" s="114"/>
      <c r="TJE2697" s="114"/>
      <c r="TJF2697" s="114"/>
      <c r="TJG2697" s="114"/>
      <c r="TJH2697" s="114"/>
      <c r="TJI2697" s="114"/>
      <c r="TJJ2697" s="114"/>
      <c r="TJK2697" s="114"/>
      <c r="TJL2697" s="114"/>
      <c r="TJM2697" s="114"/>
      <c r="TJN2697" s="114"/>
      <c r="TJO2697" s="114"/>
      <c r="TJP2697" s="114"/>
      <c r="TJQ2697" s="114"/>
      <c r="TJR2697" s="114"/>
      <c r="TJS2697" s="114"/>
      <c r="TJT2697" s="114"/>
      <c r="TJU2697" s="114"/>
      <c r="TJV2697" s="114"/>
      <c r="TJW2697" s="114"/>
      <c r="TJX2697" s="114"/>
      <c r="TJY2697" s="114"/>
      <c r="TJZ2697" s="114"/>
      <c r="TKA2697" s="114"/>
      <c r="TKB2697" s="114"/>
      <c r="TKC2697" s="114"/>
      <c r="TKD2697" s="114"/>
      <c r="TKE2697" s="114"/>
      <c r="TKF2697" s="114"/>
      <c r="TKG2697" s="114"/>
      <c r="TKH2697" s="114"/>
      <c r="TKI2697" s="114"/>
      <c r="TKJ2697" s="114"/>
      <c r="TKK2697" s="114"/>
      <c r="TKL2697" s="114"/>
      <c r="TKM2697" s="114"/>
      <c r="TKN2697" s="114"/>
      <c r="TKO2697" s="114"/>
      <c r="TKP2697" s="114"/>
      <c r="TKQ2697" s="114"/>
      <c r="TKR2697" s="114"/>
      <c r="TKS2697" s="114"/>
      <c r="TKT2697" s="114"/>
      <c r="TKU2697" s="114"/>
      <c r="TKV2697" s="114"/>
      <c r="TKW2697" s="114"/>
      <c r="TKX2697" s="114"/>
      <c r="TKY2697" s="114"/>
      <c r="TKZ2697" s="114"/>
      <c r="TLA2697" s="114"/>
      <c r="TLB2697" s="114"/>
      <c r="TLC2697" s="114"/>
      <c r="TLD2697" s="114"/>
      <c r="TLE2697" s="114"/>
      <c r="TLF2697" s="114"/>
      <c r="TLG2697" s="114"/>
      <c r="TLH2697" s="114"/>
      <c r="TLI2697" s="114"/>
      <c r="TLJ2697" s="114"/>
      <c r="TLK2697" s="114"/>
      <c r="TLL2697" s="114"/>
      <c r="TLM2697" s="114"/>
      <c r="TLN2697" s="114"/>
      <c r="TLO2697" s="114"/>
      <c r="TLP2697" s="114"/>
      <c r="TLQ2697" s="114"/>
      <c r="TLR2697" s="114"/>
      <c r="TLS2697" s="114"/>
      <c r="TLT2697" s="114"/>
      <c r="TLU2697" s="114"/>
      <c r="TLV2697" s="114"/>
      <c r="TLW2697" s="114"/>
      <c r="TLX2697" s="114"/>
      <c r="TLY2697" s="114"/>
      <c r="TLZ2697" s="114"/>
      <c r="TMA2697" s="114"/>
      <c r="TMB2697" s="114"/>
      <c r="TMC2697" s="114"/>
      <c r="TMD2697" s="114"/>
      <c r="TME2697" s="114"/>
      <c r="TMF2697" s="114"/>
      <c r="TMG2697" s="114"/>
      <c r="TMH2697" s="114"/>
      <c r="TMI2697" s="114"/>
      <c r="TMJ2697" s="114"/>
      <c r="TMK2697" s="114"/>
      <c r="TML2697" s="114"/>
      <c r="TMM2697" s="114"/>
      <c r="TMN2697" s="114"/>
      <c r="TMO2697" s="114"/>
      <c r="TMP2697" s="114"/>
      <c r="TMQ2697" s="114"/>
      <c r="TMR2697" s="114"/>
      <c r="TMS2697" s="114"/>
      <c r="TMT2697" s="114"/>
      <c r="TMU2697" s="114"/>
      <c r="TMV2697" s="114"/>
      <c r="TMW2697" s="114"/>
      <c r="TMX2697" s="114"/>
      <c r="TMY2697" s="114"/>
      <c r="TMZ2697" s="114"/>
      <c r="TNA2697" s="114"/>
      <c r="TNB2697" s="114"/>
      <c r="TNC2697" s="114"/>
      <c r="TND2697" s="114"/>
      <c r="TNE2697" s="114"/>
      <c r="TNF2697" s="114"/>
      <c r="TNG2697" s="114"/>
      <c r="TNH2697" s="114"/>
      <c r="TNI2697" s="114"/>
      <c r="TNJ2697" s="114"/>
      <c r="TNK2697" s="114"/>
      <c r="TNL2697" s="114"/>
      <c r="TNM2697" s="114"/>
      <c r="TNN2697" s="114"/>
      <c r="TNO2697" s="114"/>
      <c r="TNP2697" s="114"/>
      <c r="TNQ2697" s="114"/>
      <c r="TNR2697" s="114"/>
      <c r="TNS2697" s="114"/>
      <c r="TNT2697" s="114"/>
      <c r="TNU2697" s="114"/>
      <c r="TNV2697" s="114"/>
      <c r="TNW2697" s="114"/>
      <c r="TNX2697" s="114"/>
      <c r="TNY2697" s="114"/>
      <c r="TNZ2697" s="114"/>
      <c r="TOA2697" s="114"/>
      <c r="TOB2697" s="114"/>
      <c r="TOC2697" s="114"/>
      <c r="TOD2697" s="114"/>
      <c r="TOE2697" s="114"/>
      <c r="TOF2697" s="114"/>
      <c r="TOG2697" s="114"/>
      <c r="TOH2697" s="114"/>
      <c r="TOI2697" s="114"/>
      <c r="TOJ2697" s="114"/>
      <c r="TOK2697" s="114"/>
      <c r="TOL2697" s="114"/>
      <c r="TOM2697" s="114"/>
      <c r="TON2697" s="114"/>
      <c r="TOO2697" s="114"/>
      <c r="TOP2697" s="114"/>
      <c r="TOQ2697" s="114"/>
      <c r="TOR2697" s="114"/>
      <c r="TOS2697" s="114"/>
      <c r="TOT2697" s="114"/>
      <c r="TOU2697" s="114"/>
      <c r="TOV2697" s="114"/>
      <c r="TOW2697" s="114"/>
      <c r="TOX2697" s="114"/>
      <c r="TOY2697" s="114"/>
      <c r="TOZ2697" s="114"/>
      <c r="TPA2697" s="114"/>
      <c r="TPB2697" s="114"/>
      <c r="TPC2697" s="114"/>
      <c r="TPD2697" s="114"/>
      <c r="TPE2697" s="114"/>
      <c r="TPF2697" s="114"/>
      <c r="TPG2697" s="114"/>
      <c r="TPH2697" s="114"/>
      <c r="TPI2697" s="114"/>
      <c r="TPJ2697" s="114"/>
      <c r="TPK2697" s="114"/>
      <c r="TPL2697" s="114"/>
      <c r="TPM2697" s="114"/>
      <c r="TPN2697" s="114"/>
      <c r="TPO2697" s="114"/>
      <c r="TPP2697" s="114"/>
      <c r="TPQ2697" s="114"/>
      <c r="TPR2697" s="114"/>
      <c r="TPS2697" s="114"/>
      <c r="TPT2697" s="114"/>
      <c r="TPU2697" s="114"/>
      <c r="TPV2697" s="114"/>
      <c r="TPW2697" s="114"/>
      <c r="TPX2697" s="114"/>
      <c r="TPY2697" s="114"/>
      <c r="TPZ2697" s="114"/>
      <c r="TQA2697" s="114"/>
      <c r="TQB2697" s="114"/>
      <c r="TQC2697" s="114"/>
      <c r="TQD2697" s="114"/>
      <c r="TQE2697" s="114"/>
      <c r="TQF2697" s="114"/>
      <c r="TQG2697" s="114"/>
      <c r="TQH2697" s="114"/>
      <c r="TQI2697" s="114"/>
      <c r="TQJ2697" s="114"/>
      <c r="TQK2697" s="114"/>
      <c r="TQL2697" s="114"/>
      <c r="TQM2697" s="114"/>
      <c r="TQN2697" s="114"/>
      <c r="TQO2697" s="114"/>
      <c r="TQP2697" s="114"/>
      <c r="TQQ2697" s="114"/>
      <c r="TQR2697" s="114"/>
      <c r="TQS2697" s="114"/>
      <c r="TQT2697" s="114"/>
      <c r="TQU2697" s="114"/>
      <c r="TQV2697" s="114"/>
      <c r="TQW2697" s="114"/>
      <c r="TQX2697" s="114"/>
      <c r="TQY2697" s="114"/>
      <c r="TQZ2697" s="114"/>
      <c r="TRA2697" s="114"/>
      <c r="TRB2697" s="114"/>
      <c r="TRC2697" s="114"/>
      <c r="TRD2697" s="114"/>
      <c r="TRE2697" s="114"/>
      <c r="TRF2697" s="114"/>
      <c r="TRG2697" s="114"/>
      <c r="TRH2697" s="114"/>
      <c r="TRI2697" s="114"/>
      <c r="TRJ2697" s="114"/>
      <c r="TRK2697" s="114"/>
      <c r="TRL2697" s="114"/>
      <c r="TRM2697" s="114"/>
      <c r="TRN2697" s="114"/>
      <c r="TRO2697" s="114"/>
      <c r="TRP2697" s="114"/>
      <c r="TRQ2697" s="114"/>
      <c r="TRR2697" s="114"/>
      <c r="TRS2697" s="114"/>
      <c r="TRT2697" s="114"/>
      <c r="TRU2697" s="114"/>
      <c r="TRV2697" s="114"/>
      <c r="TRW2697" s="114"/>
      <c r="TRX2697" s="114"/>
      <c r="TRY2697" s="114"/>
      <c r="TRZ2697" s="114"/>
      <c r="TSA2697" s="114"/>
      <c r="TSB2697" s="114"/>
      <c r="TSC2697" s="114"/>
      <c r="TSD2697" s="114"/>
      <c r="TSE2697" s="114"/>
      <c r="TSF2697" s="114"/>
      <c r="TSG2697" s="114"/>
      <c r="TSH2697" s="114"/>
      <c r="TSI2697" s="114"/>
      <c r="TSJ2697" s="114"/>
      <c r="TSK2697" s="114"/>
      <c r="TSL2697" s="114"/>
      <c r="TSM2697" s="114"/>
      <c r="TSN2697" s="114"/>
      <c r="TSO2697" s="114"/>
      <c r="TSP2697" s="114"/>
      <c r="TSQ2697" s="114"/>
      <c r="TSR2697" s="114"/>
      <c r="TSS2697" s="114"/>
      <c r="TST2697" s="114"/>
      <c r="TSU2697" s="114"/>
      <c r="TSV2697" s="114"/>
      <c r="TSW2697" s="114"/>
      <c r="TSX2697" s="114"/>
      <c r="TSY2697" s="114"/>
      <c r="TSZ2697" s="114"/>
      <c r="TTA2697" s="114"/>
      <c r="TTB2697" s="114"/>
      <c r="TTC2697" s="114"/>
      <c r="TTD2697" s="114"/>
      <c r="TTE2697" s="114"/>
      <c r="TTF2697" s="114"/>
      <c r="TTG2697" s="114"/>
      <c r="TTH2697" s="114"/>
      <c r="TTI2697" s="114"/>
      <c r="TTJ2697" s="114"/>
      <c r="TTK2697" s="114"/>
      <c r="TTL2697" s="114"/>
      <c r="TTM2697" s="114"/>
      <c r="TTN2697" s="114"/>
      <c r="TTO2697" s="114"/>
      <c r="TTP2697" s="114"/>
      <c r="TTQ2697" s="114"/>
      <c r="TTR2697" s="114"/>
      <c r="TTS2697" s="114"/>
      <c r="TTT2697" s="114"/>
      <c r="TTU2697" s="114"/>
      <c r="TTV2697" s="114"/>
      <c r="TTW2697" s="114"/>
      <c r="TTX2697" s="114"/>
      <c r="TTY2697" s="114"/>
      <c r="TTZ2697" s="114"/>
      <c r="TUA2697" s="114"/>
      <c r="TUB2697" s="114"/>
      <c r="TUC2697" s="114"/>
      <c r="TUD2697" s="114"/>
      <c r="TUE2697" s="114"/>
      <c r="TUF2697" s="114"/>
      <c r="TUG2697" s="114"/>
      <c r="TUH2697" s="114"/>
      <c r="TUI2697" s="114"/>
      <c r="TUJ2697" s="114"/>
      <c r="TUK2697" s="114"/>
      <c r="TUL2697" s="114"/>
      <c r="TUM2697" s="114"/>
      <c r="TUN2697" s="114"/>
      <c r="TUO2697" s="114"/>
      <c r="TUP2697" s="114"/>
      <c r="TUQ2697" s="114"/>
      <c r="TUR2697" s="114"/>
      <c r="TUS2697" s="114"/>
      <c r="TUT2697" s="114"/>
      <c r="TUU2697" s="114"/>
      <c r="TUV2697" s="114"/>
      <c r="TUW2697" s="114"/>
      <c r="TUX2697" s="114"/>
      <c r="TUY2697" s="114"/>
      <c r="TUZ2697" s="114"/>
      <c r="TVA2697" s="114"/>
      <c r="TVB2697" s="114"/>
      <c r="TVC2697" s="114"/>
      <c r="TVD2697" s="114"/>
      <c r="TVE2697" s="114"/>
      <c r="TVF2697" s="114"/>
      <c r="TVG2697" s="114"/>
      <c r="TVH2697" s="114"/>
      <c r="TVI2697" s="114"/>
      <c r="TVJ2697" s="114"/>
      <c r="TVK2697" s="114"/>
      <c r="TVL2697" s="114"/>
      <c r="TVM2697" s="114"/>
      <c r="TVN2697" s="114"/>
      <c r="TVO2697" s="114"/>
      <c r="TVP2697" s="114"/>
      <c r="TVQ2697" s="114"/>
      <c r="TVR2697" s="114"/>
      <c r="TVS2697" s="114"/>
      <c r="TVT2697" s="114"/>
      <c r="TVU2697" s="114"/>
      <c r="TVV2697" s="114"/>
      <c r="TVW2697" s="114"/>
      <c r="TVX2697" s="114"/>
      <c r="TVY2697" s="114"/>
      <c r="TVZ2697" s="114"/>
      <c r="TWA2697" s="114"/>
      <c r="TWB2697" s="114"/>
      <c r="TWC2697" s="114"/>
      <c r="TWD2697" s="114"/>
      <c r="TWE2697" s="114"/>
      <c r="TWF2697" s="114"/>
      <c r="TWG2697" s="114"/>
      <c r="TWH2697" s="114"/>
      <c r="TWI2697" s="114"/>
      <c r="TWJ2697" s="114"/>
      <c r="TWK2697" s="114"/>
      <c r="TWL2697" s="114"/>
      <c r="TWM2697" s="114"/>
      <c r="TWN2697" s="114"/>
      <c r="TWO2697" s="114"/>
      <c r="TWP2697" s="114"/>
      <c r="TWQ2697" s="114"/>
      <c r="TWR2697" s="114"/>
      <c r="TWS2697" s="114"/>
      <c r="TWT2697" s="114"/>
      <c r="TWU2697" s="114"/>
      <c r="TWV2697" s="114"/>
      <c r="TWW2697" s="114"/>
      <c r="TWX2697" s="114"/>
      <c r="TWY2697" s="114"/>
      <c r="TWZ2697" s="114"/>
      <c r="TXA2697" s="114"/>
      <c r="TXB2697" s="114"/>
      <c r="TXC2697" s="114"/>
      <c r="TXD2697" s="114"/>
      <c r="TXE2697" s="114"/>
      <c r="TXF2697" s="114"/>
      <c r="TXG2697" s="114"/>
      <c r="TXH2697" s="114"/>
      <c r="TXI2697" s="114"/>
      <c r="TXJ2697" s="114"/>
      <c r="TXK2697" s="114"/>
      <c r="TXL2697" s="114"/>
      <c r="TXM2697" s="114"/>
      <c r="TXN2697" s="114"/>
      <c r="TXO2697" s="114"/>
      <c r="TXP2697" s="114"/>
      <c r="TXQ2697" s="114"/>
      <c r="TXR2697" s="114"/>
      <c r="TXS2697" s="114"/>
      <c r="TXT2697" s="114"/>
      <c r="TXU2697" s="114"/>
      <c r="TXV2697" s="114"/>
      <c r="TXW2697" s="114"/>
      <c r="TXX2697" s="114"/>
      <c r="TXY2697" s="114"/>
      <c r="TXZ2697" s="114"/>
      <c r="TYA2697" s="114"/>
      <c r="TYB2697" s="114"/>
      <c r="TYC2697" s="114"/>
      <c r="TYD2697" s="114"/>
      <c r="TYE2697" s="114"/>
      <c r="TYF2697" s="114"/>
      <c r="TYG2697" s="114"/>
      <c r="TYH2697" s="114"/>
      <c r="TYI2697" s="114"/>
      <c r="TYJ2697" s="114"/>
      <c r="TYK2697" s="114"/>
      <c r="TYL2697" s="114"/>
      <c r="TYM2697" s="114"/>
      <c r="TYN2697" s="114"/>
      <c r="TYO2697" s="114"/>
      <c r="TYP2697" s="114"/>
      <c r="TYQ2697" s="114"/>
      <c r="TYR2697" s="114"/>
      <c r="TYS2697" s="114"/>
      <c r="TYT2697" s="114"/>
      <c r="TYU2697" s="114"/>
      <c r="TYV2697" s="114"/>
      <c r="TYW2697" s="114"/>
      <c r="TYX2697" s="114"/>
      <c r="TYY2697" s="114"/>
      <c r="TYZ2697" s="114"/>
      <c r="TZA2697" s="114"/>
      <c r="TZB2697" s="114"/>
      <c r="TZC2697" s="114"/>
      <c r="TZD2697" s="114"/>
      <c r="TZE2697" s="114"/>
      <c r="TZF2697" s="114"/>
      <c r="TZG2697" s="114"/>
      <c r="TZH2697" s="114"/>
      <c r="TZI2697" s="114"/>
      <c r="TZJ2697" s="114"/>
      <c r="TZK2697" s="114"/>
      <c r="TZL2697" s="114"/>
      <c r="TZM2697" s="114"/>
      <c r="TZN2697" s="114"/>
      <c r="TZO2697" s="114"/>
      <c r="TZP2697" s="114"/>
      <c r="TZQ2697" s="114"/>
      <c r="TZR2697" s="114"/>
      <c r="TZS2697" s="114"/>
      <c r="TZT2697" s="114"/>
      <c r="TZU2697" s="114"/>
      <c r="TZV2697" s="114"/>
      <c r="TZW2697" s="114"/>
      <c r="TZX2697" s="114"/>
      <c r="TZY2697" s="114"/>
      <c r="TZZ2697" s="114"/>
      <c r="UAA2697" s="114"/>
      <c r="UAB2697" s="114"/>
      <c r="UAC2697" s="114"/>
      <c r="UAD2697" s="114"/>
      <c r="UAE2697" s="114"/>
      <c r="UAF2697" s="114"/>
      <c r="UAG2697" s="114"/>
      <c r="UAH2697" s="114"/>
      <c r="UAI2697" s="114"/>
      <c r="UAJ2697" s="114"/>
      <c r="UAK2697" s="114"/>
      <c r="UAL2697" s="114"/>
      <c r="UAM2697" s="114"/>
      <c r="UAN2697" s="114"/>
      <c r="UAO2697" s="114"/>
      <c r="UAP2697" s="114"/>
      <c r="UAQ2697" s="114"/>
      <c r="UAR2697" s="114"/>
      <c r="UAS2697" s="114"/>
      <c r="UAT2697" s="114"/>
      <c r="UAU2697" s="114"/>
      <c r="UAV2697" s="114"/>
      <c r="UAW2697" s="114"/>
      <c r="UAX2697" s="114"/>
      <c r="UAY2697" s="114"/>
      <c r="UAZ2697" s="114"/>
      <c r="UBA2697" s="114"/>
      <c r="UBB2697" s="114"/>
      <c r="UBC2697" s="114"/>
      <c r="UBD2697" s="114"/>
      <c r="UBE2697" s="114"/>
      <c r="UBF2697" s="114"/>
      <c r="UBG2697" s="114"/>
      <c r="UBH2697" s="114"/>
      <c r="UBI2697" s="114"/>
      <c r="UBJ2697" s="114"/>
      <c r="UBK2697" s="114"/>
      <c r="UBL2697" s="114"/>
      <c r="UBM2697" s="114"/>
      <c r="UBN2697" s="114"/>
      <c r="UBO2697" s="114"/>
      <c r="UBP2697" s="114"/>
      <c r="UBQ2697" s="114"/>
      <c r="UBR2697" s="114"/>
      <c r="UBS2697" s="114"/>
      <c r="UBT2697" s="114"/>
      <c r="UBU2697" s="114"/>
      <c r="UBV2697" s="114"/>
      <c r="UBW2697" s="114"/>
      <c r="UBX2697" s="114"/>
      <c r="UBY2697" s="114"/>
      <c r="UBZ2697" s="114"/>
      <c r="UCA2697" s="114"/>
      <c r="UCB2697" s="114"/>
      <c r="UCC2697" s="114"/>
      <c r="UCD2697" s="114"/>
      <c r="UCE2697" s="114"/>
      <c r="UCF2697" s="114"/>
      <c r="UCG2697" s="114"/>
      <c r="UCH2697" s="114"/>
      <c r="UCI2697" s="114"/>
      <c r="UCJ2697" s="114"/>
      <c r="UCK2697" s="114"/>
      <c r="UCL2697" s="114"/>
      <c r="UCM2697" s="114"/>
      <c r="UCN2697" s="114"/>
      <c r="UCO2697" s="114"/>
      <c r="UCP2697" s="114"/>
      <c r="UCQ2697" s="114"/>
      <c r="UCR2697" s="114"/>
      <c r="UCS2697" s="114"/>
      <c r="UCT2697" s="114"/>
      <c r="UCU2697" s="114"/>
      <c r="UCV2697" s="114"/>
      <c r="UCW2697" s="114"/>
      <c r="UCX2697" s="114"/>
      <c r="UCY2697" s="114"/>
      <c r="UCZ2697" s="114"/>
      <c r="UDA2697" s="114"/>
      <c r="UDB2697" s="114"/>
      <c r="UDC2697" s="114"/>
      <c r="UDD2697" s="114"/>
      <c r="UDE2697" s="114"/>
      <c r="UDF2697" s="114"/>
      <c r="UDG2697" s="114"/>
      <c r="UDH2697" s="114"/>
      <c r="UDI2697" s="114"/>
      <c r="UDJ2697" s="114"/>
      <c r="UDK2697" s="114"/>
      <c r="UDL2697" s="114"/>
      <c r="UDM2697" s="114"/>
      <c r="UDN2697" s="114"/>
      <c r="UDO2697" s="114"/>
      <c r="UDP2697" s="114"/>
      <c r="UDQ2697" s="114"/>
      <c r="UDR2697" s="114"/>
      <c r="UDS2697" s="114"/>
      <c r="UDT2697" s="114"/>
      <c r="UDU2697" s="114"/>
      <c r="UDV2697" s="114"/>
      <c r="UDW2697" s="114"/>
      <c r="UDX2697" s="114"/>
      <c r="UDY2697" s="114"/>
      <c r="UDZ2697" s="114"/>
      <c r="UEA2697" s="114"/>
      <c r="UEB2697" s="114"/>
      <c r="UEC2697" s="114"/>
      <c r="UED2697" s="114"/>
      <c r="UEE2697" s="114"/>
      <c r="UEF2697" s="114"/>
      <c r="UEG2697" s="114"/>
      <c r="UEH2697" s="114"/>
      <c r="UEI2697" s="114"/>
      <c r="UEJ2697" s="114"/>
      <c r="UEK2697" s="114"/>
      <c r="UEL2697" s="114"/>
      <c r="UEM2697" s="114"/>
      <c r="UEN2697" s="114"/>
      <c r="UEO2697" s="114"/>
      <c r="UEP2697" s="114"/>
      <c r="UEQ2697" s="114"/>
      <c r="UER2697" s="114"/>
      <c r="UES2697" s="114"/>
      <c r="UET2697" s="114"/>
      <c r="UEU2697" s="114"/>
      <c r="UEV2697" s="114"/>
      <c r="UEW2697" s="114"/>
      <c r="UEX2697" s="114"/>
      <c r="UEY2697" s="114"/>
      <c r="UEZ2697" s="114"/>
      <c r="UFA2697" s="114"/>
      <c r="UFB2697" s="114"/>
      <c r="UFC2697" s="114"/>
      <c r="UFD2697" s="114"/>
      <c r="UFE2697" s="114"/>
      <c r="UFF2697" s="114"/>
      <c r="UFG2697" s="114"/>
      <c r="UFH2697" s="114"/>
      <c r="UFI2697" s="114"/>
      <c r="UFJ2697" s="114"/>
      <c r="UFK2697" s="114"/>
      <c r="UFL2697" s="114"/>
      <c r="UFM2697" s="114"/>
      <c r="UFN2697" s="114"/>
      <c r="UFO2697" s="114"/>
      <c r="UFP2697" s="114"/>
      <c r="UFQ2697" s="114"/>
      <c r="UFR2697" s="114"/>
      <c r="UFS2697" s="114"/>
      <c r="UFT2697" s="114"/>
      <c r="UFU2697" s="114"/>
      <c r="UFV2697" s="114"/>
      <c r="UFW2697" s="114"/>
      <c r="UFX2697" s="114"/>
      <c r="UFY2697" s="114"/>
      <c r="UFZ2697" s="114"/>
      <c r="UGA2697" s="114"/>
      <c r="UGB2697" s="114"/>
      <c r="UGC2697" s="114"/>
      <c r="UGD2697" s="114"/>
      <c r="UGE2697" s="114"/>
      <c r="UGF2697" s="114"/>
      <c r="UGG2697" s="114"/>
      <c r="UGH2697" s="114"/>
      <c r="UGI2697" s="114"/>
      <c r="UGJ2697" s="114"/>
      <c r="UGK2697" s="114"/>
      <c r="UGL2697" s="114"/>
      <c r="UGM2697" s="114"/>
      <c r="UGN2697" s="114"/>
      <c r="UGO2697" s="114"/>
      <c r="UGP2697" s="114"/>
      <c r="UGQ2697" s="114"/>
      <c r="UGR2697" s="114"/>
      <c r="UGS2697" s="114"/>
      <c r="UGT2697" s="114"/>
      <c r="UGU2697" s="114"/>
      <c r="UGV2697" s="114"/>
      <c r="UGW2697" s="114"/>
      <c r="UGX2697" s="114"/>
      <c r="UGY2697" s="114"/>
      <c r="UGZ2697" s="114"/>
      <c r="UHA2697" s="114"/>
      <c r="UHB2697" s="114"/>
      <c r="UHC2697" s="114"/>
      <c r="UHD2697" s="114"/>
      <c r="UHE2697" s="114"/>
      <c r="UHF2697" s="114"/>
      <c r="UHG2697" s="114"/>
      <c r="UHH2697" s="114"/>
      <c r="UHI2697" s="114"/>
      <c r="UHJ2697" s="114"/>
      <c r="UHK2697" s="114"/>
      <c r="UHL2697" s="114"/>
      <c r="UHM2697" s="114"/>
      <c r="UHN2697" s="114"/>
      <c r="UHO2697" s="114"/>
      <c r="UHP2697" s="114"/>
      <c r="UHQ2697" s="114"/>
      <c r="UHR2697" s="114"/>
      <c r="UHS2697" s="114"/>
      <c r="UHT2697" s="114"/>
      <c r="UHU2697" s="114"/>
      <c r="UHV2697" s="114"/>
      <c r="UHW2697" s="114"/>
      <c r="UHX2697" s="114"/>
      <c r="UHY2697" s="114"/>
      <c r="UHZ2697" s="114"/>
      <c r="UIA2697" s="114"/>
      <c r="UIB2697" s="114"/>
      <c r="UIC2697" s="114"/>
      <c r="UID2697" s="114"/>
      <c r="UIE2697" s="114"/>
      <c r="UIF2697" s="114"/>
      <c r="UIG2697" s="114"/>
      <c r="UIH2697" s="114"/>
      <c r="UII2697" s="114"/>
      <c r="UIJ2697" s="114"/>
      <c r="UIK2697" s="114"/>
      <c r="UIL2697" s="114"/>
      <c r="UIM2697" s="114"/>
      <c r="UIN2697" s="114"/>
      <c r="UIO2697" s="114"/>
      <c r="UIP2697" s="114"/>
      <c r="UIQ2697" s="114"/>
      <c r="UIR2697" s="114"/>
      <c r="UIS2697" s="114"/>
      <c r="UIT2697" s="114"/>
      <c r="UIU2697" s="114"/>
      <c r="UIV2697" s="114"/>
      <c r="UIW2697" s="114"/>
      <c r="UIX2697" s="114"/>
      <c r="UIY2697" s="114"/>
      <c r="UIZ2697" s="114"/>
      <c r="UJA2697" s="114"/>
      <c r="UJB2697" s="114"/>
      <c r="UJC2697" s="114"/>
      <c r="UJD2697" s="114"/>
      <c r="UJE2697" s="114"/>
      <c r="UJF2697" s="114"/>
      <c r="UJG2697" s="114"/>
      <c r="UJH2697" s="114"/>
      <c r="UJI2697" s="114"/>
      <c r="UJJ2697" s="114"/>
      <c r="UJK2697" s="114"/>
      <c r="UJL2697" s="114"/>
      <c r="UJM2697" s="114"/>
      <c r="UJN2697" s="114"/>
      <c r="UJO2697" s="114"/>
      <c r="UJP2697" s="114"/>
      <c r="UJQ2697" s="114"/>
      <c r="UJR2697" s="114"/>
      <c r="UJS2697" s="114"/>
      <c r="UJT2697" s="114"/>
      <c r="UJU2697" s="114"/>
      <c r="UJV2697" s="114"/>
      <c r="UJW2697" s="114"/>
      <c r="UJX2697" s="114"/>
      <c r="UJY2697" s="114"/>
      <c r="UJZ2697" s="114"/>
      <c r="UKA2697" s="114"/>
      <c r="UKB2697" s="114"/>
      <c r="UKC2697" s="114"/>
      <c r="UKD2697" s="114"/>
      <c r="UKE2697" s="114"/>
      <c r="UKF2697" s="114"/>
      <c r="UKG2697" s="114"/>
      <c r="UKH2697" s="114"/>
      <c r="UKI2697" s="114"/>
      <c r="UKJ2697" s="114"/>
      <c r="UKK2697" s="114"/>
      <c r="UKL2697" s="114"/>
      <c r="UKM2697" s="114"/>
      <c r="UKN2697" s="114"/>
      <c r="UKO2697" s="114"/>
      <c r="UKP2697" s="114"/>
      <c r="UKQ2697" s="114"/>
      <c r="UKR2697" s="114"/>
      <c r="UKS2697" s="114"/>
      <c r="UKT2697" s="114"/>
      <c r="UKU2697" s="114"/>
      <c r="UKV2697" s="114"/>
      <c r="UKW2697" s="114"/>
      <c r="UKX2697" s="114"/>
      <c r="UKY2697" s="114"/>
      <c r="UKZ2697" s="114"/>
      <c r="ULA2697" s="114"/>
      <c r="ULB2697" s="114"/>
      <c r="ULC2697" s="114"/>
      <c r="ULD2697" s="114"/>
      <c r="ULE2697" s="114"/>
      <c r="ULF2697" s="114"/>
      <c r="ULG2697" s="114"/>
      <c r="ULH2697" s="114"/>
      <c r="ULI2697" s="114"/>
      <c r="ULJ2697" s="114"/>
      <c r="ULK2697" s="114"/>
      <c r="ULL2697" s="114"/>
      <c r="ULM2697" s="114"/>
      <c r="ULN2697" s="114"/>
      <c r="ULO2697" s="114"/>
      <c r="ULP2697" s="114"/>
      <c r="ULQ2697" s="114"/>
      <c r="ULR2697" s="114"/>
      <c r="ULS2697" s="114"/>
      <c r="ULT2697" s="114"/>
      <c r="ULU2697" s="114"/>
      <c r="ULV2697" s="114"/>
      <c r="ULW2697" s="114"/>
      <c r="ULX2697" s="114"/>
      <c r="ULY2697" s="114"/>
      <c r="ULZ2697" s="114"/>
      <c r="UMA2697" s="114"/>
      <c r="UMB2697" s="114"/>
      <c r="UMC2697" s="114"/>
      <c r="UMD2697" s="114"/>
      <c r="UME2697" s="114"/>
      <c r="UMF2697" s="114"/>
      <c r="UMG2697" s="114"/>
      <c r="UMH2697" s="114"/>
      <c r="UMI2697" s="114"/>
      <c r="UMJ2697" s="114"/>
      <c r="UMK2697" s="114"/>
      <c r="UML2697" s="114"/>
      <c r="UMM2697" s="114"/>
      <c r="UMN2697" s="114"/>
      <c r="UMO2697" s="114"/>
      <c r="UMP2697" s="114"/>
      <c r="UMQ2697" s="114"/>
      <c r="UMR2697" s="114"/>
      <c r="UMS2697" s="114"/>
      <c r="UMT2697" s="114"/>
      <c r="UMU2697" s="114"/>
      <c r="UMV2697" s="114"/>
      <c r="UMW2697" s="114"/>
      <c r="UMX2697" s="114"/>
      <c r="UMY2697" s="114"/>
      <c r="UMZ2697" s="114"/>
      <c r="UNA2697" s="114"/>
      <c r="UNB2697" s="114"/>
      <c r="UNC2697" s="114"/>
      <c r="UND2697" s="114"/>
      <c r="UNE2697" s="114"/>
      <c r="UNF2697" s="114"/>
      <c r="UNG2697" s="114"/>
      <c r="UNH2697" s="114"/>
      <c r="UNI2697" s="114"/>
      <c r="UNJ2697" s="114"/>
      <c r="UNK2697" s="114"/>
      <c r="UNL2697" s="114"/>
      <c r="UNM2697" s="114"/>
      <c r="UNN2697" s="114"/>
      <c r="UNO2697" s="114"/>
      <c r="UNP2697" s="114"/>
      <c r="UNQ2697" s="114"/>
      <c r="UNR2697" s="114"/>
      <c r="UNS2697" s="114"/>
      <c r="UNT2697" s="114"/>
      <c r="UNU2697" s="114"/>
      <c r="UNV2697" s="114"/>
      <c r="UNW2697" s="114"/>
      <c r="UNX2697" s="114"/>
      <c r="UNY2697" s="114"/>
      <c r="UNZ2697" s="114"/>
      <c r="UOA2697" s="114"/>
      <c r="UOB2697" s="114"/>
      <c r="UOC2697" s="114"/>
      <c r="UOD2697" s="114"/>
      <c r="UOE2697" s="114"/>
      <c r="UOF2697" s="114"/>
      <c r="UOG2697" s="114"/>
      <c r="UOH2697" s="114"/>
      <c r="UOI2697" s="114"/>
      <c r="UOJ2697" s="114"/>
      <c r="UOK2697" s="114"/>
      <c r="UOL2697" s="114"/>
      <c r="UOM2697" s="114"/>
      <c r="UON2697" s="114"/>
      <c r="UOO2697" s="114"/>
      <c r="UOP2697" s="114"/>
      <c r="UOQ2697" s="114"/>
      <c r="UOR2697" s="114"/>
      <c r="UOS2697" s="114"/>
      <c r="UOT2697" s="114"/>
      <c r="UOU2697" s="114"/>
      <c r="UOV2697" s="114"/>
      <c r="UOW2697" s="114"/>
      <c r="UOX2697" s="114"/>
      <c r="UOY2697" s="114"/>
      <c r="UOZ2697" s="114"/>
      <c r="UPA2697" s="114"/>
      <c r="UPB2697" s="114"/>
      <c r="UPC2697" s="114"/>
      <c r="UPD2697" s="114"/>
      <c r="UPE2697" s="114"/>
      <c r="UPF2697" s="114"/>
      <c r="UPG2697" s="114"/>
      <c r="UPH2697" s="114"/>
      <c r="UPI2697" s="114"/>
      <c r="UPJ2697" s="114"/>
      <c r="UPK2697" s="114"/>
      <c r="UPL2697" s="114"/>
      <c r="UPM2697" s="114"/>
      <c r="UPN2697" s="114"/>
      <c r="UPO2697" s="114"/>
      <c r="UPP2697" s="114"/>
      <c r="UPQ2697" s="114"/>
      <c r="UPR2697" s="114"/>
      <c r="UPS2697" s="114"/>
      <c r="UPT2697" s="114"/>
      <c r="UPU2697" s="114"/>
      <c r="UPV2697" s="114"/>
      <c r="UPW2697" s="114"/>
      <c r="UPX2697" s="114"/>
      <c r="UPY2697" s="114"/>
      <c r="UPZ2697" s="114"/>
      <c r="UQA2697" s="114"/>
      <c r="UQB2697" s="114"/>
      <c r="UQC2697" s="114"/>
      <c r="UQD2697" s="114"/>
      <c r="UQE2697" s="114"/>
      <c r="UQF2697" s="114"/>
      <c r="UQG2697" s="114"/>
      <c r="UQH2697" s="114"/>
      <c r="UQI2697" s="114"/>
      <c r="UQJ2697" s="114"/>
      <c r="UQK2697" s="114"/>
      <c r="UQL2697" s="114"/>
      <c r="UQM2697" s="114"/>
      <c r="UQN2697" s="114"/>
      <c r="UQO2697" s="114"/>
      <c r="UQP2697" s="114"/>
      <c r="UQQ2697" s="114"/>
      <c r="UQR2697" s="114"/>
      <c r="UQS2697" s="114"/>
      <c r="UQT2697" s="114"/>
      <c r="UQU2697" s="114"/>
      <c r="UQV2697" s="114"/>
      <c r="UQW2697" s="114"/>
      <c r="UQX2697" s="114"/>
      <c r="UQY2697" s="114"/>
      <c r="UQZ2697" s="114"/>
      <c r="URA2697" s="114"/>
      <c r="URB2697" s="114"/>
      <c r="URC2697" s="114"/>
      <c r="URD2697" s="114"/>
      <c r="URE2697" s="114"/>
      <c r="URF2697" s="114"/>
      <c r="URG2697" s="114"/>
      <c r="URH2697" s="114"/>
      <c r="URI2697" s="114"/>
      <c r="URJ2697" s="114"/>
      <c r="URK2697" s="114"/>
      <c r="URL2697" s="114"/>
      <c r="URM2697" s="114"/>
      <c r="URN2697" s="114"/>
      <c r="URO2697" s="114"/>
      <c r="URP2697" s="114"/>
      <c r="URQ2697" s="114"/>
      <c r="URR2697" s="114"/>
      <c r="URS2697" s="114"/>
      <c r="URT2697" s="114"/>
      <c r="URU2697" s="114"/>
      <c r="URV2697" s="114"/>
      <c r="URW2697" s="114"/>
      <c r="URX2697" s="114"/>
      <c r="URY2697" s="114"/>
      <c r="URZ2697" s="114"/>
      <c r="USA2697" s="114"/>
      <c r="USB2697" s="114"/>
      <c r="USC2697" s="114"/>
      <c r="USD2697" s="114"/>
      <c r="USE2697" s="114"/>
      <c r="USF2697" s="114"/>
      <c r="USG2697" s="114"/>
      <c r="USH2697" s="114"/>
      <c r="USI2697" s="114"/>
      <c r="USJ2697" s="114"/>
      <c r="USK2697" s="114"/>
      <c r="USL2697" s="114"/>
      <c r="USM2697" s="114"/>
      <c r="USN2697" s="114"/>
      <c r="USO2697" s="114"/>
      <c r="USP2697" s="114"/>
      <c r="USQ2697" s="114"/>
      <c r="USR2697" s="114"/>
      <c r="USS2697" s="114"/>
      <c r="UST2697" s="114"/>
      <c r="USU2697" s="114"/>
      <c r="USV2697" s="114"/>
      <c r="USW2697" s="114"/>
      <c r="USX2697" s="114"/>
      <c r="USY2697" s="114"/>
      <c r="USZ2697" s="114"/>
      <c r="UTA2697" s="114"/>
      <c r="UTB2697" s="114"/>
      <c r="UTC2697" s="114"/>
      <c r="UTD2697" s="114"/>
      <c r="UTE2697" s="114"/>
      <c r="UTF2697" s="114"/>
      <c r="UTG2697" s="114"/>
      <c r="UTH2697" s="114"/>
      <c r="UTI2697" s="114"/>
      <c r="UTJ2697" s="114"/>
      <c r="UTK2697" s="114"/>
      <c r="UTL2697" s="114"/>
      <c r="UTM2697" s="114"/>
      <c r="UTN2697" s="114"/>
      <c r="UTO2697" s="114"/>
      <c r="UTP2697" s="114"/>
      <c r="UTQ2697" s="114"/>
      <c r="UTR2697" s="114"/>
      <c r="UTS2697" s="114"/>
      <c r="UTT2697" s="114"/>
      <c r="UTU2697" s="114"/>
      <c r="UTV2697" s="114"/>
      <c r="UTW2697" s="114"/>
      <c r="UTX2697" s="114"/>
      <c r="UTY2697" s="114"/>
      <c r="UTZ2697" s="114"/>
      <c r="UUA2697" s="114"/>
      <c r="UUB2697" s="114"/>
      <c r="UUC2697" s="114"/>
      <c r="UUD2697" s="114"/>
      <c r="UUE2697" s="114"/>
      <c r="UUF2697" s="114"/>
      <c r="UUG2697" s="114"/>
      <c r="UUH2697" s="114"/>
      <c r="UUI2697" s="114"/>
      <c r="UUJ2697" s="114"/>
      <c r="UUK2697" s="114"/>
      <c r="UUL2697" s="114"/>
      <c r="UUM2697" s="114"/>
      <c r="UUN2697" s="114"/>
      <c r="UUO2697" s="114"/>
      <c r="UUP2697" s="114"/>
      <c r="UUQ2697" s="114"/>
      <c r="UUR2697" s="114"/>
      <c r="UUS2697" s="114"/>
      <c r="UUT2697" s="114"/>
      <c r="UUU2697" s="114"/>
      <c r="UUV2697" s="114"/>
      <c r="UUW2697" s="114"/>
      <c r="UUX2697" s="114"/>
      <c r="UUY2697" s="114"/>
      <c r="UUZ2697" s="114"/>
      <c r="UVA2697" s="114"/>
      <c r="UVB2697" s="114"/>
      <c r="UVC2697" s="114"/>
      <c r="UVD2697" s="114"/>
      <c r="UVE2697" s="114"/>
      <c r="UVF2697" s="114"/>
      <c r="UVG2697" s="114"/>
      <c r="UVH2697" s="114"/>
      <c r="UVI2697" s="114"/>
      <c r="UVJ2697" s="114"/>
      <c r="UVK2697" s="114"/>
      <c r="UVL2697" s="114"/>
      <c r="UVM2697" s="114"/>
      <c r="UVN2697" s="114"/>
      <c r="UVO2697" s="114"/>
      <c r="UVP2697" s="114"/>
      <c r="UVQ2697" s="114"/>
      <c r="UVR2697" s="114"/>
      <c r="UVS2697" s="114"/>
      <c r="UVT2697" s="114"/>
      <c r="UVU2697" s="114"/>
      <c r="UVV2697" s="114"/>
      <c r="UVW2697" s="114"/>
      <c r="UVX2697" s="114"/>
      <c r="UVY2697" s="114"/>
      <c r="UVZ2697" s="114"/>
      <c r="UWA2697" s="114"/>
      <c r="UWB2697" s="114"/>
      <c r="UWC2697" s="114"/>
      <c r="UWD2697" s="114"/>
      <c r="UWE2697" s="114"/>
      <c r="UWF2697" s="114"/>
      <c r="UWG2697" s="114"/>
      <c r="UWH2697" s="114"/>
      <c r="UWI2697" s="114"/>
      <c r="UWJ2697" s="114"/>
      <c r="UWK2697" s="114"/>
      <c r="UWL2697" s="114"/>
      <c r="UWM2697" s="114"/>
      <c r="UWN2697" s="114"/>
      <c r="UWO2697" s="114"/>
      <c r="UWP2697" s="114"/>
      <c r="UWQ2697" s="114"/>
      <c r="UWR2697" s="114"/>
      <c r="UWS2697" s="114"/>
      <c r="UWT2697" s="114"/>
      <c r="UWU2697" s="114"/>
      <c r="UWV2697" s="114"/>
      <c r="UWW2697" s="114"/>
      <c r="UWX2697" s="114"/>
      <c r="UWY2697" s="114"/>
      <c r="UWZ2697" s="114"/>
      <c r="UXA2697" s="114"/>
      <c r="UXB2697" s="114"/>
      <c r="UXC2697" s="114"/>
      <c r="UXD2697" s="114"/>
      <c r="UXE2697" s="114"/>
      <c r="UXF2697" s="114"/>
      <c r="UXG2697" s="114"/>
      <c r="UXH2697" s="114"/>
      <c r="UXI2697" s="114"/>
      <c r="UXJ2697" s="114"/>
      <c r="UXK2697" s="114"/>
      <c r="UXL2697" s="114"/>
      <c r="UXM2697" s="114"/>
      <c r="UXN2697" s="114"/>
      <c r="UXO2697" s="114"/>
      <c r="UXP2697" s="114"/>
      <c r="UXQ2697" s="114"/>
      <c r="UXR2697" s="114"/>
      <c r="UXS2697" s="114"/>
      <c r="UXT2697" s="114"/>
      <c r="UXU2697" s="114"/>
      <c r="UXV2697" s="114"/>
      <c r="UXW2697" s="114"/>
      <c r="UXX2697" s="114"/>
      <c r="UXY2697" s="114"/>
      <c r="UXZ2697" s="114"/>
      <c r="UYA2697" s="114"/>
      <c r="UYB2697" s="114"/>
      <c r="UYC2697" s="114"/>
      <c r="UYD2697" s="114"/>
      <c r="UYE2697" s="114"/>
      <c r="UYF2697" s="114"/>
      <c r="UYG2697" s="114"/>
      <c r="UYH2697" s="114"/>
      <c r="UYI2697" s="114"/>
      <c r="UYJ2697" s="114"/>
      <c r="UYK2697" s="114"/>
      <c r="UYL2697" s="114"/>
      <c r="UYM2697" s="114"/>
      <c r="UYN2697" s="114"/>
      <c r="UYO2697" s="114"/>
      <c r="UYP2697" s="114"/>
      <c r="UYQ2697" s="114"/>
      <c r="UYR2697" s="114"/>
      <c r="UYS2697" s="114"/>
      <c r="UYT2697" s="114"/>
      <c r="UYU2697" s="114"/>
      <c r="UYV2697" s="114"/>
      <c r="UYW2697" s="114"/>
      <c r="UYX2697" s="114"/>
      <c r="UYY2697" s="114"/>
      <c r="UYZ2697" s="114"/>
      <c r="UZA2697" s="114"/>
      <c r="UZB2697" s="114"/>
      <c r="UZC2697" s="114"/>
      <c r="UZD2697" s="114"/>
      <c r="UZE2697" s="114"/>
      <c r="UZF2697" s="114"/>
      <c r="UZG2697" s="114"/>
      <c r="UZH2697" s="114"/>
      <c r="UZI2697" s="114"/>
      <c r="UZJ2697" s="114"/>
      <c r="UZK2697" s="114"/>
      <c r="UZL2697" s="114"/>
      <c r="UZM2697" s="114"/>
      <c r="UZN2697" s="114"/>
      <c r="UZO2697" s="114"/>
      <c r="UZP2697" s="114"/>
      <c r="UZQ2697" s="114"/>
      <c r="UZR2697" s="114"/>
      <c r="UZS2697" s="114"/>
      <c r="UZT2697" s="114"/>
      <c r="UZU2697" s="114"/>
      <c r="UZV2697" s="114"/>
      <c r="UZW2697" s="114"/>
      <c r="UZX2697" s="114"/>
      <c r="UZY2697" s="114"/>
      <c r="UZZ2697" s="114"/>
      <c r="VAA2697" s="114"/>
      <c r="VAB2697" s="114"/>
      <c r="VAC2697" s="114"/>
      <c r="VAD2697" s="114"/>
      <c r="VAE2697" s="114"/>
      <c r="VAF2697" s="114"/>
      <c r="VAG2697" s="114"/>
      <c r="VAH2697" s="114"/>
      <c r="VAI2697" s="114"/>
      <c r="VAJ2697" s="114"/>
      <c r="VAK2697" s="114"/>
      <c r="VAL2697" s="114"/>
      <c r="VAM2697" s="114"/>
      <c r="VAN2697" s="114"/>
      <c r="VAO2697" s="114"/>
      <c r="VAP2697" s="114"/>
      <c r="VAQ2697" s="114"/>
      <c r="VAR2697" s="114"/>
      <c r="VAS2697" s="114"/>
      <c r="VAT2697" s="114"/>
      <c r="VAU2697" s="114"/>
      <c r="VAV2697" s="114"/>
      <c r="VAW2697" s="114"/>
      <c r="VAX2697" s="114"/>
      <c r="VAY2697" s="114"/>
      <c r="VAZ2697" s="114"/>
      <c r="VBA2697" s="114"/>
      <c r="VBB2697" s="114"/>
      <c r="VBC2697" s="114"/>
      <c r="VBD2697" s="114"/>
      <c r="VBE2697" s="114"/>
      <c r="VBF2697" s="114"/>
      <c r="VBG2697" s="114"/>
      <c r="VBH2697" s="114"/>
      <c r="VBI2697" s="114"/>
      <c r="VBJ2697" s="114"/>
      <c r="VBK2697" s="114"/>
      <c r="VBL2697" s="114"/>
      <c r="VBM2697" s="114"/>
      <c r="VBN2697" s="114"/>
      <c r="VBO2697" s="114"/>
      <c r="VBP2697" s="114"/>
      <c r="VBQ2697" s="114"/>
      <c r="VBR2697" s="114"/>
      <c r="VBS2697" s="114"/>
      <c r="VBT2697" s="114"/>
      <c r="VBU2697" s="114"/>
      <c r="VBV2697" s="114"/>
      <c r="VBW2697" s="114"/>
      <c r="VBX2697" s="114"/>
      <c r="VBY2697" s="114"/>
      <c r="VBZ2697" s="114"/>
      <c r="VCA2697" s="114"/>
      <c r="VCB2697" s="114"/>
      <c r="VCC2697" s="114"/>
      <c r="VCD2697" s="114"/>
      <c r="VCE2697" s="114"/>
      <c r="VCF2697" s="114"/>
      <c r="VCG2697" s="114"/>
      <c r="VCH2697" s="114"/>
      <c r="VCI2697" s="114"/>
      <c r="VCJ2697" s="114"/>
      <c r="VCK2697" s="114"/>
      <c r="VCL2697" s="114"/>
      <c r="VCM2697" s="114"/>
      <c r="VCN2697" s="114"/>
      <c r="VCO2697" s="114"/>
      <c r="VCP2697" s="114"/>
      <c r="VCQ2697" s="114"/>
      <c r="VCR2697" s="114"/>
      <c r="VCS2697" s="114"/>
      <c r="VCT2697" s="114"/>
      <c r="VCU2697" s="114"/>
      <c r="VCV2697" s="114"/>
      <c r="VCW2697" s="114"/>
      <c r="VCX2697" s="114"/>
      <c r="VCY2697" s="114"/>
      <c r="VCZ2697" s="114"/>
      <c r="VDA2697" s="114"/>
      <c r="VDB2697" s="114"/>
      <c r="VDC2697" s="114"/>
      <c r="VDD2697" s="114"/>
      <c r="VDE2697" s="114"/>
      <c r="VDF2697" s="114"/>
      <c r="VDG2697" s="114"/>
      <c r="VDH2697" s="114"/>
      <c r="VDI2697" s="114"/>
      <c r="VDJ2697" s="114"/>
      <c r="VDK2697" s="114"/>
      <c r="VDL2697" s="114"/>
      <c r="VDM2697" s="114"/>
      <c r="VDN2697" s="114"/>
      <c r="VDO2697" s="114"/>
      <c r="VDP2697" s="114"/>
      <c r="VDQ2697" s="114"/>
      <c r="VDR2697" s="114"/>
      <c r="VDS2697" s="114"/>
      <c r="VDT2697" s="114"/>
      <c r="VDU2697" s="114"/>
      <c r="VDV2697" s="114"/>
      <c r="VDW2697" s="114"/>
      <c r="VDX2697" s="114"/>
      <c r="VDY2697" s="114"/>
      <c r="VDZ2697" s="114"/>
      <c r="VEA2697" s="114"/>
      <c r="VEB2697" s="114"/>
      <c r="VEC2697" s="114"/>
      <c r="VED2697" s="114"/>
      <c r="VEE2697" s="114"/>
      <c r="VEF2697" s="114"/>
      <c r="VEG2697" s="114"/>
      <c r="VEH2697" s="114"/>
      <c r="VEI2697" s="114"/>
      <c r="VEJ2697" s="114"/>
      <c r="VEK2697" s="114"/>
      <c r="VEL2697" s="114"/>
      <c r="VEM2697" s="114"/>
      <c r="VEN2697" s="114"/>
      <c r="VEO2697" s="114"/>
      <c r="VEP2697" s="114"/>
      <c r="VEQ2697" s="114"/>
      <c r="VER2697" s="114"/>
      <c r="VES2697" s="114"/>
      <c r="VET2697" s="114"/>
      <c r="VEU2697" s="114"/>
      <c r="VEV2697" s="114"/>
      <c r="VEW2697" s="114"/>
      <c r="VEX2697" s="114"/>
      <c r="VEY2697" s="114"/>
      <c r="VEZ2697" s="114"/>
      <c r="VFA2697" s="114"/>
      <c r="VFB2697" s="114"/>
      <c r="VFC2697" s="114"/>
      <c r="VFD2697" s="114"/>
      <c r="VFE2697" s="114"/>
      <c r="VFF2697" s="114"/>
      <c r="VFG2697" s="114"/>
      <c r="VFH2697" s="114"/>
      <c r="VFI2697" s="114"/>
      <c r="VFJ2697" s="114"/>
      <c r="VFK2697" s="114"/>
      <c r="VFL2697" s="114"/>
      <c r="VFM2697" s="114"/>
      <c r="VFN2697" s="114"/>
      <c r="VFO2697" s="114"/>
      <c r="VFP2697" s="114"/>
      <c r="VFQ2697" s="114"/>
      <c r="VFR2697" s="114"/>
      <c r="VFS2697" s="114"/>
      <c r="VFT2697" s="114"/>
      <c r="VFU2697" s="114"/>
      <c r="VFV2697" s="114"/>
      <c r="VFW2697" s="114"/>
      <c r="VFX2697" s="114"/>
      <c r="VFY2697" s="114"/>
      <c r="VFZ2697" s="114"/>
      <c r="VGA2697" s="114"/>
      <c r="VGB2697" s="114"/>
      <c r="VGC2697" s="114"/>
      <c r="VGD2697" s="114"/>
      <c r="VGE2697" s="114"/>
      <c r="VGF2697" s="114"/>
      <c r="VGG2697" s="114"/>
      <c r="VGH2697" s="114"/>
      <c r="VGI2697" s="114"/>
      <c r="VGJ2697" s="114"/>
      <c r="VGK2697" s="114"/>
      <c r="VGL2697" s="114"/>
      <c r="VGM2697" s="114"/>
      <c r="VGN2697" s="114"/>
      <c r="VGO2697" s="114"/>
      <c r="VGP2697" s="114"/>
      <c r="VGQ2697" s="114"/>
      <c r="VGR2697" s="114"/>
      <c r="VGS2697" s="114"/>
      <c r="VGT2697" s="114"/>
      <c r="VGU2697" s="114"/>
      <c r="VGV2697" s="114"/>
      <c r="VGW2697" s="114"/>
      <c r="VGX2697" s="114"/>
      <c r="VGY2697" s="114"/>
      <c r="VGZ2697" s="114"/>
      <c r="VHA2697" s="114"/>
      <c r="VHB2697" s="114"/>
      <c r="VHC2697" s="114"/>
      <c r="VHD2697" s="114"/>
      <c r="VHE2697" s="114"/>
      <c r="VHF2697" s="114"/>
      <c r="VHG2697" s="114"/>
      <c r="VHH2697" s="114"/>
      <c r="VHI2697" s="114"/>
      <c r="VHJ2697" s="114"/>
      <c r="VHK2697" s="114"/>
      <c r="VHL2697" s="114"/>
      <c r="VHM2697" s="114"/>
      <c r="VHN2697" s="114"/>
      <c r="VHO2697" s="114"/>
      <c r="VHP2697" s="114"/>
      <c r="VHQ2697" s="114"/>
      <c r="VHR2697" s="114"/>
      <c r="VHS2697" s="114"/>
      <c r="VHT2697" s="114"/>
      <c r="VHU2697" s="114"/>
      <c r="VHV2697" s="114"/>
      <c r="VHW2697" s="114"/>
      <c r="VHX2697" s="114"/>
      <c r="VHY2697" s="114"/>
      <c r="VHZ2697" s="114"/>
      <c r="VIA2697" s="114"/>
      <c r="VIB2697" s="114"/>
      <c r="VIC2697" s="114"/>
      <c r="VID2697" s="114"/>
      <c r="VIE2697" s="114"/>
      <c r="VIF2697" s="114"/>
      <c r="VIG2697" s="114"/>
      <c r="VIH2697" s="114"/>
      <c r="VII2697" s="114"/>
      <c r="VIJ2697" s="114"/>
      <c r="VIK2697" s="114"/>
      <c r="VIL2697" s="114"/>
      <c r="VIM2697" s="114"/>
      <c r="VIN2697" s="114"/>
      <c r="VIO2697" s="114"/>
      <c r="VIP2697" s="114"/>
      <c r="VIQ2697" s="114"/>
      <c r="VIR2697" s="114"/>
      <c r="VIS2697" s="114"/>
      <c r="VIT2697" s="114"/>
      <c r="VIU2697" s="114"/>
      <c r="VIV2697" s="114"/>
      <c r="VIW2697" s="114"/>
      <c r="VIX2697" s="114"/>
      <c r="VIY2697" s="114"/>
      <c r="VIZ2697" s="114"/>
      <c r="VJA2697" s="114"/>
      <c r="VJB2697" s="114"/>
      <c r="VJC2697" s="114"/>
      <c r="VJD2697" s="114"/>
      <c r="VJE2697" s="114"/>
      <c r="VJF2697" s="114"/>
      <c r="VJG2697" s="114"/>
      <c r="VJH2697" s="114"/>
      <c r="VJI2697" s="114"/>
      <c r="VJJ2697" s="114"/>
      <c r="VJK2697" s="114"/>
      <c r="VJL2697" s="114"/>
      <c r="VJM2697" s="114"/>
      <c r="VJN2697" s="114"/>
      <c r="VJO2697" s="114"/>
      <c r="VJP2697" s="114"/>
      <c r="VJQ2697" s="114"/>
      <c r="VJR2697" s="114"/>
      <c r="VJS2697" s="114"/>
      <c r="VJT2697" s="114"/>
      <c r="VJU2697" s="114"/>
      <c r="VJV2697" s="114"/>
      <c r="VJW2697" s="114"/>
      <c r="VJX2697" s="114"/>
      <c r="VJY2697" s="114"/>
      <c r="VJZ2697" s="114"/>
      <c r="VKA2697" s="114"/>
      <c r="VKB2697" s="114"/>
      <c r="VKC2697" s="114"/>
      <c r="VKD2697" s="114"/>
      <c r="VKE2697" s="114"/>
      <c r="VKF2697" s="114"/>
      <c r="VKG2697" s="114"/>
      <c r="VKH2697" s="114"/>
      <c r="VKI2697" s="114"/>
      <c r="VKJ2697" s="114"/>
      <c r="VKK2697" s="114"/>
      <c r="VKL2697" s="114"/>
      <c r="VKM2697" s="114"/>
      <c r="VKN2697" s="114"/>
      <c r="VKO2697" s="114"/>
      <c r="VKP2697" s="114"/>
      <c r="VKQ2697" s="114"/>
      <c r="VKR2697" s="114"/>
      <c r="VKS2697" s="114"/>
      <c r="VKT2697" s="114"/>
      <c r="VKU2697" s="114"/>
      <c r="VKV2697" s="114"/>
      <c r="VKW2697" s="114"/>
      <c r="VKX2697" s="114"/>
      <c r="VKY2697" s="114"/>
      <c r="VKZ2697" s="114"/>
      <c r="VLA2697" s="114"/>
      <c r="VLB2697" s="114"/>
      <c r="VLC2697" s="114"/>
      <c r="VLD2697" s="114"/>
      <c r="VLE2697" s="114"/>
      <c r="VLF2697" s="114"/>
      <c r="VLG2697" s="114"/>
      <c r="VLH2697" s="114"/>
      <c r="VLI2697" s="114"/>
      <c r="VLJ2697" s="114"/>
      <c r="VLK2697" s="114"/>
      <c r="VLL2697" s="114"/>
      <c r="VLM2697" s="114"/>
      <c r="VLN2697" s="114"/>
      <c r="VLO2697" s="114"/>
      <c r="VLP2697" s="114"/>
      <c r="VLQ2697" s="114"/>
      <c r="VLR2697" s="114"/>
      <c r="VLS2697" s="114"/>
      <c r="VLT2697" s="114"/>
      <c r="VLU2697" s="114"/>
      <c r="VLV2697" s="114"/>
      <c r="VLW2697" s="114"/>
      <c r="VLX2697" s="114"/>
      <c r="VLY2697" s="114"/>
      <c r="VLZ2697" s="114"/>
      <c r="VMA2697" s="114"/>
      <c r="VMB2697" s="114"/>
      <c r="VMC2697" s="114"/>
      <c r="VMD2697" s="114"/>
      <c r="VME2697" s="114"/>
      <c r="VMF2697" s="114"/>
      <c r="VMG2697" s="114"/>
      <c r="VMH2697" s="114"/>
      <c r="VMI2697" s="114"/>
      <c r="VMJ2697" s="114"/>
      <c r="VMK2697" s="114"/>
      <c r="VML2697" s="114"/>
      <c r="VMM2697" s="114"/>
      <c r="VMN2697" s="114"/>
      <c r="VMO2697" s="114"/>
      <c r="VMP2697" s="114"/>
      <c r="VMQ2697" s="114"/>
      <c r="VMR2697" s="114"/>
      <c r="VMS2697" s="114"/>
      <c r="VMT2697" s="114"/>
      <c r="VMU2697" s="114"/>
      <c r="VMV2697" s="114"/>
      <c r="VMW2697" s="114"/>
      <c r="VMX2697" s="114"/>
      <c r="VMY2697" s="114"/>
      <c r="VMZ2697" s="114"/>
      <c r="VNA2697" s="114"/>
      <c r="VNB2697" s="114"/>
      <c r="VNC2697" s="114"/>
      <c r="VND2697" s="114"/>
      <c r="VNE2697" s="114"/>
      <c r="VNF2697" s="114"/>
      <c r="VNG2697" s="114"/>
      <c r="VNH2697" s="114"/>
      <c r="VNI2697" s="114"/>
      <c r="VNJ2697" s="114"/>
      <c r="VNK2697" s="114"/>
      <c r="VNL2697" s="114"/>
      <c r="VNM2697" s="114"/>
      <c r="VNN2697" s="114"/>
      <c r="VNO2697" s="114"/>
      <c r="VNP2697" s="114"/>
      <c r="VNQ2697" s="114"/>
      <c r="VNR2697" s="114"/>
      <c r="VNS2697" s="114"/>
      <c r="VNT2697" s="114"/>
      <c r="VNU2697" s="114"/>
      <c r="VNV2697" s="114"/>
      <c r="VNW2697" s="114"/>
      <c r="VNX2697" s="114"/>
      <c r="VNY2697" s="114"/>
      <c r="VNZ2697" s="114"/>
      <c r="VOA2697" s="114"/>
      <c r="VOB2697" s="114"/>
      <c r="VOC2697" s="114"/>
      <c r="VOD2697" s="114"/>
      <c r="VOE2697" s="114"/>
      <c r="VOF2697" s="114"/>
      <c r="VOG2697" s="114"/>
      <c r="VOH2697" s="114"/>
      <c r="VOI2697" s="114"/>
      <c r="VOJ2697" s="114"/>
      <c r="VOK2697" s="114"/>
      <c r="VOL2697" s="114"/>
      <c r="VOM2697" s="114"/>
      <c r="VON2697" s="114"/>
      <c r="VOO2697" s="114"/>
      <c r="VOP2697" s="114"/>
      <c r="VOQ2697" s="114"/>
      <c r="VOR2697" s="114"/>
      <c r="VOS2697" s="114"/>
      <c r="VOT2697" s="114"/>
      <c r="VOU2697" s="114"/>
      <c r="VOV2697" s="114"/>
      <c r="VOW2697" s="114"/>
      <c r="VOX2697" s="114"/>
      <c r="VOY2697" s="114"/>
      <c r="VOZ2697" s="114"/>
      <c r="VPA2697" s="114"/>
      <c r="VPB2697" s="114"/>
      <c r="VPC2697" s="114"/>
      <c r="VPD2697" s="114"/>
      <c r="VPE2697" s="114"/>
      <c r="VPF2697" s="114"/>
      <c r="VPG2697" s="114"/>
      <c r="VPH2697" s="114"/>
      <c r="VPI2697" s="114"/>
      <c r="VPJ2697" s="114"/>
      <c r="VPK2697" s="114"/>
      <c r="VPL2697" s="114"/>
      <c r="VPM2697" s="114"/>
      <c r="VPN2697" s="114"/>
      <c r="VPO2697" s="114"/>
      <c r="VPP2697" s="114"/>
      <c r="VPQ2697" s="114"/>
      <c r="VPR2697" s="114"/>
      <c r="VPS2697" s="114"/>
      <c r="VPT2697" s="114"/>
      <c r="VPU2697" s="114"/>
      <c r="VPV2697" s="114"/>
      <c r="VPW2697" s="114"/>
      <c r="VPX2697" s="114"/>
      <c r="VPY2697" s="114"/>
      <c r="VPZ2697" s="114"/>
      <c r="VQA2697" s="114"/>
      <c r="VQB2697" s="114"/>
      <c r="VQC2697" s="114"/>
      <c r="VQD2697" s="114"/>
      <c r="VQE2697" s="114"/>
      <c r="VQF2697" s="114"/>
      <c r="VQG2697" s="114"/>
      <c r="VQH2697" s="114"/>
      <c r="VQI2697" s="114"/>
      <c r="VQJ2697" s="114"/>
      <c r="VQK2697" s="114"/>
      <c r="VQL2697" s="114"/>
      <c r="VQM2697" s="114"/>
      <c r="VQN2697" s="114"/>
      <c r="VQO2697" s="114"/>
      <c r="VQP2697" s="114"/>
      <c r="VQQ2697" s="114"/>
      <c r="VQR2697" s="114"/>
      <c r="VQS2697" s="114"/>
      <c r="VQT2697" s="114"/>
      <c r="VQU2697" s="114"/>
      <c r="VQV2697" s="114"/>
      <c r="VQW2697" s="114"/>
      <c r="VQX2697" s="114"/>
      <c r="VQY2697" s="114"/>
      <c r="VQZ2697" s="114"/>
      <c r="VRA2697" s="114"/>
      <c r="VRB2697" s="114"/>
      <c r="VRC2697" s="114"/>
      <c r="VRD2697" s="114"/>
      <c r="VRE2697" s="114"/>
      <c r="VRF2697" s="114"/>
      <c r="VRG2697" s="114"/>
      <c r="VRH2697" s="114"/>
      <c r="VRI2697" s="114"/>
      <c r="VRJ2697" s="114"/>
      <c r="VRK2697" s="114"/>
      <c r="VRL2697" s="114"/>
      <c r="VRM2697" s="114"/>
      <c r="VRN2697" s="114"/>
      <c r="VRO2697" s="114"/>
      <c r="VRP2697" s="114"/>
      <c r="VRQ2697" s="114"/>
      <c r="VRR2697" s="114"/>
      <c r="VRS2697" s="114"/>
      <c r="VRT2697" s="114"/>
      <c r="VRU2697" s="114"/>
      <c r="VRV2697" s="114"/>
      <c r="VRW2697" s="114"/>
      <c r="VRX2697" s="114"/>
      <c r="VRY2697" s="114"/>
      <c r="VRZ2697" s="114"/>
      <c r="VSA2697" s="114"/>
      <c r="VSB2697" s="114"/>
      <c r="VSC2697" s="114"/>
      <c r="VSD2697" s="114"/>
      <c r="VSE2697" s="114"/>
      <c r="VSF2697" s="114"/>
      <c r="VSG2697" s="114"/>
      <c r="VSH2697" s="114"/>
      <c r="VSI2697" s="114"/>
      <c r="VSJ2697" s="114"/>
      <c r="VSK2697" s="114"/>
      <c r="VSL2697" s="114"/>
      <c r="VSM2697" s="114"/>
      <c r="VSN2697" s="114"/>
      <c r="VSO2697" s="114"/>
      <c r="VSP2697" s="114"/>
      <c r="VSQ2697" s="114"/>
      <c r="VSR2697" s="114"/>
      <c r="VSS2697" s="114"/>
      <c r="VST2697" s="114"/>
      <c r="VSU2697" s="114"/>
      <c r="VSV2697" s="114"/>
      <c r="VSW2697" s="114"/>
      <c r="VSX2697" s="114"/>
      <c r="VSY2697" s="114"/>
      <c r="VSZ2697" s="114"/>
      <c r="VTA2697" s="114"/>
      <c r="VTB2697" s="114"/>
      <c r="VTC2697" s="114"/>
      <c r="VTD2697" s="114"/>
      <c r="VTE2697" s="114"/>
      <c r="VTF2697" s="114"/>
      <c r="VTG2697" s="114"/>
      <c r="VTH2697" s="114"/>
      <c r="VTI2697" s="114"/>
      <c r="VTJ2697" s="114"/>
      <c r="VTK2697" s="114"/>
      <c r="VTL2697" s="114"/>
      <c r="VTM2697" s="114"/>
      <c r="VTN2697" s="114"/>
      <c r="VTO2697" s="114"/>
      <c r="VTP2697" s="114"/>
      <c r="VTQ2697" s="114"/>
      <c r="VTR2697" s="114"/>
      <c r="VTS2697" s="114"/>
      <c r="VTT2697" s="114"/>
      <c r="VTU2697" s="114"/>
      <c r="VTV2697" s="114"/>
      <c r="VTW2697" s="114"/>
      <c r="VTX2697" s="114"/>
      <c r="VTY2697" s="114"/>
      <c r="VTZ2697" s="114"/>
      <c r="VUA2697" s="114"/>
      <c r="VUB2697" s="114"/>
      <c r="VUC2697" s="114"/>
      <c r="VUD2697" s="114"/>
      <c r="VUE2697" s="114"/>
      <c r="VUF2697" s="114"/>
      <c r="VUG2697" s="114"/>
      <c r="VUH2697" s="114"/>
      <c r="VUI2697" s="114"/>
      <c r="VUJ2697" s="114"/>
      <c r="VUK2697" s="114"/>
      <c r="VUL2697" s="114"/>
      <c r="VUM2697" s="114"/>
      <c r="VUN2697" s="114"/>
      <c r="VUO2697" s="114"/>
      <c r="VUP2697" s="114"/>
      <c r="VUQ2697" s="114"/>
      <c r="VUR2697" s="114"/>
      <c r="VUS2697" s="114"/>
      <c r="VUT2697" s="114"/>
      <c r="VUU2697" s="114"/>
      <c r="VUV2697" s="114"/>
      <c r="VUW2697" s="114"/>
      <c r="VUX2697" s="114"/>
      <c r="VUY2697" s="114"/>
      <c r="VUZ2697" s="114"/>
      <c r="VVA2697" s="114"/>
      <c r="VVB2697" s="114"/>
      <c r="VVC2697" s="114"/>
      <c r="VVD2697" s="114"/>
      <c r="VVE2697" s="114"/>
      <c r="VVF2697" s="114"/>
      <c r="VVG2697" s="114"/>
      <c r="VVH2697" s="114"/>
      <c r="VVI2697" s="114"/>
      <c r="VVJ2697" s="114"/>
      <c r="VVK2697" s="114"/>
      <c r="VVL2697" s="114"/>
      <c r="VVM2697" s="114"/>
      <c r="VVN2697" s="114"/>
      <c r="VVO2697" s="114"/>
      <c r="VVP2697" s="114"/>
      <c r="VVQ2697" s="114"/>
      <c r="VVR2697" s="114"/>
      <c r="VVS2697" s="114"/>
      <c r="VVT2697" s="114"/>
      <c r="VVU2697" s="114"/>
      <c r="VVV2697" s="114"/>
      <c r="VVW2697" s="114"/>
      <c r="VVX2697" s="114"/>
      <c r="VVY2697" s="114"/>
      <c r="VVZ2697" s="114"/>
      <c r="VWA2697" s="114"/>
      <c r="VWB2697" s="114"/>
      <c r="VWC2697" s="114"/>
      <c r="VWD2697" s="114"/>
      <c r="VWE2697" s="114"/>
      <c r="VWF2697" s="114"/>
      <c r="VWG2697" s="114"/>
      <c r="VWH2697" s="114"/>
      <c r="VWI2697" s="114"/>
      <c r="VWJ2697" s="114"/>
      <c r="VWK2697" s="114"/>
      <c r="VWL2697" s="114"/>
      <c r="VWM2697" s="114"/>
      <c r="VWN2697" s="114"/>
      <c r="VWO2697" s="114"/>
      <c r="VWP2697" s="114"/>
      <c r="VWQ2697" s="114"/>
      <c r="VWR2697" s="114"/>
      <c r="VWS2697" s="114"/>
      <c r="VWT2697" s="114"/>
      <c r="VWU2697" s="114"/>
      <c r="VWV2697" s="114"/>
      <c r="VWW2697" s="114"/>
      <c r="VWX2697" s="114"/>
      <c r="VWY2697" s="114"/>
      <c r="VWZ2697" s="114"/>
      <c r="VXA2697" s="114"/>
      <c r="VXB2697" s="114"/>
      <c r="VXC2697" s="114"/>
      <c r="VXD2697" s="114"/>
      <c r="VXE2697" s="114"/>
      <c r="VXF2697" s="114"/>
      <c r="VXG2697" s="114"/>
      <c r="VXH2697" s="114"/>
      <c r="VXI2697" s="114"/>
      <c r="VXJ2697" s="114"/>
      <c r="VXK2697" s="114"/>
      <c r="VXL2697" s="114"/>
      <c r="VXM2697" s="114"/>
      <c r="VXN2697" s="114"/>
      <c r="VXO2697" s="114"/>
      <c r="VXP2697" s="114"/>
      <c r="VXQ2697" s="114"/>
      <c r="VXR2697" s="114"/>
      <c r="VXS2697" s="114"/>
      <c r="VXT2697" s="114"/>
      <c r="VXU2697" s="114"/>
      <c r="VXV2697" s="114"/>
      <c r="VXW2697" s="114"/>
      <c r="VXX2697" s="114"/>
      <c r="VXY2697" s="114"/>
      <c r="VXZ2697" s="114"/>
      <c r="VYA2697" s="114"/>
      <c r="VYB2697" s="114"/>
      <c r="VYC2697" s="114"/>
      <c r="VYD2697" s="114"/>
      <c r="VYE2697" s="114"/>
      <c r="VYF2697" s="114"/>
      <c r="VYG2697" s="114"/>
      <c r="VYH2697" s="114"/>
      <c r="VYI2697" s="114"/>
      <c r="VYJ2697" s="114"/>
      <c r="VYK2697" s="114"/>
      <c r="VYL2697" s="114"/>
      <c r="VYM2697" s="114"/>
      <c r="VYN2697" s="114"/>
      <c r="VYO2697" s="114"/>
      <c r="VYP2697" s="114"/>
      <c r="VYQ2697" s="114"/>
      <c r="VYR2697" s="114"/>
      <c r="VYS2697" s="114"/>
      <c r="VYT2697" s="114"/>
      <c r="VYU2697" s="114"/>
      <c r="VYV2697" s="114"/>
      <c r="VYW2697" s="114"/>
      <c r="VYX2697" s="114"/>
      <c r="VYY2697" s="114"/>
      <c r="VYZ2697" s="114"/>
      <c r="VZA2697" s="114"/>
      <c r="VZB2697" s="114"/>
      <c r="VZC2697" s="114"/>
      <c r="VZD2697" s="114"/>
      <c r="VZE2697" s="114"/>
      <c r="VZF2697" s="114"/>
      <c r="VZG2697" s="114"/>
      <c r="VZH2697" s="114"/>
      <c r="VZI2697" s="114"/>
      <c r="VZJ2697" s="114"/>
      <c r="VZK2697" s="114"/>
      <c r="VZL2697" s="114"/>
      <c r="VZM2697" s="114"/>
      <c r="VZN2697" s="114"/>
      <c r="VZO2697" s="114"/>
      <c r="VZP2697" s="114"/>
      <c r="VZQ2697" s="114"/>
      <c r="VZR2697" s="114"/>
      <c r="VZS2697" s="114"/>
      <c r="VZT2697" s="114"/>
      <c r="VZU2697" s="114"/>
      <c r="VZV2697" s="114"/>
      <c r="VZW2697" s="114"/>
      <c r="VZX2697" s="114"/>
      <c r="VZY2697" s="114"/>
      <c r="VZZ2697" s="114"/>
      <c r="WAA2697" s="114"/>
      <c r="WAB2697" s="114"/>
      <c r="WAC2697" s="114"/>
      <c r="WAD2697" s="114"/>
      <c r="WAE2697" s="114"/>
      <c r="WAF2697" s="114"/>
      <c r="WAG2697" s="114"/>
      <c r="WAH2697" s="114"/>
      <c r="WAI2697" s="114"/>
      <c r="WAJ2697" s="114"/>
      <c r="WAK2697" s="114"/>
      <c r="WAL2697" s="114"/>
      <c r="WAM2697" s="114"/>
      <c r="WAN2697" s="114"/>
      <c r="WAO2697" s="114"/>
      <c r="WAP2697" s="114"/>
      <c r="WAQ2697" s="114"/>
      <c r="WAR2697" s="114"/>
      <c r="WAS2697" s="114"/>
      <c r="WAT2697" s="114"/>
      <c r="WAU2697" s="114"/>
      <c r="WAV2697" s="114"/>
      <c r="WAW2697" s="114"/>
      <c r="WAX2697" s="114"/>
      <c r="WAY2697" s="114"/>
      <c r="WAZ2697" s="114"/>
      <c r="WBA2697" s="114"/>
      <c r="WBB2697" s="114"/>
      <c r="WBC2697" s="114"/>
      <c r="WBD2697" s="114"/>
      <c r="WBE2697" s="114"/>
      <c r="WBF2697" s="114"/>
      <c r="WBG2697" s="114"/>
      <c r="WBH2697" s="114"/>
      <c r="WBI2697" s="114"/>
      <c r="WBJ2697" s="114"/>
      <c r="WBK2697" s="114"/>
      <c r="WBL2697" s="114"/>
      <c r="WBM2697" s="114"/>
      <c r="WBN2697" s="114"/>
      <c r="WBO2697" s="114"/>
      <c r="WBP2697" s="114"/>
      <c r="WBQ2697" s="114"/>
      <c r="WBR2697" s="114"/>
      <c r="WBS2697" s="114"/>
      <c r="WBT2697" s="114"/>
      <c r="WBU2697" s="114"/>
      <c r="WBV2697" s="114"/>
      <c r="WBW2697" s="114"/>
      <c r="WBX2697" s="114"/>
      <c r="WBY2697" s="114"/>
      <c r="WBZ2697" s="114"/>
      <c r="WCA2697" s="114"/>
      <c r="WCB2697" s="114"/>
      <c r="WCC2697" s="114"/>
      <c r="WCD2697" s="114"/>
      <c r="WCE2697" s="114"/>
      <c r="WCF2697" s="114"/>
      <c r="WCG2697" s="114"/>
      <c r="WCH2697" s="114"/>
      <c r="WCI2697" s="114"/>
      <c r="WCJ2697" s="114"/>
      <c r="WCK2697" s="114"/>
      <c r="WCL2697" s="114"/>
      <c r="WCM2697" s="114"/>
      <c r="WCN2697" s="114"/>
      <c r="WCO2697" s="114"/>
      <c r="WCP2697" s="114"/>
      <c r="WCQ2697" s="114"/>
      <c r="WCR2697" s="114"/>
      <c r="WCS2697" s="114"/>
      <c r="WCT2697" s="114"/>
      <c r="WCU2697" s="114"/>
      <c r="WCV2697" s="114"/>
      <c r="WCW2697" s="114"/>
      <c r="WCX2697" s="114"/>
      <c r="WCY2697" s="114"/>
      <c r="WCZ2697" s="114"/>
      <c r="WDA2697" s="114"/>
      <c r="WDB2697" s="114"/>
      <c r="WDC2697" s="114"/>
      <c r="WDD2697" s="114"/>
      <c r="WDE2697" s="114"/>
      <c r="WDF2697" s="114"/>
      <c r="WDG2697" s="114"/>
      <c r="WDH2697" s="114"/>
      <c r="WDI2697" s="114"/>
      <c r="WDJ2697" s="114"/>
      <c r="WDK2697" s="114"/>
      <c r="WDL2697" s="114"/>
      <c r="WDM2697" s="114"/>
      <c r="WDN2697" s="114"/>
      <c r="WDO2697" s="114"/>
      <c r="WDP2697" s="114"/>
      <c r="WDQ2697" s="114"/>
      <c r="WDR2697" s="114"/>
      <c r="WDS2697" s="114"/>
      <c r="WDT2697" s="114"/>
      <c r="WDU2697" s="114"/>
      <c r="WDV2697" s="114"/>
      <c r="WDW2697" s="114"/>
      <c r="WDX2697" s="114"/>
      <c r="WDY2697" s="114"/>
      <c r="WDZ2697" s="114"/>
      <c r="WEA2697" s="114"/>
      <c r="WEB2697" s="114"/>
      <c r="WEC2697" s="114"/>
      <c r="WED2697" s="114"/>
      <c r="WEE2697" s="114"/>
      <c r="WEF2697" s="114"/>
      <c r="WEG2697" s="114"/>
      <c r="WEH2697" s="114"/>
      <c r="WEI2697" s="114"/>
      <c r="WEJ2697" s="114"/>
      <c r="WEK2697" s="114"/>
      <c r="WEL2697" s="114"/>
      <c r="WEM2697" s="114"/>
      <c r="WEN2697" s="114"/>
      <c r="WEO2697" s="114"/>
      <c r="WEP2697" s="114"/>
      <c r="WEQ2697" s="114"/>
      <c r="WER2697" s="114"/>
      <c r="WES2697" s="114"/>
      <c r="WET2697" s="114"/>
      <c r="WEU2697" s="114"/>
      <c r="WEV2697" s="114"/>
      <c r="WEW2697" s="114"/>
      <c r="WEX2697" s="114"/>
      <c r="WEY2697" s="114"/>
      <c r="WEZ2697" s="114"/>
      <c r="WFA2697" s="114"/>
      <c r="WFB2697" s="114"/>
      <c r="WFC2697" s="114"/>
      <c r="WFD2697" s="114"/>
      <c r="WFE2697" s="114"/>
      <c r="WFF2697" s="114"/>
      <c r="WFG2697" s="114"/>
      <c r="WFH2697" s="114"/>
      <c r="WFI2697" s="114"/>
      <c r="WFJ2697" s="114"/>
      <c r="WFK2697" s="114"/>
      <c r="WFL2697" s="114"/>
      <c r="WFM2697" s="114"/>
      <c r="WFN2697" s="114"/>
      <c r="WFO2697" s="114"/>
      <c r="WFP2697" s="114"/>
      <c r="WFQ2697" s="114"/>
      <c r="WFR2697" s="114"/>
      <c r="WFS2697" s="114"/>
      <c r="WFT2697" s="114"/>
      <c r="WFU2697" s="114"/>
      <c r="WFV2697" s="114"/>
      <c r="WFW2697" s="114"/>
      <c r="WFX2697" s="114"/>
      <c r="WFY2697" s="114"/>
      <c r="WFZ2697" s="114"/>
      <c r="WGA2697" s="114"/>
      <c r="WGB2697" s="114"/>
      <c r="WGC2697" s="114"/>
      <c r="WGD2697" s="114"/>
      <c r="WGE2697" s="114"/>
      <c r="WGF2697" s="114"/>
      <c r="WGG2697" s="114"/>
      <c r="WGH2697" s="114"/>
      <c r="WGI2697" s="114"/>
      <c r="WGJ2697" s="114"/>
      <c r="WGK2697" s="114"/>
      <c r="WGL2697" s="114"/>
      <c r="WGM2697" s="114"/>
      <c r="WGN2697" s="114"/>
      <c r="WGO2697" s="114"/>
      <c r="WGP2697" s="114"/>
      <c r="WGQ2697" s="114"/>
      <c r="WGR2697" s="114"/>
      <c r="WGS2697" s="114"/>
      <c r="WGT2697" s="114"/>
      <c r="WGU2697" s="114"/>
      <c r="WGV2697" s="114"/>
      <c r="WGW2697" s="114"/>
      <c r="WGX2697" s="114"/>
      <c r="WGY2697" s="114"/>
      <c r="WGZ2697" s="114"/>
      <c r="WHA2697" s="114"/>
      <c r="WHB2697" s="114"/>
      <c r="WHC2697" s="114"/>
      <c r="WHD2697" s="114"/>
      <c r="WHE2697" s="114"/>
      <c r="WHF2697" s="114"/>
      <c r="WHG2697" s="114"/>
      <c r="WHH2697" s="114"/>
      <c r="WHI2697" s="114"/>
      <c r="WHJ2697" s="114"/>
      <c r="WHK2697" s="114"/>
      <c r="WHL2697" s="114"/>
      <c r="WHM2697" s="114"/>
      <c r="WHN2697" s="114"/>
      <c r="WHO2697" s="114"/>
      <c r="WHP2697" s="114"/>
      <c r="WHQ2697" s="114"/>
      <c r="WHR2697" s="114"/>
      <c r="WHS2697" s="114"/>
      <c r="WHT2697" s="114"/>
      <c r="WHU2697" s="114"/>
      <c r="WHV2697" s="114"/>
      <c r="WHW2697" s="114"/>
      <c r="WHX2697" s="114"/>
      <c r="WHY2697" s="114"/>
      <c r="WHZ2697" s="114"/>
      <c r="WIA2697" s="114"/>
      <c r="WIB2697" s="114"/>
      <c r="WIC2697" s="114"/>
      <c r="WID2697" s="114"/>
      <c r="WIE2697" s="114"/>
      <c r="WIF2697" s="114"/>
      <c r="WIG2697" s="114"/>
      <c r="WIH2697" s="114"/>
      <c r="WII2697" s="114"/>
      <c r="WIJ2697" s="114"/>
      <c r="WIK2697" s="114"/>
      <c r="WIL2697" s="114"/>
      <c r="WIM2697" s="114"/>
      <c r="WIN2697" s="114"/>
      <c r="WIO2697" s="114"/>
      <c r="WIP2697" s="114"/>
      <c r="WIQ2697" s="114"/>
      <c r="WIR2697" s="114"/>
      <c r="WIS2697" s="114"/>
      <c r="WIT2697" s="114"/>
      <c r="WIU2697" s="114"/>
      <c r="WIV2697" s="114"/>
      <c r="WIW2697" s="114"/>
      <c r="WIX2697" s="114"/>
      <c r="WIY2697" s="114"/>
      <c r="WIZ2697" s="114"/>
      <c r="WJA2697" s="114"/>
      <c r="WJB2697" s="114"/>
      <c r="WJC2697" s="114"/>
      <c r="WJD2697" s="114"/>
      <c r="WJE2697" s="114"/>
      <c r="WJF2697" s="114"/>
      <c r="WJG2697" s="114"/>
      <c r="WJH2697" s="114"/>
      <c r="WJI2697" s="114"/>
      <c r="WJJ2697" s="114"/>
      <c r="WJK2697" s="114"/>
      <c r="WJL2697" s="114"/>
      <c r="WJM2697" s="114"/>
      <c r="WJN2697" s="114"/>
      <c r="WJO2697" s="114"/>
      <c r="WJP2697" s="114"/>
      <c r="WJQ2697" s="114"/>
      <c r="WJR2697" s="114"/>
      <c r="WJS2697" s="114"/>
      <c r="WJT2697" s="114"/>
      <c r="WJU2697" s="114"/>
      <c r="WJV2697" s="114"/>
      <c r="WJW2697" s="114"/>
      <c r="WJX2697" s="114"/>
      <c r="WJY2697" s="114"/>
      <c r="WJZ2697" s="114"/>
      <c r="WKA2697" s="114"/>
      <c r="WKB2697" s="114"/>
      <c r="WKC2697" s="114"/>
      <c r="WKD2697" s="114"/>
      <c r="WKE2697" s="114"/>
      <c r="WKF2697" s="114"/>
      <c r="WKG2697" s="114"/>
      <c r="WKH2697" s="114"/>
      <c r="WKI2697" s="114"/>
      <c r="WKJ2697" s="114"/>
      <c r="WKK2697" s="114"/>
      <c r="WKL2697" s="114"/>
      <c r="WKM2697" s="114"/>
      <c r="WKN2697" s="114"/>
      <c r="WKO2697" s="114"/>
      <c r="WKP2697" s="114"/>
      <c r="WKQ2697" s="114"/>
      <c r="WKR2697" s="114"/>
      <c r="WKS2697" s="114"/>
      <c r="WKT2697" s="114"/>
      <c r="WKU2697" s="114"/>
      <c r="WKV2697" s="114"/>
      <c r="WKW2697" s="114"/>
      <c r="WKX2697" s="114"/>
      <c r="WKY2697" s="114"/>
      <c r="WKZ2697" s="114"/>
      <c r="WLA2697" s="114"/>
      <c r="WLB2697" s="114"/>
      <c r="WLC2697" s="114"/>
      <c r="WLD2697" s="114"/>
      <c r="WLE2697" s="114"/>
      <c r="WLF2697" s="114"/>
      <c r="WLG2697" s="114"/>
      <c r="WLH2697" s="114"/>
      <c r="WLI2697" s="114"/>
      <c r="WLJ2697" s="114"/>
      <c r="WLK2697" s="114"/>
      <c r="WLL2697" s="114"/>
      <c r="WLM2697" s="114"/>
      <c r="WLN2697" s="114"/>
      <c r="WLO2697" s="114"/>
      <c r="WLP2697" s="114"/>
      <c r="WLQ2697" s="114"/>
      <c r="WLR2697" s="114"/>
      <c r="WLS2697" s="114"/>
      <c r="WLT2697" s="114"/>
      <c r="WLU2697" s="114"/>
      <c r="WLV2697" s="114"/>
      <c r="WLW2697" s="114"/>
      <c r="WLX2697" s="114"/>
      <c r="WLY2697" s="114"/>
      <c r="WLZ2697" s="114"/>
      <c r="WMA2697" s="114"/>
      <c r="WMB2697" s="114"/>
      <c r="WMC2697" s="114"/>
      <c r="WMD2697" s="114"/>
      <c r="WME2697" s="114"/>
      <c r="WMF2697" s="114"/>
      <c r="WMG2697" s="114"/>
      <c r="WMH2697" s="114"/>
      <c r="WMI2697" s="114"/>
      <c r="WMJ2697" s="114"/>
      <c r="WMK2697" s="114"/>
      <c r="WML2697" s="114"/>
      <c r="WMM2697" s="114"/>
      <c r="WMN2697" s="114"/>
      <c r="WMO2697" s="114"/>
      <c r="WMP2697" s="114"/>
      <c r="WMQ2697" s="114"/>
      <c r="WMR2697" s="114"/>
      <c r="WMS2697" s="114"/>
      <c r="WMT2697" s="114"/>
      <c r="WMU2697" s="114"/>
      <c r="WMV2697" s="114"/>
      <c r="WMW2697" s="114"/>
      <c r="WMX2697" s="114"/>
      <c r="WMY2697" s="114"/>
      <c r="WMZ2697" s="114"/>
      <c r="WNA2697" s="114"/>
      <c r="WNB2697" s="114"/>
      <c r="WNC2697" s="114"/>
      <c r="WND2697" s="114"/>
      <c r="WNE2697" s="114"/>
      <c r="WNF2697" s="114"/>
      <c r="WNG2697" s="114"/>
      <c r="WNH2697" s="114"/>
      <c r="WNI2697" s="114"/>
      <c r="WNJ2697" s="114"/>
      <c r="WNK2697" s="114"/>
      <c r="WNL2697" s="114"/>
      <c r="WNM2697" s="114"/>
      <c r="WNN2697" s="114"/>
      <c r="WNO2697" s="114"/>
      <c r="WNP2697" s="114"/>
      <c r="WNQ2697" s="114"/>
      <c r="WNR2697" s="114"/>
      <c r="WNS2697" s="114"/>
      <c r="WNT2697" s="114"/>
      <c r="WNU2697" s="114"/>
      <c r="WNV2697" s="114"/>
      <c r="WNW2697" s="114"/>
      <c r="WNX2697" s="114"/>
      <c r="WNY2697" s="114"/>
      <c r="WNZ2697" s="114"/>
      <c r="WOA2697" s="114"/>
      <c r="WOB2697" s="114"/>
      <c r="WOC2697" s="114"/>
      <c r="WOD2697" s="114"/>
      <c r="WOE2697" s="114"/>
      <c r="WOF2697" s="114"/>
      <c r="WOG2697" s="114"/>
      <c r="WOH2697" s="114"/>
      <c r="WOI2697" s="114"/>
      <c r="WOJ2697" s="114"/>
      <c r="WOK2697" s="114"/>
      <c r="WOL2697" s="114"/>
      <c r="WOM2697" s="114"/>
      <c r="WON2697" s="114"/>
      <c r="WOO2697" s="114"/>
      <c r="WOP2697" s="114"/>
      <c r="WOQ2697" s="114"/>
      <c r="WOR2697" s="114"/>
      <c r="WOS2697" s="114"/>
      <c r="WOT2697" s="114"/>
      <c r="WOU2697" s="114"/>
      <c r="WOV2697" s="114"/>
      <c r="WOW2697" s="114"/>
      <c r="WOX2697" s="114"/>
      <c r="WOY2697" s="114"/>
      <c r="WOZ2697" s="114"/>
      <c r="WPA2697" s="114"/>
      <c r="WPB2697" s="114"/>
      <c r="WPC2697" s="114"/>
      <c r="WPD2697" s="114"/>
      <c r="WPE2697" s="114"/>
      <c r="WPF2697" s="114"/>
      <c r="WPG2697" s="114"/>
      <c r="WPH2697" s="114"/>
      <c r="WPI2697" s="114"/>
      <c r="WPJ2697" s="114"/>
      <c r="WPK2697" s="114"/>
      <c r="WPL2697" s="114"/>
      <c r="WPM2697" s="114"/>
      <c r="WPN2697" s="114"/>
      <c r="WPO2697" s="114"/>
      <c r="WPP2697" s="114"/>
      <c r="WPQ2697" s="114"/>
      <c r="WPR2697" s="114"/>
      <c r="WPS2697" s="114"/>
      <c r="WPT2697" s="114"/>
      <c r="WPU2697" s="114"/>
      <c r="WPV2697" s="114"/>
      <c r="WPW2697" s="114"/>
      <c r="WPX2697" s="114"/>
      <c r="WPY2697" s="114"/>
      <c r="WPZ2697" s="114"/>
      <c r="WQA2697" s="114"/>
      <c r="WQB2697" s="114"/>
      <c r="WQC2697" s="114"/>
      <c r="WQD2697" s="114"/>
      <c r="WQE2697" s="114"/>
      <c r="WQF2697" s="114"/>
      <c r="WQG2697" s="114"/>
      <c r="WQH2697" s="114"/>
      <c r="WQI2697" s="114"/>
      <c r="WQJ2697" s="114"/>
      <c r="WQK2697" s="114"/>
      <c r="WQL2697" s="114"/>
      <c r="WQM2697" s="114"/>
      <c r="WQN2697" s="114"/>
      <c r="WQO2697" s="114"/>
      <c r="WQP2697" s="114"/>
      <c r="WQQ2697" s="114"/>
      <c r="WQR2697" s="114"/>
      <c r="WQS2697" s="114"/>
      <c r="WQT2697" s="114"/>
      <c r="WQU2697" s="114"/>
      <c r="WQV2697" s="114"/>
      <c r="WQW2697" s="114"/>
      <c r="WQX2697" s="114"/>
      <c r="WQY2697" s="114"/>
      <c r="WQZ2697" s="114"/>
      <c r="WRA2697" s="114"/>
      <c r="WRB2697" s="114"/>
      <c r="WRC2697" s="114"/>
      <c r="WRD2697" s="114"/>
      <c r="WRE2697" s="114"/>
      <c r="WRF2697" s="114"/>
      <c r="WRG2697" s="114"/>
      <c r="WRH2697" s="114"/>
      <c r="WRI2697" s="114"/>
      <c r="WRJ2697" s="114"/>
      <c r="WRK2697" s="114"/>
      <c r="WRL2697" s="114"/>
      <c r="WRM2697" s="114"/>
      <c r="WRN2697" s="114"/>
      <c r="WRO2697" s="114"/>
      <c r="WRP2697" s="114"/>
      <c r="WRQ2697" s="114"/>
      <c r="WRR2697" s="114"/>
      <c r="WRS2697" s="114"/>
      <c r="WRT2697" s="114"/>
      <c r="WRU2697" s="114"/>
      <c r="WRV2697" s="114"/>
      <c r="WRW2697" s="114"/>
      <c r="WRX2697" s="114"/>
      <c r="WRY2697" s="114"/>
      <c r="WRZ2697" s="114"/>
      <c r="WSA2697" s="114"/>
      <c r="WSB2697" s="114"/>
      <c r="WSC2697" s="114"/>
      <c r="WSD2697" s="114"/>
      <c r="WSE2697" s="114"/>
      <c r="WSF2697" s="114"/>
      <c r="WSG2697" s="114"/>
      <c r="WSH2697" s="114"/>
      <c r="WSI2697" s="114"/>
      <c r="WSJ2697" s="114"/>
      <c r="WSK2697" s="114"/>
      <c r="WSL2697" s="114"/>
      <c r="WSM2697" s="114"/>
      <c r="WSN2697" s="114"/>
      <c r="WSO2697" s="114"/>
      <c r="WSP2697" s="114"/>
      <c r="WSQ2697" s="114"/>
      <c r="WSR2697" s="114"/>
      <c r="WSS2697" s="114"/>
      <c r="WST2697" s="114"/>
      <c r="WSU2697" s="114"/>
      <c r="WSV2697" s="114"/>
      <c r="WSW2697" s="114"/>
      <c r="WSX2697" s="114"/>
      <c r="WSY2697" s="114"/>
      <c r="WSZ2697" s="114"/>
      <c r="WTA2697" s="114"/>
      <c r="WTB2697" s="114"/>
      <c r="WTC2697" s="114"/>
      <c r="WTD2697" s="114"/>
      <c r="WTE2697" s="114"/>
      <c r="WTF2697" s="114"/>
      <c r="WTG2697" s="114"/>
      <c r="WTH2697" s="114"/>
      <c r="WTI2697" s="114"/>
      <c r="WTJ2697" s="114"/>
      <c r="WTK2697" s="114"/>
      <c r="WTL2697" s="114"/>
      <c r="WTM2697" s="114"/>
      <c r="WTN2697" s="114"/>
      <c r="WTO2697" s="114"/>
      <c r="WTP2697" s="114"/>
      <c r="WTQ2697" s="114"/>
      <c r="WTR2697" s="114"/>
      <c r="WTS2697" s="114"/>
      <c r="WTT2697" s="114"/>
      <c r="WTU2697" s="114"/>
      <c r="WTV2697" s="114"/>
      <c r="WTW2697" s="114"/>
      <c r="WTX2697" s="114"/>
      <c r="WTY2697" s="114"/>
      <c r="WTZ2697" s="114"/>
      <c r="WUA2697" s="114"/>
      <c r="WUB2697" s="114"/>
      <c r="WUC2697" s="114"/>
      <c r="WUD2697" s="114"/>
      <c r="WUE2697" s="114"/>
      <c r="WUF2697" s="114"/>
      <c r="WUG2697" s="114"/>
      <c r="WUH2697" s="114"/>
      <c r="WUI2697" s="114"/>
      <c r="WUJ2697" s="114"/>
      <c r="WUK2697" s="114"/>
      <c r="WUL2697" s="114"/>
      <c r="WUM2697" s="114"/>
      <c r="WUN2697" s="114"/>
      <c r="WUO2697" s="114"/>
      <c r="WUP2697" s="114"/>
      <c r="WUQ2697" s="114"/>
      <c r="WUR2697" s="114"/>
      <c r="WUS2697" s="114"/>
      <c r="WUT2697" s="114"/>
      <c r="WUU2697" s="114"/>
      <c r="WUV2697" s="114"/>
      <c r="WUW2697" s="114"/>
      <c r="WUX2697" s="114"/>
      <c r="WUY2697" s="114"/>
      <c r="WUZ2697" s="114"/>
      <c r="WVA2697" s="114"/>
      <c r="WVB2697" s="114"/>
      <c r="WVC2697" s="114"/>
      <c r="WVD2697" s="114"/>
      <c r="WVE2697" s="114"/>
      <c r="WVF2697" s="114"/>
      <c r="WVG2697" s="114"/>
      <c r="WVH2697" s="114"/>
      <c r="WVI2697" s="114"/>
      <c r="WVJ2697" s="114"/>
      <c r="WVK2697" s="114"/>
      <c r="WVL2697" s="114"/>
      <c r="WVM2697" s="114"/>
      <c r="WVN2697" s="114"/>
      <c r="WVO2697" s="114"/>
      <c r="WVP2697" s="114"/>
      <c r="WVQ2697" s="114"/>
      <c r="WVR2697" s="114"/>
      <c r="WVS2697" s="114"/>
      <c r="WVT2697" s="114"/>
      <c r="WVU2697" s="114"/>
      <c r="WVV2697" s="114"/>
      <c r="WVW2697" s="114"/>
      <c r="WVX2697" s="114"/>
      <c r="WVY2697" s="114"/>
      <c r="WVZ2697" s="114"/>
      <c r="WWA2697" s="114"/>
      <c r="WWB2697" s="114"/>
      <c r="WWC2697" s="114"/>
      <c r="WWD2697" s="114"/>
      <c r="WWE2697" s="114"/>
      <c r="WWF2697" s="114"/>
      <c r="WWG2697" s="114"/>
      <c r="WWH2697" s="114"/>
      <c r="WWI2697" s="114"/>
      <c r="WWJ2697" s="114"/>
      <c r="WWK2697" s="114"/>
      <c r="WWL2697" s="114"/>
      <c r="WWM2697" s="114"/>
      <c r="WWN2697" s="114"/>
      <c r="WWO2697" s="114"/>
      <c r="WWP2697" s="114"/>
      <c r="WWQ2697" s="114"/>
      <c r="WWR2697" s="114"/>
      <c r="WWS2697" s="114"/>
      <c r="WWT2697" s="114"/>
      <c r="WWU2697" s="114"/>
      <c r="WWV2697" s="114"/>
      <c r="WWW2697" s="114"/>
      <c r="WWX2697" s="114"/>
      <c r="WWY2697" s="114"/>
      <c r="WWZ2697" s="114"/>
      <c r="WXA2697" s="114"/>
      <c r="WXB2697" s="114"/>
      <c r="WXC2697" s="114"/>
      <c r="WXD2697" s="114"/>
      <c r="WXE2697" s="114"/>
      <c r="WXF2697" s="114"/>
      <c r="WXG2697" s="114"/>
      <c r="WXH2697" s="114"/>
      <c r="WXI2697" s="114"/>
      <c r="WXJ2697" s="114"/>
      <c r="WXK2697" s="114"/>
      <c r="WXL2697" s="114"/>
      <c r="WXM2697" s="114"/>
      <c r="WXN2697" s="114"/>
      <c r="WXO2697" s="114"/>
      <c r="WXP2697" s="114"/>
      <c r="WXQ2697" s="114"/>
      <c r="WXR2697" s="114"/>
      <c r="WXS2697" s="114"/>
      <c r="WXT2697" s="114"/>
      <c r="WXU2697" s="114"/>
      <c r="WXV2697" s="114"/>
      <c r="WXW2697" s="114"/>
      <c r="WXX2697" s="114"/>
      <c r="WXY2697" s="114"/>
      <c r="WXZ2697" s="114"/>
      <c r="WYA2697" s="114"/>
      <c r="WYB2697" s="114"/>
      <c r="WYC2697" s="114"/>
      <c r="WYD2697" s="114"/>
      <c r="WYE2697" s="114"/>
      <c r="WYF2697" s="114"/>
      <c r="WYG2697" s="114"/>
      <c r="WYH2697" s="114"/>
      <c r="WYI2697" s="114"/>
      <c r="WYJ2697" s="114"/>
      <c r="WYK2697" s="114"/>
      <c r="WYL2697" s="114"/>
      <c r="WYM2697" s="114"/>
      <c r="WYN2697" s="114"/>
      <c r="WYO2697" s="114"/>
      <c r="WYP2697" s="114"/>
      <c r="WYQ2697" s="114"/>
      <c r="WYR2697" s="114"/>
      <c r="WYS2697" s="114"/>
      <c r="WYT2697" s="114"/>
      <c r="WYU2697" s="114"/>
      <c r="WYV2697" s="114"/>
      <c r="WYW2697" s="114"/>
      <c r="WYX2697" s="114"/>
      <c r="WYY2697" s="114"/>
      <c r="WYZ2697" s="114"/>
      <c r="WZA2697" s="114"/>
      <c r="WZB2697" s="114"/>
      <c r="WZC2697" s="114"/>
      <c r="WZD2697" s="114"/>
      <c r="WZE2697" s="114"/>
      <c r="WZF2697" s="114"/>
      <c r="WZG2697" s="114"/>
      <c r="WZH2697" s="114"/>
      <c r="WZI2697" s="114"/>
      <c r="WZJ2697" s="114"/>
      <c r="WZK2697" s="114"/>
      <c r="WZL2697" s="114"/>
      <c r="WZM2697" s="114"/>
      <c r="WZN2697" s="114"/>
      <c r="WZO2697" s="114"/>
      <c r="WZP2697" s="114"/>
      <c r="WZQ2697" s="114"/>
      <c r="WZR2697" s="114"/>
      <c r="WZS2697" s="114"/>
      <c r="WZT2697" s="114"/>
      <c r="WZU2697" s="114"/>
      <c r="WZV2697" s="114"/>
      <c r="WZW2697" s="114"/>
      <c r="WZX2697" s="114"/>
      <c r="WZY2697" s="114"/>
      <c r="WZZ2697" s="114"/>
      <c r="XAA2697" s="114"/>
      <c r="XAB2697" s="114"/>
      <c r="XAC2697" s="114"/>
      <c r="XAD2697" s="114"/>
      <c r="XAE2697" s="114"/>
      <c r="XAF2697" s="114"/>
      <c r="XAG2697" s="114"/>
      <c r="XAH2697" s="114"/>
      <c r="XAI2697" s="114"/>
      <c r="XAJ2697" s="114"/>
      <c r="XAK2697" s="114"/>
      <c r="XAL2697" s="114"/>
      <c r="XAM2697" s="114"/>
      <c r="XAN2697" s="114"/>
      <c r="XAO2697" s="114"/>
      <c r="XAP2697" s="114"/>
      <c r="XAQ2697" s="114"/>
      <c r="XAR2697" s="114"/>
      <c r="XAS2697" s="114"/>
      <c r="XAT2697" s="114"/>
      <c r="XAU2697" s="114"/>
      <c r="XAV2697" s="114"/>
      <c r="XAW2697" s="114"/>
      <c r="XAX2697" s="114"/>
      <c r="XAY2697" s="114"/>
      <c r="XAZ2697" s="114"/>
      <c r="XBA2697" s="114"/>
      <c r="XBB2697" s="114"/>
      <c r="XBC2697" s="114"/>
      <c r="XBD2697" s="114"/>
      <c r="XBE2697" s="114"/>
      <c r="XBF2697" s="114"/>
      <c r="XBG2697" s="114"/>
      <c r="XBH2697" s="114"/>
      <c r="XBI2697" s="114"/>
      <c r="XBJ2697" s="114"/>
      <c r="XBK2697" s="114"/>
      <c r="XBL2697" s="114"/>
      <c r="XBM2697" s="114"/>
      <c r="XBN2697" s="114"/>
      <c r="XBO2697" s="114"/>
      <c r="XBP2697" s="114"/>
      <c r="XBQ2697" s="114"/>
      <c r="XBR2697" s="114"/>
      <c r="XBS2697" s="114"/>
      <c r="XBT2697" s="114"/>
      <c r="XBU2697" s="114"/>
      <c r="XBV2697" s="114"/>
      <c r="XBW2697" s="114"/>
      <c r="XBX2697" s="114"/>
      <c r="XBY2697" s="114"/>
      <c r="XBZ2697" s="114"/>
      <c r="XCA2697" s="114"/>
      <c r="XCB2697" s="114"/>
      <c r="XCC2697" s="114"/>
      <c r="XCD2697" s="114"/>
      <c r="XCE2697" s="114"/>
      <c r="XCF2697" s="114"/>
      <c r="XCG2697" s="114"/>
      <c r="XCH2697" s="114"/>
      <c r="XCI2697" s="114"/>
      <c r="XCJ2697" s="114"/>
      <c r="XCK2697" s="114"/>
      <c r="XCL2697" s="114"/>
      <c r="XCM2697" s="114"/>
      <c r="XCN2697" s="114"/>
      <c r="XCO2697" s="114"/>
      <c r="XCP2697" s="114"/>
      <c r="XCQ2697" s="114"/>
      <c r="XCR2697" s="114"/>
      <c r="XCS2697" s="114"/>
      <c r="XCT2697" s="114"/>
      <c r="XCU2697" s="114"/>
      <c r="XCV2697" s="114"/>
      <c r="XCW2697" s="114"/>
      <c r="XCX2697" s="114"/>
      <c r="XCY2697" s="114"/>
      <c r="XCZ2697" s="114"/>
      <c r="XDA2697" s="114"/>
      <c r="XDB2697" s="114"/>
      <c r="XDC2697" s="114"/>
      <c r="XDD2697" s="114"/>
      <c r="XDE2697" s="114"/>
      <c r="XDF2697" s="114"/>
      <c r="XDG2697" s="114"/>
      <c r="XDH2697" s="114"/>
      <c r="XDI2697" s="114"/>
      <c r="XDJ2697" s="114"/>
      <c r="XDK2697" s="114"/>
      <c r="XDL2697" s="114"/>
      <c r="XDM2697" s="114"/>
      <c r="XDN2697" s="114"/>
      <c r="XDO2697" s="114"/>
      <c r="XDP2697" s="114"/>
      <c r="XDQ2697" s="114"/>
      <c r="XDR2697" s="114"/>
      <c r="XDS2697" s="114"/>
      <c r="XDT2697" s="114"/>
      <c r="XDU2697" s="114"/>
      <c r="XDV2697" s="114"/>
      <c r="XDW2697" s="114"/>
      <c r="XDX2697" s="114"/>
      <c r="XDY2697" s="114"/>
      <c r="XDZ2697" s="114"/>
      <c r="XEA2697" s="114"/>
      <c r="XEB2697" s="114"/>
      <c r="XEC2697" s="114"/>
      <c r="XED2697" s="114"/>
      <c r="XEE2697" s="114"/>
      <c r="XEF2697" s="114"/>
      <c r="XEG2697" s="114"/>
      <c r="XEH2697" s="114"/>
      <c r="XEI2697" s="114"/>
      <c r="XEJ2697" s="114"/>
      <c r="XEK2697" s="114"/>
      <c r="XEL2697" s="114"/>
      <c r="XEM2697" s="114"/>
      <c r="XEN2697" s="114"/>
      <c r="XEO2697" s="311"/>
      <c r="XEP2697" s="111"/>
    </row>
    <row r="2698" spans="1:16370" s="75" customFormat="1" ht="31.5" x14ac:dyDescent="0.2">
      <c r="A2698" s="72" t="s">
        <v>850</v>
      </c>
      <c r="B2698" s="44">
        <v>921</v>
      </c>
      <c r="C2698" s="73" t="s">
        <v>81</v>
      </c>
      <c r="D2698" s="73" t="s">
        <v>55</v>
      </c>
      <c r="E2698" s="93" t="s">
        <v>534</v>
      </c>
      <c r="F2698" s="106"/>
      <c r="G2698" s="12">
        <f>G2699</f>
        <v>10000</v>
      </c>
    </row>
    <row r="2699" spans="1:16370" s="75" customFormat="1" x14ac:dyDescent="0.2">
      <c r="A2699" s="76" t="s">
        <v>851</v>
      </c>
      <c r="B2699" s="84">
        <v>921</v>
      </c>
      <c r="C2699" s="201" t="s">
        <v>81</v>
      </c>
      <c r="D2699" s="201" t="s">
        <v>55</v>
      </c>
      <c r="E2699" s="94" t="s">
        <v>535</v>
      </c>
      <c r="F2699" s="106"/>
      <c r="G2699" s="10">
        <f t="shared" ref="G2699:G2701" si="307">G2700</f>
        <v>10000</v>
      </c>
    </row>
    <row r="2700" spans="1:16370" s="75" customFormat="1" ht="31.5" x14ac:dyDescent="0.2">
      <c r="A2700" s="79" t="s">
        <v>22</v>
      </c>
      <c r="B2700" s="84">
        <v>921</v>
      </c>
      <c r="C2700" s="201" t="s">
        <v>81</v>
      </c>
      <c r="D2700" s="201" t="s">
        <v>55</v>
      </c>
      <c r="E2700" s="96" t="s">
        <v>535</v>
      </c>
      <c r="F2700" s="202">
        <v>200</v>
      </c>
      <c r="G2700" s="9">
        <f t="shared" si="307"/>
        <v>10000</v>
      </c>
    </row>
    <row r="2701" spans="1:16370" s="75" customFormat="1" ht="31.5" x14ac:dyDescent="0.2">
      <c r="A2701" s="79" t="s">
        <v>17</v>
      </c>
      <c r="B2701" s="84">
        <v>921</v>
      </c>
      <c r="C2701" s="201" t="s">
        <v>81</v>
      </c>
      <c r="D2701" s="201" t="s">
        <v>55</v>
      </c>
      <c r="E2701" s="96" t="s">
        <v>535</v>
      </c>
      <c r="F2701" s="202">
        <v>240</v>
      </c>
      <c r="G2701" s="9">
        <f t="shared" si="307"/>
        <v>10000</v>
      </c>
    </row>
    <row r="2702" spans="1:16370" s="75" customFormat="1" x14ac:dyDescent="0.2">
      <c r="A2702" s="79" t="s">
        <v>934</v>
      </c>
      <c r="B2702" s="84">
        <v>921</v>
      </c>
      <c r="C2702" s="201" t="s">
        <v>81</v>
      </c>
      <c r="D2702" s="201" t="s">
        <v>55</v>
      </c>
      <c r="E2702" s="201" t="s">
        <v>535</v>
      </c>
      <c r="F2702" s="202">
        <v>244</v>
      </c>
      <c r="G2702" s="9">
        <v>10000</v>
      </c>
    </row>
    <row r="2703" spans="1:16370" s="75" customFormat="1" ht="47.25" x14ac:dyDescent="0.2">
      <c r="A2703" s="72" t="s">
        <v>310</v>
      </c>
      <c r="B2703" s="44">
        <v>921</v>
      </c>
      <c r="C2703" s="73" t="s">
        <v>81</v>
      </c>
      <c r="D2703" s="73" t="s">
        <v>55</v>
      </c>
      <c r="E2703" s="93" t="s">
        <v>536</v>
      </c>
      <c r="F2703" s="106"/>
      <c r="G2703" s="12">
        <f>G2704</f>
        <v>500</v>
      </c>
    </row>
    <row r="2704" spans="1:16370" s="75" customFormat="1" x14ac:dyDescent="0.2">
      <c r="A2704" s="76" t="s">
        <v>735</v>
      </c>
      <c r="B2704" s="84">
        <v>921</v>
      </c>
      <c r="C2704" s="201" t="s">
        <v>81</v>
      </c>
      <c r="D2704" s="201" t="s">
        <v>55</v>
      </c>
      <c r="E2704" s="94" t="s">
        <v>852</v>
      </c>
      <c r="F2704" s="106"/>
      <c r="G2704" s="10">
        <f t="shared" ref="G2704:G2706" si="308">G2705</f>
        <v>500</v>
      </c>
    </row>
    <row r="2705" spans="1:7" s="75" customFormat="1" ht="31.5" x14ac:dyDescent="0.2">
      <c r="A2705" s="79" t="s">
        <v>22</v>
      </c>
      <c r="B2705" s="84">
        <v>921</v>
      </c>
      <c r="C2705" s="201" t="s">
        <v>81</v>
      </c>
      <c r="D2705" s="201" t="s">
        <v>55</v>
      </c>
      <c r="E2705" s="96" t="s">
        <v>852</v>
      </c>
      <c r="F2705" s="202">
        <v>200</v>
      </c>
      <c r="G2705" s="9">
        <f t="shared" si="308"/>
        <v>500</v>
      </c>
    </row>
    <row r="2706" spans="1:7" s="75" customFormat="1" ht="31.5" x14ac:dyDescent="0.2">
      <c r="A2706" s="79" t="s">
        <v>17</v>
      </c>
      <c r="B2706" s="84">
        <v>921</v>
      </c>
      <c r="C2706" s="201" t="s">
        <v>81</v>
      </c>
      <c r="D2706" s="201" t="s">
        <v>55</v>
      </c>
      <c r="E2706" s="96" t="s">
        <v>852</v>
      </c>
      <c r="F2706" s="202">
        <v>240</v>
      </c>
      <c r="G2706" s="9">
        <f t="shared" si="308"/>
        <v>500</v>
      </c>
    </row>
    <row r="2707" spans="1:7" s="75" customFormat="1" x14ac:dyDescent="0.2">
      <c r="A2707" s="79" t="s">
        <v>934</v>
      </c>
      <c r="B2707" s="84">
        <v>921</v>
      </c>
      <c r="C2707" s="201" t="s">
        <v>81</v>
      </c>
      <c r="D2707" s="201" t="s">
        <v>55</v>
      </c>
      <c r="E2707" s="96" t="s">
        <v>852</v>
      </c>
      <c r="F2707" s="202">
        <v>244</v>
      </c>
      <c r="G2707" s="9">
        <v>500</v>
      </c>
    </row>
    <row r="2708" spans="1:7" s="75" customFormat="1" ht="56.25" x14ac:dyDescent="0.3">
      <c r="A2708" s="230" t="s">
        <v>1047</v>
      </c>
      <c r="B2708" s="44">
        <v>921</v>
      </c>
      <c r="C2708" s="48" t="s">
        <v>81</v>
      </c>
      <c r="D2708" s="48" t="s">
        <v>55</v>
      </c>
      <c r="E2708" s="247" t="s">
        <v>1049</v>
      </c>
      <c r="F2708" s="256"/>
      <c r="G2708" s="257">
        <f>G2709+G2714+G2719</f>
        <v>137730</v>
      </c>
    </row>
    <row r="2709" spans="1:7" s="75" customFormat="1" ht="32.25" x14ac:dyDescent="0.3">
      <c r="A2709" s="181" t="s">
        <v>1064</v>
      </c>
      <c r="B2709" s="44">
        <v>921</v>
      </c>
      <c r="C2709" s="48" t="s">
        <v>81</v>
      </c>
      <c r="D2709" s="48" t="s">
        <v>55</v>
      </c>
      <c r="E2709" s="73" t="s">
        <v>1068</v>
      </c>
      <c r="F2709" s="256"/>
      <c r="G2709" s="257">
        <f>G2710</f>
        <v>14565</v>
      </c>
    </row>
    <row r="2710" spans="1:7" s="75" customFormat="1" ht="18.75" x14ac:dyDescent="0.25">
      <c r="A2710" s="189" t="s">
        <v>1144</v>
      </c>
      <c r="B2710" s="77">
        <v>921</v>
      </c>
      <c r="C2710" s="49" t="s">
        <v>81</v>
      </c>
      <c r="D2710" s="49" t="s">
        <v>55</v>
      </c>
      <c r="E2710" s="78" t="s">
        <v>1145</v>
      </c>
      <c r="F2710" s="78"/>
      <c r="G2710" s="259">
        <f>G2711</f>
        <v>14565</v>
      </c>
    </row>
    <row r="2711" spans="1:7" s="75" customFormat="1" ht="31.5" x14ac:dyDescent="0.25">
      <c r="A2711" s="174" t="s">
        <v>22</v>
      </c>
      <c r="B2711" s="84">
        <v>921</v>
      </c>
      <c r="C2711" s="50" t="s">
        <v>81</v>
      </c>
      <c r="D2711" s="50" t="s">
        <v>55</v>
      </c>
      <c r="E2711" s="201" t="s">
        <v>1145</v>
      </c>
      <c r="F2711" s="145" t="s">
        <v>15</v>
      </c>
      <c r="G2711" s="258">
        <f>G2712</f>
        <v>14565</v>
      </c>
    </row>
    <row r="2712" spans="1:7" s="75" customFormat="1" ht="31.5" x14ac:dyDescent="0.25">
      <c r="A2712" s="174" t="s">
        <v>17</v>
      </c>
      <c r="B2712" s="84">
        <v>921</v>
      </c>
      <c r="C2712" s="50" t="s">
        <v>81</v>
      </c>
      <c r="D2712" s="50" t="s">
        <v>55</v>
      </c>
      <c r="E2712" s="201" t="s">
        <v>1145</v>
      </c>
      <c r="F2712" s="145" t="s">
        <v>16</v>
      </c>
      <c r="G2712" s="258">
        <f>G2713</f>
        <v>14565</v>
      </c>
    </row>
    <row r="2713" spans="1:7" s="75" customFormat="1" ht="18.75" x14ac:dyDescent="0.25">
      <c r="A2713" s="197" t="s">
        <v>934</v>
      </c>
      <c r="B2713" s="84">
        <v>921</v>
      </c>
      <c r="C2713" s="50" t="s">
        <v>81</v>
      </c>
      <c r="D2713" s="50" t="s">
        <v>55</v>
      </c>
      <c r="E2713" s="201" t="s">
        <v>1145</v>
      </c>
      <c r="F2713" s="145" t="s">
        <v>128</v>
      </c>
      <c r="G2713" s="258">
        <v>14565</v>
      </c>
    </row>
    <row r="2714" spans="1:7" s="75" customFormat="1" ht="42" customHeight="1" x14ac:dyDescent="0.25">
      <c r="A2714" s="181" t="s">
        <v>1065</v>
      </c>
      <c r="B2714" s="84">
        <v>921</v>
      </c>
      <c r="C2714" s="48" t="s">
        <v>81</v>
      </c>
      <c r="D2714" s="48" t="s">
        <v>55</v>
      </c>
      <c r="E2714" s="73" t="s">
        <v>1070</v>
      </c>
      <c r="F2714" s="253"/>
      <c r="G2714" s="198">
        <f>G2715</f>
        <v>42641</v>
      </c>
    </row>
    <row r="2715" spans="1:7" s="75" customFormat="1" ht="47.25" x14ac:dyDescent="0.25">
      <c r="A2715" s="189" t="s">
        <v>1066</v>
      </c>
      <c r="B2715" s="77">
        <v>921</v>
      </c>
      <c r="C2715" s="49" t="s">
        <v>81</v>
      </c>
      <c r="D2715" s="49" t="s">
        <v>55</v>
      </c>
      <c r="E2715" s="78" t="s">
        <v>1071</v>
      </c>
      <c r="F2715" s="78"/>
      <c r="G2715" s="259">
        <f>G2716</f>
        <v>42641</v>
      </c>
    </row>
    <row r="2716" spans="1:7" s="75" customFormat="1" ht="31.5" x14ac:dyDescent="0.25">
      <c r="A2716" s="174" t="s">
        <v>22</v>
      </c>
      <c r="B2716" s="84">
        <v>921</v>
      </c>
      <c r="C2716" s="283" t="s">
        <v>81</v>
      </c>
      <c r="D2716" s="283" t="s">
        <v>55</v>
      </c>
      <c r="E2716" s="201" t="s">
        <v>1071</v>
      </c>
      <c r="F2716" s="145" t="s">
        <v>15</v>
      </c>
      <c r="G2716" s="196">
        <f>G2717</f>
        <v>42641</v>
      </c>
    </row>
    <row r="2717" spans="1:7" s="75" customFormat="1" ht="31.5" x14ac:dyDescent="0.25">
      <c r="A2717" s="174" t="s">
        <v>17</v>
      </c>
      <c r="B2717" s="84">
        <v>921</v>
      </c>
      <c r="C2717" s="283" t="s">
        <v>81</v>
      </c>
      <c r="D2717" s="283" t="s">
        <v>55</v>
      </c>
      <c r="E2717" s="201" t="s">
        <v>1071</v>
      </c>
      <c r="F2717" s="145" t="s">
        <v>16</v>
      </c>
      <c r="G2717" s="196">
        <f>G2718</f>
        <v>42641</v>
      </c>
    </row>
    <row r="2718" spans="1:7" s="75" customFormat="1" ht="18.75" x14ac:dyDescent="0.25">
      <c r="A2718" s="197" t="s">
        <v>934</v>
      </c>
      <c r="B2718" s="84">
        <v>921</v>
      </c>
      <c r="C2718" s="283" t="s">
        <v>81</v>
      </c>
      <c r="D2718" s="283" t="s">
        <v>55</v>
      </c>
      <c r="E2718" s="201" t="s">
        <v>1071</v>
      </c>
      <c r="F2718" s="145" t="s">
        <v>128</v>
      </c>
      <c r="G2718" s="196">
        <f>86870-8020-36209</f>
        <v>42641</v>
      </c>
    </row>
    <row r="2719" spans="1:7" s="75" customFormat="1" ht="34.5" customHeight="1" x14ac:dyDescent="0.25">
      <c r="A2719" s="181" t="s">
        <v>1100</v>
      </c>
      <c r="B2719" s="84">
        <v>921</v>
      </c>
      <c r="C2719" s="48" t="s">
        <v>81</v>
      </c>
      <c r="D2719" s="48" t="s">
        <v>55</v>
      </c>
      <c r="E2719" s="73" t="s">
        <v>1050</v>
      </c>
      <c r="F2719" s="253"/>
      <c r="G2719" s="198">
        <f>G2720+G2724+G2728+G2732</f>
        <v>80524</v>
      </c>
    </row>
    <row r="2720" spans="1:7" s="75" customFormat="1" ht="18.75" x14ac:dyDescent="0.25">
      <c r="A2720" s="189" t="s">
        <v>796</v>
      </c>
      <c r="B2720" s="84">
        <v>921</v>
      </c>
      <c r="C2720" s="49" t="s">
        <v>81</v>
      </c>
      <c r="D2720" s="49" t="s">
        <v>55</v>
      </c>
      <c r="E2720" s="78" t="s">
        <v>1073</v>
      </c>
      <c r="F2720" s="78"/>
      <c r="G2720" s="259">
        <f>G2721</f>
        <v>2500</v>
      </c>
    </row>
    <row r="2721" spans="1:7" s="75" customFormat="1" ht="31.5" x14ac:dyDescent="0.25">
      <c r="A2721" s="174" t="s">
        <v>22</v>
      </c>
      <c r="B2721" s="84">
        <v>921</v>
      </c>
      <c r="C2721" s="50" t="s">
        <v>81</v>
      </c>
      <c r="D2721" s="50" t="s">
        <v>55</v>
      </c>
      <c r="E2721" s="201" t="s">
        <v>1073</v>
      </c>
      <c r="F2721" s="145" t="s">
        <v>15</v>
      </c>
      <c r="G2721" s="258">
        <f>G2722</f>
        <v>2500</v>
      </c>
    </row>
    <row r="2722" spans="1:7" s="75" customFormat="1" ht="31.5" x14ac:dyDescent="0.25">
      <c r="A2722" s="174" t="s">
        <v>17</v>
      </c>
      <c r="B2722" s="84">
        <v>921</v>
      </c>
      <c r="C2722" s="50" t="s">
        <v>81</v>
      </c>
      <c r="D2722" s="50" t="s">
        <v>55</v>
      </c>
      <c r="E2722" s="201" t="s">
        <v>1073</v>
      </c>
      <c r="F2722" s="145" t="s">
        <v>16</v>
      </c>
      <c r="G2722" s="258">
        <f>G2723</f>
        <v>2500</v>
      </c>
    </row>
    <row r="2723" spans="1:7" s="75" customFormat="1" ht="18.75" x14ac:dyDescent="0.25">
      <c r="A2723" s="197" t="s">
        <v>934</v>
      </c>
      <c r="B2723" s="84">
        <v>921</v>
      </c>
      <c r="C2723" s="50" t="s">
        <v>81</v>
      </c>
      <c r="D2723" s="50" t="s">
        <v>55</v>
      </c>
      <c r="E2723" s="201" t="s">
        <v>1073</v>
      </c>
      <c r="F2723" s="145" t="s">
        <v>128</v>
      </c>
      <c r="G2723" s="258">
        <v>2500</v>
      </c>
    </row>
    <row r="2724" spans="1:7" s="75" customFormat="1" ht="18.75" x14ac:dyDescent="0.25">
      <c r="A2724" s="189" t="s">
        <v>794</v>
      </c>
      <c r="B2724" s="77">
        <v>921</v>
      </c>
      <c r="C2724" s="49" t="s">
        <v>81</v>
      </c>
      <c r="D2724" s="49" t="s">
        <v>55</v>
      </c>
      <c r="E2724" s="78" t="s">
        <v>1076</v>
      </c>
      <c r="F2724" s="78"/>
      <c r="G2724" s="259">
        <f>G2725</f>
        <v>10000</v>
      </c>
    </row>
    <row r="2725" spans="1:7" s="75" customFormat="1" ht="31.5" x14ac:dyDescent="0.25">
      <c r="A2725" s="174" t="s">
        <v>22</v>
      </c>
      <c r="B2725" s="84">
        <v>921</v>
      </c>
      <c r="C2725" s="50" t="s">
        <v>81</v>
      </c>
      <c r="D2725" s="50" t="s">
        <v>55</v>
      </c>
      <c r="E2725" s="201" t="s">
        <v>1076</v>
      </c>
      <c r="F2725" s="145" t="s">
        <v>15</v>
      </c>
      <c r="G2725" s="196">
        <f>G2726</f>
        <v>10000</v>
      </c>
    </row>
    <row r="2726" spans="1:7" s="75" customFormat="1" ht="31.5" x14ac:dyDescent="0.25">
      <c r="A2726" s="174" t="s">
        <v>17</v>
      </c>
      <c r="B2726" s="84">
        <v>921</v>
      </c>
      <c r="C2726" s="50" t="s">
        <v>81</v>
      </c>
      <c r="D2726" s="50" t="s">
        <v>55</v>
      </c>
      <c r="E2726" s="201" t="s">
        <v>1076</v>
      </c>
      <c r="F2726" s="145" t="s">
        <v>16</v>
      </c>
      <c r="G2726" s="196">
        <f>G2727</f>
        <v>10000</v>
      </c>
    </row>
    <row r="2727" spans="1:7" s="75" customFormat="1" ht="18.75" x14ac:dyDescent="0.25">
      <c r="A2727" s="197" t="s">
        <v>934</v>
      </c>
      <c r="B2727" s="84">
        <v>921</v>
      </c>
      <c r="C2727" s="50" t="s">
        <v>81</v>
      </c>
      <c r="D2727" s="50" t="s">
        <v>55</v>
      </c>
      <c r="E2727" s="201" t="s">
        <v>1076</v>
      </c>
      <c r="F2727" s="145" t="s">
        <v>128</v>
      </c>
      <c r="G2727" s="258">
        <v>10000</v>
      </c>
    </row>
    <row r="2728" spans="1:7" s="75" customFormat="1" ht="18.75" x14ac:dyDescent="0.25">
      <c r="A2728" s="189" t="s">
        <v>793</v>
      </c>
      <c r="B2728" s="84">
        <v>921</v>
      </c>
      <c r="C2728" s="49" t="s">
        <v>81</v>
      </c>
      <c r="D2728" s="49" t="s">
        <v>55</v>
      </c>
      <c r="E2728" s="78" t="s">
        <v>1077</v>
      </c>
      <c r="F2728" s="78"/>
      <c r="G2728" s="259">
        <f>G2729</f>
        <v>59774</v>
      </c>
    </row>
    <row r="2729" spans="1:7" s="75" customFormat="1" ht="31.5" x14ac:dyDescent="0.25">
      <c r="A2729" s="174" t="s">
        <v>22</v>
      </c>
      <c r="B2729" s="84">
        <v>921</v>
      </c>
      <c r="C2729" s="50" t="s">
        <v>81</v>
      </c>
      <c r="D2729" s="50" t="s">
        <v>55</v>
      </c>
      <c r="E2729" s="201" t="s">
        <v>1077</v>
      </c>
      <c r="F2729" s="145" t="s">
        <v>15</v>
      </c>
      <c r="G2729" s="258">
        <f>G2730</f>
        <v>59774</v>
      </c>
    </row>
    <row r="2730" spans="1:7" s="75" customFormat="1" ht="31.5" x14ac:dyDescent="0.25">
      <c r="A2730" s="174" t="s">
        <v>17</v>
      </c>
      <c r="B2730" s="84">
        <v>921</v>
      </c>
      <c r="C2730" s="50" t="s">
        <v>81</v>
      </c>
      <c r="D2730" s="50" t="s">
        <v>55</v>
      </c>
      <c r="E2730" s="201" t="s">
        <v>1077</v>
      </c>
      <c r="F2730" s="145" t="s">
        <v>16</v>
      </c>
      <c r="G2730" s="258">
        <f>G2731</f>
        <v>59774</v>
      </c>
    </row>
    <row r="2731" spans="1:7" s="75" customFormat="1" ht="18.75" x14ac:dyDescent="0.25">
      <c r="A2731" s="197" t="s">
        <v>934</v>
      </c>
      <c r="B2731" s="84">
        <v>921</v>
      </c>
      <c r="C2731" s="50" t="s">
        <v>81</v>
      </c>
      <c r="D2731" s="50" t="s">
        <v>55</v>
      </c>
      <c r="E2731" s="201" t="s">
        <v>1077</v>
      </c>
      <c r="F2731" s="145" t="s">
        <v>128</v>
      </c>
      <c r="G2731" s="258">
        <f>66600-6826</f>
        <v>59774</v>
      </c>
    </row>
    <row r="2732" spans="1:7" s="75" customFormat="1" ht="18.75" x14ac:dyDescent="0.25">
      <c r="A2732" s="203" t="s">
        <v>929</v>
      </c>
      <c r="B2732" s="84">
        <v>921</v>
      </c>
      <c r="C2732" s="49" t="s">
        <v>81</v>
      </c>
      <c r="D2732" s="49" t="s">
        <v>55</v>
      </c>
      <c r="E2732" s="78" t="s">
        <v>1078</v>
      </c>
      <c r="F2732" s="117"/>
      <c r="G2732" s="259">
        <f>G2733+G2736</f>
        <v>8250</v>
      </c>
    </row>
    <row r="2733" spans="1:7" s="75" customFormat="1" ht="31.5" x14ac:dyDescent="0.25">
      <c r="A2733" s="174" t="s">
        <v>22</v>
      </c>
      <c r="B2733" s="84">
        <v>921</v>
      </c>
      <c r="C2733" s="201" t="s">
        <v>81</v>
      </c>
      <c r="D2733" s="201" t="s">
        <v>55</v>
      </c>
      <c r="E2733" s="201" t="s">
        <v>1078</v>
      </c>
      <c r="F2733" s="201" t="s">
        <v>15</v>
      </c>
      <c r="G2733" s="196">
        <f t="shared" ref="G2733:G2734" si="309">G2734</f>
        <v>1250</v>
      </c>
    </row>
    <row r="2734" spans="1:7" s="75" customFormat="1" ht="31.5" x14ac:dyDescent="0.25">
      <c r="A2734" s="174" t="s">
        <v>17</v>
      </c>
      <c r="B2734" s="84">
        <v>921</v>
      </c>
      <c r="C2734" s="201" t="s">
        <v>81</v>
      </c>
      <c r="D2734" s="201" t="s">
        <v>55</v>
      </c>
      <c r="E2734" s="201" t="s">
        <v>1078</v>
      </c>
      <c r="F2734" s="201" t="s">
        <v>16</v>
      </c>
      <c r="G2734" s="196">
        <f t="shared" si="309"/>
        <v>1250</v>
      </c>
    </row>
    <row r="2735" spans="1:7" s="75" customFormat="1" x14ac:dyDescent="0.25">
      <c r="A2735" s="197" t="s">
        <v>934</v>
      </c>
      <c r="B2735" s="84">
        <v>921</v>
      </c>
      <c r="C2735" s="201" t="s">
        <v>81</v>
      </c>
      <c r="D2735" s="201" t="s">
        <v>55</v>
      </c>
      <c r="E2735" s="201" t="s">
        <v>1078</v>
      </c>
      <c r="F2735" s="201" t="s">
        <v>128</v>
      </c>
      <c r="G2735" s="196">
        <f>1250</f>
        <v>1250</v>
      </c>
    </row>
    <row r="2736" spans="1:7" s="75" customFormat="1" ht="31.5" x14ac:dyDescent="0.25">
      <c r="A2736" s="175" t="s">
        <v>423</v>
      </c>
      <c r="B2736" s="84">
        <v>921</v>
      </c>
      <c r="C2736" s="201" t="s">
        <v>81</v>
      </c>
      <c r="D2736" s="201" t="s">
        <v>55</v>
      </c>
      <c r="E2736" s="201" t="s">
        <v>1078</v>
      </c>
      <c r="F2736" s="60" t="s">
        <v>36</v>
      </c>
      <c r="G2736" s="196">
        <f t="shared" ref="G2736:G2737" si="310">G2737</f>
        <v>7000</v>
      </c>
    </row>
    <row r="2737" spans="1:16370" s="75" customFormat="1" x14ac:dyDescent="0.25">
      <c r="A2737" s="174" t="s">
        <v>35</v>
      </c>
      <c r="B2737" s="84">
        <v>921</v>
      </c>
      <c r="C2737" s="201" t="s">
        <v>81</v>
      </c>
      <c r="D2737" s="201" t="s">
        <v>55</v>
      </c>
      <c r="E2737" s="201" t="s">
        <v>1078</v>
      </c>
      <c r="F2737" s="60">
        <v>410</v>
      </c>
      <c r="G2737" s="196">
        <f t="shared" si="310"/>
        <v>7000</v>
      </c>
    </row>
    <row r="2738" spans="1:16370" s="75" customFormat="1" ht="31.5" x14ac:dyDescent="0.25">
      <c r="A2738" s="174" t="s">
        <v>136</v>
      </c>
      <c r="B2738" s="84">
        <v>921</v>
      </c>
      <c r="C2738" s="201" t="s">
        <v>81</v>
      </c>
      <c r="D2738" s="201" t="s">
        <v>55</v>
      </c>
      <c r="E2738" s="201" t="s">
        <v>1078</v>
      </c>
      <c r="F2738" s="60" t="s">
        <v>137</v>
      </c>
      <c r="G2738" s="196">
        <v>7000</v>
      </c>
    </row>
    <row r="2739" spans="1:16370" s="75" customFormat="1" x14ac:dyDescent="0.25">
      <c r="A2739" s="288" t="s">
        <v>203</v>
      </c>
      <c r="B2739" s="44">
        <v>921</v>
      </c>
      <c r="C2739" s="73" t="s">
        <v>81</v>
      </c>
      <c r="D2739" s="73" t="s">
        <v>81</v>
      </c>
      <c r="E2739" s="201"/>
      <c r="F2739" s="60"/>
      <c r="G2739" s="198">
        <f>G2740</f>
        <v>8770.1</v>
      </c>
    </row>
    <row r="2740" spans="1:16370" s="75" customFormat="1" ht="35.25" customHeight="1" x14ac:dyDescent="0.2">
      <c r="A2740" s="74" t="s">
        <v>1156</v>
      </c>
      <c r="B2740" s="44">
        <v>921</v>
      </c>
      <c r="C2740" s="73" t="s">
        <v>81</v>
      </c>
      <c r="D2740" s="73" t="s">
        <v>81</v>
      </c>
      <c r="E2740" s="73" t="s">
        <v>211</v>
      </c>
      <c r="F2740" s="73"/>
      <c r="G2740" s="198">
        <f t="shared" ref="G2740:G2745" si="311">G2741</f>
        <v>8770.1</v>
      </c>
    </row>
    <row r="2741" spans="1:16370" s="75" customFormat="1" ht="18.75" x14ac:dyDescent="0.2">
      <c r="A2741" s="199" t="s">
        <v>497</v>
      </c>
      <c r="B2741" s="43">
        <v>921</v>
      </c>
      <c r="C2741" s="200" t="s">
        <v>81</v>
      </c>
      <c r="D2741" s="200" t="s">
        <v>81</v>
      </c>
      <c r="E2741" s="102" t="s">
        <v>501</v>
      </c>
      <c r="F2741" s="78"/>
      <c r="G2741" s="8">
        <f t="shared" si="311"/>
        <v>8770.1</v>
      </c>
      <c r="H2741" s="59"/>
      <c r="I2741" s="59"/>
      <c r="J2741" s="59"/>
      <c r="K2741" s="59"/>
      <c r="L2741" s="59"/>
      <c r="M2741" s="59"/>
      <c r="N2741" s="59"/>
      <c r="O2741" s="59"/>
      <c r="P2741" s="59"/>
      <c r="Q2741" s="59"/>
      <c r="R2741" s="59"/>
      <c r="S2741" s="59"/>
      <c r="T2741" s="59"/>
      <c r="U2741" s="59"/>
      <c r="V2741" s="59"/>
      <c r="W2741" s="59"/>
      <c r="X2741" s="59"/>
      <c r="Y2741" s="59"/>
      <c r="Z2741" s="59"/>
      <c r="AA2741" s="59"/>
      <c r="AB2741" s="59"/>
      <c r="AC2741" s="59"/>
      <c r="AD2741" s="59"/>
      <c r="AE2741" s="59"/>
      <c r="AF2741" s="59"/>
      <c r="AG2741" s="59"/>
      <c r="AH2741" s="59"/>
      <c r="AI2741" s="59"/>
      <c r="AJ2741" s="59"/>
      <c r="AK2741" s="59"/>
      <c r="AL2741" s="59"/>
      <c r="AM2741" s="59"/>
      <c r="AN2741" s="59"/>
      <c r="AO2741" s="59"/>
      <c r="AP2741" s="59"/>
      <c r="AQ2741" s="59"/>
      <c r="AR2741" s="59"/>
      <c r="AS2741" s="59"/>
      <c r="AT2741" s="59"/>
      <c r="AU2741" s="59"/>
      <c r="AV2741" s="59"/>
      <c r="AW2741" s="59"/>
      <c r="AX2741" s="59"/>
      <c r="AY2741" s="59"/>
      <c r="AZ2741" s="59"/>
      <c r="BA2741" s="59"/>
      <c r="BB2741" s="59"/>
      <c r="BC2741" s="59"/>
      <c r="BD2741" s="59"/>
      <c r="BE2741" s="59"/>
      <c r="BF2741" s="59"/>
      <c r="BG2741" s="59"/>
      <c r="BH2741" s="59"/>
      <c r="BI2741" s="59"/>
      <c r="BJ2741" s="59"/>
      <c r="BK2741" s="59"/>
      <c r="BL2741" s="59"/>
      <c r="BM2741" s="59"/>
      <c r="BN2741" s="59"/>
      <c r="BO2741" s="59"/>
      <c r="BP2741" s="59"/>
      <c r="BQ2741" s="59"/>
      <c r="BR2741" s="59"/>
      <c r="BS2741" s="59"/>
      <c r="BT2741" s="59"/>
      <c r="BU2741" s="59"/>
      <c r="BV2741" s="59"/>
      <c r="BW2741" s="59"/>
      <c r="BX2741" s="59"/>
      <c r="BY2741" s="59"/>
      <c r="BZ2741" s="59"/>
      <c r="CA2741" s="59"/>
      <c r="CB2741" s="59"/>
      <c r="CC2741" s="59"/>
      <c r="CD2741" s="59"/>
      <c r="CE2741" s="59"/>
      <c r="CF2741" s="59"/>
      <c r="CG2741" s="59"/>
      <c r="CH2741" s="59"/>
      <c r="CI2741" s="59"/>
      <c r="CJ2741" s="59"/>
      <c r="CK2741" s="59"/>
      <c r="CL2741" s="59"/>
      <c r="CM2741" s="59"/>
      <c r="CN2741" s="59"/>
      <c r="CO2741" s="59"/>
      <c r="CP2741" s="59"/>
      <c r="CQ2741" s="59"/>
      <c r="CR2741" s="59"/>
      <c r="CS2741" s="59"/>
      <c r="CT2741" s="59"/>
      <c r="CU2741" s="59"/>
      <c r="CV2741" s="59"/>
      <c r="CW2741" s="59"/>
      <c r="CX2741" s="59"/>
      <c r="CY2741" s="59"/>
      <c r="CZ2741" s="59"/>
      <c r="DA2741" s="59"/>
      <c r="DB2741" s="59"/>
      <c r="DC2741" s="59"/>
      <c r="DD2741" s="59"/>
      <c r="DE2741" s="59"/>
      <c r="DF2741" s="59"/>
      <c r="DG2741" s="59"/>
      <c r="DH2741" s="59"/>
      <c r="DI2741" s="59"/>
      <c r="DJ2741" s="59"/>
      <c r="DK2741" s="59"/>
      <c r="DL2741" s="59"/>
      <c r="DM2741" s="59"/>
      <c r="DN2741" s="59"/>
      <c r="DO2741" s="59"/>
      <c r="DP2741" s="59"/>
      <c r="DQ2741" s="59"/>
      <c r="DR2741" s="59"/>
      <c r="DS2741" s="59"/>
      <c r="DT2741" s="59"/>
      <c r="DU2741" s="59"/>
      <c r="DV2741" s="59"/>
      <c r="DW2741" s="59"/>
      <c r="DX2741" s="59"/>
      <c r="DY2741" s="59"/>
      <c r="DZ2741" s="59"/>
      <c r="EA2741" s="59"/>
      <c r="EB2741" s="59"/>
      <c r="EC2741" s="59"/>
      <c r="ED2741" s="59"/>
      <c r="EE2741" s="59"/>
      <c r="EF2741" s="59"/>
      <c r="EG2741" s="59"/>
      <c r="EH2741" s="59"/>
      <c r="EI2741" s="59"/>
      <c r="EJ2741" s="59"/>
      <c r="EK2741" s="59"/>
      <c r="EL2741" s="59"/>
      <c r="EM2741" s="59"/>
      <c r="EN2741" s="59"/>
      <c r="EO2741" s="59"/>
      <c r="EP2741" s="59"/>
      <c r="EQ2741" s="59"/>
      <c r="ER2741" s="59"/>
      <c r="ES2741" s="59"/>
      <c r="ET2741" s="59"/>
      <c r="EU2741" s="59"/>
      <c r="EV2741" s="59"/>
      <c r="EW2741" s="59"/>
      <c r="EX2741" s="59"/>
      <c r="EY2741" s="59"/>
      <c r="EZ2741" s="59"/>
      <c r="FA2741" s="59"/>
      <c r="FB2741" s="59"/>
      <c r="FC2741" s="59"/>
      <c r="FD2741" s="59"/>
      <c r="FE2741" s="59"/>
      <c r="FF2741" s="59"/>
      <c r="FG2741" s="59"/>
      <c r="FH2741" s="59"/>
      <c r="FI2741" s="59"/>
      <c r="FJ2741" s="59"/>
      <c r="FK2741" s="59"/>
      <c r="FL2741" s="59"/>
      <c r="FM2741" s="59"/>
      <c r="FN2741" s="59"/>
      <c r="FO2741" s="59"/>
      <c r="FP2741" s="59"/>
      <c r="FQ2741" s="59"/>
      <c r="FR2741" s="59"/>
      <c r="FS2741" s="59"/>
      <c r="FT2741" s="59"/>
      <c r="FU2741" s="59"/>
      <c r="FV2741" s="59"/>
      <c r="FW2741" s="59"/>
      <c r="FX2741" s="59"/>
      <c r="FY2741" s="59"/>
      <c r="FZ2741" s="59"/>
      <c r="GA2741" s="59"/>
      <c r="GB2741" s="59"/>
      <c r="GC2741" s="59"/>
      <c r="GD2741" s="59"/>
      <c r="GE2741" s="59"/>
      <c r="GF2741" s="59"/>
      <c r="GG2741" s="59"/>
      <c r="GH2741" s="59"/>
      <c r="GI2741" s="59"/>
      <c r="GJ2741" s="59"/>
      <c r="GK2741" s="59"/>
      <c r="GL2741" s="59"/>
      <c r="GM2741" s="59"/>
      <c r="GN2741" s="59"/>
      <c r="GO2741" s="59"/>
      <c r="GP2741" s="59"/>
      <c r="GQ2741" s="59"/>
      <c r="GR2741" s="59"/>
      <c r="GS2741" s="59"/>
      <c r="GT2741" s="59"/>
      <c r="GU2741" s="59"/>
      <c r="GV2741" s="59"/>
      <c r="GW2741" s="59"/>
      <c r="GX2741" s="59"/>
      <c r="GY2741" s="59"/>
      <c r="GZ2741" s="59"/>
      <c r="HA2741" s="59"/>
      <c r="HB2741" s="59"/>
      <c r="HC2741" s="59"/>
      <c r="HD2741" s="59"/>
      <c r="HE2741" s="59"/>
      <c r="HF2741" s="59"/>
      <c r="HG2741" s="59"/>
      <c r="HH2741" s="59"/>
      <c r="HI2741" s="59"/>
      <c r="HJ2741" s="59"/>
      <c r="HK2741" s="59"/>
      <c r="HL2741" s="59"/>
      <c r="HM2741" s="59"/>
      <c r="HN2741" s="59"/>
      <c r="HO2741" s="59"/>
      <c r="HP2741" s="59"/>
      <c r="HQ2741" s="59"/>
      <c r="HR2741" s="59"/>
      <c r="HS2741" s="59"/>
      <c r="HT2741" s="59"/>
      <c r="HU2741" s="59"/>
      <c r="HV2741" s="59"/>
      <c r="HW2741" s="59"/>
      <c r="HX2741" s="59"/>
      <c r="HY2741" s="59"/>
      <c r="HZ2741" s="59"/>
      <c r="IA2741" s="59"/>
      <c r="IB2741" s="59"/>
      <c r="IC2741" s="59"/>
      <c r="ID2741" s="59"/>
      <c r="IE2741" s="59"/>
      <c r="IF2741" s="59"/>
      <c r="IG2741" s="59"/>
      <c r="IH2741" s="59"/>
      <c r="II2741" s="59"/>
      <c r="IJ2741" s="59"/>
      <c r="IK2741" s="59"/>
      <c r="IL2741" s="59"/>
      <c r="IM2741" s="59"/>
      <c r="IN2741" s="59"/>
      <c r="IO2741" s="59"/>
      <c r="IP2741" s="59"/>
      <c r="IQ2741" s="59"/>
      <c r="IR2741" s="59"/>
      <c r="IS2741" s="59"/>
      <c r="IT2741" s="59"/>
      <c r="IU2741" s="59"/>
      <c r="IV2741" s="59"/>
      <c r="IW2741" s="59"/>
      <c r="IX2741" s="59"/>
      <c r="IY2741" s="59"/>
      <c r="IZ2741" s="59"/>
      <c r="JA2741" s="59"/>
      <c r="JB2741" s="59"/>
      <c r="JC2741" s="59"/>
      <c r="JD2741" s="59"/>
      <c r="JE2741" s="59"/>
      <c r="JF2741" s="59"/>
      <c r="JG2741" s="59"/>
      <c r="JH2741" s="59"/>
      <c r="JI2741" s="59"/>
      <c r="JJ2741" s="59"/>
      <c r="JK2741" s="59"/>
      <c r="JL2741" s="59"/>
      <c r="JM2741" s="59"/>
      <c r="JN2741" s="59"/>
      <c r="JO2741" s="59"/>
      <c r="JP2741" s="59"/>
      <c r="JQ2741" s="59"/>
      <c r="JR2741" s="59"/>
      <c r="JS2741" s="59"/>
      <c r="JT2741" s="59"/>
      <c r="JU2741" s="59"/>
      <c r="JV2741" s="59"/>
      <c r="JW2741" s="59"/>
      <c r="JX2741" s="59"/>
      <c r="JY2741" s="59"/>
      <c r="JZ2741" s="59"/>
      <c r="KA2741" s="59"/>
      <c r="KB2741" s="59"/>
      <c r="KC2741" s="59"/>
      <c r="KD2741" s="59"/>
      <c r="KE2741" s="59"/>
      <c r="KF2741" s="59"/>
      <c r="KG2741" s="59"/>
      <c r="KH2741" s="59"/>
      <c r="KI2741" s="59"/>
      <c r="KJ2741" s="59"/>
      <c r="KK2741" s="59"/>
      <c r="KL2741" s="59"/>
      <c r="KM2741" s="59"/>
      <c r="KN2741" s="59"/>
      <c r="KO2741" s="59"/>
      <c r="KP2741" s="59"/>
      <c r="KQ2741" s="59"/>
      <c r="KR2741" s="59"/>
      <c r="KS2741" s="59"/>
      <c r="KT2741" s="59"/>
      <c r="KU2741" s="59"/>
      <c r="KV2741" s="59"/>
      <c r="KW2741" s="59"/>
      <c r="KX2741" s="59"/>
      <c r="KY2741" s="59"/>
      <c r="KZ2741" s="59"/>
      <c r="LA2741" s="59"/>
      <c r="LB2741" s="59"/>
      <c r="LC2741" s="59"/>
      <c r="LD2741" s="59"/>
      <c r="LE2741" s="59"/>
      <c r="LF2741" s="59"/>
      <c r="LG2741" s="59"/>
      <c r="LH2741" s="59"/>
      <c r="LI2741" s="59"/>
      <c r="LJ2741" s="59"/>
      <c r="LK2741" s="59"/>
      <c r="LL2741" s="59"/>
      <c r="LM2741" s="59"/>
      <c r="LN2741" s="59"/>
      <c r="LO2741" s="59"/>
      <c r="LP2741" s="59"/>
      <c r="LQ2741" s="59"/>
      <c r="LR2741" s="59"/>
      <c r="LS2741" s="59"/>
      <c r="LT2741" s="59"/>
      <c r="LU2741" s="59"/>
      <c r="LV2741" s="59"/>
      <c r="LW2741" s="59"/>
      <c r="LX2741" s="59"/>
      <c r="LY2741" s="59"/>
      <c r="LZ2741" s="59"/>
      <c r="MA2741" s="59"/>
      <c r="MB2741" s="59"/>
      <c r="MC2741" s="59"/>
      <c r="MD2741" s="59"/>
      <c r="ME2741" s="59"/>
      <c r="MF2741" s="59"/>
      <c r="MG2741" s="59"/>
      <c r="MH2741" s="59"/>
      <c r="MI2741" s="59"/>
      <c r="MJ2741" s="59"/>
      <c r="MK2741" s="59"/>
      <c r="ML2741" s="59"/>
      <c r="MM2741" s="59"/>
      <c r="MN2741" s="59"/>
      <c r="MO2741" s="59"/>
      <c r="MP2741" s="59"/>
      <c r="MQ2741" s="59"/>
      <c r="MR2741" s="59"/>
      <c r="MS2741" s="59"/>
      <c r="MT2741" s="59"/>
      <c r="MU2741" s="59"/>
      <c r="MV2741" s="59"/>
      <c r="MW2741" s="59"/>
      <c r="MX2741" s="59"/>
      <c r="MY2741" s="59"/>
      <c r="MZ2741" s="59"/>
      <c r="NA2741" s="59"/>
      <c r="NB2741" s="59"/>
      <c r="NC2741" s="59"/>
      <c r="ND2741" s="59"/>
      <c r="NE2741" s="59"/>
      <c r="NF2741" s="59"/>
      <c r="NG2741" s="59"/>
      <c r="NH2741" s="59"/>
      <c r="NI2741" s="59"/>
      <c r="NJ2741" s="59"/>
      <c r="NK2741" s="59"/>
      <c r="NL2741" s="59"/>
      <c r="NM2741" s="59"/>
      <c r="NN2741" s="59"/>
      <c r="NO2741" s="59"/>
      <c r="NP2741" s="59"/>
      <c r="NQ2741" s="59"/>
      <c r="NR2741" s="59"/>
      <c r="NS2741" s="59"/>
      <c r="NT2741" s="59"/>
      <c r="NU2741" s="59"/>
      <c r="NV2741" s="59"/>
      <c r="NW2741" s="59"/>
      <c r="NX2741" s="59"/>
      <c r="NY2741" s="59"/>
      <c r="NZ2741" s="59"/>
      <c r="OA2741" s="59"/>
      <c r="OB2741" s="59"/>
      <c r="OC2741" s="59"/>
      <c r="OD2741" s="59"/>
      <c r="OE2741" s="59"/>
      <c r="OF2741" s="59"/>
      <c r="OG2741" s="59"/>
      <c r="OH2741" s="59"/>
      <c r="OI2741" s="59"/>
      <c r="OJ2741" s="59"/>
      <c r="OK2741" s="59"/>
      <c r="OL2741" s="59"/>
      <c r="OM2741" s="59"/>
      <c r="ON2741" s="59"/>
      <c r="OO2741" s="59"/>
      <c r="OP2741" s="59"/>
      <c r="OQ2741" s="59"/>
      <c r="OR2741" s="59"/>
      <c r="OS2741" s="59"/>
      <c r="OT2741" s="59"/>
      <c r="OU2741" s="59"/>
      <c r="OV2741" s="59"/>
      <c r="OW2741" s="59"/>
      <c r="OX2741" s="59"/>
      <c r="OY2741" s="59"/>
      <c r="OZ2741" s="59"/>
      <c r="PA2741" s="59"/>
      <c r="PB2741" s="59"/>
      <c r="PC2741" s="59"/>
      <c r="PD2741" s="59"/>
      <c r="PE2741" s="59"/>
      <c r="PF2741" s="59"/>
      <c r="PG2741" s="59"/>
      <c r="PH2741" s="59"/>
      <c r="PI2741" s="59"/>
      <c r="PJ2741" s="59"/>
      <c r="PK2741" s="59"/>
      <c r="PL2741" s="59"/>
      <c r="PM2741" s="59"/>
      <c r="PN2741" s="59"/>
      <c r="PO2741" s="59"/>
      <c r="PP2741" s="59"/>
      <c r="PQ2741" s="59"/>
      <c r="PR2741" s="59"/>
      <c r="PS2741" s="59"/>
      <c r="PT2741" s="59"/>
      <c r="PU2741" s="59"/>
      <c r="PV2741" s="59"/>
      <c r="PW2741" s="59"/>
      <c r="PX2741" s="59"/>
      <c r="PY2741" s="59"/>
      <c r="PZ2741" s="59"/>
      <c r="QA2741" s="59"/>
      <c r="QB2741" s="59"/>
      <c r="QC2741" s="59"/>
      <c r="QD2741" s="59"/>
      <c r="QE2741" s="59"/>
      <c r="QF2741" s="59"/>
      <c r="QG2741" s="59"/>
      <c r="QH2741" s="59"/>
      <c r="QI2741" s="59"/>
      <c r="QJ2741" s="59"/>
      <c r="QK2741" s="59"/>
      <c r="QL2741" s="59"/>
      <c r="QM2741" s="59"/>
      <c r="QN2741" s="59"/>
      <c r="QO2741" s="59"/>
      <c r="QP2741" s="59"/>
      <c r="QQ2741" s="59"/>
      <c r="QR2741" s="59"/>
      <c r="QS2741" s="59"/>
      <c r="QT2741" s="59"/>
      <c r="QU2741" s="59"/>
      <c r="QV2741" s="59"/>
      <c r="QW2741" s="59"/>
      <c r="QX2741" s="59"/>
      <c r="QY2741" s="59"/>
      <c r="QZ2741" s="59"/>
      <c r="RA2741" s="59"/>
      <c r="RB2741" s="59"/>
      <c r="RC2741" s="59"/>
      <c r="RD2741" s="59"/>
      <c r="RE2741" s="59"/>
      <c r="RF2741" s="59"/>
      <c r="RG2741" s="59"/>
      <c r="RH2741" s="59"/>
      <c r="RI2741" s="59"/>
      <c r="RJ2741" s="59"/>
      <c r="RK2741" s="59"/>
      <c r="RL2741" s="59"/>
      <c r="RM2741" s="59"/>
      <c r="RN2741" s="59"/>
      <c r="RO2741" s="59"/>
      <c r="RP2741" s="59"/>
      <c r="RQ2741" s="59"/>
      <c r="RR2741" s="59"/>
      <c r="RS2741" s="59"/>
      <c r="RT2741" s="59"/>
      <c r="RU2741" s="59"/>
      <c r="RV2741" s="59"/>
      <c r="RW2741" s="59"/>
      <c r="RX2741" s="59"/>
      <c r="RY2741" s="59"/>
      <c r="RZ2741" s="59"/>
      <c r="SA2741" s="59"/>
      <c r="SB2741" s="59"/>
      <c r="SC2741" s="59"/>
      <c r="SD2741" s="59"/>
      <c r="SE2741" s="59"/>
      <c r="SF2741" s="59"/>
      <c r="SG2741" s="59"/>
      <c r="SH2741" s="59"/>
      <c r="SI2741" s="59"/>
      <c r="SJ2741" s="59"/>
      <c r="SK2741" s="59"/>
      <c r="SL2741" s="59"/>
      <c r="SM2741" s="59"/>
      <c r="SN2741" s="59"/>
      <c r="SO2741" s="59"/>
      <c r="SP2741" s="59"/>
      <c r="SQ2741" s="59"/>
      <c r="SR2741" s="59"/>
      <c r="SS2741" s="59"/>
      <c r="ST2741" s="59"/>
      <c r="SU2741" s="59"/>
      <c r="SV2741" s="59"/>
      <c r="SW2741" s="59"/>
      <c r="SX2741" s="59"/>
      <c r="SY2741" s="59"/>
      <c r="SZ2741" s="59"/>
      <c r="TA2741" s="59"/>
      <c r="TB2741" s="59"/>
      <c r="TC2741" s="59"/>
      <c r="TD2741" s="59"/>
      <c r="TE2741" s="59"/>
      <c r="TF2741" s="59"/>
      <c r="TG2741" s="59"/>
      <c r="TH2741" s="59"/>
      <c r="TI2741" s="59"/>
      <c r="TJ2741" s="59"/>
      <c r="TK2741" s="59"/>
      <c r="TL2741" s="59"/>
      <c r="TM2741" s="59"/>
      <c r="TN2741" s="59"/>
      <c r="TO2741" s="59"/>
      <c r="TP2741" s="59"/>
      <c r="TQ2741" s="59"/>
      <c r="TR2741" s="59"/>
      <c r="TS2741" s="59"/>
      <c r="TT2741" s="59"/>
      <c r="TU2741" s="59"/>
      <c r="TV2741" s="59"/>
      <c r="TW2741" s="59"/>
      <c r="TX2741" s="59"/>
      <c r="TY2741" s="59"/>
      <c r="TZ2741" s="59"/>
      <c r="UA2741" s="59"/>
      <c r="UB2741" s="59"/>
      <c r="UC2741" s="59"/>
      <c r="UD2741" s="59"/>
      <c r="UE2741" s="59"/>
      <c r="UF2741" s="59"/>
      <c r="UG2741" s="59"/>
      <c r="UH2741" s="59"/>
      <c r="UI2741" s="59"/>
      <c r="UJ2741" s="59"/>
      <c r="UK2741" s="59"/>
      <c r="UL2741" s="59"/>
      <c r="UM2741" s="59"/>
      <c r="UN2741" s="59"/>
      <c r="UO2741" s="59"/>
      <c r="UP2741" s="59"/>
      <c r="UQ2741" s="59"/>
      <c r="UR2741" s="59"/>
      <c r="US2741" s="59"/>
      <c r="UT2741" s="59"/>
      <c r="UU2741" s="59"/>
      <c r="UV2741" s="59"/>
      <c r="UW2741" s="59"/>
      <c r="UX2741" s="59"/>
      <c r="UY2741" s="59"/>
      <c r="UZ2741" s="59"/>
      <c r="VA2741" s="59"/>
      <c r="VB2741" s="59"/>
      <c r="VC2741" s="59"/>
      <c r="VD2741" s="59"/>
      <c r="VE2741" s="59"/>
      <c r="VF2741" s="59"/>
      <c r="VG2741" s="59"/>
      <c r="VH2741" s="59"/>
      <c r="VI2741" s="59"/>
      <c r="VJ2741" s="59"/>
      <c r="VK2741" s="59"/>
      <c r="VL2741" s="59"/>
      <c r="VM2741" s="59"/>
      <c r="VN2741" s="59"/>
      <c r="VO2741" s="59"/>
      <c r="VP2741" s="59"/>
      <c r="VQ2741" s="59"/>
      <c r="VR2741" s="59"/>
      <c r="VS2741" s="59"/>
      <c r="VT2741" s="59"/>
      <c r="VU2741" s="59"/>
      <c r="VV2741" s="59"/>
      <c r="VW2741" s="59"/>
      <c r="VX2741" s="59"/>
      <c r="VY2741" s="59"/>
      <c r="VZ2741" s="59"/>
      <c r="WA2741" s="59"/>
      <c r="WB2741" s="59"/>
      <c r="WC2741" s="59"/>
      <c r="WD2741" s="59"/>
      <c r="WE2741" s="59"/>
      <c r="WF2741" s="59"/>
      <c r="WG2741" s="59"/>
      <c r="WH2741" s="59"/>
      <c r="WI2741" s="59"/>
      <c r="WJ2741" s="59"/>
      <c r="WK2741" s="59"/>
      <c r="WL2741" s="59"/>
      <c r="WM2741" s="59"/>
      <c r="WN2741" s="59"/>
      <c r="WO2741" s="59"/>
      <c r="WP2741" s="59"/>
      <c r="WQ2741" s="59"/>
      <c r="WR2741" s="59"/>
      <c r="WS2741" s="59"/>
      <c r="WT2741" s="59"/>
      <c r="WU2741" s="59"/>
      <c r="WV2741" s="59"/>
      <c r="WW2741" s="59"/>
      <c r="WX2741" s="59"/>
      <c r="WY2741" s="59"/>
      <c r="WZ2741" s="59"/>
      <c r="XA2741" s="59"/>
      <c r="XB2741" s="59"/>
      <c r="XC2741" s="59"/>
      <c r="XD2741" s="59"/>
      <c r="XE2741" s="59"/>
      <c r="XF2741" s="59"/>
      <c r="XG2741" s="59"/>
      <c r="XH2741" s="59"/>
      <c r="XI2741" s="59"/>
      <c r="XJ2741" s="59"/>
      <c r="XK2741" s="59"/>
      <c r="XL2741" s="59"/>
      <c r="XM2741" s="59"/>
      <c r="XN2741" s="59"/>
      <c r="XO2741" s="59"/>
      <c r="XP2741" s="59"/>
      <c r="XQ2741" s="59"/>
      <c r="XR2741" s="59"/>
      <c r="XS2741" s="59"/>
      <c r="XT2741" s="59"/>
      <c r="XU2741" s="59"/>
      <c r="XV2741" s="59"/>
      <c r="XW2741" s="59"/>
      <c r="XX2741" s="59"/>
      <c r="XY2741" s="59"/>
      <c r="XZ2741" s="59"/>
      <c r="YA2741" s="59"/>
      <c r="YB2741" s="59"/>
      <c r="YC2741" s="59"/>
      <c r="YD2741" s="59"/>
      <c r="YE2741" s="59"/>
      <c r="YF2741" s="59"/>
      <c r="YG2741" s="59"/>
      <c r="YH2741" s="59"/>
      <c r="YI2741" s="59"/>
      <c r="YJ2741" s="59"/>
      <c r="YK2741" s="59"/>
      <c r="YL2741" s="59"/>
      <c r="YM2741" s="59"/>
      <c r="YN2741" s="59"/>
      <c r="YO2741" s="59"/>
      <c r="YP2741" s="59"/>
      <c r="YQ2741" s="59"/>
      <c r="YR2741" s="59"/>
      <c r="YS2741" s="59"/>
      <c r="YT2741" s="59"/>
      <c r="YU2741" s="59"/>
      <c r="YV2741" s="59"/>
      <c r="YW2741" s="59"/>
      <c r="YX2741" s="59"/>
      <c r="YY2741" s="59"/>
      <c r="YZ2741" s="59"/>
      <c r="ZA2741" s="59"/>
      <c r="ZB2741" s="59"/>
      <c r="ZC2741" s="59"/>
      <c r="ZD2741" s="59"/>
      <c r="ZE2741" s="59"/>
      <c r="ZF2741" s="59"/>
      <c r="ZG2741" s="59"/>
      <c r="ZH2741" s="59"/>
      <c r="ZI2741" s="59"/>
      <c r="ZJ2741" s="59"/>
      <c r="ZK2741" s="59"/>
      <c r="ZL2741" s="59"/>
      <c r="ZM2741" s="59"/>
      <c r="ZN2741" s="59"/>
      <c r="ZO2741" s="59"/>
      <c r="ZP2741" s="59"/>
      <c r="ZQ2741" s="59"/>
      <c r="ZR2741" s="59"/>
      <c r="ZS2741" s="59"/>
      <c r="ZT2741" s="59"/>
      <c r="ZU2741" s="59"/>
      <c r="ZV2741" s="59"/>
      <c r="ZW2741" s="59"/>
      <c r="ZX2741" s="59"/>
      <c r="ZY2741" s="59"/>
      <c r="ZZ2741" s="59"/>
      <c r="AAA2741" s="59"/>
      <c r="AAB2741" s="59"/>
      <c r="AAC2741" s="59"/>
      <c r="AAD2741" s="59"/>
      <c r="AAE2741" s="59"/>
      <c r="AAF2741" s="59"/>
      <c r="AAG2741" s="59"/>
      <c r="AAH2741" s="59"/>
      <c r="AAI2741" s="59"/>
      <c r="AAJ2741" s="59"/>
      <c r="AAK2741" s="59"/>
      <c r="AAL2741" s="59"/>
      <c r="AAM2741" s="59"/>
      <c r="AAN2741" s="59"/>
      <c r="AAO2741" s="59"/>
      <c r="AAP2741" s="59"/>
      <c r="AAQ2741" s="59"/>
      <c r="AAR2741" s="59"/>
      <c r="AAS2741" s="59"/>
      <c r="AAT2741" s="59"/>
      <c r="AAU2741" s="59"/>
      <c r="AAV2741" s="59"/>
      <c r="AAW2741" s="59"/>
      <c r="AAX2741" s="59"/>
      <c r="AAY2741" s="59"/>
      <c r="AAZ2741" s="59"/>
      <c r="ABA2741" s="59"/>
      <c r="ABB2741" s="59"/>
      <c r="ABC2741" s="59"/>
      <c r="ABD2741" s="59"/>
      <c r="ABE2741" s="59"/>
      <c r="ABF2741" s="59"/>
      <c r="ABG2741" s="59"/>
      <c r="ABH2741" s="59"/>
      <c r="ABI2741" s="59"/>
      <c r="ABJ2741" s="59"/>
      <c r="ABK2741" s="59"/>
      <c r="ABL2741" s="59"/>
      <c r="ABM2741" s="59"/>
      <c r="ABN2741" s="59"/>
      <c r="ABO2741" s="59"/>
      <c r="ABP2741" s="59"/>
      <c r="ABQ2741" s="59"/>
      <c r="ABR2741" s="59"/>
      <c r="ABS2741" s="59"/>
      <c r="ABT2741" s="59"/>
      <c r="ABU2741" s="59"/>
      <c r="ABV2741" s="59"/>
      <c r="ABW2741" s="59"/>
      <c r="ABX2741" s="59"/>
      <c r="ABY2741" s="59"/>
      <c r="ABZ2741" s="59"/>
      <c r="ACA2741" s="59"/>
      <c r="ACB2741" s="59"/>
      <c r="ACC2741" s="59"/>
      <c r="ACD2741" s="59"/>
      <c r="ACE2741" s="59"/>
      <c r="ACF2741" s="59"/>
      <c r="ACG2741" s="59"/>
      <c r="ACH2741" s="59"/>
      <c r="ACI2741" s="59"/>
      <c r="ACJ2741" s="59"/>
      <c r="ACK2741" s="59"/>
      <c r="ACL2741" s="59"/>
      <c r="ACM2741" s="59"/>
      <c r="ACN2741" s="59"/>
      <c r="ACO2741" s="59"/>
      <c r="ACP2741" s="59"/>
      <c r="ACQ2741" s="59"/>
      <c r="ACR2741" s="59"/>
      <c r="ACS2741" s="59"/>
      <c r="ACT2741" s="59"/>
      <c r="ACU2741" s="59"/>
      <c r="ACV2741" s="59"/>
      <c r="ACW2741" s="59"/>
      <c r="ACX2741" s="59"/>
      <c r="ACY2741" s="59"/>
      <c r="ACZ2741" s="59"/>
      <c r="ADA2741" s="59"/>
      <c r="ADB2741" s="59"/>
      <c r="ADC2741" s="59"/>
      <c r="ADD2741" s="59"/>
      <c r="ADE2741" s="59"/>
      <c r="ADF2741" s="59"/>
      <c r="ADG2741" s="59"/>
      <c r="ADH2741" s="59"/>
      <c r="ADI2741" s="59"/>
      <c r="ADJ2741" s="59"/>
      <c r="ADK2741" s="59"/>
      <c r="ADL2741" s="59"/>
      <c r="ADM2741" s="59"/>
      <c r="ADN2741" s="59"/>
      <c r="ADO2741" s="59"/>
      <c r="ADP2741" s="59"/>
      <c r="ADQ2741" s="59"/>
      <c r="ADR2741" s="59"/>
      <c r="ADS2741" s="59"/>
      <c r="ADT2741" s="59"/>
      <c r="ADU2741" s="59"/>
      <c r="ADV2741" s="59"/>
      <c r="ADW2741" s="59"/>
      <c r="ADX2741" s="59"/>
      <c r="ADY2741" s="59"/>
      <c r="ADZ2741" s="59"/>
      <c r="AEA2741" s="59"/>
      <c r="AEB2741" s="59"/>
      <c r="AEC2741" s="59"/>
      <c r="AED2741" s="59"/>
      <c r="AEE2741" s="59"/>
      <c r="AEF2741" s="59"/>
      <c r="AEG2741" s="59"/>
      <c r="AEH2741" s="59"/>
      <c r="AEI2741" s="59"/>
      <c r="AEJ2741" s="59"/>
      <c r="AEK2741" s="59"/>
      <c r="AEL2741" s="59"/>
      <c r="AEM2741" s="59"/>
      <c r="AEN2741" s="59"/>
      <c r="AEO2741" s="59"/>
      <c r="AEP2741" s="59"/>
      <c r="AEQ2741" s="59"/>
      <c r="AER2741" s="59"/>
      <c r="AES2741" s="59"/>
      <c r="AET2741" s="59"/>
      <c r="AEU2741" s="59"/>
      <c r="AEV2741" s="59"/>
      <c r="AEW2741" s="59"/>
      <c r="AEX2741" s="59"/>
      <c r="AEY2741" s="59"/>
      <c r="AEZ2741" s="59"/>
      <c r="AFA2741" s="59"/>
      <c r="AFB2741" s="59"/>
      <c r="AFC2741" s="59"/>
      <c r="AFD2741" s="59"/>
      <c r="AFE2741" s="59"/>
      <c r="AFF2741" s="59"/>
      <c r="AFG2741" s="59"/>
      <c r="AFH2741" s="59"/>
      <c r="AFI2741" s="59"/>
      <c r="AFJ2741" s="59"/>
      <c r="AFK2741" s="59"/>
      <c r="AFL2741" s="59"/>
      <c r="AFM2741" s="59"/>
      <c r="AFN2741" s="59"/>
      <c r="AFO2741" s="59"/>
      <c r="AFP2741" s="59"/>
      <c r="AFQ2741" s="59"/>
      <c r="AFR2741" s="59"/>
      <c r="AFS2741" s="59"/>
      <c r="AFT2741" s="59"/>
      <c r="AFU2741" s="59"/>
      <c r="AFV2741" s="59"/>
      <c r="AFW2741" s="59"/>
      <c r="AFX2741" s="59"/>
      <c r="AFY2741" s="59"/>
      <c r="AFZ2741" s="59"/>
      <c r="AGA2741" s="59"/>
      <c r="AGB2741" s="59"/>
      <c r="AGC2741" s="59"/>
      <c r="AGD2741" s="59"/>
      <c r="AGE2741" s="59"/>
      <c r="AGF2741" s="59"/>
      <c r="AGG2741" s="59"/>
      <c r="AGH2741" s="59"/>
      <c r="AGI2741" s="59"/>
      <c r="AGJ2741" s="59"/>
      <c r="AGK2741" s="59"/>
      <c r="AGL2741" s="59"/>
      <c r="AGM2741" s="59"/>
      <c r="AGN2741" s="59"/>
      <c r="AGO2741" s="59"/>
      <c r="AGP2741" s="59"/>
      <c r="AGQ2741" s="59"/>
      <c r="AGR2741" s="59"/>
      <c r="AGS2741" s="59"/>
      <c r="AGT2741" s="59"/>
      <c r="AGU2741" s="59"/>
      <c r="AGV2741" s="59"/>
      <c r="AGW2741" s="59"/>
      <c r="AGX2741" s="59"/>
      <c r="AGY2741" s="59"/>
      <c r="AGZ2741" s="59"/>
      <c r="AHA2741" s="59"/>
      <c r="AHB2741" s="59"/>
      <c r="AHC2741" s="59"/>
      <c r="AHD2741" s="59"/>
      <c r="AHE2741" s="59"/>
      <c r="AHF2741" s="59"/>
      <c r="AHG2741" s="59"/>
      <c r="AHH2741" s="59"/>
      <c r="AHI2741" s="59"/>
      <c r="AHJ2741" s="59"/>
      <c r="AHK2741" s="59"/>
      <c r="AHL2741" s="59"/>
      <c r="AHM2741" s="59"/>
      <c r="AHN2741" s="59"/>
      <c r="AHO2741" s="59"/>
      <c r="AHP2741" s="59"/>
      <c r="AHQ2741" s="59"/>
      <c r="AHR2741" s="59"/>
      <c r="AHS2741" s="59"/>
      <c r="AHT2741" s="59"/>
      <c r="AHU2741" s="59"/>
      <c r="AHV2741" s="59"/>
      <c r="AHW2741" s="59"/>
      <c r="AHX2741" s="59"/>
      <c r="AHY2741" s="59"/>
      <c r="AHZ2741" s="59"/>
      <c r="AIA2741" s="59"/>
      <c r="AIB2741" s="59"/>
      <c r="AIC2741" s="59"/>
      <c r="AID2741" s="59"/>
      <c r="AIE2741" s="59"/>
      <c r="AIF2741" s="59"/>
      <c r="AIG2741" s="59"/>
      <c r="AIH2741" s="59"/>
      <c r="AII2741" s="59"/>
      <c r="AIJ2741" s="59"/>
      <c r="AIK2741" s="59"/>
      <c r="AIL2741" s="59"/>
      <c r="AIM2741" s="59"/>
      <c r="AIN2741" s="59"/>
      <c r="AIO2741" s="59"/>
      <c r="AIP2741" s="59"/>
      <c r="AIQ2741" s="59"/>
      <c r="AIR2741" s="59"/>
      <c r="AIS2741" s="59"/>
      <c r="AIT2741" s="59"/>
      <c r="AIU2741" s="59"/>
      <c r="AIV2741" s="59"/>
      <c r="AIW2741" s="59"/>
      <c r="AIX2741" s="59"/>
      <c r="AIY2741" s="59"/>
      <c r="AIZ2741" s="59"/>
      <c r="AJA2741" s="59"/>
      <c r="AJB2741" s="59"/>
      <c r="AJC2741" s="59"/>
      <c r="AJD2741" s="59"/>
      <c r="AJE2741" s="59"/>
      <c r="AJF2741" s="59"/>
      <c r="AJG2741" s="59"/>
      <c r="AJH2741" s="59"/>
      <c r="AJI2741" s="59"/>
      <c r="AJJ2741" s="59"/>
      <c r="AJK2741" s="59"/>
      <c r="AJL2741" s="59"/>
      <c r="AJM2741" s="59"/>
      <c r="AJN2741" s="59"/>
      <c r="AJO2741" s="59"/>
      <c r="AJP2741" s="59"/>
      <c r="AJQ2741" s="59"/>
      <c r="AJR2741" s="59"/>
      <c r="AJS2741" s="59"/>
      <c r="AJT2741" s="59"/>
      <c r="AJU2741" s="59"/>
      <c r="AJV2741" s="59"/>
      <c r="AJW2741" s="59"/>
      <c r="AJX2741" s="59"/>
      <c r="AJY2741" s="59"/>
      <c r="AJZ2741" s="59"/>
      <c r="AKA2741" s="59"/>
      <c r="AKB2741" s="59"/>
      <c r="AKC2741" s="59"/>
      <c r="AKD2741" s="59"/>
      <c r="AKE2741" s="59"/>
      <c r="AKF2741" s="59"/>
      <c r="AKG2741" s="59"/>
      <c r="AKH2741" s="59"/>
      <c r="AKI2741" s="59"/>
      <c r="AKJ2741" s="59"/>
      <c r="AKK2741" s="59"/>
      <c r="AKL2741" s="59"/>
      <c r="AKM2741" s="59"/>
      <c r="AKN2741" s="59"/>
      <c r="AKO2741" s="59"/>
      <c r="AKP2741" s="59"/>
      <c r="AKQ2741" s="59"/>
      <c r="AKR2741" s="59"/>
      <c r="AKS2741" s="59"/>
      <c r="AKT2741" s="59"/>
      <c r="AKU2741" s="59"/>
      <c r="AKV2741" s="59"/>
      <c r="AKW2741" s="59"/>
      <c r="AKX2741" s="59"/>
      <c r="AKY2741" s="59"/>
      <c r="AKZ2741" s="59"/>
      <c r="ALA2741" s="59"/>
      <c r="ALB2741" s="59"/>
      <c r="ALC2741" s="59"/>
      <c r="ALD2741" s="59"/>
      <c r="ALE2741" s="59"/>
      <c r="ALF2741" s="59"/>
      <c r="ALG2741" s="59"/>
      <c r="ALH2741" s="59"/>
      <c r="ALI2741" s="59"/>
      <c r="ALJ2741" s="59"/>
      <c r="ALK2741" s="59"/>
      <c r="ALL2741" s="59"/>
      <c r="ALM2741" s="59"/>
      <c r="ALN2741" s="59"/>
      <c r="ALO2741" s="59"/>
      <c r="ALP2741" s="59"/>
      <c r="ALQ2741" s="59"/>
      <c r="ALR2741" s="59"/>
      <c r="ALS2741" s="59"/>
      <c r="ALT2741" s="59"/>
      <c r="ALU2741" s="59"/>
      <c r="ALV2741" s="59"/>
      <c r="ALW2741" s="59"/>
      <c r="ALX2741" s="59"/>
      <c r="ALY2741" s="59"/>
      <c r="ALZ2741" s="59"/>
      <c r="AMA2741" s="59"/>
      <c r="AMB2741" s="59"/>
      <c r="AMC2741" s="59"/>
      <c r="AMD2741" s="59"/>
      <c r="AME2741" s="59"/>
      <c r="AMF2741" s="59"/>
      <c r="AMG2741" s="59"/>
      <c r="AMH2741" s="59"/>
      <c r="AMI2741" s="59"/>
      <c r="AMJ2741" s="59"/>
      <c r="AMK2741" s="59"/>
      <c r="AML2741" s="59"/>
      <c r="AMM2741" s="59"/>
      <c r="AMN2741" s="59"/>
      <c r="AMO2741" s="59"/>
      <c r="AMP2741" s="59"/>
      <c r="AMQ2741" s="59"/>
      <c r="AMR2741" s="59"/>
      <c r="AMS2741" s="59"/>
      <c r="AMT2741" s="59"/>
      <c r="AMU2741" s="59"/>
      <c r="AMV2741" s="59"/>
      <c r="AMW2741" s="59"/>
      <c r="AMX2741" s="59"/>
      <c r="AMY2741" s="59"/>
      <c r="AMZ2741" s="59"/>
      <c r="ANA2741" s="59"/>
      <c r="ANB2741" s="59"/>
      <c r="ANC2741" s="59"/>
      <c r="AND2741" s="59"/>
      <c r="ANE2741" s="59"/>
      <c r="ANF2741" s="59"/>
      <c r="ANG2741" s="59"/>
      <c r="ANH2741" s="59"/>
      <c r="ANI2741" s="59"/>
      <c r="ANJ2741" s="59"/>
      <c r="ANK2741" s="59"/>
      <c r="ANL2741" s="59"/>
      <c r="ANM2741" s="59"/>
      <c r="ANN2741" s="59"/>
      <c r="ANO2741" s="59"/>
      <c r="ANP2741" s="59"/>
      <c r="ANQ2741" s="59"/>
      <c r="ANR2741" s="59"/>
      <c r="ANS2741" s="59"/>
      <c r="ANT2741" s="59"/>
      <c r="ANU2741" s="59"/>
      <c r="ANV2741" s="59"/>
      <c r="ANW2741" s="59"/>
      <c r="ANX2741" s="59"/>
      <c r="ANY2741" s="59"/>
      <c r="ANZ2741" s="59"/>
      <c r="AOA2741" s="59"/>
      <c r="AOB2741" s="59"/>
      <c r="AOC2741" s="59"/>
      <c r="AOD2741" s="59"/>
      <c r="AOE2741" s="59"/>
      <c r="AOF2741" s="59"/>
      <c r="AOG2741" s="59"/>
      <c r="AOH2741" s="59"/>
      <c r="AOI2741" s="59"/>
      <c r="AOJ2741" s="59"/>
      <c r="AOK2741" s="59"/>
      <c r="AOL2741" s="59"/>
      <c r="AOM2741" s="59"/>
      <c r="AON2741" s="59"/>
      <c r="AOO2741" s="59"/>
      <c r="AOP2741" s="59"/>
      <c r="AOQ2741" s="59"/>
      <c r="AOR2741" s="59"/>
      <c r="AOS2741" s="59"/>
      <c r="AOT2741" s="59"/>
      <c r="AOU2741" s="59"/>
      <c r="AOV2741" s="59"/>
      <c r="AOW2741" s="59"/>
      <c r="AOX2741" s="59"/>
      <c r="AOY2741" s="59"/>
      <c r="AOZ2741" s="59"/>
      <c r="APA2741" s="59"/>
      <c r="APB2741" s="59"/>
      <c r="APC2741" s="59"/>
      <c r="APD2741" s="59"/>
      <c r="APE2741" s="59"/>
      <c r="APF2741" s="59"/>
      <c r="APG2741" s="59"/>
      <c r="APH2741" s="59"/>
      <c r="API2741" s="59"/>
      <c r="APJ2741" s="59"/>
      <c r="APK2741" s="59"/>
      <c r="APL2741" s="59"/>
      <c r="APM2741" s="59"/>
      <c r="APN2741" s="59"/>
      <c r="APO2741" s="59"/>
      <c r="APP2741" s="59"/>
      <c r="APQ2741" s="59"/>
      <c r="APR2741" s="59"/>
      <c r="APS2741" s="59"/>
      <c r="APT2741" s="59"/>
      <c r="APU2741" s="59"/>
      <c r="APV2741" s="59"/>
      <c r="APW2741" s="59"/>
      <c r="APX2741" s="59"/>
      <c r="APY2741" s="59"/>
      <c r="APZ2741" s="59"/>
      <c r="AQA2741" s="59"/>
      <c r="AQB2741" s="59"/>
      <c r="AQC2741" s="59"/>
      <c r="AQD2741" s="59"/>
      <c r="AQE2741" s="59"/>
      <c r="AQF2741" s="59"/>
      <c r="AQG2741" s="59"/>
      <c r="AQH2741" s="59"/>
      <c r="AQI2741" s="59"/>
      <c r="AQJ2741" s="59"/>
      <c r="AQK2741" s="59"/>
      <c r="AQL2741" s="59"/>
      <c r="AQM2741" s="59"/>
      <c r="AQN2741" s="59"/>
      <c r="AQO2741" s="59"/>
      <c r="AQP2741" s="59"/>
      <c r="AQQ2741" s="59"/>
      <c r="AQR2741" s="59"/>
      <c r="AQS2741" s="59"/>
      <c r="AQT2741" s="59"/>
      <c r="AQU2741" s="59"/>
      <c r="AQV2741" s="59"/>
      <c r="AQW2741" s="59"/>
      <c r="AQX2741" s="59"/>
      <c r="AQY2741" s="59"/>
      <c r="AQZ2741" s="59"/>
      <c r="ARA2741" s="59"/>
      <c r="ARB2741" s="59"/>
      <c r="ARC2741" s="59"/>
      <c r="ARD2741" s="59"/>
      <c r="ARE2741" s="59"/>
      <c r="ARF2741" s="59"/>
      <c r="ARG2741" s="59"/>
      <c r="ARH2741" s="59"/>
      <c r="ARI2741" s="59"/>
      <c r="ARJ2741" s="59"/>
      <c r="ARK2741" s="59"/>
      <c r="ARL2741" s="59"/>
      <c r="ARM2741" s="59"/>
      <c r="ARN2741" s="59"/>
      <c r="ARO2741" s="59"/>
      <c r="ARP2741" s="59"/>
      <c r="ARQ2741" s="59"/>
      <c r="ARR2741" s="59"/>
      <c r="ARS2741" s="59"/>
      <c r="ART2741" s="59"/>
      <c r="ARU2741" s="59"/>
      <c r="ARV2741" s="59"/>
      <c r="ARW2741" s="59"/>
      <c r="ARX2741" s="59"/>
      <c r="ARY2741" s="59"/>
      <c r="ARZ2741" s="59"/>
      <c r="ASA2741" s="59"/>
      <c r="ASB2741" s="59"/>
      <c r="ASC2741" s="59"/>
      <c r="ASD2741" s="59"/>
      <c r="ASE2741" s="59"/>
      <c r="ASF2741" s="59"/>
      <c r="ASG2741" s="59"/>
      <c r="ASH2741" s="59"/>
      <c r="ASI2741" s="59"/>
      <c r="ASJ2741" s="59"/>
      <c r="ASK2741" s="59"/>
      <c r="ASL2741" s="59"/>
      <c r="ASM2741" s="59"/>
      <c r="ASN2741" s="59"/>
      <c r="ASO2741" s="59"/>
      <c r="ASP2741" s="59"/>
      <c r="ASQ2741" s="59"/>
      <c r="ASR2741" s="59"/>
      <c r="ASS2741" s="59"/>
      <c r="AST2741" s="59"/>
      <c r="ASU2741" s="59"/>
      <c r="ASV2741" s="59"/>
      <c r="ASW2741" s="59"/>
      <c r="ASX2741" s="59"/>
      <c r="ASY2741" s="59"/>
      <c r="ASZ2741" s="59"/>
      <c r="ATA2741" s="59"/>
      <c r="ATB2741" s="59"/>
      <c r="ATC2741" s="59"/>
      <c r="ATD2741" s="59"/>
      <c r="ATE2741" s="59"/>
      <c r="ATF2741" s="59"/>
      <c r="ATG2741" s="59"/>
      <c r="ATH2741" s="59"/>
      <c r="ATI2741" s="59"/>
      <c r="ATJ2741" s="59"/>
      <c r="ATK2741" s="59"/>
      <c r="ATL2741" s="59"/>
      <c r="ATM2741" s="59"/>
      <c r="ATN2741" s="59"/>
      <c r="ATO2741" s="59"/>
      <c r="ATP2741" s="59"/>
      <c r="ATQ2741" s="59"/>
      <c r="ATR2741" s="59"/>
      <c r="ATS2741" s="59"/>
      <c r="ATT2741" s="59"/>
      <c r="ATU2741" s="59"/>
      <c r="ATV2741" s="59"/>
      <c r="ATW2741" s="59"/>
      <c r="ATX2741" s="59"/>
      <c r="ATY2741" s="59"/>
      <c r="ATZ2741" s="59"/>
      <c r="AUA2741" s="59"/>
      <c r="AUB2741" s="59"/>
      <c r="AUC2741" s="59"/>
      <c r="AUD2741" s="59"/>
      <c r="AUE2741" s="59"/>
      <c r="AUF2741" s="59"/>
      <c r="AUG2741" s="59"/>
      <c r="AUH2741" s="59"/>
      <c r="AUI2741" s="59"/>
      <c r="AUJ2741" s="59"/>
      <c r="AUK2741" s="59"/>
      <c r="AUL2741" s="59"/>
      <c r="AUM2741" s="59"/>
      <c r="AUN2741" s="59"/>
      <c r="AUO2741" s="59"/>
      <c r="AUP2741" s="59"/>
      <c r="AUQ2741" s="59"/>
      <c r="AUR2741" s="59"/>
      <c r="AUS2741" s="59"/>
      <c r="AUT2741" s="59"/>
      <c r="AUU2741" s="59"/>
      <c r="AUV2741" s="59"/>
      <c r="AUW2741" s="59"/>
      <c r="AUX2741" s="59"/>
      <c r="AUY2741" s="59"/>
      <c r="AUZ2741" s="59"/>
      <c r="AVA2741" s="59"/>
      <c r="AVB2741" s="59"/>
      <c r="AVC2741" s="59"/>
      <c r="AVD2741" s="59"/>
      <c r="AVE2741" s="59"/>
      <c r="AVF2741" s="59"/>
      <c r="AVG2741" s="59"/>
      <c r="AVH2741" s="59"/>
      <c r="AVI2741" s="59"/>
      <c r="AVJ2741" s="59"/>
      <c r="AVK2741" s="59"/>
      <c r="AVL2741" s="59"/>
      <c r="AVM2741" s="59"/>
      <c r="AVN2741" s="59"/>
      <c r="AVO2741" s="59"/>
      <c r="AVP2741" s="59"/>
      <c r="AVQ2741" s="59"/>
      <c r="AVR2741" s="59"/>
      <c r="AVS2741" s="59"/>
      <c r="AVT2741" s="59"/>
      <c r="AVU2741" s="59"/>
      <c r="AVV2741" s="59"/>
      <c r="AVW2741" s="59"/>
      <c r="AVX2741" s="59"/>
      <c r="AVY2741" s="59"/>
      <c r="AVZ2741" s="59"/>
      <c r="AWA2741" s="59"/>
      <c r="AWB2741" s="59"/>
      <c r="AWC2741" s="59"/>
      <c r="AWD2741" s="59"/>
      <c r="AWE2741" s="59"/>
      <c r="AWF2741" s="59"/>
      <c r="AWG2741" s="59"/>
      <c r="AWH2741" s="59"/>
      <c r="AWI2741" s="59"/>
      <c r="AWJ2741" s="59"/>
      <c r="AWK2741" s="59"/>
      <c r="AWL2741" s="59"/>
      <c r="AWM2741" s="59"/>
      <c r="AWN2741" s="59"/>
      <c r="AWO2741" s="59"/>
      <c r="AWP2741" s="59"/>
      <c r="AWQ2741" s="59"/>
      <c r="AWR2741" s="59"/>
      <c r="AWS2741" s="59"/>
      <c r="AWT2741" s="59"/>
      <c r="AWU2741" s="59"/>
      <c r="AWV2741" s="59"/>
      <c r="AWW2741" s="59"/>
      <c r="AWX2741" s="59"/>
      <c r="AWY2741" s="59"/>
      <c r="AWZ2741" s="59"/>
      <c r="AXA2741" s="59"/>
      <c r="AXB2741" s="59"/>
      <c r="AXC2741" s="59"/>
      <c r="AXD2741" s="59"/>
      <c r="AXE2741" s="59"/>
      <c r="AXF2741" s="59"/>
      <c r="AXG2741" s="59"/>
      <c r="AXH2741" s="59"/>
      <c r="AXI2741" s="59"/>
      <c r="AXJ2741" s="59"/>
      <c r="AXK2741" s="59"/>
      <c r="AXL2741" s="59"/>
      <c r="AXM2741" s="59"/>
      <c r="AXN2741" s="59"/>
      <c r="AXO2741" s="59"/>
      <c r="AXP2741" s="59"/>
      <c r="AXQ2741" s="59"/>
      <c r="AXR2741" s="59"/>
      <c r="AXS2741" s="59"/>
      <c r="AXT2741" s="59"/>
      <c r="AXU2741" s="59"/>
      <c r="AXV2741" s="59"/>
      <c r="AXW2741" s="59"/>
      <c r="AXX2741" s="59"/>
      <c r="AXY2741" s="59"/>
      <c r="AXZ2741" s="59"/>
      <c r="AYA2741" s="59"/>
      <c r="AYB2741" s="59"/>
      <c r="AYC2741" s="59"/>
      <c r="AYD2741" s="59"/>
      <c r="AYE2741" s="59"/>
      <c r="AYF2741" s="59"/>
      <c r="AYG2741" s="59"/>
      <c r="AYH2741" s="59"/>
      <c r="AYI2741" s="59"/>
      <c r="AYJ2741" s="59"/>
      <c r="AYK2741" s="59"/>
      <c r="AYL2741" s="59"/>
      <c r="AYM2741" s="59"/>
      <c r="AYN2741" s="59"/>
      <c r="AYO2741" s="59"/>
      <c r="AYP2741" s="59"/>
      <c r="AYQ2741" s="59"/>
      <c r="AYR2741" s="59"/>
      <c r="AYS2741" s="59"/>
      <c r="AYT2741" s="59"/>
      <c r="AYU2741" s="59"/>
      <c r="AYV2741" s="59"/>
      <c r="AYW2741" s="59"/>
      <c r="AYX2741" s="59"/>
      <c r="AYY2741" s="59"/>
      <c r="AYZ2741" s="59"/>
      <c r="AZA2741" s="59"/>
      <c r="AZB2741" s="59"/>
      <c r="AZC2741" s="59"/>
      <c r="AZD2741" s="59"/>
      <c r="AZE2741" s="59"/>
      <c r="AZF2741" s="59"/>
      <c r="AZG2741" s="59"/>
      <c r="AZH2741" s="59"/>
      <c r="AZI2741" s="59"/>
      <c r="AZJ2741" s="59"/>
      <c r="AZK2741" s="59"/>
      <c r="AZL2741" s="59"/>
      <c r="AZM2741" s="59"/>
      <c r="AZN2741" s="59"/>
      <c r="AZO2741" s="59"/>
      <c r="AZP2741" s="59"/>
      <c r="AZQ2741" s="59"/>
      <c r="AZR2741" s="59"/>
      <c r="AZS2741" s="59"/>
      <c r="AZT2741" s="59"/>
      <c r="AZU2741" s="59"/>
      <c r="AZV2741" s="59"/>
      <c r="AZW2741" s="59"/>
      <c r="AZX2741" s="59"/>
      <c r="AZY2741" s="59"/>
      <c r="AZZ2741" s="59"/>
      <c r="BAA2741" s="59"/>
      <c r="BAB2741" s="59"/>
      <c r="BAC2741" s="59"/>
      <c r="BAD2741" s="59"/>
      <c r="BAE2741" s="59"/>
      <c r="BAF2741" s="59"/>
      <c r="BAG2741" s="59"/>
      <c r="BAH2741" s="59"/>
      <c r="BAI2741" s="59"/>
      <c r="BAJ2741" s="59"/>
      <c r="BAK2741" s="59"/>
      <c r="BAL2741" s="59"/>
      <c r="BAM2741" s="59"/>
      <c r="BAN2741" s="59"/>
      <c r="BAO2741" s="59"/>
      <c r="BAP2741" s="59"/>
      <c r="BAQ2741" s="59"/>
      <c r="BAR2741" s="59"/>
      <c r="BAS2741" s="59"/>
      <c r="BAT2741" s="59"/>
      <c r="BAU2741" s="59"/>
      <c r="BAV2741" s="59"/>
      <c r="BAW2741" s="59"/>
      <c r="BAX2741" s="59"/>
      <c r="BAY2741" s="59"/>
      <c r="BAZ2741" s="59"/>
      <c r="BBA2741" s="59"/>
      <c r="BBB2741" s="59"/>
      <c r="BBC2741" s="59"/>
      <c r="BBD2741" s="59"/>
      <c r="BBE2741" s="59"/>
      <c r="BBF2741" s="59"/>
      <c r="BBG2741" s="59"/>
      <c r="BBH2741" s="59"/>
      <c r="BBI2741" s="59"/>
      <c r="BBJ2741" s="59"/>
      <c r="BBK2741" s="59"/>
      <c r="BBL2741" s="59"/>
      <c r="BBM2741" s="59"/>
      <c r="BBN2741" s="59"/>
      <c r="BBO2741" s="59"/>
      <c r="BBP2741" s="59"/>
      <c r="BBQ2741" s="59"/>
      <c r="BBR2741" s="59"/>
      <c r="BBS2741" s="59"/>
      <c r="BBT2741" s="59"/>
      <c r="BBU2741" s="59"/>
      <c r="BBV2741" s="59"/>
      <c r="BBW2741" s="59"/>
      <c r="BBX2741" s="59"/>
      <c r="BBY2741" s="59"/>
      <c r="BBZ2741" s="59"/>
      <c r="BCA2741" s="59"/>
      <c r="BCB2741" s="59"/>
      <c r="BCC2741" s="59"/>
      <c r="BCD2741" s="59"/>
      <c r="BCE2741" s="59"/>
      <c r="BCF2741" s="59"/>
      <c r="BCG2741" s="59"/>
      <c r="BCH2741" s="59"/>
      <c r="BCI2741" s="59"/>
      <c r="BCJ2741" s="59"/>
      <c r="BCK2741" s="59"/>
      <c r="BCL2741" s="59"/>
      <c r="BCM2741" s="59"/>
      <c r="BCN2741" s="59"/>
      <c r="BCO2741" s="59"/>
      <c r="BCP2741" s="59"/>
      <c r="BCQ2741" s="59"/>
      <c r="BCR2741" s="59"/>
      <c r="BCS2741" s="59"/>
      <c r="BCT2741" s="59"/>
      <c r="BCU2741" s="59"/>
      <c r="BCV2741" s="59"/>
      <c r="BCW2741" s="59"/>
      <c r="BCX2741" s="59"/>
      <c r="BCY2741" s="59"/>
      <c r="BCZ2741" s="59"/>
      <c r="BDA2741" s="59"/>
      <c r="BDB2741" s="59"/>
      <c r="BDC2741" s="59"/>
      <c r="BDD2741" s="59"/>
      <c r="BDE2741" s="59"/>
      <c r="BDF2741" s="59"/>
      <c r="BDG2741" s="59"/>
      <c r="BDH2741" s="59"/>
      <c r="BDI2741" s="59"/>
      <c r="BDJ2741" s="59"/>
      <c r="BDK2741" s="59"/>
      <c r="BDL2741" s="59"/>
      <c r="BDM2741" s="59"/>
      <c r="BDN2741" s="59"/>
      <c r="BDO2741" s="59"/>
      <c r="BDP2741" s="59"/>
      <c r="BDQ2741" s="59"/>
      <c r="BDR2741" s="59"/>
      <c r="BDS2741" s="59"/>
      <c r="BDT2741" s="59"/>
      <c r="BDU2741" s="59"/>
      <c r="BDV2741" s="59"/>
      <c r="BDW2741" s="59"/>
      <c r="BDX2741" s="59"/>
      <c r="BDY2741" s="59"/>
      <c r="BDZ2741" s="59"/>
      <c r="BEA2741" s="59"/>
      <c r="BEB2741" s="59"/>
      <c r="BEC2741" s="59"/>
      <c r="BED2741" s="59"/>
      <c r="BEE2741" s="59"/>
      <c r="BEF2741" s="59"/>
      <c r="BEG2741" s="59"/>
      <c r="BEH2741" s="59"/>
      <c r="BEI2741" s="59"/>
      <c r="BEJ2741" s="59"/>
      <c r="BEK2741" s="59"/>
      <c r="BEL2741" s="59"/>
      <c r="BEM2741" s="59"/>
      <c r="BEN2741" s="59"/>
      <c r="BEO2741" s="59"/>
      <c r="BEP2741" s="59"/>
      <c r="BEQ2741" s="59"/>
      <c r="BER2741" s="59"/>
      <c r="BES2741" s="59"/>
      <c r="BET2741" s="59"/>
      <c r="BEU2741" s="59"/>
      <c r="BEV2741" s="59"/>
      <c r="BEW2741" s="59"/>
      <c r="BEX2741" s="59"/>
      <c r="BEY2741" s="59"/>
      <c r="BEZ2741" s="59"/>
      <c r="BFA2741" s="59"/>
      <c r="BFB2741" s="59"/>
      <c r="BFC2741" s="59"/>
      <c r="BFD2741" s="59"/>
      <c r="BFE2741" s="59"/>
      <c r="BFF2741" s="59"/>
      <c r="BFG2741" s="59"/>
      <c r="BFH2741" s="59"/>
      <c r="BFI2741" s="59"/>
      <c r="BFJ2741" s="59"/>
      <c r="BFK2741" s="59"/>
      <c r="BFL2741" s="59"/>
      <c r="BFM2741" s="59"/>
      <c r="BFN2741" s="59"/>
      <c r="BFO2741" s="59"/>
      <c r="BFP2741" s="59"/>
      <c r="BFQ2741" s="59"/>
      <c r="BFR2741" s="59"/>
      <c r="BFS2741" s="59"/>
      <c r="BFT2741" s="59"/>
      <c r="BFU2741" s="59"/>
      <c r="BFV2741" s="59"/>
      <c r="BFW2741" s="59"/>
      <c r="BFX2741" s="59"/>
      <c r="BFY2741" s="59"/>
      <c r="BFZ2741" s="59"/>
      <c r="BGA2741" s="59"/>
      <c r="BGB2741" s="59"/>
      <c r="BGC2741" s="59"/>
      <c r="BGD2741" s="59"/>
      <c r="BGE2741" s="59"/>
      <c r="BGF2741" s="59"/>
      <c r="BGG2741" s="59"/>
      <c r="BGH2741" s="59"/>
      <c r="BGI2741" s="59"/>
      <c r="BGJ2741" s="59"/>
      <c r="BGK2741" s="59"/>
      <c r="BGL2741" s="59"/>
      <c r="BGM2741" s="59"/>
      <c r="BGN2741" s="59"/>
      <c r="BGO2741" s="59"/>
      <c r="BGP2741" s="59"/>
      <c r="BGQ2741" s="59"/>
      <c r="BGR2741" s="59"/>
      <c r="BGS2741" s="59"/>
      <c r="BGT2741" s="59"/>
      <c r="BGU2741" s="59"/>
      <c r="BGV2741" s="59"/>
      <c r="BGW2741" s="59"/>
      <c r="BGX2741" s="59"/>
      <c r="BGY2741" s="59"/>
      <c r="BGZ2741" s="59"/>
      <c r="BHA2741" s="59"/>
      <c r="BHB2741" s="59"/>
      <c r="BHC2741" s="59"/>
      <c r="BHD2741" s="59"/>
      <c r="BHE2741" s="59"/>
      <c r="BHF2741" s="59"/>
      <c r="BHG2741" s="59"/>
      <c r="BHH2741" s="59"/>
      <c r="BHI2741" s="59"/>
      <c r="BHJ2741" s="59"/>
      <c r="BHK2741" s="59"/>
      <c r="BHL2741" s="59"/>
      <c r="BHM2741" s="59"/>
      <c r="BHN2741" s="59"/>
      <c r="BHO2741" s="59"/>
      <c r="BHP2741" s="59"/>
      <c r="BHQ2741" s="59"/>
      <c r="BHR2741" s="59"/>
      <c r="BHS2741" s="59"/>
      <c r="BHT2741" s="59"/>
      <c r="BHU2741" s="59"/>
      <c r="BHV2741" s="59"/>
      <c r="BHW2741" s="59"/>
      <c r="BHX2741" s="59"/>
      <c r="BHY2741" s="59"/>
      <c r="BHZ2741" s="59"/>
      <c r="BIA2741" s="59"/>
      <c r="BIB2741" s="59"/>
      <c r="BIC2741" s="59"/>
      <c r="BID2741" s="59"/>
      <c r="BIE2741" s="59"/>
      <c r="BIF2741" s="59"/>
      <c r="BIG2741" s="59"/>
      <c r="BIH2741" s="59"/>
      <c r="BII2741" s="59"/>
      <c r="BIJ2741" s="59"/>
      <c r="BIK2741" s="59"/>
      <c r="BIL2741" s="59"/>
      <c r="BIM2741" s="59"/>
      <c r="BIN2741" s="59"/>
      <c r="BIO2741" s="59"/>
      <c r="BIP2741" s="59"/>
      <c r="BIQ2741" s="59"/>
      <c r="BIR2741" s="59"/>
      <c r="BIS2741" s="59"/>
      <c r="BIT2741" s="59"/>
      <c r="BIU2741" s="59"/>
      <c r="BIV2741" s="59"/>
      <c r="BIW2741" s="59"/>
      <c r="BIX2741" s="59"/>
      <c r="BIY2741" s="59"/>
      <c r="BIZ2741" s="59"/>
      <c r="BJA2741" s="59"/>
      <c r="BJB2741" s="59"/>
      <c r="BJC2741" s="59"/>
      <c r="BJD2741" s="59"/>
      <c r="BJE2741" s="59"/>
      <c r="BJF2741" s="59"/>
      <c r="BJG2741" s="59"/>
      <c r="BJH2741" s="59"/>
      <c r="BJI2741" s="59"/>
      <c r="BJJ2741" s="59"/>
      <c r="BJK2741" s="59"/>
      <c r="BJL2741" s="59"/>
      <c r="BJM2741" s="59"/>
      <c r="BJN2741" s="59"/>
      <c r="BJO2741" s="59"/>
      <c r="BJP2741" s="59"/>
      <c r="BJQ2741" s="59"/>
      <c r="BJR2741" s="59"/>
      <c r="BJS2741" s="59"/>
      <c r="BJT2741" s="59"/>
      <c r="BJU2741" s="59"/>
      <c r="BJV2741" s="59"/>
      <c r="BJW2741" s="59"/>
      <c r="BJX2741" s="59"/>
      <c r="BJY2741" s="59"/>
      <c r="BJZ2741" s="59"/>
      <c r="BKA2741" s="59"/>
      <c r="BKB2741" s="59"/>
      <c r="BKC2741" s="59"/>
      <c r="BKD2741" s="59"/>
      <c r="BKE2741" s="59"/>
      <c r="BKF2741" s="59"/>
      <c r="BKG2741" s="59"/>
      <c r="BKH2741" s="59"/>
      <c r="BKI2741" s="59"/>
      <c r="BKJ2741" s="59"/>
      <c r="BKK2741" s="59"/>
      <c r="BKL2741" s="59"/>
      <c r="BKM2741" s="59"/>
      <c r="BKN2741" s="59"/>
      <c r="BKO2741" s="59"/>
      <c r="BKP2741" s="59"/>
      <c r="BKQ2741" s="59"/>
      <c r="BKR2741" s="59"/>
      <c r="BKS2741" s="59"/>
      <c r="BKT2741" s="59"/>
      <c r="BKU2741" s="59"/>
      <c r="BKV2741" s="59"/>
      <c r="BKW2741" s="59"/>
      <c r="BKX2741" s="59"/>
      <c r="BKY2741" s="59"/>
      <c r="BKZ2741" s="59"/>
      <c r="BLA2741" s="59"/>
      <c r="BLB2741" s="59"/>
      <c r="BLC2741" s="59"/>
      <c r="BLD2741" s="59"/>
      <c r="BLE2741" s="59"/>
      <c r="BLF2741" s="59"/>
      <c r="BLG2741" s="59"/>
      <c r="BLH2741" s="59"/>
      <c r="BLI2741" s="59"/>
      <c r="BLJ2741" s="59"/>
      <c r="BLK2741" s="59"/>
      <c r="BLL2741" s="59"/>
      <c r="BLM2741" s="59"/>
      <c r="BLN2741" s="59"/>
      <c r="BLO2741" s="59"/>
      <c r="BLP2741" s="59"/>
      <c r="BLQ2741" s="59"/>
      <c r="BLR2741" s="59"/>
      <c r="BLS2741" s="59"/>
      <c r="BLT2741" s="59"/>
      <c r="BLU2741" s="59"/>
      <c r="BLV2741" s="59"/>
      <c r="BLW2741" s="59"/>
      <c r="BLX2741" s="59"/>
      <c r="BLY2741" s="59"/>
      <c r="BLZ2741" s="59"/>
      <c r="BMA2741" s="59"/>
      <c r="BMB2741" s="59"/>
      <c r="BMC2741" s="59"/>
      <c r="BMD2741" s="59"/>
      <c r="BME2741" s="59"/>
      <c r="BMF2741" s="59"/>
      <c r="BMG2741" s="59"/>
      <c r="BMH2741" s="59"/>
      <c r="BMI2741" s="59"/>
      <c r="BMJ2741" s="59"/>
      <c r="BMK2741" s="59"/>
      <c r="BML2741" s="59"/>
      <c r="BMM2741" s="59"/>
      <c r="BMN2741" s="59"/>
      <c r="BMO2741" s="59"/>
      <c r="BMP2741" s="59"/>
      <c r="BMQ2741" s="59"/>
      <c r="BMR2741" s="59"/>
      <c r="BMS2741" s="59"/>
      <c r="BMT2741" s="59"/>
      <c r="BMU2741" s="59"/>
      <c r="BMV2741" s="59"/>
      <c r="BMW2741" s="59"/>
      <c r="BMX2741" s="59"/>
      <c r="BMY2741" s="59"/>
      <c r="BMZ2741" s="59"/>
      <c r="BNA2741" s="59"/>
      <c r="BNB2741" s="59"/>
      <c r="BNC2741" s="59"/>
      <c r="BND2741" s="59"/>
      <c r="BNE2741" s="59"/>
      <c r="BNF2741" s="59"/>
      <c r="BNG2741" s="59"/>
      <c r="BNH2741" s="59"/>
      <c r="BNI2741" s="59"/>
      <c r="BNJ2741" s="59"/>
      <c r="BNK2741" s="59"/>
      <c r="BNL2741" s="59"/>
      <c r="BNM2741" s="59"/>
      <c r="BNN2741" s="59"/>
      <c r="BNO2741" s="59"/>
      <c r="BNP2741" s="59"/>
      <c r="BNQ2741" s="59"/>
      <c r="BNR2741" s="59"/>
      <c r="BNS2741" s="59"/>
      <c r="BNT2741" s="59"/>
      <c r="BNU2741" s="59"/>
      <c r="BNV2741" s="59"/>
      <c r="BNW2741" s="59"/>
      <c r="BNX2741" s="59"/>
      <c r="BNY2741" s="59"/>
      <c r="BNZ2741" s="59"/>
      <c r="BOA2741" s="59"/>
      <c r="BOB2741" s="59"/>
      <c r="BOC2741" s="59"/>
      <c r="BOD2741" s="59"/>
      <c r="BOE2741" s="59"/>
      <c r="BOF2741" s="59"/>
      <c r="BOG2741" s="59"/>
      <c r="BOH2741" s="59"/>
      <c r="BOI2741" s="59"/>
      <c r="BOJ2741" s="59"/>
      <c r="BOK2741" s="59"/>
      <c r="BOL2741" s="59"/>
      <c r="BOM2741" s="59"/>
      <c r="BON2741" s="59"/>
      <c r="BOO2741" s="59"/>
      <c r="BOP2741" s="59"/>
      <c r="BOQ2741" s="59"/>
      <c r="BOR2741" s="59"/>
      <c r="BOS2741" s="59"/>
      <c r="BOT2741" s="59"/>
      <c r="BOU2741" s="59"/>
      <c r="BOV2741" s="59"/>
      <c r="BOW2741" s="59"/>
      <c r="BOX2741" s="59"/>
      <c r="BOY2741" s="59"/>
      <c r="BOZ2741" s="59"/>
      <c r="BPA2741" s="59"/>
      <c r="BPB2741" s="59"/>
      <c r="BPC2741" s="59"/>
      <c r="BPD2741" s="59"/>
      <c r="BPE2741" s="59"/>
      <c r="BPF2741" s="59"/>
      <c r="BPG2741" s="59"/>
      <c r="BPH2741" s="59"/>
      <c r="BPI2741" s="59"/>
      <c r="BPJ2741" s="59"/>
      <c r="BPK2741" s="59"/>
      <c r="BPL2741" s="59"/>
      <c r="BPM2741" s="59"/>
      <c r="BPN2741" s="59"/>
      <c r="BPO2741" s="59"/>
      <c r="BPP2741" s="59"/>
      <c r="BPQ2741" s="59"/>
      <c r="BPR2741" s="59"/>
      <c r="BPS2741" s="59"/>
      <c r="BPT2741" s="59"/>
      <c r="BPU2741" s="59"/>
      <c r="BPV2741" s="59"/>
      <c r="BPW2741" s="59"/>
      <c r="BPX2741" s="59"/>
      <c r="BPY2741" s="59"/>
      <c r="BPZ2741" s="59"/>
      <c r="BQA2741" s="59"/>
      <c r="BQB2741" s="59"/>
      <c r="BQC2741" s="59"/>
      <c r="BQD2741" s="59"/>
      <c r="BQE2741" s="59"/>
      <c r="BQF2741" s="59"/>
      <c r="BQG2741" s="59"/>
      <c r="BQH2741" s="59"/>
      <c r="BQI2741" s="59"/>
      <c r="BQJ2741" s="59"/>
      <c r="BQK2741" s="59"/>
      <c r="BQL2741" s="59"/>
      <c r="BQM2741" s="59"/>
      <c r="BQN2741" s="59"/>
      <c r="BQO2741" s="59"/>
      <c r="BQP2741" s="59"/>
      <c r="BQQ2741" s="59"/>
      <c r="BQR2741" s="59"/>
      <c r="BQS2741" s="59"/>
      <c r="BQT2741" s="59"/>
      <c r="BQU2741" s="59"/>
      <c r="BQV2741" s="59"/>
      <c r="BQW2741" s="59"/>
      <c r="BQX2741" s="59"/>
      <c r="BQY2741" s="59"/>
      <c r="BQZ2741" s="59"/>
      <c r="BRA2741" s="59"/>
      <c r="BRB2741" s="59"/>
      <c r="BRC2741" s="59"/>
      <c r="BRD2741" s="59"/>
      <c r="BRE2741" s="59"/>
      <c r="BRF2741" s="59"/>
      <c r="BRG2741" s="59"/>
      <c r="BRH2741" s="59"/>
      <c r="BRI2741" s="59"/>
      <c r="BRJ2741" s="59"/>
      <c r="BRK2741" s="59"/>
      <c r="BRL2741" s="59"/>
      <c r="BRM2741" s="59"/>
      <c r="BRN2741" s="59"/>
      <c r="BRO2741" s="59"/>
      <c r="BRP2741" s="59"/>
      <c r="BRQ2741" s="59"/>
      <c r="BRR2741" s="59"/>
      <c r="BRS2741" s="59"/>
      <c r="BRT2741" s="59"/>
      <c r="BRU2741" s="59"/>
      <c r="BRV2741" s="59"/>
      <c r="BRW2741" s="59"/>
      <c r="BRX2741" s="59"/>
      <c r="BRY2741" s="59"/>
      <c r="BRZ2741" s="59"/>
      <c r="BSA2741" s="59"/>
      <c r="BSB2741" s="59"/>
      <c r="BSC2741" s="59"/>
      <c r="BSD2741" s="59"/>
      <c r="BSE2741" s="59"/>
      <c r="BSF2741" s="59"/>
      <c r="BSG2741" s="59"/>
      <c r="BSH2741" s="59"/>
      <c r="BSI2741" s="59"/>
      <c r="BSJ2741" s="59"/>
      <c r="BSK2741" s="59"/>
      <c r="BSL2741" s="59"/>
      <c r="BSM2741" s="59"/>
      <c r="BSN2741" s="59"/>
      <c r="BSO2741" s="59"/>
      <c r="BSP2741" s="59"/>
      <c r="BSQ2741" s="59"/>
      <c r="BSR2741" s="59"/>
      <c r="BSS2741" s="59"/>
      <c r="BST2741" s="59"/>
      <c r="BSU2741" s="59"/>
      <c r="BSV2741" s="59"/>
      <c r="BSW2741" s="59"/>
      <c r="BSX2741" s="59"/>
      <c r="BSY2741" s="59"/>
      <c r="BSZ2741" s="59"/>
      <c r="BTA2741" s="59"/>
      <c r="BTB2741" s="59"/>
      <c r="BTC2741" s="59"/>
      <c r="BTD2741" s="59"/>
      <c r="BTE2741" s="59"/>
      <c r="BTF2741" s="59"/>
      <c r="BTG2741" s="59"/>
      <c r="BTH2741" s="59"/>
      <c r="BTI2741" s="59"/>
      <c r="BTJ2741" s="59"/>
      <c r="BTK2741" s="59"/>
      <c r="BTL2741" s="59"/>
      <c r="BTM2741" s="59"/>
      <c r="BTN2741" s="59"/>
      <c r="BTO2741" s="59"/>
      <c r="BTP2741" s="59"/>
      <c r="BTQ2741" s="59"/>
      <c r="BTR2741" s="59"/>
      <c r="BTS2741" s="59"/>
      <c r="BTT2741" s="59"/>
      <c r="BTU2741" s="59"/>
      <c r="BTV2741" s="59"/>
      <c r="BTW2741" s="59"/>
      <c r="BTX2741" s="59"/>
      <c r="BTY2741" s="59"/>
      <c r="BTZ2741" s="59"/>
      <c r="BUA2741" s="59"/>
      <c r="BUB2741" s="59"/>
      <c r="BUC2741" s="59"/>
      <c r="BUD2741" s="59"/>
      <c r="BUE2741" s="59"/>
      <c r="BUF2741" s="59"/>
      <c r="BUG2741" s="59"/>
      <c r="BUH2741" s="59"/>
      <c r="BUI2741" s="59"/>
      <c r="BUJ2741" s="59"/>
      <c r="BUK2741" s="59"/>
      <c r="BUL2741" s="59"/>
      <c r="BUM2741" s="59"/>
      <c r="BUN2741" s="59"/>
      <c r="BUO2741" s="59"/>
      <c r="BUP2741" s="59"/>
      <c r="BUQ2741" s="59"/>
      <c r="BUR2741" s="59"/>
      <c r="BUS2741" s="59"/>
      <c r="BUT2741" s="59"/>
      <c r="BUU2741" s="59"/>
      <c r="BUV2741" s="59"/>
      <c r="BUW2741" s="59"/>
      <c r="BUX2741" s="59"/>
      <c r="BUY2741" s="59"/>
      <c r="BUZ2741" s="59"/>
      <c r="BVA2741" s="59"/>
      <c r="BVB2741" s="59"/>
      <c r="BVC2741" s="59"/>
      <c r="BVD2741" s="59"/>
      <c r="BVE2741" s="59"/>
      <c r="BVF2741" s="59"/>
      <c r="BVG2741" s="59"/>
      <c r="BVH2741" s="59"/>
      <c r="BVI2741" s="59"/>
      <c r="BVJ2741" s="59"/>
      <c r="BVK2741" s="59"/>
      <c r="BVL2741" s="59"/>
      <c r="BVM2741" s="59"/>
      <c r="BVN2741" s="59"/>
      <c r="BVO2741" s="59"/>
      <c r="BVP2741" s="59"/>
      <c r="BVQ2741" s="59"/>
      <c r="BVR2741" s="59"/>
      <c r="BVS2741" s="59"/>
      <c r="BVT2741" s="59"/>
      <c r="BVU2741" s="59"/>
      <c r="BVV2741" s="59"/>
      <c r="BVW2741" s="59"/>
      <c r="BVX2741" s="59"/>
      <c r="BVY2741" s="59"/>
      <c r="BVZ2741" s="59"/>
      <c r="BWA2741" s="59"/>
      <c r="BWB2741" s="59"/>
      <c r="BWC2741" s="59"/>
      <c r="BWD2741" s="59"/>
      <c r="BWE2741" s="59"/>
      <c r="BWF2741" s="59"/>
      <c r="BWG2741" s="59"/>
      <c r="BWH2741" s="59"/>
      <c r="BWI2741" s="59"/>
      <c r="BWJ2741" s="59"/>
      <c r="BWK2741" s="59"/>
      <c r="BWL2741" s="59"/>
      <c r="BWM2741" s="59"/>
      <c r="BWN2741" s="59"/>
      <c r="BWO2741" s="59"/>
      <c r="BWP2741" s="59"/>
      <c r="BWQ2741" s="59"/>
      <c r="BWR2741" s="59"/>
      <c r="BWS2741" s="59"/>
      <c r="BWT2741" s="59"/>
      <c r="BWU2741" s="59"/>
      <c r="BWV2741" s="59"/>
      <c r="BWW2741" s="59"/>
      <c r="BWX2741" s="59"/>
      <c r="BWY2741" s="59"/>
      <c r="BWZ2741" s="59"/>
      <c r="BXA2741" s="59"/>
      <c r="BXB2741" s="59"/>
      <c r="BXC2741" s="59"/>
      <c r="BXD2741" s="59"/>
      <c r="BXE2741" s="59"/>
      <c r="BXF2741" s="59"/>
      <c r="BXG2741" s="59"/>
      <c r="BXH2741" s="59"/>
      <c r="BXI2741" s="59"/>
      <c r="BXJ2741" s="59"/>
      <c r="BXK2741" s="59"/>
      <c r="BXL2741" s="59"/>
      <c r="BXM2741" s="59"/>
      <c r="BXN2741" s="59"/>
      <c r="BXO2741" s="59"/>
      <c r="BXP2741" s="59"/>
      <c r="BXQ2741" s="59"/>
      <c r="BXR2741" s="59"/>
      <c r="BXS2741" s="59"/>
      <c r="BXT2741" s="59"/>
      <c r="BXU2741" s="59"/>
      <c r="BXV2741" s="59"/>
      <c r="BXW2741" s="59"/>
      <c r="BXX2741" s="59"/>
      <c r="BXY2741" s="59"/>
      <c r="BXZ2741" s="59"/>
      <c r="BYA2741" s="59"/>
      <c r="BYB2741" s="59"/>
      <c r="BYC2741" s="59"/>
      <c r="BYD2741" s="59"/>
      <c r="BYE2741" s="59"/>
      <c r="BYF2741" s="59"/>
      <c r="BYG2741" s="59"/>
      <c r="BYH2741" s="59"/>
      <c r="BYI2741" s="59"/>
      <c r="BYJ2741" s="59"/>
      <c r="BYK2741" s="59"/>
      <c r="BYL2741" s="59"/>
      <c r="BYM2741" s="59"/>
      <c r="BYN2741" s="59"/>
      <c r="BYO2741" s="59"/>
      <c r="BYP2741" s="59"/>
      <c r="BYQ2741" s="59"/>
      <c r="BYR2741" s="59"/>
      <c r="BYS2741" s="59"/>
      <c r="BYT2741" s="59"/>
      <c r="BYU2741" s="59"/>
      <c r="BYV2741" s="59"/>
      <c r="BYW2741" s="59"/>
      <c r="BYX2741" s="59"/>
      <c r="BYY2741" s="59"/>
      <c r="BYZ2741" s="59"/>
      <c r="BZA2741" s="59"/>
      <c r="BZB2741" s="59"/>
      <c r="BZC2741" s="59"/>
      <c r="BZD2741" s="59"/>
      <c r="BZE2741" s="59"/>
      <c r="BZF2741" s="59"/>
      <c r="BZG2741" s="59"/>
      <c r="BZH2741" s="59"/>
      <c r="BZI2741" s="59"/>
      <c r="BZJ2741" s="59"/>
      <c r="BZK2741" s="59"/>
      <c r="BZL2741" s="59"/>
      <c r="BZM2741" s="59"/>
      <c r="BZN2741" s="59"/>
      <c r="BZO2741" s="59"/>
      <c r="BZP2741" s="59"/>
      <c r="BZQ2741" s="59"/>
      <c r="BZR2741" s="59"/>
      <c r="BZS2741" s="59"/>
      <c r="BZT2741" s="59"/>
      <c r="BZU2741" s="59"/>
      <c r="BZV2741" s="59"/>
      <c r="BZW2741" s="59"/>
      <c r="BZX2741" s="59"/>
      <c r="BZY2741" s="59"/>
      <c r="BZZ2741" s="59"/>
      <c r="CAA2741" s="59"/>
      <c r="CAB2741" s="59"/>
      <c r="CAC2741" s="59"/>
      <c r="CAD2741" s="59"/>
      <c r="CAE2741" s="59"/>
      <c r="CAF2741" s="59"/>
      <c r="CAG2741" s="59"/>
      <c r="CAH2741" s="59"/>
      <c r="CAI2741" s="59"/>
      <c r="CAJ2741" s="59"/>
      <c r="CAK2741" s="59"/>
      <c r="CAL2741" s="59"/>
      <c r="CAM2741" s="59"/>
      <c r="CAN2741" s="59"/>
      <c r="CAO2741" s="59"/>
      <c r="CAP2741" s="59"/>
      <c r="CAQ2741" s="59"/>
      <c r="CAR2741" s="59"/>
      <c r="CAS2741" s="59"/>
      <c r="CAT2741" s="59"/>
      <c r="CAU2741" s="59"/>
      <c r="CAV2741" s="59"/>
      <c r="CAW2741" s="59"/>
      <c r="CAX2741" s="59"/>
      <c r="CAY2741" s="59"/>
      <c r="CAZ2741" s="59"/>
      <c r="CBA2741" s="59"/>
      <c r="CBB2741" s="59"/>
      <c r="CBC2741" s="59"/>
      <c r="CBD2741" s="59"/>
      <c r="CBE2741" s="59"/>
      <c r="CBF2741" s="59"/>
      <c r="CBG2741" s="59"/>
      <c r="CBH2741" s="59"/>
      <c r="CBI2741" s="59"/>
      <c r="CBJ2741" s="59"/>
      <c r="CBK2741" s="59"/>
      <c r="CBL2741" s="59"/>
      <c r="CBM2741" s="59"/>
      <c r="CBN2741" s="59"/>
      <c r="CBO2741" s="59"/>
      <c r="CBP2741" s="59"/>
      <c r="CBQ2741" s="59"/>
      <c r="CBR2741" s="59"/>
      <c r="CBS2741" s="59"/>
      <c r="CBT2741" s="59"/>
      <c r="CBU2741" s="59"/>
      <c r="CBV2741" s="59"/>
      <c r="CBW2741" s="59"/>
      <c r="CBX2741" s="59"/>
      <c r="CBY2741" s="59"/>
      <c r="CBZ2741" s="59"/>
      <c r="CCA2741" s="59"/>
      <c r="CCB2741" s="59"/>
      <c r="CCC2741" s="59"/>
      <c r="CCD2741" s="59"/>
      <c r="CCE2741" s="59"/>
      <c r="CCF2741" s="59"/>
      <c r="CCG2741" s="59"/>
      <c r="CCH2741" s="59"/>
      <c r="CCI2741" s="59"/>
      <c r="CCJ2741" s="59"/>
      <c r="CCK2741" s="59"/>
      <c r="CCL2741" s="59"/>
      <c r="CCM2741" s="59"/>
      <c r="CCN2741" s="59"/>
      <c r="CCO2741" s="59"/>
      <c r="CCP2741" s="59"/>
      <c r="CCQ2741" s="59"/>
      <c r="CCR2741" s="59"/>
      <c r="CCS2741" s="59"/>
      <c r="CCT2741" s="59"/>
      <c r="CCU2741" s="59"/>
      <c r="CCV2741" s="59"/>
      <c r="CCW2741" s="59"/>
      <c r="CCX2741" s="59"/>
      <c r="CCY2741" s="59"/>
      <c r="CCZ2741" s="59"/>
      <c r="CDA2741" s="59"/>
      <c r="CDB2741" s="59"/>
      <c r="CDC2741" s="59"/>
      <c r="CDD2741" s="59"/>
      <c r="CDE2741" s="59"/>
      <c r="CDF2741" s="59"/>
      <c r="CDG2741" s="59"/>
      <c r="CDH2741" s="59"/>
      <c r="CDI2741" s="59"/>
      <c r="CDJ2741" s="59"/>
      <c r="CDK2741" s="59"/>
      <c r="CDL2741" s="59"/>
      <c r="CDM2741" s="59"/>
      <c r="CDN2741" s="59"/>
      <c r="CDO2741" s="59"/>
      <c r="CDP2741" s="59"/>
      <c r="CDQ2741" s="59"/>
      <c r="CDR2741" s="59"/>
      <c r="CDS2741" s="59"/>
      <c r="CDT2741" s="59"/>
      <c r="CDU2741" s="59"/>
      <c r="CDV2741" s="59"/>
      <c r="CDW2741" s="59"/>
      <c r="CDX2741" s="59"/>
      <c r="CDY2741" s="59"/>
      <c r="CDZ2741" s="59"/>
      <c r="CEA2741" s="59"/>
      <c r="CEB2741" s="59"/>
      <c r="CEC2741" s="59"/>
      <c r="CED2741" s="59"/>
      <c r="CEE2741" s="59"/>
      <c r="CEF2741" s="59"/>
      <c r="CEG2741" s="59"/>
      <c r="CEH2741" s="59"/>
      <c r="CEI2741" s="59"/>
      <c r="CEJ2741" s="59"/>
      <c r="CEK2741" s="59"/>
      <c r="CEL2741" s="59"/>
      <c r="CEM2741" s="59"/>
      <c r="CEN2741" s="59"/>
      <c r="CEO2741" s="59"/>
      <c r="CEP2741" s="59"/>
      <c r="CEQ2741" s="59"/>
      <c r="CER2741" s="59"/>
      <c r="CES2741" s="59"/>
      <c r="CET2741" s="59"/>
      <c r="CEU2741" s="59"/>
      <c r="CEV2741" s="59"/>
      <c r="CEW2741" s="59"/>
      <c r="CEX2741" s="59"/>
      <c r="CEY2741" s="59"/>
      <c r="CEZ2741" s="59"/>
      <c r="CFA2741" s="59"/>
      <c r="CFB2741" s="59"/>
      <c r="CFC2741" s="59"/>
      <c r="CFD2741" s="59"/>
      <c r="CFE2741" s="59"/>
      <c r="CFF2741" s="59"/>
      <c r="CFG2741" s="59"/>
      <c r="CFH2741" s="59"/>
      <c r="CFI2741" s="59"/>
      <c r="CFJ2741" s="59"/>
      <c r="CFK2741" s="59"/>
      <c r="CFL2741" s="59"/>
      <c r="CFM2741" s="59"/>
      <c r="CFN2741" s="59"/>
      <c r="CFO2741" s="59"/>
      <c r="CFP2741" s="59"/>
      <c r="CFQ2741" s="59"/>
      <c r="CFR2741" s="59"/>
      <c r="CFS2741" s="59"/>
      <c r="CFT2741" s="59"/>
      <c r="CFU2741" s="59"/>
      <c r="CFV2741" s="59"/>
      <c r="CFW2741" s="59"/>
      <c r="CFX2741" s="59"/>
      <c r="CFY2741" s="59"/>
      <c r="CFZ2741" s="59"/>
      <c r="CGA2741" s="59"/>
      <c r="CGB2741" s="59"/>
      <c r="CGC2741" s="59"/>
      <c r="CGD2741" s="59"/>
      <c r="CGE2741" s="59"/>
      <c r="CGF2741" s="59"/>
      <c r="CGG2741" s="59"/>
      <c r="CGH2741" s="59"/>
      <c r="CGI2741" s="59"/>
      <c r="CGJ2741" s="59"/>
      <c r="CGK2741" s="59"/>
      <c r="CGL2741" s="59"/>
      <c r="CGM2741" s="59"/>
      <c r="CGN2741" s="59"/>
      <c r="CGO2741" s="59"/>
      <c r="CGP2741" s="59"/>
      <c r="CGQ2741" s="59"/>
      <c r="CGR2741" s="59"/>
      <c r="CGS2741" s="59"/>
      <c r="CGT2741" s="59"/>
      <c r="CGU2741" s="59"/>
      <c r="CGV2741" s="59"/>
      <c r="CGW2741" s="59"/>
      <c r="CGX2741" s="59"/>
      <c r="CGY2741" s="59"/>
      <c r="CGZ2741" s="59"/>
      <c r="CHA2741" s="59"/>
      <c r="CHB2741" s="59"/>
      <c r="CHC2741" s="59"/>
      <c r="CHD2741" s="59"/>
      <c r="CHE2741" s="59"/>
      <c r="CHF2741" s="59"/>
      <c r="CHG2741" s="59"/>
      <c r="CHH2741" s="59"/>
      <c r="CHI2741" s="59"/>
      <c r="CHJ2741" s="59"/>
      <c r="CHK2741" s="59"/>
      <c r="CHL2741" s="59"/>
      <c r="CHM2741" s="59"/>
      <c r="CHN2741" s="59"/>
      <c r="CHO2741" s="59"/>
      <c r="CHP2741" s="59"/>
      <c r="CHQ2741" s="59"/>
      <c r="CHR2741" s="59"/>
      <c r="CHS2741" s="59"/>
      <c r="CHT2741" s="59"/>
      <c r="CHU2741" s="59"/>
      <c r="CHV2741" s="59"/>
      <c r="CHW2741" s="59"/>
      <c r="CHX2741" s="59"/>
      <c r="CHY2741" s="59"/>
      <c r="CHZ2741" s="59"/>
      <c r="CIA2741" s="59"/>
      <c r="CIB2741" s="59"/>
      <c r="CIC2741" s="59"/>
      <c r="CID2741" s="59"/>
      <c r="CIE2741" s="59"/>
      <c r="CIF2741" s="59"/>
      <c r="CIG2741" s="59"/>
      <c r="CIH2741" s="59"/>
      <c r="CII2741" s="59"/>
      <c r="CIJ2741" s="59"/>
      <c r="CIK2741" s="59"/>
      <c r="CIL2741" s="59"/>
      <c r="CIM2741" s="59"/>
      <c r="CIN2741" s="59"/>
      <c r="CIO2741" s="59"/>
      <c r="CIP2741" s="59"/>
      <c r="CIQ2741" s="59"/>
      <c r="CIR2741" s="59"/>
      <c r="CIS2741" s="59"/>
      <c r="CIT2741" s="59"/>
      <c r="CIU2741" s="59"/>
      <c r="CIV2741" s="59"/>
      <c r="CIW2741" s="59"/>
      <c r="CIX2741" s="59"/>
      <c r="CIY2741" s="59"/>
      <c r="CIZ2741" s="59"/>
      <c r="CJA2741" s="59"/>
      <c r="CJB2741" s="59"/>
      <c r="CJC2741" s="59"/>
      <c r="CJD2741" s="59"/>
      <c r="CJE2741" s="59"/>
      <c r="CJF2741" s="59"/>
      <c r="CJG2741" s="59"/>
      <c r="CJH2741" s="59"/>
      <c r="CJI2741" s="59"/>
      <c r="CJJ2741" s="59"/>
      <c r="CJK2741" s="59"/>
      <c r="CJL2741" s="59"/>
      <c r="CJM2741" s="59"/>
      <c r="CJN2741" s="59"/>
      <c r="CJO2741" s="59"/>
      <c r="CJP2741" s="59"/>
      <c r="CJQ2741" s="59"/>
      <c r="CJR2741" s="59"/>
      <c r="CJS2741" s="59"/>
      <c r="CJT2741" s="59"/>
      <c r="CJU2741" s="59"/>
      <c r="CJV2741" s="59"/>
      <c r="CJW2741" s="59"/>
      <c r="CJX2741" s="59"/>
      <c r="CJY2741" s="59"/>
      <c r="CJZ2741" s="59"/>
      <c r="CKA2741" s="59"/>
      <c r="CKB2741" s="59"/>
      <c r="CKC2741" s="59"/>
      <c r="CKD2741" s="59"/>
      <c r="CKE2741" s="59"/>
      <c r="CKF2741" s="59"/>
      <c r="CKG2741" s="59"/>
      <c r="CKH2741" s="59"/>
      <c r="CKI2741" s="59"/>
      <c r="CKJ2741" s="59"/>
      <c r="CKK2741" s="59"/>
      <c r="CKL2741" s="59"/>
      <c r="CKM2741" s="59"/>
      <c r="CKN2741" s="59"/>
      <c r="CKO2741" s="59"/>
      <c r="CKP2741" s="59"/>
      <c r="CKQ2741" s="59"/>
      <c r="CKR2741" s="59"/>
      <c r="CKS2741" s="59"/>
      <c r="CKT2741" s="59"/>
      <c r="CKU2741" s="59"/>
      <c r="CKV2741" s="59"/>
      <c r="CKW2741" s="59"/>
      <c r="CKX2741" s="59"/>
      <c r="CKY2741" s="59"/>
      <c r="CKZ2741" s="59"/>
      <c r="CLA2741" s="59"/>
      <c r="CLB2741" s="59"/>
      <c r="CLC2741" s="59"/>
      <c r="CLD2741" s="59"/>
      <c r="CLE2741" s="59"/>
      <c r="CLF2741" s="59"/>
      <c r="CLG2741" s="59"/>
      <c r="CLH2741" s="59"/>
      <c r="CLI2741" s="59"/>
      <c r="CLJ2741" s="59"/>
      <c r="CLK2741" s="59"/>
      <c r="CLL2741" s="59"/>
      <c r="CLM2741" s="59"/>
      <c r="CLN2741" s="59"/>
      <c r="CLO2741" s="59"/>
      <c r="CLP2741" s="59"/>
      <c r="CLQ2741" s="59"/>
      <c r="CLR2741" s="59"/>
      <c r="CLS2741" s="59"/>
      <c r="CLT2741" s="59"/>
      <c r="CLU2741" s="59"/>
      <c r="CLV2741" s="59"/>
      <c r="CLW2741" s="59"/>
      <c r="CLX2741" s="59"/>
      <c r="CLY2741" s="59"/>
      <c r="CLZ2741" s="59"/>
      <c r="CMA2741" s="59"/>
      <c r="CMB2741" s="59"/>
      <c r="CMC2741" s="59"/>
      <c r="CMD2741" s="59"/>
      <c r="CME2741" s="59"/>
      <c r="CMF2741" s="59"/>
      <c r="CMG2741" s="59"/>
      <c r="CMH2741" s="59"/>
      <c r="CMI2741" s="59"/>
      <c r="CMJ2741" s="59"/>
      <c r="CMK2741" s="59"/>
      <c r="CML2741" s="59"/>
      <c r="CMM2741" s="59"/>
      <c r="CMN2741" s="59"/>
      <c r="CMO2741" s="59"/>
      <c r="CMP2741" s="59"/>
      <c r="CMQ2741" s="59"/>
      <c r="CMR2741" s="59"/>
      <c r="CMS2741" s="59"/>
      <c r="CMT2741" s="59"/>
      <c r="CMU2741" s="59"/>
      <c r="CMV2741" s="59"/>
      <c r="CMW2741" s="59"/>
      <c r="CMX2741" s="59"/>
      <c r="CMY2741" s="59"/>
      <c r="CMZ2741" s="59"/>
      <c r="CNA2741" s="59"/>
      <c r="CNB2741" s="59"/>
      <c r="CNC2741" s="59"/>
      <c r="CND2741" s="59"/>
      <c r="CNE2741" s="59"/>
      <c r="CNF2741" s="59"/>
      <c r="CNG2741" s="59"/>
      <c r="CNH2741" s="59"/>
      <c r="CNI2741" s="59"/>
      <c r="CNJ2741" s="59"/>
      <c r="CNK2741" s="59"/>
      <c r="CNL2741" s="59"/>
      <c r="CNM2741" s="59"/>
      <c r="CNN2741" s="59"/>
      <c r="CNO2741" s="59"/>
      <c r="CNP2741" s="59"/>
      <c r="CNQ2741" s="59"/>
      <c r="CNR2741" s="59"/>
      <c r="CNS2741" s="59"/>
      <c r="CNT2741" s="59"/>
      <c r="CNU2741" s="59"/>
      <c r="CNV2741" s="59"/>
      <c r="CNW2741" s="59"/>
      <c r="CNX2741" s="59"/>
      <c r="CNY2741" s="59"/>
      <c r="CNZ2741" s="59"/>
      <c r="COA2741" s="59"/>
      <c r="COB2741" s="59"/>
      <c r="COC2741" s="59"/>
      <c r="COD2741" s="59"/>
      <c r="COE2741" s="59"/>
      <c r="COF2741" s="59"/>
      <c r="COG2741" s="59"/>
      <c r="COH2741" s="59"/>
      <c r="COI2741" s="59"/>
      <c r="COJ2741" s="59"/>
      <c r="COK2741" s="59"/>
      <c r="COL2741" s="59"/>
      <c r="COM2741" s="59"/>
      <c r="CON2741" s="59"/>
      <c r="COO2741" s="59"/>
      <c r="COP2741" s="59"/>
      <c r="COQ2741" s="59"/>
      <c r="COR2741" s="59"/>
      <c r="COS2741" s="59"/>
      <c r="COT2741" s="59"/>
      <c r="COU2741" s="59"/>
      <c r="COV2741" s="59"/>
      <c r="COW2741" s="59"/>
      <c r="COX2741" s="59"/>
      <c r="COY2741" s="59"/>
      <c r="COZ2741" s="59"/>
      <c r="CPA2741" s="59"/>
      <c r="CPB2741" s="59"/>
      <c r="CPC2741" s="59"/>
      <c r="CPD2741" s="59"/>
      <c r="CPE2741" s="59"/>
      <c r="CPF2741" s="59"/>
      <c r="CPG2741" s="59"/>
      <c r="CPH2741" s="59"/>
      <c r="CPI2741" s="59"/>
      <c r="CPJ2741" s="59"/>
      <c r="CPK2741" s="59"/>
      <c r="CPL2741" s="59"/>
      <c r="CPM2741" s="59"/>
      <c r="CPN2741" s="59"/>
      <c r="CPO2741" s="59"/>
      <c r="CPP2741" s="59"/>
      <c r="CPQ2741" s="59"/>
      <c r="CPR2741" s="59"/>
      <c r="CPS2741" s="59"/>
      <c r="CPT2741" s="59"/>
      <c r="CPU2741" s="59"/>
      <c r="CPV2741" s="59"/>
      <c r="CPW2741" s="59"/>
      <c r="CPX2741" s="59"/>
      <c r="CPY2741" s="59"/>
      <c r="CPZ2741" s="59"/>
      <c r="CQA2741" s="59"/>
      <c r="CQB2741" s="59"/>
      <c r="CQC2741" s="59"/>
      <c r="CQD2741" s="59"/>
      <c r="CQE2741" s="59"/>
      <c r="CQF2741" s="59"/>
      <c r="CQG2741" s="59"/>
      <c r="CQH2741" s="59"/>
      <c r="CQI2741" s="59"/>
      <c r="CQJ2741" s="59"/>
      <c r="CQK2741" s="59"/>
      <c r="CQL2741" s="59"/>
      <c r="CQM2741" s="59"/>
      <c r="CQN2741" s="59"/>
      <c r="CQO2741" s="59"/>
      <c r="CQP2741" s="59"/>
      <c r="CQQ2741" s="59"/>
      <c r="CQR2741" s="59"/>
      <c r="CQS2741" s="59"/>
      <c r="CQT2741" s="59"/>
      <c r="CQU2741" s="59"/>
      <c r="CQV2741" s="59"/>
      <c r="CQW2741" s="59"/>
      <c r="CQX2741" s="59"/>
      <c r="CQY2741" s="59"/>
      <c r="CQZ2741" s="59"/>
      <c r="CRA2741" s="59"/>
      <c r="CRB2741" s="59"/>
      <c r="CRC2741" s="59"/>
      <c r="CRD2741" s="59"/>
      <c r="CRE2741" s="59"/>
      <c r="CRF2741" s="59"/>
      <c r="CRG2741" s="59"/>
      <c r="CRH2741" s="59"/>
      <c r="CRI2741" s="59"/>
      <c r="CRJ2741" s="59"/>
      <c r="CRK2741" s="59"/>
      <c r="CRL2741" s="59"/>
      <c r="CRM2741" s="59"/>
      <c r="CRN2741" s="59"/>
      <c r="CRO2741" s="59"/>
      <c r="CRP2741" s="59"/>
      <c r="CRQ2741" s="59"/>
      <c r="CRR2741" s="59"/>
      <c r="CRS2741" s="59"/>
      <c r="CRT2741" s="59"/>
      <c r="CRU2741" s="59"/>
      <c r="CRV2741" s="59"/>
      <c r="CRW2741" s="59"/>
      <c r="CRX2741" s="59"/>
      <c r="CRY2741" s="59"/>
      <c r="CRZ2741" s="59"/>
      <c r="CSA2741" s="59"/>
      <c r="CSB2741" s="59"/>
      <c r="CSC2741" s="59"/>
      <c r="CSD2741" s="59"/>
      <c r="CSE2741" s="59"/>
      <c r="CSF2741" s="59"/>
      <c r="CSG2741" s="59"/>
      <c r="CSH2741" s="59"/>
      <c r="CSI2741" s="59"/>
      <c r="CSJ2741" s="59"/>
      <c r="CSK2741" s="59"/>
      <c r="CSL2741" s="59"/>
      <c r="CSM2741" s="59"/>
      <c r="CSN2741" s="59"/>
      <c r="CSO2741" s="59"/>
      <c r="CSP2741" s="59"/>
      <c r="CSQ2741" s="59"/>
      <c r="CSR2741" s="59"/>
      <c r="CSS2741" s="59"/>
      <c r="CST2741" s="59"/>
      <c r="CSU2741" s="59"/>
      <c r="CSV2741" s="59"/>
      <c r="CSW2741" s="59"/>
      <c r="CSX2741" s="59"/>
      <c r="CSY2741" s="59"/>
      <c r="CSZ2741" s="59"/>
      <c r="CTA2741" s="59"/>
      <c r="CTB2741" s="59"/>
      <c r="CTC2741" s="59"/>
      <c r="CTD2741" s="59"/>
      <c r="CTE2741" s="59"/>
      <c r="CTF2741" s="59"/>
      <c r="CTG2741" s="59"/>
      <c r="CTH2741" s="59"/>
      <c r="CTI2741" s="59"/>
      <c r="CTJ2741" s="59"/>
      <c r="CTK2741" s="59"/>
      <c r="CTL2741" s="59"/>
      <c r="CTM2741" s="59"/>
      <c r="CTN2741" s="59"/>
      <c r="CTO2741" s="59"/>
      <c r="CTP2741" s="59"/>
      <c r="CTQ2741" s="59"/>
      <c r="CTR2741" s="59"/>
      <c r="CTS2741" s="59"/>
      <c r="CTT2741" s="59"/>
      <c r="CTU2741" s="59"/>
      <c r="CTV2741" s="59"/>
      <c r="CTW2741" s="59"/>
      <c r="CTX2741" s="59"/>
      <c r="CTY2741" s="59"/>
      <c r="CTZ2741" s="59"/>
      <c r="CUA2741" s="59"/>
      <c r="CUB2741" s="59"/>
      <c r="CUC2741" s="59"/>
      <c r="CUD2741" s="59"/>
      <c r="CUE2741" s="59"/>
      <c r="CUF2741" s="59"/>
      <c r="CUG2741" s="59"/>
      <c r="CUH2741" s="59"/>
      <c r="CUI2741" s="59"/>
      <c r="CUJ2741" s="59"/>
      <c r="CUK2741" s="59"/>
      <c r="CUL2741" s="59"/>
      <c r="CUM2741" s="59"/>
      <c r="CUN2741" s="59"/>
      <c r="CUO2741" s="59"/>
      <c r="CUP2741" s="59"/>
      <c r="CUQ2741" s="59"/>
      <c r="CUR2741" s="59"/>
      <c r="CUS2741" s="59"/>
      <c r="CUT2741" s="59"/>
      <c r="CUU2741" s="59"/>
      <c r="CUV2741" s="59"/>
      <c r="CUW2741" s="59"/>
      <c r="CUX2741" s="59"/>
      <c r="CUY2741" s="59"/>
      <c r="CUZ2741" s="59"/>
      <c r="CVA2741" s="59"/>
      <c r="CVB2741" s="59"/>
      <c r="CVC2741" s="59"/>
      <c r="CVD2741" s="59"/>
      <c r="CVE2741" s="59"/>
      <c r="CVF2741" s="59"/>
      <c r="CVG2741" s="59"/>
      <c r="CVH2741" s="59"/>
      <c r="CVI2741" s="59"/>
      <c r="CVJ2741" s="59"/>
      <c r="CVK2741" s="59"/>
      <c r="CVL2741" s="59"/>
      <c r="CVM2741" s="59"/>
      <c r="CVN2741" s="59"/>
      <c r="CVO2741" s="59"/>
      <c r="CVP2741" s="59"/>
      <c r="CVQ2741" s="59"/>
      <c r="CVR2741" s="59"/>
      <c r="CVS2741" s="59"/>
      <c r="CVT2741" s="59"/>
      <c r="CVU2741" s="59"/>
      <c r="CVV2741" s="59"/>
      <c r="CVW2741" s="59"/>
      <c r="CVX2741" s="59"/>
      <c r="CVY2741" s="59"/>
      <c r="CVZ2741" s="59"/>
      <c r="CWA2741" s="59"/>
      <c r="CWB2741" s="59"/>
      <c r="CWC2741" s="59"/>
      <c r="CWD2741" s="59"/>
      <c r="CWE2741" s="59"/>
      <c r="CWF2741" s="59"/>
      <c r="CWG2741" s="59"/>
      <c r="CWH2741" s="59"/>
      <c r="CWI2741" s="59"/>
      <c r="CWJ2741" s="59"/>
      <c r="CWK2741" s="59"/>
      <c r="CWL2741" s="59"/>
      <c r="CWM2741" s="59"/>
      <c r="CWN2741" s="59"/>
      <c r="CWO2741" s="59"/>
      <c r="CWP2741" s="59"/>
      <c r="CWQ2741" s="59"/>
      <c r="CWR2741" s="59"/>
      <c r="CWS2741" s="59"/>
      <c r="CWT2741" s="59"/>
      <c r="CWU2741" s="59"/>
      <c r="CWV2741" s="59"/>
      <c r="CWW2741" s="59"/>
      <c r="CWX2741" s="59"/>
      <c r="CWY2741" s="59"/>
      <c r="CWZ2741" s="59"/>
      <c r="CXA2741" s="59"/>
      <c r="CXB2741" s="59"/>
      <c r="CXC2741" s="59"/>
      <c r="CXD2741" s="59"/>
      <c r="CXE2741" s="59"/>
      <c r="CXF2741" s="59"/>
      <c r="CXG2741" s="59"/>
      <c r="CXH2741" s="59"/>
      <c r="CXI2741" s="59"/>
      <c r="CXJ2741" s="59"/>
      <c r="CXK2741" s="59"/>
      <c r="CXL2741" s="59"/>
      <c r="CXM2741" s="59"/>
      <c r="CXN2741" s="59"/>
      <c r="CXO2741" s="59"/>
      <c r="CXP2741" s="59"/>
      <c r="CXQ2741" s="59"/>
      <c r="CXR2741" s="59"/>
      <c r="CXS2741" s="59"/>
      <c r="CXT2741" s="59"/>
      <c r="CXU2741" s="59"/>
      <c r="CXV2741" s="59"/>
      <c r="CXW2741" s="59"/>
      <c r="CXX2741" s="59"/>
      <c r="CXY2741" s="59"/>
      <c r="CXZ2741" s="59"/>
      <c r="CYA2741" s="59"/>
      <c r="CYB2741" s="59"/>
      <c r="CYC2741" s="59"/>
      <c r="CYD2741" s="59"/>
      <c r="CYE2741" s="59"/>
      <c r="CYF2741" s="59"/>
      <c r="CYG2741" s="59"/>
      <c r="CYH2741" s="59"/>
      <c r="CYI2741" s="59"/>
      <c r="CYJ2741" s="59"/>
      <c r="CYK2741" s="59"/>
      <c r="CYL2741" s="59"/>
      <c r="CYM2741" s="59"/>
      <c r="CYN2741" s="59"/>
      <c r="CYO2741" s="59"/>
      <c r="CYP2741" s="59"/>
      <c r="CYQ2741" s="59"/>
      <c r="CYR2741" s="59"/>
      <c r="CYS2741" s="59"/>
      <c r="CYT2741" s="59"/>
      <c r="CYU2741" s="59"/>
      <c r="CYV2741" s="59"/>
      <c r="CYW2741" s="59"/>
      <c r="CYX2741" s="59"/>
      <c r="CYY2741" s="59"/>
      <c r="CYZ2741" s="59"/>
      <c r="CZA2741" s="59"/>
      <c r="CZB2741" s="59"/>
      <c r="CZC2741" s="59"/>
      <c r="CZD2741" s="59"/>
      <c r="CZE2741" s="59"/>
      <c r="CZF2741" s="59"/>
      <c r="CZG2741" s="59"/>
      <c r="CZH2741" s="59"/>
      <c r="CZI2741" s="59"/>
      <c r="CZJ2741" s="59"/>
      <c r="CZK2741" s="59"/>
      <c r="CZL2741" s="59"/>
      <c r="CZM2741" s="59"/>
      <c r="CZN2741" s="59"/>
      <c r="CZO2741" s="59"/>
      <c r="CZP2741" s="59"/>
      <c r="CZQ2741" s="59"/>
      <c r="CZR2741" s="59"/>
      <c r="CZS2741" s="59"/>
      <c r="CZT2741" s="59"/>
      <c r="CZU2741" s="59"/>
      <c r="CZV2741" s="59"/>
      <c r="CZW2741" s="59"/>
      <c r="CZX2741" s="59"/>
      <c r="CZY2741" s="59"/>
      <c r="CZZ2741" s="59"/>
      <c r="DAA2741" s="59"/>
      <c r="DAB2741" s="59"/>
      <c r="DAC2741" s="59"/>
      <c r="DAD2741" s="59"/>
      <c r="DAE2741" s="59"/>
      <c r="DAF2741" s="59"/>
      <c r="DAG2741" s="59"/>
      <c r="DAH2741" s="59"/>
      <c r="DAI2741" s="59"/>
      <c r="DAJ2741" s="59"/>
      <c r="DAK2741" s="59"/>
      <c r="DAL2741" s="59"/>
      <c r="DAM2741" s="59"/>
      <c r="DAN2741" s="59"/>
      <c r="DAO2741" s="59"/>
      <c r="DAP2741" s="59"/>
      <c r="DAQ2741" s="59"/>
      <c r="DAR2741" s="59"/>
      <c r="DAS2741" s="59"/>
      <c r="DAT2741" s="59"/>
      <c r="DAU2741" s="59"/>
      <c r="DAV2741" s="59"/>
      <c r="DAW2741" s="59"/>
      <c r="DAX2741" s="59"/>
      <c r="DAY2741" s="59"/>
      <c r="DAZ2741" s="59"/>
      <c r="DBA2741" s="59"/>
      <c r="DBB2741" s="59"/>
      <c r="DBC2741" s="59"/>
      <c r="DBD2741" s="59"/>
      <c r="DBE2741" s="59"/>
      <c r="DBF2741" s="59"/>
      <c r="DBG2741" s="59"/>
      <c r="DBH2741" s="59"/>
      <c r="DBI2741" s="59"/>
      <c r="DBJ2741" s="59"/>
      <c r="DBK2741" s="59"/>
      <c r="DBL2741" s="59"/>
      <c r="DBM2741" s="59"/>
      <c r="DBN2741" s="59"/>
      <c r="DBO2741" s="59"/>
      <c r="DBP2741" s="59"/>
      <c r="DBQ2741" s="59"/>
      <c r="DBR2741" s="59"/>
      <c r="DBS2741" s="59"/>
      <c r="DBT2741" s="59"/>
      <c r="DBU2741" s="59"/>
      <c r="DBV2741" s="59"/>
      <c r="DBW2741" s="59"/>
      <c r="DBX2741" s="59"/>
      <c r="DBY2741" s="59"/>
      <c r="DBZ2741" s="59"/>
      <c r="DCA2741" s="59"/>
      <c r="DCB2741" s="59"/>
      <c r="DCC2741" s="59"/>
      <c r="DCD2741" s="59"/>
      <c r="DCE2741" s="59"/>
      <c r="DCF2741" s="59"/>
      <c r="DCG2741" s="59"/>
      <c r="DCH2741" s="59"/>
      <c r="DCI2741" s="59"/>
      <c r="DCJ2741" s="59"/>
      <c r="DCK2741" s="59"/>
      <c r="DCL2741" s="59"/>
      <c r="DCM2741" s="59"/>
      <c r="DCN2741" s="59"/>
      <c r="DCO2741" s="59"/>
      <c r="DCP2741" s="59"/>
      <c r="DCQ2741" s="59"/>
      <c r="DCR2741" s="59"/>
      <c r="DCS2741" s="59"/>
      <c r="DCT2741" s="59"/>
      <c r="DCU2741" s="59"/>
      <c r="DCV2741" s="59"/>
      <c r="DCW2741" s="59"/>
      <c r="DCX2741" s="59"/>
      <c r="DCY2741" s="59"/>
      <c r="DCZ2741" s="59"/>
      <c r="DDA2741" s="59"/>
      <c r="DDB2741" s="59"/>
      <c r="DDC2741" s="59"/>
      <c r="DDD2741" s="59"/>
      <c r="DDE2741" s="59"/>
      <c r="DDF2741" s="59"/>
      <c r="DDG2741" s="59"/>
      <c r="DDH2741" s="59"/>
      <c r="DDI2741" s="59"/>
      <c r="DDJ2741" s="59"/>
      <c r="DDK2741" s="59"/>
      <c r="DDL2741" s="59"/>
      <c r="DDM2741" s="59"/>
      <c r="DDN2741" s="59"/>
      <c r="DDO2741" s="59"/>
      <c r="DDP2741" s="59"/>
      <c r="DDQ2741" s="59"/>
      <c r="DDR2741" s="59"/>
      <c r="DDS2741" s="59"/>
      <c r="DDT2741" s="59"/>
      <c r="DDU2741" s="59"/>
      <c r="DDV2741" s="59"/>
      <c r="DDW2741" s="59"/>
      <c r="DDX2741" s="59"/>
      <c r="DDY2741" s="59"/>
      <c r="DDZ2741" s="59"/>
      <c r="DEA2741" s="59"/>
      <c r="DEB2741" s="59"/>
      <c r="DEC2741" s="59"/>
      <c r="DED2741" s="59"/>
      <c r="DEE2741" s="59"/>
      <c r="DEF2741" s="59"/>
      <c r="DEG2741" s="59"/>
      <c r="DEH2741" s="59"/>
      <c r="DEI2741" s="59"/>
      <c r="DEJ2741" s="59"/>
      <c r="DEK2741" s="59"/>
      <c r="DEL2741" s="59"/>
      <c r="DEM2741" s="59"/>
      <c r="DEN2741" s="59"/>
      <c r="DEO2741" s="59"/>
      <c r="DEP2741" s="59"/>
      <c r="DEQ2741" s="59"/>
      <c r="DER2741" s="59"/>
      <c r="DES2741" s="59"/>
      <c r="DET2741" s="59"/>
      <c r="DEU2741" s="59"/>
      <c r="DEV2741" s="59"/>
      <c r="DEW2741" s="59"/>
      <c r="DEX2741" s="59"/>
      <c r="DEY2741" s="59"/>
      <c r="DEZ2741" s="59"/>
      <c r="DFA2741" s="59"/>
      <c r="DFB2741" s="59"/>
      <c r="DFC2741" s="59"/>
      <c r="DFD2741" s="59"/>
      <c r="DFE2741" s="59"/>
      <c r="DFF2741" s="59"/>
      <c r="DFG2741" s="59"/>
      <c r="DFH2741" s="59"/>
      <c r="DFI2741" s="59"/>
      <c r="DFJ2741" s="59"/>
      <c r="DFK2741" s="59"/>
      <c r="DFL2741" s="59"/>
      <c r="DFM2741" s="59"/>
      <c r="DFN2741" s="59"/>
      <c r="DFO2741" s="59"/>
      <c r="DFP2741" s="59"/>
      <c r="DFQ2741" s="59"/>
      <c r="DFR2741" s="59"/>
      <c r="DFS2741" s="59"/>
      <c r="DFT2741" s="59"/>
      <c r="DFU2741" s="59"/>
      <c r="DFV2741" s="59"/>
      <c r="DFW2741" s="59"/>
      <c r="DFX2741" s="59"/>
      <c r="DFY2741" s="59"/>
      <c r="DFZ2741" s="59"/>
      <c r="DGA2741" s="59"/>
      <c r="DGB2741" s="59"/>
      <c r="DGC2741" s="59"/>
      <c r="DGD2741" s="59"/>
      <c r="DGE2741" s="59"/>
      <c r="DGF2741" s="59"/>
      <c r="DGG2741" s="59"/>
      <c r="DGH2741" s="59"/>
      <c r="DGI2741" s="59"/>
      <c r="DGJ2741" s="59"/>
      <c r="DGK2741" s="59"/>
      <c r="DGL2741" s="59"/>
      <c r="DGM2741" s="59"/>
      <c r="DGN2741" s="59"/>
      <c r="DGO2741" s="59"/>
      <c r="DGP2741" s="59"/>
      <c r="DGQ2741" s="59"/>
      <c r="DGR2741" s="59"/>
      <c r="DGS2741" s="59"/>
      <c r="DGT2741" s="59"/>
      <c r="DGU2741" s="59"/>
      <c r="DGV2741" s="59"/>
      <c r="DGW2741" s="59"/>
      <c r="DGX2741" s="59"/>
      <c r="DGY2741" s="59"/>
      <c r="DGZ2741" s="59"/>
      <c r="DHA2741" s="59"/>
      <c r="DHB2741" s="59"/>
      <c r="DHC2741" s="59"/>
      <c r="DHD2741" s="59"/>
      <c r="DHE2741" s="59"/>
      <c r="DHF2741" s="59"/>
      <c r="DHG2741" s="59"/>
      <c r="DHH2741" s="59"/>
      <c r="DHI2741" s="59"/>
      <c r="DHJ2741" s="59"/>
      <c r="DHK2741" s="59"/>
      <c r="DHL2741" s="59"/>
      <c r="DHM2741" s="59"/>
      <c r="DHN2741" s="59"/>
      <c r="DHO2741" s="59"/>
      <c r="DHP2741" s="59"/>
      <c r="DHQ2741" s="59"/>
      <c r="DHR2741" s="59"/>
      <c r="DHS2741" s="59"/>
      <c r="DHT2741" s="59"/>
      <c r="DHU2741" s="59"/>
      <c r="DHV2741" s="59"/>
      <c r="DHW2741" s="59"/>
      <c r="DHX2741" s="59"/>
      <c r="DHY2741" s="59"/>
      <c r="DHZ2741" s="59"/>
      <c r="DIA2741" s="59"/>
      <c r="DIB2741" s="59"/>
      <c r="DIC2741" s="59"/>
      <c r="DID2741" s="59"/>
      <c r="DIE2741" s="59"/>
      <c r="DIF2741" s="59"/>
      <c r="DIG2741" s="59"/>
      <c r="DIH2741" s="59"/>
      <c r="DII2741" s="59"/>
      <c r="DIJ2741" s="59"/>
      <c r="DIK2741" s="59"/>
      <c r="DIL2741" s="59"/>
      <c r="DIM2741" s="59"/>
      <c r="DIN2741" s="59"/>
      <c r="DIO2741" s="59"/>
      <c r="DIP2741" s="59"/>
      <c r="DIQ2741" s="59"/>
      <c r="DIR2741" s="59"/>
      <c r="DIS2741" s="59"/>
      <c r="DIT2741" s="59"/>
      <c r="DIU2741" s="59"/>
      <c r="DIV2741" s="59"/>
      <c r="DIW2741" s="59"/>
      <c r="DIX2741" s="59"/>
      <c r="DIY2741" s="59"/>
      <c r="DIZ2741" s="59"/>
      <c r="DJA2741" s="59"/>
      <c r="DJB2741" s="59"/>
      <c r="DJC2741" s="59"/>
      <c r="DJD2741" s="59"/>
      <c r="DJE2741" s="59"/>
      <c r="DJF2741" s="59"/>
      <c r="DJG2741" s="59"/>
      <c r="DJH2741" s="59"/>
      <c r="DJI2741" s="59"/>
      <c r="DJJ2741" s="59"/>
      <c r="DJK2741" s="59"/>
      <c r="DJL2741" s="59"/>
      <c r="DJM2741" s="59"/>
      <c r="DJN2741" s="59"/>
      <c r="DJO2741" s="59"/>
      <c r="DJP2741" s="59"/>
      <c r="DJQ2741" s="59"/>
      <c r="DJR2741" s="59"/>
      <c r="DJS2741" s="59"/>
      <c r="DJT2741" s="59"/>
      <c r="DJU2741" s="59"/>
      <c r="DJV2741" s="59"/>
      <c r="DJW2741" s="59"/>
      <c r="DJX2741" s="59"/>
      <c r="DJY2741" s="59"/>
      <c r="DJZ2741" s="59"/>
      <c r="DKA2741" s="59"/>
      <c r="DKB2741" s="59"/>
      <c r="DKC2741" s="59"/>
      <c r="DKD2741" s="59"/>
      <c r="DKE2741" s="59"/>
      <c r="DKF2741" s="59"/>
      <c r="DKG2741" s="59"/>
      <c r="DKH2741" s="59"/>
      <c r="DKI2741" s="59"/>
      <c r="DKJ2741" s="59"/>
      <c r="DKK2741" s="59"/>
      <c r="DKL2741" s="59"/>
      <c r="DKM2741" s="59"/>
      <c r="DKN2741" s="59"/>
      <c r="DKO2741" s="59"/>
      <c r="DKP2741" s="59"/>
      <c r="DKQ2741" s="59"/>
      <c r="DKR2741" s="59"/>
      <c r="DKS2741" s="59"/>
      <c r="DKT2741" s="59"/>
      <c r="DKU2741" s="59"/>
      <c r="DKV2741" s="59"/>
      <c r="DKW2741" s="59"/>
      <c r="DKX2741" s="59"/>
      <c r="DKY2741" s="59"/>
      <c r="DKZ2741" s="59"/>
      <c r="DLA2741" s="59"/>
      <c r="DLB2741" s="59"/>
      <c r="DLC2741" s="59"/>
      <c r="DLD2741" s="59"/>
      <c r="DLE2741" s="59"/>
      <c r="DLF2741" s="59"/>
      <c r="DLG2741" s="59"/>
      <c r="DLH2741" s="59"/>
      <c r="DLI2741" s="59"/>
      <c r="DLJ2741" s="59"/>
      <c r="DLK2741" s="59"/>
      <c r="DLL2741" s="59"/>
      <c r="DLM2741" s="59"/>
      <c r="DLN2741" s="59"/>
      <c r="DLO2741" s="59"/>
      <c r="DLP2741" s="59"/>
      <c r="DLQ2741" s="59"/>
      <c r="DLR2741" s="59"/>
      <c r="DLS2741" s="59"/>
      <c r="DLT2741" s="59"/>
      <c r="DLU2741" s="59"/>
      <c r="DLV2741" s="59"/>
      <c r="DLW2741" s="59"/>
      <c r="DLX2741" s="59"/>
      <c r="DLY2741" s="59"/>
      <c r="DLZ2741" s="59"/>
      <c r="DMA2741" s="59"/>
      <c r="DMB2741" s="59"/>
      <c r="DMC2741" s="59"/>
      <c r="DMD2741" s="59"/>
      <c r="DME2741" s="59"/>
      <c r="DMF2741" s="59"/>
      <c r="DMG2741" s="59"/>
      <c r="DMH2741" s="59"/>
      <c r="DMI2741" s="59"/>
      <c r="DMJ2741" s="59"/>
      <c r="DMK2741" s="59"/>
      <c r="DML2741" s="59"/>
      <c r="DMM2741" s="59"/>
      <c r="DMN2741" s="59"/>
      <c r="DMO2741" s="59"/>
      <c r="DMP2741" s="59"/>
      <c r="DMQ2741" s="59"/>
      <c r="DMR2741" s="59"/>
      <c r="DMS2741" s="59"/>
      <c r="DMT2741" s="59"/>
      <c r="DMU2741" s="59"/>
      <c r="DMV2741" s="59"/>
      <c r="DMW2741" s="59"/>
      <c r="DMX2741" s="59"/>
      <c r="DMY2741" s="59"/>
      <c r="DMZ2741" s="59"/>
      <c r="DNA2741" s="59"/>
      <c r="DNB2741" s="59"/>
      <c r="DNC2741" s="59"/>
      <c r="DND2741" s="59"/>
      <c r="DNE2741" s="59"/>
      <c r="DNF2741" s="59"/>
      <c r="DNG2741" s="59"/>
      <c r="DNH2741" s="59"/>
      <c r="DNI2741" s="59"/>
      <c r="DNJ2741" s="59"/>
      <c r="DNK2741" s="59"/>
      <c r="DNL2741" s="59"/>
      <c r="DNM2741" s="59"/>
      <c r="DNN2741" s="59"/>
      <c r="DNO2741" s="59"/>
      <c r="DNP2741" s="59"/>
      <c r="DNQ2741" s="59"/>
      <c r="DNR2741" s="59"/>
      <c r="DNS2741" s="59"/>
      <c r="DNT2741" s="59"/>
      <c r="DNU2741" s="59"/>
      <c r="DNV2741" s="59"/>
      <c r="DNW2741" s="59"/>
      <c r="DNX2741" s="59"/>
      <c r="DNY2741" s="59"/>
      <c r="DNZ2741" s="59"/>
      <c r="DOA2741" s="59"/>
      <c r="DOB2741" s="59"/>
      <c r="DOC2741" s="59"/>
      <c r="DOD2741" s="59"/>
      <c r="DOE2741" s="59"/>
      <c r="DOF2741" s="59"/>
      <c r="DOG2741" s="59"/>
      <c r="DOH2741" s="59"/>
      <c r="DOI2741" s="59"/>
      <c r="DOJ2741" s="59"/>
      <c r="DOK2741" s="59"/>
      <c r="DOL2741" s="59"/>
      <c r="DOM2741" s="59"/>
      <c r="DON2741" s="59"/>
      <c r="DOO2741" s="59"/>
      <c r="DOP2741" s="59"/>
      <c r="DOQ2741" s="59"/>
      <c r="DOR2741" s="59"/>
      <c r="DOS2741" s="59"/>
      <c r="DOT2741" s="59"/>
      <c r="DOU2741" s="59"/>
      <c r="DOV2741" s="59"/>
      <c r="DOW2741" s="59"/>
      <c r="DOX2741" s="59"/>
      <c r="DOY2741" s="59"/>
      <c r="DOZ2741" s="59"/>
      <c r="DPA2741" s="59"/>
      <c r="DPB2741" s="59"/>
      <c r="DPC2741" s="59"/>
      <c r="DPD2741" s="59"/>
      <c r="DPE2741" s="59"/>
      <c r="DPF2741" s="59"/>
      <c r="DPG2741" s="59"/>
      <c r="DPH2741" s="59"/>
      <c r="DPI2741" s="59"/>
      <c r="DPJ2741" s="59"/>
      <c r="DPK2741" s="59"/>
      <c r="DPL2741" s="59"/>
      <c r="DPM2741" s="59"/>
      <c r="DPN2741" s="59"/>
      <c r="DPO2741" s="59"/>
      <c r="DPP2741" s="59"/>
      <c r="DPQ2741" s="59"/>
      <c r="DPR2741" s="59"/>
      <c r="DPS2741" s="59"/>
      <c r="DPT2741" s="59"/>
      <c r="DPU2741" s="59"/>
      <c r="DPV2741" s="59"/>
      <c r="DPW2741" s="59"/>
      <c r="DPX2741" s="59"/>
      <c r="DPY2741" s="59"/>
      <c r="DPZ2741" s="59"/>
      <c r="DQA2741" s="59"/>
      <c r="DQB2741" s="59"/>
      <c r="DQC2741" s="59"/>
      <c r="DQD2741" s="59"/>
      <c r="DQE2741" s="59"/>
      <c r="DQF2741" s="59"/>
      <c r="DQG2741" s="59"/>
      <c r="DQH2741" s="59"/>
      <c r="DQI2741" s="59"/>
      <c r="DQJ2741" s="59"/>
      <c r="DQK2741" s="59"/>
      <c r="DQL2741" s="59"/>
      <c r="DQM2741" s="59"/>
      <c r="DQN2741" s="59"/>
      <c r="DQO2741" s="59"/>
      <c r="DQP2741" s="59"/>
      <c r="DQQ2741" s="59"/>
      <c r="DQR2741" s="59"/>
      <c r="DQS2741" s="59"/>
      <c r="DQT2741" s="59"/>
      <c r="DQU2741" s="59"/>
      <c r="DQV2741" s="59"/>
      <c r="DQW2741" s="59"/>
      <c r="DQX2741" s="59"/>
      <c r="DQY2741" s="59"/>
      <c r="DQZ2741" s="59"/>
      <c r="DRA2741" s="59"/>
      <c r="DRB2741" s="59"/>
      <c r="DRC2741" s="59"/>
      <c r="DRD2741" s="59"/>
      <c r="DRE2741" s="59"/>
      <c r="DRF2741" s="59"/>
      <c r="DRG2741" s="59"/>
      <c r="DRH2741" s="59"/>
      <c r="DRI2741" s="59"/>
      <c r="DRJ2741" s="59"/>
      <c r="DRK2741" s="59"/>
      <c r="DRL2741" s="59"/>
      <c r="DRM2741" s="59"/>
      <c r="DRN2741" s="59"/>
      <c r="DRO2741" s="59"/>
      <c r="DRP2741" s="59"/>
      <c r="DRQ2741" s="59"/>
      <c r="DRR2741" s="59"/>
      <c r="DRS2741" s="59"/>
      <c r="DRT2741" s="59"/>
      <c r="DRU2741" s="59"/>
      <c r="DRV2741" s="59"/>
      <c r="DRW2741" s="59"/>
      <c r="DRX2741" s="59"/>
      <c r="DRY2741" s="59"/>
      <c r="DRZ2741" s="59"/>
      <c r="DSA2741" s="59"/>
      <c r="DSB2741" s="59"/>
      <c r="DSC2741" s="59"/>
      <c r="DSD2741" s="59"/>
      <c r="DSE2741" s="59"/>
      <c r="DSF2741" s="59"/>
      <c r="DSG2741" s="59"/>
      <c r="DSH2741" s="59"/>
      <c r="DSI2741" s="59"/>
      <c r="DSJ2741" s="59"/>
      <c r="DSK2741" s="59"/>
      <c r="DSL2741" s="59"/>
      <c r="DSM2741" s="59"/>
      <c r="DSN2741" s="59"/>
      <c r="DSO2741" s="59"/>
      <c r="DSP2741" s="59"/>
      <c r="DSQ2741" s="59"/>
      <c r="DSR2741" s="59"/>
      <c r="DSS2741" s="59"/>
      <c r="DST2741" s="59"/>
      <c r="DSU2741" s="59"/>
      <c r="DSV2741" s="59"/>
      <c r="DSW2741" s="59"/>
      <c r="DSX2741" s="59"/>
      <c r="DSY2741" s="59"/>
      <c r="DSZ2741" s="59"/>
      <c r="DTA2741" s="59"/>
      <c r="DTB2741" s="59"/>
      <c r="DTC2741" s="59"/>
      <c r="DTD2741" s="59"/>
      <c r="DTE2741" s="59"/>
      <c r="DTF2741" s="59"/>
      <c r="DTG2741" s="59"/>
      <c r="DTH2741" s="59"/>
      <c r="DTI2741" s="59"/>
      <c r="DTJ2741" s="59"/>
      <c r="DTK2741" s="59"/>
      <c r="DTL2741" s="59"/>
      <c r="DTM2741" s="59"/>
      <c r="DTN2741" s="59"/>
      <c r="DTO2741" s="59"/>
      <c r="DTP2741" s="59"/>
      <c r="DTQ2741" s="59"/>
      <c r="DTR2741" s="59"/>
      <c r="DTS2741" s="59"/>
      <c r="DTT2741" s="59"/>
      <c r="DTU2741" s="59"/>
      <c r="DTV2741" s="59"/>
      <c r="DTW2741" s="59"/>
      <c r="DTX2741" s="59"/>
      <c r="DTY2741" s="59"/>
      <c r="DTZ2741" s="59"/>
      <c r="DUA2741" s="59"/>
      <c r="DUB2741" s="59"/>
      <c r="DUC2741" s="59"/>
      <c r="DUD2741" s="59"/>
      <c r="DUE2741" s="59"/>
      <c r="DUF2741" s="59"/>
      <c r="DUG2741" s="59"/>
      <c r="DUH2741" s="59"/>
      <c r="DUI2741" s="59"/>
      <c r="DUJ2741" s="59"/>
      <c r="DUK2741" s="59"/>
      <c r="DUL2741" s="59"/>
      <c r="DUM2741" s="59"/>
      <c r="DUN2741" s="59"/>
      <c r="DUO2741" s="59"/>
      <c r="DUP2741" s="59"/>
      <c r="DUQ2741" s="59"/>
      <c r="DUR2741" s="59"/>
      <c r="DUS2741" s="59"/>
      <c r="DUT2741" s="59"/>
      <c r="DUU2741" s="59"/>
      <c r="DUV2741" s="59"/>
      <c r="DUW2741" s="59"/>
      <c r="DUX2741" s="59"/>
      <c r="DUY2741" s="59"/>
      <c r="DUZ2741" s="59"/>
      <c r="DVA2741" s="59"/>
      <c r="DVB2741" s="59"/>
      <c r="DVC2741" s="59"/>
      <c r="DVD2741" s="59"/>
      <c r="DVE2741" s="59"/>
      <c r="DVF2741" s="59"/>
      <c r="DVG2741" s="59"/>
      <c r="DVH2741" s="59"/>
      <c r="DVI2741" s="59"/>
      <c r="DVJ2741" s="59"/>
      <c r="DVK2741" s="59"/>
      <c r="DVL2741" s="59"/>
      <c r="DVM2741" s="59"/>
      <c r="DVN2741" s="59"/>
      <c r="DVO2741" s="59"/>
      <c r="DVP2741" s="59"/>
      <c r="DVQ2741" s="59"/>
      <c r="DVR2741" s="59"/>
      <c r="DVS2741" s="59"/>
      <c r="DVT2741" s="59"/>
      <c r="DVU2741" s="59"/>
      <c r="DVV2741" s="59"/>
      <c r="DVW2741" s="59"/>
      <c r="DVX2741" s="59"/>
      <c r="DVY2741" s="59"/>
      <c r="DVZ2741" s="59"/>
      <c r="DWA2741" s="59"/>
      <c r="DWB2741" s="59"/>
      <c r="DWC2741" s="59"/>
      <c r="DWD2741" s="59"/>
      <c r="DWE2741" s="59"/>
      <c r="DWF2741" s="59"/>
      <c r="DWG2741" s="59"/>
      <c r="DWH2741" s="59"/>
      <c r="DWI2741" s="59"/>
      <c r="DWJ2741" s="59"/>
      <c r="DWK2741" s="59"/>
      <c r="DWL2741" s="59"/>
      <c r="DWM2741" s="59"/>
      <c r="DWN2741" s="59"/>
      <c r="DWO2741" s="59"/>
      <c r="DWP2741" s="59"/>
      <c r="DWQ2741" s="59"/>
      <c r="DWR2741" s="59"/>
      <c r="DWS2741" s="59"/>
      <c r="DWT2741" s="59"/>
      <c r="DWU2741" s="59"/>
      <c r="DWV2741" s="59"/>
      <c r="DWW2741" s="59"/>
      <c r="DWX2741" s="59"/>
      <c r="DWY2741" s="59"/>
      <c r="DWZ2741" s="59"/>
      <c r="DXA2741" s="59"/>
      <c r="DXB2741" s="59"/>
      <c r="DXC2741" s="59"/>
      <c r="DXD2741" s="59"/>
      <c r="DXE2741" s="59"/>
      <c r="DXF2741" s="59"/>
      <c r="DXG2741" s="59"/>
      <c r="DXH2741" s="59"/>
      <c r="DXI2741" s="59"/>
      <c r="DXJ2741" s="59"/>
      <c r="DXK2741" s="59"/>
      <c r="DXL2741" s="59"/>
      <c r="DXM2741" s="59"/>
      <c r="DXN2741" s="59"/>
      <c r="DXO2741" s="59"/>
      <c r="DXP2741" s="59"/>
      <c r="DXQ2741" s="59"/>
      <c r="DXR2741" s="59"/>
      <c r="DXS2741" s="59"/>
      <c r="DXT2741" s="59"/>
      <c r="DXU2741" s="59"/>
      <c r="DXV2741" s="59"/>
      <c r="DXW2741" s="59"/>
      <c r="DXX2741" s="59"/>
      <c r="DXY2741" s="59"/>
      <c r="DXZ2741" s="59"/>
      <c r="DYA2741" s="59"/>
      <c r="DYB2741" s="59"/>
      <c r="DYC2741" s="59"/>
      <c r="DYD2741" s="59"/>
      <c r="DYE2741" s="59"/>
      <c r="DYF2741" s="59"/>
      <c r="DYG2741" s="59"/>
      <c r="DYH2741" s="59"/>
      <c r="DYI2741" s="59"/>
      <c r="DYJ2741" s="59"/>
      <c r="DYK2741" s="59"/>
      <c r="DYL2741" s="59"/>
      <c r="DYM2741" s="59"/>
      <c r="DYN2741" s="59"/>
      <c r="DYO2741" s="59"/>
      <c r="DYP2741" s="59"/>
      <c r="DYQ2741" s="59"/>
      <c r="DYR2741" s="59"/>
      <c r="DYS2741" s="59"/>
      <c r="DYT2741" s="59"/>
      <c r="DYU2741" s="59"/>
      <c r="DYV2741" s="59"/>
      <c r="DYW2741" s="59"/>
      <c r="DYX2741" s="59"/>
      <c r="DYY2741" s="59"/>
      <c r="DYZ2741" s="59"/>
      <c r="DZA2741" s="59"/>
      <c r="DZB2741" s="59"/>
      <c r="DZC2741" s="59"/>
      <c r="DZD2741" s="59"/>
      <c r="DZE2741" s="59"/>
      <c r="DZF2741" s="59"/>
      <c r="DZG2741" s="59"/>
      <c r="DZH2741" s="59"/>
      <c r="DZI2741" s="59"/>
      <c r="DZJ2741" s="59"/>
      <c r="DZK2741" s="59"/>
      <c r="DZL2741" s="59"/>
      <c r="DZM2741" s="59"/>
      <c r="DZN2741" s="59"/>
      <c r="DZO2741" s="59"/>
      <c r="DZP2741" s="59"/>
      <c r="DZQ2741" s="59"/>
      <c r="DZR2741" s="59"/>
      <c r="DZS2741" s="59"/>
      <c r="DZT2741" s="59"/>
      <c r="DZU2741" s="59"/>
      <c r="DZV2741" s="59"/>
      <c r="DZW2741" s="59"/>
      <c r="DZX2741" s="59"/>
      <c r="DZY2741" s="59"/>
      <c r="DZZ2741" s="59"/>
      <c r="EAA2741" s="59"/>
      <c r="EAB2741" s="59"/>
      <c r="EAC2741" s="59"/>
      <c r="EAD2741" s="59"/>
      <c r="EAE2741" s="59"/>
      <c r="EAF2741" s="59"/>
      <c r="EAG2741" s="59"/>
      <c r="EAH2741" s="59"/>
      <c r="EAI2741" s="59"/>
      <c r="EAJ2741" s="59"/>
      <c r="EAK2741" s="59"/>
      <c r="EAL2741" s="59"/>
      <c r="EAM2741" s="59"/>
      <c r="EAN2741" s="59"/>
      <c r="EAO2741" s="59"/>
      <c r="EAP2741" s="59"/>
      <c r="EAQ2741" s="59"/>
      <c r="EAR2741" s="59"/>
      <c r="EAS2741" s="59"/>
      <c r="EAT2741" s="59"/>
      <c r="EAU2741" s="59"/>
      <c r="EAV2741" s="59"/>
      <c r="EAW2741" s="59"/>
      <c r="EAX2741" s="59"/>
      <c r="EAY2741" s="59"/>
      <c r="EAZ2741" s="59"/>
      <c r="EBA2741" s="59"/>
      <c r="EBB2741" s="59"/>
      <c r="EBC2741" s="59"/>
      <c r="EBD2741" s="59"/>
      <c r="EBE2741" s="59"/>
      <c r="EBF2741" s="59"/>
      <c r="EBG2741" s="59"/>
      <c r="EBH2741" s="59"/>
      <c r="EBI2741" s="59"/>
      <c r="EBJ2741" s="59"/>
      <c r="EBK2741" s="59"/>
      <c r="EBL2741" s="59"/>
      <c r="EBM2741" s="59"/>
      <c r="EBN2741" s="59"/>
      <c r="EBO2741" s="59"/>
      <c r="EBP2741" s="59"/>
      <c r="EBQ2741" s="59"/>
      <c r="EBR2741" s="59"/>
      <c r="EBS2741" s="59"/>
      <c r="EBT2741" s="59"/>
      <c r="EBU2741" s="59"/>
      <c r="EBV2741" s="59"/>
      <c r="EBW2741" s="59"/>
      <c r="EBX2741" s="59"/>
      <c r="EBY2741" s="59"/>
      <c r="EBZ2741" s="59"/>
      <c r="ECA2741" s="59"/>
      <c r="ECB2741" s="59"/>
      <c r="ECC2741" s="59"/>
      <c r="ECD2741" s="59"/>
      <c r="ECE2741" s="59"/>
      <c r="ECF2741" s="59"/>
      <c r="ECG2741" s="59"/>
      <c r="ECH2741" s="59"/>
      <c r="ECI2741" s="59"/>
      <c r="ECJ2741" s="59"/>
      <c r="ECK2741" s="59"/>
      <c r="ECL2741" s="59"/>
      <c r="ECM2741" s="59"/>
      <c r="ECN2741" s="59"/>
      <c r="ECO2741" s="59"/>
      <c r="ECP2741" s="59"/>
      <c r="ECQ2741" s="59"/>
      <c r="ECR2741" s="59"/>
      <c r="ECS2741" s="59"/>
      <c r="ECT2741" s="59"/>
      <c r="ECU2741" s="59"/>
      <c r="ECV2741" s="59"/>
      <c r="ECW2741" s="59"/>
      <c r="ECX2741" s="59"/>
      <c r="ECY2741" s="59"/>
      <c r="ECZ2741" s="59"/>
      <c r="EDA2741" s="59"/>
      <c r="EDB2741" s="59"/>
      <c r="EDC2741" s="59"/>
      <c r="EDD2741" s="59"/>
      <c r="EDE2741" s="59"/>
      <c r="EDF2741" s="59"/>
      <c r="EDG2741" s="59"/>
      <c r="EDH2741" s="59"/>
      <c r="EDI2741" s="59"/>
      <c r="EDJ2741" s="59"/>
      <c r="EDK2741" s="59"/>
      <c r="EDL2741" s="59"/>
      <c r="EDM2741" s="59"/>
      <c r="EDN2741" s="59"/>
      <c r="EDO2741" s="59"/>
      <c r="EDP2741" s="59"/>
      <c r="EDQ2741" s="59"/>
      <c r="EDR2741" s="59"/>
      <c r="EDS2741" s="59"/>
      <c r="EDT2741" s="59"/>
      <c r="EDU2741" s="59"/>
      <c r="EDV2741" s="59"/>
      <c r="EDW2741" s="59"/>
      <c r="EDX2741" s="59"/>
      <c r="EDY2741" s="59"/>
      <c r="EDZ2741" s="59"/>
      <c r="EEA2741" s="59"/>
      <c r="EEB2741" s="59"/>
      <c r="EEC2741" s="59"/>
      <c r="EED2741" s="59"/>
      <c r="EEE2741" s="59"/>
      <c r="EEF2741" s="59"/>
      <c r="EEG2741" s="59"/>
      <c r="EEH2741" s="59"/>
      <c r="EEI2741" s="59"/>
      <c r="EEJ2741" s="59"/>
      <c r="EEK2741" s="59"/>
      <c r="EEL2741" s="59"/>
      <c r="EEM2741" s="59"/>
      <c r="EEN2741" s="59"/>
      <c r="EEO2741" s="59"/>
      <c r="EEP2741" s="59"/>
      <c r="EEQ2741" s="59"/>
      <c r="EER2741" s="59"/>
      <c r="EES2741" s="59"/>
      <c r="EET2741" s="59"/>
      <c r="EEU2741" s="59"/>
      <c r="EEV2741" s="59"/>
      <c r="EEW2741" s="59"/>
      <c r="EEX2741" s="59"/>
      <c r="EEY2741" s="59"/>
      <c r="EEZ2741" s="59"/>
      <c r="EFA2741" s="59"/>
      <c r="EFB2741" s="59"/>
      <c r="EFC2741" s="59"/>
      <c r="EFD2741" s="59"/>
      <c r="EFE2741" s="59"/>
      <c r="EFF2741" s="59"/>
      <c r="EFG2741" s="59"/>
      <c r="EFH2741" s="59"/>
      <c r="EFI2741" s="59"/>
      <c r="EFJ2741" s="59"/>
      <c r="EFK2741" s="59"/>
      <c r="EFL2741" s="59"/>
      <c r="EFM2741" s="59"/>
      <c r="EFN2741" s="59"/>
      <c r="EFO2741" s="59"/>
      <c r="EFP2741" s="59"/>
      <c r="EFQ2741" s="59"/>
      <c r="EFR2741" s="59"/>
      <c r="EFS2741" s="59"/>
      <c r="EFT2741" s="59"/>
      <c r="EFU2741" s="59"/>
      <c r="EFV2741" s="59"/>
      <c r="EFW2741" s="59"/>
      <c r="EFX2741" s="59"/>
      <c r="EFY2741" s="59"/>
      <c r="EFZ2741" s="59"/>
      <c r="EGA2741" s="59"/>
      <c r="EGB2741" s="59"/>
      <c r="EGC2741" s="59"/>
      <c r="EGD2741" s="59"/>
      <c r="EGE2741" s="59"/>
      <c r="EGF2741" s="59"/>
      <c r="EGG2741" s="59"/>
      <c r="EGH2741" s="59"/>
      <c r="EGI2741" s="59"/>
      <c r="EGJ2741" s="59"/>
      <c r="EGK2741" s="59"/>
      <c r="EGL2741" s="59"/>
      <c r="EGM2741" s="59"/>
      <c r="EGN2741" s="59"/>
      <c r="EGO2741" s="59"/>
      <c r="EGP2741" s="59"/>
      <c r="EGQ2741" s="59"/>
      <c r="EGR2741" s="59"/>
      <c r="EGS2741" s="59"/>
      <c r="EGT2741" s="59"/>
      <c r="EGU2741" s="59"/>
      <c r="EGV2741" s="59"/>
      <c r="EGW2741" s="59"/>
      <c r="EGX2741" s="59"/>
      <c r="EGY2741" s="59"/>
      <c r="EGZ2741" s="59"/>
      <c r="EHA2741" s="59"/>
      <c r="EHB2741" s="59"/>
      <c r="EHC2741" s="59"/>
      <c r="EHD2741" s="59"/>
      <c r="EHE2741" s="59"/>
      <c r="EHF2741" s="59"/>
      <c r="EHG2741" s="59"/>
      <c r="EHH2741" s="59"/>
      <c r="EHI2741" s="59"/>
      <c r="EHJ2741" s="59"/>
      <c r="EHK2741" s="59"/>
      <c r="EHL2741" s="59"/>
      <c r="EHM2741" s="59"/>
      <c r="EHN2741" s="59"/>
      <c r="EHO2741" s="59"/>
      <c r="EHP2741" s="59"/>
      <c r="EHQ2741" s="59"/>
      <c r="EHR2741" s="59"/>
      <c r="EHS2741" s="59"/>
      <c r="EHT2741" s="59"/>
      <c r="EHU2741" s="59"/>
      <c r="EHV2741" s="59"/>
      <c r="EHW2741" s="59"/>
      <c r="EHX2741" s="59"/>
      <c r="EHY2741" s="59"/>
      <c r="EHZ2741" s="59"/>
      <c r="EIA2741" s="59"/>
      <c r="EIB2741" s="59"/>
      <c r="EIC2741" s="59"/>
      <c r="EID2741" s="59"/>
      <c r="EIE2741" s="59"/>
      <c r="EIF2741" s="59"/>
      <c r="EIG2741" s="59"/>
      <c r="EIH2741" s="59"/>
      <c r="EII2741" s="59"/>
      <c r="EIJ2741" s="59"/>
      <c r="EIK2741" s="59"/>
      <c r="EIL2741" s="59"/>
      <c r="EIM2741" s="59"/>
      <c r="EIN2741" s="59"/>
      <c r="EIO2741" s="59"/>
      <c r="EIP2741" s="59"/>
      <c r="EIQ2741" s="59"/>
      <c r="EIR2741" s="59"/>
      <c r="EIS2741" s="59"/>
      <c r="EIT2741" s="59"/>
      <c r="EIU2741" s="59"/>
      <c r="EIV2741" s="59"/>
      <c r="EIW2741" s="59"/>
      <c r="EIX2741" s="59"/>
      <c r="EIY2741" s="59"/>
      <c r="EIZ2741" s="59"/>
      <c r="EJA2741" s="59"/>
      <c r="EJB2741" s="59"/>
      <c r="EJC2741" s="59"/>
      <c r="EJD2741" s="59"/>
      <c r="EJE2741" s="59"/>
      <c r="EJF2741" s="59"/>
      <c r="EJG2741" s="59"/>
      <c r="EJH2741" s="59"/>
      <c r="EJI2741" s="59"/>
      <c r="EJJ2741" s="59"/>
      <c r="EJK2741" s="59"/>
      <c r="EJL2741" s="59"/>
      <c r="EJM2741" s="59"/>
      <c r="EJN2741" s="59"/>
      <c r="EJO2741" s="59"/>
      <c r="EJP2741" s="59"/>
      <c r="EJQ2741" s="59"/>
      <c r="EJR2741" s="59"/>
      <c r="EJS2741" s="59"/>
      <c r="EJT2741" s="59"/>
      <c r="EJU2741" s="59"/>
      <c r="EJV2741" s="59"/>
      <c r="EJW2741" s="59"/>
      <c r="EJX2741" s="59"/>
      <c r="EJY2741" s="59"/>
      <c r="EJZ2741" s="59"/>
      <c r="EKA2741" s="59"/>
      <c r="EKB2741" s="59"/>
      <c r="EKC2741" s="59"/>
      <c r="EKD2741" s="59"/>
      <c r="EKE2741" s="59"/>
      <c r="EKF2741" s="59"/>
      <c r="EKG2741" s="59"/>
      <c r="EKH2741" s="59"/>
      <c r="EKI2741" s="59"/>
      <c r="EKJ2741" s="59"/>
      <c r="EKK2741" s="59"/>
      <c r="EKL2741" s="59"/>
      <c r="EKM2741" s="59"/>
      <c r="EKN2741" s="59"/>
      <c r="EKO2741" s="59"/>
      <c r="EKP2741" s="59"/>
      <c r="EKQ2741" s="59"/>
      <c r="EKR2741" s="59"/>
      <c r="EKS2741" s="59"/>
      <c r="EKT2741" s="59"/>
      <c r="EKU2741" s="59"/>
      <c r="EKV2741" s="59"/>
      <c r="EKW2741" s="59"/>
      <c r="EKX2741" s="59"/>
      <c r="EKY2741" s="59"/>
      <c r="EKZ2741" s="59"/>
      <c r="ELA2741" s="59"/>
      <c r="ELB2741" s="59"/>
      <c r="ELC2741" s="59"/>
      <c r="ELD2741" s="59"/>
      <c r="ELE2741" s="59"/>
      <c r="ELF2741" s="59"/>
      <c r="ELG2741" s="59"/>
      <c r="ELH2741" s="59"/>
      <c r="ELI2741" s="59"/>
      <c r="ELJ2741" s="59"/>
      <c r="ELK2741" s="59"/>
      <c r="ELL2741" s="59"/>
      <c r="ELM2741" s="59"/>
      <c r="ELN2741" s="59"/>
      <c r="ELO2741" s="59"/>
      <c r="ELP2741" s="59"/>
      <c r="ELQ2741" s="59"/>
      <c r="ELR2741" s="59"/>
      <c r="ELS2741" s="59"/>
      <c r="ELT2741" s="59"/>
      <c r="ELU2741" s="59"/>
      <c r="ELV2741" s="59"/>
      <c r="ELW2741" s="59"/>
      <c r="ELX2741" s="59"/>
      <c r="ELY2741" s="59"/>
      <c r="ELZ2741" s="59"/>
      <c r="EMA2741" s="59"/>
      <c r="EMB2741" s="59"/>
      <c r="EMC2741" s="59"/>
      <c r="EMD2741" s="59"/>
      <c r="EME2741" s="59"/>
      <c r="EMF2741" s="59"/>
      <c r="EMG2741" s="59"/>
      <c r="EMH2741" s="59"/>
      <c r="EMI2741" s="59"/>
      <c r="EMJ2741" s="59"/>
      <c r="EMK2741" s="59"/>
      <c r="EML2741" s="59"/>
      <c r="EMM2741" s="59"/>
      <c r="EMN2741" s="59"/>
      <c r="EMO2741" s="59"/>
      <c r="EMP2741" s="59"/>
      <c r="EMQ2741" s="59"/>
      <c r="EMR2741" s="59"/>
      <c r="EMS2741" s="59"/>
      <c r="EMT2741" s="59"/>
      <c r="EMU2741" s="59"/>
      <c r="EMV2741" s="59"/>
      <c r="EMW2741" s="59"/>
      <c r="EMX2741" s="59"/>
      <c r="EMY2741" s="59"/>
      <c r="EMZ2741" s="59"/>
      <c r="ENA2741" s="59"/>
      <c r="ENB2741" s="59"/>
      <c r="ENC2741" s="59"/>
      <c r="END2741" s="59"/>
      <c r="ENE2741" s="59"/>
      <c r="ENF2741" s="59"/>
      <c r="ENG2741" s="59"/>
      <c r="ENH2741" s="59"/>
      <c r="ENI2741" s="59"/>
      <c r="ENJ2741" s="59"/>
      <c r="ENK2741" s="59"/>
      <c r="ENL2741" s="59"/>
      <c r="ENM2741" s="59"/>
      <c r="ENN2741" s="59"/>
      <c r="ENO2741" s="59"/>
      <c r="ENP2741" s="59"/>
      <c r="ENQ2741" s="59"/>
      <c r="ENR2741" s="59"/>
      <c r="ENS2741" s="59"/>
      <c r="ENT2741" s="59"/>
      <c r="ENU2741" s="59"/>
      <c r="ENV2741" s="59"/>
      <c r="ENW2741" s="59"/>
      <c r="ENX2741" s="59"/>
      <c r="ENY2741" s="59"/>
      <c r="ENZ2741" s="59"/>
      <c r="EOA2741" s="59"/>
      <c r="EOB2741" s="59"/>
      <c r="EOC2741" s="59"/>
      <c r="EOD2741" s="59"/>
      <c r="EOE2741" s="59"/>
      <c r="EOF2741" s="59"/>
      <c r="EOG2741" s="59"/>
      <c r="EOH2741" s="59"/>
      <c r="EOI2741" s="59"/>
      <c r="EOJ2741" s="59"/>
      <c r="EOK2741" s="59"/>
      <c r="EOL2741" s="59"/>
      <c r="EOM2741" s="59"/>
      <c r="EON2741" s="59"/>
      <c r="EOO2741" s="59"/>
      <c r="EOP2741" s="59"/>
      <c r="EOQ2741" s="59"/>
      <c r="EOR2741" s="59"/>
      <c r="EOS2741" s="59"/>
      <c r="EOT2741" s="59"/>
      <c r="EOU2741" s="59"/>
      <c r="EOV2741" s="59"/>
      <c r="EOW2741" s="59"/>
      <c r="EOX2741" s="59"/>
      <c r="EOY2741" s="59"/>
      <c r="EOZ2741" s="59"/>
      <c r="EPA2741" s="59"/>
      <c r="EPB2741" s="59"/>
      <c r="EPC2741" s="59"/>
      <c r="EPD2741" s="59"/>
      <c r="EPE2741" s="59"/>
      <c r="EPF2741" s="59"/>
      <c r="EPG2741" s="59"/>
      <c r="EPH2741" s="59"/>
      <c r="EPI2741" s="59"/>
      <c r="EPJ2741" s="59"/>
      <c r="EPK2741" s="59"/>
      <c r="EPL2741" s="59"/>
      <c r="EPM2741" s="59"/>
      <c r="EPN2741" s="59"/>
      <c r="EPO2741" s="59"/>
      <c r="EPP2741" s="59"/>
      <c r="EPQ2741" s="59"/>
      <c r="EPR2741" s="59"/>
      <c r="EPS2741" s="59"/>
      <c r="EPT2741" s="59"/>
      <c r="EPU2741" s="59"/>
      <c r="EPV2741" s="59"/>
      <c r="EPW2741" s="59"/>
      <c r="EPX2741" s="59"/>
      <c r="EPY2741" s="59"/>
      <c r="EPZ2741" s="59"/>
      <c r="EQA2741" s="59"/>
      <c r="EQB2741" s="59"/>
      <c r="EQC2741" s="59"/>
      <c r="EQD2741" s="59"/>
      <c r="EQE2741" s="59"/>
      <c r="EQF2741" s="59"/>
      <c r="EQG2741" s="59"/>
      <c r="EQH2741" s="59"/>
      <c r="EQI2741" s="59"/>
      <c r="EQJ2741" s="59"/>
      <c r="EQK2741" s="59"/>
      <c r="EQL2741" s="59"/>
      <c r="EQM2741" s="59"/>
      <c r="EQN2741" s="59"/>
      <c r="EQO2741" s="59"/>
      <c r="EQP2741" s="59"/>
      <c r="EQQ2741" s="59"/>
      <c r="EQR2741" s="59"/>
      <c r="EQS2741" s="59"/>
      <c r="EQT2741" s="59"/>
      <c r="EQU2741" s="59"/>
      <c r="EQV2741" s="59"/>
      <c r="EQW2741" s="59"/>
      <c r="EQX2741" s="59"/>
      <c r="EQY2741" s="59"/>
      <c r="EQZ2741" s="59"/>
      <c r="ERA2741" s="59"/>
      <c r="ERB2741" s="59"/>
      <c r="ERC2741" s="59"/>
      <c r="ERD2741" s="59"/>
      <c r="ERE2741" s="59"/>
      <c r="ERF2741" s="59"/>
      <c r="ERG2741" s="59"/>
      <c r="ERH2741" s="59"/>
      <c r="ERI2741" s="59"/>
      <c r="ERJ2741" s="59"/>
      <c r="ERK2741" s="59"/>
      <c r="ERL2741" s="59"/>
      <c r="ERM2741" s="59"/>
      <c r="ERN2741" s="59"/>
      <c r="ERO2741" s="59"/>
      <c r="ERP2741" s="59"/>
      <c r="ERQ2741" s="59"/>
      <c r="ERR2741" s="59"/>
      <c r="ERS2741" s="59"/>
      <c r="ERT2741" s="59"/>
      <c r="ERU2741" s="59"/>
      <c r="ERV2741" s="59"/>
      <c r="ERW2741" s="59"/>
      <c r="ERX2741" s="59"/>
      <c r="ERY2741" s="59"/>
      <c r="ERZ2741" s="59"/>
      <c r="ESA2741" s="59"/>
      <c r="ESB2741" s="59"/>
      <c r="ESC2741" s="59"/>
      <c r="ESD2741" s="59"/>
      <c r="ESE2741" s="59"/>
      <c r="ESF2741" s="59"/>
      <c r="ESG2741" s="59"/>
      <c r="ESH2741" s="59"/>
      <c r="ESI2741" s="59"/>
      <c r="ESJ2741" s="59"/>
      <c r="ESK2741" s="59"/>
      <c r="ESL2741" s="59"/>
      <c r="ESM2741" s="59"/>
      <c r="ESN2741" s="59"/>
      <c r="ESO2741" s="59"/>
      <c r="ESP2741" s="59"/>
      <c r="ESQ2741" s="59"/>
      <c r="ESR2741" s="59"/>
      <c r="ESS2741" s="59"/>
      <c r="EST2741" s="59"/>
      <c r="ESU2741" s="59"/>
      <c r="ESV2741" s="59"/>
      <c r="ESW2741" s="59"/>
      <c r="ESX2741" s="59"/>
      <c r="ESY2741" s="59"/>
      <c r="ESZ2741" s="59"/>
      <c r="ETA2741" s="59"/>
      <c r="ETB2741" s="59"/>
      <c r="ETC2741" s="59"/>
      <c r="ETD2741" s="59"/>
      <c r="ETE2741" s="59"/>
      <c r="ETF2741" s="59"/>
      <c r="ETG2741" s="59"/>
      <c r="ETH2741" s="59"/>
      <c r="ETI2741" s="59"/>
      <c r="ETJ2741" s="59"/>
      <c r="ETK2741" s="59"/>
      <c r="ETL2741" s="59"/>
      <c r="ETM2741" s="59"/>
      <c r="ETN2741" s="59"/>
      <c r="ETO2741" s="59"/>
      <c r="ETP2741" s="59"/>
      <c r="ETQ2741" s="59"/>
      <c r="ETR2741" s="59"/>
      <c r="ETS2741" s="59"/>
      <c r="ETT2741" s="59"/>
      <c r="ETU2741" s="59"/>
      <c r="ETV2741" s="59"/>
      <c r="ETW2741" s="59"/>
      <c r="ETX2741" s="59"/>
      <c r="ETY2741" s="59"/>
      <c r="ETZ2741" s="59"/>
      <c r="EUA2741" s="59"/>
      <c r="EUB2741" s="59"/>
      <c r="EUC2741" s="59"/>
      <c r="EUD2741" s="59"/>
      <c r="EUE2741" s="59"/>
      <c r="EUF2741" s="59"/>
      <c r="EUG2741" s="59"/>
      <c r="EUH2741" s="59"/>
      <c r="EUI2741" s="59"/>
      <c r="EUJ2741" s="59"/>
      <c r="EUK2741" s="59"/>
      <c r="EUL2741" s="59"/>
      <c r="EUM2741" s="59"/>
      <c r="EUN2741" s="59"/>
      <c r="EUO2741" s="59"/>
      <c r="EUP2741" s="59"/>
      <c r="EUQ2741" s="59"/>
      <c r="EUR2741" s="59"/>
      <c r="EUS2741" s="59"/>
      <c r="EUT2741" s="59"/>
      <c r="EUU2741" s="59"/>
      <c r="EUV2741" s="59"/>
      <c r="EUW2741" s="59"/>
      <c r="EUX2741" s="59"/>
      <c r="EUY2741" s="59"/>
      <c r="EUZ2741" s="59"/>
      <c r="EVA2741" s="59"/>
      <c r="EVB2741" s="59"/>
      <c r="EVC2741" s="59"/>
      <c r="EVD2741" s="59"/>
      <c r="EVE2741" s="59"/>
      <c r="EVF2741" s="59"/>
      <c r="EVG2741" s="59"/>
      <c r="EVH2741" s="59"/>
      <c r="EVI2741" s="59"/>
      <c r="EVJ2741" s="59"/>
      <c r="EVK2741" s="59"/>
      <c r="EVL2741" s="59"/>
      <c r="EVM2741" s="59"/>
      <c r="EVN2741" s="59"/>
      <c r="EVO2741" s="59"/>
      <c r="EVP2741" s="59"/>
      <c r="EVQ2741" s="59"/>
      <c r="EVR2741" s="59"/>
      <c r="EVS2741" s="59"/>
      <c r="EVT2741" s="59"/>
      <c r="EVU2741" s="59"/>
      <c r="EVV2741" s="59"/>
      <c r="EVW2741" s="59"/>
      <c r="EVX2741" s="59"/>
      <c r="EVY2741" s="59"/>
      <c r="EVZ2741" s="59"/>
      <c r="EWA2741" s="59"/>
      <c r="EWB2741" s="59"/>
      <c r="EWC2741" s="59"/>
      <c r="EWD2741" s="59"/>
      <c r="EWE2741" s="59"/>
      <c r="EWF2741" s="59"/>
      <c r="EWG2741" s="59"/>
      <c r="EWH2741" s="59"/>
      <c r="EWI2741" s="59"/>
      <c r="EWJ2741" s="59"/>
      <c r="EWK2741" s="59"/>
      <c r="EWL2741" s="59"/>
      <c r="EWM2741" s="59"/>
      <c r="EWN2741" s="59"/>
      <c r="EWO2741" s="59"/>
      <c r="EWP2741" s="59"/>
      <c r="EWQ2741" s="59"/>
      <c r="EWR2741" s="59"/>
      <c r="EWS2741" s="59"/>
      <c r="EWT2741" s="59"/>
      <c r="EWU2741" s="59"/>
      <c r="EWV2741" s="59"/>
      <c r="EWW2741" s="59"/>
      <c r="EWX2741" s="59"/>
      <c r="EWY2741" s="59"/>
      <c r="EWZ2741" s="59"/>
      <c r="EXA2741" s="59"/>
      <c r="EXB2741" s="59"/>
      <c r="EXC2741" s="59"/>
      <c r="EXD2741" s="59"/>
      <c r="EXE2741" s="59"/>
      <c r="EXF2741" s="59"/>
      <c r="EXG2741" s="59"/>
      <c r="EXH2741" s="59"/>
      <c r="EXI2741" s="59"/>
      <c r="EXJ2741" s="59"/>
      <c r="EXK2741" s="59"/>
      <c r="EXL2741" s="59"/>
      <c r="EXM2741" s="59"/>
      <c r="EXN2741" s="59"/>
      <c r="EXO2741" s="59"/>
      <c r="EXP2741" s="59"/>
      <c r="EXQ2741" s="59"/>
      <c r="EXR2741" s="59"/>
      <c r="EXS2741" s="59"/>
      <c r="EXT2741" s="59"/>
      <c r="EXU2741" s="59"/>
      <c r="EXV2741" s="59"/>
      <c r="EXW2741" s="59"/>
      <c r="EXX2741" s="59"/>
      <c r="EXY2741" s="59"/>
      <c r="EXZ2741" s="59"/>
      <c r="EYA2741" s="59"/>
      <c r="EYB2741" s="59"/>
      <c r="EYC2741" s="59"/>
      <c r="EYD2741" s="59"/>
      <c r="EYE2741" s="59"/>
      <c r="EYF2741" s="59"/>
      <c r="EYG2741" s="59"/>
      <c r="EYH2741" s="59"/>
      <c r="EYI2741" s="59"/>
      <c r="EYJ2741" s="59"/>
      <c r="EYK2741" s="59"/>
      <c r="EYL2741" s="59"/>
      <c r="EYM2741" s="59"/>
      <c r="EYN2741" s="59"/>
      <c r="EYO2741" s="59"/>
      <c r="EYP2741" s="59"/>
      <c r="EYQ2741" s="59"/>
      <c r="EYR2741" s="59"/>
      <c r="EYS2741" s="59"/>
      <c r="EYT2741" s="59"/>
      <c r="EYU2741" s="59"/>
      <c r="EYV2741" s="59"/>
      <c r="EYW2741" s="59"/>
      <c r="EYX2741" s="59"/>
      <c r="EYY2741" s="59"/>
      <c r="EYZ2741" s="59"/>
      <c r="EZA2741" s="59"/>
      <c r="EZB2741" s="59"/>
      <c r="EZC2741" s="59"/>
      <c r="EZD2741" s="59"/>
      <c r="EZE2741" s="59"/>
      <c r="EZF2741" s="59"/>
      <c r="EZG2741" s="59"/>
      <c r="EZH2741" s="59"/>
      <c r="EZI2741" s="59"/>
      <c r="EZJ2741" s="59"/>
      <c r="EZK2741" s="59"/>
      <c r="EZL2741" s="59"/>
      <c r="EZM2741" s="59"/>
      <c r="EZN2741" s="59"/>
      <c r="EZO2741" s="59"/>
      <c r="EZP2741" s="59"/>
      <c r="EZQ2741" s="59"/>
      <c r="EZR2741" s="59"/>
      <c r="EZS2741" s="59"/>
      <c r="EZT2741" s="59"/>
      <c r="EZU2741" s="59"/>
      <c r="EZV2741" s="59"/>
      <c r="EZW2741" s="59"/>
      <c r="EZX2741" s="59"/>
      <c r="EZY2741" s="59"/>
      <c r="EZZ2741" s="59"/>
      <c r="FAA2741" s="59"/>
      <c r="FAB2741" s="59"/>
      <c r="FAC2741" s="59"/>
      <c r="FAD2741" s="59"/>
      <c r="FAE2741" s="59"/>
      <c r="FAF2741" s="59"/>
      <c r="FAG2741" s="59"/>
      <c r="FAH2741" s="59"/>
      <c r="FAI2741" s="59"/>
      <c r="FAJ2741" s="59"/>
      <c r="FAK2741" s="59"/>
      <c r="FAL2741" s="59"/>
      <c r="FAM2741" s="59"/>
      <c r="FAN2741" s="59"/>
      <c r="FAO2741" s="59"/>
      <c r="FAP2741" s="59"/>
      <c r="FAQ2741" s="59"/>
      <c r="FAR2741" s="59"/>
      <c r="FAS2741" s="59"/>
      <c r="FAT2741" s="59"/>
      <c r="FAU2741" s="59"/>
      <c r="FAV2741" s="59"/>
      <c r="FAW2741" s="59"/>
      <c r="FAX2741" s="59"/>
      <c r="FAY2741" s="59"/>
      <c r="FAZ2741" s="59"/>
      <c r="FBA2741" s="59"/>
      <c r="FBB2741" s="59"/>
      <c r="FBC2741" s="59"/>
      <c r="FBD2741" s="59"/>
      <c r="FBE2741" s="59"/>
      <c r="FBF2741" s="59"/>
      <c r="FBG2741" s="59"/>
      <c r="FBH2741" s="59"/>
      <c r="FBI2741" s="59"/>
      <c r="FBJ2741" s="59"/>
      <c r="FBK2741" s="59"/>
      <c r="FBL2741" s="59"/>
      <c r="FBM2741" s="59"/>
      <c r="FBN2741" s="59"/>
      <c r="FBO2741" s="59"/>
      <c r="FBP2741" s="59"/>
      <c r="FBQ2741" s="59"/>
      <c r="FBR2741" s="59"/>
      <c r="FBS2741" s="59"/>
      <c r="FBT2741" s="59"/>
      <c r="FBU2741" s="59"/>
      <c r="FBV2741" s="59"/>
      <c r="FBW2741" s="59"/>
      <c r="FBX2741" s="59"/>
      <c r="FBY2741" s="59"/>
      <c r="FBZ2741" s="59"/>
      <c r="FCA2741" s="59"/>
      <c r="FCB2741" s="59"/>
      <c r="FCC2741" s="59"/>
      <c r="FCD2741" s="59"/>
      <c r="FCE2741" s="59"/>
      <c r="FCF2741" s="59"/>
      <c r="FCG2741" s="59"/>
      <c r="FCH2741" s="59"/>
      <c r="FCI2741" s="59"/>
      <c r="FCJ2741" s="59"/>
      <c r="FCK2741" s="59"/>
      <c r="FCL2741" s="59"/>
      <c r="FCM2741" s="59"/>
      <c r="FCN2741" s="59"/>
      <c r="FCO2741" s="59"/>
      <c r="FCP2741" s="59"/>
      <c r="FCQ2741" s="59"/>
      <c r="FCR2741" s="59"/>
      <c r="FCS2741" s="59"/>
      <c r="FCT2741" s="59"/>
      <c r="FCU2741" s="59"/>
      <c r="FCV2741" s="59"/>
      <c r="FCW2741" s="59"/>
      <c r="FCX2741" s="59"/>
      <c r="FCY2741" s="59"/>
      <c r="FCZ2741" s="59"/>
      <c r="FDA2741" s="59"/>
      <c r="FDB2741" s="59"/>
      <c r="FDC2741" s="59"/>
      <c r="FDD2741" s="59"/>
      <c r="FDE2741" s="59"/>
      <c r="FDF2741" s="59"/>
      <c r="FDG2741" s="59"/>
      <c r="FDH2741" s="59"/>
      <c r="FDI2741" s="59"/>
      <c r="FDJ2741" s="59"/>
      <c r="FDK2741" s="59"/>
      <c r="FDL2741" s="59"/>
      <c r="FDM2741" s="59"/>
      <c r="FDN2741" s="59"/>
      <c r="FDO2741" s="59"/>
      <c r="FDP2741" s="59"/>
      <c r="FDQ2741" s="59"/>
      <c r="FDR2741" s="59"/>
      <c r="FDS2741" s="59"/>
      <c r="FDT2741" s="59"/>
      <c r="FDU2741" s="59"/>
      <c r="FDV2741" s="59"/>
      <c r="FDW2741" s="59"/>
      <c r="FDX2741" s="59"/>
      <c r="FDY2741" s="59"/>
      <c r="FDZ2741" s="59"/>
      <c r="FEA2741" s="59"/>
      <c r="FEB2741" s="59"/>
      <c r="FEC2741" s="59"/>
      <c r="FED2741" s="59"/>
      <c r="FEE2741" s="59"/>
      <c r="FEF2741" s="59"/>
      <c r="FEG2741" s="59"/>
      <c r="FEH2741" s="59"/>
      <c r="FEI2741" s="59"/>
      <c r="FEJ2741" s="59"/>
      <c r="FEK2741" s="59"/>
      <c r="FEL2741" s="59"/>
      <c r="FEM2741" s="59"/>
      <c r="FEN2741" s="59"/>
      <c r="FEO2741" s="59"/>
      <c r="FEP2741" s="59"/>
      <c r="FEQ2741" s="59"/>
      <c r="FER2741" s="59"/>
      <c r="FES2741" s="59"/>
      <c r="FET2741" s="59"/>
      <c r="FEU2741" s="59"/>
      <c r="FEV2741" s="59"/>
      <c r="FEW2741" s="59"/>
      <c r="FEX2741" s="59"/>
      <c r="FEY2741" s="59"/>
      <c r="FEZ2741" s="59"/>
      <c r="FFA2741" s="59"/>
      <c r="FFB2741" s="59"/>
      <c r="FFC2741" s="59"/>
      <c r="FFD2741" s="59"/>
      <c r="FFE2741" s="59"/>
      <c r="FFF2741" s="59"/>
      <c r="FFG2741" s="59"/>
      <c r="FFH2741" s="59"/>
      <c r="FFI2741" s="59"/>
      <c r="FFJ2741" s="59"/>
      <c r="FFK2741" s="59"/>
      <c r="FFL2741" s="59"/>
      <c r="FFM2741" s="59"/>
      <c r="FFN2741" s="59"/>
      <c r="FFO2741" s="59"/>
      <c r="FFP2741" s="59"/>
      <c r="FFQ2741" s="59"/>
      <c r="FFR2741" s="59"/>
      <c r="FFS2741" s="59"/>
      <c r="FFT2741" s="59"/>
      <c r="FFU2741" s="59"/>
      <c r="FFV2741" s="59"/>
      <c r="FFW2741" s="59"/>
      <c r="FFX2741" s="59"/>
      <c r="FFY2741" s="59"/>
      <c r="FFZ2741" s="59"/>
      <c r="FGA2741" s="59"/>
      <c r="FGB2741" s="59"/>
      <c r="FGC2741" s="59"/>
      <c r="FGD2741" s="59"/>
      <c r="FGE2741" s="59"/>
      <c r="FGF2741" s="59"/>
      <c r="FGG2741" s="59"/>
      <c r="FGH2741" s="59"/>
      <c r="FGI2741" s="59"/>
      <c r="FGJ2741" s="59"/>
      <c r="FGK2741" s="59"/>
      <c r="FGL2741" s="59"/>
      <c r="FGM2741" s="59"/>
      <c r="FGN2741" s="59"/>
      <c r="FGO2741" s="59"/>
      <c r="FGP2741" s="59"/>
      <c r="FGQ2741" s="59"/>
      <c r="FGR2741" s="59"/>
      <c r="FGS2741" s="59"/>
      <c r="FGT2741" s="59"/>
      <c r="FGU2741" s="59"/>
      <c r="FGV2741" s="59"/>
      <c r="FGW2741" s="59"/>
      <c r="FGX2741" s="59"/>
      <c r="FGY2741" s="59"/>
      <c r="FGZ2741" s="59"/>
      <c r="FHA2741" s="59"/>
      <c r="FHB2741" s="59"/>
      <c r="FHC2741" s="59"/>
      <c r="FHD2741" s="59"/>
      <c r="FHE2741" s="59"/>
      <c r="FHF2741" s="59"/>
      <c r="FHG2741" s="59"/>
      <c r="FHH2741" s="59"/>
      <c r="FHI2741" s="59"/>
      <c r="FHJ2741" s="59"/>
      <c r="FHK2741" s="59"/>
      <c r="FHL2741" s="59"/>
      <c r="FHM2741" s="59"/>
      <c r="FHN2741" s="59"/>
      <c r="FHO2741" s="59"/>
      <c r="FHP2741" s="59"/>
      <c r="FHQ2741" s="59"/>
      <c r="FHR2741" s="59"/>
      <c r="FHS2741" s="59"/>
      <c r="FHT2741" s="59"/>
      <c r="FHU2741" s="59"/>
      <c r="FHV2741" s="59"/>
      <c r="FHW2741" s="59"/>
      <c r="FHX2741" s="59"/>
      <c r="FHY2741" s="59"/>
      <c r="FHZ2741" s="59"/>
      <c r="FIA2741" s="59"/>
      <c r="FIB2741" s="59"/>
      <c r="FIC2741" s="59"/>
      <c r="FID2741" s="59"/>
      <c r="FIE2741" s="59"/>
      <c r="FIF2741" s="59"/>
      <c r="FIG2741" s="59"/>
      <c r="FIH2741" s="59"/>
      <c r="FII2741" s="59"/>
      <c r="FIJ2741" s="59"/>
      <c r="FIK2741" s="59"/>
      <c r="FIL2741" s="59"/>
      <c r="FIM2741" s="59"/>
      <c r="FIN2741" s="59"/>
      <c r="FIO2741" s="59"/>
      <c r="FIP2741" s="59"/>
      <c r="FIQ2741" s="59"/>
      <c r="FIR2741" s="59"/>
      <c r="FIS2741" s="59"/>
      <c r="FIT2741" s="59"/>
      <c r="FIU2741" s="59"/>
      <c r="FIV2741" s="59"/>
      <c r="FIW2741" s="59"/>
      <c r="FIX2741" s="59"/>
      <c r="FIY2741" s="59"/>
      <c r="FIZ2741" s="59"/>
      <c r="FJA2741" s="59"/>
      <c r="FJB2741" s="59"/>
      <c r="FJC2741" s="59"/>
      <c r="FJD2741" s="59"/>
      <c r="FJE2741" s="59"/>
      <c r="FJF2741" s="59"/>
      <c r="FJG2741" s="59"/>
      <c r="FJH2741" s="59"/>
      <c r="FJI2741" s="59"/>
      <c r="FJJ2741" s="59"/>
      <c r="FJK2741" s="59"/>
      <c r="FJL2741" s="59"/>
      <c r="FJM2741" s="59"/>
      <c r="FJN2741" s="59"/>
      <c r="FJO2741" s="59"/>
      <c r="FJP2741" s="59"/>
      <c r="FJQ2741" s="59"/>
      <c r="FJR2741" s="59"/>
      <c r="FJS2741" s="59"/>
      <c r="FJT2741" s="59"/>
      <c r="FJU2741" s="59"/>
      <c r="FJV2741" s="59"/>
      <c r="FJW2741" s="59"/>
      <c r="FJX2741" s="59"/>
      <c r="FJY2741" s="59"/>
      <c r="FJZ2741" s="59"/>
      <c r="FKA2741" s="59"/>
      <c r="FKB2741" s="59"/>
      <c r="FKC2741" s="59"/>
      <c r="FKD2741" s="59"/>
      <c r="FKE2741" s="59"/>
      <c r="FKF2741" s="59"/>
      <c r="FKG2741" s="59"/>
      <c r="FKH2741" s="59"/>
      <c r="FKI2741" s="59"/>
      <c r="FKJ2741" s="59"/>
      <c r="FKK2741" s="59"/>
      <c r="FKL2741" s="59"/>
      <c r="FKM2741" s="59"/>
      <c r="FKN2741" s="59"/>
      <c r="FKO2741" s="59"/>
      <c r="FKP2741" s="59"/>
      <c r="FKQ2741" s="59"/>
      <c r="FKR2741" s="59"/>
      <c r="FKS2741" s="59"/>
      <c r="FKT2741" s="59"/>
      <c r="FKU2741" s="59"/>
      <c r="FKV2741" s="59"/>
      <c r="FKW2741" s="59"/>
      <c r="FKX2741" s="59"/>
      <c r="FKY2741" s="59"/>
      <c r="FKZ2741" s="59"/>
      <c r="FLA2741" s="59"/>
      <c r="FLB2741" s="59"/>
      <c r="FLC2741" s="59"/>
      <c r="FLD2741" s="59"/>
      <c r="FLE2741" s="59"/>
      <c r="FLF2741" s="59"/>
      <c r="FLG2741" s="59"/>
      <c r="FLH2741" s="59"/>
      <c r="FLI2741" s="59"/>
      <c r="FLJ2741" s="59"/>
      <c r="FLK2741" s="59"/>
      <c r="FLL2741" s="59"/>
      <c r="FLM2741" s="59"/>
      <c r="FLN2741" s="59"/>
      <c r="FLO2741" s="59"/>
      <c r="FLP2741" s="59"/>
      <c r="FLQ2741" s="59"/>
      <c r="FLR2741" s="59"/>
      <c r="FLS2741" s="59"/>
      <c r="FLT2741" s="59"/>
      <c r="FLU2741" s="59"/>
      <c r="FLV2741" s="59"/>
      <c r="FLW2741" s="59"/>
      <c r="FLX2741" s="59"/>
      <c r="FLY2741" s="59"/>
      <c r="FLZ2741" s="59"/>
      <c r="FMA2741" s="59"/>
      <c r="FMB2741" s="59"/>
      <c r="FMC2741" s="59"/>
      <c r="FMD2741" s="59"/>
      <c r="FME2741" s="59"/>
      <c r="FMF2741" s="59"/>
      <c r="FMG2741" s="59"/>
      <c r="FMH2741" s="59"/>
      <c r="FMI2741" s="59"/>
      <c r="FMJ2741" s="59"/>
      <c r="FMK2741" s="59"/>
      <c r="FML2741" s="59"/>
      <c r="FMM2741" s="59"/>
      <c r="FMN2741" s="59"/>
      <c r="FMO2741" s="59"/>
      <c r="FMP2741" s="59"/>
      <c r="FMQ2741" s="59"/>
      <c r="FMR2741" s="59"/>
      <c r="FMS2741" s="59"/>
      <c r="FMT2741" s="59"/>
      <c r="FMU2741" s="59"/>
      <c r="FMV2741" s="59"/>
      <c r="FMW2741" s="59"/>
      <c r="FMX2741" s="59"/>
      <c r="FMY2741" s="59"/>
      <c r="FMZ2741" s="59"/>
      <c r="FNA2741" s="59"/>
      <c r="FNB2741" s="59"/>
      <c r="FNC2741" s="59"/>
      <c r="FND2741" s="59"/>
      <c r="FNE2741" s="59"/>
      <c r="FNF2741" s="59"/>
      <c r="FNG2741" s="59"/>
      <c r="FNH2741" s="59"/>
      <c r="FNI2741" s="59"/>
      <c r="FNJ2741" s="59"/>
      <c r="FNK2741" s="59"/>
      <c r="FNL2741" s="59"/>
      <c r="FNM2741" s="59"/>
      <c r="FNN2741" s="59"/>
      <c r="FNO2741" s="59"/>
      <c r="FNP2741" s="59"/>
      <c r="FNQ2741" s="59"/>
      <c r="FNR2741" s="59"/>
      <c r="FNS2741" s="59"/>
      <c r="FNT2741" s="59"/>
      <c r="FNU2741" s="59"/>
      <c r="FNV2741" s="59"/>
      <c r="FNW2741" s="59"/>
      <c r="FNX2741" s="59"/>
      <c r="FNY2741" s="59"/>
      <c r="FNZ2741" s="59"/>
      <c r="FOA2741" s="59"/>
      <c r="FOB2741" s="59"/>
      <c r="FOC2741" s="59"/>
      <c r="FOD2741" s="59"/>
      <c r="FOE2741" s="59"/>
      <c r="FOF2741" s="59"/>
      <c r="FOG2741" s="59"/>
      <c r="FOH2741" s="59"/>
      <c r="FOI2741" s="59"/>
      <c r="FOJ2741" s="59"/>
      <c r="FOK2741" s="59"/>
      <c r="FOL2741" s="59"/>
      <c r="FOM2741" s="59"/>
      <c r="FON2741" s="59"/>
      <c r="FOO2741" s="59"/>
      <c r="FOP2741" s="59"/>
      <c r="FOQ2741" s="59"/>
      <c r="FOR2741" s="59"/>
      <c r="FOS2741" s="59"/>
      <c r="FOT2741" s="59"/>
      <c r="FOU2741" s="59"/>
      <c r="FOV2741" s="59"/>
      <c r="FOW2741" s="59"/>
      <c r="FOX2741" s="59"/>
      <c r="FOY2741" s="59"/>
      <c r="FOZ2741" s="59"/>
      <c r="FPA2741" s="59"/>
      <c r="FPB2741" s="59"/>
      <c r="FPC2741" s="59"/>
      <c r="FPD2741" s="59"/>
      <c r="FPE2741" s="59"/>
      <c r="FPF2741" s="59"/>
      <c r="FPG2741" s="59"/>
      <c r="FPH2741" s="59"/>
      <c r="FPI2741" s="59"/>
      <c r="FPJ2741" s="59"/>
      <c r="FPK2741" s="59"/>
      <c r="FPL2741" s="59"/>
      <c r="FPM2741" s="59"/>
      <c r="FPN2741" s="59"/>
      <c r="FPO2741" s="59"/>
      <c r="FPP2741" s="59"/>
      <c r="FPQ2741" s="59"/>
      <c r="FPR2741" s="59"/>
      <c r="FPS2741" s="59"/>
      <c r="FPT2741" s="59"/>
      <c r="FPU2741" s="59"/>
      <c r="FPV2741" s="59"/>
      <c r="FPW2741" s="59"/>
      <c r="FPX2741" s="59"/>
      <c r="FPY2741" s="59"/>
      <c r="FPZ2741" s="59"/>
      <c r="FQA2741" s="59"/>
      <c r="FQB2741" s="59"/>
      <c r="FQC2741" s="59"/>
      <c r="FQD2741" s="59"/>
      <c r="FQE2741" s="59"/>
      <c r="FQF2741" s="59"/>
      <c r="FQG2741" s="59"/>
      <c r="FQH2741" s="59"/>
      <c r="FQI2741" s="59"/>
      <c r="FQJ2741" s="59"/>
      <c r="FQK2741" s="59"/>
      <c r="FQL2741" s="59"/>
      <c r="FQM2741" s="59"/>
      <c r="FQN2741" s="59"/>
      <c r="FQO2741" s="59"/>
      <c r="FQP2741" s="59"/>
      <c r="FQQ2741" s="59"/>
      <c r="FQR2741" s="59"/>
      <c r="FQS2741" s="59"/>
      <c r="FQT2741" s="59"/>
      <c r="FQU2741" s="59"/>
      <c r="FQV2741" s="59"/>
      <c r="FQW2741" s="59"/>
      <c r="FQX2741" s="59"/>
      <c r="FQY2741" s="59"/>
      <c r="FQZ2741" s="59"/>
      <c r="FRA2741" s="59"/>
      <c r="FRB2741" s="59"/>
      <c r="FRC2741" s="59"/>
      <c r="FRD2741" s="59"/>
      <c r="FRE2741" s="59"/>
      <c r="FRF2741" s="59"/>
      <c r="FRG2741" s="59"/>
      <c r="FRH2741" s="59"/>
      <c r="FRI2741" s="59"/>
      <c r="FRJ2741" s="59"/>
      <c r="FRK2741" s="59"/>
      <c r="FRL2741" s="59"/>
      <c r="FRM2741" s="59"/>
      <c r="FRN2741" s="59"/>
      <c r="FRO2741" s="59"/>
      <c r="FRP2741" s="59"/>
      <c r="FRQ2741" s="59"/>
      <c r="FRR2741" s="59"/>
      <c r="FRS2741" s="59"/>
      <c r="FRT2741" s="59"/>
      <c r="FRU2741" s="59"/>
      <c r="FRV2741" s="59"/>
      <c r="FRW2741" s="59"/>
      <c r="FRX2741" s="59"/>
      <c r="FRY2741" s="59"/>
      <c r="FRZ2741" s="59"/>
      <c r="FSA2741" s="59"/>
      <c r="FSB2741" s="59"/>
      <c r="FSC2741" s="59"/>
      <c r="FSD2741" s="59"/>
      <c r="FSE2741" s="59"/>
      <c r="FSF2741" s="59"/>
      <c r="FSG2741" s="59"/>
      <c r="FSH2741" s="59"/>
      <c r="FSI2741" s="59"/>
      <c r="FSJ2741" s="59"/>
      <c r="FSK2741" s="59"/>
      <c r="FSL2741" s="59"/>
      <c r="FSM2741" s="59"/>
      <c r="FSN2741" s="59"/>
      <c r="FSO2741" s="59"/>
      <c r="FSP2741" s="59"/>
      <c r="FSQ2741" s="59"/>
      <c r="FSR2741" s="59"/>
      <c r="FSS2741" s="59"/>
      <c r="FST2741" s="59"/>
      <c r="FSU2741" s="59"/>
      <c r="FSV2741" s="59"/>
      <c r="FSW2741" s="59"/>
      <c r="FSX2741" s="59"/>
      <c r="FSY2741" s="59"/>
      <c r="FSZ2741" s="59"/>
      <c r="FTA2741" s="59"/>
      <c r="FTB2741" s="59"/>
      <c r="FTC2741" s="59"/>
      <c r="FTD2741" s="59"/>
      <c r="FTE2741" s="59"/>
      <c r="FTF2741" s="59"/>
      <c r="FTG2741" s="59"/>
      <c r="FTH2741" s="59"/>
      <c r="FTI2741" s="59"/>
      <c r="FTJ2741" s="59"/>
      <c r="FTK2741" s="59"/>
      <c r="FTL2741" s="59"/>
      <c r="FTM2741" s="59"/>
      <c r="FTN2741" s="59"/>
      <c r="FTO2741" s="59"/>
      <c r="FTP2741" s="59"/>
      <c r="FTQ2741" s="59"/>
      <c r="FTR2741" s="59"/>
      <c r="FTS2741" s="59"/>
      <c r="FTT2741" s="59"/>
      <c r="FTU2741" s="59"/>
      <c r="FTV2741" s="59"/>
      <c r="FTW2741" s="59"/>
      <c r="FTX2741" s="59"/>
      <c r="FTY2741" s="59"/>
      <c r="FTZ2741" s="59"/>
      <c r="FUA2741" s="59"/>
      <c r="FUB2741" s="59"/>
      <c r="FUC2741" s="59"/>
      <c r="FUD2741" s="59"/>
      <c r="FUE2741" s="59"/>
      <c r="FUF2741" s="59"/>
      <c r="FUG2741" s="59"/>
      <c r="FUH2741" s="59"/>
      <c r="FUI2741" s="59"/>
      <c r="FUJ2741" s="59"/>
      <c r="FUK2741" s="59"/>
      <c r="FUL2741" s="59"/>
      <c r="FUM2741" s="59"/>
      <c r="FUN2741" s="59"/>
      <c r="FUO2741" s="59"/>
      <c r="FUP2741" s="59"/>
      <c r="FUQ2741" s="59"/>
      <c r="FUR2741" s="59"/>
      <c r="FUS2741" s="59"/>
      <c r="FUT2741" s="59"/>
      <c r="FUU2741" s="59"/>
      <c r="FUV2741" s="59"/>
      <c r="FUW2741" s="59"/>
      <c r="FUX2741" s="59"/>
      <c r="FUY2741" s="59"/>
      <c r="FUZ2741" s="59"/>
      <c r="FVA2741" s="59"/>
      <c r="FVB2741" s="59"/>
      <c r="FVC2741" s="59"/>
      <c r="FVD2741" s="59"/>
      <c r="FVE2741" s="59"/>
      <c r="FVF2741" s="59"/>
      <c r="FVG2741" s="59"/>
      <c r="FVH2741" s="59"/>
      <c r="FVI2741" s="59"/>
      <c r="FVJ2741" s="59"/>
      <c r="FVK2741" s="59"/>
      <c r="FVL2741" s="59"/>
      <c r="FVM2741" s="59"/>
      <c r="FVN2741" s="59"/>
      <c r="FVO2741" s="59"/>
      <c r="FVP2741" s="59"/>
      <c r="FVQ2741" s="59"/>
      <c r="FVR2741" s="59"/>
      <c r="FVS2741" s="59"/>
      <c r="FVT2741" s="59"/>
      <c r="FVU2741" s="59"/>
      <c r="FVV2741" s="59"/>
      <c r="FVW2741" s="59"/>
      <c r="FVX2741" s="59"/>
      <c r="FVY2741" s="59"/>
      <c r="FVZ2741" s="59"/>
      <c r="FWA2741" s="59"/>
      <c r="FWB2741" s="59"/>
      <c r="FWC2741" s="59"/>
      <c r="FWD2741" s="59"/>
      <c r="FWE2741" s="59"/>
      <c r="FWF2741" s="59"/>
      <c r="FWG2741" s="59"/>
      <c r="FWH2741" s="59"/>
      <c r="FWI2741" s="59"/>
      <c r="FWJ2741" s="59"/>
      <c r="FWK2741" s="59"/>
      <c r="FWL2741" s="59"/>
      <c r="FWM2741" s="59"/>
      <c r="FWN2741" s="59"/>
      <c r="FWO2741" s="59"/>
      <c r="FWP2741" s="59"/>
      <c r="FWQ2741" s="59"/>
      <c r="FWR2741" s="59"/>
      <c r="FWS2741" s="59"/>
      <c r="FWT2741" s="59"/>
      <c r="FWU2741" s="59"/>
      <c r="FWV2741" s="59"/>
      <c r="FWW2741" s="59"/>
      <c r="FWX2741" s="59"/>
      <c r="FWY2741" s="59"/>
      <c r="FWZ2741" s="59"/>
      <c r="FXA2741" s="59"/>
      <c r="FXB2741" s="59"/>
      <c r="FXC2741" s="59"/>
      <c r="FXD2741" s="59"/>
      <c r="FXE2741" s="59"/>
      <c r="FXF2741" s="59"/>
      <c r="FXG2741" s="59"/>
      <c r="FXH2741" s="59"/>
      <c r="FXI2741" s="59"/>
      <c r="FXJ2741" s="59"/>
      <c r="FXK2741" s="59"/>
      <c r="FXL2741" s="59"/>
      <c r="FXM2741" s="59"/>
      <c r="FXN2741" s="59"/>
      <c r="FXO2741" s="59"/>
      <c r="FXP2741" s="59"/>
      <c r="FXQ2741" s="59"/>
      <c r="FXR2741" s="59"/>
      <c r="FXS2741" s="59"/>
      <c r="FXT2741" s="59"/>
      <c r="FXU2741" s="59"/>
      <c r="FXV2741" s="59"/>
      <c r="FXW2741" s="59"/>
      <c r="FXX2741" s="59"/>
      <c r="FXY2741" s="59"/>
      <c r="FXZ2741" s="59"/>
      <c r="FYA2741" s="59"/>
      <c r="FYB2741" s="59"/>
      <c r="FYC2741" s="59"/>
      <c r="FYD2741" s="59"/>
      <c r="FYE2741" s="59"/>
      <c r="FYF2741" s="59"/>
      <c r="FYG2741" s="59"/>
      <c r="FYH2741" s="59"/>
      <c r="FYI2741" s="59"/>
      <c r="FYJ2741" s="59"/>
      <c r="FYK2741" s="59"/>
      <c r="FYL2741" s="59"/>
      <c r="FYM2741" s="59"/>
      <c r="FYN2741" s="59"/>
      <c r="FYO2741" s="59"/>
      <c r="FYP2741" s="59"/>
      <c r="FYQ2741" s="59"/>
      <c r="FYR2741" s="59"/>
      <c r="FYS2741" s="59"/>
      <c r="FYT2741" s="59"/>
      <c r="FYU2741" s="59"/>
      <c r="FYV2741" s="59"/>
      <c r="FYW2741" s="59"/>
      <c r="FYX2741" s="59"/>
      <c r="FYY2741" s="59"/>
      <c r="FYZ2741" s="59"/>
      <c r="FZA2741" s="59"/>
      <c r="FZB2741" s="59"/>
      <c r="FZC2741" s="59"/>
      <c r="FZD2741" s="59"/>
      <c r="FZE2741" s="59"/>
      <c r="FZF2741" s="59"/>
      <c r="FZG2741" s="59"/>
      <c r="FZH2741" s="59"/>
      <c r="FZI2741" s="59"/>
      <c r="FZJ2741" s="59"/>
      <c r="FZK2741" s="59"/>
      <c r="FZL2741" s="59"/>
      <c r="FZM2741" s="59"/>
      <c r="FZN2741" s="59"/>
      <c r="FZO2741" s="59"/>
      <c r="FZP2741" s="59"/>
      <c r="FZQ2741" s="59"/>
      <c r="FZR2741" s="59"/>
      <c r="FZS2741" s="59"/>
      <c r="FZT2741" s="59"/>
      <c r="FZU2741" s="59"/>
      <c r="FZV2741" s="59"/>
      <c r="FZW2741" s="59"/>
      <c r="FZX2741" s="59"/>
      <c r="FZY2741" s="59"/>
      <c r="FZZ2741" s="59"/>
      <c r="GAA2741" s="59"/>
      <c r="GAB2741" s="59"/>
      <c r="GAC2741" s="59"/>
      <c r="GAD2741" s="59"/>
      <c r="GAE2741" s="59"/>
      <c r="GAF2741" s="59"/>
      <c r="GAG2741" s="59"/>
      <c r="GAH2741" s="59"/>
      <c r="GAI2741" s="59"/>
      <c r="GAJ2741" s="59"/>
      <c r="GAK2741" s="59"/>
      <c r="GAL2741" s="59"/>
      <c r="GAM2741" s="59"/>
      <c r="GAN2741" s="59"/>
      <c r="GAO2741" s="59"/>
      <c r="GAP2741" s="59"/>
      <c r="GAQ2741" s="59"/>
      <c r="GAR2741" s="59"/>
      <c r="GAS2741" s="59"/>
      <c r="GAT2741" s="59"/>
      <c r="GAU2741" s="59"/>
      <c r="GAV2741" s="59"/>
      <c r="GAW2741" s="59"/>
      <c r="GAX2741" s="59"/>
      <c r="GAY2741" s="59"/>
      <c r="GAZ2741" s="59"/>
      <c r="GBA2741" s="59"/>
      <c r="GBB2741" s="59"/>
      <c r="GBC2741" s="59"/>
      <c r="GBD2741" s="59"/>
      <c r="GBE2741" s="59"/>
      <c r="GBF2741" s="59"/>
      <c r="GBG2741" s="59"/>
      <c r="GBH2741" s="59"/>
      <c r="GBI2741" s="59"/>
      <c r="GBJ2741" s="59"/>
      <c r="GBK2741" s="59"/>
      <c r="GBL2741" s="59"/>
      <c r="GBM2741" s="59"/>
      <c r="GBN2741" s="59"/>
      <c r="GBO2741" s="59"/>
      <c r="GBP2741" s="59"/>
      <c r="GBQ2741" s="59"/>
      <c r="GBR2741" s="59"/>
      <c r="GBS2741" s="59"/>
      <c r="GBT2741" s="59"/>
      <c r="GBU2741" s="59"/>
      <c r="GBV2741" s="59"/>
      <c r="GBW2741" s="59"/>
      <c r="GBX2741" s="59"/>
      <c r="GBY2741" s="59"/>
      <c r="GBZ2741" s="59"/>
      <c r="GCA2741" s="59"/>
      <c r="GCB2741" s="59"/>
      <c r="GCC2741" s="59"/>
      <c r="GCD2741" s="59"/>
      <c r="GCE2741" s="59"/>
      <c r="GCF2741" s="59"/>
      <c r="GCG2741" s="59"/>
      <c r="GCH2741" s="59"/>
      <c r="GCI2741" s="59"/>
      <c r="GCJ2741" s="59"/>
      <c r="GCK2741" s="59"/>
      <c r="GCL2741" s="59"/>
      <c r="GCM2741" s="59"/>
      <c r="GCN2741" s="59"/>
      <c r="GCO2741" s="59"/>
      <c r="GCP2741" s="59"/>
      <c r="GCQ2741" s="59"/>
      <c r="GCR2741" s="59"/>
      <c r="GCS2741" s="59"/>
      <c r="GCT2741" s="59"/>
      <c r="GCU2741" s="59"/>
      <c r="GCV2741" s="59"/>
      <c r="GCW2741" s="59"/>
      <c r="GCX2741" s="59"/>
      <c r="GCY2741" s="59"/>
      <c r="GCZ2741" s="59"/>
      <c r="GDA2741" s="59"/>
      <c r="GDB2741" s="59"/>
      <c r="GDC2741" s="59"/>
      <c r="GDD2741" s="59"/>
      <c r="GDE2741" s="59"/>
      <c r="GDF2741" s="59"/>
      <c r="GDG2741" s="59"/>
      <c r="GDH2741" s="59"/>
      <c r="GDI2741" s="59"/>
      <c r="GDJ2741" s="59"/>
      <c r="GDK2741" s="59"/>
      <c r="GDL2741" s="59"/>
      <c r="GDM2741" s="59"/>
      <c r="GDN2741" s="59"/>
      <c r="GDO2741" s="59"/>
      <c r="GDP2741" s="59"/>
      <c r="GDQ2741" s="59"/>
      <c r="GDR2741" s="59"/>
      <c r="GDS2741" s="59"/>
      <c r="GDT2741" s="59"/>
      <c r="GDU2741" s="59"/>
      <c r="GDV2741" s="59"/>
      <c r="GDW2741" s="59"/>
      <c r="GDX2741" s="59"/>
      <c r="GDY2741" s="59"/>
      <c r="GDZ2741" s="59"/>
      <c r="GEA2741" s="59"/>
      <c r="GEB2741" s="59"/>
      <c r="GEC2741" s="59"/>
      <c r="GED2741" s="59"/>
      <c r="GEE2741" s="59"/>
      <c r="GEF2741" s="59"/>
      <c r="GEG2741" s="59"/>
      <c r="GEH2741" s="59"/>
      <c r="GEI2741" s="59"/>
      <c r="GEJ2741" s="59"/>
      <c r="GEK2741" s="59"/>
      <c r="GEL2741" s="59"/>
      <c r="GEM2741" s="59"/>
      <c r="GEN2741" s="59"/>
      <c r="GEO2741" s="59"/>
      <c r="GEP2741" s="59"/>
      <c r="GEQ2741" s="59"/>
      <c r="GER2741" s="59"/>
      <c r="GES2741" s="59"/>
      <c r="GET2741" s="59"/>
      <c r="GEU2741" s="59"/>
      <c r="GEV2741" s="59"/>
      <c r="GEW2741" s="59"/>
      <c r="GEX2741" s="59"/>
      <c r="GEY2741" s="59"/>
      <c r="GEZ2741" s="59"/>
      <c r="GFA2741" s="59"/>
      <c r="GFB2741" s="59"/>
      <c r="GFC2741" s="59"/>
      <c r="GFD2741" s="59"/>
      <c r="GFE2741" s="59"/>
      <c r="GFF2741" s="59"/>
      <c r="GFG2741" s="59"/>
      <c r="GFH2741" s="59"/>
      <c r="GFI2741" s="59"/>
      <c r="GFJ2741" s="59"/>
      <c r="GFK2741" s="59"/>
      <c r="GFL2741" s="59"/>
      <c r="GFM2741" s="59"/>
      <c r="GFN2741" s="59"/>
      <c r="GFO2741" s="59"/>
      <c r="GFP2741" s="59"/>
      <c r="GFQ2741" s="59"/>
      <c r="GFR2741" s="59"/>
      <c r="GFS2741" s="59"/>
      <c r="GFT2741" s="59"/>
      <c r="GFU2741" s="59"/>
      <c r="GFV2741" s="59"/>
      <c r="GFW2741" s="59"/>
      <c r="GFX2741" s="59"/>
      <c r="GFY2741" s="59"/>
      <c r="GFZ2741" s="59"/>
      <c r="GGA2741" s="59"/>
      <c r="GGB2741" s="59"/>
      <c r="GGC2741" s="59"/>
      <c r="GGD2741" s="59"/>
      <c r="GGE2741" s="59"/>
      <c r="GGF2741" s="59"/>
      <c r="GGG2741" s="59"/>
      <c r="GGH2741" s="59"/>
      <c r="GGI2741" s="59"/>
      <c r="GGJ2741" s="59"/>
      <c r="GGK2741" s="59"/>
      <c r="GGL2741" s="59"/>
      <c r="GGM2741" s="59"/>
      <c r="GGN2741" s="59"/>
      <c r="GGO2741" s="59"/>
      <c r="GGP2741" s="59"/>
      <c r="GGQ2741" s="59"/>
      <c r="GGR2741" s="59"/>
      <c r="GGS2741" s="59"/>
      <c r="GGT2741" s="59"/>
      <c r="GGU2741" s="59"/>
      <c r="GGV2741" s="59"/>
      <c r="GGW2741" s="59"/>
      <c r="GGX2741" s="59"/>
      <c r="GGY2741" s="59"/>
      <c r="GGZ2741" s="59"/>
      <c r="GHA2741" s="59"/>
      <c r="GHB2741" s="59"/>
      <c r="GHC2741" s="59"/>
      <c r="GHD2741" s="59"/>
      <c r="GHE2741" s="59"/>
      <c r="GHF2741" s="59"/>
      <c r="GHG2741" s="59"/>
      <c r="GHH2741" s="59"/>
      <c r="GHI2741" s="59"/>
      <c r="GHJ2741" s="59"/>
      <c r="GHK2741" s="59"/>
      <c r="GHL2741" s="59"/>
      <c r="GHM2741" s="59"/>
      <c r="GHN2741" s="59"/>
      <c r="GHO2741" s="59"/>
      <c r="GHP2741" s="59"/>
      <c r="GHQ2741" s="59"/>
      <c r="GHR2741" s="59"/>
      <c r="GHS2741" s="59"/>
      <c r="GHT2741" s="59"/>
      <c r="GHU2741" s="59"/>
      <c r="GHV2741" s="59"/>
      <c r="GHW2741" s="59"/>
      <c r="GHX2741" s="59"/>
      <c r="GHY2741" s="59"/>
      <c r="GHZ2741" s="59"/>
      <c r="GIA2741" s="59"/>
      <c r="GIB2741" s="59"/>
      <c r="GIC2741" s="59"/>
      <c r="GID2741" s="59"/>
      <c r="GIE2741" s="59"/>
      <c r="GIF2741" s="59"/>
      <c r="GIG2741" s="59"/>
      <c r="GIH2741" s="59"/>
      <c r="GII2741" s="59"/>
      <c r="GIJ2741" s="59"/>
      <c r="GIK2741" s="59"/>
      <c r="GIL2741" s="59"/>
      <c r="GIM2741" s="59"/>
      <c r="GIN2741" s="59"/>
      <c r="GIO2741" s="59"/>
      <c r="GIP2741" s="59"/>
      <c r="GIQ2741" s="59"/>
      <c r="GIR2741" s="59"/>
      <c r="GIS2741" s="59"/>
      <c r="GIT2741" s="59"/>
      <c r="GIU2741" s="59"/>
      <c r="GIV2741" s="59"/>
      <c r="GIW2741" s="59"/>
      <c r="GIX2741" s="59"/>
      <c r="GIY2741" s="59"/>
      <c r="GIZ2741" s="59"/>
      <c r="GJA2741" s="59"/>
      <c r="GJB2741" s="59"/>
      <c r="GJC2741" s="59"/>
      <c r="GJD2741" s="59"/>
      <c r="GJE2741" s="59"/>
      <c r="GJF2741" s="59"/>
      <c r="GJG2741" s="59"/>
      <c r="GJH2741" s="59"/>
      <c r="GJI2741" s="59"/>
      <c r="GJJ2741" s="59"/>
      <c r="GJK2741" s="59"/>
      <c r="GJL2741" s="59"/>
      <c r="GJM2741" s="59"/>
      <c r="GJN2741" s="59"/>
      <c r="GJO2741" s="59"/>
      <c r="GJP2741" s="59"/>
      <c r="GJQ2741" s="59"/>
      <c r="GJR2741" s="59"/>
      <c r="GJS2741" s="59"/>
      <c r="GJT2741" s="59"/>
      <c r="GJU2741" s="59"/>
      <c r="GJV2741" s="59"/>
      <c r="GJW2741" s="59"/>
      <c r="GJX2741" s="59"/>
      <c r="GJY2741" s="59"/>
      <c r="GJZ2741" s="59"/>
      <c r="GKA2741" s="59"/>
      <c r="GKB2741" s="59"/>
      <c r="GKC2741" s="59"/>
      <c r="GKD2741" s="59"/>
      <c r="GKE2741" s="59"/>
      <c r="GKF2741" s="59"/>
      <c r="GKG2741" s="59"/>
      <c r="GKH2741" s="59"/>
      <c r="GKI2741" s="59"/>
      <c r="GKJ2741" s="59"/>
      <c r="GKK2741" s="59"/>
      <c r="GKL2741" s="59"/>
      <c r="GKM2741" s="59"/>
      <c r="GKN2741" s="59"/>
      <c r="GKO2741" s="59"/>
      <c r="GKP2741" s="59"/>
      <c r="GKQ2741" s="59"/>
      <c r="GKR2741" s="59"/>
      <c r="GKS2741" s="59"/>
      <c r="GKT2741" s="59"/>
      <c r="GKU2741" s="59"/>
      <c r="GKV2741" s="59"/>
      <c r="GKW2741" s="59"/>
      <c r="GKX2741" s="59"/>
      <c r="GKY2741" s="59"/>
      <c r="GKZ2741" s="59"/>
      <c r="GLA2741" s="59"/>
      <c r="GLB2741" s="59"/>
      <c r="GLC2741" s="59"/>
      <c r="GLD2741" s="59"/>
      <c r="GLE2741" s="59"/>
      <c r="GLF2741" s="59"/>
      <c r="GLG2741" s="59"/>
      <c r="GLH2741" s="59"/>
      <c r="GLI2741" s="59"/>
      <c r="GLJ2741" s="59"/>
      <c r="GLK2741" s="59"/>
      <c r="GLL2741" s="59"/>
      <c r="GLM2741" s="59"/>
      <c r="GLN2741" s="59"/>
      <c r="GLO2741" s="59"/>
      <c r="GLP2741" s="59"/>
      <c r="GLQ2741" s="59"/>
      <c r="GLR2741" s="59"/>
      <c r="GLS2741" s="59"/>
      <c r="GLT2741" s="59"/>
      <c r="GLU2741" s="59"/>
      <c r="GLV2741" s="59"/>
      <c r="GLW2741" s="59"/>
      <c r="GLX2741" s="59"/>
      <c r="GLY2741" s="59"/>
      <c r="GLZ2741" s="59"/>
      <c r="GMA2741" s="59"/>
      <c r="GMB2741" s="59"/>
      <c r="GMC2741" s="59"/>
      <c r="GMD2741" s="59"/>
      <c r="GME2741" s="59"/>
      <c r="GMF2741" s="59"/>
      <c r="GMG2741" s="59"/>
      <c r="GMH2741" s="59"/>
      <c r="GMI2741" s="59"/>
      <c r="GMJ2741" s="59"/>
      <c r="GMK2741" s="59"/>
      <c r="GML2741" s="59"/>
      <c r="GMM2741" s="59"/>
      <c r="GMN2741" s="59"/>
      <c r="GMO2741" s="59"/>
      <c r="GMP2741" s="59"/>
      <c r="GMQ2741" s="59"/>
      <c r="GMR2741" s="59"/>
      <c r="GMS2741" s="59"/>
      <c r="GMT2741" s="59"/>
      <c r="GMU2741" s="59"/>
      <c r="GMV2741" s="59"/>
      <c r="GMW2741" s="59"/>
      <c r="GMX2741" s="59"/>
      <c r="GMY2741" s="59"/>
      <c r="GMZ2741" s="59"/>
      <c r="GNA2741" s="59"/>
      <c r="GNB2741" s="59"/>
      <c r="GNC2741" s="59"/>
      <c r="GND2741" s="59"/>
      <c r="GNE2741" s="59"/>
      <c r="GNF2741" s="59"/>
      <c r="GNG2741" s="59"/>
      <c r="GNH2741" s="59"/>
      <c r="GNI2741" s="59"/>
      <c r="GNJ2741" s="59"/>
      <c r="GNK2741" s="59"/>
      <c r="GNL2741" s="59"/>
      <c r="GNM2741" s="59"/>
      <c r="GNN2741" s="59"/>
      <c r="GNO2741" s="59"/>
      <c r="GNP2741" s="59"/>
      <c r="GNQ2741" s="59"/>
      <c r="GNR2741" s="59"/>
      <c r="GNS2741" s="59"/>
      <c r="GNT2741" s="59"/>
      <c r="GNU2741" s="59"/>
      <c r="GNV2741" s="59"/>
      <c r="GNW2741" s="59"/>
      <c r="GNX2741" s="59"/>
      <c r="GNY2741" s="59"/>
      <c r="GNZ2741" s="59"/>
      <c r="GOA2741" s="59"/>
      <c r="GOB2741" s="59"/>
      <c r="GOC2741" s="59"/>
      <c r="GOD2741" s="59"/>
      <c r="GOE2741" s="59"/>
      <c r="GOF2741" s="59"/>
      <c r="GOG2741" s="59"/>
      <c r="GOH2741" s="59"/>
      <c r="GOI2741" s="59"/>
      <c r="GOJ2741" s="59"/>
      <c r="GOK2741" s="59"/>
      <c r="GOL2741" s="59"/>
      <c r="GOM2741" s="59"/>
      <c r="GON2741" s="59"/>
      <c r="GOO2741" s="59"/>
      <c r="GOP2741" s="59"/>
      <c r="GOQ2741" s="59"/>
      <c r="GOR2741" s="59"/>
      <c r="GOS2741" s="59"/>
      <c r="GOT2741" s="59"/>
      <c r="GOU2741" s="59"/>
      <c r="GOV2741" s="59"/>
      <c r="GOW2741" s="59"/>
      <c r="GOX2741" s="59"/>
      <c r="GOY2741" s="59"/>
      <c r="GOZ2741" s="59"/>
      <c r="GPA2741" s="59"/>
      <c r="GPB2741" s="59"/>
      <c r="GPC2741" s="59"/>
      <c r="GPD2741" s="59"/>
      <c r="GPE2741" s="59"/>
      <c r="GPF2741" s="59"/>
      <c r="GPG2741" s="59"/>
      <c r="GPH2741" s="59"/>
      <c r="GPI2741" s="59"/>
      <c r="GPJ2741" s="59"/>
      <c r="GPK2741" s="59"/>
      <c r="GPL2741" s="59"/>
      <c r="GPM2741" s="59"/>
      <c r="GPN2741" s="59"/>
      <c r="GPO2741" s="59"/>
      <c r="GPP2741" s="59"/>
      <c r="GPQ2741" s="59"/>
      <c r="GPR2741" s="59"/>
      <c r="GPS2741" s="59"/>
      <c r="GPT2741" s="59"/>
      <c r="GPU2741" s="59"/>
      <c r="GPV2741" s="59"/>
      <c r="GPW2741" s="59"/>
      <c r="GPX2741" s="59"/>
      <c r="GPY2741" s="59"/>
      <c r="GPZ2741" s="59"/>
      <c r="GQA2741" s="59"/>
      <c r="GQB2741" s="59"/>
      <c r="GQC2741" s="59"/>
      <c r="GQD2741" s="59"/>
      <c r="GQE2741" s="59"/>
      <c r="GQF2741" s="59"/>
      <c r="GQG2741" s="59"/>
      <c r="GQH2741" s="59"/>
      <c r="GQI2741" s="59"/>
      <c r="GQJ2741" s="59"/>
      <c r="GQK2741" s="59"/>
      <c r="GQL2741" s="59"/>
      <c r="GQM2741" s="59"/>
      <c r="GQN2741" s="59"/>
      <c r="GQO2741" s="59"/>
      <c r="GQP2741" s="59"/>
      <c r="GQQ2741" s="59"/>
      <c r="GQR2741" s="59"/>
      <c r="GQS2741" s="59"/>
      <c r="GQT2741" s="59"/>
      <c r="GQU2741" s="59"/>
      <c r="GQV2741" s="59"/>
      <c r="GQW2741" s="59"/>
      <c r="GQX2741" s="59"/>
      <c r="GQY2741" s="59"/>
      <c r="GQZ2741" s="59"/>
      <c r="GRA2741" s="59"/>
      <c r="GRB2741" s="59"/>
      <c r="GRC2741" s="59"/>
      <c r="GRD2741" s="59"/>
      <c r="GRE2741" s="59"/>
      <c r="GRF2741" s="59"/>
      <c r="GRG2741" s="59"/>
      <c r="GRH2741" s="59"/>
      <c r="GRI2741" s="59"/>
      <c r="GRJ2741" s="59"/>
      <c r="GRK2741" s="59"/>
      <c r="GRL2741" s="59"/>
      <c r="GRM2741" s="59"/>
      <c r="GRN2741" s="59"/>
      <c r="GRO2741" s="59"/>
      <c r="GRP2741" s="59"/>
      <c r="GRQ2741" s="59"/>
      <c r="GRR2741" s="59"/>
      <c r="GRS2741" s="59"/>
      <c r="GRT2741" s="59"/>
      <c r="GRU2741" s="59"/>
      <c r="GRV2741" s="59"/>
      <c r="GRW2741" s="59"/>
      <c r="GRX2741" s="59"/>
      <c r="GRY2741" s="59"/>
      <c r="GRZ2741" s="59"/>
      <c r="GSA2741" s="59"/>
      <c r="GSB2741" s="59"/>
      <c r="GSC2741" s="59"/>
      <c r="GSD2741" s="59"/>
      <c r="GSE2741" s="59"/>
      <c r="GSF2741" s="59"/>
      <c r="GSG2741" s="59"/>
      <c r="GSH2741" s="59"/>
      <c r="GSI2741" s="59"/>
      <c r="GSJ2741" s="59"/>
      <c r="GSK2741" s="59"/>
      <c r="GSL2741" s="59"/>
      <c r="GSM2741" s="59"/>
      <c r="GSN2741" s="59"/>
      <c r="GSO2741" s="59"/>
      <c r="GSP2741" s="59"/>
      <c r="GSQ2741" s="59"/>
      <c r="GSR2741" s="59"/>
      <c r="GSS2741" s="59"/>
      <c r="GST2741" s="59"/>
      <c r="GSU2741" s="59"/>
      <c r="GSV2741" s="59"/>
      <c r="GSW2741" s="59"/>
      <c r="GSX2741" s="59"/>
      <c r="GSY2741" s="59"/>
      <c r="GSZ2741" s="59"/>
      <c r="GTA2741" s="59"/>
      <c r="GTB2741" s="59"/>
      <c r="GTC2741" s="59"/>
      <c r="GTD2741" s="59"/>
      <c r="GTE2741" s="59"/>
      <c r="GTF2741" s="59"/>
      <c r="GTG2741" s="59"/>
      <c r="GTH2741" s="59"/>
      <c r="GTI2741" s="59"/>
      <c r="GTJ2741" s="59"/>
      <c r="GTK2741" s="59"/>
      <c r="GTL2741" s="59"/>
      <c r="GTM2741" s="59"/>
      <c r="GTN2741" s="59"/>
      <c r="GTO2741" s="59"/>
      <c r="GTP2741" s="59"/>
      <c r="GTQ2741" s="59"/>
      <c r="GTR2741" s="59"/>
      <c r="GTS2741" s="59"/>
      <c r="GTT2741" s="59"/>
      <c r="GTU2741" s="59"/>
      <c r="GTV2741" s="59"/>
      <c r="GTW2741" s="59"/>
      <c r="GTX2741" s="59"/>
      <c r="GTY2741" s="59"/>
      <c r="GTZ2741" s="59"/>
      <c r="GUA2741" s="59"/>
      <c r="GUB2741" s="59"/>
      <c r="GUC2741" s="59"/>
      <c r="GUD2741" s="59"/>
      <c r="GUE2741" s="59"/>
      <c r="GUF2741" s="59"/>
      <c r="GUG2741" s="59"/>
      <c r="GUH2741" s="59"/>
      <c r="GUI2741" s="59"/>
      <c r="GUJ2741" s="59"/>
      <c r="GUK2741" s="59"/>
      <c r="GUL2741" s="59"/>
      <c r="GUM2741" s="59"/>
      <c r="GUN2741" s="59"/>
      <c r="GUO2741" s="59"/>
      <c r="GUP2741" s="59"/>
      <c r="GUQ2741" s="59"/>
      <c r="GUR2741" s="59"/>
      <c r="GUS2741" s="59"/>
      <c r="GUT2741" s="59"/>
      <c r="GUU2741" s="59"/>
      <c r="GUV2741" s="59"/>
      <c r="GUW2741" s="59"/>
      <c r="GUX2741" s="59"/>
      <c r="GUY2741" s="59"/>
      <c r="GUZ2741" s="59"/>
      <c r="GVA2741" s="59"/>
      <c r="GVB2741" s="59"/>
      <c r="GVC2741" s="59"/>
      <c r="GVD2741" s="59"/>
      <c r="GVE2741" s="59"/>
      <c r="GVF2741" s="59"/>
      <c r="GVG2741" s="59"/>
      <c r="GVH2741" s="59"/>
      <c r="GVI2741" s="59"/>
      <c r="GVJ2741" s="59"/>
      <c r="GVK2741" s="59"/>
      <c r="GVL2741" s="59"/>
      <c r="GVM2741" s="59"/>
      <c r="GVN2741" s="59"/>
      <c r="GVO2741" s="59"/>
      <c r="GVP2741" s="59"/>
      <c r="GVQ2741" s="59"/>
      <c r="GVR2741" s="59"/>
      <c r="GVS2741" s="59"/>
      <c r="GVT2741" s="59"/>
      <c r="GVU2741" s="59"/>
      <c r="GVV2741" s="59"/>
      <c r="GVW2741" s="59"/>
      <c r="GVX2741" s="59"/>
      <c r="GVY2741" s="59"/>
      <c r="GVZ2741" s="59"/>
      <c r="GWA2741" s="59"/>
      <c r="GWB2741" s="59"/>
      <c r="GWC2741" s="59"/>
      <c r="GWD2741" s="59"/>
      <c r="GWE2741" s="59"/>
      <c r="GWF2741" s="59"/>
      <c r="GWG2741" s="59"/>
      <c r="GWH2741" s="59"/>
      <c r="GWI2741" s="59"/>
      <c r="GWJ2741" s="59"/>
      <c r="GWK2741" s="59"/>
      <c r="GWL2741" s="59"/>
      <c r="GWM2741" s="59"/>
      <c r="GWN2741" s="59"/>
      <c r="GWO2741" s="59"/>
      <c r="GWP2741" s="59"/>
      <c r="GWQ2741" s="59"/>
      <c r="GWR2741" s="59"/>
      <c r="GWS2741" s="59"/>
      <c r="GWT2741" s="59"/>
      <c r="GWU2741" s="59"/>
      <c r="GWV2741" s="59"/>
      <c r="GWW2741" s="59"/>
      <c r="GWX2741" s="59"/>
      <c r="GWY2741" s="59"/>
      <c r="GWZ2741" s="59"/>
      <c r="GXA2741" s="59"/>
      <c r="GXB2741" s="59"/>
      <c r="GXC2741" s="59"/>
      <c r="GXD2741" s="59"/>
      <c r="GXE2741" s="59"/>
      <c r="GXF2741" s="59"/>
      <c r="GXG2741" s="59"/>
      <c r="GXH2741" s="59"/>
      <c r="GXI2741" s="59"/>
      <c r="GXJ2741" s="59"/>
      <c r="GXK2741" s="59"/>
      <c r="GXL2741" s="59"/>
      <c r="GXM2741" s="59"/>
      <c r="GXN2741" s="59"/>
      <c r="GXO2741" s="59"/>
      <c r="GXP2741" s="59"/>
      <c r="GXQ2741" s="59"/>
      <c r="GXR2741" s="59"/>
      <c r="GXS2741" s="59"/>
      <c r="GXT2741" s="59"/>
      <c r="GXU2741" s="59"/>
      <c r="GXV2741" s="59"/>
      <c r="GXW2741" s="59"/>
      <c r="GXX2741" s="59"/>
      <c r="GXY2741" s="59"/>
      <c r="GXZ2741" s="59"/>
      <c r="GYA2741" s="59"/>
      <c r="GYB2741" s="59"/>
      <c r="GYC2741" s="59"/>
      <c r="GYD2741" s="59"/>
      <c r="GYE2741" s="59"/>
      <c r="GYF2741" s="59"/>
      <c r="GYG2741" s="59"/>
      <c r="GYH2741" s="59"/>
      <c r="GYI2741" s="59"/>
      <c r="GYJ2741" s="59"/>
      <c r="GYK2741" s="59"/>
      <c r="GYL2741" s="59"/>
      <c r="GYM2741" s="59"/>
      <c r="GYN2741" s="59"/>
      <c r="GYO2741" s="59"/>
      <c r="GYP2741" s="59"/>
      <c r="GYQ2741" s="59"/>
      <c r="GYR2741" s="59"/>
      <c r="GYS2741" s="59"/>
      <c r="GYT2741" s="59"/>
      <c r="GYU2741" s="59"/>
      <c r="GYV2741" s="59"/>
      <c r="GYW2741" s="59"/>
      <c r="GYX2741" s="59"/>
      <c r="GYY2741" s="59"/>
      <c r="GYZ2741" s="59"/>
      <c r="GZA2741" s="59"/>
      <c r="GZB2741" s="59"/>
      <c r="GZC2741" s="59"/>
      <c r="GZD2741" s="59"/>
      <c r="GZE2741" s="59"/>
      <c r="GZF2741" s="59"/>
      <c r="GZG2741" s="59"/>
      <c r="GZH2741" s="59"/>
      <c r="GZI2741" s="59"/>
      <c r="GZJ2741" s="59"/>
      <c r="GZK2741" s="59"/>
      <c r="GZL2741" s="59"/>
      <c r="GZM2741" s="59"/>
      <c r="GZN2741" s="59"/>
      <c r="GZO2741" s="59"/>
      <c r="GZP2741" s="59"/>
      <c r="GZQ2741" s="59"/>
      <c r="GZR2741" s="59"/>
      <c r="GZS2741" s="59"/>
      <c r="GZT2741" s="59"/>
      <c r="GZU2741" s="59"/>
      <c r="GZV2741" s="59"/>
      <c r="GZW2741" s="59"/>
      <c r="GZX2741" s="59"/>
      <c r="GZY2741" s="59"/>
      <c r="GZZ2741" s="59"/>
      <c r="HAA2741" s="59"/>
      <c r="HAB2741" s="59"/>
      <c r="HAC2741" s="59"/>
      <c r="HAD2741" s="59"/>
      <c r="HAE2741" s="59"/>
      <c r="HAF2741" s="59"/>
      <c r="HAG2741" s="59"/>
      <c r="HAH2741" s="59"/>
      <c r="HAI2741" s="59"/>
      <c r="HAJ2741" s="59"/>
      <c r="HAK2741" s="59"/>
      <c r="HAL2741" s="59"/>
      <c r="HAM2741" s="59"/>
      <c r="HAN2741" s="59"/>
      <c r="HAO2741" s="59"/>
      <c r="HAP2741" s="59"/>
      <c r="HAQ2741" s="59"/>
      <c r="HAR2741" s="59"/>
      <c r="HAS2741" s="59"/>
      <c r="HAT2741" s="59"/>
      <c r="HAU2741" s="59"/>
      <c r="HAV2741" s="59"/>
      <c r="HAW2741" s="59"/>
      <c r="HAX2741" s="59"/>
      <c r="HAY2741" s="59"/>
      <c r="HAZ2741" s="59"/>
      <c r="HBA2741" s="59"/>
      <c r="HBB2741" s="59"/>
      <c r="HBC2741" s="59"/>
      <c r="HBD2741" s="59"/>
      <c r="HBE2741" s="59"/>
      <c r="HBF2741" s="59"/>
      <c r="HBG2741" s="59"/>
      <c r="HBH2741" s="59"/>
      <c r="HBI2741" s="59"/>
      <c r="HBJ2741" s="59"/>
      <c r="HBK2741" s="59"/>
      <c r="HBL2741" s="59"/>
      <c r="HBM2741" s="59"/>
      <c r="HBN2741" s="59"/>
      <c r="HBO2741" s="59"/>
      <c r="HBP2741" s="59"/>
      <c r="HBQ2741" s="59"/>
      <c r="HBR2741" s="59"/>
      <c r="HBS2741" s="59"/>
      <c r="HBT2741" s="59"/>
      <c r="HBU2741" s="59"/>
      <c r="HBV2741" s="59"/>
      <c r="HBW2741" s="59"/>
      <c r="HBX2741" s="59"/>
      <c r="HBY2741" s="59"/>
      <c r="HBZ2741" s="59"/>
      <c r="HCA2741" s="59"/>
      <c r="HCB2741" s="59"/>
      <c r="HCC2741" s="59"/>
      <c r="HCD2741" s="59"/>
      <c r="HCE2741" s="59"/>
      <c r="HCF2741" s="59"/>
      <c r="HCG2741" s="59"/>
      <c r="HCH2741" s="59"/>
      <c r="HCI2741" s="59"/>
      <c r="HCJ2741" s="59"/>
      <c r="HCK2741" s="59"/>
      <c r="HCL2741" s="59"/>
      <c r="HCM2741" s="59"/>
      <c r="HCN2741" s="59"/>
      <c r="HCO2741" s="59"/>
      <c r="HCP2741" s="59"/>
      <c r="HCQ2741" s="59"/>
      <c r="HCR2741" s="59"/>
      <c r="HCS2741" s="59"/>
      <c r="HCT2741" s="59"/>
      <c r="HCU2741" s="59"/>
      <c r="HCV2741" s="59"/>
      <c r="HCW2741" s="59"/>
      <c r="HCX2741" s="59"/>
      <c r="HCY2741" s="59"/>
      <c r="HCZ2741" s="59"/>
      <c r="HDA2741" s="59"/>
      <c r="HDB2741" s="59"/>
      <c r="HDC2741" s="59"/>
      <c r="HDD2741" s="59"/>
      <c r="HDE2741" s="59"/>
      <c r="HDF2741" s="59"/>
      <c r="HDG2741" s="59"/>
      <c r="HDH2741" s="59"/>
      <c r="HDI2741" s="59"/>
      <c r="HDJ2741" s="59"/>
      <c r="HDK2741" s="59"/>
      <c r="HDL2741" s="59"/>
      <c r="HDM2741" s="59"/>
      <c r="HDN2741" s="59"/>
      <c r="HDO2741" s="59"/>
      <c r="HDP2741" s="59"/>
      <c r="HDQ2741" s="59"/>
      <c r="HDR2741" s="59"/>
      <c r="HDS2741" s="59"/>
      <c r="HDT2741" s="59"/>
      <c r="HDU2741" s="59"/>
      <c r="HDV2741" s="59"/>
      <c r="HDW2741" s="59"/>
      <c r="HDX2741" s="59"/>
      <c r="HDY2741" s="59"/>
      <c r="HDZ2741" s="59"/>
      <c r="HEA2741" s="59"/>
      <c r="HEB2741" s="59"/>
      <c r="HEC2741" s="59"/>
      <c r="HED2741" s="59"/>
      <c r="HEE2741" s="59"/>
      <c r="HEF2741" s="59"/>
      <c r="HEG2741" s="59"/>
      <c r="HEH2741" s="59"/>
      <c r="HEI2741" s="59"/>
      <c r="HEJ2741" s="59"/>
      <c r="HEK2741" s="59"/>
      <c r="HEL2741" s="59"/>
      <c r="HEM2741" s="59"/>
      <c r="HEN2741" s="59"/>
      <c r="HEO2741" s="59"/>
      <c r="HEP2741" s="59"/>
      <c r="HEQ2741" s="59"/>
      <c r="HER2741" s="59"/>
      <c r="HES2741" s="59"/>
      <c r="HET2741" s="59"/>
      <c r="HEU2741" s="59"/>
      <c r="HEV2741" s="59"/>
      <c r="HEW2741" s="59"/>
      <c r="HEX2741" s="59"/>
      <c r="HEY2741" s="59"/>
      <c r="HEZ2741" s="59"/>
      <c r="HFA2741" s="59"/>
      <c r="HFB2741" s="59"/>
      <c r="HFC2741" s="59"/>
      <c r="HFD2741" s="59"/>
      <c r="HFE2741" s="59"/>
      <c r="HFF2741" s="59"/>
      <c r="HFG2741" s="59"/>
      <c r="HFH2741" s="59"/>
      <c r="HFI2741" s="59"/>
      <c r="HFJ2741" s="59"/>
      <c r="HFK2741" s="59"/>
      <c r="HFL2741" s="59"/>
      <c r="HFM2741" s="59"/>
      <c r="HFN2741" s="59"/>
      <c r="HFO2741" s="59"/>
      <c r="HFP2741" s="59"/>
      <c r="HFQ2741" s="59"/>
      <c r="HFR2741" s="59"/>
      <c r="HFS2741" s="59"/>
      <c r="HFT2741" s="59"/>
      <c r="HFU2741" s="59"/>
      <c r="HFV2741" s="59"/>
      <c r="HFW2741" s="59"/>
      <c r="HFX2741" s="59"/>
      <c r="HFY2741" s="59"/>
      <c r="HFZ2741" s="59"/>
      <c r="HGA2741" s="59"/>
      <c r="HGB2741" s="59"/>
      <c r="HGC2741" s="59"/>
      <c r="HGD2741" s="59"/>
      <c r="HGE2741" s="59"/>
      <c r="HGF2741" s="59"/>
      <c r="HGG2741" s="59"/>
      <c r="HGH2741" s="59"/>
      <c r="HGI2741" s="59"/>
      <c r="HGJ2741" s="59"/>
      <c r="HGK2741" s="59"/>
      <c r="HGL2741" s="59"/>
      <c r="HGM2741" s="59"/>
      <c r="HGN2741" s="59"/>
      <c r="HGO2741" s="59"/>
      <c r="HGP2741" s="59"/>
      <c r="HGQ2741" s="59"/>
      <c r="HGR2741" s="59"/>
      <c r="HGS2741" s="59"/>
      <c r="HGT2741" s="59"/>
      <c r="HGU2741" s="59"/>
      <c r="HGV2741" s="59"/>
      <c r="HGW2741" s="59"/>
      <c r="HGX2741" s="59"/>
      <c r="HGY2741" s="59"/>
      <c r="HGZ2741" s="59"/>
      <c r="HHA2741" s="59"/>
      <c r="HHB2741" s="59"/>
      <c r="HHC2741" s="59"/>
      <c r="HHD2741" s="59"/>
      <c r="HHE2741" s="59"/>
      <c r="HHF2741" s="59"/>
      <c r="HHG2741" s="59"/>
      <c r="HHH2741" s="59"/>
      <c r="HHI2741" s="59"/>
      <c r="HHJ2741" s="59"/>
      <c r="HHK2741" s="59"/>
      <c r="HHL2741" s="59"/>
      <c r="HHM2741" s="59"/>
      <c r="HHN2741" s="59"/>
      <c r="HHO2741" s="59"/>
      <c r="HHP2741" s="59"/>
      <c r="HHQ2741" s="59"/>
      <c r="HHR2741" s="59"/>
      <c r="HHS2741" s="59"/>
      <c r="HHT2741" s="59"/>
      <c r="HHU2741" s="59"/>
      <c r="HHV2741" s="59"/>
      <c r="HHW2741" s="59"/>
      <c r="HHX2741" s="59"/>
      <c r="HHY2741" s="59"/>
      <c r="HHZ2741" s="59"/>
      <c r="HIA2741" s="59"/>
      <c r="HIB2741" s="59"/>
      <c r="HIC2741" s="59"/>
      <c r="HID2741" s="59"/>
      <c r="HIE2741" s="59"/>
      <c r="HIF2741" s="59"/>
      <c r="HIG2741" s="59"/>
      <c r="HIH2741" s="59"/>
      <c r="HII2741" s="59"/>
      <c r="HIJ2741" s="59"/>
      <c r="HIK2741" s="59"/>
      <c r="HIL2741" s="59"/>
      <c r="HIM2741" s="59"/>
      <c r="HIN2741" s="59"/>
      <c r="HIO2741" s="59"/>
      <c r="HIP2741" s="59"/>
      <c r="HIQ2741" s="59"/>
      <c r="HIR2741" s="59"/>
      <c r="HIS2741" s="59"/>
      <c r="HIT2741" s="59"/>
      <c r="HIU2741" s="59"/>
      <c r="HIV2741" s="59"/>
      <c r="HIW2741" s="59"/>
      <c r="HIX2741" s="59"/>
      <c r="HIY2741" s="59"/>
      <c r="HIZ2741" s="59"/>
      <c r="HJA2741" s="59"/>
      <c r="HJB2741" s="59"/>
      <c r="HJC2741" s="59"/>
      <c r="HJD2741" s="59"/>
      <c r="HJE2741" s="59"/>
      <c r="HJF2741" s="59"/>
      <c r="HJG2741" s="59"/>
      <c r="HJH2741" s="59"/>
      <c r="HJI2741" s="59"/>
      <c r="HJJ2741" s="59"/>
      <c r="HJK2741" s="59"/>
      <c r="HJL2741" s="59"/>
      <c r="HJM2741" s="59"/>
      <c r="HJN2741" s="59"/>
      <c r="HJO2741" s="59"/>
      <c r="HJP2741" s="59"/>
      <c r="HJQ2741" s="59"/>
      <c r="HJR2741" s="59"/>
      <c r="HJS2741" s="59"/>
      <c r="HJT2741" s="59"/>
      <c r="HJU2741" s="59"/>
      <c r="HJV2741" s="59"/>
      <c r="HJW2741" s="59"/>
      <c r="HJX2741" s="59"/>
      <c r="HJY2741" s="59"/>
      <c r="HJZ2741" s="59"/>
      <c r="HKA2741" s="59"/>
      <c r="HKB2741" s="59"/>
      <c r="HKC2741" s="59"/>
      <c r="HKD2741" s="59"/>
      <c r="HKE2741" s="59"/>
      <c r="HKF2741" s="59"/>
      <c r="HKG2741" s="59"/>
      <c r="HKH2741" s="59"/>
      <c r="HKI2741" s="59"/>
      <c r="HKJ2741" s="59"/>
      <c r="HKK2741" s="59"/>
      <c r="HKL2741" s="59"/>
      <c r="HKM2741" s="59"/>
      <c r="HKN2741" s="59"/>
      <c r="HKO2741" s="59"/>
      <c r="HKP2741" s="59"/>
      <c r="HKQ2741" s="59"/>
      <c r="HKR2741" s="59"/>
      <c r="HKS2741" s="59"/>
      <c r="HKT2741" s="59"/>
      <c r="HKU2741" s="59"/>
      <c r="HKV2741" s="59"/>
      <c r="HKW2741" s="59"/>
      <c r="HKX2741" s="59"/>
      <c r="HKY2741" s="59"/>
      <c r="HKZ2741" s="59"/>
      <c r="HLA2741" s="59"/>
      <c r="HLB2741" s="59"/>
      <c r="HLC2741" s="59"/>
      <c r="HLD2741" s="59"/>
      <c r="HLE2741" s="59"/>
      <c r="HLF2741" s="59"/>
      <c r="HLG2741" s="59"/>
      <c r="HLH2741" s="59"/>
      <c r="HLI2741" s="59"/>
      <c r="HLJ2741" s="59"/>
      <c r="HLK2741" s="59"/>
      <c r="HLL2741" s="59"/>
      <c r="HLM2741" s="59"/>
      <c r="HLN2741" s="59"/>
      <c r="HLO2741" s="59"/>
      <c r="HLP2741" s="59"/>
      <c r="HLQ2741" s="59"/>
      <c r="HLR2741" s="59"/>
      <c r="HLS2741" s="59"/>
      <c r="HLT2741" s="59"/>
      <c r="HLU2741" s="59"/>
      <c r="HLV2741" s="59"/>
      <c r="HLW2741" s="59"/>
      <c r="HLX2741" s="59"/>
      <c r="HLY2741" s="59"/>
      <c r="HLZ2741" s="59"/>
      <c r="HMA2741" s="59"/>
      <c r="HMB2741" s="59"/>
      <c r="HMC2741" s="59"/>
      <c r="HMD2741" s="59"/>
      <c r="HME2741" s="59"/>
      <c r="HMF2741" s="59"/>
      <c r="HMG2741" s="59"/>
      <c r="HMH2741" s="59"/>
      <c r="HMI2741" s="59"/>
      <c r="HMJ2741" s="59"/>
      <c r="HMK2741" s="59"/>
      <c r="HML2741" s="59"/>
      <c r="HMM2741" s="59"/>
      <c r="HMN2741" s="59"/>
      <c r="HMO2741" s="59"/>
      <c r="HMP2741" s="59"/>
      <c r="HMQ2741" s="59"/>
      <c r="HMR2741" s="59"/>
      <c r="HMS2741" s="59"/>
      <c r="HMT2741" s="59"/>
      <c r="HMU2741" s="59"/>
      <c r="HMV2741" s="59"/>
      <c r="HMW2741" s="59"/>
      <c r="HMX2741" s="59"/>
      <c r="HMY2741" s="59"/>
      <c r="HMZ2741" s="59"/>
      <c r="HNA2741" s="59"/>
      <c r="HNB2741" s="59"/>
      <c r="HNC2741" s="59"/>
      <c r="HND2741" s="59"/>
      <c r="HNE2741" s="59"/>
      <c r="HNF2741" s="59"/>
      <c r="HNG2741" s="59"/>
      <c r="HNH2741" s="59"/>
      <c r="HNI2741" s="59"/>
      <c r="HNJ2741" s="59"/>
      <c r="HNK2741" s="59"/>
      <c r="HNL2741" s="59"/>
      <c r="HNM2741" s="59"/>
      <c r="HNN2741" s="59"/>
      <c r="HNO2741" s="59"/>
      <c r="HNP2741" s="59"/>
      <c r="HNQ2741" s="59"/>
      <c r="HNR2741" s="59"/>
      <c r="HNS2741" s="59"/>
      <c r="HNT2741" s="59"/>
      <c r="HNU2741" s="59"/>
      <c r="HNV2741" s="59"/>
      <c r="HNW2741" s="59"/>
      <c r="HNX2741" s="59"/>
      <c r="HNY2741" s="59"/>
      <c r="HNZ2741" s="59"/>
      <c r="HOA2741" s="59"/>
      <c r="HOB2741" s="59"/>
      <c r="HOC2741" s="59"/>
      <c r="HOD2741" s="59"/>
      <c r="HOE2741" s="59"/>
      <c r="HOF2741" s="59"/>
      <c r="HOG2741" s="59"/>
      <c r="HOH2741" s="59"/>
      <c r="HOI2741" s="59"/>
      <c r="HOJ2741" s="59"/>
      <c r="HOK2741" s="59"/>
      <c r="HOL2741" s="59"/>
      <c r="HOM2741" s="59"/>
      <c r="HON2741" s="59"/>
      <c r="HOO2741" s="59"/>
      <c r="HOP2741" s="59"/>
      <c r="HOQ2741" s="59"/>
      <c r="HOR2741" s="59"/>
      <c r="HOS2741" s="59"/>
      <c r="HOT2741" s="59"/>
      <c r="HOU2741" s="59"/>
      <c r="HOV2741" s="59"/>
      <c r="HOW2741" s="59"/>
      <c r="HOX2741" s="59"/>
      <c r="HOY2741" s="59"/>
      <c r="HOZ2741" s="59"/>
      <c r="HPA2741" s="59"/>
      <c r="HPB2741" s="59"/>
      <c r="HPC2741" s="59"/>
      <c r="HPD2741" s="59"/>
      <c r="HPE2741" s="59"/>
      <c r="HPF2741" s="59"/>
      <c r="HPG2741" s="59"/>
      <c r="HPH2741" s="59"/>
      <c r="HPI2741" s="59"/>
      <c r="HPJ2741" s="59"/>
      <c r="HPK2741" s="59"/>
      <c r="HPL2741" s="59"/>
      <c r="HPM2741" s="59"/>
      <c r="HPN2741" s="59"/>
      <c r="HPO2741" s="59"/>
      <c r="HPP2741" s="59"/>
      <c r="HPQ2741" s="59"/>
      <c r="HPR2741" s="59"/>
      <c r="HPS2741" s="59"/>
      <c r="HPT2741" s="59"/>
      <c r="HPU2741" s="59"/>
      <c r="HPV2741" s="59"/>
      <c r="HPW2741" s="59"/>
      <c r="HPX2741" s="59"/>
      <c r="HPY2741" s="59"/>
      <c r="HPZ2741" s="59"/>
      <c r="HQA2741" s="59"/>
      <c r="HQB2741" s="59"/>
      <c r="HQC2741" s="59"/>
      <c r="HQD2741" s="59"/>
      <c r="HQE2741" s="59"/>
      <c r="HQF2741" s="59"/>
      <c r="HQG2741" s="59"/>
      <c r="HQH2741" s="59"/>
      <c r="HQI2741" s="59"/>
      <c r="HQJ2741" s="59"/>
      <c r="HQK2741" s="59"/>
      <c r="HQL2741" s="59"/>
      <c r="HQM2741" s="59"/>
      <c r="HQN2741" s="59"/>
      <c r="HQO2741" s="59"/>
      <c r="HQP2741" s="59"/>
      <c r="HQQ2741" s="59"/>
      <c r="HQR2741" s="59"/>
      <c r="HQS2741" s="59"/>
      <c r="HQT2741" s="59"/>
      <c r="HQU2741" s="59"/>
      <c r="HQV2741" s="59"/>
      <c r="HQW2741" s="59"/>
      <c r="HQX2741" s="59"/>
      <c r="HQY2741" s="59"/>
      <c r="HQZ2741" s="59"/>
      <c r="HRA2741" s="59"/>
      <c r="HRB2741" s="59"/>
      <c r="HRC2741" s="59"/>
      <c r="HRD2741" s="59"/>
      <c r="HRE2741" s="59"/>
      <c r="HRF2741" s="59"/>
      <c r="HRG2741" s="59"/>
      <c r="HRH2741" s="59"/>
      <c r="HRI2741" s="59"/>
      <c r="HRJ2741" s="59"/>
      <c r="HRK2741" s="59"/>
      <c r="HRL2741" s="59"/>
      <c r="HRM2741" s="59"/>
      <c r="HRN2741" s="59"/>
      <c r="HRO2741" s="59"/>
      <c r="HRP2741" s="59"/>
      <c r="HRQ2741" s="59"/>
      <c r="HRR2741" s="59"/>
      <c r="HRS2741" s="59"/>
      <c r="HRT2741" s="59"/>
      <c r="HRU2741" s="59"/>
      <c r="HRV2741" s="59"/>
      <c r="HRW2741" s="59"/>
      <c r="HRX2741" s="59"/>
      <c r="HRY2741" s="59"/>
      <c r="HRZ2741" s="59"/>
      <c r="HSA2741" s="59"/>
      <c r="HSB2741" s="59"/>
      <c r="HSC2741" s="59"/>
      <c r="HSD2741" s="59"/>
      <c r="HSE2741" s="59"/>
      <c r="HSF2741" s="59"/>
      <c r="HSG2741" s="59"/>
      <c r="HSH2741" s="59"/>
      <c r="HSI2741" s="59"/>
      <c r="HSJ2741" s="59"/>
      <c r="HSK2741" s="59"/>
      <c r="HSL2741" s="59"/>
      <c r="HSM2741" s="59"/>
      <c r="HSN2741" s="59"/>
      <c r="HSO2741" s="59"/>
      <c r="HSP2741" s="59"/>
      <c r="HSQ2741" s="59"/>
      <c r="HSR2741" s="59"/>
      <c r="HSS2741" s="59"/>
      <c r="HST2741" s="59"/>
      <c r="HSU2741" s="59"/>
      <c r="HSV2741" s="59"/>
      <c r="HSW2741" s="59"/>
      <c r="HSX2741" s="59"/>
      <c r="HSY2741" s="59"/>
      <c r="HSZ2741" s="59"/>
      <c r="HTA2741" s="59"/>
      <c r="HTB2741" s="59"/>
      <c r="HTC2741" s="59"/>
      <c r="HTD2741" s="59"/>
      <c r="HTE2741" s="59"/>
      <c r="HTF2741" s="59"/>
      <c r="HTG2741" s="59"/>
      <c r="HTH2741" s="59"/>
      <c r="HTI2741" s="59"/>
      <c r="HTJ2741" s="59"/>
      <c r="HTK2741" s="59"/>
      <c r="HTL2741" s="59"/>
      <c r="HTM2741" s="59"/>
      <c r="HTN2741" s="59"/>
      <c r="HTO2741" s="59"/>
      <c r="HTP2741" s="59"/>
      <c r="HTQ2741" s="59"/>
      <c r="HTR2741" s="59"/>
      <c r="HTS2741" s="59"/>
      <c r="HTT2741" s="59"/>
      <c r="HTU2741" s="59"/>
      <c r="HTV2741" s="59"/>
      <c r="HTW2741" s="59"/>
      <c r="HTX2741" s="59"/>
      <c r="HTY2741" s="59"/>
      <c r="HTZ2741" s="59"/>
      <c r="HUA2741" s="59"/>
      <c r="HUB2741" s="59"/>
      <c r="HUC2741" s="59"/>
      <c r="HUD2741" s="59"/>
      <c r="HUE2741" s="59"/>
      <c r="HUF2741" s="59"/>
      <c r="HUG2741" s="59"/>
      <c r="HUH2741" s="59"/>
      <c r="HUI2741" s="59"/>
      <c r="HUJ2741" s="59"/>
      <c r="HUK2741" s="59"/>
      <c r="HUL2741" s="59"/>
      <c r="HUM2741" s="59"/>
      <c r="HUN2741" s="59"/>
      <c r="HUO2741" s="59"/>
      <c r="HUP2741" s="59"/>
      <c r="HUQ2741" s="59"/>
      <c r="HUR2741" s="59"/>
      <c r="HUS2741" s="59"/>
      <c r="HUT2741" s="59"/>
      <c r="HUU2741" s="59"/>
      <c r="HUV2741" s="59"/>
      <c r="HUW2741" s="59"/>
      <c r="HUX2741" s="59"/>
      <c r="HUY2741" s="59"/>
      <c r="HUZ2741" s="59"/>
      <c r="HVA2741" s="59"/>
      <c r="HVB2741" s="59"/>
      <c r="HVC2741" s="59"/>
      <c r="HVD2741" s="59"/>
      <c r="HVE2741" s="59"/>
      <c r="HVF2741" s="59"/>
      <c r="HVG2741" s="59"/>
      <c r="HVH2741" s="59"/>
      <c r="HVI2741" s="59"/>
      <c r="HVJ2741" s="59"/>
      <c r="HVK2741" s="59"/>
      <c r="HVL2741" s="59"/>
      <c r="HVM2741" s="59"/>
      <c r="HVN2741" s="59"/>
      <c r="HVO2741" s="59"/>
      <c r="HVP2741" s="59"/>
      <c r="HVQ2741" s="59"/>
      <c r="HVR2741" s="59"/>
      <c r="HVS2741" s="59"/>
      <c r="HVT2741" s="59"/>
      <c r="HVU2741" s="59"/>
      <c r="HVV2741" s="59"/>
      <c r="HVW2741" s="59"/>
      <c r="HVX2741" s="59"/>
      <c r="HVY2741" s="59"/>
      <c r="HVZ2741" s="59"/>
      <c r="HWA2741" s="59"/>
      <c r="HWB2741" s="59"/>
      <c r="HWC2741" s="59"/>
      <c r="HWD2741" s="59"/>
      <c r="HWE2741" s="59"/>
      <c r="HWF2741" s="59"/>
      <c r="HWG2741" s="59"/>
      <c r="HWH2741" s="59"/>
      <c r="HWI2741" s="59"/>
      <c r="HWJ2741" s="59"/>
      <c r="HWK2741" s="59"/>
      <c r="HWL2741" s="59"/>
      <c r="HWM2741" s="59"/>
      <c r="HWN2741" s="59"/>
      <c r="HWO2741" s="59"/>
      <c r="HWP2741" s="59"/>
      <c r="HWQ2741" s="59"/>
      <c r="HWR2741" s="59"/>
      <c r="HWS2741" s="59"/>
      <c r="HWT2741" s="59"/>
      <c r="HWU2741" s="59"/>
      <c r="HWV2741" s="59"/>
      <c r="HWW2741" s="59"/>
      <c r="HWX2741" s="59"/>
      <c r="HWY2741" s="59"/>
      <c r="HWZ2741" s="59"/>
      <c r="HXA2741" s="59"/>
      <c r="HXB2741" s="59"/>
      <c r="HXC2741" s="59"/>
      <c r="HXD2741" s="59"/>
      <c r="HXE2741" s="59"/>
      <c r="HXF2741" s="59"/>
      <c r="HXG2741" s="59"/>
      <c r="HXH2741" s="59"/>
      <c r="HXI2741" s="59"/>
      <c r="HXJ2741" s="59"/>
      <c r="HXK2741" s="59"/>
      <c r="HXL2741" s="59"/>
      <c r="HXM2741" s="59"/>
      <c r="HXN2741" s="59"/>
      <c r="HXO2741" s="59"/>
      <c r="HXP2741" s="59"/>
      <c r="HXQ2741" s="59"/>
      <c r="HXR2741" s="59"/>
      <c r="HXS2741" s="59"/>
      <c r="HXT2741" s="59"/>
      <c r="HXU2741" s="59"/>
      <c r="HXV2741" s="59"/>
      <c r="HXW2741" s="59"/>
      <c r="HXX2741" s="59"/>
      <c r="HXY2741" s="59"/>
      <c r="HXZ2741" s="59"/>
      <c r="HYA2741" s="59"/>
      <c r="HYB2741" s="59"/>
      <c r="HYC2741" s="59"/>
      <c r="HYD2741" s="59"/>
      <c r="HYE2741" s="59"/>
      <c r="HYF2741" s="59"/>
      <c r="HYG2741" s="59"/>
      <c r="HYH2741" s="59"/>
      <c r="HYI2741" s="59"/>
      <c r="HYJ2741" s="59"/>
      <c r="HYK2741" s="59"/>
      <c r="HYL2741" s="59"/>
      <c r="HYM2741" s="59"/>
      <c r="HYN2741" s="59"/>
      <c r="HYO2741" s="59"/>
      <c r="HYP2741" s="59"/>
      <c r="HYQ2741" s="59"/>
      <c r="HYR2741" s="59"/>
      <c r="HYS2741" s="59"/>
      <c r="HYT2741" s="59"/>
      <c r="HYU2741" s="59"/>
      <c r="HYV2741" s="59"/>
      <c r="HYW2741" s="59"/>
      <c r="HYX2741" s="59"/>
      <c r="HYY2741" s="59"/>
      <c r="HYZ2741" s="59"/>
      <c r="HZA2741" s="59"/>
      <c r="HZB2741" s="59"/>
      <c r="HZC2741" s="59"/>
      <c r="HZD2741" s="59"/>
      <c r="HZE2741" s="59"/>
      <c r="HZF2741" s="59"/>
      <c r="HZG2741" s="59"/>
      <c r="HZH2741" s="59"/>
      <c r="HZI2741" s="59"/>
      <c r="HZJ2741" s="59"/>
      <c r="HZK2741" s="59"/>
      <c r="HZL2741" s="59"/>
      <c r="HZM2741" s="59"/>
      <c r="HZN2741" s="59"/>
      <c r="HZO2741" s="59"/>
      <c r="HZP2741" s="59"/>
      <c r="HZQ2741" s="59"/>
      <c r="HZR2741" s="59"/>
      <c r="HZS2741" s="59"/>
      <c r="HZT2741" s="59"/>
      <c r="HZU2741" s="59"/>
      <c r="HZV2741" s="59"/>
      <c r="HZW2741" s="59"/>
      <c r="HZX2741" s="59"/>
      <c r="HZY2741" s="59"/>
      <c r="HZZ2741" s="59"/>
      <c r="IAA2741" s="59"/>
      <c r="IAB2741" s="59"/>
      <c r="IAC2741" s="59"/>
      <c r="IAD2741" s="59"/>
      <c r="IAE2741" s="59"/>
      <c r="IAF2741" s="59"/>
      <c r="IAG2741" s="59"/>
      <c r="IAH2741" s="59"/>
      <c r="IAI2741" s="59"/>
      <c r="IAJ2741" s="59"/>
      <c r="IAK2741" s="59"/>
      <c r="IAL2741" s="59"/>
      <c r="IAM2741" s="59"/>
      <c r="IAN2741" s="59"/>
      <c r="IAO2741" s="59"/>
      <c r="IAP2741" s="59"/>
      <c r="IAQ2741" s="59"/>
      <c r="IAR2741" s="59"/>
      <c r="IAS2741" s="59"/>
      <c r="IAT2741" s="59"/>
      <c r="IAU2741" s="59"/>
      <c r="IAV2741" s="59"/>
      <c r="IAW2741" s="59"/>
      <c r="IAX2741" s="59"/>
      <c r="IAY2741" s="59"/>
      <c r="IAZ2741" s="59"/>
      <c r="IBA2741" s="59"/>
      <c r="IBB2741" s="59"/>
      <c r="IBC2741" s="59"/>
      <c r="IBD2741" s="59"/>
      <c r="IBE2741" s="59"/>
      <c r="IBF2741" s="59"/>
      <c r="IBG2741" s="59"/>
      <c r="IBH2741" s="59"/>
      <c r="IBI2741" s="59"/>
      <c r="IBJ2741" s="59"/>
      <c r="IBK2741" s="59"/>
      <c r="IBL2741" s="59"/>
      <c r="IBM2741" s="59"/>
      <c r="IBN2741" s="59"/>
      <c r="IBO2741" s="59"/>
      <c r="IBP2741" s="59"/>
      <c r="IBQ2741" s="59"/>
      <c r="IBR2741" s="59"/>
      <c r="IBS2741" s="59"/>
      <c r="IBT2741" s="59"/>
      <c r="IBU2741" s="59"/>
      <c r="IBV2741" s="59"/>
      <c r="IBW2741" s="59"/>
      <c r="IBX2741" s="59"/>
      <c r="IBY2741" s="59"/>
      <c r="IBZ2741" s="59"/>
      <c r="ICA2741" s="59"/>
      <c r="ICB2741" s="59"/>
      <c r="ICC2741" s="59"/>
      <c r="ICD2741" s="59"/>
      <c r="ICE2741" s="59"/>
      <c r="ICF2741" s="59"/>
      <c r="ICG2741" s="59"/>
      <c r="ICH2741" s="59"/>
      <c r="ICI2741" s="59"/>
      <c r="ICJ2741" s="59"/>
      <c r="ICK2741" s="59"/>
      <c r="ICL2741" s="59"/>
      <c r="ICM2741" s="59"/>
      <c r="ICN2741" s="59"/>
      <c r="ICO2741" s="59"/>
      <c r="ICP2741" s="59"/>
      <c r="ICQ2741" s="59"/>
      <c r="ICR2741" s="59"/>
      <c r="ICS2741" s="59"/>
      <c r="ICT2741" s="59"/>
      <c r="ICU2741" s="59"/>
      <c r="ICV2741" s="59"/>
      <c r="ICW2741" s="59"/>
      <c r="ICX2741" s="59"/>
      <c r="ICY2741" s="59"/>
      <c r="ICZ2741" s="59"/>
      <c r="IDA2741" s="59"/>
      <c r="IDB2741" s="59"/>
      <c r="IDC2741" s="59"/>
      <c r="IDD2741" s="59"/>
      <c r="IDE2741" s="59"/>
      <c r="IDF2741" s="59"/>
      <c r="IDG2741" s="59"/>
      <c r="IDH2741" s="59"/>
      <c r="IDI2741" s="59"/>
      <c r="IDJ2741" s="59"/>
      <c r="IDK2741" s="59"/>
      <c r="IDL2741" s="59"/>
      <c r="IDM2741" s="59"/>
      <c r="IDN2741" s="59"/>
      <c r="IDO2741" s="59"/>
      <c r="IDP2741" s="59"/>
      <c r="IDQ2741" s="59"/>
      <c r="IDR2741" s="59"/>
      <c r="IDS2741" s="59"/>
      <c r="IDT2741" s="59"/>
      <c r="IDU2741" s="59"/>
      <c r="IDV2741" s="59"/>
      <c r="IDW2741" s="59"/>
      <c r="IDX2741" s="59"/>
      <c r="IDY2741" s="59"/>
      <c r="IDZ2741" s="59"/>
      <c r="IEA2741" s="59"/>
      <c r="IEB2741" s="59"/>
      <c r="IEC2741" s="59"/>
      <c r="IED2741" s="59"/>
      <c r="IEE2741" s="59"/>
      <c r="IEF2741" s="59"/>
      <c r="IEG2741" s="59"/>
      <c r="IEH2741" s="59"/>
      <c r="IEI2741" s="59"/>
      <c r="IEJ2741" s="59"/>
      <c r="IEK2741" s="59"/>
      <c r="IEL2741" s="59"/>
      <c r="IEM2741" s="59"/>
      <c r="IEN2741" s="59"/>
      <c r="IEO2741" s="59"/>
      <c r="IEP2741" s="59"/>
      <c r="IEQ2741" s="59"/>
      <c r="IER2741" s="59"/>
      <c r="IES2741" s="59"/>
      <c r="IET2741" s="59"/>
      <c r="IEU2741" s="59"/>
      <c r="IEV2741" s="59"/>
      <c r="IEW2741" s="59"/>
      <c r="IEX2741" s="59"/>
      <c r="IEY2741" s="59"/>
      <c r="IEZ2741" s="59"/>
      <c r="IFA2741" s="59"/>
      <c r="IFB2741" s="59"/>
      <c r="IFC2741" s="59"/>
      <c r="IFD2741" s="59"/>
      <c r="IFE2741" s="59"/>
      <c r="IFF2741" s="59"/>
      <c r="IFG2741" s="59"/>
      <c r="IFH2741" s="59"/>
      <c r="IFI2741" s="59"/>
      <c r="IFJ2741" s="59"/>
      <c r="IFK2741" s="59"/>
      <c r="IFL2741" s="59"/>
      <c r="IFM2741" s="59"/>
      <c r="IFN2741" s="59"/>
      <c r="IFO2741" s="59"/>
      <c r="IFP2741" s="59"/>
      <c r="IFQ2741" s="59"/>
      <c r="IFR2741" s="59"/>
      <c r="IFS2741" s="59"/>
      <c r="IFT2741" s="59"/>
      <c r="IFU2741" s="59"/>
      <c r="IFV2741" s="59"/>
      <c r="IFW2741" s="59"/>
      <c r="IFX2741" s="59"/>
      <c r="IFY2741" s="59"/>
      <c r="IFZ2741" s="59"/>
      <c r="IGA2741" s="59"/>
      <c r="IGB2741" s="59"/>
      <c r="IGC2741" s="59"/>
      <c r="IGD2741" s="59"/>
      <c r="IGE2741" s="59"/>
      <c r="IGF2741" s="59"/>
      <c r="IGG2741" s="59"/>
      <c r="IGH2741" s="59"/>
      <c r="IGI2741" s="59"/>
      <c r="IGJ2741" s="59"/>
      <c r="IGK2741" s="59"/>
      <c r="IGL2741" s="59"/>
      <c r="IGM2741" s="59"/>
      <c r="IGN2741" s="59"/>
      <c r="IGO2741" s="59"/>
      <c r="IGP2741" s="59"/>
      <c r="IGQ2741" s="59"/>
      <c r="IGR2741" s="59"/>
      <c r="IGS2741" s="59"/>
      <c r="IGT2741" s="59"/>
      <c r="IGU2741" s="59"/>
      <c r="IGV2741" s="59"/>
      <c r="IGW2741" s="59"/>
      <c r="IGX2741" s="59"/>
      <c r="IGY2741" s="59"/>
      <c r="IGZ2741" s="59"/>
      <c r="IHA2741" s="59"/>
      <c r="IHB2741" s="59"/>
      <c r="IHC2741" s="59"/>
      <c r="IHD2741" s="59"/>
      <c r="IHE2741" s="59"/>
      <c r="IHF2741" s="59"/>
      <c r="IHG2741" s="59"/>
      <c r="IHH2741" s="59"/>
      <c r="IHI2741" s="59"/>
      <c r="IHJ2741" s="59"/>
      <c r="IHK2741" s="59"/>
      <c r="IHL2741" s="59"/>
      <c r="IHM2741" s="59"/>
      <c r="IHN2741" s="59"/>
      <c r="IHO2741" s="59"/>
      <c r="IHP2741" s="59"/>
      <c r="IHQ2741" s="59"/>
      <c r="IHR2741" s="59"/>
      <c r="IHS2741" s="59"/>
      <c r="IHT2741" s="59"/>
      <c r="IHU2741" s="59"/>
      <c r="IHV2741" s="59"/>
      <c r="IHW2741" s="59"/>
      <c r="IHX2741" s="59"/>
      <c r="IHY2741" s="59"/>
      <c r="IHZ2741" s="59"/>
      <c r="IIA2741" s="59"/>
      <c r="IIB2741" s="59"/>
      <c r="IIC2741" s="59"/>
      <c r="IID2741" s="59"/>
      <c r="IIE2741" s="59"/>
      <c r="IIF2741" s="59"/>
      <c r="IIG2741" s="59"/>
      <c r="IIH2741" s="59"/>
      <c r="III2741" s="59"/>
      <c r="IIJ2741" s="59"/>
      <c r="IIK2741" s="59"/>
      <c r="IIL2741" s="59"/>
      <c r="IIM2741" s="59"/>
      <c r="IIN2741" s="59"/>
      <c r="IIO2741" s="59"/>
      <c r="IIP2741" s="59"/>
      <c r="IIQ2741" s="59"/>
      <c r="IIR2741" s="59"/>
      <c r="IIS2741" s="59"/>
      <c r="IIT2741" s="59"/>
      <c r="IIU2741" s="59"/>
      <c r="IIV2741" s="59"/>
      <c r="IIW2741" s="59"/>
      <c r="IIX2741" s="59"/>
      <c r="IIY2741" s="59"/>
      <c r="IIZ2741" s="59"/>
      <c r="IJA2741" s="59"/>
      <c r="IJB2741" s="59"/>
      <c r="IJC2741" s="59"/>
      <c r="IJD2741" s="59"/>
      <c r="IJE2741" s="59"/>
      <c r="IJF2741" s="59"/>
      <c r="IJG2741" s="59"/>
      <c r="IJH2741" s="59"/>
      <c r="IJI2741" s="59"/>
      <c r="IJJ2741" s="59"/>
      <c r="IJK2741" s="59"/>
      <c r="IJL2741" s="59"/>
      <c r="IJM2741" s="59"/>
      <c r="IJN2741" s="59"/>
      <c r="IJO2741" s="59"/>
      <c r="IJP2741" s="59"/>
      <c r="IJQ2741" s="59"/>
      <c r="IJR2741" s="59"/>
      <c r="IJS2741" s="59"/>
      <c r="IJT2741" s="59"/>
      <c r="IJU2741" s="59"/>
      <c r="IJV2741" s="59"/>
      <c r="IJW2741" s="59"/>
      <c r="IJX2741" s="59"/>
      <c r="IJY2741" s="59"/>
      <c r="IJZ2741" s="59"/>
      <c r="IKA2741" s="59"/>
      <c r="IKB2741" s="59"/>
      <c r="IKC2741" s="59"/>
      <c r="IKD2741" s="59"/>
      <c r="IKE2741" s="59"/>
      <c r="IKF2741" s="59"/>
      <c r="IKG2741" s="59"/>
      <c r="IKH2741" s="59"/>
      <c r="IKI2741" s="59"/>
      <c r="IKJ2741" s="59"/>
      <c r="IKK2741" s="59"/>
      <c r="IKL2741" s="59"/>
      <c r="IKM2741" s="59"/>
      <c r="IKN2741" s="59"/>
      <c r="IKO2741" s="59"/>
      <c r="IKP2741" s="59"/>
      <c r="IKQ2741" s="59"/>
      <c r="IKR2741" s="59"/>
      <c r="IKS2741" s="59"/>
      <c r="IKT2741" s="59"/>
      <c r="IKU2741" s="59"/>
      <c r="IKV2741" s="59"/>
      <c r="IKW2741" s="59"/>
      <c r="IKX2741" s="59"/>
      <c r="IKY2741" s="59"/>
      <c r="IKZ2741" s="59"/>
      <c r="ILA2741" s="59"/>
      <c r="ILB2741" s="59"/>
      <c r="ILC2741" s="59"/>
      <c r="ILD2741" s="59"/>
      <c r="ILE2741" s="59"/>
      <c r="ILF2741" s="59"/>
      <c r="ILG2741" s="59"/>
      <c r="ILH2741" s="59"/>
      <c r="ILI2741" s="59"/>
      <c r="ILJ2741" s="59"/>
      <c r="ILK2741" s="59"/>
      <c r="ILL2741" s="59"/>
      <c r="ILM2741" s="59"/>
      <c r="ILN2741" s="59"/>
      <c r="ILO2741" s="59"/>
      <c r="ILP2741" s="59"/>
      <c r="ILQ2741" s="59"/>
      <c r="ILR2741" s="59"/>
      <c r="ILS2741" s="59"/>
      <c r="ILT2741" s="59"/>
      <c r="ILU2741" s="59"/>
      <c r="ILV2741" s="59"/>
      <c r="ILW2741" s="59"/>
      <c r="ILX2741" s="59"/>
      <c r="ILY2741" s="59"/>
      <c r="ILZ2741" s="59"/>
      <c r="IMA2741" s="59"/>
      <c r="IMB2741" s="59"/>
      <c r="IMC2741" s="59"/>
      <c r="IMD2741" s="59"/>
      <c r="IME2741" s="59"/>
      <c r="IMF2741" s="59"/>
      <c r="IMG2741" s="59"/>
      <c r="IMH2741" s="59"/>
      <c r="IMI2741" s="59"/>
      <c r="IMJ2741" s="59"/>
      <c r="IMK2741" s="59"/>
      <c r="IML2741" s="59"/>
      <c r="IMM2741" s="59"/>
      <c r="IMN2741" s="59"/>
      <c r="IMO2741" s="59"/>
      <c r="IMP2741" s="59"/>
      <c r="IMQ2741" s="59"/>
      <c r="IMR2741" s="59"/>
      <c r="IMS2741" s="59"/>
      <c r="IMT2741" s="59"/>
      <c r="IMU2741" s="59"/>
      <c r="IMV2741" s="59"/>
      <c r="IMW2741" s="59"/>
      <c r="IMX2741" s="59"/>
      <c r="IMY2741" s="59"/>
      <c r="IMZ2741" s="59"/>
      <c r="INA2741" s="59"/>
      <c r="INB2741" s="59"/>
      <c r="INC2741" s="59"/>
      <c r="IND2741" s="59"/>
      <c r="INE2741" s="59"/>
      <c r="INF2741" s="59"/>
      <c r="ING2741" s="59"/>
      <c r="INH2741" s="59"/>
      <c r="INI2741" s="59"/>
      <c r="INJ2741" s="59"/>
      <c r="INK2741" s="59"/>
      <c r="INL2741" s="59"/>
      <c r="INM2741" s="59"/>
      <c r="INN2741" s="59"/>
      <c r="INO2741" s="59"/>
      <c r="INP2741" s="59"/>
      <c r="INQ2741" s="59"/>
      <c r="INR2741" s="59"/>
      <c r="INS2741" s="59"/>
      <c r="INT2741" s="59"/>
      <c r="INU2741" s="59"/>
      <c r="INV2741" s="59"/>
      <c r="INW2741" s="59"/>
      <c r="INX2741" s="59"/>
      <c r="INY2741" s="59"/>
      <c r="INZ2741" s="59"/>
      <c r="IOA2741" s="59"/>
      <c r="IOB2741" s="59"/>
      <c r="IOC2741" s="59"/>
      <c r="IOD2741" s="59"/>
      <c r="IOE2741" s="59"/>
      <c r="IOF2741" s="59"/>
      <c r="IOG2741" s="59"/>
      <c r="IOH2741" s="59"/>
      <c r="IOI2741" s="59"/>
      <c r="IOJ2741" s="59"/>
      <c r="IOK2741" s="59"/>
      <c r="IOL2741" s="59"/>
      <c r="IOM2741" s="59"/>
      <c r="ION2741" s="59"/>
      <c r="IOO2741" s="59"/>
      <c r="IOP2741" s="59"/>
      <c r="IOQ2741" s="59"/>
      <c r="IOR2741" s="59"/>
      <c r="IOS2741" s="59"/>
      <c r="IOT2741" s="59"/>
      <c r="IOU2741" s="59"/>
      <c r="IOV2741" s="59"/>
      <c r="IOW2741" s="59"/>
      <c r="IOX2741" s="59"/>
      <c r="IOY2741" s="59"/>
      <c r="IOZ2741" s="59"/>
      <c r="IPA2741" s="59"/>
      <c r="IPB2741" s="59"/>
      <c r="IPC2741" s="59"/>
      <c r="IPD2741" s="59"/>
      <c r="IPE2741" s="59"/>
      <c r="IPF2741" s="59"/>
      <c r="IPG2741" s="59"/>
      <c r="IPH2741" s="59"/>
      <c r="IPI2741" s="59"/>
      <c r="IPJ2741" s="59"/>
      <c r="IPK2741" s="59"/>
      <c r="IPL2741" s="59"/>
      <c r="IPM2741" s="59"/>
      <c r="IPN2741" s="59"/>
      <c r="IPO2741" s="59"/>
      <c r="IPP2741" s="59"/>
      <c r="IPQ2741" s="59"/>
      <c r="IPR2741" s="59"/>
      <c r="IPS2741" s="59"/>
      <c r="IPT2741" s="59"/>
      <c r="IPU2741" s="59"/>
      <c r="IPV2741" s="59"/>
      <c r="IPW2741" s="59"/>
      <c r="IPX2741" s="59"/>
      <c r="IPY2741" s="59"/>
      <c r="IPZ2741" s="59"/>
      <c r="IQA2741" s="59"/>
      <c r="IQB2741" s="59"/>
      <c r="IQC2741" s="59"/>
      <c r="IQD2741" s="59"/>
      <c r="IQE2741" s="59"/>
      <c r="IQF2741" s="59"/>
      <c r="IQG2741" s="59"/>
      <c r="IQH2741" s="59"/>
      <c r="IQI2741" s="59"/>
      <c r="IQJ2741" s="59"/>
      <c r="IQK2741" s="59"/>
      <c r="IQL2741" s="59"/>
      <c r="IQM2741" s="59"/>
      <c r="IQN2741" s="59"/>
      <c r="IQO2741" s="59"/>
      <c r="IQP2741" s="59"/>
      <c r="IQQ2741" s="59"/>
      <c r="IQR2741" s="59"/>
      <c r="IQS2741" s="59"/>
      <c r="IQT2741" s="59"/>
      <c r="IQU2741" s="59"/>
      <c r="IQV2741" s="59"/>
      <c r="IQW2741" s="59"/>
      <c r="IQX2741" s="59"/>
      <c r="IQY2741" s="59"/>
      <c r="IQZ2741" s="59"/>
      <c r="IRA2741" s="59"/>
      <c r="IRB2741" s="59"/>
      <c r="IRC2741" s="59"/>
      <c r="IRD2741" s="59"/>
      <c r="IRE2741" s="59"/>
      <c r="IRF2741" s="59"/>
      <c r="IRG2741" s="59"/>
      <c r="IRH2741" s="59"/>
      <c r="IRI2741" s="59"/>
      <c r="IRJ2741" s="59"/>
      <c r="IRK2741" s="59"/>
      <c r="IRL2741" s="59"/>
      <c r="IRM2741" s="59"/>
      <c r="IRN2741" s="59"/>
      <c r="IRO2741" s="59"/>
      <c r="IRP2741" s="59"/>
      <c r="IRQ2741" s="59"/>
      <c r="IRR2741" s="59"/>
      <c r="IRS2741" s="59"/>
      <c r="IRT2741" s="59"/>
      <c r="IRU2741" s="59"/>
      <c r="IRV2741" s="59"/>
      <c r="IRW2741" s="59"/>
      <c r="IRX2741" s="59"/>
      <c r="IRY2741" s="59"/>
      <c r="IRZ2741" s="59"/>
      <c r="ISA2741" s="59"/>
      <c r="ISB2741" s="59"/>
      <c r="ISC2741" s="59"/>
      <c r="ISD2741" s="59"/>
      <c r="ISE2741" s="59"/>
      <c r="ISF2741" s="59"/>
      <c r="ISG2741" s="59"/>
      <c r="ISH2741" s="59"/>
      <c r="ISI2741" s="59"/>
      <c r="ISJ2741" s="59"/>
      <c r="ISK2741" s="59"/>
      <c r="ISL2741" s="59"/>
      <c r="ISM2741" s="59"/>
      <c r="ISN2741" s="59"/>
      <c r="ISO2741" s="59"/>
      <c r="ISP2741" s="59"/>
      <c r="ISQ2741" s="59"/>
      <c r="ISR2741" s="59"/>
      <c r="ISS2741" s="59"/>
      <c r="IST2741" s="59"/>
      <c r="ISU2741" s="59"/>
      <c r="ISV2741" s="59"/>
      <c r="ISW2741" s="59"/>
      <c r="ISX2741" s="59"/>
      <c r="ISY2741" s="59"/>
      <c r="ISZ2741" s="59"/>
      <c r="ITA2741" s="59"/>
      <c r="ITB2741" s="59"/>
      <c r="ITC2741" s="59"/>
      <c r="ITD2741" s="59"/>
      <c r="ITE2741" s="59"/>
      <c r="ITF2741" s="59"/>
      <c r="ITG2741" s="59"/>
      <c r="ITH2741" s="59"/>
      <c r="ITI2741" s="59"/>
      <c r="ITJ2741" s="59"/>
      <c r="ITK2741" s="59"/>
      <c r="ITL2741" s="59"/>
      <c r="ITM2741" s="59"/>
      <c r="ITN2741" s="59"/>
      <c r="ITO2741" s="59"/>
      <c r="ITP2741" s="59"/>
      <c r="ITQ2741" s="59"/>
      <c r="ITR2741" s="59"/>
      <c r="ITS2741" s="59"/>
      <c r="ITT2741" s="59"/>
      <c r="ITU2741" s="59"/>
      <c r="ITV2741" s="59"/>
      <c r="ITW2741" s="59"/>
      <c r="ITX2741" s="59"/>
      <c r="ITY2741" s="59"/>
      <c r="ITZ2741" s="59"/>
      <c r="IUA2741" s="59"/>
      <c r="IUB2741" s="59"/>
      <c r="IUC2741" s="59"/>
      <c r="IUD2741" s="59"/>
      <c r="IUE2741" s="59"/>
      <c r="IUF2741" s="59"/>
      <c r="IUG2741" s="59"/>
      <c r="IUH2741" s="59"/>
      <c r="IUI2741" s="59"/>
      <c r="IUJ2741" s="59"/>
      <c r="IUK2741" s="59"/>
      <c r="IUL2741" s="59"/>
      <c r="IUM2741" s="59"/>
      <c r="IUN2741" s="59"/>
      <c r="IUO2741" s="59"/>
      <c r="IUP2741" s="59"/>
      <c r="IUQ2741" s="59"/>
      <c r="IUR2741" s="59"/>
      <c r="IUS2741" s="59"/>
      <c r="IUT2741" s="59"/>
      <c r="IUU2741" s="59"/>
      <c r="IUV2741" s="59"/>
      <c r="IUW2741" s="59"/>
      <c r="IUX2741" s="59"/>
      <c r="IUY2741" s="59"/>
      <c r="IUZ2741" s="59"/>
      <c r="IVA2741" s="59"/>
      <c r="IVB2741" s="59"/>
      <c r="IVC2741" s="59"/>
      <c r="IVD2741" s="59"/>
      <c r="IVE2741" s="59"/>
      <c r="IVF2741" s="59"/>
      <c r="IVG2741" s="59"/>
      <c r="IVH2741" s="59"/>
      <c r="IVI2741" s="59"/>
      <c r="IVJ2741" s="59"/>
      <c r="IVK2741" s="59"/>
      <c r="IVL2741" s="59"/>
      <c r="IVM2741" s="59"/>
      <c r="IVN2741" s="59"/>
      <c r="IVO2741" s="59"/>
      <c r="IVP2741" s="59"/>
      <c r="IVQ2741" s="59"/>
      <c r="IVR2741" s="59"/>
      <c r="IVS2741" s="59"/>
      <c r="IVT2741" s="59"/>
      <c r="IVU2741" s="59"/>
      <c r="IVV2741" s="59"/>
      <c r="IVW2741" s="59"/>
      <c r="IVX2741" s="59"/>
      <c r="IVY2741" s="59"/>
      <c r="IVZ2741" s="59"/>
      <c r="IWA2741" s="59"/>
      <c r="IWB2741" s="59"/>
      <c r="IWC2741" s="59"/>
      <c r="IWD2741" s="59"/>
      <c r="IWE2741" s="59"/>
      <c r="IWF2741" s="59"/>
      <c r="IWG2741" s="59"/>
      <c r="IWH2741" s="59"/>
      <c r="IWI2741" s="59"/>
      <c r="IWJ2741" s="59"/>
      <c r="IWK2741" s="59"/>
      <c r="IWL2741" s="59"/>
      <c r="IWM2741" s="59"/>
      <c r="IWN2741" s="59"/>
      <c r="IWO2741" s="59"/>
      <c r="IWP2741" s="59"/>
      <c r="IWQ2741" s="59"/>
      <c r="IWR2741" s="59"/>
      <c r="IWS2741" s="59"/>
      <c r="IWT2741" s="59"/>
      <c r="IWU2741" s="59"/>
      <c r="IWV2741" s="59"/>
      <c r="IWW2741" s="59"/>
      <c r="IWX2741" s="59"/>
      <c r="IWY2741" s="59"/>
      <c r="IWZ2741" s="59"/>
      <c r="IXA2741" s="59"/>
      <c r="IXB2741" s="59"/>
      <c r="IXC2741" s="59"/>
      <c r="IXD2741" s="59"/>
      <c r="IXE2741" s="59"/>
      <c r="IXF2741" s="59"/>
      <c r="IXG2741" s="59"/>
      <c r="IXH2741" s="59"/>
      <c r="IXI2741" s="59"/>
      <c r="IXJ2741" s="59"/>
      <c r="IXK2741" s="59"/>
      <c r="IXL2741" s="59"/>
      <c r="IXM2741" s="59"/>
      <c r="IXN2741" s="59"/>
      <c r="IXO2741" s="59"/>
      <c r="IXP2741" s="59"/>
      <c r="IXQ2741" s="59"/>
      <c r="IXR2741" s="59"/>
      <c r="IXS2741" s="59"/>
      <c r="IXT2741" s="59"/>
      <c r="IXU2741" s="59"/>
      <c r="IXV2741" s="59"/>
      <c r="IXW2741" s="59"/>
      <c r="IXX2741" s="59"/>
      <c r="IXY2741" s="59"/>
      <c r="IXZ2741" s="59"/>
      <c r="IYA2741" s="59"/>
      <c r="IYB2741" s="59"/>
      <c r="IYC2741" s="59"/>
      <c r="IYD2741" s="59"/>
      <c r="IYE2741" s="59"/>
      <c r="IYF2741" s="59"/>
      <c r="IYG2741" s="59"/>
      <c r="IYH2741" s="59"/>
      <c r="IYI2741" s="59"/>
      <c r="IYJ2741" s="59"/>
      <c r="IYK2741" s="59"/>
      <c r="IYL2741" s="59"/>
      <c r="IYM2741" s="59"/>
      <c r="IYN2741" s="59"/>
      <c r="IYO2741" s="59"/>
      <c r="IYP2741" s="59"/>
      <c r="IYQ2741" s="59"/>
      <c r="IYR2741" s="59"/>
      <c r="IYS2741" s="59"/>
      <c r="IYT2741" s="59"/>
      <c r="IYU2741" s="59"/>
      <c r="IYV2741" s="59"/>
      <c r="IYW2741" s="59"/>
      <c r="IYX2741" s="59"/>
      <c r="IYY2741" s="59"/>
      <c r="IYZ2741" s="59"/>
      <c r="IZA2741" s="59"/>
      <c r="IZB2741" s="59"/>
      <c r="IZC2741" s="59"/>
      <c r="IZD2741" s="59"/>
      <c r="IZE2741" s="59"/>
      <c r="IZF2741" s="59"/>
      <c r="IZG2741" s="59"/>
      <c r="IZH2741" s="59"/>
      <c r="IZI2741" s="59"/>
      <c r="IZJ2741" s="59"/>
      <c r="IZK2741" s="59"/>
      <c r="IZL2741" s="59"/>
      <c r="IZM2741" s="59"/>
      <c r="IZN2741" s="59"/>
      <c r="IZO2741" s="59"/>
      <c r="IZP2741" s="59"/>
      <c r="IZQ2741" s="59"/>
      <c r="IZR2741" s="59"/>
      <c r="IZS2741" s="59"/>
      <c r="IZT2741" s="59"/>
      <c r="IZU2741" s="59"/>
      <c r="IZV2741" s="59"/>
      <c r="IZW2741" s="59"/>
      <c r="IZX2741" s="59"/>
      <c r="IZY2741" s="59"/>
      <c r="IZZ2741" s="59"/>
      <c r="JAA2741" s="59"/>
      <c r="JAB2741" s="59"/>
      <c r="JAC2741" s="59"/>
      <c r="JAD2741" s="59"/>
      <c r="JAE2741" s="59"/>
      <c r="JAF2741" s="59"/>
      <c r="JAG2741" s="59"/>
      <c r="JAH2741" s="59"/>
      <c r="JAI2741" s="59"/>
      <c r="JAJ2741" s="59"/>
      <c r="JAK2741" s="59"/>
      <c r="JAL2741" s="59"/>
      <c r="JAM2741" s="59"/>
      <c r="JAN2741" s="59"/>
      <c r="JAO2741" s="59"/>
      <c r="JAP2741" s="59"/>
      <c r="JAQ2741" s="59"/>
      <c r="JAR2741" s="59"/>
      <c r="JAS2741" s="59"/>
      <c r="JAT2741" s="59"/>
      <c r="JAU2741" s="59"/>
      <c r="JAV2741" s="59"/>
      <c r="JAW2741" s="59"/>
      <c r="JAX2741" s="59"/>
      <c r="JAY2741" s="59"/>
      <c r="JAZ2741" s="59"/>
      <c r="JBA2741" s="59"/>
      <c r="JBB2741" s="59"/>
      <c r="JBC2741" s="59"/>
      <c r="JBD2741" s="59"/>
      <c r="JBE2741" s="59"/>
      <c r="JBF2741" s="59"/>
      <c r="JBG2741" s="59"/>
      <c r="JBH2741" s="59"/>
      <c r="JBI2741" s="59"/>
      <c r="JBJ2741" s="59"/>
      <c r="JBK2741" s="59"/>
      <c r="JBL2741" s="59"/>
      <c r="JBM2741" s="59"/>
      <c r="JBN2741" s="59"/>
      <c r="JBO2741" s="59"/>
      <c r="JBP2741" s="59"/>
      <c r="JBQ2741" s="59"/>
      <c r="JBR2741" s="59"/>
      <c r="JBS2741" s="59"/>
      <c r="JBT2741" s="59"/>
      <c r="JBU2741" s="59"/>
      <c r="JBV2741" s="59"/>
      <c r="JBW2741" s="59"/>
      <c r="JBX2741" s="59"/>
      <c r="JBY2741" s="59"/>
      <c r="JBZ2741" s="59"/>
      <c r="JCA2741" s="59"/>
      <c r="JCB2741" s="59"/>
      <c r="JCC2741" s="59"/>
      <c r="JCD2741" s="59"/>
      <c r="JCE2741" s="59"/>
      <c r="JCF2741" s="59"/>
      <c r="JCG2741" s="59"/>
      <c r="JCH2741" s="59"/>
      <c r="JCI2741" s="59"/>
      <c r="JCJ2741" s="59"/>
      <c r="JCK2741" s="59"/>
      <c r="JCL2741" s="59"/>
      <c r="JCM2741" s="59"/>
      <c r="JCN2741" s="59"/>
      <c r="JCO2741" s="59"/>
      <c r="JCP2741" s="59"/>
      <c r="JCQ2741" s="59"/>
      <c r="JCR2741" s="59"/>
      <c r="JCS2741" s="59"/>
      <c r="JCT2741" s="59"/>
      <c r="JCU2741" s="59"/>
      <c r="JCV2741" s="59"/>
      <c r="JCW2741" s="59"/>
      <c r="JCX2741" s="59"/>
      <c r="JCY2741" s="59"/>
      <c r="JCZ2741" s="59"/>
      <c r="JDA2741" s="59"/>
      <c r="JDB2741" s="59"/>
      <c r="JDC2741" s="59"/>
      <c r="JDD2741" s="59"/>
      <c r="JDE2741" s="59"/>
      <c r="JDF2741" s="59"/>
      <c r="JDG2741" s="59"/>
      <c r="JDH2741" s="59"/>
      <c r="JDI2741" s="59"/>
      <c r="JDJ2741" s="59"/>
      <c r="JDK2741" s="59"/>
      <c r="JDL2741" s="59"/>
      <c r="JDM2741" s="59"/>
      <c r="JDN2741" s="59"/>
      <c r="JDO2741" s="59"/>
      <c r="JDP2741" s="59"/>
      <c r="JDQ2741" s="59"/>
      <c r="JDR2741" s="59"/>
      <c r="JDS2741" s="59"/>
      <c r="JDT2741" s="59"/>
      <c r="JDU2741" s="59"/>
      <c r="JDV2741" s="59"/>
      <c r="JDW2741" s="59"/>
      <c r="JDX2741" s="59"/>
      <c r="JDY2741" s="59"/>
      <c r="JDZ2741" s="59"/>
      <c r="JEA2741" s="59"/>
      <c r="JEB2741" s="59"/>
      <c r="JEC2741" s="59"/>
      <c r="JED2741" s="59"/>
      <c r="JEE2741" s="59"/>
      <c r="JEF2741" s="59"/>
      <c r="JEG2741" s="59"/>
      <c r="JEH2741" s="59"/>
      <c r="JEI2741" s="59"/>
      <c r="JEJ2741" s="59"/>
      <c r="JEK2741" s="59"/>
      <c r="JEL2741" s="59"/>
      <c r="JEM2741" s="59"/>
      <c r="JEN2741" s="59"/>
      <c r="JEO2741" s="59"/>
      <c r="JEP2741" s="59"/>
      <c r="JEQ2741" s="59"/>
      <c r="JER2741" s="59"/>
      <c r="JES2741" s="59"/>
      <c r="JET2741" s="59"/>
      <c r="JEU2741" s="59"/>
      <c r="JEV2741" s="59"/>
      <c r="JEW2741" s="59"/>
      <c r="JEX2741" s="59"/>
      <c r="JEY2741" s="59"/>
      <c r="JEZ2741" s="59"/>
      <c r="JFA2741" s="59"/>
      <c r="JFB2741" s="59"/>
      <c r="JFC2741" s="59"/>
      <c r="JFD2741" s="59"/>
      <c r="JFE2741" s="59"/>
      <c r="JFF2741" s="59"/>
      <c r="JFG2741" s="59"/>
      <c r="JFH2741" s="59"/>
      <c r="JFI2741" s="59"/>
      <c r="JFJ2741" s="59"/>
      <c r="JFK2741" s="59"/>
      <c r="JFL2741" s="59"/>
      <c r="JFM2741" s="59"/>
      <c r="JFN2741" s="59"/>
      <c r="JFO2741" s="59"/>
      <c r="JFP2741" s="59"/>
      <c r="JFQ2741" s="59"/>
      <c r="JFR2741" s="59"/>
      <c r="JFS2741" s="59"/>
      <c r="JFT2741" s="59"/>
      <c r="JFU2741" s="59"/>
      <c r="JFV2741" s="59"/>
      <c r="JFW2741" s="59"/>
      <c r="JFX2741" s="59"/>
      <c r="JFY2741" s="59"/>
      <c r="JFZ2741" s="59"/>
      <c r="JGA2741" s="59"/>
      <c r="JGB2741" s="59"/>
      <c r="JGC2741" s="59"/>
      <c r="JGD2741" s="59"/>
      <c r="JGE2741" s="59"/>
      <c r="JGF2741" s="59"/>
      <c r="JGG2741" s="59"/>
      <c r="JGH2741" s="59"/>
      <c r="JGI2741" s="59"/>
      <c r="JGJ2741" s="59"/>
      <c r="JGK2741" s="59"/>
      <c r="JGL2741" s="59"/>
      <c r="JGM2741" s="59"/>
      <c r="JGN2741" s="59"/>
      <c r="JGO2741" s="59"/>
      <c r="JGP2741" s="59"/>
      <c r="JGQ2741" s="59"/>
      <c r="JGR2741" s="59"/>
      <c r="JGS2741" s="59"/>
      <c r="JGT2741" s="59"/>
      <c r="JGU2741" s="59"/>
      <c r="JGV2741" s="59"/>
      <c r="JGW2741" s="59"/>
      <c r="JGX2741" s="59"/>
      <c r="JGY2741" s="59"/>
      <c r="JGZ2741" s="59"/>
      <c r="JHA2741" s="59"/>
      <c r="JHB2741" s="59"/>
      <c r="JHC2741" s="59"/>
      <c r="JHD2741" s="59"/>
      <c r="JHE2741" s="59"/>
      <c r="JHF2741" s="59"/>
      <c r="JHG2741" s="59"/>
      <c r="JHH2741" s="59"/>
      <c r="JHI2741" s="59"/>
      <c r="JHJ2741" s="59"/>
      <c r="JHK2741" s="59"/>
      <c r="JHL2741" s="59"/>
      <c r="JHM2741" s="59"/>
      <c r="JHN2741" s="59"/>
      <c r="JHO2741" s="59"/>
      <c r="JHP2741" s="59"/>
      <c r="JHQ2741" s="59"/>
      <c r="JHR2741" s="59"/>
      <c r="JHS2741" s="59"/>
      <c r="JHT2741" s="59"/>
      <c r="JHU2741" s="59"/>
      <c r="JHV2741" s="59"/>
      <c r="JHW2741" s="59"/>
      <c r="JHX2741" s="59"/>
      <c r="JHY2741" s="59"/>
      <c r="JHZ2741" s="59"/>
      <c r="JIA2741" s="59"/>
      <c r="JIB2741" s="59"/>
      <c r="JIC2741" s="59"/>
      <c r="JID2741" s="59"/>
      <c r="JIE2741" s="59"/>
      <c r="JIF2741" s="59"/>
      <c r="JIG2741" s="59"/>
      <c r="JIH2741" s="59"/>
      <c r="JII2741" s="59"/>
      <c r="JIJ2741" s="59"/>
      <c r="JIK2741" s="59"/>
      <c r="JIL2741" s="59"/>
      <c r="JIM2741" s="59"/>
      <c r="JIN2741" s="59"/>
      <c r="JIO2741" s="59"/>
      <c r="JIP2741" s="59"/>
      <c r="JIQ2741" s="59"/>
      <c r="JIR2741" s="59"/>
      <c r="JIS2741" s="59"/>
      <c r="JIT2741" s="59"/>
      <c r="JIU2741" s="59"/>
      <c r="JIV2741" s="59"/>
      <c r="JIW2741" s="59"/>
      <c r="JIX2741" s="59"/>
      <c r="JIY2741" s="59"/>
      <c r="JIZ2741" s="59"/>
      <c r="JJA2741" s="59"/>
      <c r="JJB2741" s="59"/>
      <c r="JJC2741" s="59"/>
      <c r="JJD2741" s="59"/>
      <c r="JJE2741" s="59"/>
      <c r="JJF2741" s="59"/>
      <c r="JJG2741" s="59"/>
      <c r="JJH2741" s="59"/>
      <c r="JJI2741" s="59"/>
      <c r="JJJ2741" s="59"/>
      <c r="JJK2741" s="59"/>
      <c r="JJL2741" s="59"/>
      <c r="JJM2741" s="59"/>
      <c r="JJN2741" s="59"/>
      <c r="JJO2741" s="59"/>
      <c r="JJP2741" s="59"/>
      <c r="JJQ2741" s="59"/>
      <c r="JJR2741" s="59"/>
      <c r="JJS2741" s="59"/>
      <c r="JJT2741" s="59"/>
      <c r="JJU2741" s="59"/>
      <c r="JJV2741" s="59"/>
      <c r="JJW2741" s="59"/>
      <c r="JJX2741" s="59"/>
      <c r="JJY2741" s="59"/>
      <c r="JJZ2741" s="59"/>
      <c r="JKA2741" s="59"/>
      <c r="JKB2741" s="59"/>
      <c r="JKC2741" s="59"/>
      <c r="JKD2741" s="59"/>
      <c r="JKE2741" s="59"/>
      <c r="JKF2741" s="59"/>
      <c r="JKG2741" s="59"/>
      <c r="JKH2741" s="59"/>
      <c r="JKI2741" s="59"/>
      <c r="JKJ2741" s="59"/>
      <c r="JKK2741" s="59"/>
      <c r="JKL2741" s="59"/>
      <c r="JKM2741" s="59"/>
      <c r="JKN2741" s="59"/>
      <c r="JKO2741" s="59"/>
      <c r="JKP2741" s="59"/>
      <c r="JKQ2741" s="59"/>
      <c r="JKR2741" s="59"/>
      <c r="JKS2741" s="59"/>
      <c r="JKT2741" s="59"/>
      <c r="JKU2741" s="59"/>
      <c r="JKV2741" s="59"/>
      <c r="JKW2741" s="59"/>
      <c r="JKX2741" s="59"/>
      <c r="JKY2741" s="59"/>
      <c r="JKZ2741" s="59"/>
      <c r="JLA2741" s="59"/>
      <c r="JLB2741" s="59"/>
      <c r="JLC2741" s="59"/>
      <c r="JLD2741" s="59"/>
      <c r="JLE2741" s="59"/>
      <c r="JLF2741" s="59"/>
      <c r="JLG2741" s="59"/>
      <c r="JLH2741" s="59"/>
      <c r="JLI2741" s="59"/>
      <c r="JLJ2741" s="59"/>
      <c r="JLK2741" s="59"/>
      <c r="JLL2741" s="59"/>
      <c r="JLM2741" s="59"/>
      <c r="JLN2741" s="59"/>
      <c r="JLO2741" s="59"/>
      <c r="JLP2741" s="59"/>
      <c r="JLQ2741" s="59"/>
      <c r="JLR2741" s="59"/>
      <c r="JLS2741" s="59"/>
      <c r="JLT2741" s="59"/>
      <c r="JLU2741" s="59"/>
      <c r="JLV2741" s="59"/>
      <c r="JLW2741" s="59"/>
      <c r="JLX2741" s="59"/>
      <c r="JLY2741" s="59"/>
      <c r="JLZ2741" s="59"/>
      <c r="JMA2741" s="59"/>
      <c r="JMB2741" s="59"/>
      <c r="JMC2741" s="59"/>
      <c r="JMD2741" s="59"/>
      <c r="JME2741" s="59"/>
      <c r="JMF2741" s="59"/>
      <c r="JMG2741" s="59"/>
      <c r="JMH2741" s="59"/>
      <c r="JMI2741" s="59"/>
      <c r="JMJ2741" s="59"/>
      <c r="JMK2741" s="59"/>
      <c r="JML2741" s="59"/>
      <c r="JMM2741" s="59"/>
      <c r="JMN2741" s="59"/>
      <c r="JMO2741" s="59"/>
      <c r="JMP2741" s="59"/>
      <c r="JMQ2741" s="59"/>
      <c r="JMR2741" s="59"/>
      <c r="JMS2741" s="59"/>
      <c r="JMT2741" s="59"/>
      <c r="JMU2741" s="59"/>
      <c r="JMV2741" s="59"/>
      <c r="JMW2741" s="59"/>
      <c r="JMX2741" s="59"/>
      <c r="JMY2741" s="59"/>
      <c r="JMZ2741" s="59"/>
      <c r="JNA2741" s="59"/>
      <c r="JNB2741" s="59"/>
      <c r="JNC2741" s="59"/>
      <c r="JND2741" s="59"/>
      <c r="JNE2741" s="59"/>
      <c r="JNF2741" s="59"/>
      <c r="JNG2741" s="59"/>
      <c r="JNH2741" s="59"/>
      <c r="JNI2741" s="59"/>
      <c r="JNJ2741" s="59"/>
      <c r="JNK2741" s="59"/>
      <c r="JNL2741" s="59"/>
      <c r="JNM2741" s="59"/>
      <c r="JNN2741" s="59"/>
      <c r="JNO2741" s="59"/>
      <c r="JNP2741" s="59"/>
      <c r="JNQ2741" s="59"/>
      <c r="JNR2741" s="59"/>
      <c r="JNS2741" s="59"/>
      <c r="JNT2741" s="59"/>
      <c r="JNU2741" s="59"/>
      <c r="JNV2741" s="59"/>
      <c r="JNW2741" s="59"/>
      <c r="JNX2741" s="59"/>
      <c r="JNY2741" s="59"/>
      <c r="JNZ2741" s="59"/>
      <c r="JOA2741" s="59"/>
      <c r="JOB2741" s="59"/>
      <c r="JOC2741" s="59"/>
      <c r="JOD2741" s="59"/>
      <c r="JOE2741" s="59"/>
      <c r="JOF2741" s="59"/>
      <c r="JOG2741" s="59"/>
      <c r="JOH2741" s="59"/>
      <c r="JOI2741" s="59"/>
      <c r="JOJ2741" s="59"/>
      <c r="JOK2741" s="59"/>
      <c r="JOL2741" s="59"/>
      <c r="JOM2741" s="59"/>
      <c r="JON2741" s="59"/>
      <c r="JOO2741" s="59"/>
      <c r="JOP2741" s="59"/>
      <c r="JOQ2741" s="59"/>
      <c r="JOR2741" s="59"/>
      <c r="JOS2741" s="59"/>
      <c r="JOT2741" s="59"/>
      <c r="JOU2741" s="59"/>
      <c r="JOV2741" s="59"/>
      <c r="JOW2741" s="59"/>
      <c r="JOX2741" s="59"/>
      <c r="JOY2741" s="59"/>
      <c r="JOZ2741" s="59"/>
      <c r="JPA2741" s="59"/>
      <c r="JPB2741" s="59"/>
      <c r="JPC2741" s="59"/>
      <c r="JPD2741" s="59"/>
      <c r="JPE2741" s="59"/>
      <c r="JPF2741" s="59"/>
      <c r="JPG2741" s="59"/>
      <c r="JPH2741" s="59"/>
      <c r="JPI2741" s="59"/>
      <c r="JPJ2741" s="59"/>
      <c r="JPK2741" s="59"/>
      <c r="JPL2741" s="59"/>
      <c r="JPM2741" s="59"/>
      <c r="JPN2741" s="59"/>
      <c r="JPO2741" s="59"/>
      <c r="JPP2741" s="59"/>
      <c r="JPQ2741" s="59"/>
      <c r="JPR2741" s="59"/>
      <c r="JPS2741" s="59"/>
      <c r="JPT2741" s="59"/>
      <c r="JPU2741" s="59"/>
      <c r="JPV2741" s="59"/>
      <c r="JPW2741" s="59"/>
      <c r="JPX2741" s="59"/>
      <c r="JPY2741" s="59"/>
      <c r="JPZ2741" s="59"/>
      <c r="JQA2741" s="59"/>
      <c r="JQB2741" s="59"/>
      <c r="JQC2741" s="59"/>
      <c r="JQD2741" s="59"/>
      <c r="JQE2741" s="59"/>
      <c r="JQF2741" s="59"/>
      <c r="JQG2741" s="59"/>
      <c r="JQH2741" s="59"/>
      <c r="JQI2741" s="59"/>
      <c r="JQJ2741" s="59"/>
      <c r="JQK2741" s="59"/>
      <c r="JQL2741" s="59"/>
      <c r="JQM2741" s="59"/>
      <c r="JQN2741" s="59"/>
      <c r="JQO2741" s="59"/>
      <c r="JQP2741" s="59"/>
      <c r="JQQ2741" s="59"/>
      <c r="JQR2741" s="59"/>
      <c r="JQS2741" s="59"/>
      <c r="JQT2741" s="59"/>
      <c r="JQU2741" s="59"/>
      <c r="JQV2741" s="59"/>
      <c r="JQW2741" s="59"/>
      <c r="JQX2741" s="59"/>
      <c r="JQY2741" s="59"/>
      <c r="JQZ2741" s="59"/>
      <c r="JRA2741" s="59"/>
      <c r="JRB2741" s="59"/>
      <c r="JRC2741" s="59"/>
      <c r="JRD2741" s="59"/>
      <c r="JRE2741" s="59"/>
      <c r="JRF2741" s="59"/>
      <c r="JRG2741" s="59"/>
      <c r="JRH2741" s="59"/>
      <c r="JRI2741" s="59"/>
      <c r="JRJ2741" s="59"/>
      <c r="JRK2741" s="59"/>
      <c r="JRL2741" s="59"/>
      <c r="JRM2741" s="59"/>
      <c r="JRN2741" s="59"/>
      <c r="JRO2741" s="59"/>
      <c r="JRP2741" s="59"/>
      <c r="JRQ2741" s="59"/>
      <c r="JRR2741" s="59"/>
      <c r="JRS2741" s="59"/>
      <c r="JRT2741" s="59"/>
      <c r="JRU2741" s="59"/>
      <c r="JRV2741" s="59"/>
      <c r="JRW2741" s="59"/>
      <c r="JRX2741" s="59"/>
      <c r="JRY2741" s="59"/>
      <c r="JRZ2741" s="59"/>
      <c r="JSA2741" s="59"/>
      <c r="JSB2741" s="59"/>
      <c r="JSC2741" s="59"/>
      <c r="JSD2741" s="59"/>
      <c r="JSE2741" s="59"/>
      <c r="JSF2741" s="59"/>
      <c r="JSG2741" s="59"/>
      <c r="JSH2741" s="59"/>
      <c r="JSI2741" s="59"/>
      <c r="JSJ2741" s="59"/>
      <c r="JSK2741" s="59"/>
      <c r="JSL2741" s="59"/>
      <c r="JSM2741" s="59"/>
      <c r="JSN2741" s="59"/>
      <c r="JSO2741" s="59"/>
      <c r="JSP2741" s="59"/>
      <c r="JSQ2741" s="59"/>
      <c r="JSR2741" s="59"/>
      <c r="JSS2741" s="59"/>
      <c r="JST2741" s="59"/>
      <c r="JSU2741" s="59"/>
      <c r="JSV2741" s="59"/>
      <c r="JSW2741" s="59"/>
      <c r="JSX2741" s="59"/>
      <c r="JSY2741" s="59"/>
      <c r="JSZ2741" s="59"/>
      <c r="JTA2741" s="59"/>
      <c r="JTB2741" s="59"/>
      <c r="JTC2741" s="59"/>
      <c r="JTD2741" s="59"/>
      <c r="JTE2741" s="59"/>
      <c r="JTF2741" s="59"/>
      <c r="JTG2741" s="59"/>
      <c r="JTH2741" s="59"/>
      <c r="JTI2741" s="59"/>
      <c r="JTJ2741" s="59"/>
      <c r="JTK2741" s="59"/>
      <c r="JTL2741" s="59"/>
      <c r="JTM2741" s="59"/>
      <c r="JTN2741" s="59"/>
      <c r="JTO2741" s="59"/>
      <c r="JTP2741" s="59"/>
      <c r="JTQ2741" s="59"/>
      <c r="JTR2741" s="59"/>
      <c r="JTS2741" s="59"/>
      <c r="JTT2741" s="59"/>
      <c r="JTU2741" s="59"/>
      <c r="JTV2741" s="59"/>
      <c r="JTW2741" s="59"/>
      <c r="JTX2741" s="59"/>
      <c r="JTY2741" s="59"/>
      <c r="JTZ2741" s="59"/>
      <c r="JUA2741" s="59"/>
      <c r="JUB2741" s="59"/>
      <c r="JUC2741" s="59"/>
      <c r="JUD2741" s="59"/>
      <c r="JUE2741" s="59"/>
      <c r="JUF2741" s="59"/>
      <c r="JUG2741" s="59"/>
      <c r="JUH2741" s="59"/>
      <c r="JUI2741" s="59"/>
      <c r="JUJ2741" s="59"/>
      <c r="JUK2741" s="59"/>
      <c r="JUL2741" s="59"/>
      <c r="JUM2741" s="59"/>
      <c r="JUN2741" s="59"/>
      <c r="JUO2741" s="59"/>
      <c r="JUP2741" s="59"/>
      <c r="JUQ2741" s="59"/>
      <c r="JUR2741" s="59"/>
      <c r="JUS2741" s="59"/>
      <c r="JUT2741" s="59"/>
      <c r="JUU2741" s="59"/>
      <c r="JUV2741" s="59"/>
      <c r="JUW2741" s="59"/>
      <c r="JUX2741" s="59"/>
      <c r="JUY2741" s="59"/>
      <c r="JUZ2741" s="59"/>
      <c r="JVA2741" s="59"/>
      <c r="JVB2741" s="59"/>
      <c r="JVC2741" s="59"/>
      <c r="JVD2741" s="59"/>
      <c r="JVE2741" s="59"/>
      <c r="JVF2741" s="59"/>
      <c r="JVG2741" s="59"/>
      <c r="JVH2741" s="59"/>
      <c r="JVI2741" s="59"/>
      <c r="JVJ2741" s="59"/>
      <c r="JVK2741" s="59"/>
      <c r="JVL2741" s="59"/>
      <c r="JVM2741" s="59"/>
      <c r="JVN2741" s="59"/>
      <c r="JVO2741" s="59"/>
      <c r="JVP2741" s="59"/>
      <c r="JVQ2741" s="59"/>
      <c r="JVR2741" s="59"/>
      <c r="JVS2741" s="59"/>
      <c r="JVT2741" s="59"/>
      <c r="JVU2741" s="59"/>
      <c r="JVV2741" s="59"/>
      <c r="JVW2741" s="59"/>
      <c r="JVX2741" s="59"/>
      <c r="JVY2741" s="59"/>
      <c r="JVZ2741" s="59"/>
      <c r="JWA2741" s="59"/>
      <c r="JWB2741" s="59"/>
      <c r="JWC2741" s="59"/>
      <c r="JWD2741" s="59"/>
      <c r="JWE2741" s="59"/>
      <c r="JWF2741" s="59"/>
      <c r="JWG2741" s="59"/>
      <c r="JWH2741" s="59"/>
      <c r="JWI2741" s="59"/>
      <c r="JWJ2741" s="59"/>
      <c r="JWK2741" s="59"/>
      <c r="JWL2741" s="59"/>
      <c r="JWM2741" s="59"/>
      <c r="JWN2741" s="59"/>
      <c r="JWO2741" s="59"/>
      <c r="JWP2741" s="59"/>
      <c r="JWQ2741" s="59"/>
      <c r="JWR2741" s="59"/>
      <c r="JWS2741" s="59"/>
      <c r="JWT2741" s="59"/>
      <c r="JWU2741" s="59"/>
      <c r="JWV2741" s="59"/>
      <c r="JWW2741" s="59"/>
      <c r="JWX2741" s="59"/>
      <c r="JWY2741" s="59"/>
      <c r="JWZ2741" s="59"/>
      <c r="JXA2741" s="59"/>
      <c r="JXB2741" s="59"/>
      <c r="JXC2741" s="59"/>
      <c r="JXD2741" s="59"/>
      <c r="JXE2741" s="59"/>
      <c r="JXF2741" s="59"/>
      <c r="JXG2741" s="59"/>
      <c r="JXH2741" s="59"/>
      <c r="JXI2741" s="59"/>
      <c r="JXJ2741" s="59"/>
      <c r="JXK2741" s="59"/>
      <c r="JXL2741" s="59"/>
      <c r="JXM2741" s="59"/>
      <c r="JXN2741" s="59"/>
      <c r="JXO2741" s="59"/>
      <c r="JXP2741" s="59"/>
      <c r="JXQ2741" s="59"/>
      <c r="JXR2741" s="59"/>
      <c r="JXS2741" s="59"/>
      <c r="JXT2741" s="59"/>
      <c r="JXU2741" s="59"/>
      <c r="JXV2741" s="59"/>
      <c r="JXW2741" s="59"/>
      <c r="JXX2741" s="59"/>
      <c r="JXY2741" s="59"/>
      <c r="JXZ2741" s="59"/>
      <c r="JYA2741" s="59"/>
      <c r="JYB2741" s="59"/>
      <c r="JYC2741" s="59"/>
      <c r="JYD2741" s="59"/>
      <c r="JYE2741" s="59"/>
      <c r="JYF2741" s="59"/>
      <c r="JYG2741" s="59"/>
      <c r="JYH2741" s="59"/>
      <c r="JYI2741" s="59"/>
      <c r="JYJ2741" s="59"/>
      <c r="JYK2741" s="59"/>
      <c r="JYL2741" s="59"/>
      <c r="JYM2741" s="59"/>
      <c r="JYN2741" s="59"/>
      <c r="JYO2741" s="59"/>
      <c r="JYP2741" s="59"/>
      <c r="JYQ2741" s="59"/>
      <c r="JYR2741" s="59"/>
      <c r="JYS2741" s="59"/>
      <c r="JYT2741" s="59"/>
      <c r="JYU2741" s="59"/>
      <c r="JYV2741" s="59"/>
      <c r="JYW2741" s="59"/>
      <c r="JYX2741" s="59"/>
      <c r="JYY2741" s="59"/>
      <c r="JYZ2741" s="59"/>
      <c r="JZA2741" s="59"/>
      <c r="JZB2741" s="59"/>
      <c r="JZC2741" s="59"/>
      <c r="JZD2741" s="59"/>
      <c r="JZE2741" s="59"/>
      <c r="JZF2741" s="59"/>
      <c r="JZG2741" s="59"/>
      <c r="JZH2741" s="59"/>
      <c r="JZI2741" s="59"/>
      <c r="JZJ2741" s="59"/>
      <c r="JZK2741" s="59"/>
      <c r="JZL2741" s="59"/>
      <c r="JZM2741" s="59"/>
      <c r="JZN2741" s="59"/>
      <c r="JZO2741" s="59"/>
      <c r="JZP2741" s="59"/>
      <c r="JZQ2741" s="59"/>
      <c r="JZR2741" s="59"/>
      <c r="JZS2741" s="59"/>
      <c r="JZT2741" s="59"/>
      <c r="JZU2741" s="59"/>
      <c r="JZV2741" s="59"/>
      <c r="JZW2741" s="59"/>
      <c r="JZX2741" s="59"/>
      <c r="JZY2741" s="59"/>
      <c r="JZZ2741" s="59"/>
      <c r="KAA2741" s="59"/>
      <c r="KAB2741" s="59"/>
      <c r="KAC2741" s="59"/>
      <c r="KAD2741" s="59"/>
      <c r="KAE2741" s="59"/>
      <c r="KAF2741" s="59"/>
      <c r="KAG2741" s="59"/>
      <c r="KAH2741" s="59"/>
      <c r="KAI2741" s="59"/>
      <c r="KAJ2741" s="59"/>
      <c r="KAK2741" s="59"/>
      <c r="KAL2741" s="59"/>
      <c r="KAM2741" s="59"/>
      <c r="KAN2741" s="59"/>
      <c r="KAO2741" s="59"/>
      <c r="KAP2741" s="59"/>
      <c r="KAQ2741" s="59"/>
      <c r="KAR2741" s="59"/>
      <c r="KAS2741" s="59"/>
      <c r="KAT2741" s="59"/>
      <c r="KAU2741" s="59"/>
      <c r="KAV2741" s="59"/>
      <c r="KAW2741" s="59"/>
      <c r="KAX2741" s="59"/>
      <c r="KAY2741" s="59"/>
      <c r="KAZ2741" s="59"/>
      <c r="KBA2741" s="59"/>
      <c r="KBB2741" s="59"/>
      <c r="KBC2741" s="59"/>
      <c r="KBD2741" s="59"/>
      <c r="KBE2741" s="59"/>
      <c r="KBF2741" s="59"/>
      <c r="KBG2741" s="59"/>
      <c r="KBH2741" s="59"/>
      <c r="KBI2741" s="59"/>
      <c r="KBJ2741" s="59"/>
      <c r="KBK2741" s="59"/>
      <c r="KBL2741" s="59"/>
      <c r="KBM2741" s="59"/>
      <c r="KBN2741" s="59"/>
      <c r="KBO2741" s="59"/>
      <c r="KBP2741" s="59"/>
      <c r="KBQ2741" s="59"/>
      <c r="KBR2741" s="59"/>
      <c r="KBS2741" s="59"/>
      <c r="KBT2741" s="59"/>
      <c r="KBU2741" s="59"/>
      <c r="KBV2741" s="59"/>
      <c r="KBW2741" s="59"/>
      <c r="KBX2741" s="59"/>
      <c r="KBY2741" s="59"/>
      <c r="KBZ2741" s="59"/>
      <c r="KCA2741" s="59"/>
      <c r="KCB2741" s="59"/>
      <c r="KCC2741" s="59"/>
      <c r="KCD2741" s="59"/>
      <c r="KCE2741" s="59"/>
      <c r="KCF2741" s="59"/>
      <c r="KCG2741" s="59"/>
      <c r="KCH2741" s="59"/>
      <c r="KCI2741" s="59"/>
      <c r="KCJ2741" s="59"/>
      <c r="KCK2741" s="59"/>
      <c r="KCL2741" s="59"/>
      <c r="KCM2741" s="59"/>
      <c r="KCN2741" s="59"/>
      <c r="KCO2741" s="59"/>
      <c r="KCP2741" s="59"/>
      <c r="KCQ2741" s="59"/>
      <c r="KCR2741" s="59"/>
      <c r="KCS2741" s="59"/>
      <c r="KCT2741" s="59"/>
      <c r="KCU2741" s="59"/>
      <c r="KCV2741" s="59"/>
      <c r="KCW2741" s="59"/>
      <c r="KCX2741" s="59"/>
      <c r="KCY2741" s="59"/>
      <c r="KCZ2741" s="59"/>
      <c r="KDA2741" s="59"/>
      <c r="KDB2741" s="59"/>
      <c r="KDC2741" s="59"/>
      <c r="KDD2741" s="59"/>
      <c r="KDE2741" s="59"/>
      <c r="KDF2741" s="59"/>
      <c r="KDG2741" s="59"/>
      <c r="KDH2741" s="59"/>
      <c r="KDI2741" s="59"/>
      <c r="KDJ2741" s="59"/>
      <c r="KDK2741" s="59"/>
      <c r="KDL2741" s="59"/>
      <c r="KDM2741" s="59"/>
      <c r="KDN2741" s="59"/>
      <c r="KDO2741" s="59"/>
      <c r="KDP2741" s="59"/>
      <c r="KDQ2741" s="59"/>
      <c r="KDR2741" s="59"/>
      <c r="KDS2741" s="59"/>
      <c r="KDT2741" s="59"/>
      <c r="KDU2741" s="59"/>
      <c r="KDV2741" s="59"/>
      <c r="KDW2741" s="59"/>
      <c r="KDX2741" s="59"/>
      <c r="KDY2741" s="59"/>
      <c r="KDZ2741" s="59"/>
      <c r="KEA2741" s="59"/>
      <c r="KEB2741" s="59"/>
      <c r="KEC2741" s="59"/>
      <c r="KED2741" s="59"/>
      <c r="KEE2741" s="59"/>
      <c r="KEF2741" s="59"/>
      <c r="KEG2741" s="59"/>
      <c r="KEH2741" s="59"/>
      <c r="KEI2741" s="59"/>
      <c r="KEJ2741" s="59"/>
      <c r="KEK2741" s="59"/>
      <c r="KEL2741" s="59"/>
      <c r="KEM2741" s="59"/>
      <c r="KEN2741" s="59"/>
      <c r="KEO2741" s="59"/>
      <c r="KEP2741" s="59"/>
      <c r="KEQ2741" s="59"/>
      <c r="KER2741" s="59"/>
      <c r="KES2741" s="59"/>
      <c r="KET2741" s="59"/>
      <c r="KEU2741" s="59"/>
      <c r="KEV2741" s="59"/>
      <c r="KEW2741" s="59"/>
      <c r="KEX2741" s="59"/>
      <c r="KEY2741" s="59"/>
      <c r="KEZ2741" s="59"/>
      <c r="KFA2741" s="59"/>
      <c r="KFB2741" s="59"/>
      <c r="KFC2741" s="59"/>
      <c r="KFD2741" s="59"/>
      <c r="KFE2741" s="59"/>
      <c r="KFF2741" s="59"/>
      <c r="KFG2741" s="59"/>
      <c r="KFH2741" s="59"/>
      <c r="KFI2741" s="59"/>
      <c r="KFJ2741" s="59"/>
      <c r="KFK2741" s="59"/>
      <c r="KFL2741" s="59"/>
      <c r="KFM2741" s="59"/>
      <c r="KFN2741" s="59"/>
      <c r="KFO2741" s="59"/>
      <c r="KFP2741" s="59"/>
      <c r="KFQ2741" s="59"/>
      <c r="KFR2741" s="59"/>
      <c r="KFS2741" s="59"/>
      <c r="KFT2741" s="59"/>
      <c r="KFU2741" s="59"/>
      <c r="KFV2741" s="59"/>
      <c r="KFW2741" s="59"/>
      <c r="KFX2741" s="59"/>
      <c r="KFY2741" s="59"/>
      <c r="KFZ2741" s="59"/>
      <c r="KGA2741" s="59"/>
      <c r="KGB2741" s="59"/>
      <c r="KGC2741" s="59"/>
      <c r="KGD2741" s="59"/>
      <c r="KGE2741" s="59"/>
      <c r="KGF2741" s="59"/>
      <c r="KGG2741" s="59"/>
      <c r="KGH2741" s="59"/>
      <c r="KGI2741" s="59"/>
      <c r="KGJ2741" s="59"/>
      <c r="KGK2741" s="59"/>
      <c r="KGL2741" s="59"/>
      <c r="KGM2741" s="59"/>
      <c r="KGN2741" s="59"/>
      <c r="KGO2741" s="59"/>
      <c r="KGP2741" s="59"/>
      <c r="KGQ2741" s="59"/>
      <c r="KGR2741" s="59"/>
      <c r="KGS2741" s="59"/>
      <c r="KGT2741" s="59"/>
      <c r="KGU2741" s="59"/>
      <c r="KGV2741" s="59"/>
      <c r="KGW2741" s="59"/>
      <c r="KGX2741" s="59"/>
      <c r="KGY2741" s="59"/>
      <c r="KGZ2741" s="59"/>
      <c r="KHA2741" s="59"/>
      <c r="KHB2741" s="59"/>
      <c r="KHC2741" s="59"/>
      <c r="KHD2741" s="59"/>
      <c r="KHE2741" s="59"/>
      <c r="KHF2741" s="59"/>
      <c r="KHG2741" s="59"/>
      <c r="KHH2741" s="59"/>
      <c r="KHI2741" s="59"/>
      <c r="KHJ2741" s="59"/>
      <c r="KHK2741" s="59"/>
      <c r="KHL2741" s="59"/>
      <c r="KHM2741" s="59"/>
      <c r="KHN2741" s="59"/>
      <c r="KHO2741" s="59"/>
      <c r="KHP2741" s="59"/>
      <c r="KHQ2741" s="59"/>
      <c r="KHR2741" s="59"/>
      <c r="KHS2741" s="59"/>
      <c r="KHT2741" s="59"/>
      <c r="KHU2741" s="59"/>
      <c r="KHV2741" s="59"/>
      <c r="KHW2741" s="59"/>
      <c r="KHX2741" s="59"/>
      <c r="KHY2741" s="59"/>
      <c r="KHZ2741" s="59"/>
      <c r="KIA2741" s="59"/>
      <c r="KIB2741" s="59"/>
      <c r="KIC2741" s="59"/>
      <c r="KID2741" s="59"/>
      <c r="KIE2741" s="59"/>
      <c r="KIF2741" s="59"/>
      <c r="KIG2741" s="59"/>
      <c r="KIH2741" s="59"/>
      <c r="KII2741" s="59"/>
      <c r="KIJ2741" s="59"/>
      <c r="KIK2741" s="59"/>
      <c r="KIL2741" s="59"/>
      <c r="KIM2741" s="59"/>
      <c r="KIN2741" s="59"/>
      <c r="KIO2741" s="59"/>
      <c r="KIP2741" s="59"/>
      <c r="KIQ2741" s="59"/>
      <c r="KIR2741" s="59"/>
      <c r="KIS2741" s="59"/>
      <c r="KIT2741" s="59"/>
      <c r="KIU2741" s="59"/>
      <c r="KIV2741" s="59"/>
      <c r="KIW2741" s="59"/>
      <c r="KIX2741" s="59"/>
      <c r="KIY2741" s="59"/>
      <c r="KIZ2741" s="59"/>
      <c r="KJA2741" s="59"/>
      <c r="KJB2741" s="59"/>
      <c r="KJC2741" s="59"/>
      <c r="KJD2741" s="59"/>
      <c r="KJE2741" s="59"/>
      <c r="KJF2741" s="59"/>
      <c r="KJG2741" s="59"/>
      <c r="KJH2741" s="59"/>
      <c r="KJI2741" s="59"/>
      <c r="KJJ2741" s="59"/>
      <c r="KJK2741" s="59"/>
      <c r="KJL2741" s="59"/>
      <c r="KJM2741" s="59"/>
      <c r="KJN2741" s="59"/>
      <c r="KJO2741" s="59"/>
      <c r="KJP2741" s="59"/>
      <c r="KJQ2741" s="59"/>
      <c r="KJR2741" s="59"/>
      <c r="KJS2741" s="59"/>
      <c r="KJT2741" s="59"/>
      <c r="KJU2741" s="59"/>
      <c r="KJV2741" s="59"/>
      <c r="KJW2741" s="59"/>
      <c r="KJX2741" s="59"/>
      <c r="KJY2741" s="59"/>
      <c r="KJZ2741" s="59"/>
      <c r="KKA2741" s="59"/>
      <c r="KKB2741" s="59"/>
      <c r="KKC2741" s="59"/>
      <c r="KKD2741" s="59"/>
      <c r="KKE2741" s="59"/>
      <c r="KKF2741" s="59"/>
      <c r="KKG2741" s="59"/>
      <c r="KKH2741" s="59"/>
      <c r="KKI2741" s="59"/>
      <c r="KKJ2741" s="59"/>
      <c r="KKK2741" s="59"/>
      <c r="KKL2741" s="59"/>
      <c r="KKM2741" s="59"/>
      <c r="KKN2741" s="59"/>
      <c r="KKO2741" s="59"/>
      <c r="KKP2741" s="59"/>
      <c r="KKQ2741" s="59"/>
      <c r="KKR2741" s="59"/>
      <c r="KKS2741" s="59"/>
      <c r="KKT2741" s="59"/>
      <c r="KKU2741" s="59"/>
      <c r="KKV2741" s="59"/>
      <c r="KKW2741" s="59"/>
      <c r="KKX2741" s="59"/>
      <c r="KKY2741" s="59"/>
      <c r="KKZ2741" s="59"/>
      <c r="KLA2741" s="59"/>
      <c r="KLB2741" s="59"/>
      <c r="KLC2741" s="59"/>
      <c r="KLD2741" s="59"/>
      <c r="KLE2741" s="59"/>
      <c r="KLF2741" s="59"/>
      <c r="KLG2741" s="59"/>
      <c r="KLH2741" s="59"/>
      <c r="KLI2741" s="59"/>
      <c r="KLJ2741" s="59"/>
      <c r="KLK2741" s="59"/>
      <c r="KLL2741" s="59"/>
      <c r="KLM2741" s="59"/>
      <c r="KLN2741" s="59"/>
      <c r="KLO2741" s="59"/>
      <c r="KLP2741" s="59"/>
      <c r="KLQ2741" s="59"/>
      <c r="KLR2741" s="59"/>
      <c r="KLS2741" s="59"/>
      <c r="KLT2741" s="59"/>
      <c r="KLU2741" s="59"/>
      <c r="KLV2741" s="59"/>
      <c r="KLW2741" s="59"/>
      <c r="KLX2741" s="59"/>
      <c r="KLY2741" s="59"/>
      <c r="KLZ2741" s="59"/>
      <c r="KMA2741" s="59"/>
      <c r="KMB2741" s="59"/>
      <c r="KMC2741" s="59"/>
      <c r="KMD2741" s="59"/>
      <c r="KME2741" s="59"/>
      <c r="KMF2741" s="59"/>
      <c r="KMG2741" s="59"/>
      <c r="KMH2741" s="59"/>
      <c r="KMI2741" s="59"/>
      <c r="KMJ2741" s="59"/>
      <c r="KMK2741" s="59"/>
      <c r="KML2741" s="59"/>
      <c r="KMM2741" s="59"/>
      <c r="KMN2741" s="59"/>
      <c r="KMO2741" s="59"/>
      <c r="KMP2741" s="59"/>
      <c r="KMQ2741" s="59"/>
      <c r="KMR2741" s="59"/>
      <c r="KMS2741" s="59"/>
      <c r="KMT2741" s="59"/>
      <c r="KMU2741" s="59"/>
      <c r="KMV2741" s="59"/>
      <c r="KMW2741" s="59"/>
      <c r="KMX2741" s="59"/>
      <c r="KMY2741" s="59"/>
      <c r="KMZ2741" s="59"/>
      <c r="KNA2741" s="59"/>
      <c r="KNB2741" s="59"/>
      <c r="KNC2741" s="59"/>
      <c r="KND2741" s="59"/>
      <c r="KNE2741" s="59"/>
      <c r="KNF2741" s="59"/>
      <c r="KNG2741" s="59"/>
      <c r="KNH2741" s="59"/>
      <c r="KNI2741" s="59"/>
      <c r="KNJ2741" s="59"/>
      <c r="KNK2741" s="59"/>
      <c r="KNL2741" s="59"/>
      <c r="KNM2741" s="59"/>
      <c r="KNN2741" s="59"/>
      <c r="KNO2741" s="59"/>
      <c r="KNP2741" s="59"/>
      <c r="KNQ2741" s="59"/>
      <c r="KNR2741" s="59"/>
      <c r="KNS2741" s="59"/>
      <c r="KNT2741" s="59"/>
      <c r="KNU2741" s="59"/>
      <c r="KNV2741" s="59"/>
      <c r="KNW2741" s="59"/>
      <c r="KNX2741" s="59"/>
      <c r="KNY2741" s="59"/>
      <c r="KNZ2741" s="59"/>
      <c r="KOA2741" s="59"/>
      <c r="KOB2741" s="59"/>
      <c r="KOC2741" s="59"/>
      <c r="KOD2741" s="59"/>
      <c r="KOE2741" s="59"/>
      <c r="KOF2741" s="59"/>
      <c r="KOG2741" s="59"/>
      <c r="KOH2741" s="59"/>
      <c r="KOI2741" s="59"/>
      <c r="KOJ2741" s="59"/>
      <c r="KOK2741" s="59"/>
      <c r="KOL2741" s="59"/>
      <c r="KOM2741" s="59"/>
      <c r="KON2741" s="59"/>
      <c r="KOO2741" s="59"/>
      <c r="KOP2741" s="59"/>
      <c r="KOQ2741" s="59"/>
      <c r="KOR2741" s="59"/>
      <c r="KOS2741" s="59"/>
      <c r="KOT2741" s="59"/>
      <c r="KOU2741" s="59"/>
      <c r="KOV2741" s="59"/>
      <c r="KOW2741" s="59"/>
      <c r="KOX2741" s="59"/>
      <c r="KOY2741" s="59"/>
      <c r="KOZ2741" s="59"/>
      <c r="KPA2741" s="59"/>
      <c r="KPB2741" s="59"/>
      <c r="KPC2741" s="59"/>
      <c r="KPD2741" s="59"/>
      <c r="KPE2741" s="59"/>
      <c r="KPF2741" s="59"/>
      <c r="KPG2741" s="59"/>
      <c r="KPH2741" s="59"/>
      <c r="KPI2741" s="59"/>
      <c r="KPJ2741" s="59"/>
      <c r="KPK2741" s="59"/>
      <c r="KPL2741" s="59"/>
      <c r="KPM2741" s="59"/>
      <c r="KPN2741" s="59"/>
      <c r="KPO2741" s="59"/>
      <c r="KPP2741" s="59"/>
      <c r="KPQ2741" s="59"/>
      <c r="KPR2741" s="59"/>
      <c r="KPS2741" s="59"/>
      <c r="KPT2741" s="59"/>
      <c r="KPU2741" s="59"/>
      <c r="KPV2741" s="59"/>
      <c r="KPW2741" s="59"/>
      <c r="KPX2741" s="59"/>
      <c r="KPY2741" s="59"/>
      <c r="KPZ2741" s="59"/>
      <c r="KQA2741" s="59"/>
      <c r="KQB2741" s="59"/>
      <c r="KQC2741" s="59"/>
      <c r="KQD2741" s="59"/>
      <c r="KQE2741" s="59"/>
      <c r="KQF2741" s="59"/>
      <c r="KQG2741" s="59"/>
      <c r="KQH2741" s="59"/>
      <c r="KQI2741" s="59"/>
      <c r="KQJ2741" s="59"/>
      <c r="KQK2741" s="59"/>
      <c r="KQL2741" s="59"/>
      <c r="KQM2741" s="59"/>
      <c r="KQN2741" s="59"/>
      <c r="KQO2741" s="59"/>
      <c r="KQP2741" s="59"/>
      <c r="KQQ2741" s="59"/>
      <c r="KQR2741" s="59"/>
      <c r="KQS2741" s="59"/>
      <c r="KQT2741" s="59"/>
      <c r="KQU2741" s="59"/>
      <c r="KQV2741" s="59"/>
      <c r="KQW2741" s="59"/>
      <c r="KQX2741" s="59"/>
      <c r="KQY2741" s="59"/>
      <c r="KQZ2741" s="59"/>
      <c r="KRA2741" s="59"/>
      <c r="KRB2741" s="59"/>
      <c r="KRC2741" s="59"/>
      <c r="KRD2741" s="59"/>
      <c r="KRE2741" s="59"/>
      <c r="KRF2741" s="59"/>
      <c r="KRG2741" s="59"/>
      <c r="KRH2741" s="59"/>
      <c r="KRI2741" s="59"/>
      <c r="KRJ2741" s="59"/>
      <c r="KRK2741" s="59"/>
      <c r="KRL2741" s="59"/>
      <c r="KRM2741" s="59"/>
      <c r="KRN2741" s="59"/>
      <c r="KRO2741" s="59"/>
      <c r="KRP2741" s="59"/>
      <c r="KRQ2741" s="59"/>
      <c r="KRR2741" s="59"/>
      <c r="KRS2741" s="59"/>
      <c r="KRT2741" s="59"/>
      <c r="KRU2741" s="59"/>
      <c r="KRV2741" s="59"/>
      <c r="KRW2741" s="59"/>
      <c r="KRX2741" s="59"/>
      <c r="KRY2741" s="59"/>
      <c r="KRZ2741" s="59"/>
      <c r="KSA2741" s="59"/>
      <c r="KSB2741" s="59"/>
      <c r="KSC2741" s="59"/>
      <c r="KSD2741" s="59"/>
      <c r="KSE2741" s="59"/>
      <c r="KSF2741" s="59"/>
      <c r="KSG2741" s="59"/>
      <c r="KSH2741" s="59"/>
      <c r="KSI2741" s="59"/>
      <c r="KSJ2741" s="59"/>
      <c r="KSK2741" s="59"/>
      <c r="KSL2741" s="59"/>
      <c r="KSM2741" s="59"/>
      <c r="KSN2741" s="59"/>
      <c r="KSO2741" s="59"/>
      <c r="KSP2741" s="59"/>
      <c r="KSQ2741" s="59"/>
      <c r="KSR2741" s="59"/>
      <c r="KSS2741" s="59"/>
      <c r="KST2741" s="59"/>
      <c r="KSU2741" s="59"/>
      <c r="KSV2741" s="59"/>
      <c r="KSW2741" s="59"/>
      <c r="KSX2741" s="59"/>
      <c r="KSY2741" s="59"/>
      <c r="KSZ2741" s="59"/>
      <c r="KTA2741" s="59"/>
      <c r="KTB2741" s="59"/>
      <c r="KTC2741" s="59"/>
      <c r="KTD2741" s="59"/>
      <c r="KTE2741" s="59"/>
      <c r="KTF2741" s="59"/>
      <c r="KTG2741" s="59"/>
      <c r="KTH2741" s="59"/>
      <c r="KTI2741" s="59"/>
      <c r="KTJ2741" s="59"/>
      <c r="KTK2741" s="59"/>
      <c r="KTL2741" s="59"/>
      <c r="KTM2741" s="59"/>
      <c r="KTN2741" s="59"/>
      <c r="KTO2741" s="59"/>
      <c r="KTP2741" s="59"/>
      <c r="KTQ2741" s="59"/>
      <c r="KTR2741" s="59"/>
      <c r="KTS2741" s="59"/>
      <c r="KTT2741" s="59"/>
      <c r="KTU2741" s="59"/>
      <c r="KTV2741" s="59"/>
      <c r="KTW2741" s="59"/>
      <c r="KTX2741" s="59"/>
      <c r="KTY2741" s="59"/>
      <c r="KTZ2741" s="59"/>
      <c r="KUA2741" s="59"/>
      <c r="KUB2741" s="59"/>
      <c r="KUC2741" s="59"/>
      <c r="KUD2741" s="59"/>
      <c r="KUE2741" s="59"/>
      <c r="KUF2741" s="59"/>
      <c r="KUG2741" s="59"/>
      <c r="KUH2741" s="59"/>
      <c r="KUI2741" s="59"/>
      <c r="KUJ2741" s="59"/>
      <c r="KUK2741" s="59"/>
      <c r="KUL2741" s="59"/>
      <c r="KUM2741" s="59"/>
      <c r="KUN2741" s="59"/>
      <c r="KUO2741" s="59"/>
      <c r="KUP2741" s="59"/>
      <c r="KUQ2741" s="59"/>
      <c r="KUR2741" s="59"/>
      <c r="KUS2741" s="59"/>
      <c r="KUT2741" s="59"/>
      <c r="KUU2741" s="59"/>
      <c r="KUV2741" s="59"/>
      <c r="KUW2741" s="59"/>
      <c r="KUX2741" s="59"/>
      <c r="KUY2741" s="59"/>
      <c r="KUZ2741" s="59"/>
      <c r="KVA2741" s="59"/>
      <c r="KVB2741" s="59"/>
      <c r="KVC2741" s="59"/>
      <c r="KVD2741" s="59"/>
      <c r="KVE2741" s="59"/>
      <c r="KVF2741" s="59"/>
      <c r="KVG2741" s="59"/>
      <c r="KVH2741" s="59"/>
      <c r="KVI2741" s="59"/>
      <c r="KVJ2741" s="59"/>
      <c r="KVK2741" s="59"/>
      <c r="KVL2741" s="59"/>
      <c r="KVM2741" s="59"/>
      <c r="KVN2741" s="59"/>
      <c r="KVO2741" s="59"/>
      <c r="KVP2741" s="59"/>
      <c r="KVQ2741" s="59"/>
      <c r="KVR2741" s="59"/>
      <c r="KVS2741" s="59"/>
      <c r="KVT2741" s="59"/>
      <c r="KVU2741" s="59"/>
      <c r="KVV2741" s="59"/>
      <c r="KVW2741" s="59"/>
      <c r="KVX2741" s="59"/>
      <c r="KVY2741" s="59"/>
      <c r="KVZ2741" s="59"/>
      <c r="KWA2741" s="59"/>
      <c r="KWB2741" s="59"/>
      <c r="KWC2741" s="59"/>
      <c r="KWD2741" s="59"/>
      <c r="KWE2741" s="59"/>
      <c r="KWF2741" s="59"/>
      <c r="KWG2741" s="59"/>
      <c r="KWH2741" s="59"/>
      <c r="KWI2741" s="59"/>
      <c r="KWJ2741" s="59"/>
      <c r="KWK2741" s="59"/>
      <c r="KWL2741" s="59"/>
      <c r="KWM2741" s="59"/>
      <c r="KWN2741" s="59"/>
      <c r="KWO2741" s="59"/>
      <c r="KWP2741" s="59"/>
      <c r="KWQ2741" s="59"/>
      <c r="KWR2741" s="59"/>
      <c r="KWS2741" s="59"/>
      <c r="KWT2741" s="59"/>
      <c r="KWU2741" s="59"/>
      <c r="KWV2741" s="59"/>
      <c r="KWW2741" s="59"/>
      <c r="KWX2741" s="59"/>
      <c r="KWY2741" s="59"/>
      <c r="KWZ2741" s="59"/>
      <c r="KXA2741" s="59"/>
      <c r="KXB2741" s="59"/>
      <c r="KXC2741" s="59"/>
      <c r="KXD2741" s="59"/>
      <c r="KXE2741" s="59"/>
      <c r="KXF2741" s="59"/>
      <c r="KXG2741" s="59"/>
      <c r="KXH2741" s="59"/>
      <c r="KXI2741" s="59"/>
      <c r="KXJ2741" s="59"/>
      <c r="KXK2741" s="59"/>
      <c r="KXL2741" s="59"/>
      <c r="KXM2741" s="59"/>
      <c r="KXN2741" s="59"/>
      <c r="KXO2741" s="59"/>
      <c r="KXP2741" s="59"/>
      <c r="KXQ2741" s="59"/>
      <c r="KXR2741" s="59"/>
      <c r="KXS2741" s="59"/>
      <c r="KXT2741" s="59"/>
      <c r="KXU2741" s="59"/>
      <c r="KXV2741" s="59"/>
      <c r="KXW2741" s="59"/>
      <c r="KXX2741" s="59"/>
      <c r="KXY2741" s="59"/>
      <c r="KXZ2741" s="59"/>
      <c r="KYA2741" s="59"/>
      <c r="KYB2741" s="59"/>
      <c r="KYC2741" s="59"/>
      <c r="KYD2741" s="59"/>
      <c r="KYE2741" s="59"/>
      <c r="KYF2741" s="59"/>
      <c r="KYG2741" s="59"/>
      <c r="KYH2741" s="59"/>
      <c r="KYI2741" s="59"/>
      <c r="KYJ2741" s="59"/>
      <c r="KYK2741" s="59"/>
      <c r="KYL2741" s="59"/>
      <c r="KYM2741" s="59"/>
      <c r="KYN2741" s="59"/>
      <c r="KYO2741" s="59"/>
      <c r="KYP2741" s="59"/>
      <c r="KYQ2741" s="59"/>
      <c r="KYR2741" s="59"/>
      <c r="KYS2741" s="59"/>
      <c r="KYT2741" s="59"/>
      <c r="KYU2741" s="59"/>
      <c r="KYV2741" s="59"/>
      <c r="KYW2741" s="59"/>
      <c r="KYX2741" s="59"/>
      <c r="KYY2741" s="59"/>
      <c r="KYZ2741" s="59"/>
      <c r="KZA2741" s="59"/>
      <c r="KZB2741" s="59"/>
      <c r="KZC2741" s="59"/>
      <c r="KZD2741" s="59"/>
      <c r="KZE2741" s="59"/>
      <c r="KZF2741" s="59"/>
      <c r="KZG2741" s="59"/>
      <c r="KZH2741" s="59"/>
      <c r="KZI2741" s="59"/>
      <c r="KZJ2741" s="59"/>
      <c r="KZK2741" s="59"/>
      <c r="KZL2741" s="59"/>
      <c r="KZM2741" s="59"/>
      <c r="KZN2741" s="59"/>
      <c r="KZO2741" s="59"/>
      <c r="KZP2741" s="59"/>
      <c r="KZQ2741" s="59"/>
      <c r="KZR2741" s="59"/>
      <c r="KZS2741" s="59"/>
      <c r="KZT2741" s="59"/>
      <c r="KZU2741" s="59"/>
      <c r="KZV2741" s="59"/>
      <c r="KZW2741" s="59"/>
      <c r="KZX2741" s="59"/>
      <c r="KZY2741" s="59"/>
      <c r="KZZ2741" s="59"/>
      <c r="LAA2741" s="59"/>
      <c r="LAB2741" s="59"/>
      <c r="LAC2741" s="59"/>
      <c r="LAD2741" s="59"/>
      <c r="LAE2741" s="59"/>
      <c r="LAF2741" s="59"/>
      <c r="LAG2741" s="59"/>
      <c r="LAH2741" s="59"/>
      <c r="LAI2741" s="59"/>
      <c r="LAJ2741" s="59"/>
      <c r="LAK2741" s="59"/>
      <c r="LAL2741" s="59"/>
      <c r="LAM2741" s="59"/>
      <c r="LAN2741" s="59"/>
      <c r="LAO2741" s="59"/>
      <c r="LAP2741" s="59"/>
      <c r="LAQ2741" s="59"/>
      <c r="LAR2741" s="59"/>
      <c r="LAS2741" s="59"/>
      <c r="LAT2741" s="59"/>
      <c r="LAU2741" s="59"/>
      <c r="LAV2741" s="59"/>
      <c r="LAW2741" s="59"/>
      <c r="LAX2741" s="59"/>
      <c r="LAY2741" s="59"/>
      <c r="LAZ2741" s="59"/>
      <c r="LBA2741" s="59"/>
      <c r="LBB2741" s="59"/>
      <c r="LBC2741" s="59"/>
      <c r="LBD2741" s="59"/>
      <c r="LBE2741" s="59"/>
      <c r="LBF2741" s="59"/>
      <c r="LBG2741" s="59"/>
      <c r="LBH2741" s="59"/>
      <c r="LBI2741" s="59"/>
      <c r="LBJ2741" s="59"/>
      <c r="LBK2741" s="59"/>
      <c r="LBL2741" s="59"/>
      <c r="LBM2741" s="59"/>
      <c r="LBN2741" s="59"/>
      <c r="LBO2741" s="59"/>
      <c r="LBP2741" s="59"/>
      <c r="LBQ2741" s="59"/>
      <c r="LBR2741" s="59"/>
      <c r="LBS2741" s="59"/>
      <c r="LBT2741" s="59"/>
      <c r="LBU2741" s="59"/>
      <c r="LBV2741" s="59"/>
      <c r="LBW2741" s="59"/>
      <c r="LBX2741" s="59"/>
      <c r="LBY2741" s="59"/>
      <c r="LBZ2741" s="59"/>
      <c r="LCA2741" s="59"/>
      <c r="LCB2741" s="59"/>
      <c r="LCC2741" s="59"/>
      <c r="LCD2741" s="59"/>
      <c r="LCE2741" s="59"/>
      <c r="LCF2741" s="59"/>
      <c r="LCG2741" s="59"/>
      <c r="LCH2741" s="59"/>
      <c r="LCI2741" s="59"/>
      <c r="LCJ2741" s="59"/>
      <c r="LCK2741" s="59"/>
      <c r="LCL2741" s="59"/>
      <c r="LCM2741" s="59"/>
      <c r="LCN2741" s="59"/>
      <c r="LCO2741" s="59"/>
      <c r="LCP2741" s="59"/>
      <c r="LCQ2741" s="59"/>
      <c r="LCR2741" s="59"/>
      <c r="LCS2741" s="59"/>
      <c r="LCT2741" s="59"/>
      <c r="LCU2741" s="59"/>
      <c r="LCV2741" s="59"/>
      <c r="LCW2741" s="59"/>
      <c r="LCX2741" s="59"/>
      <c r="LCY2741" s="59"/>
      <c r="LCZ2741" s="59"/>
      <c r="LDA2741" s="59"/>
      <c r="LDB2741" s="59"/>
      <c r="LDC2741" s="59"/>
      <c r="LDD2741" s="59"/>
      <c r="LDE2741" s="59"/>
      <c r="LDF2741" s="59"/>
      <c r="LDG2741" s="59"/>
      <c r="LDH2741" s="59"/>
      <c r="LDI2741" s="59"/>
      <c r="LDJ2741" s="59"/>
      <c r="LDK2741" s="59"/>
      <c r="LDL2741" s="59"/>
      <c r="LDM2741" s="59"/>
      <c r="LDN2741" s="59"/>
      <c r="LDO2741" s="59"/>
      <c r="LDP2741" s="59"/>
      <c r="LDQ2741" s="59"/>
      <c r="LDR2741" s="59"/>
      <c r="LDS2741" s="59"/>
      <c r="LDT2741" s="59"/>
      <c r="LDU2741" s="59"/>
      <c r="LDV2741" s="59"/>
      <c r="LDW2741" s="59"/>
      <c r="LDX2741" s="59"/>
      <c r="LDY2741" s="59"/>
      <c r="LDZ2741" s="59"/>
      <c r="LEA2741" s="59"/>
      <c r="LEB2741" s="59"/>
      <c r="LEC2741" s="59"/>
      <c r="LED2741" s="59"/>
      <c r="LEE2741" s="59"/>
      <c r="LEF2741" s="59"/>
      <c r="LEG2741" s="59"/>
      <c r="LEH2741" s="59"/>
      <c r="LEI2741" s="59"/>
      <c r="LEJ2741" s="59"/>
      <c r="LEK2741" s="59"/>
      <c r="LEL2741" s="59"/>
      <c r="LEM2741" s="59"/>
      <c r="LEN2741" s="59"/>
      <c r="LEO2741" s="59"/>
      <c r="LEP2741" s="59"/>
      <c r="LEQ2741" s="59"/>
      <c r="LER2741" s="59"/>
      <c r="LES2741" s="59"/>
      <c r="LET2741" s="59"/>
      <c r="LEU2741" s="59"/>
      <c r="LEV2741" s="59"/>
      <c r="LEW2741" s="59"/>
      <c r="LEX2741" s="59"/>
      <c r="LEY2741" s="59"/>
      <c r="LEZ2741" s="59"/>
      <c r="LFA2741" s="59"/>
      <c r="LFB2741" s="59"/>
      <c r="LFC2741" s="59"/>
      <c r="LFD2741" s="59"/>
      <c r="LFE2741" s="59"/>
      <c r="LFF2741" s="59"/>
      <c r="LFG2741" s="59"/>
      <c r="LFH2741" s="59"/>
      <c r="LFI2741" s="59"/>
      <c r="LFJ2741" s="59"/>
      <c r="LFK2741" s="59"/>
      <c r="LFL2741" s="59"/>
      <c r="LFM2741" s="59"/>
      <c r="LFN2741" s="59"/>
      <c r="LFO2741" s="59"/>
      <c r="LFP2741" s="59"/>
      <c r="LFQ2741" s="59"/>
      <c r="LFR2741" s="59"/>
      <c r="LFS2741" s="59"/>
      <c r="LFT2741" s="59"/>
      <c r="LFU2741" s="59"/>
      <c r="LFV2741" s="59"/>
      <c r="LFW2741" s="59"/>
      <c r="LFX2741" s="59"/>
      <c r="LFY2741" s="59"/>
      <c r="LFZ2741" s="59"/>
      <c r="LGA2741" s="59"/>
      <c r="LGB2741" s="59"/>
      <c r="LGC2741" s="59"/>
      <c r="LGD2741" s="59"/>
      <c r="LGE2741" s="59"/>
      <c r="LGF2741" s="59"/>
      <c r="LGG2741" s="59"/>
      <c r="LGH2741" s="59"/>
      <c r="LGI2741" s="59"/>
      <c r="LGJ2741" s="59"/>
      <c r="LGK2741" s="59"/>
      <c r="LGL2741" s="59"/>
      <c r="LGM2741" s="59"/>
      <c r="LGN2741" s="59"/>
      <c r="LGO2741" s="59"/>
      <c r="LGP2741" s="59"/>
      <c r="LGQ2741" s="59"/>
      <c r="LGR2741" s="59"/>
      <c r="LGS2741" s="59"/>
      <c r="LGT2741" s="59"/>
      <c r="LGU2741" s="59"/>
      <c r="LGV2741" s="59"/>
      <c r="LGW2741" s="59"/>
      <c r="LGX2741" s="59"/>
      <c r="LGY2741" s="59"/>
      <c r="LGZ2741" s="59"/>
      <c r="LHA2741" s="59"/>
      <c r="LHB2741" s="59"/>
      <c r="LHC2741" s="59"/>
      <c r="LHD2741" s="59"/>
      <c r="LHE2741" s="59"/>
      <c r="LHF2741" s="59"/>
      <c r="LHG2741" s="59"/>
      <c r="LHH2741" s="59"/>
      <c r="LHI2741" s="59"/>
      <c r="LHJ2741" s="59"/>
      <c r="LHK2741" s="59"/>
      <c r="LHL2741" s="59"/>
      <c r="LHM2741" s="59"/>
      <c r="LHN2741" s="59"/>
      <c r="LHO2741" s="59"/>
      <c r="LHP2741" s="59"/>
      <c r="LHQ2741" s="59"/>
      <c r="LHR2741" s="59"/>
      <c r="LHS2741" s="59"/>
      <c r="LHT2741" s="59"/>
      <c r="LHU2741" s="59"/>
      <c r="LHV2741" s="59"/>
      <c r="LHW2741" s="59"/>
      <c r="LHX2741" s="59"/>
      <c r="LHY2741" s="59"/>
      <c r="LHZ2741" s="59"/>
      <c r="LIA2741" s="59"/>
      <c r="LIB2741" s="59"/>
      <c r="LIC2741" s="59"/>
      <c r="LID2741" s="59"/>
      <c r="LIE2741" s="59"/>
      <c r="LIF2741" s="59"/>
      <c r="LIG2741" s="59"/>
      <c r="LIH2741" s="59"/>
      <c r="LII2741" s="59"/>
      <c r="LIJ2741" s="59"/>
      <c r="LIK2741" s="59"/>
      <c r="LIL2741" s="59"/>
      <c r="LIM2741" s="59"/>
      <c r="LIN2741" s="59"/>
      <c r="LIO2741" s="59"/>
      <c r="LIP2741" s="59"/>
      <c r="LIQ2741" s="59"/>
      <c r="LIR2741" s="59"/>
      <c r="LIS2741" s="59"/>
      <c r="LIT2741" s="59"/>
      <c r="LIU2741" s="59"/>
      <c r="LIV2741" s="59"/>
      <c r="LIW2741" s="59"/>
      <c r="LIX2741" s="59"/>
      <c r="LIY2741" s="59"/>
      <c r="LIZ2741" s="59"/>
      <c r="LJA2741" s="59"/>
      <c r="LJB2741" s="59"/>
      <c r="LJC2741" s="59"/>
      <c r="LJD2741" s="59"/>
      <c r="LJE2741" s="59"/>
      <c r="LJF2741" s="59"/>
      <c r="LJG2741" s="59"/>
      <c r="LJH2741" s="59"/>
      <c r="LJI2741" s="59"/>
      <c r="LJJ2741" s="59"/>
      <c r="LJK2741" s="59"/>
      <c r="LJL2741" s="59"/>
      <c r="LJM2741" s="59"/>
      <c r="LJN2741" s="59"/>
      <c r="LJO2741" s="59"/>
      <c r="LJP2741" s="59"/>
      <c r="LJQ2741" s="59"/>
      <c r="LJR2741" s="59"/>
      <c r="LJS2741" s="59"/>
      <c r="LJT2741" s="59"/>
      <c r="LJU2741" s="59"/>
      <c r="LJV2741" s="59"/>
      <c r="LJW2741" s="59"/>
      <c r="LJX2741" s="59"/>
      <c r="LJY2741" s="59"/>
      <c r="LJZ2741" s="59"/>
      <c r="LKA2741" s="59"/>
      <c r="LKB2741" s="59"/>
      <c r="LKC2741" s="59"/>
      <c r="LKD2741" s="59"/>
      <c r="LKE2741" s="59"/>
      <c r="LKF2741" s="59"/>
      <c r="LKG2741" s="59"/>
      <c r="LKH2741" s="59"/>
      <c r="LKI2741" s="59"/>
      <c r="LKJ2741" s="59"/>
      <c r="LKK2741" s="59"/>
      <c r="LKL2741" s="59"/>
      <c r="LKM2741" s="59"/>
      <c r="LKN2741" s="59"/>
      <c r="LKO2741" s="59"/>
      <c r="LKP2741" s="59"/>
      <c r="LKQ2741" s="59"/>
      <c r="LKR2741" s="59"/>
      <c r="LKS2741" s="59"/>
      <c r="LKT2741" s="59"/>
      <c r="LKU2741" s="59"/>
      <c r="LKV2741" s="59"/>
      <c r="LKW2741" s="59"/>
      <c r="LKX2741" s="59"/>
      <c r="LKY2741" s="59"/>
      <c r="LKZ2741" s="59"/>
      <c r="LLA2741" s="59"/>
      <c r="LLB2741" s="59"/>
      <c r="LLC2741" s="59"/>
      <c r="LLD2741" s="59"/>
      <c r="LLE2741" s="59"/>
      <c r="LLF2741" s="59"/>
      <c r="LLG2741" s="59"/>
      <c r="LLH2741" s="59"/>
      <c r="LLI2741" s="59"/>
      <c r="LLJ2741" s="59"/>
      <c r="LLK2741" s="59"/>
      <c r="LLL2741" s="59"/>
      <c r="LLM2741" s="59"/>
      <c r="LLN2741" s="59"/>
      <c r="LLO2741" s="59"/>
      <c r="LLP2741" s="59"/>
      <c r="LLQ2741" s="59"/>
      <c r="LLR2741" s="59"/>
      <c r="LLS2741" s="59"/>
      <c r="LLT2741" s="59"/>
      <c r="LLU2741" s="59"/>
      <c r="LLV2741" s="59"/>
      <c r="LLW2741" s="59"/>
      <c r="LLX2741" s="59"/>
      <c r="LLY2741" s="59"/>
      <c r="LLZ2741" s="59"/>
      <c r="LMA2741" s="59"/>
      <c r="LMB2741" s="59"/>
      <c r="LMC2741" s="59"/>
      <c r="LMD2741" s="59"/>
      <c r="LME2741" s="59"/>
      <c r="LMF2741" s="59"/>
      <c r="LMG2741" s="59"/>
      <c r="LMH2741" s="59"/>
      <c r="LMI2741" s="59"/>
      <c r="LMJ2741" s="59"/>
      <c r="LMK2741" s="59"/>
      <c r="LML2741" s="59"/>
      <c r="LMM2741" s="59"/>
      <c r="LMN2741" s="59"/>
      <c r="LMO2741" s="59"/>
      <c r="LMP2741" s="59"/>
      <c r="LMQ2741" s="59"/>
      <c r="LMR2741" s="59"/>
      <c r="LMS2741" s="59"/>
      <c r="LMT2741" s="59"/>
      <c r="LMU2741" s="59"/>
      <c r="LMV2741" s="59"/>
      <c r="LMW2741" s="59"/>
      <c r="LMX2741" s="59"/>
      <c r="LMY2741" s="59"/>
      <c r="LMZ2741" s="59"/>
      <c r="LNA2741" s="59"/>
      <c r="LNB2741" s="59"/>
      <c r="LNC2741" s="59"/>
      <c r="LND2741" s="59"/>
      <c r="LNE2741" s="59"/>
      <c r="LNF2741" s="59"/>
      <c r="LNG2741" s="59"/>
      <c r="LNH2741" s="59"/>
      <c r="LNI2741" s="59"/>
      <c r="LNJ2741" s="59"/>
      <c r="LNK2741" s="59"/>
      <c r="LNL2741" s="59"/>
      <c r="LNM2741" s="59"/>
      <c r="LNN2741" s="59"/>
      <c r="LNO2741" s="59"/>
      <c r="LNP2741" s="59"/>
      <c r="LNQ2741" s="59"/>
      <c r="LNR2741" s="59"/>
      <c r="LNS2741" s="59"/>
      <c r="LNT2741" s="59"/>
      <c r="LNU2741" s="59"/>
      <c r="LNV2741" s="59"/>
      <c r="LNW2741" s="59"/>
      <c r="LNX2741" s="59"/>
      <c r="LNY2741" s="59"/>
      <c r="LNZ2741" s="59"/>
      <c r="LOA2741" s="59"/>
      <c r="LOB2741" s="59"/>
      <c r="LOC2741" s="59"/>
      <c r="LOD2741" s="59"/>
      <c r="LOE2741" s="59"/>
      <c r="LOF2741" s="59"/>
      <c r="LOG2741" s="59"/>
      <c r="LOH2741" s="59"/>
      <c r="LOI2741" s="59"/>
      <c r="LOJ2741" s="59"/>
      <c r="LOK2741" s="59"/>
      <c r="LOL2741" s="59"/>
      <c r="LOM2741" s="59"/>
      <c r="LON2741" s="59"/>
      <c r="LOO2741" s="59"/>
      <c r="LOP2741" s="59"/>
      <c r="LOQ2741" s="59"/>
      <c r="LOR2741" s="59"/>
      <c r="LOS2741" s="59"/>
      <c r="LOT2741" s="59"/>
      <c r="LOU2741" s="59"/>
      <c r="LOV2741" s="59"/>
      <c r="LOW2741" s="59"/>
      <c r="LOX2741" s="59"/>
      <c r="LOY2741" s="59"/>
      <c r="LOZ2741" s="59"/>
      <c r="LPA2741" s="59"/>
      <c r="LPB2741" s="59"/>
      <c r="LPC2741" s="59"/>
      <c r="LPD2741" s="59"/>
      <c r="LPE2741" s="59"/>
      <c r="LPF2741" s="59"/>
      <c r="LPG2741" s="59"/>
      <c r="LPH2741" s="59"/>
      <c r="LPI2741" s="59"/>
      <c r="LPJ2741" s="59"/>
      <c r="LPK2741" s="59"/>
      <c r="LPL2741" s="59"/>
      <c r="LPM2741" s="59"/>
      <c r="LPN2741" s="59"/>
      <c r="LPO2741" s="59"/>
      <c r="LPP2741" s="59"/>
      <c r="LPQ2741" s="59"/>
      <c r="LPR2741" s="59"/>
      <c r="LPS2741" s="59"/>
      <c r="LPT2741" s="59"/>
      <c r="LPU2741" s="59"/>
      <c r="LPV2741" s="59"/>
      <c r="LPW2741" s="59"/>
      <c r="LPX2741" s="59"/>
      <c r="LPY2741" s="59"/>
      <c r="LPZ2741" s="59"/>
      <c r="LQA2741" s="59"/>
      <c r="LQB2741" s="59"/>
      <c r="LQC2741" s="59"/>
      <c r="LQD2741" s="59"/>
      <c r="LQE2741" s="59"/>
      <c r="LQF2741" s="59"/>
      <c r="LQG2741" s="59"/>
      <c r="LQH2741" s="59"/>
      <c r="LQI2741" s="59"/>
      <c r="LQJ2741" s="59"/>
      <c r="LQK2741" s="59"/>
      <c r="LQL2741" s="59"/>
      <c r="LQM2741" s="59"/>
      <c r="LQN2741" s="59"/>
      <c r="LQO2741" s="59"/>
      <c r="LQP2741" s="59"/>
      <c r="LQQ2741" s="59"/>
      <c r="LQR2741" s="59"/>
      <c r="LQS2741" s="59"/>
      <c r="LQT2741" s="59"/>
      <c r="LQU2741" s="59"/>
      <c r="LQV2741" s="59"/>
      <c r="LQW2741" s="59"/>
      <c r="LQX2741" s="59"/>
      <c r="LQY2741" s="59"/>
      <c r="LQZ2741" s="59"/>
      <c r="LRA2741" s="59"/>
      <c r="LRB2741" s="59"/>
      <c r="LRC2741" s="59"/>
      <c r="LRD2741" s="59"/>
      <c r="LRE2741" s="59"/>
      <c r="LRF2741" s="59"/>
      <c r="LRG2741" s="59"/>
      <c r="LRH2741" s="59"/>
      <c r="LRI2741" s="59"/>
      <c r="LRJ2741" s="59"/>
      <c r="LRK2741" s="59"/>
      <c r="LRL2741" s="59"/>
      <c r="LRM2741" s="59"/>
      <c r="LRN2741" s="59"/>
      <c r="LRO2741" s="59"/>
      <c r="LRP2741" s="59"/>
      <c r="LRQ2741" s="59"/>
      <c r="LRR2741" s="59"/>
      <c r="LRS2741" s="59"/>
      <c r="LRT2741" s="59"/>
      <c r="LRU2741" s="59"/>
      <c r="LRV2741" s="59"/>
      <c r="LRW2741" s="59"/>
      <c r="LRX2741" s="59"/>
      <c r="LRY2741" s="59"/>
      <c r="LRZ2741" s="59"/>
      <c r="LSA2741" s="59"/>
      <c r="LSB2741" s="59"/>
      <c r="LSC2741" s="59"/>
      <c r="LSD2741" s="59"/>
      <c r="LSE2741" s="59"/>
      <c r="LSF2741" s="59"/>
      <c r="LSG2741" s="59"/>
      <c r="LSH2741" s="59"/>
      <c r="LSI2741" s="59"/>
      <c r="LSJ2741" s="59"/>
      <c r="LSK2741" s="59"/>
      <c r="LSL2741" s="59"/>
      <c r="LSM2741" s="59"/>
      <c r="LSN2741" s="59"/>
      <c r="LSO2741" s="59"/>
      <c r="LSP2741" s="59"/>
      <c r="LSQ2741" s="59"/>
      <c r="LSR2741" s="59"/>
      <c r="LSS2741" s="59"/>
      <c r="LST2741" s="59"/>
      <c r="LSU2741" s="59"/>
      <c r="LSV2741" s="59"/>
      <c r="LSW2741" s="59"/>
      <c r="LSX2741" s="59"/>
      <c r="LSY2741" s="59"/>
      <c r="LSZ2741" s="59"/>
      <c r="LTA2741" s="59"/>
      <c r="LTB2741" s="59"/>
      <c r="LTC2741" s="59"/>
      <c r="LTD2741" s="59"/>
      <c r="LTE2741" s="59"/>
      <c r="LTF2741" s="59"/>
      <c r="LTG2741" s="59"/>
      <c r="LTH2741" s="59"/>
      <c r="LTI2741" s="59"/>
      <c r="LTJ2741" s="59"/>
      <c r="LTK2741" s="59"/>
      <c r="LTL2741" s="59"/>
      <c r="LTM2741" s="59"/>
      <c r="LTN2741" s="59"/>
      <c r="LTO2741" s="59"/>
      <c r="LTP2741" s="59"/>
      <c r="LTQ2741" s="59"/>
      <c r="LTR2741" s="59"/>
      <c r="LTS2741" s="59"/>
      <c r="LTT2741" s="59"/>
      <c r="LTU2741" s="59"/>
      <c r="LTV2741" s="59"/>
      <c r="LTW2741" s="59"/>
      <c r="LTX2741" s="59"/>
      <c r="LTY2741" s="59"/>
      <c r="LTZ2741" s="59"/>
      <c r="LUA2741" s="59"/>
      <c r="LUB2741" s="59"/>
      <c r="LUC2741" s="59"/>
      <c r="LUD2741" s="59"/>
      <c r="LUE2741" s="59"/>
      <c r="LUF2741" s="59"/>
      <c r="LUG2741" s="59"/>
      <c r="LUH2741" s="59"/>
      <c r="LUI2741" s="59"/>
      <c r="LUJ2741" s="59"/>
      <c r="LUK2741" s="59"/>
      <c r="LUL2741" s="59"/>
      <c r="LUM2741" s="59"/>
      <c r="LUN2741" s="59"/>
      <c r="LUO2741" s="59"/>
      <c r="LUP2741" s="59"/>
      <c r="LUQ2741" s="59"/>
      <c r="LUR2741" s="59"/>
      <c r="LUS2741" s="59"/>
      <c r="LUT2741" s="59"/>
      <c r="LUU2741" s="59"/>
      <c r="LUV2741" s="59"/>
      <c r="LUW2741" s="59"/>
      <c r="LUX2741" s="59"/>
      <c r="LUY2741" s="59"/>
      <c r="LUZ2741" s="59"/>
      <c r="LVA2741" s="59"/>
      <c r="LVB2741" s="59"/>
      <c r="LVC2741" s="59"/>
      <c r="LVD2741" s="59"/>
      <c r="LVE2741" s="59"/>
      <c r="LVF2741" s="59"/>
      <c r="LVG2741" s="59"/>
      <c r="LVH2741" s="59"/>
      <c r="LVI2741" s="59"/>
      <c r="LVJ2741" s="59"/>
      <c r="LVK2741" s="59"/>
      <c r="LVL2741" s="59"/>
      <c r="LVM2741" s="59"/>
      <c r="LVN2741" s="59"/>
      <c r="LVO2741" s="59"/>
      <c r="LVP2741" s="59"/>
      <c r="LVQ2741" s="59"/>
      <c r="LVR2741" s="59"/>
      <c r="LVS2741" s="59"/>
      <c r="LVT2741" s="59"/>
      <c r="LVU2741" s="59"/>
      <c r="LVV2741" s="59"/>
      <c r="LVW2741" s="59"/>
      <c r="LVX2741" s="59"/>
      <c r="LVY2741" s="59"/>
      <c r="LVZ2741" s="59"/>
      <c r="LWA2741" s="59"/>
      <c r="LWB2741" s="59"/>
      <c r="LWC2741" s="59"/>
      <c r="LWD2741" s="59"/>
      <c r="LWE2741" s="59"/>
      <c r="LWF2741" s="59"/>
      <c r="LWG2741" s="59"/>
      <c r="LWH2741" s="59"/>
      <c r="LWI2741" s="59"/>
      <c r="LWJ2741" s="59"/>
      <c r="LWK2741" s="59"/>
      <c r="LWL2741" s="59"/>
      <c r="LWM2741" s="59"/>
      <c r="LWN2741" s="59"/>
      <c r="LWO2741" s="59"/>
      <c r="LWP2741" s="59"/>
      <c r="LWQ2741" s="59"/>
      <c r="LWR2741" s="59"/>
      <c r="LWS2741" s="59"/>
      <c r="LWT2741" s="59"/>
      <c r="LWU2741" s="59"/>
      <c r="LWV2741" s="59"/>
      <c r="LWW2741" s="59"/>
      <c r="LWX2741" s="59"/>
      <c r="LWY2741" s="59"/>
      <c r="LWZ2741" s="59"/>
      <c r="LXA2741" s="59"/>
      <c r="LXB2741" s="59"/>
      <c r="LXC2741" s="59"/>
      <c r="LXD2741" s="59"/>
      <c r="LXE2741" s="59"/>
      <c r="LXF2741" s="59"/>
      <c r="LXG2741" s="59"/>
      <c r="LXH2741" s="59"/>
      <c r="LXI2741" s="59"/>
      <c r="LXJ2741" s="59"/>
      <c r="LXK2741" s="59"/>
      <c r="LXL2741" s="59"/>
      <c r="LXM2741" s="59"/>
      <c r="LXN2741" s="59"/>
      <c r="LXO2741" s="59"/>
      <c r="LXP2741" s="59"/>
      <c r="LXQ2741" s="59"/>
      <c r="LXR2741" s="59"/>
      <c r="LXS2741" s="59"/>
      <c r="LXT2741" s="59"/>
      <c r="LXU2741" s="59"/>
      <c r="LXV2741" s="59"/>
      <c r="LXW2741" s="59"/>
      <c r="LXX2741" s="59"/>
      <c r="LXY2741" s="59"/>
      <c r="LXZ2741" s="59"/>
      <c r="LYA2741" s="59"/>
      <c r="LYB2741" s="59"/>
      <c r="LYC2741" s="59"/>
      <c r="LYD2741" s="59"/>
      <c r="LYE2741" s="59"/>
      <c r="LYF2741" s="59"/>
      <c r="LYG2741" s="59"/>
      <c r="LYH2741" s="59"/>
      <c r="LYI2741" s="59"/>
      <c r="LYJ2741" s="59"/>
      <c r="LYK2741" s="59"/>
      <c r="LYL2741" s="59"/>
      <c r="LYM2741" s="59"/>
      <c r="LYN2741" s="59"/>
      <c r="LYO2741" s="59"/>
      <c r="LYP2741" s="59"/>
      <c r="LYQ2741" s="59"/>
      <c r="LYR2741" s="59"/>
      <c r="LYS2741" s="59"/>
      <c r="LYT2741" s="59"/>
      <c r="LYU2741" s="59"/>
      <c r="LYV2741" s="59"/>
      <c r="LYW2741" s="59"/>
      <c r="LYX2741" s="59"/>
      <c r="LYY2741" s="59"/>
      <c r="LYZ2741" s="59"/>
      <c r="LZA2741" s="59"/>
      <c r="LZB2741" s="59"/>
      <c r="LZC2741" s="59"/>
      <c r="LZD2741" s="59"/>
      <c r="LZE2741" s="59"/>
      <c r="LZF2741" s="59"/>
      <c r="LZG2741" s="59"/>
      <c r="LZH2741" s="59"/>
      <c r="LZI2741" s="59"/>
      <c r="LZJ2741" s="59"/>
      <c r="LZK2741" s="59"/>
      <c r="LZL2741" s="59"/>
      <c r="LZM2741" s="59"/>
      <c r="LZN2741" s="59"/>
      <c r="LZO2741" s="59"/>
      <c r="LZP2741" s="59"/>
      <c r="LZQ2741" s="59"/>
      <c r="LZR2741" s="59"/>
      <c r="LZS2741" s="59"/>
      <c r="LZT2741" s="59"/>
      <c r="LZU2741" s="59"/>
      <c r="LZV2741" s="59"/>
      <c r="LZW2741" s="59"/>
      <c r="LZX2741" s="59"/>
      <c r="LZY2741" s="59"/>
      <c r="LZZ2741" s="59"/>
      <c r="MAA2741" s="59"/>
      <c r="MAB2741" s="59"/>
      <c r="MAC2741" s="59"/>
      <c r="MAD2741" s="59"/>
      <c r="MAE2741" s="59"/>
      <c r="MAF2741" s="59"/>
      <c r="MAG2741" s="59"/>
      <c r="MAH2741" s="59"/>
      <c r="MAI2741" s="59"/>
      <c r="MAJ2741" s="59"/>
      <c r="MAK2741" s="59"/>
      <c r="MAL2741" s="59"/>
      <c r="MAM2741" s="59"/>
      <c r="MAN2741" s="59"/>
      <c r="MAO2741" s="59"/>
      <c r="MAP2741" s="59"/>
      <c r="MAQ2741" s="59"/>
      <c r="MAR2741" s="59"/>
      <c r="MAS2741" s="59"/>
      <c r="MAT2741" s="59"/>
      <c r="MAU2741" s="59"/>
      <c r="MAV2741" s="59"/>
      <c r="MAW2741" s="59"/>
      <c r="MAX2741" s="59"/>
      <c r="MAY2741" s="59"/>
      <c r="MAZ2741" s="59"/>
      <c r="MBA2741" s="59"/>
      <c r="MBB2741" s="59"/>
      <c r="MBC2741" s="59"/>
      <c r="MBD2741" s="59"/>
      <c r="MBE2741" s="59"/>
      <c r="MBF2741" s="59"/>
      <c r="MBG2741" s="59"/>
      <c r="MBH2741" s="59"/>
      <c r="MBI2741" s="59"/>
      <c r="MBJ2741" s="59"/>
      <c r="MBK2741" s="59"/>
      <c r="MBL2741" s="59"/>
      <c r="MBM2741" s="59"/>
      <c r="MBN2741" s="59"/>
      <c r="MBO2741" s="59"/>
      <c r="MBP2741" s="59"/>
      <c r="MBQ2741" s="59"/>
      <c r="MBR2741" s="59"/>
      <c r="MBS2741" s="59"/>
      <c r="MBT2741" s="59"/>
      <c r="MBU2741" s="59"/>
      <c r="MBV2741" s="59"/>
      <c r="MBW2741" s="59"/>
      <c r="MBX2741" s="59"/>
      <c r="MBY2741" s="59"/>
      <c r="MBZ2741" s="59"/>
      <c r="MCA2741" s="59"/>
      <c r="MCB2741" s="59"/>
      <c r="MCC2741" s="59"/>
      <c r="MCD2741" s="59"/>
      <c r="MCE2741" s="59"/>
      <c r="MCF2741" s="59"/>
      <c r="MCG2741" s="59"/>
      <c r="MCH2741" s="59"/>
      <c r="MCI2741" s="59"/>
      <c r="MCJ2741" s="59"/>
      <c r="MCK2741" s="59"/>
      <c r="MCL2741" s="59"/>
      <c r="MCM2741" s="59"/>
      <c r="MCN2741" s="59"/>
      <c r="MCO2741" s="59"/>
      <c r="MCP2741" s="59"/>
      <c r="MCQ2741" s="59"/>
      <c r="MCR2741" s="59"/>
      <c r="MCS2741" s="59"/>
      <c r="MCT2741" s="59"/>
      <c r="MCU2741" s="59"/>
      <c r="MCV2741" s="59"/>
      <c r="MCW2741" s="59"/>
      <c r="MCX2741" s="59"/>
      <c r="MCY2741" s="59"/>
      <c r="MCZ2741" s="59"/>
      <c r="MDA2741" s="59"/>
      <c r="MDB2741" s="59"/>
      <c r="MDC2741" s="59"/>
      <c r="MDD2741" s="59"/>
      <c r="MDE2741" s="59"/>
      <c r="MDF2741" s="59"/>
      <c r="MDG2741" s="59"/>
      <c r="MDH2741" s="59"/>
      <c r="MDI2741" s="59"/>
      <c r="MDJ2741" s="59"/>
      <c r="MDK2741" s="59"/>
      <c r="MDL2741" s="59"/>
      <c r="MDM2741" s="59"/>
      <c r="MDN2741" s="59"/>
      <c r="MDO2741" s="59"/>
      <c r="MDP2741" s="59"/>
      <c r="MDQ2741" s="59"/>
      <c r="MDR2741" s="59"/>
      <c r="MDS2741" s="59"/>
      <c r="MDT2741" s="59"/>
      <c r="MDU2741" s="59"/>
      <c r="MDV2741" s="59"/>
      <c r="MDW2741" s="59"/>
      <c r="MDX2741" s="59"/>
      <c r="MDY2741" s="59"/>
      <c r="MDZ2741" s="59"/>
      <c r="MEA2741" s="59"/>
      <c r="MEB2741" s="59"/>
      <c r="MEC2741" s="59"/>
      <c r="MED2741" s="59"/>
      <c r="MEE2741" s="59"/>
      <c r="MEF2741" s="59"/>
      <c r="MEG2741" s="59"/>
      <c r="MEH2741" s="59"/>
      <c r="MEI2741" s="59"/>
      <c r="MEJ2741" s="59"/>
      <c r="MEK2741" s="59"/>
      <c r="MEL2741" s="59"/>
      <c r="MEM2741" s="59"/>
      <c r="MEN2741" s="59"/>
      <c r="MEO2741" s="59"/>
      <c r="MEP2741" s="59"/>
      <c r="MEQ2741" s="59"/>
      <c r="MER2741" s="59"/>
      <c r="MES2741" s="59"/>
      <c r="MET2741" s="59"/>
      <c r="MEU2741" s="59"/>
      <c r="MEV2741" s="59"/>
      <c r="MEW2741" s="59"/>
      <c r="MEX2741" s="59"/>
      <c r="MEY2741" s="59"/>
      <c r="MEZ2741" s="59"/>
      <c r="MFA2741" s="59"/>
      <c r="MFB2741" s="59"/>
      <c r="MFC2741" s="59"/>
      <c r="MFD2741" s="59"/>
      <c r="MFE2741" s="59"/>
      <c r="MFF2741" s="59"/>
      <c r="MFG2741" s="59"/>
      <c r="MFH2741" s="59"/>
      <c r="MFI2741" s="59"/>
      <c r="MFJ2741" s="59"/>
      <c r="MFK2741" s="59"/>
      <c r="MFL2741" s="59"/>
      <c r="MFM2741" s="59"/>
      <c r="MFN2741" s="59"/>
      <c r="MFO2741" s="59"/>
      <c r="MFP2741" s="59"/>
      <c r="MFQ2741" s="59"/>
      <c r="MFR2741" s="59"/>
      <c r="MFS2741" s="59"/>
      <c r="MFT2741" s="59"/>
      <c r="MFU2741" s="59"/>
      <c r="MFV2741" s="59"/>
      <c r="MFW2741" s="59"/>
      <c r="MFX2741" s="59"/>
      <c r="MFY2741" s="59"/>
      <c r="MFZ2741" s="59"/>
      <c r="MGA2741" s="59"/>
      <c r="MGB2741" s="59"/>
      <c r="MGC2741" s="59"/>
      <c r="MGD2741" s="59"/>
      <c r="MGE2741" s="59"/>
      <c r="MGF2741" s="59"/>
      <c r="MGG2741" s="59"/>
      <c r="MGH2741" s="59"/>
      <c r="MGI2741" s="59"/>
      <c r="MGJ2741" s="59"/>
      <c r="MGK2741" s="59"/>
      <c r="MGL2741" s="59"/>
      <c r="MGM2741" s="59"/>
      <c r="MGN2741" s="59"/>
      <c r="MGO2741" s="59"/>
      <c r="MGP2741" s="59"/>
      <c r="MGQ2741" s="59"/>
      <c r="MGR2741" s="59"/>
      <c r="MGS2741" s="59"/>
      <c r="MGT2741" s="59"/>
      <c r="MGU2741" s="59"/>
      <c r="MGV2741" s="59"/>
      <c r="MGW2741" s="59"/>
      <c r="MGX2741" s="59"/>
      <c r="MGY2741" s="59"/>
      <c r="MGZ2741" s="59"/>
      <c r="MHA2741" s="59"/>
      <c r="MHB2741" s="59"/>
      <c r="MHC2741" s="59"/>
      <c r="MHD2741" s="59"/>
      <c r="MHE2741" s="59"/>
      <c r="MHF2741" s="59"/>
      <c r="MHG2741" s="59"/>
      <c r="MHH2741" s="59"/>
      <c r="MHI2741" s="59"/>
      <c r="MHJ2741" s="59"/>
      <c r="MHK2741" s="59"/>
      <c r="MHL2741" s="59"/>
      <c r="MHM2741" s="59"/>
      <c r="MHN2741" s="59"/>
      <c r="MHO2741" s="59"/>
      <c r="MHP2741" s="59"/>
      <c r="MHQ2741" s="59"/>
      <c r="MHR2741" s="59"/>
      <c r="MHS2741" s="59"/>
      <c r="MHT2741" s="59"/>
      <c r="MHU2741" s="59"/>
      <c r="MHV2741" s="59"/>
      <c r="MHW2741" s="59"/>
      <c r="MHX2741" s="59"/>
      <c r="MHY2741" s="59"/>
      <c r="MHZ2741" s="59"/>
      <c r="MIA2741" s="59"/>
      <c r="MIB2741" s="59"/>
      <c r="MIC2741" s="59"/>
      <c r="MID2741" s="59"/>
      <c r="MIE2741" s="59"/>
      <c r="MIF2741" s="59"/>
      <c r="MIG2741" s="59"/>
      <c r="MIH2741" s="59"/>
      <c r="MII2741" s="59"/>
      <c r="MIJ2741" s="59"/>
      <c r="MIK2741" s="59"/>
      <c r="MIL2741" s="59"/>
      <c r="MIM2741" s="59"/>
      <c r="MIN2741" s="59"/>
      <c r="MIO2741" s="59"/>
      <c r="MIP2741" s="59"/>
      <c r="MIQ2741" s="59"/>
      <c r="MIR2741" s="59"/>
      <c r="MIS2741" s="59"/>
      <c r="MIT2741" s="59"/>
      <c r="MIU2741" s="59"/>
      <c r="MIV2741" s="59"/>
      <c r="MIW2741" s="59"/>
      <c r="MIX2741" s="59"/>
      <c r="MIY2741" s="59"/>
      <c r="MIZ2741" s="59"/>
      <c r="MJA2741" s="59"/>
      <c r="MJB2741" s="59"/>
      <c r="MJC2741" s="59"/>
      <c r="MJD2741" s="59"/>
      <c r="MJE2741" s="59"/>
      <c r="MJF2741" s="59"/>
      <c r="MJG2741" s="59"/>
      <c r="MJH2741" s="59"/>
      <c r="MJI2741" s="59"/>
      <c r="MJJ2741" s="59"/>
      <c r="MJK2741" s="59"/>
      <c r="MJL2741" s="59"/>
      <c r="MJM2741" s="59"/>
      <c r="MJN2741" s="59"/>
      <c r="MJO2741" s="59"/>
      <c r="MJP2741" s="59"/>
      <c r="MJQ2741" s="59"/>
      <c r="MJR2741" s="59"/>
      <c r="MJS2741" s="59"/>
      <c r="MJT2741" s="59"/>
      <c r="MJU2741" s="59"/>
      <c r="MJV2741" s="59"/>
      <c r="MJW2741" s="59"/>
      <c r="MJX2741" s="59"/>
      <c r="MJY2741" s="59"/>
      <c r="MJZ2741" s="59"/>
      <c r="MKA2741" s="59"/>
      <c r="MKB2741" s="59"/>
      <c r="MKC2741" s="59"/>
      <c r="MKD2741" s="59"/>
      <c r="MKE2741" s="59"/>
      <c r="MKF2741" s="59"/>
      <c r="MKG2741" s="59"/>
      <c r="MKH2741" s="59"/>
      <c r="MKI2741" s="59"/>
      <c r="MKJ2741" s="59"/>
      <c r="MKK2741" s="59"/>
      <c r="MKL2741" s="59"/>
      <c r="MKM2741" s="59"/>
      <c r="MKN2741" s="59"/>
      <c r="MKO2741" s="59"/>
      <c r="MKP2741" s="59"/>
      <c r="MKQ2741" s="59"/>
      <c r="MKR2741" s="59"/>
      <c r="MKS2741" s="59"/>
      <c r="MKT2741" s="59"/>
      <c r="MKU2741" s="59"/>
      <c r="MKV2741" s="59"/>
      <c r="MKW2741" s="59"/>
      <c r="MKX2741" s="59"/>
      <c r="MKY2741" s="59"/>
      <c r="MKZ2741" s="59"/>
      <c r="MLA2741" s="59"/>
      <c r="MLB2741" s="59"/>
      <c r="MLC2741" s="59"/>
      <c r="MLD2741" s="59"/>
      <c r="MLE2741" s="59"/>
      <c r="MLF2741" s="59"/>
      <c r="MLG2741" s="59"/>
      <c r="MLH2741" s="59"/>
      <c r="MLI2741" s="59"/>
      <c r="MLJ2741" s="59"/>
      <c r="MLK2741" s="59"/>
      <c r="MLL2741" s="59"/>
      <c r="MLM2741" s="59"/>
      <c r="MLN2741" s="59"/>
      <c r="MLO2741" s="59"/>
      <c r="MLP2741" s="59"/>
      <c r="MLQ2741" s="59"/>
      <c r="MLR2741" s="59"/>
      <c r="MLS2741" s="59"/>
      <c r="MLT2741" s="59"/>
      <c r="MLU2741" s="59"/>
      <c r="MLV2741" s="59"/>
      <c r="MLW2741" s="59"/>
      <c r="MLX2741" s="59"/>
      <c r="MLY2741" s="59"/>
      <c r="MLZ2741" s="59"/>
      <c r="MMA2741" s="59"/>
      <c r="MMB2741" s="59"/>
      <c r="MMC2741" s="59"/>
      <c r="MMD2741" s="59"/>
      <c r="MME2741" s="59"/>
      <c r="MMF2741" s="59"/>
      <c r="MMG2741" s="59"/>
      <c r="MMH2741" s="59"/>
      <c r="MMI2741" s="59"/>
      <c r="MMJ2741" s="59"/>
      <c r="MMK2741" s="59"/>
      <c r="MML2741" s="59"/>
      <c r="MMM2741" s="59"/>
      <c r="MMN2741" s="59"/>
      <c r="MMO2741" s="59"/>
      <c r="MMP2741" s="59"/>
      <c r="MMQ2741" s="59"/>
      <c r="MMR2741" s="59"/>
      <c r="MMS2741" s="59"/>
      <c r="MMT2741" s="59"/>
      <c r="MMU2741" s="59"/>
      <c r="MMV2741" s="59"/>
      <c r="MMW2741" s="59"/>
      <c r="MMX2741" s="59"/>
      <c r="MMY2741" s="59"/>
      <c r="MMZ2741" s="59"/>
      <c r="MNA2741" s="59"/>
      <c r="MNB2741" s="59"/>
      <c r="MNC2741" s="59"/>
      <c r="MND2741" s="59"/>
      <c r="MNE2741" s="59"/>
      <c r="MNF2741" s="59"/>
      <c r="MNG2741" s="59"/>
      <c r="MNH2741" s="59"/>
      <c r="MNI2741" s="59"/>
      <c r="MNJ2741" s="59"/>
      <c r="MNK2741" s="59"/>
      <c r="MNL2741" s="59"/>
      <c r="MNM2741" s="59"/>
      <c r="MNN2741" s="59"/>
      <c r="MNO2741" s="59"/>
      <c r="MNP2741" s="59"/>
      <c r="MNQ2741" s="59"/>
      <c r="MNR2741" s="59"/>
      <c r="MNS2741" s="59"/>
      <c r="MNT2741" s="59"/>
      <c r="MNU2741" s="59"/>
      <c r="MNV2741" s="59"/>
      <c r="MNW2741" s="59"/>
      <c r="MNX2741" s="59"/>
      <c r="MNY2741" s="59"/>
      <c r="MNZ2741" s="59"/>
      <c r="MOA2741" s="59"/>
      <c r="MOB2741" s="59"/>
      <c r="MOC2741" s="59"/>
      <c r="MOD2741" s="59"/>
      <c r="MOE2741" s="59"/>
      <c r="MOF2741" s="59"/>
      <c r="MOG2741" s="59"/>
      <c r="MOH2741" s="59"/>
      <c r="MOI2741" s="59"/>
      <c r="MOJ2741" s="59"/>
      <c r="MOK2741" s="59"/>
      <c r="MOL2741" s="59"/>
      <c r="MOM2741" s="59"/>
      <c r="MON2741" s="59"/>
      <c r="MOO2741" s="59"/>
      <c r="MOP2741" s="59"/>
      <c r="MOQ2741" s="59"/>
      <c r="MOR2741" s="59"/>
      <c r="MOS2741" s="59"/>
      <c r="MOT2741" s="59"/>
      <c r="MOU2741" s="59"/>
      <c r="MOV2741" s="59"/>
      <c r="MOW2741" s="59"/>
      <c r="MOX2741" s="59"/>
      <c r="MOY2741" s="59"/>
      <c r="MOZ2741" s="59"/>
      <c r="MPA2741" s="59"/>
      <c r="MPB2741" s="59"/>
      <c r="MPC2741" s="59"/>
      <c r="MPD2741" s="59"/>
      <c r="MPE2741" s="59"/>
      <c r="MPF2741" s="59"/>
      <c r="MPG2741" s="59"/>
      <c r="MPH2741" s="59"/>
      <c r="MPI2741" s="59"/>
      <c r="MPJ2741" s="59"/>
      <c r="MPK2741" s="59"/>
      <c r="MPL2741" s="59"/>
      <c r="MPM2741" s="59"/>
      <c r="MPN2741" s="59"/>
      <c r="MPO2741" s="59"/>
      <c r="MPP2741" s="59"/>
      <c r="MPQ2741" s="59"/>
      <c r="MPR2741" s="59"/>
      <c r="MPS2741" s="59"/>
      <c r="MPT2741" s="59"/>
      <c r="MPU2741" s="59"/>
      <c r="MPV2741" s="59"/>
      <c r="MPW2741" s="59"/>
      <c r="MPX2741" s="59"/>
      <c r="MPY2741" s="59"/>
      <c r="MPZ2741" s="59"/>
      <c r="MQA2741" s="59"/>
      <c r="MQB2741" s="59"/>
      <c r="MQC2741" s="59"/>
      <c r="MQD2741" s="59"/>
      <c r="MQE2741" s="59"/>
      <c r="MQF2741" s="59"/>
      <c r="MQG2741" s="59"/>
      <c r="MQH2741" s="59"/>
      <c r="MQI2741" s="59"/>
      <c r="MQJ2741" s="59"/>
      <c r="MQK2741" s="59"/>
      <c r="MQL2741" s="59"/>
      <c r="MQM2741" s="59"/>
      <c r="MQN2741" s="59"/>
      <c r="MQO2741" s="59"/>
      <c r="MQP2741" s="59"/>
      <c r="MQQ2741" s="59"/>
      <c r="MQR2741" s="59"/>
      <c r="MQS2741" s="59"/>
      <c r="MQT2741" s="59"/>
      <c r="MQU2741" s="59"/>
      <c r="MQV2741" s="59"/>
      <c r="MQW2741" s="59"/>
      <c r="MQX2741" s="59"/>
      <c r="MQY2741" s="59"/>
      <c r="MQZ2741" s="59"/>
      <c r="MRA2741" s="59"/>
      <c r="MRB2741" s="59"/>
      <c r="MRC2741" s="59"/>
      <c r="MRD2741" s="59"/>
      <c r="MRE2741" s="59"/>
      <c r="MRF2741" s="59"/>
      <c r="MRG2741" s="59"/>
      <c r="MRH2741" s="59"/>
      <c r="MRI2741" s="59"/>
      <c r="MRJ2741" s="59"/>
      <c r="MRK2741" s="59"/>
      <c r="MRL2741" s="59"/>
      <c r="MRM2741" s="59"/>
      <c r="MRN2741" s="59"/>
      <c r="MRO2741" s="59"/>
      <c r="MRP2741" s="59"/>
      <c r="MRQ2741" s="59"/>
      <c r="MRR2741" s="59"/>
      <c r="MRS2741" s="59"/>
      <c r="MRT2741" s="59"/>
      <c r="MRU2741" s="59"/>
      <c r="MRV2741" s="59"/>
      <c r="MRW2741" s="59"/>
      <c r="MRX2741" s="59"/>
      <c r="MRY2741" s="59"/>
      <c r="MRZ2741" s="59"/>
      <c r="MSA2741" s="59"/>
      <c r="MSB2741" s="59"/>
      <c r="MSC2741" s="59"/>
      <c r="MSD2741" s="59"/>
      <c r="MSE2741" s="59"/>
      <c r="MSF2741" s="59"/>
      <c r="MSG2741" s="59"/>
      <c r="MSH2741" s="59"/>
      <c r="MSI2741" s="59"/>
      <c r="MSJ2741" s="59"/>
      <c r="MSK2741" s="59"/>
      <c r="MSL2741" s="59"/>
      <c r="MSM2741" s="59"/>
      <c r="MSN2741" s="59"/>
      <c r="MSO2741" s="59"/>
      <c r="MSP2741" s="59"/>
      <c r="MSQ2741" s="59"/>
      <c r="MSR2741" s="59"/>
      <c r="MSS2741" s="59"/>
      <c r="MST2741" s="59"/>
      <c r="MSU2741" s="59"/>
      <c r="MSV2741" s="59"/>
      <c r="MSW2741" s="59"/>
      <c r="MSX2741" s="59"/>
      <c r="MSY2741" s="59"/>
      <c r="MSZ2741" s="59"/>
      <c r="MTA2741" s="59"/>
      <c r="MTB2741" s="59"/>
      <c r="MTC2741" s="59"/>
      <c r="MTD2741" s="59"/>
      <c r="MTE2741" s="59"/>
      <c r="MTF2741" s="59"/>
      <c r="MTG2741" s="59"/>
      <c r="MTH2741" s="59"/>
      <c r="MTI2741" s="59"/>
      <c r="MTJ2741" s="59"/>
      <c r="MTK2741" s="59"/>
      <c r="MTL2741" s="59"/>
      <c r="MTM2741" s="59"/>
      <c r="MTN2741" s="59"/>
      <c r="MTO2741" s="59"/>
      <c r="MTP2741" s="59"/>
      <c r="MTQ2741" s="59"/>
      <c r="MTR2741" s="59"/>
      <c r="MTS2741" s="59"/>
      <c r="MTT2741" s="59"/>
      <c r="MTU2741" s="59"/>
      <c r="MTV2741" s="59"/>
      <c r="MTW2741" s="59"/>
      <c r="MTX2741" s="59"/>
      <c r="MTY2741" s="59"/>
      <c r="MTZ2741" s="59"/>
      <c r="MUA2741" s="59"/>
      <c r="MUB2741" s="59"/>
      <c r="MUC2741" s="59"/>
      <c r="MUD2741" s="59"/>
      <c r="MUE2741" s="59"/>
      <c r="MUF2741" s="59"/>
      <c r="MUG2741" s="59"/>
      <c r="MUH2741" s="59"/>
      <c r="MUI2741" s="59"/>
      <c r="MUJ2741" s="59"/>
      <c r="MUK2741" s="59"/>
      <c r="MUL2741" s="59"/>
      <c r="MUM2741" s="59"/>
      <c r="MUN2741" s="59"/>
      <c r="MUO2741" s="59"/>
      <c r="MUP2741" s="59"/>
      <c r="MUQ2741" s="59"/>
      <c r="MUR2741" s="59"/>
      <c r="MUS2741" s="59"/>
      <c r="MUT2741" s="59"/>
      <c r="MUU2741" s="59"/>
      <c r="MUV2741" s="59"/>
      <c r="MUW2741" s="59"/>
      <c r="MUX2741" s="59"/>
      <c r="MUY2741" s="59"/>
      <c r="MUZ2741" s="59"/>
      <c r="MVA2741" s="59"/>
      <c r="MVB2741" s="59"/>
      <c r="MVC2741" s="59"/>
      <c r="MVD2741" s="59"/>
      <c r="MVE2741" s="59"/>
      <c r="MVF2741" s="59"/>
      <c r="MVG2741" s="59"/>
      <c r="MVH2741" s="59"/>
      <c r="MVI2741" s="59"/>
      <c r="MVJ2741" s="59"/>
      <c r="MVK2741" s="59"/>
      <c r="MVL2741" s="59"/>
      <c r="MVM2741" s="59"/>
      <c r="MVN2741" s="59"/>
      <c r="MVO2741" s="59"/>
      <c r="MVP2741" s="59"/>
      <c r="MVQ2741" s="59"/>
      <c r="MVR2741" s="59"/>
      <c r="MVS2741" s="59"/>
      <c r="MVT2741" s="59"/>
      <c r="MVU2741" s="59"/>
      <c r="MVV2741" s="59"/>
      <c r="MVW2741" s="59"/>
      <c r="MVX2741" s="59"/>
      <c r="MVY2741" s="59"/>
      <c r="MVZ2741" s="59"/>
      <c r="MWA2741" s="59"/>
      <c r="MWB2741" s="59"/>
      <c r="MWC2741" s="59"/>
      <c r="MWD2741" s="59"/>
      <c r="MWE2741" s="59"/>
      <c r="MWF2741" s="59"/>
      <c r="MWG2741" s="59"/>
      <c r="MWH2741" s="59"/>
      <c r="MWI2741" s="59"/>
      <c r="MWJ2741" s="59"/>
      <c r="MWK2741" s="59"/>
      <c r="MWL2741" s="59"/>
      <c r="MWM2741" s="59"/>
      <c r="MWN2741" s="59"/>
      <c r="MWO2741" s="59"/>
      <c r="MWP2741" s="59"/>
      <c r="MWQ2741" s="59"/>
      <c r="MWR2741" s="59"/>
      <c r="MWS2741" s="59"/>
      <c r="MWT2741" s="59"/>
      <c r="MWU2741" s="59"/>
      <c r="MWV2741" s="59"/>
      <c r="MWW2741" s="59"/>
      <c r="MWX2741" s="59"/>
      <c r="MWY2741" s="59"/>
      <c r="MWZ2741" s="59"/>
      <c r="MXA2741" s="59"/>
      <c r="MXB2741" s="59"/>
      <c r="MXC2741" s="59"/>
      <c r="MXD2741" s="59"/>
      <c r="MXE2741" s="59"/>
      <c r="MXF2741" s="59"/>
      <c r="MXG2741" s="59"/>
      <c r="MXH2741" s="59"/>
      <c r="MXI2741" s="59"/>
      <c r="MXJ2741" s="59"/>
      <c r="MXK2741" s="59"/>
      <c r="MXL2741" s="59"/>
      <c r="MXM2741" s="59"/>
      <c r="MXN2741" s="59"/>
      <c r="MXO2741" s="59"/>
      <c r="MXP2741" s="59"/>
      <c r="MXQ2741" s="59"/>
      <c r="MXR2741" s="59"/>
      <c r="MXS2741" s="59"/>
      <c r="MXT2741" s="59"/>
      <c r="MXU2741" s="59"/>
      <c r="MXV2741" s="59"/>
      <c r="MXW2741" s="59"/>
      <c r="MXX2741" s="59"/>
      <c r="MXY2741" s="59"/>
      <c r="MXZ2741" s="59"/>
      <c r="MYA2741" s="59"/>
      <c r="MYB2741" s="59"/>
      <c r="MYC2741" s="59"/>
      <c r="MYD2741" s="59"/>
      <c r="MYE2741" s="59"/>
      <c r="MYF2741" s="59"/>
      <c r="MYG2741" s="59"/>
      <c r="MYH2741" s="59"/>
      <c r="MYI2741" s="59"/>
      <c r="MYJ2741" s="59"/>
      <c r="MYK2741" s="59"/>
      <c r="MYL2741" s="59"/>
      <c r="MYM2741" s="59"/>
      <c r="MYN2741" s="59"/>
      <c r="MYO2741" s="59"/>
      <c r="MYP2741" s="59"/>
      <c r="MYQ2741" s="59"/>
      <c r="MYR2741" s="59"/>
      <c r="MYS2741" s="59"/>
      <c r="MYT2741" s="59"/>
      <c r="MYU2741" s="59"/>
      <c r="MYV2741" s="59"/>
      <c r="MYW2741" s="59"/>
      <c r="MYX2741" s="59"/>
      <c r="MYY2741" s="59"/>
      <c r="MYZ2741" s="59"/>
      <c r="MZA2741" s="59"/>
      <c r="MZB2741" s="59"/>
      <c r="MZC2741" s="59"/>
      <c r="MZD2741" s="59"/>
      <c r="MZE2741" s="59"/>
      <c r="MZF2741" s="59"/>
      <c r="MZG2741" s="59"/>
      <c r="MZH2741" s="59"/>
      <c r="MZI2741" s="59"/>
      <c r="MZJ2741" s="59"/>
      <c r="MZK2741" s="59"/>
      <c r="MZL2741" s="59"/>
      <c r="MZM2741" s="59"/>
      <c r="MZN2741" s="59"/>
      <c r="MZO2741" s="59"/>
      <c r="MZP2741" s="59"/>
      <c r="MZQ2741" s="59"/>
      <c r="MZR2741" s="59"/>
      <c r="MZS2741" s="59"/>
      <c r="MZT2741" s="59"/>
      <c r="MZU2741" s="59"/>
      <c r="MZV2741" s="59"/>
      <c r="MZW2741" s="59"/>
      <c r="MZX2741" s="59"/>
      <c r="MZY2741" s="59"/>
      <c r="MZZ2741" s="59"/>
      <c r="NAA2741" s="59"/>
      <c r="NAB2741" s="59"/>
      <c r="NAC2741" s="59"/>
      <c r="NAD2741" s="59"/>
      <c r="NAE2741" s="59"/>
      <c r="NAF2741" s="59"/>
      <c r="NAG2741" s="59"/>
      <c r="NAH2741" s="59"/>
      <c r="NAI2741" s="59"/>
      <c r="NAJ2741" s="59"/>
      <c r="NAK2741" s="59"/>
      <c r="NAL2741" s="59"/>
      <c r="NAM2741" s="59"/>
      <c r="NAN2741" s="59"/>
      <c r="NAO2741" s="59"/>
      <c r="NAP2741" s="59"/>
      <c r="NAQ2741" s="59"/>
      <c r="NAR2741" s="59"/>
      <c r="NAS2741" s="59"/>
      <c r="NAT2741" s="59"/>
      <c r="NAU2741" s="59"/>
      <c r="NAV2741" s="59"/>
      <c r="NAW2741" s="59"/>
      <c r="NAX2741" s="59"/>
      <c r="NAY2741" s="59"/>
      <c r="NAZ2741" s="59"/>
      <c r="NBA2741" s="59"/>
      <c r="NBB2741" s="59"/>
      <c r="NBC2741" s="59"/>
      <c r="NBD2741" s="59"/>
      <c r="NBE2741" s="59"/>
      <c r="NBF2741" s="59"/>
      <c r="NBG2741" s="59"/>
      <c r="NBH2741" s="59"/>
      <c r="NBI2741" s="59"/>
      <c r="NBJ2741" s="59"/>
      <c r="NBK2741" s="59"/>
      <c r="NBL2741" s="59"/>
      <c r="NBM2741" s="59"/>
      <c r="NBN2741" s="59"/>
      <c r="NBO2741" s="59"/>
      <c r="NBP2741" s="59"/>
      <c r="NBQ2741" s="59"/>
      <c r="NBR2741" s="59"/>
      <c r="NBS2741" s="59"/>
      <c r="NBT2741" s="59"/>
      <c r="NBU2741" s="59"/>
      <c r="NBV2741" s="59"/>
      <c r="NBW2741" s="59"/>
      <c r="NBX2741" s="59"/>
      <c r="NBY2741" s="59"/>
      <c r="NBZ2741" s="59"/>
      <c r="NCA2741" s="59"/>
      <c r="NCB2741" s="59"/>
      <c r="NCC2741" s="59"/>
      <c r="NCD2741" s="59"/>
      <c r="NCE2741" s="59"/>
      <c r="NCF2741" s="59"/>
      <c r="NCG2741" s="59"/>
      <c r="NCH2741" s="59"/>
      <c r="NCI2741" s="59"/>
      <c r="NCJ2741" s="59"/>
      <c r="NCK2741" s="59"/>
      <c r="NCL2741" s="59"/>
      <c r="NCM2741" s="59"/>
      <c r="NCN2741" s="59"/>
      <c r="NCO2741" s="59"/>
      <c r="NCP2741" s="59"/>
      <c r="NCQ2741" s="59"/>
      <c r="NCR2741" s="59"/>
      <c r="NCS2741" s="59"/>
      <c r="NCT2741" s="59"/>
      <c r="NCU2741" s="59"/>
      <c r="NCV2741" s="59"/>
      <c r="NCW2741" s="59"/>
      <c r="NCX2741" s="59"/>
      <c r="NCY2741" s="59"/>
      <c r="NCZ2741" s="59"/>
      <c r="NDA2741" s="59"/>
      <c r="NDB2741" s="59"/>
      <c r="NDC2741" s="59"/>
      <c r="NDD2741" s="59"/>
      <c r="NDE2741" s="59"/>
      <c r="NDF2741" s="59"/>
      <c r="NDG2741" s="59"/>
      <c r="NDH2741" s="59"/>
      <c r="NDI2741" s="59"/>
      <c r="NDJ2741" s="59"/>
      <c r="NDK2741" s="59"/>
      <c r="NDL2741" s="59"/>
      <c r="NDM2741" s="59"/>
      <c r="NDN2741" s="59"/>
      <c r="NDO2741" s="59"/>
      <c r="NDP2741" s="59"/>
      <c r="NDQ2741" s="59"/>
      <c r="NDR2741" s="59"/>
      <c r="NDS2741" s="59"/>
      <c r="NDT2741" s="59"/>
      <c r="NDU2741" s="59"/>
      <c r="NDV2741" s="59"/>
      <c r="NDW2741" s="59"/>
      <c r="NDX2741" s="59"/>
      <c r="NDY2741" s="59"/>
      <c r="NDZ2741" s="59"/>
      <c r="NEA2741" s="59"/>
      <c r="NEB2741" s="59"/>
      <c r="NEC2741" s="59"/>
      <c r="NED2741" s="59"/>
      <c r="NEE2741" s="59"/>
      <c r="NEF2741" s="59"/>
      <c r="NEG2741" s="59"/>
      <c r="NEH2741" s="59"/>
      <c r="NEI2741" s="59"/>
      <c r="NEJ2741" s="59"/>
      <c r="NEK2741" s="59"/>
      <c r="NEL2741" s="59"/>
      <c r="NEM2741" s="59"/>
      <c r="NEN2741" s="59"/>
      <c r="NEO2741" s="59"/>
      <c r="NEP2741" s="59"/>
      <c r="NEQ2741" s="59"/>
      <c r="NER2741" s="59"/>
      <c r="NES2741" s="59"/>
      <c r="NET2741" s="59"/>
      <c r="NEU2741" s="59"/>
      <c r="NEV2741" s="59"/>
      <c r="NEW2741" s="59"/>
      <c r="NEX2741" s="59"/>
      <c r="NEY2741" s="59"/>
      <c r="NEZ2741" s="59"/>
      <c r="NFA2741" s="59"/>
      <c r="NFB2741" s="59"/>
      <c r="NFC2741" s="59"/>
      <c r="NFD2741" s="59"/>
      <c r="NFE2741" s="59"/>
      <c r="NFF2741" s="59"/>
      <c r="NFG2741" s="59"/>
      <c r="NFH2741" s="59"/>
      <c r="NFI2741" s="59"/>
      <c r="NFJ2741" s="59"/>
      <c r="NFK2741" s="59"/>
      <c r="NFL2741" s="59"/>
      <c r="NFM2741" s="59"/>
      <c r="NFN2741" s="59"/>
      <c r="NFO2741" s="59"/>
      <c r="NFP2741" s="59"/>
      <c r="NFQ2741" s="59"/>
      <c r="NFR2741" s="59"/>
      <c r="NFS2741" s="59"/>
      <c r="NFT2741" s="59"/>
      <c r="NFU2741" s="59"/>
      <c r="NFV2741" s="59"/>
      <c r="NFW2741" s="59"/>
      <c r="NFX2741" s="59"/>
      <c r="NFY2741" s="59"/>
      <c r="NFZ2741" s="59"/>
      <c r="NGA2741" s="59"/>
      <c r="NGB2741" s="59"/>
      <c r="NGC2741" s="59"/>
      <c r="NGD2741" s="59"/>
      <c r="NGE2741" s="59"/>
      <c r="NGF2741" s="59"/>
      <c r="NGG2741" s="59"/>
      <c r="NGH2741" s="59"/>
      <c r="NGI2741" s="59"/>
      <c r="NGJ2741" s="59"/>
      <c r="NGK2741" s="59"/>
      <c r="NGL2741" s="59"/>
      <c r="NGM2741" s="59"/>
      <c r="NGN2741" s="59"/>
      <c r="NGO2741" s="59"/>
      <c r="NGP2741" s="59"/>
      <c r="NGQ2741" s="59"/>
      <c r="NGR2741" s="59"/>
      <c r="NGS2741" s="59"/>
      <c r="NGT2741" s="59"/>
      <c r="NGU2741" s="59"/>
      <c r="NGV2741" s="59"/>
      <c r="NGW2741" s="59"/>
      <c r="NGX2741" s="59"/>
      <c r="NGY2741" s="59"/>
      <c r="NGZ2741" s="59"/>
      <c r="NHA2741" s="59"/>
      <c r="NHB2741" s="59"/>
      <c r="NHC2741" s="59"/>
      <c r="NHD2741" s="59"/>
      <c r="NHE2741" s="59"/>
      <c r="NHF2741" s="59"/>
      <c r="NHG2741" s="59"/>
      <c r="NHH2741" s="59"/>
      <c r="NHI2741" s="59"/>
      <c r="NHJ2741" s="59"/>
      <c r="NHK2741" s="59"/>
      <c r="NHL2741" s="59"/>
      <c r="NHM2741" s="59"/>
      <c r="NHN2741" s="59"/>
      <c r="NHO2741" s="59"/>
      <c r="NHP2741" s="59"/>
      <c r="NHQ2741" s="59"/>
      <c r="NHR2741" s="59"/>
      <c r="NHS2741" s="59"/>
      <c r="NHT2741" s="59"/>
      <c r="NHU2741" s="59"/>
      <c r="NHV2741" s="59"/>
      <c r="NHW2741" s="59"/>
      <c r="NHX2741" s="59"/>
      <c r="NHY2741" s="59"/>
      <c r="NHZ2741" s="59"/>
      <c r="NIA2741" s="59"/>
      <c r="NIB2741" s="59"/>
      <c r="NIC2741" s="59"/>
      <c r="NID2741" s="59"/>
      <c r="NIE2741" s="59"/>
      <c r="NIF2741" s="59"/>
      <c r="NIG2741" s="59"/>
      <c r="NIH2741" s="59"/>
      <c r="NII2741" s="59"/>
      <c r="NIJ2741" s="59"/>
      <c r="NIK2741" s="59"/>
      <c r="NIL2741" s="59"/>
      <c r="NIM2741" s="59"/>
      <c r="NIN2741" s="59"/>
      <c r="NIO2741" s="59"/>
      <c r="NIP2741" s="59"/>
      <c r="NIQ2741" s="59"/>
      <c r="NIR2741" s="59"/>
      <c r="NIS2741" s="59"/>
      <c r="NIT2741" s="59"/>
      <c r="NIU2741" s="59"/>
      <c r="NIV2741" s="59"/>
      <c r="NIW2741" s="59"/>
      <c r="NIX2741" s="59"/>
      <c r="NIY2741" s="59"/>
      <c r="NIZ2741" s="59"/>
      <c r="NJA2741" s="59"/>
      <c r="NJB2741" s="59"/>
      <c r="NJC2741" s="59"/>
      <c r="NJD2741" s="59"/>
      <c r="NJE2741" s="59"/>
      <c r="NJF2741" s="59"/>
      <c r="NJG2741" s="59"/>
      <c r="NJH2741" s="59"/>
      <c r="NJI2741" s="59"/>
      <c r="NJJ2741" s="59"/>
      <c r="NJK2741" s="59"/>
      <c r="NJL2741" s="59"/>
      <c r="NJM2741" s="59"/>
      <c r="NJN2741" s="59"/>
      <c r="NJO2741" s="59"/>
      <c r="NJP2741" s="59"/>
      <c r="NJQ2741" s="59"/>
      <c r="NJR2741" s="59"/>
      <c r="NJS2741" s="59"/>
      <c r="NJT2741" s="59"/>
      <c r="NJU2741" s="59"/>
      <c r="NJV2741" s="59"/>
      <c r="NJW2741" s="59"/>
      <c r="NJX2741" s="59"/>
      <c r="NJY2741" s="59"/>
      <c r="NJZ2741" s="59"/>
      <c r="NKA2741" s="59"/>
      <c r="NKB2741" s="59"/>
      <c r="NKC2741" s="59"/>
      <c r="NKD2741" s="59"/>
      <c r="NKE2741" s="59"/>
      <c r="NKF2741" s="59"/>
      <c r="NKG2741" s="59"/>
      <c r="NKH2741" s="59"/>
      <c r="NKI2741" s="59"/>
      <c r="NKJ2741" s="59"/>
      <c r="NKK2741" s="59"/>
      <c r="NKL2741" s="59"/>
      <c r="NKM2741" s="59"/>
      <c r="NKN2741" s="59"/>
      <c r="NKO2741" s="59"/>
      <c r="NKP2741" s="59"/>
      <c r="NKQ2741" s="59"/>
      <c r="NKR2741" s="59"/>
      <c r="NKS2741" s="59"/>
      <c r="NKT2741" s="59"/>
      <c r="NKU2741" s="59"/>
      <c r="NKV2741" s="59"/>
      <c r="NKW2741" s="59"/>
      <c r="NKX2741" s="59"/>
      <c r="NKY2741" s="59"/>
      <c r="NKZ2741" s="59"/>
      <c r="NLA2741" s="59"/>
      <c r="NLB2741" s="59"/>
      <c r="NLC2741" s="59"/>
      <c r="NLD2741" s="59"/>
      <c r="NLE2741" s="59"/>
      <c r="NLF2741" s="59"/>
      <c r="NLG2741" s="59"/>
      <c r="NLH2741" s="59"/>
      <c r="NLI2741" s="59"/>
      <c r="NLJ2741" s="59"/>
      <c r="NLK2741" s="59"/>
      <c r="NLL2741" s="59"/>
      <c r="NLM2741" s="59"/>
      <c r="NLN2741" s="59"/>
      <c r="NLO2741" s="59"/>
      <c r="NLP2741" s="59"/>
      <c r="NLQ2741" s="59"/>
      <c r="NLR2741" s="59"/>
      <c r="NLS2741" s="59"/>
      <c r="NLT2741" s="59"/>
      <c r="NLU2741" s="59"/>
      <c r="NLV2741" s="59"/>
      <c r="NLW2741" s="59"/>
      <c r="NLX2741" s="59"/>
      <c r="NLY2741" s="59"/>
      <c r="NLZ2741" s="59"/>
      <c r="NMA2741" s="59"/>
      <c r="NMB2741" s="59"/>
      <c r="NMC2741" s="59"/>
      <c r="NMD2741" s="59"/>
      <c r="NME2741" s="59"/>
      <c r="NMF2741" s="59"/>
      <c r="NMG2741" s="59"/>
      <c r="NMH2741" s="59"/>
      <c r="NMI2741" s="59"/>
      <c r="NMJ2741" s="59"/>
      <c r="NMK2741" s="59"/>
      <c r="NML2741" s="59"/>
      <c r="NMM2741" s="59"/>
      <c r="NMN2741" s="59"/>
      <c r="NMO2741" s="59"/>
      <c r="NMP2741" s="59"/>
      <c r="NMQ2741" s="59"/>
      <c r="NMR2741" s="59"/>
      <c r="NMS2741" s="59"/>
      <c r="NMT2741" s="59"/>
      <c r="NMU2741" s="59"/>
      <c r="NMV2741" s="59"/>
      <c r="NMW2741" s="59"/>
      <c r="NMX2741" s="59"/>
      <c r="NMY2741" s="59"/>
      <c r="NMZ2741" s="59"/>
      <c r="NNA2741" s="59"/>
      <c r="NNB2741" s="59"/>
      <c r="NNC2741" s="59"/>
      <c r="NND2741" s="59"/>
      <c r="NNE2741" s="59"/>
      <c r="NNF2741" s="59"/>
      <c r="NNG2741" s="59"/>
      <c r="NNH2741" s="59"/>
      <c r="NNI2741" s="59"/>
      <c r="NNJ2741" s="59"/>
      <c r="NNK2741" s="59"/>
      <c r="NNL2741" s="59"/>
      <c r="NNM2741" s="59"/>
      <c r="NNN2741" s="59"/>
      <c r="NNO2741" s="59"/>
      <c r="NNP2741" s="59"/>
      <c r="NNQ2741" s="59"/>
      <c r="NNR2741" s="59"/>
      <c r="NNS2741" s="59"/>
      <c r="NNT2741" s="59"/>
      <c r="NNU2741" s="59"/>
      <c r="NNV2741" s="59"/>
      <c r="NNW2741" s="59"/>
      <c r="NNX2741" s="59"/>
      <c r="NNY2741" s="59"/>
      <c r="NNZ2741" s="59"/>
      <c r="NOA2741" s="59"/>
      <c r="NOB2741" s="59"/>
      <c r="NOC2741" s="59"/>
      <c r="NOD2741" s="59"/>
      <c r="NOE2741" s="59"/>
      <c r="NOF2741" s="59"/>
      <c r="NOG2741" s="59"/>
      <c r="NOH2741" s="59"/>
      <c r="NOI2741" s="59"/>
      <c r="NOJ2741" s="59"/>
      <c r="NOK2741" s="59"/>
      <c r="NOL2741" s="59"/>
      <c r="NOM2741" s="59"/>
      <c r="NON2741" s="59"/>
      <c r="NOO2741" s="59"/>
      <c r="NOP2741" s="59"/>
      <c r="NOQ2741" s="59"/>
      <c r="NOR2741" s="59"/>
      <c r="NOS2741" s="59"/>
      <c r="NOT2741" s="59"/>
      <c r="NOU2741" s="59"/>
      <c r="NOV2741" s="59"/>
      <c r="NOW2741" s="59"/>
      <c r="NOX2741" s="59"/>
      <c r="NOY2741" s="59"/>
      <c r="NOZ2741" s="59"/>
      <c r="NPA2741" s="59"/>
      <c r="NPB2741" s="59"/>
      <c r="NPC2741" s="59"/>
      <c r="NPD2741" s="59"/>
      <c r="NPE2741" s="59"/>
      <c r="NPF2741" s="59"/>
      <c r="NPG2741" s="59"/>
      <c r="NPH2741" s="59"/>
      <c r="NPI2741" s="59"/>
      <c r="NPJ2741" s="59"/>
      <c r="NPK2741" s="59"/>
      <c r="NPL2741" s="59"/>
      <c r="NPM2741" s="59"/>
      <c r="NPN2741" s="59"/>
      <c r="NPO2741" s="59"/>
      <c r="NPP2741" s="59"/>
      <c r="NPQ2741" s="59"/>
      <c r="NPR2741" s="59"/>
      <c r="NPS2741" s="59"/>
      <c r="NPT2741" s="59"/>
      <c r="NPU2741" s="59"/>
      <c r="NPV2741" s="59"/>
      <c r="NPW2741" s="59"/>
      <c r="NPX2741" s="59"/>
      <c r="NPY2741" s="59"/>
      <c r="NPZ2741" s="59"/>
      <c r="NQA2741" s="59"/>
      <c r="NQB2741" s="59"/>
      <c r="NQC2741" s="59"/>
      <c r="NQD2741" s="59"/>
      <c r="NQE2741" s="59"/>
      <c r="NQF2741" s="59"/>
      <c r="NQG2741" s="59"/>
      <c r="NQH2741" s="59"/>
      <c r="NQI2741" s="59"/>
      <c r="NQJ2741" s="59"/>
      <c r="NQK2741" s="59"/>
      <c r="NQL2741" s="59"/>
      <c r="NQM2741" s="59"/>
      <c r="NQN2741" s="59"/>
      <c r="NQO2741" s="59"/>
      <c r="NQP2741" s="59"/>
      <c r="NQQ2741" s="59"/>
      <c r="NQR2741" s="59"/>
      <c r="NQS2741" s="59"/>
      <c r="NQT2741" s="59"/>
      <c r="NQU2741" s="59"/>
      <c r="NQV2741" s="59"/>
      <c r="NQW2741" s="59"/>
      <c r="NQX2741" s="59"/>
      <c r="NQY2741" s="59"/>
      <c r="NQZ2741" s="59"/>
      <c r="NRA2741" s="59"/>
      <c r="NRB2741" s="59"/>
      <c r="NRC2741" s="59"/>
      <c r="NRD2741" s="59"/>
      <c r="NRE2741" s="59"/>
      <c r="NRF2741" s="59"/>
      <c r="NRG2741" s="59"/>
      <c r="NRH2741" s="59"/>
      <c r="NRI2741" s="59"/>
      <c r="NRJ2741" s="59"/>
      <c r="NRK2741" s="59"/>
      <c r="NRL2741" s="59"/>
      <c r="NRM2741" s="59"/>
      <c r="NRN2741" s="59"/>
      <c r="NRO2741" s="59"/>
      <c r="NRP2741" s="59"/>
      <c r="NRQ2741" s="59"/>
      <c r="NRR2741" s="59"/>
      <c r="NRS2741" s="59"/>
      <c r="NRT2741" s="59"/>
      <c r="NRU2741" s="59"/>
      <c r="NRV2741" s="59"/>
      <c r="NRW2741" s="59"/>
      <c r="NRX2741" s="59"/>
      <c r="NRY2741" s="59"/>
      <c r="NRZ2741" s="59"/>
      <c r="NSA2741" s="59"/>
      <c r="NSB2741" s="59"/>
      <c r="NSC2741" s="59"/>
      <c r="NSD2741" s="59"/>
      <c r="NSE2741" s="59"/>
      <c r="NSF2741" s="59"/>
      <c r="NSG2741" s="59"/>
      <c r="NSH2741" s="59"/>
      <c r="NSI2741" s="59"/>
      <c r="NSJ2741" s="59"/>
      <c r="NSK2741" s="59"/>
      <c r="NSL2741" s="59"/>
      <c r="NSM2741" s="59"/>
      <c r="NSN2741" s="59"/>
      <c r="NSO2741" s="59"/>
      <c r="NSP2741" s="59"/>
      <c r="NSQ2741" s="59"/>
      <c r="NSR2741" s="59"/>
      <c r="NSS2741" s="59"/>
      <c r="NST2741" s="59"/>
      <c r="NSU2741" s="59"/>
      <c r="NSV2741" s="59"/>
      <c r="NSW2741" s="59"/>
      <c r="NSX2741" s="59"/>
      <c r="NSY2741" s="59"/>
      <c r="NSZ2741" s="59"/>
      <c r="NTA2741" s="59"/>
      <c r="NTB2741" s="59"/>
      <c r="NTC2741" s="59"/>
      <c r="NTD2741" s="59"/>
      <c r="NTE2741" s="59"/>
      <c r="NTF2741" s="59"/>
      <c r="NTG2741" s="59"/>
      <c r="NTH2741" s="59"/>
      <c r="NTI2741" s="59"/>
      <c r="NTJ2741" s="59"/>
      <c r="NTK2741" s="59"/>
      <c r="NTL2741" s="59"/>
      <c r="NTM2741" s="59"/>
      <c r="NTN2741" s="59"/>
      <c r="NTO2741" s="59"/>
      <c r="NTP2741" s="59"/>
      <c r="NTQ2741" s="59"/>
      <c r="NTR2741" s="59"/>
      <c r="NTS2741" s="59"/>
      <c r="NTT2741" s="59"/>
      <c r="NTU2741" s="59"/>
      <c r="NTV2741" s="59"/>
      <c r="NTW2741" s="59"/>
      <c r="NTX2741" s="59"/>
      <c r="NTY2741" s="59"/>
      <c r="NTZ2741" s="59"/>
      <c r="NUA2741" s="59"/>
      <c r="NUB2741" s="59"/>
      <c r="NUC2741" s="59"/>
      <c r="NUD2741" s="59"/>
      <c r="NUE2741" s="59"/>
      <c r="NUF2741" s="59"/>
      <c r="NUG2741" s="59"/>
      <c r="NUH2741" s="59"/>
      <c r="NUI2741" s="59"/>
      <c r="NUJ2741" s="59"/>
      <c r="NUK2741" s="59"/>
      <c r="NUL2741" s="59"/>
      <c r="NUM2741" s="59"/>
      <c r="NUN2741" s="59"/>
      <c r="NUO2741" s="59"/>
      <c r="NUP2741" s="59"/>
      <c r="NUQ2741" s="59"/>
      <c r="NUR2741" s="59"/>
      <c r="NUS2741" s="59"/>
      <c r="NUT2741" s="59"/>
      <c r="NUU2741" s="59"/>
      <c r="NUV2741" s="59"/>
      <c r="NUW2741" s="59"/>
      <c r="NUX2741" s="59"/>
      <c r="NUY2741" s="59"/>
      <c r="NUZ2741" s="59"/>
      <c r="NVA2741" s="59"/>
      <c r="NVB2741" s="59"/>
      <c r="NVC2741" s="59"/>
      <c r="NVD2741" s="59"/>
      <c r="NVE2741" s="59"/>
      <c r="NVF2741" s="59"/>
      <c r="NVG2741" s="59"/>
      <c r="NVH2741" s="59"/>
      <c r="NVI2741" s="59"/>
      <c r="NVJ2741" s="59"/>
      <c r="NVK2741" s="59"/>
      <c r="NVL2741" s="59"/>
      <c r="NVM2741" s="59"/>
      <c r="NVN2741" s="59"/>
      <c r="NVO2741" s="59"/>
      <c r="NVP2741" s="59"/>
      <c r="NVQ2741" s="59"/>
      <c r="NVR2741" s="59"/>
      <c r="NVS2741" s="59"/>
      <c r="NVT2741" s="59"/>
      <c r="NVU2741" s="59"/>
      <c r="NVV2741" s="59"/>
      <c r="NVW2741" s="59"/>
      <c r="NVX2741" s="59"/>
      <c r="NVY2741" s="59"/>
      <c r="NVZ2741" s="59"/>
      <c r="NWA2741" s="59"/>
      <c r="NWB2741" s="59"/>
      <c r="NWC2741" s="59"/>
      <c r="NWD2741" s="59"/>
      <c r="NWE2741" s="59"/>
      <c r="NWF2741" s="59"/>
      <c r="NWG2741" s="59"/>
      <c r="NWH2741" s="59"/>
      <c r="NWI2741" s="59"/>
      <c r="NWJ2741" s="59"/>
      <c r="NWK2741" s="59"/>
      <c r="NWL2741" s="59"/>
      <c r="NWM2741" s="59"/>
      <c r="NWN2741" s="59"/>
      <c r="NWO2741" s="59"/>
      <c r="NWP2741" s="59"/>
      <c r="NWQ2741" s="59"/>
      <c r="NWR2741" s="59"/>
      <c r="NWS2741" s="59"/>
      <c r="NWT2741" s="59"/>
      <c r="NWU2741" s="59"/>
      <c r="NWV2741" s="59"/>
      <c r="NWW2741" s="59"/>
      <c r="NWX2741" s="59"/>
      <c r="NWY2741" s="59"/>
      <c r="NWZ2741" s="59"/>
      <c r="NXA2741" s="59"/>
      <c r="NXB2741" s="59"/>
      <c r="NXC2741" s="59"/>
      <c r="NXD2741" s="59"/>
      <c r="NXE2741" s="59"/>
      <c r="NXF2741" s="59"/>
      <c r="NXG2741" s="59"/>
      <c r="NXH2741" s="59"/>
      <c r="NXI2741" s="59"/>
      <c r="NXJ2741" s="59"/>
      <c r="NXK2741" s="59"/>
      <c r="NXL2741" s="59"/>
      <c r="NXM2741" s="59"/>
      <c r="NXN2741" s="59"/>
      <c r="NXO2741" s="59"/>
      <c r="NXP2741" s="59"/>
      <c r="NXQ2741" s="59"/>
      <c r="NXR2741" s="59"/>
      <c r="NXS2741" s="59"/>
      <c r="NXT2741" s="59"/>
      <c r="NXU2741" s="59"/>
      <c r="NXV2741" s="59"/>
      <c r="NXW2741" s="59"/>
      <c r="NXX2741" s="59"/>
      <c r="NXY2741" s="59"/>
      <c r="NXZ2741" s="59"/>
      <c r="NYA2741" s="59"/>
      <c r="NYB2741" s="59"/>
      <c r="NYC2741" s="59"/>
      <c r="NYD2741" s="59"/>
      <c r="NYE2741" s="59"/>
      <c r="NYF2741" s="59"/>
      <c r="NYG2741" s="59"/>
      <c r="NYH2741" s="59"/>
      <c r="NYI2741" s="59"/>
      <c r="NYJ2741" s="59"/>
      <c r="NYK2741" s="59"/>
      <c r="NYL2741" s="59"/>
      <c r="NYM2741" s="59"/>
      <c r="NYN2741" s="59"/>
      <c r="NYO2741" s="59"/>
      <c r="NYP2741" s="59"/>
      <c r="NYQ2741" s="59"/>
      <c r="NYR2741" s="59"/>
      <c r="NYS2741" s="59"/>
      <c r="NYT2741" s="59"/>
      <c r="NYU2741" s="59"/>
      <c r="NYV2741" s="59"/>
      <c r="NYW2741" s="59"/>
      <c r="NYX2741" s="59"/>
      <c r="NYY2741" s="59"/>
      <c r="NYZ2741" s="59"/>
      <c r="NZA2741" s="59"/>
      <c r="NZB2741" s="59"/>
      <c r="NZC2741" s="59"/>
      <c r="NZD2741" s="59"/>
      <c r="NZE2741" s="59"/>
      <c r="NZF2741" s="59"/>
      <c r="NZG2741" s="59"/>
      <c r="NZH2741" s="59"/>
      <c r="NZI2741" s="59"/>
      <c r="NZJ2741" s="59"/>
      <c r="NZK2741" s="59"/>
      <c r="NZL2741" s="59"/>
      <c r="NZM2741" s="59"/>
      <c r="NZN2741" s="59"/>
      <c r="NZO2741" s="59"/>
      <c r="NZP2741" s="59"/>
      <c r="NZQ2741" s="59"/>
      <c r="NZR2741" s="59"/>
      <c r="NZS2741" s="59"/>
      <c r="NZT2741" s="59"/>
      <c r="NZU2741" s="59"/>
      <c r="NZV2741" s="59"/>
      <c r="NZW2741" s="59"/>
      <c r="NZX2741" s="59"/>
      <c r="NZY2741" s="59"/>
      <c r="NZZ2741" s="59"/>
      <c r="OAA2741" s="59"/>
      <c r="OAB2741" s="59"/>
      <c r="OAC2741" s="59"/>
      <c r="OAD2741" s="59"/>
      <c r="OAE2741" s="59"/>
      <c r="OAF2741" s="59"/>
      <c r="OAG2741" s="59"/>
      <c r="OAH2741" s="59"/>
      <c r="OAI2741" s="59"/>
      <c r="OAJ2741" s="59"/>
      <c r="OAK2741" s="59"/>
      <c r="OAL2741" s="59"/>
      <c r="OAM2741" s="59"/>
      <c r="OAN2741" s="59"/>
      <c r="OAO2741" s="59"/>
      <c r="OAP2741" s="59"/>
      <c r="OAQ2741" s="59"/>
      <c r="OAR2741" s="59"/>
      <c r="OAS2741" s="59"/>
      <c r="OAT2741" s="59"/>
      <c r="OAU2741" s="59"/>
      <c r="OAV2741" s="59"/>
      <c r="OAW2741" s="59"/>
      <c r="OAX2741" s="59"/>
      <c r="OAY2741" s="59"/>
      <c r="OAZ2741" s="59"/>
      <c r="OBA2741" s="59"/>
      <c r="OBB2741" s="59"/>
      <c r="OBC2741" s="59"/>
      <c r="OBD2741" s="59"/>
      <c r="OBE2741" s="59"/>
      <c r="OBF2741" s="59"/>
      <c r="OBG2741" s="59"/>
      <c r="OBH2741" s="59"/>
      <c r="OBI2741" s="59"/>
      <c r="OBJ2741" s="59"/>
      <c r="OBK2741" s="59"/>
      <c r="OBL2741" s="59"/>
      <c r="OBM2741" s="59"/>
      <c r="OBN2741" s="59"/>
      <c r="OBO2741" s="59"/>
      <c r="OBP2741" s="59"/>
      <c r="OBQ2741" s="59"/>
      <c r="OBR2741" s="59"/>
      <c r="OBS2741" s="59"/>
      <c r="OBT2741" s="59"/>
      <c r="OBU2741" s="59"/>
      <c r="OBV2741" s="59"/>
      <c r="OBW2741" s="59"/>
      <c r="OBX2741" s="59"/>
      <c r="OBY2741" s="59"/>
      <c r="OBZ2741" s="59"/>
      <c r="OCA2741" s="59"/>
      <c r="OCB2741" s="59"/>
      <c r="OCC2741" s="59"/>
      <c r="OCD2741" s="59"/>
      <c r="OCE2741" s="59"/>
      <c r="OCF2741" s="59"/>
      <c r="OCG2741" s="59"/>
      <c r="OCH2741" s="59"/>
      <c r="OCI2741" s="59"/>
      <c r="OCJ2741" s="59"/>
      <c r="OCK2741" s="59"/>
      <c r="OCL2741" s="59"/>
      <c r="OCM2741" s="59"/>
      <c r="OCN2741" s="59"/>
      <c r="OCO2741" s="59"/>
      <c r="OCP2741" s="59"/>
      <c r="OCQ2741" s="59"/>
      <c r="OCR2741" s="59"/>
      <c r="OCS2741" s="59"/>
      <c r="OCT2741" s="59"/>
      <c r="OCU2741" s="59"/>
      <c r="OCV2741" s="59"/>
      <c r="OCW2741" s="59"/>
      <c r="OCX2741" s="59"/>
      <c r="OCY2741" s="59"/>
      <c r="OCZ2741" s="59"/>
      <c r="ODA2741" s="59"/>
      <c r="ODB2741" s="59"/>
      <c r="ODC2741" s="59"/>
      <c r="ODD2741" s="59"/>
      <c r="ODE2741" s="59"/>
      <c r="ODF2741" s="59"/>
      <c r="ODG2741" s="59"/>
      <c r="ODH2741" s="59"/>
      <c r="ODI2741" s="59"/>
      <c r="ODJ2741" s="59"/>
      <c r="ODK2741" s="59"/>
      <c r="ODL2741" s="59"/>
      <c r="ODM2741" s="59"/>
      <c r="ODN2741" s="59"/>
      <c r="ODO2741" s="59"/>
      <c r="ODP2741" s="59"/>
      <c r="ODQ2741" s="59"/>
      <c r="ODR2741" s="59"/>
      <c r="ODS2741" s="59"/>
      <c r="ODT2741" s="59"/>
      <c r="ODU2741" s="59"/>
      <c r="ODV2741" s="59"/>
      <c r="ODW2741" s="59"/>
      <c r="ODX2741" s="59"/>
      <c r="ODY2741" s="59"/>
      <c r="ODZ2741" s="59"/>
      <c r="OEA2741" s="59"/>
      <c r="OEB2741" s="59"/>
      <c r="OEC2741" s="59"/>
      <c r="OED2741" s="59"/>
      <c r="OEE2741" s="59"/>
      <c r="OEF2741" s="59"/>
      <c r="OEG2741" s="59"/>
      <c r="OEH2741" s="59"/>
      <c r="OEI2741" s="59"/>
      <c r="OEJ2741" s="59"/>
      <c r="OEK2741" s="59"/>
      <c r="OEL2741" s="59"/>
      <c r="OEM2741" s="59"/>
      <c r="OEN2741" s="59"/>
      <c r="OEO2741" s="59"/>
      <c r="OEP2741" s="59"/>
      <c r="OEQ2741" s="59"/>
      <c r="OER2741" s="59"/>
      <c r="OES2741" s="59"/>
      <c r="OET2741" s="59"/>
      <c r="OEU2741" s="59"/>
      <c r="OEV2741" s="59"/>
      <c r="OEW2741" s="59"/>
      <c r="OEX2741" s="59"/>
      <c r="OEY2741" s="59"/>
      <c r="OEZ2741" s="59"/>
      <c r="OFA2741" s="59"/>
      <c r="OFB2741" s="59"/>
      <c r="OFC2741" s="59"/>
      <c r="OFD2741" s="59"/>
      <c r="OFE2741" s="59"/>
      <c r="OFF2741" s="59"/>
      <c r="OFG2741" s="59"/>
      <c r="OFH2741" s="59"/>
      <c r="OFI2741" s="59"/>
      <c r="OFJ2741" s="59"/>
      <c r="OFK2741" s="59"/>
      <c r="OFL2741" s="59"/>
      <c r="OFM2741" s="59"/>
      <c r="OFN2741" s="59"/>
      <c r="OFO2741" s="59"/>
      <c r="OFP2741" s="59"/>
      <c r="OFQ2741" s="59"/>
      <c r="OFR2741" s="59"/>
      <c r="OFS2741" s="59"/>
      <c r="OFT2741" s="59"/>
      <c r="OFU2741" s="59"/>
      <c r="OFV2741" s="59"/>
      <c r="OFW2741" s="59"/>
      <c r="OFX2741" s="59"/>
      <c r="OFY2741" s="59"/>
      <c r="OFZ2741" s="59"/>
      <c r="OGA2741" s="59"/>
      <c r="OGB2741" s="59"/>
      <c r="OGC2741" s="59"/>
      <c r="OGD2741" s="59"/>
      <c r="OGE2741" s="59"/>
      <c r="OGF2741" s="59"/>
      <c r="OGG2741" s="59"/>
      <c r="OGH2741" s="59"/>
      <c r="OGI2741" s="59"/>
      <c r="OGJ2741" s="59"/>
      <c r="OGK2741" s="59"/>
      <c r="OGL2741" s="59"/>
      <c r="OGM2741" s="59"/>
      <c r="OGN2741" s="59"/>
      <c r="OGO2741" s="59"/>
      <c r="OGP2741" s="59"/>
      <c r="OGQ2741" s="59"/>
      <c r="OGR2741" s="59"/>
      <c r="OGS2741" s="59"/>
      <c r="OGT2741" s="59"/>
      <c r="OGU2741" s="59"/>
      <c r="OGV2741" s="59"/>
      <c r="OGW2741" s="59"/>
      <c r="OGX2741" s="59"/>
      <c r="OGY2741" s="59"/>
      <c r="OGZ2741" s="59"/>
      <c r="OHA2741" s="59"/>
      <c r="OHB2741" s="59"/>
      <c r="OHC2741" s="59"/>
      <c r="OHD2741" s="59"/>
      <c r="OHE2741" s="59"/>
      <c r="OHF2741" s="59"/>
      <c r="OHG2741" s="59"/>
      <c r="OHH2741" s="59"/>
      <c r="OHI2741" s="59"/>
      <c r="OHJ2741" s="59"/>
      <c r="OHK2741" s="59"/>
      <c r="OHL2741" s="59"/>
      <c r="OHM2741" s="59"/>
      <c r="OHN2741" s="59"/>
      <c r="OHO2741" s="59"/>
      <c r="OHP2741" s="59"/>
      <c r="OHQ2741" s="59"/>
      <c r="OHR2741" s="59"/>
      <c r="OHS2741" s="59"/>
      <c r="OHT2741" s="59"/>
      <c r="OHU2741" s="59"/>
      <c r="OHV2741" s="59"/>
      <c r="OHW2741" s="59"/>
      <c r="OHX2741" s="59"/>
      <c r="OHY2741" s="59"/>
      <c r="OHZ2741" s="59"/>
      <c r="OIA2741" s="59"/>
      <c r="OIB2741" s="59"/>
      <c r="OIC2741" s="59"/>
      <c r="OID2741" s="59"/>
      <c r="OIE2741" s="59"/>
      <c r="OIF2741" s="59"/>
      <c r="OIG2741" s="59"/>
      <c r="OIH2741" s="59"/>
      <c r="OII2741" s="59"/>
      <c r="OIJ2741" s="59"/>
      <c r="OIK2741" s="59"/>
      <c r="OIL2741" s="59"/>
      <c r="OIM2741" s="59"/>
      <c r="OIN2741" s="59"/>
      <c r="OIO2741" s="59"/>
      <c r="OIP2741" s="59"/>
      <c r="OIQ2741" s="59"/>
      <c r="OIR2741" s="59"/>
      <c r="OIS2741" s="59"/>
      <c r="OIT2741" s="59"/>
      <c r="OIU2741" s="59"/>
      <c r="OIV2741" s="59"/>
      <c r="OIW2741" s="59"/>
      <c r="OIX2741" s="59"/>
      <c r="OIY2741" s="59"/>
      <c r="OIZ2741" s="59"/>
      <c r="OJA2741" s="59"/>
      <c r="OJB2741" s="59"/>
      <c r="OJC2741" s="59"/>
      <c r="OJD2741" s="59"/>
      <c r="OJE2741" s="59"/>
      <c r="OJF2741" s="59"/>
      <c r="OJG2741" s="59"/>
      <c r="OJH2741" s="59"/>
      <c r="OJI2741" s="59"/>
      <c r="OJJ2741" s="59"/>
      <c r="OJK2741" s="59"/>
      <c r="OJL2741" s="59"/>
      <c r="OJM2741" s="59"/>
      <c r="OJN2741" s="59"/>
      <c r="OJO2741" s="59"/>
      <c r="OJP2741" s="59"/>
      <c r="OJQ2741" s="59"/>
      <c r="OJR2741" s="59"/>
      <c r="OJS2741" s="59"/>
      <c r="OJT2741" s="59"/>
      <c r="OJU2741" s="59"/>
      <c r="OJV2741" s="59"/>
      <c r="OJW2741" s="59"/>
      <c r="OJX2741" s="59"/>
      <c r="OJY2741" s="59"/>
      <c r="OJZ2741" s="59"/>
      <c r="OKA2741" s="59"/>
      <c r="OKB2741" s="59"/>
      <c r="OKC2741" s="59"/>
      <c r="OKD2741" s="59"/>
      <c r="OKE2741" s="59"/>
      <c r="OKF2741" s="59"/>
      <c r="OKG2741" s="59"/>
      <c r="OKH2741" s="59"/>
      <c r="OKI2741" s="59"/>
      <c r="OKJ2741" s="59"/>
      <c r="OKK2741" s="59"/>
      <c r="OKL2741" s="59"/>
      <c r="OKM2741" s="59"/>
      <c r="OKN2741" s="59"/>
      <c r="OKO2741" s="59"/>
      <c r="OKP2741" s="59"/>
      <c r="OKQ2741" s="59"/>
      <c r="OKR2741" s="59"/>
      <c r="OKS2741" s="59"/>
      <c r="OKT2741" s="59"/>
      <c r="OKU2741" s="59"/>
      <c r="OKV2741" s="59"/>
      <c r="OKW2741" s="59"/>
      <c r="OKX2741" s="59"/>
      <c r="OKY2741" s="59"/>
      <c r="OKZ2741" s="59"/>
      <c r="OLA2741" s="59"/>
      <c r="OLB2741" s="59"/>
      <c r="OLC2741" s="59"/>
      <c r="OLD2741" s="59"/>
      <c r="OLE2741" s="59"/>
      <c r="OLF2741" s="59"/>
      <c r="OLG2741" s="59"/>
      <c r="OLH2741" s="59"/>
      <c r="OLI2741" s="59"/>
      <c r="OLJ2741" s="59"/>
      <c r="OLK2741" s="59"/>
      <c r="OLL2741" s="59"/>
      <c r="OLM2741" s="59"/>
      <c r="OLN2741" s="59"/>
      <c r="OLO2741" s="59"/>
      <c r="OLP2741" s="59"/>
      <c r="OLQ2741" s="59"/>
      <c r="OLR2741" s="59"/>
      <c r="OLS2741" s="59"/>
      <c r="OLT2741" s="59"/>
      <c r="OLU2741" s="59"/>
      <c r="OLV2741" s="59"/>
      <c r="OLW2741" s="59"/>
      <c r="OLX2741" s="59"/>
      <c r="OLY2741" s="59"/>
      <c r="OLZ2741" s="59"/>
      <c r="OMA2741" s="59"/>
      <c r="OMB2741" s="59"/>
      <c r="OMC2741" s="59"/>
      <c r="OMD2741" s="59"/>
      <c r="OME2741" s="59"/>
      <c r="OMF2741" s="59"/>
      <c r="OMG2741" s="59"/>
      <c r="OMH2741" s="59"/>
      <c r="OMI2741" s="59"/>
      <c r="OMJ2741" s="59"/>
      <c r="OMK2741" s="59"/>
      <c r="OML2741" s="59"/>
      <c r="OMM2741" s="59"/>
      <c r="OMN2741" s="59"/>
      <c r="OMO2741" s="59"/>
      <c r="OMP2741" s="59"/>
      <c r="OMQ2741" s="59"/>
      <c r="OMR2741" s="59"/>
      <c r="OMS2741" s="59"/>
      <c r="OMT2741" s="59"/>
      <c r="OMU2741" s="59"/>
      <c r="OMV2741" s="59"/>
      <c r="OMW2741" s="59"/>
      <c r="OMX2741" s="59"/>
      <c r="OMY2741" s="59"/>
      <c r="OMZ2741" s="59"/>
      <c r="ONA2741" s="59"/>
      <c r="ONB2741" s="59"/>
      <c r="ONC2741" s="59"/>
      <c r="OND2741" s="59"/>
      <c r="ONE2741" s="59"/>
      <c r="ONF2741" s="59"/>
      <c r="ONG2741" s="59"/>
      <c r="ONH2741" s="59"/>
      <c r="ONI2741" s="59"/>
      <c r="ONJ2741" s="59"/>
      <c r="ONK2741" s="59"/>
      <c r="ONL2741" s="59"/>
      <c r="ONM2741" s="59"/>
      <c r="ONN2741" s="59"/>
      <c r="ONO2741" s="59"/>
      <c r="ONP2741" s="59"/>
      <c r="ONQ2741" s="59"/>
      <c r="ONR2741" s="59"/>
      <c r="ONS2741" s="59"/>
      <c r="ONT2741" s="59"/>
      <c r="ONU2741" s="59"/>
      <c r="ONV2741" s="59"/>
      <c r="ONW2741" s="59"/>
      <c r="ONX2741" s="59"/>
      <c r="ONY2741" s="59"/>
      <c r="ONZ2741" s="59"/>
      <c r="OOA2741" s="59"/>
      <c r="OOB2741" s="59"/>
      <c r="OOC2741" s="59"/>
      <c r="OOD2741" s="59"/>
      <c r="OOE2741" s="59"/>
      <c r="OOF2741" s="59"/>
      <c r="OOG2741" s="59"/>
      <c r="OOH2741" s="59"/>
      <c r="OOI2741" s="59"/>
      <c r="OOJ2741" s="59"/>
      <c r="OOK2741" s="59"/>
      <c r="OOL2741" s="59"/>
      <c r="OOM2741" s="59"/>
      <c r="OON2741" s="59"/>
      <c r="OOO2741" s="59"/>
      <c r="OOP2741" s="59"/>
      <c r="OOQ2741" s="59"/>
      <c r="OOR2741" s="59"/>
      <c r="OOS2741" s="59"/>
      <c r="OOT2741" s="59"/>
      <c r="OOU2741" s="59"/>
      <c r="OOV2741" s="59"/>
      <c r="OOW2741" s="59"/>
      <c r="OOX2741" s="59"/>
      <c r="OOY2741" s="59"/>
      <c r="OOZ2741" s="59"/>
      <c r="OPA2741" s="59"/>
      <c r="OPB2741" s="59"/>
      <c r="OPC2741" s="59"/>
      <c r="OPD2741" s="59"/>
      <c r="OPE2741" s="59"/>
      <c r="OPF2741" s="59"/>
      <c r="OPG2741" s="59"/>
      <c r="OPH2741" s="59"/>
      <c r="OPI2741" s="59"/>
      <c r="OPJ2741" s="59"/>
      <c r="OPK2741" s="59"/>
      <c r="OPL2741" s="59"/>
      <c r="OPM2741" s="59"/>
      <c r="OPN2741" s="59"/>
      <c r="OPO2741" s="59"/>
      <c r="OPP2741" s="59"/>
      <c r="OPQ2741" s="59"/>
      <c r="OPR2741" s="59"/>
      <c r="OPS2741" s="59"/>
      <c r="OPT2741" s="59"/>
      <c r="OPU2741" s="59"/>
      <c r="OPV2741" s="59"/>
      <c r="OPW2741" s="59"/>
      <c r="OPX2741" s="59"/>
      <c r="OPY2741" s="59"/>
      <c r="OPZ2741" s="59"/>
      <c r="OQA2741" s="59"/>
      <c r="OQB2741" s="59"/>
      <c r="OQC2741" s="59"/>
      <c r="OQD2741" s="59"/>
      <c r="OQE2741" s="59"/>
      <c r="OQF2741" s="59"/>
      <c r="OQG2741" s="59"/>
      <c r="OQH2741" s="59"/>
      <c r="OQI2741" s="59"/>
      <c r="OQJ2741" s="59"/>
      <c r="OQK2741" s="59"/>
      <c r="OQL2741" s="59"/>
      <c r="OQM2741" s="59"/>
      <c r="OQN2741" s="59"/>
      <c r="OQO2741" s="59"/>
      <c r="OQP2741" s="59"/>
      <c r="OQQ2741" s="59"/>
      <c r="OQR2741" s="59"/>
      <c r="OQS2741" s="59"/>
      <c r="OQT2741" s="59"/>
      <c r="OQU2741" s="59"/>
      <c r="OQV2741" s="59"/>
      <c r="OQW2741" s="59"/>
      <c r="OQX2741" s="59"/>
      <c r="OQY2741" s="59"/>
      <c r="OQZ2741" s="59"/>
      <c r="ORA2741" s="59"/>
      <c r="ORB2741" s="59"/>
      <c r="ORC2741" s="59"/>
      <c r="ORD2741" s="59"/>
      <c r="ORE2741" s="59"/>
      <c r="ORF2741" s="59"/>
      <c r="ORG2741" s="59"/>
      <c r="ORH2741" s="59"/>
      <c r="ORI2741" s="59"/>
      <c r="ORJ2741" s="59"/>
      <c r="ORK2741" s="59"/>
      <c r="ORL2741" s="59"/>
      <c r="ORM2741" s="59"/>
      <c r="ORN2741" s="59"/>
      <c r="ORO2741" s="59"/>
      <c r="ORP2741" s="59"/>
      <c r="ORQ2741" s="59"/>
      <c r="ORR2741" s="59"/>
      <c r="ORS2741" s="59"/>
      <c r="ORT2741" s="59"/>
      <c r="ORU2741" s="59"/>
      <c r="ORV2741" s="59"/>
      <c r="ORW2741" s="59"/>
      <c r="ORX2741" s="59"/>
      <c r="ORY2741" s="59"/>
      <c r="ORZ2741" s="59"/>
      <c r="OSA2741" s="59"/>
      <c r="OSB2741" s="59"/>
      <c r="OSC2741" s="59"/>
      <c r="OSD2741" s="59"/>
      <c r="OSE2741" s="59"/>
      <c r="OSF2741" s="59"/>
      <c r="OSG2741" s="59"/>
      <c r="OSH2741" s="59"/>
      <c r="OSI2741" s="59"/>
      <c r="OSJ2741" s="59"/>
      <c r="OSK2741" s="59"/>
      <c r="OSL2741" s="59"/>
      <c r="OSM2741" s="59"/>
      <c r="OSN2741" s="59"/>
      <c r="OSO2741" s="59"/>
      <c r="OSP2741" s="59"/>
      <c r="OSQ2741" s="59"/>
      <c r="OSR2741" s="59"/>
      <c r="OSS2741" s="59"/>
      <c r="OST2741" s="59"/>
      <c r="OSU2741" s="59"/>
      <c r="OSV2741" s="59"/>
      <c r="OSW2741" s="59"/>
      <c r="OSX2741" s="59"/>
      <c r="OSY2741" s="59"/>
      <c r="OSZ2741" s="59"/>
      <c r="OTA2741" s="59"/>
      <c r="OTB2741" s="59"/>
      <c r="OTC2741" s="59"/>
      <c r="OTD2741" s="59"/>
      <c r="OTE2741" s="59"/>
      <c r="OTF2741" s="59"/>
      <c r="OTG2741" s="59"/>
      <c r="OTH2741" s="59"/>
      <c r="OTI2741" s="59"/>
      <c r="OTJ2741" s="59"/>
      <c r="OTK2741" s="59"/>
      <c r="OTL2741" s="59"/>
      <c r="OTM2741" s="59"/>
      <c r="OTN2741" s="59"/>
      <c r="OTO2741" s="59"/>
      <c r="OTP2741" s="59"/>
      <c r="OTQ2741" s="59"/>
      <c r="OTR2741" s="59"/>
      <c r="OTS2741" s="59"/>
      <c r="OTT2741" s="59"/>
      <c r="OTU2741" s="59"/>
      <c r="OTV2741" s="59"/>
      <c r="OTW2741" s="59"/>
      <c r="OTX2741" s="59"/>
      <c r="OTY2741" s="59"/>
      <c r="OTZ2741" s="59"/>
      <c r="OUA2741" s="59"/>
      <c r="OUB2741" s="59"/>
      <c r="OUC2741" s="59"/>
      <c r="OUD2741" s="59"/>
      <c r="OUE2741" s="59"/>
      <c r="OUF2741" s="59"/>
      <c r="OUG2741" s="59"/>
      <c r="OUH2741" s="59"/>
      <c r="OUI2741" s="59"/>
      <c r="OUJ2741" s="59"/>
      <c r="OUK2741" s="59"/>
      <c r="OUL2741" s="59"/>
      <c r="OUM2741" s="59"/>
      <c r="OUN2741" s="59"/>
      <c r="OUO2741" s="59"/>
      <c r="OUP2741" s="59"/>
      <c r="OUQ2741" s="59"/>
      <c r="OUR2741" s="59"/>
      <c r="OUS2741" s="59"/>
      <c r="OUT2741" s="59"/>
      <c r="OUU2741" s="59"/>
      <c r="OUV2741" s="59"/>
      <c r="OUW2741" s="59"/>
      <c r="OUX2741" s="59"/>
      <c r="OUY2741" s="59"/>
      <c r="OUZ2741" s="59"/>
      <c r="OVA2741" s="59"/>
      <c r="OVB2741" s="59"/>
      <c r="OVC2741" s="59"/>
      <c r="OVD2741" s="59"/>
      <c r="OVE2741" s="59"/>
      <c r="OVF2741" s="59"/>
      <c r="OVG2741" s="59"/>
      <c r="OVH2741" s="59"/>
      <c r="OVI2741" s="59"/>
      <c r="OVJ2741" s="59"/>
      <c r="OVK2741" s="59"/>
      <c r="OVL2741" s="59"/>
      <c r="OVM2741" s="59"/>
      <c r="OVN2741" s="59"/>
      <c r="OVO2741" s="59"/>
      <c r="OVP2741" s="59"/>
      <c r="OVQ2741" s="59"/>
      <c r="OVR2741" s="59"/>
      <c r="OVS2741" s="59"/>
      <c r="OVT2741" s="59"/>
      <c r="OVU2741" s="59"/>
      <c r="OVV2741" s="59"/>
      <c r="OVW2741" s="59"/>
      <c r="OVX2741" s="59"/>
      <c r="OVY2741" s="59"/>
      <c r="OVZ2741" s="59"/>
      <c r="OWA2741" s="59"/>
      <c r="OWB2741" s="59"/>
      <c r="OWC2741" s="59"/>
      <c r="OWD2741" s="59"/>
      <c r="OWE2741" s="59"/>
      <c r="OWF2741" s="59"/>
      <c r="OWG2741" s="59"/>
      <c r="OWH2741" s="59"/>
      <c r="OWI2741" s="59"/>
      <c r="OWJ2741" s="59"/>
      <c r="OWK2741" s="59"/>
      <c r="OWL2741" s="59"/>
      <c r="OWM2741" s="59"/>
      <c r="OWN2741" s="59"/>
      <c r="OWO2741" s="59"/>
      <c r="OWP2741" s="59"/>
      <c r="OWQ2741" s="59"/>
      <c r="OWR2741" s="59"/>
      <c r="OWS2741" s="59"/>
      <c r="OWT2741" s="59"/>
      <c r="OWU2741" s="59"/>
      <c r="OWV2741" s="59"/>
      <c r="OWW2741" s="59"/>
      <c r="OWX2741" s="59"/>
      <c r="OWY2741" s="59"/>
      <c r="OWZ2741" s="59"/>
      <c r="OXA2741" s="59"/>
      <c r="OXB2741" s="59"/>
      <c r="OXC2741" s="59"/>
      <c r="OXD2741" s="59"/>
      <c r="OXE2741" s="59"/>
      <c r="OXF2741" s="59"/>
      <c r="OXG2741" s="59"/>
      <c r="OXH2741" s="59"/>
      <c r="OXI2741" s="59"/>
      <c r="OXJ2741" s="59"/>
      <c r="OXK2741" s="59"/>
      <c r="OXL2741" s="59"/>
      <c r="OXM2741" s="59"/>
      <c r="OXN2741" s="59"/>
      <c r="OXO2741" s="59"/>
      <c r="OXP2741" s="59"/>
      <c r="OXQ2741" s="59"/>
      <c r="OXR2741" s="59"/>
      <c r="OXS2741" s="59"/>
      <c r="OXT2741" s="59"/>
      <c r="OXU2741" s="59"/>
      <c r="OXV2741" s="59"/>
      <c r="OXW2741" s="59"/>
      <c r="OXX2741" s="59"/>
      <c r="OXY2741" s="59"/>
      <c r="OXZ2741" s="59"/>
      <c r="OYA2741" s="59"/>
      <c r="OYB2741" s="59"/>
      <c r="OYC2741" s="59"/>
      <c r="OYD2741" s="59"/>
      <c r="OYE2741" s="59"/>
      <c r="OYF2741" s="59"/>
      <c r="OYG2741" s="59"/>
      <c r="OYH2741" s="59"/>
      <c r="OYI2741" s="59"/>
      <c r="OYJ2741" s="59"/>
      <c r="OYK2741" s="59"/>
      <c r="OYL2741" s="59"/>
      <c r="OYM2741" s="59"/>
      <c r="OYN2741" s="59"/>
      <c r="OYO2741" s="59"/>
      <c r="OYP2741" s="59"/>
      <c r="OYQ2741" s="59"/>
      <c r="OYR2741" s="59"/>
      <c r="OYS2741" s="59"/>
      <c r="OYT2741" s="59"/>
      <c r="OYU2741" s="59"/>
      <c r="OYV2741" s="59"/>
      <c r="OYW2741" s="59"/>
      <c r="OYX2741" s="59"/>
      <c r="OYY2741" s="59"/>
      <c r="OYZ2741" s="59"/>
      <c r="OZA2741" s="59"/>
      <c r="OZB2741" s="59"/>
      <c r="OZC2741" s="59"/>
      <c r="OZD2741" s="59"/>
      <c r="OZE2741" s="59"/>
      <c r="OZF2741" s="59"/>
      <c r="OZG2741" s="59"/>
      <c r="OZH2741" s="59"/>
      <c r="OZI2741" s="59"/>
      <c r="OZJ2741" s="59"/>
      <c r="OZK2741" s="59"/>
      <c r="OZL2741" s="59"/>
      <c r="OZM2741" s="59"/>
      <c r="OZN2741" s="59"/>
      <c r="OZO2741" s="59"/>
      <c r="OZP2741" s="59"/>
      <c r="OZQ2741" s="59"/>
      <c r="OZR2741" s="59"/>
      <c r="OZS2741" s="59"/>
      <c r="OZT2741" s="59"/>
      <c r="OZU2741" s="59"/>
      <c r="OZV2741" s="59"/>
      <c r="OZW2741" s="59"/>
      <c r="OZX2741" s="59"/>
      <c r="OZY2741" s="59"/>
      <c r="OZZ2741" s="59"/>
      <c r="PAA2741" s="59"/>
      <c r="PAB2741" s="59"/>
      <c r="PAC2741" s="59"/>
      <c r="PAD2741" s="59"/>
      <c r="PAE2741" s="59"/>
      <c r="PAF2741" s="59"/>
      <c r="PAG2741" s="59"/>
      <c r="PAH2741" s="59"/>
      <c r="PAI2741" s="59"/>
      <c r="PAJ2741" s="59"/>
      <c r="PAK2741" s="59"/>
      <c r="PAL2741" s="59"/>
      <c r="PAM2741" s="59"/>
      <c r="PAN2741" s="59"/>
      <c r="PAO2741" s="59"/>
      <c r="PAP2741" s="59"/>
      <c r="PAQ2741" s="59"/>
      <c r="PAR2741" s="59"/>
      <c r="PAS2741" s="59"/>
      <c r="PAT2741" s="59"/>
      <c r="PAU2741" s="59"/>
      <c r="PAV2741" s="59"/>
      <c r="PAW2741" s="59"/>
      <c r="PAX2741" s="59"/>
      <c r="PAY2741" s="59"/>
      <c r="PAZ2741" s="59"/>
      <c r="PBA2741" s="59"/>
      <c r="PBB2741" s="59"/>
      <c r="PBC2741" s="59"/>
      <c r="PBD2741" s="59"/>
      <c r="PBE2741" s="59"/>
      <c r="PBF2741" s="59"/>
      <c r="PBG2741" s="59"/>
      <c r="PBH2741" s="59"/>
      <c r="PBI2741" s="59"/>
      <c r="PBJ2741" s="59"/>
      <c r="PBK2741" s="59"/>
      <c r="PBL2741" s="59"/>
      <c r="PBM2741" s="59"/>
      <c r="PBN2741" s="59"/>
      <c r="PBO2741" s="59"/>
      <c r="PBP2741" s="59"/>
      <c r="PBQ2741" s="59"/>
      <c r="PBR2741" s="59"/>
      <c r="PBS2741" s="59"/>
      <c r="PBT2741" s="59"/>
      <c r="PBU2741" s="59"/>
      <c r="PBV2741" s="59"/>
      <c r="PBW2741" s="59"/>
      <c r="PBX2741" s="59"/>
      <c r="PBY2741" s="59"/>
      <c r="PBZ2741" s="59"/>
      <c r="PCA2741" s="59"/>
      <c r="PCB2741" s="59"/>
      <c r="PCC2741" s="59"/>
      <c r="PCD2741" s="59"/>
      <c r="PCE2741" s="59"/>
      <c r="PCF2741" s="59"/>
      <c r="PCG2741" s="59"/>
      <c r="PCH2741" s="59"/>
      <c r="PCI2741" s="59"/>
      <c r="PCJ2741" s="59"/>
      <c r="PCK2741" s="59"/>
      <c r="PCL2741" s="59"/>
      <c r="PCM2741" s="59"/>
      <c r="PCN2741" s="59"/>
      <c r="PCO2741" s="59"/>
      <c r="PCP2741" s="59"/>
      <c r="PCQ2741" s="59"/>
      <c r="PCR2741" s="59"/>
      <c r="PCS2741" s="59"/>
      <c r="PCT2741" s="59"/>
      <c r="PCU2741" s="59"/>
      <c r="PCV2741" s="59"/>
      <c r="PCW2741" s="59"/>
      <c r="PCX2741" s="59"/>
      <c r="PCY2741" s="59"/>
      <c r="PCZ2741" s="59"/>
      <c r="PDA2741" s="59"/>
      <c r="PDB2741" s="59"/>
      <c r="PDC2741" s="59"/>
      <c r="PDD2741" s="59"/>
      <c r="PDE2741" s="59"/>
      <c r="PDF2741" s="59"/>
      <c r="PDG2741" s="59"/>
      <c r="PDH2741" s="59"/>
      <c r="PDI2741" s="59"/>
      <c r="PDJ2741" s="59"/>
      <c r="PDK2741" s="59"/>
      <c r="PDL2741" s="59"/>
      <c r="PDM2741" s="59"/>
      <c r="PDN2741" s="59"/>
      <c r="PDO2741" s="59"/>
      <c r="PDP2741" s="59"/>
      <c r="PDQ2741" s="59"/>
      <c r="PDR2741" s="59"/>
      <c r="PDS2741" s="59"/>
      <c r="PDT2741" s="59"/>
      <c r="PDU2741" s="59"/>
      <c r="PDV2741" s="59"/>
      <c r="PDW2741" s="59"/>
      <c r="PDX2741" s="59"/>
      <c r="PDY2741" s="59"/>
      <c r="PDZ2741" s="59"/>
      <c r="PEA2741" s="59"/>
      <c r="PEB2741" s="59"/>
      <c r="PEC2741" s="59"/>
      <c r="PED2741" s="59"/>
      <c r="PEE2741" s="59"/>
      <c r="PEF2741" s="59"/>
      <c r="PEG2741" s="59"/>
      <c r="PEH2741" s="59"/>
      <c r="PEI2741" s="59"/>
      <c r="PEJ2741" s="59"/>
      <c r="PEK2741" s="59"/>
      <c r="PEL2741" s="59"/>
      <c r="PEM2741" s="59"/>
      <c r="PEN2741" s="59"/>
      <c r="PEO2741" s="59"/>
      <c r="PEP2741" s="59"/>
      <c r="PEQ2741" s="59"/>
      <c r="PER2741" s="59"/>
      <c r="PES2741" s="59"/>
      <c r="PET2741" s="59"/>
      <c r="PEU2741" s="59"/>
      <c r="PEV2741" s="59"/>
      <c r="PEW2741" s="59"/>
      <c r="PEX2741" s="59"/>
      <c r="PEY2741" s="59"/>
      <c r="PEZ2741" s="59"/>
      <c r="PFA2741" s="59"/>
      <c r="PFB2741" s="59"/>
      <c r="PFC2741" s="59"/>
      <c r="PFD2741" s="59"/>
      <c r="PFE2741" s="59"/>
      <c r="PFF2741" s="59"/>
      <c r="PFG2741" s="59"/>
      <c r="PFH2741" s="59"/>
      <c r="PFI2741" s="59"/>
      <c r="PFJ2741" s="59"/>
      <c r="PFK2741" s="59"/>
      <c r="PFL2741" s="59"/>
      <c r="PFM2741" s="59"/>
      <c r="PFN2741" s="59"/>
      <c r="PFO2741" s="59"/>
      <c r="PFP2741" s="59"/>
      <c r="PFQ2741" s="59"/>
      <c r="PFR2741" s="59"/>
      <c r="PFS2741" s="59"/>
      <c r="PFT2741" s="59"/>
      <c r="PFU2741" s="59"/>
      <c r="PFV2741" s="59"/>
      <c r="PFW2741" s="59"/>
      <c r="PFX2741" s="59"/>
      <c r="PFY2741" s="59"/>
      <c r="PFZ2741" s="59"/>
      <c r="PGA2741" s="59"/>
      <c r="PGB2741" s="59"/>
      <c r="PGC2741" s="59"/>
      <c r="PGD2741" s="59"/>
      <c r="PGE2741" s="59"/>
      <c r="PGF2741" s="59"/>
      <c r="PGG2741" s="59"/>
      <c r="PGH2741" s="59"/>
      <c r="PGI2741" s="59"/>
      <c r="PGJ2741" s="59"/>
      <c r="PGK2741" s="59"/>
      <c r="PGL2741" s="59"/>
      <c r="PGM2741" s="59"/>
      <c r="PGN2741" s="59"/>
      <c r="PGO2741" s="59"/>
      <c r="PGP2741" s="59"/>
      <c r="PGQ2741" s="59"/>
      <c r="PGR2741" s="59"/>
      <c r="PGS2741" s="59"/>
      <c r="PGT2741" s="59"/>
      <c r="PGU2741" s="59"/>
      <c r="PGV2741" s="59"/>
      <c r="PGW2741" s="59"/>
      <c r="PGX2741" s="59"/>
      <c r="PGY2741" s="59"/>
      <c r="PGZ2741" s="59"/>
      <c r="PHA2741" s="59"/>
      <c r="PHB2741" s="59"/>
      <c r="PHC2741" s="59"/>
      <c r="PHD2741" s="59"/>
      <c r="PHE2741" s="59"/>
      <c r="PHF2741" s="59"/>
      <c r="PHG2741" s="59"/>
      <c r="PHH2741" s="59"/>
      <c r="PHI2741" s="59"/>
      <c r="PHJ2741" s="59"/>
      <c r="PHK2741" s="59"/>
      <c r="PHL2741" s="59"/>
      <c r="PHM2741" s="59"/>
      <c r="PHN2741" s="59"/>
      <c r="PHO2741" s="59"/>
      <c r="PHP2741" s="59"/>
      <c r="PHQ2741" s="59"/>
      <c r="PHR2741" s="59"/>
      <c r="PHS2741" s="59"/>
      <c r="PHT2741" s="59"/>
      <c r="PHU2741" s="59"/>
      <c r="PHV2741" s="59"/>
      <c r="PHW2741" s="59"/>
      <c r="PHX2741" s="59"/>
      <c r="PHY2741" s="59"/>
      <c r="PHZ2741" s="59"/>
      <c r="PIA2741" s="59"/>
      <c r="PIB2741" s="59"/>
      <c r="PIC2741" s="59"/>
      <c r="PID2741" s="59"/>
      <c r="PIE2741" s="59"/>
      <c r="PIF2741" s="59"/>
      <c r="PIG2741" s="59"/>
      <c r="PIH2741" s="59"/>
      <c r="PII2741" s="59"/>
      <c r="PIJ2741" s="59"/>
      <c r="PIK2741" s="59"/>
      <c r="PIL2741" s="59"/>
      <c r="PIM2741" s="59"/>
      <c r="PIN2741" s="59"/>
      <c r="PIO2741" s="59"/>
      <c r="PIP2741" s="59"/>
      <c r="PIQ2741" s="59"/>
      <c r="PIR2741" s="59"/>
      <c r="PIS2741" s="59"/>
      <c r="PIT2741" s="59"/>
      <c r="PIU2741" s="59"/>
      <c r="PIV2741" s="59"/>
      <c r="PIW2741" s="59"/>
      <c r="PIX2741" s="59"/>
      <c r="PIY2741" s="59"/>
      <c r="PIZ2741" s="59"/>
      <c r="PJA2741" s="59"/>
      <c r="PJB2741" s="59"/>
      <c r="PJC2741" s="59"/>
      <c r="PJD2741" s="59"/>
      <c r="PJE2741" s="59"/>
      <c r="PJF2741" s="59"/>
      <c r="PJG2741" s="59"/>
      <c r="PJH2741" s="59"/>
      <c r="PJI2741" s="59"/>
      <c r="PJJ2741" s="59"/>
      <c r="PJK2741" s="59"/>
      <c r="PJL2741" s="59"/>
      <c r="PJM2741" s="59"/>
      <c r="PJN2741" s="59"/>
      <c r="PJO2741" s="59"/>
      <c r="PJP2741" s="59"/>
      <c r="PJQ2741" s="59"/>
      <c r="PJR2741" s="59"/>
      <c r="PJS2741" s="59"/>
      <c r="PJT2741" s="59"/>
      <c r="PJU2741" s="59"/>
      <c r="PJV2741" s="59"/>
      <c r="PJW2741" s="59"/>
      <c r="PJX2741" s="59"/>
      <c r="PJY2741" s="59"/>
      <c r="PJZ2741" s="59"/>
      <c r="PKA2741" s="59"/>
      <c r="PKB2741" s="59"/>
      <c r="PKC2741" s="59"/>
      <c r="PKD2741" s="59"/>
      <c r="PKE2741" s="59"/>
      <c r="PKF2741" s="59"/>
      <c r="PKG2741" s="59"/>
      <c r="PKH2741" s="59"/>
      <c r="PKI2741" s="59"/>
      <c r="PKJ2741" s="59"/>
      <c r="PKK2741" s="59"/>
      <c r="PKL2741" s="59"/>
      <c r="PKM2741" s="59"/>
      <c r="PKN2741" s="59"/>
      <c r="PKO2741" s="59"/>
      <c r="PKP2741" s="59"/>
      <c r="PKQ2741" s="59"/>
      <c r="PKR2741" s="59"/>
      <c r="PKS2741" s="59"/>
      <c r="PKT2741" s="59"/>
      <c r="PKU2741" s="59"/>
      <c r="PKV2741" s="59"/>
      <c r="PKW2741" s="59"/>
      <c r="PKX2741" s="59"/>
      <c r="PKY2741" s="59"/>
      <c r="PKZ2741" s="59"/>
      <c r="PLA2741" s="59"/>
      <c r="PLB2741" s="59"/>
      <c r="PLC2741" s="59"/>
      <c r="PLD2741" s="59"/>
      <c r="PLE2741" s="59"/>
      <c r="PLF2741" s="59"/>
      <c r="PLG2741" s="59"/>
      <c r="PLH2741" s="59"/>
      <c r="PLI2741" s="59"/>
      <c r="PLJ2741" s="59"/>
      <c r="PLK2741" s="59"/>
      <c r="PLL2741" s="59"/>
      <c r="PLM2741" s="59"/>
      <c r="PLN2741" s="59"/>
      <c r="PLO2741" s="59"/>
      <c r="PLP2741" s="59"/>
      <c r="PLQ2741" s="59"/>
      <c r="PLR2741" s="59"/>
      <c r="PLS2741" s="59"/>
      <c r="PLT2741" s="59"/>
      <c r="PLU2741" s="59"/>
      <c r="PLV2741" s="59"/>
      <c r="PLW2741" s="59"/>
      <c r="PLX2741" s="59"/>
      <c r="PLY2741" s="59"/>
      <c r="PLZ2741" s="59"/>
      <c r="PMA2741" s="59"/>
      <c r="PMB2741" s="59"/>
      <c r="PMC2741" s="59"/>
      <c r="PMD2741" s="59"/>
      <c r="PME2741" s="59"/>
      <c r="PMF2741" s="59"/>
      <c r="PMG2741" s="59"/>
      <c r="PMH2741" s="59"/>
      <c r="PMI2741" s="59"/>
      <c r="PMJ2741" s="59"/>
      <c r="PMK2741" s="59"/>
      <c r="PML2741" s="59"/>
      <c r="PMM2741" s="59"/>
      <c r="PMN2741" s="59"/>
      <c r="PMO2741" s="59"/>
      <c r="PMP2741" s="59"/>
      <c r="PMQ2741" s="59"/>
      <c r="PMR2741" s="59"/>
      <c r="PMS2741" s="59"/>
      <c r="PMT2741" s="59"/>
      <c r="PMU2741" s="59"/>
      <c r="PMV2741" s="59"/>
      <c r="PMW2741" s="59"/>
      <c r="PMX2741" s="59"/>
      <c r="PMY2741" s="59"/>
      <c r="PMZ2741" s="59"/>
      <c r="PNA2741" s="59"/>
      <c r="PNB2741" s="59"/>
      <c r="PNC2741" s="59"/>
      <c r="PND2741" s="59"/>
      <c r="PNE2741" s="59"/>
      <c r="PNF2741" s="59"/>
      <c r="PNG2741" s="59"/>
      <c r="PNH2741" s="59"/>
      <c r="PNI2741" s="59"/>
      <c r="PNJ2741" s="59"/>
      <c r="PNK2741" s="59"/>
      <c r="PNL2741" s="59"/>
      <c r="PNM2741" s="59"/>
      <c r="PNN2741" s="59"/>
      <c r="PNO2741" s="59"/>
      <c r="PNP2741" s="59"/>
      <c r="PNQ2741" s="59"/>
      <c r="PNR2741" s="59"/>
      <c r="PNS2741" s="59"/>
      <c r="PNT2741" s="59"/>
      <c r="PNU2741" s="59"/>
      <c r="PNV2741" s="59"/>
      <c r="PNW2741" s="59"/>
      <c r="PNX2741" s="59"/>
      <c r="PNY2741" s="59"/>
      <c r="PNZ2741" s="59"/>
      <c r="POA2741" s="59"/>
      <c r="POB2741" s="59"/>
      <c r="POC2741" s="59"/>
      <c r="POD2741" s="59"/>
      <c r="POE2741" s="59"/>
      <c r="POF2741" s="59"/>
      <c r="POG2741" s="59"/>
      <c r="POH2741" s="59"/>
      <c r="POI2741" s="59"/>
      <c r="POJ2741" s="59"/>
      <c r="POK2741" s="59"/>
      <c r="POL2741" s="59"/>
      <c r="POM2741" s="59"/>
      <c r="PON2741" s="59"/>
      <c r="POO2741" s="59"/>
      <c r="POP2741" s="59"/>
      <c r="POQ2741" s="59"/>
      <c r="POR2741" s="59"/>
      <c r="POS2741" s="59"/>
      <c r="POT2741" s="59"/>
      <c r="POU2741" s="59"/>
      <c r="POV2741" s="59"/>
      <c r="POW2741" s="59"/>
      <c r="POX2741" s="59"/>
      <c r="POY2741" s="59"/>
      <c r="POZ2741" s="59"/>
      <c r="PPA2741" s="59"/>
      <c r="PPB2741" s="59"/>
      <c r="PPC2741" s="59"/>
      <c r="PPD2741" s="59"/>
      <c r="PPE2741" s="59"/>
      <c r="PPF2741" s="59"/>
      <c r="PPG2741" s="59"/>
      <c r="PPH2741" s="59"/>
      <c r="PPI2741" s="59"/>
      <c r="PPJ2741" s="59"/>
      <c r="PPK2741" s="59"/>
      <c r="PPL2741" s="59"/>
      <c r="PPM2741" s="59"/>
      <c r="PPN2741" s="59"/>
      <c r="PPO2741" s="59"/>
      <c r="PPP2741" s="59"/>
      <c r="PPQ2741" s="59"/>
      <c r="PPR2741" s="59"/>
      <c r="PPS2741" s="59"/>
      <c r="PPT2741" s="59"/>
      <c r="PPU2741" s="59"/>
      <c r="PPV2741" s="59"/>
      <c r="PPW2741" s="59"/>
      <c r="PPX2741" s="59"/>
      <c r="PPY2741" s="59"/>
      <c r="PPZ2741" s="59"/>
      <c r="PQA2741" s="59"/>
      <c r="PQB2741" s="59"/>
      <c r="PQC2741" s="59"/>
      <c r="PQD2741" s="59"/>
      <c r="PQE2741" s="59"/>
      <c r="PQF2741" s="59"/>
      <c r="PQG2741" s="59"/>
      <c r="PQH2741" s="59"/>
      <c r="PQI2741" s="59"/>
      <c r="PQJ2741" s="59"/>
      <c r="PQK2741" s="59"/>
      <c r="PQL2741" s="59"/>
      <c r="PQM2741" s="59"/>
      <c r="PQN2741" s="59"/>
      <c r="PQO2741" s="59"/>
      <c r="PQP2741" s="59"/>
      <c r="PQQ2741" s="59"/>
      <c r="PQR2741" s="59"/>
      <c r="PQS2741" s="59"/>
      <c r="PQT2741" s="59"/>
      <c r="PQU2741" s="59"/>
      <c r="PQV2741" s="59"/>
      <c r="PQW2741" s="59"/>
      <c r="PQX2741" s="59"/>
      <c r="PQY2741" s="59"/>
      <c r="PQZ2741" s="59"/>
      <c r="PRA2741" s="59"/>
      <c r="PRB2741" s="59"/>
      <c r="PRC2741" s="59"/>
      <c r="PRD2741" s="59"/>
      <c r="PRE2741" s="59"/>
      <c r="PRF2741" s="59"/>
      <c r="PRG2741" s="59"/>
      <c r="PRH2741" s="59"/>
      <c r="PRI2741" s="59"/>
      <c r="PRJ2741" s="59"/>
      <c r="PRK2741" s="59"/>
      <c r="PRL2741" s="59"/>
      <c r="PRM2741" s="59"/>
      <c r="PRN2741" s="59"/>
      <c r="PRO2741" s="59"/>
      <c r="PRP2741" s="59"/>
      <c r="PRQ2741" s="59"/>
      <c r="PRR2741" s="59"/>
      <c r="PRS2741" s="59"/>
      <c r="PRT2741" s="59"/>
      <c r="PRU2741" s="59"/>
      <c r="PRV2741" s="59"/>
      <c r="PRW2741" s="59"/>
      <c r="PRX2741" s="59"/>
      <c r="PRY2741" s="59"/>
      <c r="PRZ2741" s="59"/>
      <c r="PSA2741" s="59"/>
      <c r="PSB2741" s="59"/>
      <c r="PSC2741" s="59"/>
      <c r="PSD2741" s="59"/>
      <c r="PSE2741" s="59"/>
      <c r="PSF2741" s="59"/>
      <c r="PSG2741" s="59"/>
      <c r="PSH2741" s="59"/>
      <c r="PSI2741" s="59"/>
      <c r="PSJ2741" s="59"/>
      <c r="PSK2741" s="59"/>
      <c r="PSL2741" s="59"/>
      <c r="PSM2741" s="59"/>
      <c r="PSN2741" s="59"/>
      <c r="PSO2741" s="59"/>
      <c r="PSP2741" s="59"/>
      <c r="PSQ2741" s="59"/>
      <c r="PSR2741" s="59"/>
      <c r="PSS2741" s="59"/>
      <c r="PST2741" s="59"/>
      <c r="PSU2741" s="59"/>
      <c r="PSV2741" s="59"/>
      <c r="PSW2741" s="59"/>
      <c r="PSX2741" s="59"/>
      <c r="PSY2741" s="59"/>
      <c r="PSZ2741" s="59"/>
      <c r="PTA2741" s="59"/>
      <c r="PTB2741" s="59"/>
      <c r="PTC2741" s="59"/>
      <c r="PTD2741" s="59"/>
      <c r="PTE2741" s="59"/>
      <c r="PTF2741" s="59"/>
      <c r="PTG2741" s="59"/>
      <c r="PTH2741" s="59"/>
      <c r="PTI2741" s="59"/>
      <c r="PTJ2741" s="59"/>
      <c r="PTK2741" s="59"/>
      <c r="PTL2741" s="59"/>
      <c r="PTM2741" s="59"/>
      <c r="PTN2741" s="59"/>
      <c r="PTO2741" s="59"/>
      <c r="PTP2741" s="59"/>
      <c r="PTQ2741" s="59"/>
      <c r="PTR2741" s="59"/>
      <c r="PTS2741" s="59"/>
      <c r="PTT2741" s="59"/>
      <c r="PTU2741" s="59"/>
      <c r="PTV2741" s="59"/>
      <c r="PTW2741" s="59"/>
      <c r="PTX2741" s="59"/>
      <c r="PTY2741" s="59"/>
      <c r="PTZ2741" s="59"/>
      <c r="PUA2741" s="59"/>
      <c r="PUB2741" s="59"/>
      <c r="PUC2741" s="59"/>
      <c r="PUD2741" s="59"/>
      <c r="PUE2741" s="59"/>
      <c r="PUF2741" s="59"/>
      <c r="PUG2741" s="59"/>
      <c r="PUH2741" s="59"/>
      <c r="PUI2741" s="59"/>
      <c r="PUJ2741" s="59"/>
      <c r="PUK2741" s="59"/>
      <c r="PUL2741" s="59"/>
      <c r="PUM2741" s="59"/>
      <c r="PUN2741" s="59"/>
      <c r="PUO2741" s="59"/>
      <c r="PUP2741" s="59"/>
      <c r="PUQ2741" s="59"/>
      <c r="PUR2741" s="59"/>
      <c r="PUS2741" s="59"/>
      <c r="PUT2741" s="59"/>
      <c r="PUU2741" s="59"/>
      <c r="PUV2741" s="59"/>
      <c r="PUW2741" s="59"/>
      <c r="PUX2741" s="59"/>
      <c r="PUY2741" s="59"/>
      <c r="PUZ2741" s="59"/>
      <c r="PVA2741" s="59"/>
      <c r="PVB2741" s="59"/>
      <c r="PVC2741" s="59"/>
      <c r="PVD2741" s="59"/>
      <c r="PVE2741" s="59"/>
      <c r="PVF2741" s="59"/>
      <c r="PVG2741" s="59"/>
      <c r="PVH2741" s="59"/>
      <c r="PVI2741" s="59"/>
      <c r="PVJ2741" s="59"/>
      <c r="PVK2741" s="59"/>
      <c r="PVL2741" s="59"/>
      <c r="PVM2741" s="59"/>
      <c r="PVN2741" s="59"/>
      <c r="PVO2741" s="59"/>
      <c r="PVP2741" s="59"/>
      <c r="PVQ2741" s="59"/>
      <c r="PVR2741" s="59"/>
      <c r="PVS2741" s="59"/>
      <c r="PVT2741" s="59"/>
      <c r="PVU2741" s="59"/>
      <c r="PVV2741" s="59"/>
      <c r="PVW2741" s="59"/>
      <c r="PVX2741" s="59"/>
      <c r="PVY2741" s="59"/>
      <c r="PVZ2741" s="59"/>
      <c r="PWA2741" s="59"/>
      <c r="PWB2741" s="59"/>
      <c r="PWC2741" s="59"/>
      <c r="PWD2741" s="59"/>
      <c r="PWE2741" s="59"/>
      <c r="PWF2741" s="59"/>
      <c r="PWG2741" s="59"/>
      <c r="PWH2741" s="59"/>
      <c r="PWI2741" s="59"/>
      <c r="PWJ2741" s="59"/>
      <c r="PWK2741" s="59"/>
      <c r="PWL2741" s="59"/>
      <c r="PWM2741" s="59"/>
      <c r="PWN2741" s="59"/>
      <c r="PWO2741" s="59"/>
      <c r="PWP2741" s="59"/>
      <c r="PWQ2741" s="59"/>
      <c r="PWR2741" s="59"/>
      <c r="PWS2741" s="59"/>
      <c r="PWT2741" s="59"/>
      <c r="PWU2741" s="59"/>
      <c r="PWV2741" s="59"/>
      <c r="PWW2741" s="59"/>
      <c r="PWX2741" s="59"/>
      <c r="PWY2741" s="59"/>
      <c r="PWZ2741" s="59"/>
      <c r="PXA2741" s="59"/>
      <c r="PXB2741" s="59"/>
      <c r="PXC2741" s="59"/>
      <c r="PXD2741" s="59"/>
      <c r="PXE2741" s="59"/>
      <c r="PXF2741" s="59"/>
      <c r="PXG2741" s="59"/>
      <c r="PXH2741" s="59"/>
      <c r="PXI2741" s="59"/>
      <c r="PXJ2741" s="59"/>
      <c r="PXK2741" s="59"/>
      <c r="PXL2741" s="59"/>
      <c r="PXM2741" s="59"/>
      <c r="PXN2741" s="59"/>
      <c r="PXO2741" s="59"/>
      <c r="PXP2741" s="59"/>
      <c r="PXQ2741" s="59"/>
      <c r="PXR2741" s="59"/>
      <c r="PXS2741" s="59"/>
      <c r="PXT2741" s="59"/>
      <c r="PXU2741" s="59"/>
      <c r="PXV2741" s="59"/>
      <c r="PXW2741" s="59"/>
      <c r="PXX2741" s="59"/>
      <c r="PXY2741" s="59"/>
      <c r="PXZ2741" s="59"/>
      <c r="PYA2741" s="59"/>
      <c r="PYB2741" s="59"/>
      <c r="PYC2741" s="59"/>
      <c r="PYD2741" s="59"/>
      <c r="PYE2741" s="59"/>
      <c r="PYF2741" s="59"/>
      <c r="PYG2741" s="59"/>
      <c r="PYH2741" s="59"/>
      <c r="PYI2741" s="59"/>
      <c r="PYJ2741" s="59"/>
      <c r="PYK2741" s="59"/>
      <c r="PYL2741" s="59"/>
      <c r="PYM2741" s="59"/>
      <c r="PYN2741" s="59"/>
      <c r="PYO2741" s="59"/>
      <c r="PYP2741" s="59"/>
      <c r="PYQ2741" s="59"/>
      <c r="PYR2741" s="59"/>
      <c r="PYS2741" s="59"/>
      <c r="PYT2741" s="59"/>
      <c r="PYU2741" s="59"/>
      <c r="PYV2741" s="59"/>
      <c r="PYW2741" s="59"/>
      <c r="PYX2741" s="59"/>
      <c r="PYY2741" s="59"/>
      <c r="PYZ2741" s="59"/>
      <c r="PZA2741" s="59"/>
      <c r="PZB2741" s="59"/>
      <c r="PZC2741" s="59"/>
      <c r="PZD2741" s="59"/>
      <c r="PZE2741" s="59"/>
      <c r="PZF2741" s="59"/>
      <c r="PZG2741" s="59"/>
      <c r="PZH2741" s="59"/>
      <c r="PZI2741" s="59"/>
      <c r="PZJ2741" s="59"/>
      <c r="PZK2741" s="59"/>
      <c r="PZL2741" s="59"/>
      <c r="PZM2741" s="59"/>
      <c r="PZN2741" s="59"/>
      <c r="PZO2741" s="59"/>
      <c r="PZP2741" s="59"/>
      <c r="PZQ2741" s="59"/>
      <c r="PZR2741" s="59"/>
      <c r="PZS2741" s="59"/>
      <c r="PZT2741" s="59"/>
      <c r="PZU2741" s="59"/>
      <c r="PZV2741" s="59"/>
      <c r="PZW2741" s="59"/>
      <c r="PZX2741" s="59"/>
      <c r="PZY2741" s="59"/>
      <c r="PZZ2741" s="59"/>
      <c r="QAA2741" s="59"/>
      <c r="QAB2741" s="59"/>
      <c r="QAC2741" s="59"/>
      <c r="QAD2741" s="59"/>
      <c r="QAE2741" s="59"/>
      <c r="QAF2741" s="59"/>
      <c r="QAG2741" s="59"/>
      <c r="QAH2741" s="59"/>
      <c r="QAI2741" s="59"/>
      <c r="QAJ2741" s="59"/>
      <c r="QAK2741" s="59"/>
      <c r="QAL2741" s="59"/>
      <c r="QAM2741" s="59"/>
      <c r="QAN2741" s="59"/>
      <c r="QAO2741" s="59"/>
      <c r="QAP2741" s="59"/>
      <c r="QAQ2741" s="59"/>
      <c r="QAR2741" s="59"/>
      <c r="QAS2741" s="59"/>
      <c r="QAT2741" s="59"/>
      <c r="QAU2741" s="59"/>
      <c r="QAV2741" s="59"/>
      <c r="QAW2741" s="59"/>
      <c r="QAX2741" s="59"/>
      <c r="QAY2741" s="59"/>
      <c r="QAZ2741" s="59"/>
      <c r="QBA2741" s="59"/>
      <c r="QBB2741" s="59"/>
      <c r="QBC2741" s="59"/>
      <c r="QBD2741" s="59"/>
      <c r="QBE2741" s="59"/>
      <c r="QBF2741" s="59"/>
      <c r="QBG2741" s="59"/>
      <c r="QBH2741" s="59"/>
      <c r="QBI2741" s="59"/>
      <c r="QBJ2741" s="59"/>
      <c r="QBK2741" s="59"/>
      <c r="QBL2741" s="59"/>
      <c r="QBM2741" s="59"/>
      <c r="QBN2741" s="59"/>
      <c r="QBO2741" s="59"/>
      <c r="QBP2741" s="59"/>
      <c r="QBQ2741" s="59"/>
      <c r="QBR2741" s="59"/>
      <c r="QBS2741" s="59"/>
      <c r="QBT2741" s="59"/>
      <c r="QBU2741" s="59"/>
      <c r="QBV2741" s="59"/>
      <c r="QBW2741" s="59"/>
      <c r="QBX2741" s="59"/>
      <c r="QBY2741" s="59"/>
      <c r="QBZ2741" s="59"/>
      <c r="QCA2741" s="59"/>
      <c r="QCB2741" s="59"/>
      <c r="QCC2741" s="59"/>
      <c r="QCD2741" s="59"/>
      <c r="QCE2741" s="59"/>
      <c r="QCF2741" s="59"/>
      <c r="QCG2741" s="59"/>
      <c r="QCH2741" s="59"/>
      <c r="QCI2741" s="59"/>
      <c r="QCJ2741" s="59"/>
      <c r="QCK2741" s="59"/>
      <c r="QCL2741" s="59"/>
      <c r="QCM2741" s="59"/>
      <c r="QCN2741" s="59"/>
      <c r="QCO2741" s="59"/>
      <c r="QCP2741" s="59"/>
      <c r="QCQ2741" s="59"/>
      <c r="QCR2741" s="59"/>
      <c r="QCS2741" s="59"/>
      <c r="QCT2741" s="59"/>
      <c r="QCU2741" s="59"/>
      <c r="QCV2741" s="59"/>
      <c r="QCW2741" s="59"/>
      <c r="QCX2741" s="59"/>
      <c r="QCY2741" s="59"/>
      <c r="QCZ2741" s="59"/>
      <c r="QDA2741" s="59"/>
      <c r="QDB2741" s="59"/>
      <c r="QDC2741" s="59"/>
      <c r="QDD2741" s="59"/>
      <c r="QDE2741" s="59"/>
      <c r="QDF2741" s="59"/>
      <c r="QDG2741" s="59"/>
      <c r="QDH2741" s="59"/>
      <c r="QDI2741" s="59"/>
      <c r="QDJ2741" s="59"/>
      <c r="QDK2741" s="59"/>
      <c r="QDL2741" s="59"/>
      <c r="QDM2741" s="59"/>
      <c r="QDN2741" s="59"/>
      <c r="QDO2741" s="59"/>
      <c r="QDP2741" s="59"/>
      <c r="QDQ2741" s="59"/>
      <c r="QDR2741" s="59"/>
      <c r="QDS2741" s="59"/>
      <c r="QDT2741" s="59"/>
      <c r="QDU2741" s="59"/>
      <c r="QDV2741" s="59"/>
      <c r="QDW2741" s="59"/>
      <c r="QDX2741" s="59"/>
      <c r="QDY2741" s="59"/>
      <c r="QDZ2741" s="59"/>
      <c r="QEA2741" s="59"/>
      <c r="QEB2741" s="59"/>
      <c r="QEC2741" s="59"/>
      <c r="QED2741" s="59"/>
      <c r="QEE2741" s="59"/>
      <c r="QEF2741" s="59"/>
      <c r="QEG2741" s="59"/>
      <c r="QEH2741" s="59"/>
      <c r="QEI2741" s="59"/>
      <c r="QEJ2741" s="59"/>
      <c r="QEK2741" s="59"/>
      <c r="QEL2741" s="59"/>
      <c r="QEM2741" s="59"/>
      <c r="QEN2741" s="59"/>
      <c r="QEO2741" s="59"/>
      <c r="QEP2741" s="59"/>
      <c r="QEQ2741" s="59"/>
      <c r="QER2741" s="59"/>
      <c r="QES2741" s="59"/>
      <c r="QET2741" s="59"/>
      <c r="QEU2741" s="59"/>
      <c r="QEV2741" s="59"/>
      <c r="QEW2741" s="59"/>
      <c r="QEX2741" s="59"/>
      <c r="QEY2741" s="59"/>
      <c r="QEZ2741" s="59"/>
      <c r="QFA2741" s="59"/>
      <c r="QFB2741" s="59"/>
      <c r="QFC2741" s="59"/>
      <c r="QFD2741" s="59"/>
      <c r="QFE2741" s="59"/>
      <c r="QFF2741" s="59"/>
      <c r="QFG2741" s="59"/>
      <c r="QFH2741" s="59"/>
      <c r="QFI2741" s="59"/>
      <c r="QFJ2741" s="59"/>
      <c r="QFK2741" s="59"/>
      <c r="QFL2741" s="59"/>
      <c r="QFM2741" s="59"/>
      <c r="QFN2741" s="59"/>
      <c r="QFO2741" s="59"/>
      <c r="QFP2741" s="59"/>
      <c r="QFQ2741" s="59"/>
      <c r="QFR2741" s="59"/>
      <c r="QFS2741" s="59"/>
      <c r="QFT2741" s="59"/>
      <c r="QFU2741" s="59"/>
      <c r="QFV2741" s="59"/>
      <c r="QFW2741" s="59"/>
      <c r="QFX2741" s="59"/>
      <c r="QFY2741" s="59"/>
      <c r="QFZ2741" s="59"/>
      <c r="QGA2741" s="59"/>
      <c r="QGB2741" s="59"/>
      <c r="QGC2741" s="59"/>
      <c r="QGD2741" s="59"/>
      <c r="QGE2741" s="59"/>
      <c r="QGF2741" s="59"/>
      <c r="QGG2741" s="59"/>
      <c r="QGH2741" s="59"/>
      <c r="QGI2741" s="59"/>
      <c r="QGJ2741" s="59"/>
      <c r="QGK2741" s="59"/>
      <c r="QGL2741" s="59"/>
      <c r="QGM2741" s="59"/>
      <c r="QGN2741" s="59"/>
      <c r="QGO2741" s="59"/>
      <c r="QGP2741" s="59"/>
      <c r="QGQ2741" s="59"/>
      <c r="QGR2741" s="59"/>
      <c r="QGS2741" s="59"/>
      <c r="QGT2741" s="59"/>
      <c r="QGU2741" s="59"/>
      <c r="QGV2741" s="59"/>
      <c r="QGW2741" s="59"/>
      <c r="QGX2741" s="59"/>
      <c r="QGY2741" s="59"/>
      <c r="QGZ2741" s="59"/>
      <c r="QHA2741" s="59"/>
      <c r="QHB2741" s="59"/>
      <c r="QHC2741" s="59"/>
      <c r="QHD2741" s="59"/>
      <c r="QHE2741" s="59"/>
      <c r="QHF2741" s="59"/>
      <c r="QHG2741" s="59"/>
      <c r="QHH2741" s="59"/>
      <c r="QHI2741" s="59"/>
      <c r="QHJ2741" s="59"/>
      <c r="QHK2741" s="59"/>
      <c r="QHL2741" s="59"/>
      <c r="QHM2741" s="59"/>
      <c r="QHN2741" s="59"/>
      <c r="QHO2741" s="59"/>
      <c r="QHP2741" s="59"/>
      <c r="QHQ2741" s="59"/>
      <c r="QHR2741" s="59"/>
      <c r="QHS2741" s="59"/>
      <c r="QHT2741" s="59"/>
      <c r="QHU2741" s="59"/>
      <c r="QHV2741" s="59"/>
      <c r="QHW2741" s="59"/>
      <c r="QHX2741" s="59"/>
      <c r="QHY2741" s="59"/>
      <c r="QHZ2741" s="59"/>
      <c r="QIA2741" s="59"/>
      <c r="QIB2741" s="59"/>
      <c r="QIC2741" s="59"/>
      <c r="QID2741" s="59"/>
      <c r="QIE2741" s="59"/>
      <c r="QIF2741" s="59"/>
      <c r="QIG2741" s="59"/>
      <c r="QIH2741" s="59"/>
      <c r="QII2741" s="59"/>
      <c r="QIJ2741" s="59"/>
      <c r="QIK2741" s="59"/>
      <c r="QIL2741" s="59"/>
      <c r="QIM2741" s="59"/>
      <c r="QIN2741" s="59"/>
      <c r="QIO2741" s="59"/>
      <c r="QIP2741" s="59"/>
      <c r="QIQ2741" s="59"/>
      <c r="QIR2741" s="59"/>
      <c r="QIS2741" s="59"/>
      <c r="QIT2741" s="59"/>
      <c r="QIU2741" s="59"/>
      <c r="QIV2741" s="59"/>
      <c r="QIW2741" s="59"/>
      <c r="QIX2741" s="59"/>
      <c r="QIY2741" s="59"/>
      <c r="QIZ2741" s="59"/>
      <c r="QJA2741" s="59"/>
      <c r="QJB2741" s="59"/>
      <c r="QJC2741" s="59"/>
      <c r="QJD2741" s="59"/>
      <c r="QJE2741" s="59"/>
      <c r="QJF2741" s="59"/>
      <c r="QJG2741" s="59"/>
      <c r="QJH2741" s="59"/>
      <c r="QJI2741" s="59"/>
      <c r="QJJ2741" s="59"/>
      <c r="QJK2741" s="59"/>
      <c r="QJL2741" s="59"/>
      <c r="QJM2741" s="59"/>
      <c r="QJN2741" s="59"/>
      <c r="QJO2741" s="59"/>
      <c r="QJP2741" s="59"/>
      <c r="QJQ2741" s="59"/>
      <c r="QJR2741" s="59"/>
      <c r="QJS2741" s="59"/>
      <c r="QJT2741" s="59"/>
      <c r="QJU2741" s="59"/>
      <c r="QJV2741" s="59"/>
      <c r="QJW2741" s="59"/>
      <c r="QJX2741" s="59"/>
      <c r="QJY2741" s="59"/>
      <c r="QJZ2741" s="59"/>
      <c r="QKA2741" s="59"/>
      <c r="QKB2741" s="59"/>
      <c r="QKC2741" s="59"/>
      <c r="QKD2741" s="59"/>
      <c r="QKE2741" s="59"/>
      <c r="QKF2741" s="59"/>
      <c r="QKG2741" s="59"/>
      <c r="QKH2741" s="59"/>
      <c r="QKI2741" s="59"/>
      <c r="QKJ2741" s="59"/>
      <c r="QKK2741" s="59"/>
      <c r="QKL2741" s="59"/>
      <c r="QKM2741" s="59"/>
      <c r="QKN2741" s="59"/>
      <c r="QKO2741" s="59"/>
      <c r="QKP2741" s="59"/>
      <c r="QKQ2741" s="59"/>
      <c r="QKR2741" s="59"/>
      <c r="QKS2741" s="59"/>
      <c r="QKT2741" s="59"/>
      <c r="QKU2741" s="59"/>
      <c r="QKV2741" s="59"/>
      <c r="QKW2741" s="59"/>
      <c r="QKX2741" s="59"/>
      <c r="QKY2741" s="59"/>
      <c r="QKZ2741" s="59"/>
      <c r="QLA2741" s="59"/>
      <c r="QLB2741" s="59"/>
      <c r="QLC2741" s="59"/>
      <c r="QLD2741" s="59"/>
      <c r="QLE2741" s="59"/>
      <c r="QLF2741" s="59"/>
      <c r="QLG2741" s="59"/>
      <c r="QLH2741" s="59"/>
      <c r="QLI2741" s="59"/>
      <c r="QLJ2741" s="59"/>
      <c r="QLK2741" s="59"/>
      <c r="QLL2741" s="59"/>
      <c r="QLM2741" s="59"/>
      <c r="QLN2741" s="59"/>
      <c r="QLO2741" s="59"/>
      <c r="QLP2741" s="59"/>
      <c r="QLQ2741" s="59"/>
      <c r="QLR2741" s="59"/>
      <c r="QLS2741" s="59"/>
      <c r="QLT2741" s="59"/>
      <c r="QLU2741" s="59"/>
      <c r="QLV2741" s="59"/>
      <c r="QLW2741" s="59"/>
      <c r="QLX2741" s="59"/>
      <c r="QLY2741" s="59"/>
      <c r="QLZ2741" s="59"/>
      <c r="QMA2741" s="59"/>
      <c r="QMB2741" s="59"/>
      <c r="QMC2741" s="59"/>
      <c r="QMD2741" s="59"/>
      <c r="QME2741" s="59"/>
      <c r="QMF2741" s="59"/>
      <c r="QMG2741" s="59"/>
      <c r="QMH2741" s="59"/>
      <c r="QMI2741" s="59"/>
      <c r="QMJ2741" s="59"/>
      <c r="QMK2741" s="59"/>
      <c r="QML2741" s="59"/>
      <c r="QMM2741" s="59"/>
      <c r="QMN2741" s="59"/>
      <c r="QMO2741" s="59"/>
      <c r="QMP2741" s="59"/>
      <c r="QMQ2741" s="59"/>
      <c r="QMR2741" s="59"/>
      <c r="QMS2741" s="59"/>
      <c r="QMT2741" s="59"/>
      <c r="QMU2741" s="59"/>
      <c r="QMV2741" s="59"/>
      <c r="QMW2741" s="59"/>
      <c r="QMX2741" s="59"/>
      <c r="QMY2741" s="59"/>
      <c r="QMZ2741" s="59"/>
      <c r="QNA2741" s="59"/>
      <c r="QNB2741" s="59"/>
      <c r="QNC2741" s="59"/>
      <c r="QND2741" s="59"/>
      <c r="QNE2741" s="59"/>
      <c r="QNF2741" s="59"/>
      <c r="QNG2741" s="59"/>
      <c r="QNH2741" s="59"/>
      <c r="QNI2741" s="59"/>
      <c r="QNJ2741" s="59"/>
      <c r="QNK2741" s="59"/>
      <c r="QNL2741" s="59"/>
      <c r="QNM2741" s="59"/>
      <c r="QNN2741" s="59"/>
      <c r="QNO2741" s="59"/>
      <c r="QNP2741" s="59"/>
      <c r="QNQ2741" s="59"/>
      <c r="QNR2741" s="59"/>
      <c r="QNS2741" s="59"/>
      <c r="QNT2741" s="59"/>
      <c r="QNU2741" s="59"/>
      <c r="QNV2741" s="59"/>
      <c r="QNW2741" s="59"/>
      <c r="QNX2741" s="59"/>
      <c r="QNY2741" s="59"/>
      <c r="QNZ2741" s="59"/>
      <c r="QOA2741" s="59"/>
      <c r="QOB2741" s="59"/>
      <c r="QOC2741" s="59"/>
      <c r="QOD2741" s="59"/>
      <c r="QOE2741" s="59"/>
      <c r="QOF2741" s="59"/>
      <c r="QOG2741" s="59"/>
      <c r="QOH2741" s="59"/>
      <c r="QOI2741" s="59"/>
      <c r="QOJ2741" s="59"/>
      <c r="QOK2741" s="59"/>
      <c r="QOL2741" s="59"/>
      <c r="QOM2741" s="59"/>
      <c r="QON2741" s="59"/>
      <c r="QOO2741" s="59"/>
      <c r="QOP2741" s="59"/>
      <c r="QOQ2741" s="59"/>
      <c r="QOR2741" s="59"/>
      <c r="QOS2741" s="59"/>
      <c r="QOT2741" s="59"/>
      <c r="QOU2741" s="59"/>
      <c r="QOV2741" s="59"/>
      <c r="QOW2741" s="59"/>
      <c r="QOX2741" s="59"/>
      <c r="QOY2741" s="59"/>
      <c r="QOZ2741" s="59"/>
      <c r="QPA2741" s="59"/>
      <c r="QPB2741" s="59"/>
      <c r="QPC2741" s="59"/>
      <c r="QPD2741" s="59"/>
      <c r="QPE2741" s="59"/>
      <c r="QPF2741" s="59"/>
      <c r="QPG2741" s="59"/>
      <c r="QPH2741" s="59"/>
      <c r="QPI2741" s="59"/>
      <c r="QPJ2741" s="59"/>
      <c r="QPK2741" s="59"/>
      <c r="QPL2741" s="59"/>
      <c r="QPM2741" s="59"/>
      <c r="QPN2741" s="59"/>
      <c r="QPO2741" s="59"/>
      <c r="QPP2741" s="59"/>
      <c r="QPQ2741" s="59"/>
      <c r="QPR2741" s="59"/>
      <c r="QPS2741" s="59"/>
      <c r="QPT2741" s="59"/>
      <c r="QPU2741" s="59"/>
      <c r="QPV2741" s="59"/>
      <c r="QPW2741" s="59"/>
      <c r="QPX2741" s="59"/>
      <c r="QPY2741" s="59"/>
      <c r="QPZ2741" s="59"/>
      <c r="QQA2741" s="59"/>
      <c r="QQB2741" s="59"/>
      <c r="QQC2741" s="59"/>
      <c r="QQD2741" s="59"/>
      <c r="QQE2741" s="59"/>
      <c r="QQF2741" s="59"/>
      <c r="QQG2741" s="59"/>
      <c r="QQH2741" s="59"/>
      <c r="QQI2741" s="59"/>
      <c r="QQJ2741" s="59"/>
      <c r="QQK2741" s="59"/>
      <c r="QQL2741" s="59"/>
      <c r="QQM2741" s="59"/>
      <c r="QQN2741" s="59"/>
      <c r="QQO2741" s="59"/>
      <c r="QQP2741" s="59"/>
      <c r="QQQ2741" s="59"/>
      <c r="QQR2741" s="59"/>
      <c r="QQS2741" s="59"/>
      <c r="QQT2741" s="59"/>
      <c r="QQU2741" s="59"/>
      <c r="QQV2741" s="59"/>
      <c r="QQW2741" s="59"/>
      <c r="QQX2741" s="59"/>
      <c r="QQY2741" s="59"/>
      <c r="QQZ2741" s="59"/>
      <c r="QRA2741" s="59"/>
      <c r="QRB2741" s="59"/>
      <c r="QRC2741" s="59"/>
      <c r="QRD2741" s="59"/>
      <c r="QRE2741" s="59"/>
      <c r="QRF2741" s="59"/>
      <c r="QRG2741" s="59"/>
      <c r="QRH2741" s="59"/>
      <c r="QRI2741" s="59"/>
      <c r="QRJ2741" s="59"/>
      <c r="QRK2741" s="59"/>
      <c r="QRL2741" s="59"/>
      <c r="QRM2741" s="59"/>
      <c r="QRN2741" s="59"/>
      <c r="QRO2741" s="59"/>
      <c r="QRP2741" s="59"/>
      <c r="QRQ2741" s="59"/>
      <c r="QRR2741" s="59"/>
      <c r="QRS2741" s="59"/>
      <c r="QRT2741" s="59"/>
      <c r="QRU2741" s="59"/>
      <c r="QRV2741" s="59"/>
      <c r="QRW2741" s="59"/>
      <c r="QRX2741" s="59"/>
      <c r="QRY2741" s="59"/>
      <c r="QRZ2741" s="59"/>
      <c r="QSA2741" s="59"/>
      <c r="QSB2741" s="59"/>
      <c r="QSC2741" s="59"/>
      <c r="QSD2741" s="59"/>
      <c r="QSE2741" s="59"/>
      <c r="QSF2741" s="59"/>
      <c r="QSG2741" s="59"/>
      <c r="QSH2741" s="59"/>
      <c r="QSI2741" s="59"/>
      <c r="QSJ2741" s="59"/>
      <c r="QSK2741" s="59"/>
      <c r="QSL2741" s="59"/>
      <c r="QSM2741" s="59"/>
      <c r="QSN2741" s="59"/>
      <c r="QSO2741" s="59"/>
      <c r="QSP2741" s="59"/>
      <c r="QSQ2741" s="59"/>
      <c r="QSR2741" s="59"/>
      <c r="QSS2741" s="59"/>
      <c r="QST2741" s="59"/>
      <c r="QSU2741" s="59"/>
      <c r="QSV2741" s="59"/>
      <c r="QSW2741" s="59"/>
      <c r="QSX2741" s="59"/>
      <c r="QSY2741" s="59"/>
      <c r="QSZ2741" s="59"/>
      <c r="QTA2741" s="59"/>
      <c r="QTB2741" s="59"/>
      <c r="QTC2741" s="59"/>
      <c r="QTD2741" s="59"/>
      <c r="QTE2741" s="59"/>
      <c r="QTF2741" s="59"/>
      <c r="QTG2741" s="59"/>
      <c r="QTH2741" s="59"/>
      <c r="QTI2741" s="59"/>
      <c r="QTJ2741" s="59"/>
      <c r="QTK2741" s="59"/>
      <c r="QTL2741" s="59"/>
      <c r="QTM2741" s="59"/>
      <c r="QTN2741" s="59"/>
      <c r="QTO2741" s="59"/>
      <c r="QTP2741" s="59"/>
      <c r="QTQ2741" s="59"/>
      <c r="QTR2741" s="59"/>
      <c r="QTS2741" s="59"/>
      <c r="QTT2741" s="59"/>
      <c r="QTU2741" s="59"/>
      <c r="QTV2741" s="59"/>
      <c r="QTW2741" s="59"/>
      <c r="QTX2741" s="59"/>
      <c r="QTY2741" s="59"/>
      <c r="QTZ2741" s="59"/>
      <c r="QUA2741" s="59"/>
      <c r="QUB2741" s="59"/>
      <c r="QUC2741" s="59"/>
      <c r="QUD2741" s="59"/>
      <c r="QUE2741" s="59"/>
      <c r="QUF2741" s="59"/>
      <c r="QUG2741" s="59"/>
      <c r="QUH2741" s="59"/>
      <c r="QUI2741" s="59"/>
      <c r="QUJ2741" s="59"/>
      <c r="QUK2741" s="59"/>
      <c r="QUL2741" s="59"/>
      <c r="QUM2741" s="59"/>
      <c r="QUN2741" s="59"/>
      <c r="QUO2741" s="59"/>
      <c r="QUP2741" s="59"/>
      <c r="QUQ2741" s="59"/>
      <c r="QUR2741" s="59"/>
      <c r="QUS2741" s="59"/>
      <c r="QUT2741" s="59"/>
      <c r="QUU2741" s="59"/>
      <c r="QUV2741" s="59"/>
      <c r="QUW2741" s="59"/>
      <c r="QUX2741" s="59"/>
      <c r="QUY2741" s="59"/>
      <c r="QUZ2741" s="59"/>
      <c r="QVA2741" s="59"/>
      <c r="QVB2741" s="59"/>
      <c r="QVC2741" s="59"/>
      <c r="QVD2741" s="59"/>
      <c r="QVE2741" s="59"/>
      <c r="QVF2741" s="59"/>
      <c r="QVG2741" s="59"/>
      <c r="QVH2741" s="59"/>
      <c r="QVI2741" s="59"/>
      <c r="QVJ2741" s="59"/>
      <c r="QVK2741" s="59"/>
      <c r="QVL2741" s="59"/>
      <c r="QVM2741" s="59"/>
      <c r="QVN2741" s="59"/>
      <c r="QVO2741" s="59"/>
      <c r="QVP2741" s="59"/>
      <c r="QVQ2741" s="59"/>
      <c r="QVR2741" s="59"/>
      <c r="QVS2741" s="59"/>
      <c r="QVT2741" s="59"/>
      <c r="QVU2741" s="59"/>
      <c r="QVV2741" s="59"/>
      <c r="QVW2741" s="59"/>
      <c r="QVX2741" s="59"/>
      <c r="QVY2741" s="59"/>
      <c r="QVZ2741" s="59"/>
      <c r="QWA2741" s="59"/>
      <c r="QWB2741" s="59"/>
      <c r="QWC2741" s="59"/>
      <c r="QWD2741" s="59"/>
      <c r="QWE2741" s="59"/>
      <c r="QWF2741" s="59"/>
      <c r="QWG2741" s="59"/>
      <c r="QWH2741" s="59"/>
      <c r="QWI2741" s="59"/>
      <c r="QWJ2741" s="59"/>
      <c r="QWK2741" s="59"/>
      <c r="QWL2741" s="59"/>
      <c r="QWM2741" s="59"/>
      <c r="QWN2741" s="59"/>
      <c r="QWO2741" s="59"/>
      <c r="QWP2741" s="59"/>
      <c r="QWQ2741" s="59"/>
      <c r="QWR2741" s="59"/>
      <c r="QWS2741" s="59"/>
      <c r="QWT2741" s="59"/>
      <c r="QWU2741" s="59"/>
      <c r="QWV2741" s="59"/>
      <c r="QWW2741" s="59"/>
      <c r="QWX2741" s="59"/>
      <c r="QWY2741" s="59"/>
      <c r="QWZ2741" s="59"/>
      <c r="QXA2741" s="59"/>
      <c r="QXB2741" s="59"/>
      <c r="QXC2741" s="59"/>
      <c r="QXD2741" s="59"/>
      <c r="QXE2741" s="59"/>
      <c r="QXF2741" s="59"/>
      <c r="QXG2741" s="59"/>
      <c r="QXH2741" s="59"/>
      <c r="QXI2741" s="59"/>
      <c r="QXJ2741" s="59"/>
      <c r="QXK2741" s="59"/>
      <c r="QXL2741" s="59"/>
      <c r="QXM2741" s="59"/>
      <c r="QXN2741" s="59"/>
      <c r="QXO2741" s="59"/>
      <c r="QXP2741" s="59"/>
      <c r="QXQ2741" s="59"/>
      <c r="QXR2741" s="59"/>
      <c r="QXS2741" s="59"/>
      <c r="QXT2741" s="59"/>
      <c r="QXU2741" s="59"/>
      <c r="QXV2741" s="59"/>
      <c r="QXW2741" s="59"/>
      <c r="QXX2741" s="59"/>
      <c r="QXY2741" s="59"/>
      <c r="QXZ2741" s="59"/>
      <c r="QYA2741" s="59"/>
      <c r="QYB2741" s="59"/>
      <c r="QYC2741" s="59"/>
      <c r="QYD2741" s="59"/>
      <c r="QYE2741" s="59"/>
      <c r="QYF2741" s="59"/>
      <c r="QYG2741" s="59"/>
      <c r="QYH2741" s="59"/>
      <c r="QYI2741" s="59"/>
      <c r="QYJ2741" s="59"/>
      <c r="QYK2741" s="59"/>
      <c r="QYL2741" s="59"/>
      <c r="QYM2741" s="59"/>
      <c r="QYN2741" s="59"/>
      <c r="QYO2741" s="59"/>
      <c r="QYP2741" s="59"/>
      <c r="QYQ2741" s="59"/>
      <c r="QYR2741" s="59"/>
      <c r="QYS2741" s="59"/>
      <c r="QYT2741" s="59"/>
      <c r="QYU2741" s="59"/>
      <c r="QYV2741" s="59"/>
      <c r="QYW2741" s="59"/>
      <c r="QYX2741" s="59"/>
      <c r="QYY2741" s="59"/>
      <c r="QYZ2741" s="59"/>
      <c r="QZA2741" s="59"/>
      <c r="QZB2741" s="59"/>
      <c r="QZC2741" s="59"/>
      <c r="QZD2741" s="59"/>
      <c r="QZE2741" s="59"/>
      <c r="QZF2741" s="59"/>
      <c r="QZG2741" s="59"/>
      <c r="QZH2741" s="59"/>
      <c r="QZI2741" s="59"/>
      <c r="QZJ2741" s="59"/>
      <c r="QZK2741" s="59"/>
      <c r="QZL2741" s="59"/>
      <c r="QZM2741" s="59"/>
      <c r="QZN2741" s="59"/>
      <c r="QZO2741" s="59"/>
      <c r="QZP2741" s="59"/>
      <c r="QZQ2741" s="59"/>
      <c r="QZR2741" s="59"/>
      <c r="QZS2741" s="59"/>
      <c r="QZT2741" s="59"/>
      <c r="QZU2741" s="59"/>
      <c r="QZV2741" s="59"/>
      <c r="QZW2741" s="59"/>
      <c r="QZX2741" s="59"/>
      <c r="QZY2741" s="59"/>
      <c r="QZZ2741" s="59"/>
      <c r="RAA2741" s="59"/>
      <c r="RAB2741" s="59"/>
      <c r="RAC2741" s="59"/>
      <c r="RAD2741" s="59"/>
      <c r="RAE2741" s="59"/>
      <c r="RAF2741" s="59"/>
      <c r="RAG2741" s="59"/>
      <c r="RAH2741" s="59"/>
      <c r="RAI2741" s="59"/>
      <c r="RAJ2741" s="59"/>
      <c r="RAK2741" s="59"/>
      <c r="RAL2741" s="59"/>
      <c r="RAM2741" s="59"/>
      <c r="RAN2741" s="59"/>
      <c r="RAO2741" s="59"/>
      <c r="RAP2741" s="59"/>
      <c r="RAQ2741" s="59"/>
      <c r="RAR2741" s="59"/>
      <c r="RAS2741" s="59"/>
      <c r="RAT2741" s="59"/>
      <c r="RAU2741" s="59"/>
      <c r="RAV2741" s="59"/>
      <c r="RAW2741" s="59"/>
      <c r="RAX2741" s="59"/>
      <c r="RAY2741" s="59"/>
      <c r="RAZ2741" s="59"/>
      <c r="RBA2741" s="59"/>
      <c r="RBB2741" s="59"/>
      <c r="RBC2741" s="59"/>
      <c r="RBD2741" s="59"/>
      <c r="RBE2741" s="59"/>
      <c r="RBF2741" s="59"/>
      <c r="RBG2741" s="59"/>
      <c r="RBH2741" s="59"/>
      <c r="RBI2741" s="59"/>
      <c r="RBJ2741" s="59"/>
      <c r="RBK2741" s="59"/>
      <c r="RBL2741" s="59"/>
      <c r="RBM2741" s="59"/>
      <c r="RBN2741" s="59"/>
      <c r="RBO2741" s="59"/>
      <c r="RBP2741" s="59"/>
      <c r="RBQ2741" s="59"/>
      <c r="RBR2741" s="59"/>
      <c r="RBS2741" s="59"/>
      <c r="RBT2741" s="59"/>
      <c r="RBU2741" s="59"/>
      <c r="RBV2741" s="59"/>
      <c r="RBW2741" s="59"/>
      <c r="RBX2741" s="59"/>
      <c r="RBY2741" s="59"/>
      <c r="RBZ2741" s="59"/>
      <c r="RCA2741" s="59"/>
      <c r="RCB2741" s="59"/>
      <c r="RCC2741" s="59"/>
      <c r="RCD2741" s="59"/>
      <c r="RCE2741" s="59"/>
      <c r="RCF2741" s="59"/>
      <c r="RCG2741" s="59"/>
      <c r="RCH2741" s="59"/>
      <c r="RCI2741" s="59"/>
      <c r="RCJ2741" s="59"/>
      <c r="RCK2741" s="59"/>
      <c r="RCL2741" s="59"/>
      <c r="RCM2741" s="59"/>
      <c r="RCN2741" s="59"/>
      <c r="RCO2741" s="59"/>
      <c r="RCP2741" s="59"/>
      <c r="RCQ2741" s="59"/>
      <c r="RCR2741" s="59"/>
      <c r="RCS2741" s="59"/>
      <c r="RCT2741" s="59"/>
      <c r="RCU2741" s="59"/>
      <c r="RCV2741" s="59"/>
      <c r="RCW2741" s="59"/>
      <c r="RCX2741" s="59"/>
      <c r="RCY2741" s="59"/>
      <c r="RCZ2741" s="59"/>
      <c r="RDA2741" s="59"/>
      <c r="RDB2741" s="59"/>
      <c r="RDC2741" s="59"/>
      <c r="RDD2741" s="59"/>
      <c r="RDE2741" s="59"/>
      <c r="RDF2741" s="59"/>
      <c r="RDG2741" s="59"/>
      <c r="RDH2741" s="59"/>
      <c r="RDI2741" s="59"/>
      <c r="RDJ2741" s="59"/>
      <c r="RDK2741" s="59"/>
      <c r="RDL2741" s="59"/>
      <c r="RDM2741" s="59"/>
      <c r="RDN2741" s="59"/>
      <c r="RDO2741" s="59"/>
      <c r="RDP2741" s="59"/>
      <c r="RDQ2741" s="59"/>
      <c r="RDR2741" s="59"/>
      <c r="RDS2741" s="59"/>
      <c r="RDT2741" s="59"/>
      <c r="RDU2741" s="59"/>
      <c r="RDV2741" s="59"/>
      <c r="RDW2741" s="59"/>
      <c r="RDX2741" s="59"/>
      <c r="RDY2741" s="59"/>
      <c r="RDZ2741" s="59"/>
      <c r="REA2741" s="59"/>
      <c r="REB2741" s="59"/>
      <c r="REC2741" s="59"/>
      <c r="RED2741" s="59"/>
      <c r="REE2741" s="59"/>
      <c r="REF2741" s="59"/>
      <c r="REG2741" s="59"/>
      <c r="REH2741" s="59"/>
      <c r="REI2741" s="59"/>
      <c r="REJ2741" s="59"/>
      <c r="REK2741" s="59"/>
      <c r="REL2741" s="59"/>
      <c r="REM2741" s="59"/>
      <c r="REN2741" s="59"/>
      <c r="REO2741" s="59"/>
      <c r="REP2741" s="59"/>
      <c r="REQ2741" s="59"/>
      <c r="RER2741" s="59"/>
      <c r="RES2741" s="59"/>
      <c r="RET2741" s="59"/>
      <c r="REU2741" s="59"/>
      <c r="REV2741" s="59"/>
      <c r="REW2741" s="59"/>
      <c r="REX2741" s="59"/>
      <c r="REY2741" s="59"/>
      <c r="REZ2741" s="59"/>
      <c r="RFA2741" s="59"/>
      <c r="RFB2741" s="59"/>
      <c r="RFC2741" s="59"/>
      <c r="RFD2741" s="59"/>
      <c r="RFE2741" s="59"/>
      <c r="RFF2741" s="59"/>
      <c r="RFG2741" s="59"/>
      <c r="RFH2741" s="59"/>
      <c r="RFI2741" s="59"/>
      <c r="RFJ2741" s="59"/>
      <c r="RFK2741" s="59"/>
      <c r="RFL2741" s="59"/>
      <c r="RFM2741" s="59"/>
      <c r="RFN2741" s="59"/>
      <c r="RFO2741" s="59"/>
      <c r="RFP2741" s="59"/>
      <c r="RFQ2741" s="59"/>
      <c r="RFR2741" s="59"/>
      <c r="RFS2741" s="59"/>
      <c r="RFT2741" s="59"/>
      <c r="RFU2741" s="59"/>
      <c r="RFV2741" s="59"/>
      <c r="RFW2741" s="59"/>
      <c r="RFX2741" s="59"/>
      <c r="RFY2741" s="59"/>
      <c r="RFZ2741" s="59"/>
      <c r="RGA2741" s="59"/>
      <c r="RGB2741" s="59"/>
      <c r="RGC2741" s="59"/>
      <c r="RGD2741" s="59"/>
      <c r="RGE2741" s="59"/>
      <c r="RGF2741" s="59"/>
      <c r="RGG2741" s="59"/>
      <c r="RGH2741" s="59"/>
      <c r="RGI2741" s="59"/>
      <c r="RGJ2741" s="59"/>
      <c r="RGK2741" s="59"/>
      <c r="RGL2741" s="59"/>
      <c r="RGM2741" s="59"/>
      <c r="RGN2741" s="59"/>
      <c r="RGO2741" s="59"/>
      <c r="RGP2741" s="59"/>
      <c r="RGQ2741" s="59"/>
      <c r="RGR2741" s="59"/>
      <c r="RGS2741" s="59"/>
      <c r="RGT2741" s="59"/>
      <c r="RGU2741" s="59"/>
      <c r="RGV2741" s="59"/>
      <c r="RGW2741" s="59"/>
      <c r="RGX2741" s="59"/>
      <c r="RGY2741" s="59"/>
      <c r="RGZ2741" s="59"/>
      <c r="RHA2741" s="59"/>
      <c r="RHB2741" s="59"/>
      <c r="RHC2741" s="59"/>
      <c r="RHD2741" s="59"/>
      <c r="RHE2741" s="59"/>
      <c r="RHF2741" s="59"/>
      <c r="RHG2741" s="59"/>
      <c r="RHH2741" s="59"/>
      <c r="RHI2741" s="59"/>
      <c r="RHJ2741" s="59"/>
      <c r="RHK2741" s="59"/>
      <c r="RHL2741" s="59"/>
      <c r="RHM2741" s="59"/>
      <c r="RHN2741" s="59"/>
      <c r="RHO2741" s="59"/>
      <c r="RHP2741" s="59"/>
      <c r="RHQ2741" s="59"/>
      <c r="RHR2741" s="59"/>
      <c r="RHS2741" s="59"/>
      <c r="RHT2741" s="59"/>
      <c r="RHU2741" s="59"/>
      <c r="RHV2741" s="59"/>
      <c r="RHW2741" s="59"/>
      <c r="RHX2741" s="59"/>
      <c r="RHY2741" s="59"/>
      <c r="RHZ2741" s="59"/>
      <c r="RIA2741" s="59"/>
      <c r="RIB2741" s="59"/>
      <c r="RIC2741" s="59"/>
      <c r="RID2741" s="59"/>
      <c r="RIE2741" s="59"/>
      <c r="RIF2741" s="59"/>
      <c r="RIG2741" s="59"/>
      <c r="RIH2741" s="59"/>
      <c r="RII2741" s="59"/>
      <c r="RIJ2741" s="59"/>
      <c r="RIK2741" s="59"/>
      <c r="RIL2741" s="59"/>
      <c r="RIM2741" s="59"/>
      <c r="RIN2741" s="59"/>
      <c r="RIO2741" s="59"/>
      <c r="RIP2741" s="59"/>
      <c r="RIQ2741" s="59"/>
      <c r="RIR2741" s="59"/>
      <c r="RIS2741" s="59"/>
      <c r="RIT2741" s="59"/>
      <c r="RIU2741" s="59"/>
      <c r="RIV2741" s="59"/>
      <c r="RIW2741" s="59"/>
      <c r="RIX2741" s="59"/>
      <c r="RIY2741" s="59"/>
      <c r="RIZ2741" s="59"/>
      <c r="RJA2741" s="59"/>
      <c r="RJB2741" s="59"/>
      <c r="RJC2741" s="59"/>
      <c r="RJD2741" s="59"/>
      <c r="RJE2741" s="59"/>
      <c r="RJF2741" s="59"/>
      <c r="RJG2741" s="59"/>
      <c r="RJH2741" s="59"/>
      <c r="RJI2741" s="59"/>
      <c r="RJJ2741" s="59"/>
      <c r="RJK2741" s="59"/>
      <c r="RJL2741" s="59"/>
      <c r="RJM2741" s="59"/>
      <c r="RJN2741" s="59"/>
      <c r="RJO2741" s="59"/>
      <c r="RJP2741" s="59"/>
      <c r="RJQ2741" s="59"/>
      <c r="RJR2741" s="59"/>
      <c r="RJS2741" s="59"/>
      <c r="RJT2741" s="59"/>
      <c r="RJU2741" s="59"/>
      <c r="RJV2741" s="59"/>
      <c r="RJW2741" s="59"/>
      <c r="RJX2741" s="59"/>
      <c r="RJY2741" s="59"/>
      <c r="RJZ2741" s="59"/>
      <c r="RKA2741" s="59"/>
      <c r="RKB2741" s="59"/>
      <c r="RKC2741" s="59"/>
      <c r="RKD2741" s="59"/>
      <c r="RKE2741" s="59"/>
      <c r="RKF2741" s="59"/>
      <c r="RKG2741" s="59"/>
      <c r="RKH2741" s="59"/>
      <c r="RKI2741" s="59"/>
      <c r="RKJ2741" s="59"/>
      <c r="RKK2741" s="59"/>
      <c r="RKL2741" s="59"/>
      <c r="RKM2741" s="59"/>
      <c r="RKN2741" s="59"/>
      <c r="RKO2741" s="59"/>
      <c r="RKP2741" s="59"/>
      <c r="RKQ2741" s="59"/>
      <c r="RKR2741" s="59"/>
      <c r="RKS2741" s="59"/>
      <c r="RKT2741" s="59"/>
      <c r="RKU2741" s="59"/>
      <c r="RKV2741" s="59"/>
      <c r="RKW2741" s="59"/>
      <c r="RKX2741" s="59"/>
      <c r="RKY2741" s="59"/>
      <c r="RKZ2741" s="59"/>
      <c r="RLA2741" s="59"/>
      <c r="RLB2741" s="59"/>
      <c r="RLC2741" s="59"/>
      <c r="RLD2741" s="59"/>
      <c r="RLE2741" s="59"/>
      <c r="RLF2741" s="59"/>
      <c r="RLG2741" s="59"/>
      <c r="RLH2741" s="59"/>
      <c r="RLI2741" s="59"/>
      <c r="RLJ2741" s="59"/>
      <c r="RLK2741" s="59"/>
      <c r="RLL2741" s="59"/>
      <c r="RLM2741" s="59"/>
      <c r="RLN2741" s="59"/>
      <c r="RLO2741" s="59"/>
      <c r="RLP2741" s="59"/>
      <c r="RLQ2741" s="59"/>
      <c r="RLR2741" s="59"/>
      <c r="RLS2741" s="59"/>
      <c r="RLT2741" s="59"/>
      <c r="RLU2741" s="59"/>
      <c r="RLV2741" s="59"/>
      <c r="RLW2741" s="59"/>
      <c r="RLX2741" s="59"/>
      <c r="RLY2741" s="59"/>
      <c r="RLZ2741" s="59"/>
      <c r="RMA2741" s="59"/>
      <c r="RMB2741" s="59"/>
      <c r="RMC2741" s="59"/>
      <c r="RMD2741" s="59"/>
      <c r="RME2741" s="59"/>
      <c r="RMF2741" s="59"/>
      <c r="RMG2741" s="59"/>
      <c r="RMH2741" s="59"/>
      <c r="RMI2741" s="59"/>
      <c r="RMJ2741" s="59"/>
      <c r="RMK2741" s="59"/>
      <c r="RML2741" s="59"/>
      <c r="RMM2741" s="59"/>
      <c r="RMN2741" s="59"/>
      <c r="RMO2741" s="59"/>
      <c r="RMP2741" s="59"/>
      <c r="RMQ2741" s="59"/>
      <c r="RMR2741" s="59"/>
      <c r="RMS2741" s="59"/>
      <c r="RMT2741" s="59"/>
      <c r="RMU2741" s="59"/>
      <c r="RMV2741" s="59"/>
      <c r="RMW2741" s="59"/>
      <c r="RMX2741" s="59"/>
      <c r="RMY2741" s="59"/>
      <c r="RMZ2741" s="59"/>
      <c r="RNA2741" s="59"/>
      <c r="RNB2741" s="59"/>
      <c r="RNC2741" s="59"/>
      <c r="RND2741" s="59"/>
      <c r="RNE2741" s="59"/>
      <c r="RNF2741" s="59"/>
      <c r="RNG2741" s="59"/>
      <c r="RNH2741" s="59"/>
      <c r="RNI2741" s="59"/>
      <c r="RNJ2741" s="59"/>
      <c r="RNK2741" s="59"/>
      <c r="RNL2741" s="59"/>
      <c r="RNM2741" s="59"/>
      <c r="RNN2741" s="59"/>
      <c r="RNO2741" s="59"/>
      <c r="RNP2741" s="59"/>
      <c r="RNQ2741" s="59"/>
      <c r="RNR2741" s="59"/>
      <c r="RNS2741" s="59"/>
      <c r="RNT2741" s="59"/>
      <c r="RNU2741" s="59"/>
      <c r="RNV2741" s="59"/>
      <c r="RNW2741" s="59"/>
      <c r="RNX2741" s="59"/>
      <c r="RNY2741" s="59"/>
      <c r="RNZ2741" s="59"/>
      <c r="ROA2741" s="59"/>
      <c r="ROB2741" s="59"/>
      <c r="ROC2741" s="59"/>
      <c r="ROD2741" s="59"/>
      <c r="ROE2741" s="59"/>
      <c r="ROF2741" s="59"/>
      <c r="ROG2741" s="59"/>
      <c r="ROH2741" s="59"/>
      <c r="ROI2741" s="59"/>
      <c r="ROJ2741" s="59"/>
      <c r="ROK2741" s="59"/>
      <c r="ROL2741" s="59"/>
      <c r="ROM2741" s="59"/>
      <c r="RON2741" s="59"/>
      <c r="ROO2741" s="59"/>
      <c r="ROP2741" s="59"/>
      <c r="ROQ2741" s="59"/>
      <c r="ROR2741" s="59"/>
      <c r="ROS2741" s="59"/>
      <c r="ROT2741" s="59"/>
      <c r="ROU2741" s="59"/>
      <c r="ROV2741" s="59"/>
      <c r="ROW2741" s="59"/>
      <c r="ROX2741" s="59"/>
      <c r="ROY2741" s="59"/>
      <c r="ROZ2741" s="59"/>
      <c r="RPA2741" s="59"/>
      <c r="RPB2741" s="59"/>
      <c r="RPC2741" s="59"/>
      <c r="RPD2741" s="59"/>
      <c r="RPE2741" s="59"/>
      <c r="RPF2741" s="59"/>
      <c r="RPG2741" s="59"/>
      <c r="RPH2741" s="59"/>
      <c r="RPI2741" s="59"/>
      <c r="RPJ2741" s="59"/>
      <c r="RPK2741" s="59"/>
      <c r="RPL2741" s="59"/>
      <c r="RPM2741" s="59"/>
      <c r="RPN2741" s="59"/>
      <c r="RPO2741" s="59"/>
      <c r="RPP2741" s="59"/>
      <c r="RPQ2741" s="59"/>
      <c r="RPR2741" s="59"/>
      <c r="RPS2741" s="59"/>
      <c r="RPT2741" s="59"/>
      <c r="RPU2741" s="59"/>
      <c r="RPV2741" s="59"/>
      <c r="RPW2741" s="59"/>
      <c r="RPX2741" s="59"/>
      <c r="RPY2741" s="59"/>
      <c r="RPZ2741" s="59"/>
      <c r="RQA2741" s="59"/>
      <c r="RQB2741" s="59"/>
      <c r="RQC2741" s="59"/>
      <c r="RQD2741" s="59"/>
      <c r="RQE2741" s="59"/>
      <c r="RQF2741" s="59"/>
      <c r="RQG2741" s="59"/>
      <c r="RQH2741" s="59"/>
      <c r="RQI2741" s="59"/>
      <c r="RQJ2741" s="59"/>
      <c r="RQK2741" s="59"/>
      <c r="RQL2741" s="59"/>
      <c r="RQM2741" s="59"/>
      <c r="RQN2741" s="59"/>
      <c r="RQO2741" s="59"/>
      <c r="RQP2741" s="59"/>
      <c r="RQQ2741" s="59"/>
      <c r="RQR2741" s="59"/>
      <c r="RQS2741" s="59"/>
      <c r="RQT2741" s="59"/>
      <c r="RQU2741" s="59"/>
      <c r="RQV2741" s="59"/>
      <c r="RQW2741" s="59"/>
      <c r="RQX2741" s="59"/>
      <c r="RQY2741" s="59"/>
      <c r="RQZ2741" s="59"/>
      <c r="RRA2741" s="59"/>
      <c r="RRB2741" s="59"/>
      <c r="RRC2741" s="59"/>
      <c r="RRD2741" s="59"/>
      <c r="RRE2741" s="59"/>
      <c r="RRF2741" s="59"/>
      <c r="RRG2741" s="59"/>
      <c r="RRH2741" s="59"/>
      <c r="RRI2741" s="59"/>
      <c r="RRJ2741" s="59"/>
      <c r="RRK2741" s="59"/>
      <c r="RRL2741" s="59"/>
      <c r="RRM2741" s="59"/>
      <c r="RRN2741" s="59"/>
      <c r="RRO2741" s="59"/>
      <c r="RRP2741" s="59"/>
      <c r="RRQ2741" s="59"/>
      <c r="RRR2741" s="59"/>
      <c r="RRS2741" s="59"/>
      <c r="RRT2741" s="59"/>
      <c r="RRU2741" s="59"/>
      <c r="RRV2741" s="59"/>
      <c r="RRW2741" s="59"/>
      <c r="RRX2741" s="59"/>
      <c r="RRY2741" s="59"/>
      <c r="RRZ2741" s="59"/>
      <c r="RSA2741" s="59"/>
      <c r="RSB2741" s="59"/>
      <c r="RSC2741" s="59"/>
      <c r="RSD2741" s="59"/>
      <c r="RSE2741" s="59"/>
      <c r="RSF2741" s="59"/>
      <c r="RSG2741" s="59"/>
      <c r="RSH2741" s="59"/>
      <c r="RSI2741" s="59"/>
      <c r="RSJ2741" s="59"/>
      <c r="RSK2741" s="59"/>
      <c r="RSL2741" s="59"/>
      <c r="RSM2741" s="59"/>
      <c r="RSN2741" s="59"/>
      <c r="RSO2741" s="59"/>
      <c r="RSP2741" s="59"/>
      <c r="RSQ2741" s="59"/>
      <c r="RSR2741" s="59"/>
      <c r="RSS2741" s="59"/>
      <c r="RST2741" s="59"/>
      <c r="RSU2741" s="59"/>
      <c r="RSV2741" s="59"/>
      <c r="RSW2741" s="59"/>
      <c r="RSX2741" s="59"/>
      <c r="RSY2741" s="59"/>
      <c r="RSZ2741" s="59"/>
      <c r="RTA2741" s="59"/>
      <c r="RTB2741" s="59"/>
      <c r="RTC2741" s="59"/>
      <c r="RTD2741" s="59"/>
      <c r="RTE2741" s="59"/>
      <c r="RTF2741" s="59"/>
      <c r="RTG2741" s="59"/>
      <c r="RTH2741" s="59"/>
      <c r="RTI2741" s="59"/>
      <c r="RTJ2741" s="59"/>
      <c r="RTK2741" s="59"/>
      <c r="RTL2741" s="59"/>
      <c r="RTM2741" s="59"/>
      <c r="RTN2741" s="59"/>
      <c r="RTO2741" s="59"/>
      <c r="RTP2741" s="59"/>
      <c r="RTQ2741" s="59"/>
      <c r="RTR2741" s="59"/>
      <c r="RTS2741" s="59"/>
      <c r="RTT2741" s="59"/>
      <c r="RTU2741" s="59"/>
      <c r="RTV2741" s="59"/>
      <c r="RTW2741" s="59"/>
      <c r="RTX2741" s="59"/>
      <c r="RTY2741" s="59"/>
      <c r="RTZ2741" s="59"/>
      <c r="RUA2741" s="59"/>
      <c r="RUB2741" s="59"/>
      <c r="RUC2741" s="59"/>
      <c r="RUD2741" s="59"/>
      <c r="RUE2741" s="59"/>
      <c r="RUF2741" s="59"/>
      <c r="RUG2741" s="59"/>
      <c r="RUH2741" s="59"/>
      <c r="RUI2741" s="59"/>
      <c r="RUJ2741" s="59"/>
      <c r="RUK2741" s="59"/>
      <c r="RUL2741" s="59"/>
      <c r="RUM2741" s="59"/>
      <c r="RUN2741" s="59"/>
      <c r="RUO2741" s="59"/>
      <c r="RUP2741" s="59"/>
      <c r="RUQ2741" s="59"/>
      <c r="RUR2741" s="59"/>
      <c r="RUS2741" s="59"/>
      <c r="RUT2741" s="59"/>
      <c r="RUU2741" s="59"/>
      <c r="RUV2741" s="59"/>
      <c r="RUW2741" s="59"/>
      <c r="RUX2741" s="59"/>
      <c r="RUY2741" s="59"/>
      <c r="RUZ2741" s="59"/>
      <c r="RVA2741" s="59"/>
      <c r="RVB2741" s="59"/>
      <c r="RVC2741" s="59"/>
      <c r="RVD2741" s="59"/>
      <c r="RVE2741" s="59"/>
      <c r="RVF2741" s="59"/>
      <c r="RVG2741" s="59"/>
      <c r="RVH2741" s="59"/>
      <c r="RVI2741" s="59"/>
      <c r="RVJ2741" s="59"/>
      <c r="RVK2741" s="59"/>
      <c r="RVL2741" s="59"/>
      <c r="RVM2741" s="59"/>
      <c r="RVN2741" s="59"/>
      <c r="RVO2741" s="59"/>
      <c r="RVP2741" s="59"/>
      <c r="RVQ2741" s="59"/>
      <c r="RVR2741" s="59"/>
      <c r="RVS2741" s="59"/>
      <c r="RVT2741" s="59"/>
      <c r="RVU2741" s="59"/>
      <c r="RVV2741" s="59"/>
      <c r="RVW2741" s="59"/>
      <c r="RVX2741" s="59"/>
      <c r="RVY2741" s="59"/>
      <c r="RVZ2741" s="59"/>
      <c r="RWA2741" s="59"/>
      <c r="RWB2741" s="59"/>
      <c r="RWC2741" s="59"/>
      <c r="RWD2741" s="59"/>
      <c r="RWE2741" s="59"/>
      <c r="RWF2741" s="59"/>
      <c r="RWG2741" s="59"/>
      <c r="RWH2741" s="59"/>
      <c r="RWI2741" s="59"/>
      <c r="RWJ2741" s="59"/>
      <c r="RWK2741" s="59"/>
      <c r="RWL2741" s="59"/>
      <c r="RWM2741" s="59"/>
      <c r="RWN2741" s="59"/>
      <c r="RWO2741" s="59"/>
      <c r="RWP2741" s="59"/>
      <c r="RWQ2741" s="59"/>
      <c r="RWR2741" s="59"/>
      <c r="RWS2741" s="59"/>
      <c r="RWT2741" s="59"/>
      <c r="RWU2741" s="59"/>
      <c r="RWV2741" s="59"/>
      <c r="RWW2741" s="59"/>
      <c r="RWX2741" s="59"/>
      <c r="RWY2741" s="59"/>
      <c r="RWZ2741" s="59"/>
      <c r="RXA2741" s="59"/>
      <c r="RXB2741" s="59"/>
      <c r="RXC2741" s="59"/>
      <c r="RXD2741" s="59"/>
      <c r="RXE2741" s="59"/>
      <c r="RXF2741" s="59"/>
      <c r="RXG2741" s="59"/>
      <c r="RXH2741" s="59"/>
      <c r="RXI2741" s="59"/>
      <c r="RXJ2741" s="59"/>
      <c r="RXK2741" s="59"/>
      <c r="RXL2741" s="59"/>
      <c r="RXM2741" s="59"/>
      <c r="RXN2741" s="59"/>
      <c r="RXO2741" s="59"/>
      <c r="RXP2741" s="59"/>
      <c r="RXQ2741" s="59"/>
      <c r="RXR2741" s="59"/>
      <c r="RXS2741" s="59"/>
      <c r="RXT2741" s="59"/>
      <c r="RXU2741" s="59"/>
      <c r="RXV2741" s="59"/>
      <c r="RXW2741" s="59"/>
      <c r="RXX2741" s="59"/>
      <c r="RXY2741" s="59"/>
      <c r="RXZ2741" s="59"/>
      <c r="RYA2741" s="59"/>
      <c r="RYB2741" s="59"/>
      <c r="RYC2741" s="59"/>
      <c r="RYD2741" s="59"/>
      <c r="RYE2741" s="59"/>
      <c r="RYF2741" s="59"/>
      <c r="RYG2741" s="59"/>
      <c r="RYH2741" s="59"/>
      <c r="RYI2741" s="59"/>
      <c r="RYJ2741" s="59"/>
      <c r="RYK2741" s="59"/>
      <c r="RYL2741" s="59"/>
      <c r="RYM2741" s="59"/>
      <c r="RYN2741" s="59"/>
      <c r="RYO2741" s="59"/>
      <c r="RYP2741" s="59"/>
      <c r="RYQ2741" s="59"/>
      <c r="RYR2741" s="59"/>
      <c r="RYS2741" s="59"/>
      <c r="RYT2741" s="59"/>
      <c r="RYU2741" s="59"/>
      <c r="RYV2741" s="59"/>
      <c r="RYW2741" s="59"/>
      <c r="RYX2741" s="59"/>
      <c r="RYY2741" s="59"/>
      <c r="RYZ2741" s="59"/>
      <c r="RZA2741" s="59"/>
      <c r="RZB2741" s="59"/>
      <c r="RZC2741" s="59"/>
      <c r="RZD2741" s="59"/>
      <c r="RZE2741" s="59"/>
      <c r="RZF2741" s="59"/>
      <c r="RZG2741" s="59"/>
      <c r="RZH2741" s="59"/>
      <c r="RZI2741" s="59"/>
      <c r="RZJ2741" s="59"/>
      <c r="RZK2741" s="59"/>
      <c r="RZL2741" s="59"/>
      <c r="RZM2741" s="59"/>
      <c r="RZN2741" s="59"/>
      <c r="RZO2741" s="59"/>
      <c r="RZP2741" s="59"/>
      <c r="RZQ2741" s="59"/>
      <c r="RZR2741" s="59"/>
      <c r="RZS2741" s="59"/>
      <c r="RZT2741" s="59"/>
      <c r="RZU2741" s="59"/>
      <c r="RZV2741" s="59"/>
      <c r="RZW2741" s="59"/>
      <c r="RZX2741" s="59"/>
      <c r="RZY2741" s="59"/>
      <c r="RZZ2741" s="59"/>
      <c r="SAA2741" s="59"/>
      <c r="SAB2741" s="59"/>
      <c r="SAC2741" s="59"/>
      <c r="SAD2741" s="59"/>
      <c r="SAE2741" s="59"/>
      <c r="SAF2741" s="59"/>
      <c r="SAG2741" s="59"/>
      <c r="SAH2741" s="59"/>
      <c r="SAI2741" s="59"/>
      <c r="SAJ2741" s="59"/>
      <c r="SAK2741" s="59"/>
      <c r="SAL2741" s="59"/>
      <c r="SAM2741" s="59"/>
      <c r="SAN2741" s="59"/>
      <c r="SAO2741" s="59"/>
      <c r="SAP2741" s="59"/>
      <c r="SAQ2741" s="59"/>
      <c r="SAR2741" s="59"/>
      <c r="SAS2741" s="59"/>
      <c r="SAT2741" s="59"/>
      <c r="SAU2741" s="59"/>
      <c r="SAV2741" s="59"/>
      <c r="SAW2741" s="59"/>
      <c r="SAX2741" s="59"/>
      <c r="SAY2741" s="59"/>
      <c r="SAZ2741" s="59"/>
      <c r="SBA2741" s="59"/>
      <c r="SBB2741" s="59"/>
      <c r="SBC2741" s="59"/>
      <c r="SBD2741" s="59"/>
      <c r="SBE2741" s="59"/>
      <c r="SBF2741" s="59"/>
      <c r="SBG2741" s="59"/>
      <c r="SBH2741" s="59"/>
      <c r="SBI2741" s="59"/>
      <c r="SBJ2741" s="59"/>
      <c r="SBK2741" s="59"/>
      <c r="SBL2741" s="59"/>
      <c r="SBM2741" s="59"/>
      <c r="SBN2741" s="59"/>
      <c r="SBO2741" s="59"/>
      <c r="SBP2741" s="59"/>
      <c r="SBQ2741" s="59"/>
      <c r="SBR2741" s="59"/>
      <c r="SBS2741" s="59"/>
      <c r="SBT2741" s="59"/>
      <c r="SBU2741" s="59"/>
      <c r="SBV2741" s="59"/>
      <c r="SBW2741" s="59"/>
      <c r="SBX2741" s="59"/>
      <c r="SBY2741" s="59"/>
      <c r="SBZ2741" s="59"/>
      <c r="SCA2741" s="59"/>
      <c r="SCB2741" s="59"/>
      <c r="SCC2741" s="59"/>
      <c r="SCD2741" s="59"/>
      <c r="SCE2741" s="59"/>
      <c r="SCF2741" s="59"/>
      <c r="SCG2741" s="59"/>
      <c r="SCH2741" s="59"/>
      <c r="SCI2741" s="59"/>
      <c r="SCJ2741" s="59"/>
      <c r="SCK2741" s="59"/>
      <c r="SCL2741" s="59"/>
      <c r="SCM2741" s="59"/>
      <c r="SCN2741" s="59"/>
      <c r="SCO2741" s="59"/>
      <c r="SCP2741" s="59"/>
      <c r="SCQ2741" s="59"/>
      <c r="SCR2741" s="59"/>
      <c r="SCS2741" s="59"/>
      <c r="SCT2741" s="59"/>
      <c r="SCU2741" s="59"/>
      <c r="SCV2741" s="59"/>
      <c r="SCW2741" s="59"/>
      <c r="SCX2741" s="59"/>
      <c r="SCY2741" s="59"/>
      <c r="SCZ2741" s="59"/>
      <c r="SDA2741" s="59"/>
      <c r="SDB2741" s="59"/>
      <c r="SDC2741" s="59"/>
      <c r="SDD2741" s="59"/>
      <c r="SDE2741" s="59"/>
      <c r="SDF2741" s="59"/>
      <c r="SDG2741" s="59"/>
      <c r="SDH2741" s="59"/>
      <c r="SDI2741" s="59"/>
      <c r="SDJ2741" s="59"/>
      <c r="SDK2741" s="59"/>
      <c r="SDL2741" s="59"/>
      <c r="SDM2741" s="59"/>
      <c r="SDN2741" s="59"/>
      <c r="SDO2741" s="59"/>
      <c r="SDP2741" s="59"/>
      <c r="SDQ2741" s="59"/>
      <c r="SDR2741" s="59"/>
      <c r="SDS2741" s="59"/>
      <c r="SDT2741" s="59"/>
      <c r="SDU2741" s="59"/>
      <c r="SDV2741" s="59"/>
      <c r="SDW2741" s="59"/>
      <c r="SDX2741" s="59"/>
      <c r="SDY2741" s="59"/>
      <c r="SDZ2741" s="59"/>
      <c r="SEA2741" s="59"/>
      <c r="SEB2741" s="59"/>
      <c r="SEC2741" s="59"/>
      <c r="SED2741" s="59"/>
      <c r="SEE2741" s="59"/>
      <c r="SEF2741" s="59"/>
      <c r="SEG2741" s="59"/>
      <c r="SEH2741" s="59"/>
      <c r="SEI2741" s="59"/>
      <c r="SEJ2741" s="59"/>
      <c r="SEK2741" s="59"/>
      <c r="SEL2741" s="59"/>
      <c r="SEM2741" s="59"/>
      <c r="SEN2741" s="59"/>
      <c r="SEO2741" s="59"/>
      <c r="SEP2741" s="59"/>
      <c r="SEQ2741" s="59"/>
      <c r="SER2741" s="59"/>
      <c r="SES2741" s="59"/>
      <c r="SET2741" s="59"/>
      <c r="SEU2741" s="59"/>
      <c r="SEV2741" s="59"/>
      <c r="SEW2741" s="59"/>
      <c r="SEX2741" s="59"/>
      <c r="SEY2741" s="59"/>
      <c r="SEZ2741" s="59"/>
      <c r="SFA2741" s="59"/>
      <c r="SFB2741" s="59"/>
      <c r="SFC2741" s="59"/>
      <c r="SFD2741" s="59"/>
      <c r="SFE2741" s="59"/>
      <c r="SFF2741" s="59"/>
      <c r="SFG2741" s="59"/>
      <c r="SFH2741" s="59"/>
      <c r="SFI2741" s="59"/>
      <c r="SFJ2741" s="59"/>
      <c r="SFK2741" s="59"/>
      <c r="SFL2741" s="59"/>
      <c r="SFM2741" s="59"/>
      <c r="SFN2741" s="59"/>
      <c r="SFO2741" s="59"/>
      <c r="SFP2741" s="59"/>
      <c r="SFQ2741" s="59"/>
      <c r="SFR2741" s="59"/>
      <c r="SFS2741" s="59"/>
      <c r="SFT2741" s="59"/>
      <c r="SFU2741" s="59"/>
      <c r="SFV2741" s="59"/>
      <c r="SFW2741" s="59"/>
      <c r="SFX2741" s="59"/>
      <c r="SFY2741" s="59"/>
      <c r="SFZ2741" s="59"/>
      <c r="SGA2741" s="59"/>
      <c r="SGB2741" s="59"/>
      <c r="SGC2741" s="59"/>
      <c r="SGD2741" s="59"/>
      <c r="SGE2741" s="59"/>
      <c r="SGF2741" s="59"/>
      <c r="SGG2741" s="59"/>
      <c r="SGH2741" s="59"/>
      <c r="SGI2741" s="59"/>
      <c r="SGJ2741" s="59"/>
      <c r="SGK2741" s="59"/>
      <c r="SGL2741" s="59"/>
      <c r="SGM2741" s="59"/>
      <c r="SGN2741" s="59"/>
      <c r="SGO2741" s="59"/>
      <c r="SGP2741" s="59"/>
      <c r="SGQ2741" s="59"/>
      <c r="SGR2741" s="59"/>
      <c r="SGS2741" s="59"/>
      <c r="SGT2741" s="59"/>
      <c r="SGU2741" s="59"/>
      <c r="SGV2741" s="59"/>
      <c r="SGW2741" s="59"/>
      <c r="SGX2741" s="59"/>
      <c r="SGY2741" s="59"/>
      <c r="SGZ2741" s="59"/>
      <c r="SHA2741" s="59"/>
      <c r="SHB2741" s="59"/>
      <c r="SHC2741" s="59"/>
      <c r="SHD2741" s="59"/>
      <c r="SHE2741" s="59"/>
      <c r="SHF2741" s="59"/>
      <c r="SHG2741" s="59"/>
      <c r="SHH2741" s="59"/>
      <c r="SHI2741" s="59"/>
      <c r="SHJ2741" s="59"/>
      <c r="SHK2741" s="59"/>
      <c r="SHL2741" s="59"/>
      <c r="SHM2741" s="59"/>
      <c r="SHN2741" s="59"/>
      <c r="SHO2741" s="59"/>
      <c r="SHP2741" s="59"/>
      <c r="SHQ2741" s="59"/>
      <c r="SHR2741" s="59"/>
      <c r="SHS2741" s="59"/>
      <c r="SHT2741" s="59"/>
      <c r="SHU2741" s="59"/>
      <c r="SHV2741" s="59"/>
      <c r="SHW2741" s="59"/>
      <c r="SHX2741" s="59"/>
      <c r="SHY2741" s="59"/>
      <c r="SHZ2741" s="59"/>
      <c r="SIA2741" s="59"/>
      <c r="SIB2741" s="59"/>
      <c r="SIC2741" s="59"/>
      <c r="SID2741" s="59"/>
      <c r="SIE2741" s="59"/>
      <c r="SIF2741" s="59"/>
      <c r="SIG2741" s="59"/>
      <c r="SIH2741" s="59"/>
      <c r="SII2741" s="59"/>
      <c r="SIJ2741" s="59"/>
      <c r="SIK2741" s="59"/>
      <c r="SIL2741" s="59"/>
      <c r="SIM2741" s="59"/>
      <c r="SIN2741" s="59"/>
      <c r="SIO2741" s="59"/>
      <c r="SIP2741" s="59"/>
      <c r="SIQ2741" s="59"/>
      <c r="SIR2741" s="59"/>
      <c r="SIS2741" s="59"/>
      <c r="SIT2741" s="59"/>
      <c r="SIU2741" s="59"/>
      <c r="SIV2741" s="59"/>
      <c r="SIW2741" s="59"/>
      <c r="SIX2741" s="59"/>
      <c r="SIY2741" s="59"/>
      <c r="SIZ2741" s="59"/>
      <c r="SJA2741" s="59"/>
      <c r="SJB2741" s="59"/>
      <c r="SJC2741" s="59"/>
      <c r="SJD2741" s="59"/>
      <c r="SJE2741" s="59"/>
      <c r="SJF2741" s="59"/>
      <c r="SJG2741" s="59"/>
      <c r="SJH2741" s="59"/>
      <c r="SJI2741" s="59"/>
      <c r="SJJ2741" s="59"/>
      <c r="SJK2741" s="59"/>
      <c r="SJL2741" s="59"/>
      <c r="SJM2741" s="59"/>
      <c r="SJN2741" s="59"/>
      <c r="SJO2741" s="59"/>
      <c r="SJP2741" s="59"/>
      <c r="SJQ2741" s="59"/>
      <c r="SJR2741" s="59"/>
      <c r="SJS2741" s="59"/>
      <c r="SJT2741" s="59"/>
      <c r="SJU2741" s="59"/>
      <c r="SJV2741" s="59"/>
      <c r="SJW2741" s="59"/>
      <c r="SJX2741" s="59"/>
      <c r="SJY2741" s="59"/>
      <c r="SJZ2741" s="59"/>
      <c r="SKA2741" s="59"/>
      <c r="SKB2741" s="59"/>
      <c r="SKC2741" s="59"/>
      <c r="SKD2741" s="59"/>
      <c r="SKE2741" s="59"/>
      <c r="SKF2741" s="59"/>
      <c r="SKG2741" s="59"/>
      <c r="SKH2741" s="59"/>
      <c r="SKI2741" s="59"/>
      <c r="SKJ2741" s="59"/>
      <c r="SKK2741" s="59"/>
      <c r="SKL2741" s="59"/>
      <c r="SKM2741" s="59"/>
      <c r="SKN2741" s="59"/>
      <c r="SKO2741" s="59"/>
      <c r="SKP2741" s="59"/>
      <c r="SKQ2741" s="59"/>
      <c r="SKR2741" s="59"/>
      <c r="SKS2741" s="59"/>
      <c r="SKT2741" s="59"/>
      <c r="SKU2741" s="59"/>
      <c r="SKV2741" s="59"/>
      <c r="SKW2741" s="59"/>
      <c r="SKX2741" s="59"/>
      <c r="SKY2741" s="59"/>
      <c r="SKZ2741" s="59"/>
      <c r="SLA2741" s="59"/>
      <c r="SLB2741" s="59"/>
      <c r="SLC2741" s="59"/>
      <c r="SLD2741" s="59"/>
      <c r="SLE2741" s="59"/>
      <c r="SLF2741" s="59"/>
      <c r="SLG2741" s="59"/>
      <c r="SLH2741" s="59"/>
      <c r="SLI2741" s="59"/>
      <c r="SLJ2741" s="59"/>
      <c r="SLK2741" s="59"/>
      <c r="SLL2741" s="59"/>
      <c r="SLM2741" s="59"/>
      <c r="SLN2741" s="59"/>
      <c r="SLO2741" s="59"/>
      <c r="SLP2741" s="59"/>
      <c r="SLQ2741" s="59"/>
      <c r="SLR2741" s="59"/>
      <c r="SLS2741" s="59"/>
      <c r="SLT2741" s="59"/>
      <c r="SLU2741" s="59"/>
      <c r="SLV2741" s="59"/>
      <c r="SLW2741" s="59"/>
      <c r="SLX2741" s="59"/>
      <c r="SLY2741" s="59"/>
      <c r="SLZ2741" s="59"/>
      <c r="SMA2741" s="59"/>
      <c r="SMB2741" s="59"/>
      <c r="SMC2741" s="59"/>
      <c r="SMD2741" s="59"/>
      <c r="SME2741" s="59"/>
      <c r="SMF2741" s="59"/>
      <c r="SMG2741" s="59"/>
      <c r="SMH2741" s="59"/>
      <c r="SMI2741" s="59"/>
      <c r="SMJ2741" s="59"/>
      <c r="SMK2741" s="59"/>
      <c r="SML2741" s="59"/>
      <c r="SMM2741" s="59"/>
      <c r="SMN2741" s="59"/>
      <c r="SMO2741" s="59"/>
      <c r="SMP2741" s="59"/>
      <c r="SMQ2741" s="59"/>
      <c r="SMR2741" s="59"/>
      <c r="SMS2741" s="59"/>
      <c r="SMT2741" s="59"/>
      <c r="SMU2741" s="59"/>
      <c r="SMV2741" s="59"/>
      <c r="SMW2741" s="59"/>
      <c r="SMX2741" s="59"/>
      <c r="SMY2741" s="59"/>
      <c r="SMZ2741" s="59"/>
      <c r="SNA2741" s="59"/>
      <c r="SNB2741" s="59"/>
      <c r="SNC2741" s="59"/>
      <c r="SND2741" s="59"/>
      <c r="SNE2741" s="59"/>
      <c r="SNF2741" s="59"/>
      <c r="SNG2741" s="59"/>
      <c r="SNH2741" s="59"/>
      <c r="SNI2741" s="59"/>
      <c r="SNJ2741" s="59"/>
      <c r="SNK2741" s="59"/>
      <c r="SNL2741" s="59"/>
      <c r="SNM2741" s="59"/>
      <c r="SNN2741" s="59"/>
      <c r="SNO2741" s="59"/>
      <c r="SNP2741" s="59"/>
      <c r="SNQ2741" s="59"/>
      <c r="SNR2741" s="59"/>
      <c r="SNS2741" s="59"/>
      <c r="SNT2741" s="59"/>
      <c r="SNU2741" s="59"/>
      <c r="SNV2741" s="59"/>
      <c r="SNW2741" s="59"/>
      <c r="SNX2741" s="59"/>
      <c r="SNY2741" s="59"/>
      <c r="SNZ2741" s="59"/>
      <c r="SOA2741" s="59"/>
      <c r="SOB2741" s="59"/>
      <c r="SOC2741" s="59"/>
      <c r="SOD2741" s="59"/>
      <c r="SOE2741" s="59"/>
      <c r="SOF2741" s="59"/>
      <c r="SOG2741" s="59"/>
      <c r="SOH2741" s="59"/>
      <c r="SOI2741" s="59"/>
      <c r="SOJ2741" s="59"/>
      <c r="SOK2741" s="59"/>
      <c r="SOL2741" s="59"/>
      <c r="SOM2741" s="59"/>
      <c r="SON2741" s="59"/>
      <c r="SOO2741" s="59"/>
      <c r="SOP2741" s="59"/>
      <c r="SOQ2741" s="59"/>
      <c r="SOR2741" s="59"/>
      <c r="SOS2741" s="59"/>
      <c r="SOT2741" s="59"/>
      <c r="SOU2741" s="59"/>
      <c r="SOV2741" s="59"/>
      <c r="SOW2741" s="59"/>
      <c r="SOX2741" s="59"/>
      <c r="SOY2741" s="59"/>
      <c r="SOZ2741" s="59"/>
      <c r="SPA2741" s="59"/>
      <c r="SPB2741" s="59"/>
      <c r="SPC2741" s="59"/>
      <c r="SPD2741" s="59"/>
      <c r="SPE2741" s="59"/>
      <c r="SPF2741" s="59"/>
      <c r="SPG2741" s="59"/>
      <c r="SPH2741" s="59"/>
      <c r="SPI2741" s="59"/>
      <c r="SPJ2741" s="59"/>
      <c r="SPK2741" s="59"/>
      <c r="SPL2741" s="59"/>
      <c r="SPM2741" s="59"/>
      <c r="SPN2741" s="59"/>
      <c r="SPO2741" s="59"/>
      <c r="SPP2741" s="59"/>
      <c r="SPQ2741" s="59"/>
      <c r="SPR2741" s="59"/>
      <c r="SPS2741" s="59"/>
      <c r="SPT2741" s="59"/>
      <c r="SPU2741" s="59"/>
      <c r="SPV2741" s="59"/>
      <c r="SPW2741" s="59"/>
      <c r="SPX2741" s="59"/>
      <c r="SPY2741" s="59"/>
      <c r="SPZ2741" s="59"/>
      <c r="SQA2741" s="59"/>
      <c r="SQB2741" s="59"/>
      <c r="SQC2741" s="59"/>
      <c r="SQD2741" s="59"/>
      <c r="SQE2741" s="59"/>
      <c r="SQF2741" s="59"/>
      <c r="SQG2741" s="59"/>
      <c r="SQH2741" s="59"/>
      <c r="SQI2741" s="59"/>
      <c r="SQJ2741" s="59"/>
      <c r="SQK2741" s="59"/>
      <c r="SQL2741" s="59"/>
      <c r="SQM2741" s="59"/>
      <c r="SQN2741" s="59"/>
      <c r="SQO2741" s="59"/>
      <c r="SQP2741" s="59"/>
      <c r="SQQ2741" s="59"/>
      <c r="SQR2741" s="59"/>
      <c r="SQS2741" s="59"/>
      <c r="SQT2741" s="59"/>
      <c r="SQU2741" s="59"/>
      <c r="SQV2741" s="59"/>
      <c r="SQW2741" s="59"/>
      <c r="SQX2741" s="59"/>
      <c r="SQY2741" s="59"/>
      <c r="SQZ2741" s="59"/>
      <c r="SRA2741" s="59"/>
      <c r="SRB2741" s="59"/>
      <c r="SRC2741" s="59"/>
      <c r="SRD2741" s="59"/>
      <c r="SRE2741" s="59"/>
      <c r="SRF2741" s="59"/>
      <c r="SRG2741" s="59"/>
      <c r="SRH2741" s="59"/>
      <c r="SRI2741" s="59"/>
      <c r="SRJ2741" s="59"/>
      <c r="SRK2741" s="59"/>
      <c r="SRL2741" s="59"/>
      <c r="SRM2741" s="59"/>
      <c r="SRN2741" s="59"/>
      <c r="SRO2741" s="59"/>
      <c r="SRP2741" s="59"/>
      <c r="SRQ2741" s="59"/>
      <c r="SRR2741" s="59"/>
      <c r="SRS2741" s="59"/>
      <c r="SRT2741" s="59"/>
      <c r="SRU2741" s="59"/>
      <c r="SRV2741" s="59"/>
      <c r="SRW2741" s="59"/>
      <c r="SRX2741" s="59"/>
      <c r="SRY2741" s="59"/>
      <c r="SRZ2741" s="59"/>
      <c r="SSA2741" s="59"/>
      <c r="SSB2741" s="59"/>
      <c r="SSC2741" s="59"/>
      <c r="SSD2741" s="59"/>
      <c r="SSE2741" s="59"/>
      <c r="SSF2741" s="59"/>
      <c r="SSG2741" s="59"/>
      <c r="SSH2741" s="59"/>
      <c r="SSI2741" s="59"/>
      <c r="SSJ2741" s="59"/>
      <c r="SSK2741" s="59"/>
      <c r="SSL2741" s="59"/>
      <c r="SSM2741" s="59"/>
      <c r="SSN2741" s="59"/>
      <c r="SSO2741" s="59"/>
      <c r="SSP2741" s="59"/>
      <c r="SSQ2741" s="59"/>
      <c r="SSR2741" s="59"/>
      <c r="SSS2741" s="59"/>
      <c r="SST2741" s="59"/>
      <c r="SSU2741" s="59"/>
      <c r="SSV2741" s="59"/>
      <c r="SSW2741" s="59"/>
      <c r="SSX2741" s="59"/>
      <c r="SSY2741" s="59"/>
      <c r="SSZ2741" s="59"/>
      <c r="STA2741" s="59"/>
      <c r="STB2741" s="59"/>
      <c r="STC2741" s="59"/>
      <c r="STD2741" s="59"/>
      <c r="STE2741" s="59"/>
      <c r="STF2741" s="59"/>
      <c r="STG2741" s="59"/>
      <c r="STH2741" s="59"/>
      <c r="STI2741" s="59"/>
      <c r="STJ2741" s="59"/>
      <c r="STK2741" s="59"/>
      <c r="STL2741" s="59"/>
      <c r="STM2741" s="59"/>
      <c r="STN2741" s="59"/>
      <c r="STO2741" s="59"/>
      <c r="STP2741" s="59"/>
      <c r="STQ2741" s="59"/>
      <c r="STR2741" s="59"/>
      <c r="STS2741" s="59"/>
      <c r="STT2741" s="59"/>
      <c r="STU2741" s="59"/>
      <c r="STV2741" s="59"/>
      <c r="STW2741" s="59"/>
      <c r="STX2741" s="59"/>
      <c r="STY2741" s="59"/>
      <c r="STZ2741" s="59"/>
      <c r="SUA2741" s="59"/>
      <c r="SUB2741" s="59"/>
      <c r="SUC2741" s="59"/>
      <c r="SUD2741" s="59"/>
      <c r="SUE2741" s="59"/>
      <c r="SUF2741" s="59"/>
      <c r="SUG2741" s="59"/>
      <c r="SUH2741" s="59"/>
      <c r="SUI2741" s="59"/>
      <c r="SUJ2741" s="59"/>
      <c r="SUK2741" s="59"/>
      <c r="SUL2741" s="59"/>
      <c r="SUM2741" s="59"/>
      <c r="SUN2741" s="59"/>
      <c r="SUO2741" s="59"/>
      <c r="SUP2741" s="59"/>
      <c r="SUQ2741" s="59"/>
      <c r="SUR2741" s="59"/>
      <c r="SUS2741" s="59"/>
      <c r="SUT2741" s="59"/>
      <c r="SUU2741" s="59"/>
      <c r="SUV2741" s="59"/>
      <c r="SUW2741" s="59"/>
      <c r="SUX2741" s="59"/>
      <c r="SUY2741" s="59"/>
      <c r="SUZ2741" s="59"/>
      <c r="SVA2741" s="59"/>
      <c r="SVB2741" s="59"/>
      <c r="SVC2741" s="59"/>
      <c r="SVD2741" s="59"/>
      <c r="SVE2741" s="59"/>
      <c r="SVF2741" s="59"/>
      <c r="SVG2741" s="59"/>
      <c r="SVH2741" s="59"/>
      <c r="SVI2741" s="59"/>
      <c r="SVJ2741" s="59"/>
      <c r="SVK2741" s="59"/>
      <c r="SVL2741" s="59"/>
      <c r="SVM2741" s="59"/>
      <c r="SVN2741" s="59"/>
      <c r="SVO2741" s="59"/>
      <c r="SVP2741" s="59"/>
      <c r="SVQ2741" s="59"/>
      <c r="SVR2741" s="59"/>
      <c r="SVS2741" s="59"/>
      <c r="SVT2741" s="59"/>
      <c r="SVU2741" s="59"/>
      <c r="SVV2741" s="59"/>
      <c r="SVW2741" s="59"/>
      <c r="SVX2741" s="59"/>
      <c r="SVY2741" s="59"/>
      <c r="SVZ2741" s="59"/>
      <c r="SWA2741" s="59"/>
      <c r="SWB2741" s="59"/>
      <c r="SWC2741" s="59"/>
      <c r="SWD2741" s="59"/>
      <c r="SWE2741" s="59"/>
      <c r="SWF2741" s="59"/>
      <c r="SWG2741" s="59"/>
      <c r="SWH2741" s="59"/>
      <c r="SWI2741" s="59"/>
      <c r="SWJ2741" s="59"/>
      <c r="SWK2741" s="59"/>
      <c r="SWL2741" s="59"/>
      <c r="SWM2741" s="59"/>
      <c r="SWN2741" s="59"/>
      <c r="SWO2741" s="59"/>
      <c r="SWP2741" s="59"/>
      <c r="SWQ2741" s="59"/>
      <c r="SWR2741" s="59"/>
      <c r="SWS2741" s="59"/>
      <c r="SWT2741" s="59"/>
      <c r="SWU2741" s="59"/>
      <c r="SWV2741" s="59"/>
      <c r="SWW2741" s="59"/>
      <c r="SWX2741" s="59"/>
      <c r="SWY2741" s="59"/>
      <c r="SWZ2741" s="59"/>
      <c r="SXA2741" s="59"/>
      <c r="SXB2741" s="59"/>
      <c r="SXC2741" s="59"/>
      <c r="SXD2741" s="59"/>
      <c r="SXE2741" s="59"/>
      <c r="SXF2741" s="59"/>
      <c r="SXG2741" s="59"/>
      <c r="SXH2741" s="59"/>
      <c r="SXI2741" s="59"/>
      <c r="SXJ2741" s="59"/>
      <c r="SXK2741" s="59"/>
      <c r="SXL2741" s="59"/>
      <c r="SXM2741" s="59"/>
      <c r="SXN2741" s="59"/>
      <c r="SXO2741" s="59"/>
      <c r="SXP2741" s="59"/>
      <c r="SXQ2741" s="59"/>
      <c r="SXR2741" s="59"/>
      <c r="SXS2741" s="59"/>
      <c r="SXT2741" s="59"/>
      <c r="SXU2741" s="59"/>
      <c r="SXV2741" s="59"/>
      <c r="SXW2741" s="59"/>
      <c r="SXX2741" s="59"/>
      <c r="SXY2741" s="59"/>
      <c r="SXZ2741" s="59"/>
      <c r="SYA2741" s="59"/>
      <c r="SYB2741" s="59"/>
      <c r="SYC2741" s="59"/>
      <c r="SYD2741" s="59"/>
      <c r="SYE2741" s="59"/>
      <c r="SYF2741" s="59"/>
      <c r="SYG2741" s="59"/>
      <c r="SYH2741" s="59"/>
      <c r="SYI2741" s="59"/>
      <c r="SYJ2741" s="59"/>
      <c r="SYK2741" s="59"/>
      <c r="SYL2741" s="59"/>
      <c r="SYM2741" s="59"/>
      <c r="SYN2741" s="59"/>
      <c r="SYO2741" s="59"/>
      <c r="SYP2741" s="59"/>
      <c r="SYQ2741" s="59"/>
      <c r="SYR2741" s="59"/>
      <c r="SYS2741" s="59"/>
      <c r="SYT2741" s="59"/>
      <c r="SYU2741" s="59"/>
      <c r="SYV2741" s="59"/>
      <c r="SYW2741" s="59"/>
      <c r="SYX2741" s="59"/>
      <c r="SYY2741" s="59"/>
      <c r="SYZ2741" s="59"/>
      <c r="SZA2741" s="59"/>
      <c r="SZB2741" s="59"/>
      <c r="SZC2741" s="59"/>
      <c r="SZD2741" s="59"/>
      <c r="SZE2741" s="59"/>
      <c r="SZF2741" s="59"/>
      <c r="SZG2741" s="59"/>
      <c r="SZH2741" s="59"/>
      <c r="SZI2741" s="59"/>
      <c r="SZJ2741" s="59"/>
      <c r="SZK2741" s="59"/>
      <c r="SZL2741" s="59"/>
      <c r="SZM2741" s="59"/>
      <c r="SZN2741" s="59"/>
      <c r="SZO2741" s="59"/>
      <c r="SZP2741" s="59"/>
      <c r="SZQ2741" s="59"/>
      <c r="SZR2741" s="59"/>
      <c r="SZS2741" s="59"/>
      <c r="SZT2741" s="59"/>
      <c r="SZU2741" s="59"/>
      <c r="SZV2741" s="59"/>
      <c r="SZW2741" s="59"/>
      <c r="SZX2741" s="59"/>
      <c r="SZY2741" s="59"/>
      <c r="SZZ2741" s="59"/>
      <c r="TAA2741" s="59"/>
      <c r="TAB2741" s="59"/>
      <c r="TAC2741" s="59"/>
      <c r="TAD2741" s="59"/>
      <c r="TAE2741" s="59"/>
      <c r="TAF2741" s="59"/>
      <c r="TAG2741" s="59"/>
      <c r="TAH2741" s="59"/>
      <c r="TAI2741" s="59"/>
      <c r="TAJ2741" s="59"/>
      <c r="TAK2741" s="59"/>
      <c r="TAL2741" s="59"/>
      <c r="TAM2741" s="59"/>
      <c r="TAN2741" s="59"/>
      <c r="TAO2741" s="59"/>
      <c r="TAP2741" s="59"/>
      <c r="TAQ2741" s="59"/>
      <c r="TAR2741" s="59"/>
      <c r="TAS2741" s="59"/>
      <c r="TAT2741" s="59"/>
      <c r="TAU2741" s="59"/>
      <c r="TAV2741" s="59"/>
      <c r="TAW2741" s="59"/>
      <c r="TAX2741" s="59"/>
      <c r="TAY2741" s="59"/>
      <c r="TAZ2741" s="59"/>
      <c r="TBA2741" s="59"/>
      <c r="TBB2741" s="59"/>
      <c r="TBC2741" s="59"/>
      <c r="TBD2741" s="59"/>
      <c r="TBE2741" s="59"/>
      <c r="TBF2741" s="59"/>
      <c r="TBG2741" s="59"/>
      <c r="TBH2741" s="59"/>
      <c r="TBI2741" s="59"/>
      <c r="TBJ2741" s="59"/>
      <c r="TBK2741" s="59"/>
      <c r="TBL2741" s="59"/>
      <c r="TBM2741" s="59"/>
      <c r="TBN2741" s="59"/>
      <c r="TBO2741" s="59"/>
      <c r="TBP2741" s="59"/>
      <c r="TBQ2741" s="59"/>
      <c r="TBR2741" s="59"/>
      <c r="TBS2741" s="59"/>
      <c r="TBT2741" s="59"/>
      <c r="TBU2741" s="59"/>
      <c r="TBV2741" s="59"/>
      <c r="TBW2741" s="59"/>
      <c r="TBX2741" s="59"/>
      <c r="TBY2741" s="59"/>
      <c r="TBZ2741" s="59"/>
      <c r="TCA2741" s="59"/>
      <c r="TCB2741" s="59"/>
      <c r="TCC2741" s="59"/>
      <c r="TCD2741" s="59"/>
      <c r="TCE2741" s="59"/>
      <c r="TCF2741" s="59"/>
      <c r="TCG2741" s="59"/>
      <c r="TCH2741" s="59"/>
      <c r="TCI2741" s="59"/>
      <c r="TCJ2741" s="59"/>
      <c r="TCK2741" s="59"/>
      <c r="TCL2741" s="59"/>
      <c r="TCM2741" s="59"/>
      <c r="TCN2741" s="59"/>
      <c r="TCO2741" s="59"/>
      <c r="TCP2741" s="59"/>
      <c r="TCQ2741" s="59"/>
      <c r="TCR2741" s="59"/>
      <c r="TCS2741" s="59"/>
      <c r="TCT2741" s="59"/>
      <c r="TCU2741" s="59"/>
      <c r="TCV2741" s="59"/>
      <c r="TCW2741" s="59"/>
      <c r="TCX2741" s="59"/>
      <c r="TCY2741" s="59"/>
      <c r="TCZ2741" s="59"/>
      <c r="TDA2741" s="59"/>
      <c r="TDB2741" s="59"/>
      <c r="TDC2741" s="59"/>
      <c r="TDD2741" s="59"/>
      <c r="TDE2741" s="59"/>
      <c r="TDF2741" s="59"/>
      <c r="TDG2741" s="59"/>
      <c r="TDH2741" s="59"/>
      <c r="TDI2741" s="59"/>
      <c r="TDJ2741" s="59"/>
      <c r="TDK2741" s="59"/>
      <c r="TDL2741" s="59"/>
      <c r="TDM2741" s="59"/>
      <c r="TDN2741" s="59"/>
      <c r="TDO2741" s="59"/>
      <c r="TDP2741" s="59"/>
      <c r="TDQ2741" s="59"/>
      <c r="TDR2741" s="59"/>
      <c r="TDS2741" s="59"/>
      <c r="TDT2741" s="59"/>
      <c r="TDU2741" s="59"/>
      <c r="TDV2741" s="59"/>
      <c r="TDW2741" s="59"/>
      <c r="TDX2741" s="59"/>
      <c r="TDY2741" s="59"/>
      <c r="TDZ2741" s="59"/>
      <c r="TEA2741" s="59"/>
      <c r="TEB2741" s="59"/>
      <c r="TEC2741" s="59"/>
      <c r="TED2741" s="59"/>
      <c r="TEE2741" s="59"/>
      <c r="TEF2741" s="59"/>
      <c r="TEG2741" s="59"/>
      <c r="TEH2741" s="59"/>
      <c r="TEI2741" s="59"/>
      <c r="TEJ2741" s="59"/>
      <c r="TEK2741" s="59"/>
      <c r="TEL2741" s="59"/>
      <c r="TEM2741" s="59"/>
      <c r="TEN2741" s="59"/>
      <c r="TEO2741" s="59"/>
      <c r="TEP2741" s="59"/>
      <c r="TEQ2741" s="59"/>
      <c r="TER2741" s="59"/>
      <c r="TES2741" s="59"/>
      <c r="TET2741" s="59"/>
      <c r="TEU2741" s="59"/>
      <c r="TEV2741" s="59"/>
      <c r="TEW2741" s="59"/>
      <c r="TEX2741" s="59"/>
      <c r="TEY2741" s="59"/>
      <c r="TEZ2741" s="59"/>
      <c r="TFA2741" s="59"/>
      <c r="TFB2741" s="59"/>
      <c r="TFC2741" s="59"/>
      <c r="TFD2741" s="59"/>
      <c r="TFE2741" s="59"/>
      <c r="TFF2741" s="59"/>
      <c r="TFG2741" s="59"/>
      <c r="TFH2741" s="59"/>
      <c r="TFI2741" s="59"/>
      <c r="TFJ2741" s="59"/>
      <c r="TFK2741" s="59"/>
      <c r="TFL2741" s="59"/>
      <c r="TFM2741" s="59"/>
      <c r="TFN2741" s="59"/>
      <c r="TFO2741" s="59"/>
      <c r="TFP2741" s="59"/>
      <c r="TFQ2741" s="59"/>
      <c r="TFR2741" s="59"/>
      <c r="TFS2741" s="59"/>
      <c r="TFT2741" s="59"/>
      <c r="TFU2741" s="59"/>
      <c r="TFV2741" s="59"/>
      <c r="TFW2741" s="59"/>
      <c r="TFX2741" s="59"/>
      <c r="TFY2741" s="59"/>
      <c r="TFZ2741" s="59"/>
      <c r="TGA2741" s="59"/>
      <c r="TGB2741" s="59"/>
      <c r="TGC2741" s="59"/>
      <c r="TGD2741" s="59"/>
      <c r="TGE2741" s="59"/>
      <c r="TGF2741" s="59"/>
      <c r="TGG2741" s="59"/>
      <c r="TGH2741" s="59"/>
      <c r="TGI2741" s="59"/>
      <c r="TGJ2741" s="59"/>
      <c r="TGK2741" s="59"/>
      <c r="TGL2741" s="59"/>
      <c r="TGM2741" s="59"/>
      <c r="TGN2741" s="59"/>
      <c r="TGO2741" s="59"/>
      <c r="TGP2741" s="59"/>
      <c r="TGQ2741" s="59"/>
      <c r="TGR2741" s="59"/>
      <c r="TGS2741" s="59"/>
      <c r="TGT2741" s="59"/>
      <c r="TGU2741" s="59"/>
      <c r="TGV2741" s="59"/>
      <c r="TGW2741" s="59"/>
      <c r="TGX2741" s="59"/>
      <c r="TGY2741" s="59"/>
      <c r="TGZ2741" s="59"/>
      <c r="THA2741" s="59"/>
      <c r="THB2741" s="59"/>
      <c r="THC2741" s="59"/>
      <c r="THD2741" s="59"/>
      <c r="THE2741" s="59"/>
      <c r="THF2741" s="59"/>
      <c r="THG2741" s="59"/>
      <c r="THH2741" s="59"/>
      <c r="THI2741" s="59"/>
      <c r="THJ2741" s="59"/>
      <c r="THK2741" s="59"/>
      <c r="THL2741" s="59"/>
      <c r="THM2741" s="59"/>
      <c r="THN2741" s="59"/>
      <c r="THO2741" s="59"/>
      <c r="THP2741" s="59"/>
      <c r="THQ2741" s="59"/>
      <c r="THR2741" s="59"/>
      <c r="THS2741" s="59"/>
      <c r="THT2741" s="59"/>
      <c r="THU2741" s="59"/>
      <c r="THV2741" s="59"/>
      <c r="THW2741" s="59"/>
      <c r="THX2741" s="59"/>
      <c r="THY2741" s="59"/>
      <c r="THZ2741" s="59"/>
      <c r="TIA2741" s="59"/>
      <c r="TIB2741" s="59"/>
      <c r="TIC2741" s="59"/>
      <c r="TID2741" s="59"/>
      <c r="TIE2741" s="59"/>
      <c r="TIF2741" s="59"/>
      <c r="TIG2741" s="59"/>
      <c r="TIH2741" s="59"/>
      <c r="TII2741" s="59"/>
      <c r="TIJ2741" s="59"/>
      <c r="TIK2741" s="59"/>
      <c r="TIL2741" s="59"/>
      <c r="TIM2741" s="59"/>
      <c r="TIN2741" s="59"/>
      <c r="TIO2741" s="59"/>
      <c r="TIP2741" s="59"/>
      <c r="TIQ2741" s="59"/>
      <c r="TIR2741" s="59"/>
      <c r="TIS2741" s="59"/>
      <c r="TIT2741" s="59"/>
      <c r="TIU2741" s="59"/>
      <c r="TIV2741" s="59"/>
      <c r="TIW2741" s="59"/>
      <c r="TIX2741" s="59"/>
      <c r="TIY2741" s="59"/>
      <c r="TIZ2741" s="59"/>
      <c r="TJA2741" s="59"/>
      <c r="TJB2741" s="59"/>
      <c r="TJC2741" s="59"/>
      <c r="TJD2741" s="59"/>
      <c r="TJE2741" s="59"/>
      <c r="TJF2741" s="59"/>
      <c r="TJG2741" s="59"/>
      <c r="TJH2741" s="59"/>
      <c r="TJI2741" s="59"/>
      <c r="TJJ2741" s="59"/>
      <c r="TJK2741" s="59"/>
      <c r="TJL2741" s="59"/>
      <c r="TJM2741" s="59"/>
      <c r="TJN2741" s="59"/>
      <c r="TJO2741" s="59"/>
      <c r="TJP2741" s="59"/>
      <c r="TJQ2741" s="59"/>
      <c r="TJR2741" s="59"/>
      <c r="TJS2741" s="59"/>
      <c r="TJT2741" s="59"/>
      <c r="TJU2741" s="59"/>
      <c r="TJV2741" s="59"/>
      <c r="TJW2741" s="59"/>
      <c r="TJX2741" s="59"/>
      <c r="TJY2741" s="59"/>
      <c r="TJZ2741" s="59"/>
      <c r="TKA2741" s="59"/>
      <c r="TKB2741" s="59"/>
      <c r="TKC2741" s="59"/>
      <c r="TKD2741" s="59"/>
      <c r="TKE2741" s="59"/>
      <c r="TKF2741" s="59"/>
      <c r="TKG2741" s="59"/>
      <c r="TKH2741" s="59"/>
      <c r="TKI2741" s="59"/>
      <c r="TKJ2741" s="59"/>
      <c r="TKK2741" s="59"/>
      <c r="TKL2741" s="59"/>
      <c r="TKM2741" s="59"/>
      <c r="TKN2741" s="59"/>
      <c r="TKO2741" s="59"/>
      <c r="TKP2741" s="59"/>
      <c r="TKQ2741" s="59"/>
      <c r="TKR2741" s="59"/>
      <c r="TKS2741" s="59"/>
      <c r="TKT2741" s="59"/>
      <c r="TKU2741" s="59"/>
      <c r="TKV2741" s="59"/>
      <c r="TKW2741" s="59"/>
      <c r="TKX2741" s="59"/>
      <c r="TKY2741" s="59"/>
      <c r="TKZ2741" s="59"/>
      <c r="TLA2741" s="59"/>
      <c r="TLB2741" s="59"/>
      <c r="TLC2741" s="59"/>
      <c r="TLD2741" s="59"/>
      <c r="TLE2741" s="59"/>
      <c r="TLF2741" s="59"/>
      <c r="TLG2741" s="59"/>
      <c r="TLH2741" s="59"/>
      <c r="TLI2741" s="59"/>
      <c r="TLJ2741" s="59"/>
      <c r="TLK2741" s="59"/>
      <c r="TLL2741" s="59"/>
      <c r="TLM2741" s="59"/>
      <c r="TLN2741" s="59"/>
      <c r="TLO2741" s="59"/>
      <c r="TLP2741" s="59"/>
      <c r="TLQ2741" s="59"/>
      <c r="TLR2741" s="59"/>
      <c r="TLS2741" s="59"/>
      <c r="TLT2741" s="59"/>
      <c r="TLU2741" s="59"/>
      <c r="TLV2741" s="59"/>
      <c r="TLW2741" s="59"/>
      <c r="TLX2741" s="59"/>
      <c r="TLY2741" s="59"/>
      <c r="TLZ2741" s="59"/>
      <c r="TMA2741" s="59"/>
      <c r="TMB2741" s="59"/>
      <c r="TMC2741" s="59"/>
      <c r="TMD2741" s="59"/>
      <c r="TME2741" s="59"/>
      <c r="TMF2741" s="59"/>
      <c r="TMG2741" s="59"/>
      <c r="TMH2741" s="59"/>
      <c r="TMI2741" s="59"/>
      <c r="TMJ2741" s="59"/>
      <c r="TMK2741" s="59"/>
      <c r="TML2741" s="59"/>
      <c r="TMM2741" s="59"/>
      <c r="TMN2741" s="59"/>
      <c r="TMO2741" s="59"/>
      <c r="TMP2741" s="59"/>
      <c r="TMQ2741" s="59"/>
      <c r="TMR2741" s="59"/>
      <c r="TMS2741" s="59"/>
      <c r="TMT2741" s="59"/>
      <c r="TMU2741" s="59"/>
      <c r="TMV2741" s="59"/>
      <c r="TMW2741" s="59"/>
      <c r="TMX2741" s="59"/>
      <c r="TMY2741" s="59"/>
      <c r="TMZ2741" s="59"/>
      <c r="TNA2741" s="59"/>
      <c r="TNB2741" s="59"/>
      <c r="TNC2741" s="59"/>
      <c r="TND2741" s="59"/>
      <c r="TNE2741" s="59"/>
      <c r="TNF2741" s="59"/>
      <c r="TNG2741" s="59"/>
      <c r="TNH2741" s="59"/>
      <c r="TNI2741" s="59"/>
      <c r="TNJ2741" s="59"/>
      <c r="TNK2741" s="59"/>
      <c r="TNL2741" s="59"/>
      <c r="TNM2741" s="59"/>
      <c r="TNN2741" s="59"/>
      <c r="TNO2741" s="59"/>
      <c r="TNP2741" s="59"/>
      <c r="TNQ2741" s="59"/>
      <c r="TNR2741" s="59"/>
      <c r="TNS2741" s="59"/>
      <c r="TNT2741" s="59"/>
      <c r="TNU2741" s="59"/>
      <c r="TNV2741" s="59"/>
      <c r="TNW2741" s="59"/>
      <c r="TNX2741" s="59"/>
      <c r="TNY2741" s="59"/>
      <c r="TNZ2741" s="59"/>
      <c r="TOA2741" s="59"/>
      <c r="TOB2741" s="59"/>
      <c r="TOC2741" s="59"/>
      <c r="TOD2741" s="59"/>
      <c r="TOE2741" s="59"/>
      <c r="TOF2741" s="59"/>
      <c r="TOG2741" s="59"/>
      <c r="TOH2741" s="59"/>
      <c r="TOI2741" s="59"/>
      <c r="TOJ2741" s="59"/>
      <c r="TOK2741" s="59"/>
      <c r="TOL2741" s="59"/>
      <c r="TOM2741" s="59"/>
      <c r="TON2741" s="59"/>
      <c r="TOO2741" s="59"/>
      <c r="TOP2741" s="59"/>
      <c r="TOQ2741" s="59"/>
      <c r="TOR2741" s="59"/>
      <c r="TOS2741" s="59"/>
      <c r="TOT2741" s="59"/>
      <c r="TOU2741" s="59"/>
      <c r="TOV2741" s="59"/>
      <c r="TOW2741" s="59"/>
      <c r="TOX2741" s="59"/>
      <c r="TOY2741" s="59"/>
      <c r="TOZ2741" s="59"/>
      <c r="TPA2741" s="59"/>
      <c r="TPB2741" s="59"/>
      <c r="TPC2741" s="59"/>
      <c r="TPD2741" s="59"/>
      <c r="TPE2741" s="59"/>
      <c r="TPF2741" s="59"/>
      <c r="TPG2741" s="59"/>
      <c r="TPH2741" s="59"/>
      <c r="TPI2741" s="59"/>
      <c r="TPJ2741" s="59"/>
      <c r="TPK2741" s="59"/>
      <c r="TPL2741" s="59"/>
      <c r="TPM2741" s="59"/>
      <c r="TPN2741" s="59"/>
      <c r="TPO2741" s="59"/>
      <c r="TPP2741" s="59"/>
      <c r="TPQ2741" s="59"/>
      <c r="TPR2741" s="59"/>
      <c r="TPS2741" s="59"/>
      <c r="TPT2741" s="59"/>
      <c r="TPU2741" s="59"/>
      <c r="TPV2741" s="59"/>
      <c r="TPW2741" s="59"/>
      <c r="TPX2741" s="59"/>
      <c r="TPY2741" s="59"/>
      <c r="TPZ2741" s="59"/>
      <c r="TQA2741" s="59"/>
      <c r="TQB2741" s="59"/>
      <c r="TQC2741" s="59"/>
      <c r="TQD2741" s="59"/>
      <c r="TQE2741" s="59"/>
      <c r="TQF2741" s="59"/>
      <c r="TQG2741" s="59"/>
      <c r="TQH2741" s="59"/>
      <c r="TQI2741" s="59"/>
      <c r="TQJ2741" s="59"/>
      <c r="TQK2741" s="59"/>
      <c r="TQL2741" s="59"/>
      <c r="TQM2741" s="59"/>
      <c r="TQN2741" s="59"/>
      <c r="TQO2741" s="59"/>
      <c r="TQP2741" s="59"/>
      <c r="TQQ2741" s="59"/>
      <c r="TQR2741" s="59"/>
      <c r="TQS2741" s="59"/>
      <c r="TQT2741" s="59"/>
      <c r="TQU2741" s="59"/>
      <c r="TQV2741" s="59"/>
      <c r="TQW2741" s="59"/>
      <c r="TQX2741" s="59"/>
      <c r="TQY2741" s="59"/>
      <c r="TQZ2741" s="59"/>
      <c r="TRA2741" s="59"/>
      <c r="TRB2741" s="59"/>
      <c r="TRC2741" s="59"/>
      <c r="TRD2741" s="59"/>
      <c r="TRE2741" s="59"/>
      <c r="TRF2741" s="59"/>
      <c r="TRG2741" s="59"/>
      <c r="TRH2741" s="59"/>
      <c r="TRI2741" s="59"/>
      <c r="TRJ2741" s="59"/>
      <c r="TRK2741" s="59"/>
      <c r="TRL2741" s="59"/>
      <c r="TRM2741" s="59"/>
      <c r="TRN2741" s="59"/>
      <c r="TRO2741" s="59"/>
      <c r="TRP2741" s="59"/>
      <c r="TRQ2741" s="59"/>
      <c r="TRR2741" s="59"/>
      <c r="TRS2741" s="59"/>
      <c r="TRT2741" s="59"/>
      <c r="TRU2741" s="59"/>
      <c r="TRV2741" s="59"/>
      <c r="TRW2741" s="59"/>
      <c r="TRX2741" s="59"/>
      <c r="TRY2741" s="59"/>
      <c r="TRZ2741" s="59"/>
      <c r="TSA2741" s="59"/>
      <c r="TSB2741" s="59"/>
      <c r="TSC2741" s="59"/>
      <c r="TSD2741" s="59"/>
      <c r="TSE2741" s="59"/>
      <c r="TSF2741" s="59"/>
      <c r="TSG2741" s="59"/>
      <c r="TSH2741" s="59"/>
      <c r="TSI2741" s="59"/>
      <c r="TSJ2741" s="59"/>
      <c r="TSK2741" s="59"/>
      <c r="TSL2741" s="59"/>
      <c r="TSM2741" s="59"/>
      <c r="TSN2741" s="59"/>
      <c r="TSO2741" s="59"/>
      <c r="TSP2741" s="59"/>
      <c r="TSQ2741" s="59"/>
      <c r="TSR2741" s="59"/>
      <c r="TSS2741" s="59"/>
      <c r="TST2741" s="59"/>
      <c r="TSU2741" s="59"/>
      <c r="TSV2741" s="59"/>
      <c r="TSW2741" s="59"/>
      <c r="TSX2741" s="59"/>
      <c r="TSY2741" s="59"/>
      <c r="TSZ2741" s="59"/>
      <c r="TTA2741" s="59"/>
      <c r="TTB2741" s="59"/>
      <c r="TTC2741" s="59"/>
      <c r="TTD2741" s="59"/>
      <c r="TTE2741" s="59"/>
      <c r="TTF2741" s="59"/>
      <c r="TTG2741" s="59"/>
      <c r="TTH2741" s="59"/>
      <c r="TTI2741" s="59"/>
      <c r="TTJ2741" s="59"/>
      <c r="TTK2741" s="59"/>
      <c r="TTL2741" s="59"/>
      <c r="TTM2741" s="59"/>
      <c r="TTN2741" s="59"/>
      <c r="TTO2741" s="59"/>
      <c r="TTP2741" s="59"/>
      <c r="TTQ2741" s="59"/>
      <c r="TTR2741" s="59"/>
      <c r="TTS2741" s="59"/>
      <c r="TTT2741" s="59"/>
      <c r="TTU2741" s="59"/>
      <c r="TTV2741" s="59"/>
      <c r="TTW2741" s="59"/>
      <c r="TTX2741" s="59"/>
      <c r="TTY2741" s="59"/>
      <c r="TTZ2741" s="59"/>
      <c r="TUA2741" s="59"/>
      <c r="TUB2741" s="59"/>
      <c r="TUC2741" s="59"/>
      <c r="TUD2741" s="59"/>
      <c r="TUE2741" s="59"/>
      <c r="TUF2741" s="59"/>
      <c r="TUG2741" s="59"/>
      <c r="TUH2741" s="59"/>
      <c r="TUI2741" s="59"/>
      <c r="TUJ2741" s="59"/>
      <c r="TUK2741" s="59"/>
      <c r="TUL2741" s="59"/>
      <c r="TUM2741" s="59"/>
      <c r="TUN2741" s="59"/>
      <c r="TUO2741" s="59"/>
      <c r="TUP2741" s="59"/>
      <c r="TUQ2741" s="59"/>
      <c r="TUR2741" s="59"/>
      <c r="TUS2741" s="59"/>
      <c r="TUT2741" s="59"/>
      <c r="TUU2741" s="59"/>
      <c r="TUV2741" s="59"/>
      <c r="TUW2741" s="59"/>
      <c r="TUX2741" s="59"/>
      <c r="TUY2741" s="59"/>
      <c r="TUZ2741" s="59"/>
      <c r="TVA2741" s="59"/>
      <c r="TVB2741" s="59"/>
      <c r="TVC2741" s="59"/>
      <c r="TVD2741" s="59"/>
      <c r="TVE2741" s="59"/>
      <c r="TVF2741" s="59"/>
      <c r="TVG2741" s="59"/>
      <c r="TVH2741" s="59"/>
      <c r="TVI2741" s="59"/>
      <c r="TVJ2741" s="59"/>
      <c r="TVK2741" s="59"/>
      <c r="TVL2741" s="59"/>
      <c r="TVM2741" s="59"/>
      <c r="TVN2741" s="59"/>
      <c r="TVO2741" s="59"/>
      <c r="TVP2741" s="59"/>
      <c r="TVQ2741" s="59"/>
      <c r="TVR2741" s="59"/>
      <c r="TVS2741" s="59"/>
      <c r="TVT2741" s="59"/>
      <c r="TVU2741" s="59"/>
      <c r="TVV2741" s="59"/>
      <c r="TVW2741" s="59"/>
      <c r="TVX2741" s="59"/>
      <c r="TVY2741" s="59"/>
      <c r="TVZ2741" s="59"/>
      <c r="TWA2741" s="59"/>
      <c r="TWB2741" s="59"/>
      <c r="TWC2741" s="59"/>
      <c r="TWD2741" s="59"/>
      <c r="TWE2741" s="59"/>
      <c r="TWF2741" s="59"/>
      <c r="TWG2741" s="59"/>
      <c r="TWH2741" s="59"/>
      <c r="TWI2741" s="59"/>
      <c r="TWJ2741" s="59"/>
      <c r="TWK2741" s="59"/>
      <c r="TWL2741" s="59"/>
      <c r="TWM2741" s="59"/>
      <c r="TWN2741" s="59"/>
      <c r="TWO2741" s="59"/>
      <c r="TWP2741" s="59"/>
      <c r="TWQ2741" s="59"/>
      <c r="TWR2741" s="59"/>
      <c r="TWS2741" s="59"/>
      <c r="TWT2741" s="59"/>
      <c r="TWU2741" s="59"/>
      <c r="TWV2741" s="59"/>
      <c r="TWW2741" s="59"/>
      <c r="TWX2741" s="59"/>
      <c r="TWY2741" s="59"/>
      <c r="TWZ2741" s="59"/>
      <c r="TXA2741" s="59"/>
      <c r="TXB2741" s="59"/>
      <c r="TXC2741" s="59"/>
      <c r="TXD2741" s="59"/>
      <c r="TXE2741" s="59"/>
      <c r="TXF2741" s="59"/>
      <c r="TXG2741" s="59"/>
      <c r="TXH2741" s="59"/>
      <c r="TXI2741" s="59"/>
      <c r="TXJ2741" s="59"/>
      <c r="TXK2741" s="59"/>
      <c r="TXL2741" s="59"/>
      <c r="TXM2741" s="59"/>
      <c r="TXN2741" s="59"/>
      <c r="TXO2741" s="59"/>
      <c r="TXP2741" s="59"/>
      <c r="TXQ2741" s="59"/>
      <c r="TXR2741" s="59"/>
      <c r="TXS2741" s="59"/>
      <c r="TXT2741" s="59"/>
      <c r="TXU2741" s="59"/>
      <c r="TXV2741" s="59"/>
      <c r="TXW2741" s="59"/>
      <c r="TXX2741" s="59"/>
      <c r="TXY2741" s="59"/>
      <c r="TXZ2741" s="59"/>
      <c r="TYA2741" s="59"/>
      <c r="TYB2741" s="59"/>
      <c r="TYC2741" s="59"/>
      <c r="TYD2741" s="59"/>
      <c r="TYE2741" s="59"/>
      <c r="TYF2741" s="59"/>
      <c r="TYG2741" s="59"/>
      <c r="TYH2741" s="59"/>
      <c r="TYI2741" s="59"/>
      <c r="TYJ2741" s="59"/>
      <c r="TYK2741" s="59"/>
      <c r="TYL2741" s="59"/>
      <c r="TYM2741" s="59"/>
      <c r="TYN2741" s="59"/>
      <c r="TYO2741" s="59"/>
      <c r="TYP2741" s="59"/>
      <c r="TYQ2741" s="59"/>
      <c r="TYR2741" s="59"/>
      <c r="TYS2741" s="59"/>
      <c r="TYT2741" s="59"/>
      <c r="TYU2741" s="59"/>
      <c r="TYV2741" s="59"/>
      <c r="TYW2741" s="59"/>
      <c r="TYX2741" s="59"/>
      <c r="TYY2741" s="59"/>
      <c r="TYZ2741" s="59"/>
      <c r="TZA2741" s="59"/>
      <c r="TZB2741" s="59"/>
      <c r="TZC2741" s="59"/>
      <c r="TZD2741" s="59"/>
      <c r="TZE2741" s="59"/>
      <c r="TZF2741" s="59"/>
      <c r="TZG2741" s="59"/>
      <c r="TZH2741" s="59"/>
      <c r="TZI2741" s="59"/>
      <c r="TZJ2741" s="59"/>
      <c r="TZK2741" s="59"/>
      <c r="TZL2741" s="59"/>
      <c r="TZM2741" s="59"/>
      <c r="TZN2741" s="59"/>
      <c r="TZO2741" s="59"/>
      <c r="TZP2741" s="59"/>
      <c r="TZQ2741" s="59"/>
      <c r="TZR2741" s="59"/>
      <c r="TZS2741" s="59"/>
      <c r="TZT2741" s="59"/>
      <c r="TZU2741" s="59"/>
      <c r="TZV2741" s="59"/>
      <c r="TZW2741" s="59"/>
      <c r="TZX2741" s="59"/>
      <c r="TZY2741" s="59"/>
      <c r="TZZ2741" s="59"/>
      <c r="UAA2741" s="59"/>
      <c r="UAB2741" s="59"/>
      <c r="UAC2741" s="59"/>
      <c r="UAD2741" s="59"/>
      <c r="UAE2741" s="59"/>
      <c r="UAF2741" s="59"/>
      <c r="UAG2741" s="59"/>
      <c r="UAH2741" s="59"/>
      <c r="UAI2741" s="59"/>
      <c r="UAJ2741" s="59"/>
      <c r="UAK2741" s="59"/>
      <c r="UAL2741" s="59"/>
      <c r="UAM2741" s="59"/>
      <c r="UAN2741" s="59"/>
      <c r="UAO2741" s="59"/>
      <c r="UAP2741" s="59"/>
      <c r="UAQ2741" s="59"/>
      <c r="UAR2741" s="59"/>
      <c r="UAS2741" s="59"/>
      <c r="UAT2741" s="59"/>
      <c r="UAU2741" s="59"/>
      <c r="UAV2741" s="59"/>
      <c r="UAW2741" s="59"/>
      <c r="UAX2741" s="59"/>
      <c r="UAY2741" s="59"/>
      <c r="UAZ2741" s="59"/>
      <c r="UBA2741" s="59"/>
      <c r="UBB2741" s="59"/>
      <c r="UBC2741" s="59"/>
      <c r="UBD2741" s="59"/>
      <c r="UBE2741" s="59"/>
      <c r="UBF2741" s="59"/>
      <c r="UBG2741" s="59"/>
      <c r="UBH2741" s="59"/>
      <c r="UBI2741" s="59"/>
      <c r="UBJ2741" s="59"/>
      <c r="UBK2741" s="59"/>
      <c r="UBL2741" s="59"/>
      <c r="UBM2741" s="59"/>
      <c r="UBN2741" s="59"/>
      <c r="UBO2741" s="59"/>
      <c r="UBP2741" s="59"/>
      <c r="UBQ2741" s="59"/>
      <c r="UBR2741" s="59"/>
      <c r="UBS2741" s="59"/>
      <c r="UBT2741" s="59"/>
      <c r="UBU2741" s="59"/>
      <c r="UBV2741" s="59"/>
      <c r="UBW2741" s="59"/>
      <c r="UBX2741" s="59"/>
      <c r="UBY2741" s="59"/>
      <c r="UBZ2741" s="59"/>
      <c r="UCA2741" s="59"/>
      <c r="UCB2741" s="59"/>
      <c r="UCC2741" s="59"/>
      <c r="UCD2741" s="59"/>
      <c r="UCE2741" s="59"/>
      <c r="UCF2741" s="59"/>
      <c r="UCG2741" s="59"/>
      <c r="UCH2741" s="59"/>
      <c r="UCI2741" s="59"/>
      <c r="UCJ2741" s="59"/>
      <c r="UCK2741" s="59"/>
      <c r="UCL2741" s="59"/>
      <c r="UCM2741" s="59"/>
      <c r="UCN2741" s="59"/>
      <c r="UCO2741" s="59"/>
      <c r="UCP2741" s="59"/>
      <c r="UCQ2741" s="59"/>
      <c r="UCR2741" s="59"/>
      <c r="UCS2741" s="59"/>
      <c r="UCT2741" s="59"/>
      <c r="UCU2741" s="59"/>
      <c r="UCV2741" s="59"/>
      <c r="UCW2741" s="59"/>
      <c r="UCX2741" s="59"/>
      <c r="UCY2741" s="59"/>
      <c r="UCZ2741" s="59"/>
      <c r="UDA2741" s="59"/>
      <c r="UDB2741" s="59"/>
      <c r="UDC2741" s="59"/>
      <c r="UDD2741" s="59"/>
      <c r="UDE2741" s="59"/>
      <c r="UDF2741" s="59"/>
      <c r="UDG2741" s="59"/>
      <c r="UDH2741" s="59"/>
      <c r="UDI2741" s="59"/>
      <c r="UDJ2741" s="59"/>
      <c r="UDK2741" s="59"/>
      <c r="UDL2741" s="59"/>
      <c r="UDM2741" s="59"/>
      <c r="UDN2741" s="59"/>
      <c r="UDO2741" s="59"/>
      <c r="UDP2741" s="59"/>
      <c r="UDQ2741" s="59"/>
      <c r="UDR2741" s="59"/>
      <c r="UDS2741" s="59"/>
      <c r="UDT2741" s="59"/>
      <c r="UDU2741" s="59"/>
      <c r="UDV2741" s="59"/>
      <c r="UDW2741" s="59"/>
      <c r="UDX2741" s="59"/>
      <c r="UDY2741" s="59"/>
      <c r="UDZ2741" s="59"/>
      <c r="UEA2741" s="59"/>
      <c r="UEB2741" s="59"/>
      <c r="UEC2741" s="59"/>
      <c r="UED2741" s="59"/>
      <c r="UEE2741" s="59"/>
      <c r="UEF2741" s="59"/>
      <c r="UEG2741" s="59"/>
      <c r="UEH2741" s="59"/>
      <c r="UEI2741" s="59"/>
      <c r="UEJ2741" s="59"/>
      <c r="UEK2741" s="59"/>
      <c r="UEL2741" s="59"/>
      <c r="UEM2741" s="59"/>
      <c r="UEN2741" s="59"/>
      <c r="UEO2741" s="59"/>
      <c r="UEP2741" s="59"/>
      <c r="UEQ2741" s="59"/>
      <c r="UER2741" s="59"/>
      <c r="UES2741" s="59"/>
      <c r="UET2741" s="59"/>
      <c r="UEU2741" s="59"/>
      <c r="UEV2741" s="59"/>
      <c r="UEW2741" s="59"/>
      <c r="UEX2741" s="59"/>
      <c r="UEY2741" s="59"/>
      <c r="UEZ2741" s="59"/>
      <c r="UFA2741" s="59"/>
      <c r="UFB2741" s="59"/>
      <c r="UFC2741" s="59"/>
      <c r="UFD2741" s="59"/>
      <c r="UFE2741" s="59"/>
      <c r="UFF2741" s="59"/>
      <c r="UFG2741" s="59"/>
      <c r="UFH2741" s="59"/>
      <c r="UFI2741" s="59"/>
      <c r="UFJ2741" s="59"/>
      <c r="UFK2741" s="59"/>
      <c r="UFL2741" s="59"/>
      <c r="UFM2741" s="59"/>
      <c r="UFN2741" s="59"/>
      <c r="UFO2741" s="59"/>
      <c r="UFP2741" s="59"/>
      <c r="UFQ2741" s="59"/>
      <c r="UFR2741" s="59"/>
      <c r="UFS2741" s="59"/>
      <c r="UFT2741" s="59"/>
      <c r="UFU2741" s="59"/>
      <c r="UFV2741" s="59"/>
      <c r="UFW2741" s="59"/>
      <c r="UFX2741" s="59"/>
      <c r="UFY2741" s="59"/>
      <c r="UFZ2741" s="59"/>
      <c r="UGA2741" s="59"/>
      <c r="UGB2741" s="59"/>
      <c r="UGC2741" s="59"/>
      <c r="UGD2741" s="59"/>
      <c r="UGE2741" s="59"/>
      <c r="UGF2741" s="59"/>
      <c r="UGG2741" s="59"/>
      <c r="UGH2741" s="59"/>
      <c r="UGI2741" s="59"/>
      <c r="UGJ2741" s="59"/>
      <c r="UGK2741" s="59"/>
      <c r="UGL2741" s="59"/>
      <c r="UGM2741" s="59"/>
      <c r="UGN2741" s="59"/>
      <c r="UGO2741" s="59"/>
      <c r="UGP2741" s="59"/>
      <c r="UGQ2741" s="59"/>
      <c r="UGR2741" s="59"/>
      <c r="UGS2741" s="59"/>
      <c r="UGT2741" s="59"/>
      <c r="UGU2741" s="59"/>
      <c r="UGV2741" s="59"/>
      <c r="UGW2741" s="59"/>
      <c r="UGX2741" s="59"/>
      <c r="UGY2741" s="59"/>
      <c r="UGZ2741" s="59"/>
      <c r="UHA2741" s="59"/>
      <c r="UHB2741" s="59"/>
      <c r="UHC2741" s="59"/>
      <c r="UHD2741" s="59"/>
      <c r="UHE2741" s="59"/>
      <c r="UHF2741" s="59"/>
      <c r="UHG2741" s="59"/>
      <c r="UHH2741" s="59"/>
      <c r="UHI2741" s="59"/>
      <c r="UHJ2741" s="59"/>
      <c r="UHK2741" s="59"/>
      <c r="UHL2741" s="59"/>
      <c r="UHM2741" s="59"/>
      <c r="UHN2741" s="59"/>
      <c r="UHO2741" s="59"/>
      <c r="UHP2741" s="59"/>
      <c r="UHQ2741" s="59"/>
      <c r="UHR2741" s="59"/>
      <c r="UHS2741" s="59"/>
      <c r="UHT2741" s="59"/>
      <c r="UHU2741" s="59"/>
      <c r="UHV2741" s="59"/>
      <c r="UHW2741" s="59"/>
      <c r="UHX2741" s="59"/>
      <c r="UHY2741" s="59"/>
      <c r="UHZ2741" s="59"/>
      <c r="UIA2741" s="59"/>
      <c r="UIB2741" s="59"/>
      <c r="UIC2741" s="59"/>
      <c r="UID2741" s="59"/>
      <c r="UIE2741" s="59"/>
      <c r="UIF2741" s="59"/>
      <c r="UIG2741" s="59"/>
      <c r="UIH2741" s="59"/>
      <c r="UII2741" s="59"/>
      <c r="UIJ2741" s="59"/>
      <c r="UIK2741" s="59"/>
      <c r="UIL2741" s="59"/>
      <c r="UIM2741" s="59"/>
      <c r="UIN2741" s="59"/>
      <c r="UIO2741" s="59"/>
      <c r="UIP2741" s="59"/>
      <c r="UIQ2741" s="59"/>
      <c r="UIR2741" s="59"/>
      <c r="UIS2741" s="59"/>
      <c r="UIT2741" s="59"/>
      <c r="UIU2741" s="59"/>
      <c r="UIV2741" s="59"/>
      <c r="UIW2741" s="59"/>
      <c r="UIX2741" s="59"/>
      <c r="UIY2741" s="59"/>
      <c r="UIZ2741" s="59"/>
      <c r="UJA2741" s="59"/>
      <c r="UJB2741" s="59"/>
      <c r="UJC2741" s="59"/>
      <c r="UJD2741" s="59"/>
      <c r="UJE2741" s="59"/>
      <c r="UJF2741" s="59"/>
      <c r="UJG2741" s="59"/>
      <c r="UJH2741" s="59"/>
      <c r="UJI2741" s="59"/>
      <c r="UJJ2741" s="59"/>
      <c r="UJK2741" s="59"/>
      <c r="UJL2741" s="59"/>
      <c r="UJM2741" s="59"/>
      <c r="UJN2741" s="59"/>
      <c r="UJO2741" s="59"/>
      <c r="UJP2741" s="59"/>
      <c r="UJQ2741" s="59"/>
      <c r="UJR2741" s="59"/>
      <c r="UJS2741" s="59"/>
      <c r="UJT2741" s="59"/>
      <c r="UJU2741" s="59"/>
      <c r="UJV2741" s="59"/>
      <c r="UJW2741" s="59"/>
      <c r="UJX2741" s="59"/>
      <c r="UJY2741" s="59"/>
      <c r="UJZ2741" s="59"/>
      <c r="UKA2741" s="59"/>
      <c r="UKB2741" s="59"/>
      <c r="UKC2741" s="59"/>
      <c r="UKD2741" s="59"/>
      <c r="UKE2741" s="59"/>
      <c r="UKF2741" s="59"/>
      <c r="UKG2741" s="59"/>
      <c r="UKH2741" s="59"/>
      <c r="UKI2741" s="59"/>
      <c r="UKJ2741" s="59"/>
      <c r="UKK2741" s="59"/>
      <c r="UKL2741" s="59"/>
      <c r="UKM2741" s="59"/>
      <c r="UKN2741" s="59"/>
      <c r="UKO2741" s="59"/>
      <c r="UKP2741" s="59"/>
      <c r="UKQ2741" s="59"/>
      <c r="UKR2741" s="59"/>
      <c r="UKS2741" s="59"/>
      <c r="UKT2741" s="59"/>
      <c r="UKU2741" s="59"/>
      <c r="UKV2741" s="59"/>
      <c r="UKW2741" s="59"/>
      <c r="UKX2741" s="59"/>
      <c r="UKY2741" s="59"/>
      <c r="UKZ2741" s="59"/>
      <c r="ULA2741" s="59"/>
      <c r="ULB2741" s="59"/>
      <c r="ULC2741" s="59"/>
      <c r="ULD2741" s="59"/>
      <c r="ULE2741" s="59"/>
      <c r="ULF2741" s="59"/>
      <c r="ULG2741" s="59"/>
      <c r="ULH2741" s="59"/>
      <c r="ULI2741" s="59"/>
      <c r="ULJ2741" s="59"/>
      <c r="ULK2741" s="59"/>
      <c r="ULL2741" s="59"/>
      <c r="ULM2741" s="59"/>
      <c r="ULN2741" s="59"/>
      <c r="ULO2741" s="59"/>
      <c r="ULP2741" s="59"/>
      <c r="ULQ2741" s="59"/>
      <c r="ULR2741" s="59"/>
      <c r="ULS2741" s="59"/>
      <c r="ULT2741" s="59"/>
      <c r="ULU2741" s="59"/>
      <c r="ULV2741" s="59"/>
      <c r="ULW2741" s="59"/>
      <c r="ULX2741" s="59"/>
      <c r="ULY2741" s="59"/>
      <c r="ULZ2741" s="59"/>
      <c r="UMA2741" s="59"/>
      <c r="UMB2741" s="59"/>
      <c r="UMC2741" s="59"/>
      <c r="UMD2741" s="59"/>
      <c r="UME2741" s="59"/>
      <c r="UMF2741" s="59"/>
      <c r="UMG2741" s="59"/>
      <c r="UMH2741" s="59"/>
      <c r="UMI2741" s="59"/>
      <c r="UMJ2741" s="59"/>
      <c r="UMK2741" s="59"/>
      <c r="UML2741" s="59"/>
      <c r="UMM2741" s="59"/>
      <c r="UMN2741" s="59"/>
      <c r="UMO2741" s="59"/>
      <c r="UMP2741" s="59"/>
      <c r="UMQ2741" s="59"/>
      <c r="UMR2741" s="59"/>
      <c r="UMS2741" s="59"/>
      <c r="UMT2741" s="59"/>
      <c r="UMU2741" s="59"/>
      <c r="UMV2741" s="59"/>
      <c r="UMW2741" s="59"/>
      <c r="UMX2741" s="59"/>
      <c r="UMY2741" s="59"/>
      <c r="UMZ2741" s="59"/>
      <c r="UNA2741" s="59"/>
      <c r="UNB2741" s="59"/>
      <c r="UNC2741" s="59"/>
      <c r="UND2741" s="59"/>
      <c r="UNE2741" s="59"/>
      <c r="UNF2741" s="59"/>
      <c r="UNG2741" s="59"/>
      <c r="UNH2741" s="59"/>
      <c r="UNI2741" s="59"/>
      <c r="UNJ2741" s="59"/>
      <c r="UNK2741" s="59"/>
      <c r="UNL2741" s="59"/>
      <c r="UNM2741" s="59"/>
      <c r="UNN2741" s="59"/>
      <c r="UNO2741" s="59"/>
      <c r="UNP2741" s="59"/>
      <c r="UNQ2741" s="59"/>
      <c r="UNR2741" s="59"/>
      <c r="UNS2741" s="59"/>
      <c r="UNT2741" s="59"/>
      <c r="UNU2741" s="59"/>
      <c r="UNV2741" s="59"/>
      <c r="UNW2741" s="59"/>
      <c r="UNX2741" s="59"/>
      <c r="UNY2741" s="59"/>
      <c r="UNZ2741" s="59"/>
      <c r="UOA2741" s="59"/>
      <c r="UOB2741" s="59"/>
      <c r="UOC2741" s="59"/>
      <c r="UOD2741" s="59"/>
      <c r="UOE2741" s="59"/>
      <c r="UOF2741" s="59"/>
      <c r="UOG2741" s="59"/>
      <c r="UOH2741" s="59"/>
      <c r="UOI2741" s="59"/>
      <c r="UOJ2741" s="59"/>
      <c r="UOK2741" s="59"/>
      <c r="UOL2741" s="59"/>
      <c r="UOM2741" s="59"/>
      <c r="UON2741" s="59"/>
      <c r="UOO2741" s="59"/>
      <c r="UOP2741" s="59"/>
      <c r="UOQ2741" s="59"/>
      <c r="UOR2741" s="59"/>
      <c r="UOS2741" s="59"/>
      <c r="UOT2741" s="59"/>
      <c r="UOU2741" s="59"/>
      <c r="UOV2741" s="59"/>
      <c r="UOW2741" s="59"/>
      <c r="UOX2741" s="59"/>
      <c r="UOY2741" s="59"/>
      <c r="UOZ2741" s="59"/>
      <c r="UPA2741" s="59"/>
      <c r="UPB2741" s="59"/>
      <c r="UPC2741" s="59"/>
      <c r="UPD2741" s="59"/>
      <c r="UPE2741" s="59"/>
      <c r="UPF2741" s="59"/>
      <c r="UPG2741" s="59"/>
      <c r="UPH2741" s="59"/>
      <c r="UPI2741" s="59"/>
      <c r="UPJ2741" s="59"/>
      <c r="UPK2741" s="59"/>
      <c r="UPL2741" s="59"/>
      <c r="UPM2741" s="59"/>
      <c r="UPN2741" s="59"/>
      <c r="UPO2741" s="59"/>
      <c r="UPP2741" s="59"/>
      <c r="UPQ2741" s="59"/>
      <c r="UPR2741" s="59"/>
      <c r="UPS2741" s="59"/>
      <c r="UPT2741" s="59"/>
      <c r="UPU2741" s="59"/>
      <c r="UPV2741" s="59"/>
      <c r="UPW2741" s="59"/>
      <c r="UPX2741" s="59"/>
      <c r="UPY2741" s="59"/>
      <c r="UPZ2741" s="59"/>
      <c r="UQA2741" s="59"/>
      <c r="UQB2741" s="59"/>
      <c r="UQC2741" s="59"/>
      <c r="UQD2741" s="59"/>
      <c r="UQE2741" s="59"/>
      <c r="UQF2741" s="59"/>
      <c r="UQG2741" s="59"/>
      <c r="UQH2741" s="59"/>
      <c r="UQI2741" s="59"/>
      <c r="UQJ2741" s="59"/>
      <c r="UQK2741" s="59"/>
      <c r="UQL2741" s="59"/>
      <c r="UQM2741" s="59"/>
      <c r="UQN2741" s="59"/>
      <c r="UQO2741" s="59"/>
      <c r="UQP2741" s="59"/>
      <c r="UQQ2741" s="59"/>
      <c r="UQR2741" s="59"/>
      <c r="UQS2741" s="59"/>
      <c r="UQT2741" s="59"/>
      <c r="UQU2741" s="59"/>
      <c r="UQV2741" s="59"/>
      <c r="UQW2741" s="59"/>
      <c r="UQX2741" s="59"/>
      <c r="UQY2741" s="59"/>
      <c r="UQZ2741" s="59"/>
      <c r="URA2741" s="59"/>
      <c r="URB2741" s="59"/>
      <c r="URC2741" s="59"/>
      <c r="URD2741" s="59"/>
      <c r="URE2741" s="59"/>
      <c r="URF2741" s="59"/>
      <c r="URG2741" s="59"/>
      <c r="URH2741" s="59"/>
      <c r="URI2741" s="59"/>
      <c r="URJ2741" s="59"/>
      <c r="URK2741" s="59"/>
      <c r="URL2741" s="59"/>
      <c r="URM2741" s="59"/>
      <c r="URN2741" s="59"/>
      <c r="URO2741" s="59"/>
      <c r="URP2741" s="59"/>
      <c r="URQ2741" s="59"/>
      <c r="URR2741" s="59"/>
      <c r="URS2741" s="59"/>
      <c r="URT2741" s="59"/>
      <c r="URU2741" s="59"/>
      <c r="URV2741" s="59"/>
      <c r="URW2741" s="59"/>
      <c r="URX2741" s="59"/>
      <c r="URY2741" s="59"/>
      <c r="URZ2741" s="59"/>
      <c r="USA2741" s="59"/>
      <c r="USB2741" s="59"/>
      <c r="USC2741" s="59"/>
      <c r="USD2741" s="59"/>
      <c r="USE2741" s="59"/>
      <c r="USF2741" s="59"/>
      <c r="USG2741" s="59"/>
      <c r="USH2741" s="59"/>
      <c r="USI2741" s="59"/>
      <c r="USJ2741" s="59"/>
      <c r="USK2741" s="59"/>
      <c r="USL2741" s="59"/>
      <c r="USM2741" s="59"/>
      <c r="USN2741" s="59"/>
      <c r="USO2741" s="59"/>
      <c r="USP2741" s="59"/>
      <c r="USQ2741" s="59"/>
      <c r="USR2741" s="59"/>
      <c r="USS2741" s="59"/>
      <c r="UST2741" s="59"/>
      <c r="USU2741" s="59"/>
      <c r="USV2741" s="59"/>
      <c r="USW2741" s="59"/>
      <c r="USX2741" s="59"/>
      <c r="USY2741" s="59"/>
      <c r="USZ2741" s="59"/>
      <c r="UTA2741" s="59"/>
      <c r="UTB2741" s="59"/>
      <c r="UTC2741" s="59"/>
      <c r="UTD2741" s="59"/>
      <c r="UTE2741" s="59"/>
      <c r="UTF2741" s="59"/>
      <c r="UTG2741" s="59"/>
      <c r="UTH2741" s="59"/>
      <c r="UTI2741" s="59"/>
      <c r="UTJ2741" s="59"/>
      <c r="UTK2741" s="59"/>
      <c r="UTL2741" s="59"/>
      <c r="UTM2741" s="59"/>
      <c r="UTN2741" s="59"/>
      <c r="UTO2741" s="59"/>
      <c r="UTP2741" s="59"/>
      <c r="UTQ2741" s="59"/>
      <c r="UTR2741" s="59"/>
      <c r="UTS2741" s="59"/>
      <c r="UTT2741" s="59"/>
      <c r="UTU2741" s="59"/>
      <c r="UTV2741" s="59"/>
      <c r="UTW2741" s="59"/>
      <c r="UTX2741" s="59"/>
      <c r="UTY2741" s="59"/>
      <c r="UTZ2741" s="59"/>
      <c r="UUA2741" s="59"/>
      <c r="UUB2741" s="59"/>
      <c r="UUC2741" s="59"/>
      <c r="UUD2741" s="59"/>
      <c r="UUE2741" s="59"/>
      <c r="UUF2741" s="59"/>
      <c r="UUG2741" s="59"/>
      <c r="UUH2741" s="59"/>
      <c r="UUI2741" s="59"/>
      <c r="UUJ2741" s="59"/>
      <c r="UUK2741" s="59"/>
      <c r="UUL2741" s="59"/>
      <c r="UUM2741" s="59"/>
      <c r="UUN2741" s="59"/>
      <c r="UUO2741" s="59"/>
      <c r="UUP2741" s="59"/>
      <c r="UUQ2741" s="59"/>
      <c r="UUR2741" s="59"/>
      <c r="UUS2741" s="59"/>
      <c r="UUT2741" s="59"/>
      <c r="UUU2741" s="59"/>
      <c r="UUV2741" s="59"/>
      <c r="UUW2741" s="59"/>
      <c r="UUX2741" s="59"/>
      <c r="UUY2741" s="59"/>
      <c r="UUZ2741" s="59"/>
      <c r="UVA2741" s="59"/>
      <c r="UVB2741" s="59"/>
      <c r="UVC2741" s="59"/>
      <c r="UVD2741" s="59"/>
      <c r="UVE2741" s="59"/>
      <c r="UVF2741" s="59"/>
      <c r="UVG2741" s="59"/>
      <c r="UVH2741" s="59"/>
      <c r="UVI2741" s="59"/>
      <c r="UVJ2741" s="59"/>
      <c r="UVK2741" s="59"/>
      <c r="UVL2741" s="59"/>
      <c r="UVM2741" s="59"/>
      <c r="UVN2741" s="59"/>
      <c r="UVO2741" s="59"/>
      <c r="UVP2741" s="59"/>
      <c r="UVQ2741" s="59"/>
      <c r="UVR2741" s="59"/>
      <c r="UVS2741" s="59"/>
      <c r="UVT2741" s="59"/>
      <c r="UVU2741" s="59"/>
      <c r="UVV2741" s="59"/>
      <c r="UVW2741" s="59"/>
      <c r="UVX2741" s="59"/>
      <c r="UVY2741" s="59"/>
      <c r="UVZ2741" s="59"/>
      <c r="UWA2741" s="59"/>
      <c r="UWB2741" s="59"/>
      <c r="UWC2741" s="59"/>
      <c r="UWD2741" s="59"/>
      <c r="UWE2741" s="59"/>
      <c r="UWF2741" s="59"/>
      <c r="UWG2741" s="59"/>
      <c r="UWH2741" s="59"/>
      <c r="UWI2741" s="59"/>
      <c r="UWJ2741" s="59"/>
      <c r="UWK2741" s="59"/>
      <c r="UWL2741" s="59"/>
      <c r="UWM2741" s="59"/>
      <c r="UWN2741" s="59"/>
      <c r="UWO2741" s="59"/>
      <c r="UWP2741" s="59"/>
      <c r="UWQ2741" s="59"/>
      <c r="UWR2741" s="59"/>
      <c r="UWS2741" s="59"/>
      <c r="UWT2741" s="59"/>
      <c r="UWU2741" s="59"/>
      <c r="UWV2741" s="59"/>
      <c r="UWW2741" s="59"/>
      <c r="UWX2741" s="59"/>
      <c r="UWY2741" s="59"/>
      <c r="UWZ2741" s="59"/>
      <c r="UXA2741" s="59"/>
      <c r="UXB2741" s="59"/>
      <c r="UXC2741" s="59"/>
      <c r="UXD2741" s="59"/>
      <c r="UXE2741" s="59"/>
      <c r="UXF2741" s="59"/>
      <c r="UXG2741" s="59"/>
      <c r="UXH2741" s="59"/>
      <c r="UXI2741" s="59"/>
      <c r="UXJ2741" s="59"/>
      <c r="UXK2741" s="59"/>
      <c r="UXL2741" s="59"/>
      <c r="UXM2741" s="59"/>
      <c r="UXN2741" s="59"/>
      <c r="UXO2741" s="59"/>
      <c r="UXP2741" s="59"/>
      <c r="UXQ2741" s="59"/>
      <c r="UXR2741" s="59"/>
      <c r="UXS2741" s="59"/>
      <c r="UXT2741" s="59"/>
      <c r="UXU2741" s="59"/>
      <c r="UXV2741" s="59"/>
      <c r="UXW2741" s="59"/>
      <c r="UXX2741" s="59"/>
      <c r="UXY2741" s="59"/>
      <c r="UXZ2741" s="59"/>
      <c r="UYA2741" s="59"/>
      <c r="UYB2741" s="59"/>
      <c r="UYC2741" s="59"/>
      <c r="UYD2741" s="59"/>
      <c r="UYE2741" s="59"/>
      <c r="UYF2741" s="59"/>
      <c r="UYG2741" s="59"/>
      <c r="UYH2741" s="59"/>
      <c r="UYI2741" s="59"/>
      <c r="UYJ2741" s="59"/>
      <c r="UYK2741" s="59"/>
      <c r="UYL2741" s="59"/>
      <c r="UYM2741" s="59"/>
      <c r="UYN2741" s="59"/>
      <c r="UYO2741" s="59"/>
      <c r="UYP2741" s="59"/>
      <c r="UYQ2741" s="59"/>
      <c r="UYR2741" s="59"/>
      <c r="UYS2741" s="59"/>
      <c r="UYT2741" s="59"/>
      <c r="UYU2741" s="59"/>
      <c r="UYV2741" s="59"/>
      <c r="UYW2741" s="59"/>
      <c r="UYX2741" s="59"/>
      <c r="UYY2741" s="59"/>
      <c r="UYZ2741" s="59"/>
      <c r="UZA2741" s="59"/>
      <c r="UZB2741" s="59"/>
      <c r="UZC2741" s="59"/>
      <c r="UZD2741" s="59"/>
      <c r="UZE2741" s="59"/>
      <c r="UZF2741" s="59"/>
      <c r="UZG2741" s="59"/>
      <c r="UZH2741" s="59"/>
      <c r="UZI2741" s="59"/>
      <c r="UZJ2741" s="59"/>
      <c r="UZK2741" s="59"/>
      <c r="UZL2741" s="59"/>
      <c r="UZM2741" s="59"/>
      <c r="UZN2741" s="59"/>
      <c r="UZO2741" s="59"/>
      <c r="UZP2741" s="59"/>
      <c r="UZQ2741" s="59"/>
      <c r="UZR2741" s="59"/>
      <c r="UZS2741" s="59"/>
      <c r="UZT2741" s="59"/>
      <c r="UZU2741" s="59"/>
      <c r="UZV2741" s="59"/>
      <c r="UZW2741" s="59"/>
      <c r="UZX2741" s="59"/>
      <c r="UZY2741" s="59"/>
      <c r="UZZ2741" s="59"/>
      <c r="VAA2741" s="59"/>
      <c r="VAB2741" s="59"/>
      <c r="VAC2741" s="59"/>
      <c r="VAD2741" s="59"/>
      <c r="VAE2741" s="59"/>
      <c r="VAF2741" s="59"/>
      <c r="VAG2741" s="59"/>
      <c r="VAH2741" s="59"/>
      <c r="VAI2741" s="59"/>
      <c r="VAJ2741" s="59"/>
      <c r="VAK2741" s="59"/>
      <c r="VAL2741" s="59"/>
      <c r="VAM2741" s="59"/>
      <c r="VAN2741" s="59"/>
      <c r="VAO2741" s="59"/>
      <c r="VAP2741" s="59"/>
      <c r="VAQ2741" s="59"/>
      <c r="VAR2741" s="59"/>
      <c r="VAS2741" s="59"/>
      <c r="VAT2741" s="59"/>
      <c r="VAU2741" s="59"/>
      <c r="VAV2741" s="59"/>
      <c r="VAW2741" s="59"/>
      <c r="VAX2741" s="59"/>
      <c r="VAY2741" s="59"/>
      <c r="VAZ2741" s="59"/>
      <c r="VBA2741" s="59"/>
      <c r="VBB2741" s="59"/>
      <c r="VBC2741" s="59"/>
      <c r="VBD2741" s="59"/>
      <c r="VBE2741" s="59"/>
      <c r="VBF2741" s="59"/>
      <c r="VBG2741" s="59"/>
      <c r="VBH2741" s="59"/>
      <c r="VBI2741" s="59"/>
      <c r="VBJ2741" s="59"/>
      <c r="VBK2741" s="59"/>
      <c r="VBL2741" s="59"/>
      <c r="VBM2741" s="59"/>
      <c r="VBN2741" s="59"/>
      <c r="VBO2741" s="59"/>
      <c r="VBP2741" s="59"/>
      <c r="VBQ2741" s="59"/>
      <c r="VBR2741" s="59"/>
      <c r="VBS2741" s="59"/>
      <c r="VBT2741" s="59"/>
      <c r="VBU2741" s="59"/>
      <c r="VBV2741" s="59"/>
      <c r="VBW2741" s="59"/>
      <c r="VBX2741" s="59"/>
      <c r="VBY2741" s="59"/>
      <c r="VBZ2741" s="59"/>
      <c r="VCA2741" s="59"/>
      <c r="VCB2741" s="59"/>
      <c r="VCC2741" s="59"/>
      <c r="VCD2741" s="59"/>
      <c r="VCE2741" s="59"/>
      <c r="VCF2741" s="59"/>
      <c r="VCG2741" s="59"/>
      <c r="VCH2741" s="59"/>
      <c r="VCI2741" s="59"/>
      <c r="VCJ2741" s="59"/>
      <c r="VCK2741" s="59"/>
      <c r="VCL2741" s="59"/>
      <c r="VCM2741" s="59"/>
      <c r="VCN2741" s="59"/>
      <c r="VCO2741" s="59"/>
      <c r="VCP2741" s="59"/>
      <c r="VCQ2741" s="59"/>
      <c r="VCR2741" s="59"/>
      <c r="VCS2741" s="59"/>
      <c r="VCT2741" s="59"/>
      <c r="VCU2741" s="59"/>
      <c r="VCV2741" s="59"/>
      <c r="VCW2741" s="59"/>
      <c r="VCX2741" s="59"/>
      <c r="VCY2741" s="59"/>
      <c r="VCZ2741" s="59"/>
      <c r="VDA2741" s="59"/>
      <c r="VDB2741" s="59"/>
      <c r="VDC2741" s="59"/>
      <c r="VDD2741" s="59"/>
      <c r="VDE2741" s="59"/>
      <c r="VDF2741" s="59"/>
      <c r="VDG2741" s="59"/>
      <c r="VDH2741" s="59"/>
      <c r="VDI2741" s="59"/>
      <c r="VDJ2741" s="59"/>
      <c r="VDK2741" s="59"/>
      <c r="VDL2741" s="59"/>
      <c r="VDM2741" s="59"/>
      <c r="VDN2741" s="59"/>
      <c r="VDO2741" s="59"/>
      <c r="VDP2741" s="59"/>
      <c r="VDQ2741" s="59"/>
      <c r="VDR2741" s="59"/>
      <c r="VDS2741" s="59"/>
      <c r="VDT2741" s="59"/>
      <c r="VDU2741" s="59"/>
      <c r="VDV2741" s="59"/>
      <c r="VDW2741" s="59"/>
      <c r="VDX2741" s="59"/>
      <c r="VDY2741" s="59"/>
      <c r="VDZ2741" s="59"/>
      <c r="VEA2741" s="59"/>
      <c r="VEB2741" s="59"/>
      <c r="VEC2741" s="59"/>
      <c r="VED2741" s="59"/>
      <c r="VEE2741" s="59"/>
      <c r="VEF2741" s="59"/>
      <c r="VEG2741" s="59"/>
      <c r="VEH2741" s="59"/>
      <c r="VEI2741" s="59"/>
      <c r="VEJ2741" s="59"/>
      <c r="VEK2741" s="59"/>
      <c r="VEL2741" s="59"/>
      <c r="VEM2741" s="59"/>
      <c r="VEN2741" s="59"/>
      <c r="VEO2741" s="59"/>
      <c r="VEP2741" s="59"/>
      <c r="VEQ2741" s="59"/>
      <c r="VER2741" s="59"/>
      <c r="VES2741" s="59"/>
      <c r="VET2741" s="59"/>
      <c r="VEU2741" s="59"/>
      <c r="VEV2741" s="59"/>
      <c r="VEW2741" s="59"/>
      <c r="VEX2741" s="59"/>
      <c r="VEY2741" s="59"/>
      <c r="VEZ2741" s="59"/>
      <c r="VFA2741" s="59"/>
      <c r="VFB2741" s="59"/>
      <c r="VFC2741" s="59"/>
      <c r="VFD2741" s="59"/>
      <c r="VFE2741" s="59"/>
      <c r="VFF2741" s="59"/>
      <c r="VFG2741" s="59"/>
      <c r="VFH2741" s="59"/>
      <c r="VFI2741" s="59"/>
      <c r="VFJ2741" s="59"/>
      <c r="VFK2741" s="59"/>
      <c r="VFL2741" s="59"/>
      <c r="VFM2741" s="59"/>
      <c r="VFN2741" s="59"/>
      <c r="VFO2741" s="59"/>
      <c r="VFP2741" s="59"/>
      <c r="VFQ2741" s="59"/>
      <c r="VFR2741" s="59"/>
      <c r="VFS2741" s="59"/>
      <c r="VFT2741" s="59"/>
      <c r="VFU2741" s="59"/>
      <c r="VFV2741" s="59"/>
      <c r="VFW2741" s="59"/>
      <c r="VFX2741" s="59"/>
      <c r="VFY2741" s="59"/>
      <c r="VFZ2741" s="59"/>
      <c r="VGA2741" s="59"/>
      <c r="VGB2741" s="59"/>
      <c r="VGC2741" s="59"/>
      <c r="VGD2741" s="59"/>
      <c r="VGE2741" s="59"/>
      <c r="VGF2741" s="59"/>
      <c r="VGG2741" s="59"/>
      <c r="VGH2741" s="59"/>
      <c r="VGI2741" s="59"/>
      <c r="VGJ2741" s="59"/>
      <c r="VGK2741" s="59"/>
      <c r="VGL2741" s="59"/>
      <c r="VGM2741" s="59"/>
      <c r="VGN2741" s="59"/>
      <c r="VGO2741" s="59"/>
      <c r="VGP2741" s="59"/>
      <c r="VGQ2741" s="59"/>
      <c r="VGR2741" s="59"/>
      <c r="VGS2741" s="59"/>
      <c r="VGT2741" s="59"/>
      <c r="VGU2741" s="59"/>
      <c r="VGV2741" s="59"/>
      <c r="VGW2741" s="59"/>
      <c r="VGX2741" s="59"/>
      <c r="VGY2741" s="59"/>
      <c r="VGZ2741" s="59"/>
      <c r="VHA2741" s="59"/>
      <c r="VHB2741" s="59"/>
      <c r="VHC2741" s="59"/>
      <c r="VHD2741" s="59"/>
      <c r="VHE2741" s="59"/>
      <c r="VHF2741" s="59"/>
      <c r="VHG2741" s="59"/>
      <c r="VHH2741" s="59"/>
      <c r="VHI2741" s="59"/>
      <c r="VHJ2741" s="59"/>
      <c r="VHK2741" s="59"/>
      <c r="VHL2741" s="59"/>
      <c r="VHM2741" s="59"/>
      <c r="VHN2741" s="59"/>
      <c r="VHO2741" s="59"/>
      <c r="VHP2741" s="59"/>
      <c r="VHQ2741" s="59"/>
      <c r="VHR2741" s="59"/>
      <c r="VHS2741" s="59"/>
      <c r="VHT2741" s="59"/>
      <c r="VHU2741" s="59"/>
      <c r="VHV2741" s="59"/>
      <c r="VHW2741" s="59"/>
      <c r="VHX2741" s="59"/>
      <c r="VHY2741" s="59"/>
      <c r="VHZ2741" s="59"/>
      <c r="VIA2741" s="59"/>
      <c r="VIB2741" s="59"/>
      <c r="VIC2741" s="59"/>
      <c r="VID2741" s="59"/>
      <c r="VIE2741" s="59"/>
      <c r="VIF2741" s="59"/>
      <c r="VIG2741" s="59"/>
      <c r="VIH2741" s="59"/>
      <c r="VII2741" s="59"/>
      <c r="VIJ2741" s="59"/>
      <c r="VIK2741" s="59"/>
      <c r="VIL2741" s="59"/>
      <c r="VIM2741" s="59"/>
      <c r="VIN2741" s="59"/>
      <c r="VIO2741" s="59"/>
      <c r="VIP2741" s="59"/>
      <c r="VIQ2741" s="59"/>
      <c r="VIR2741" s="59"/>
      <c r="VIS2741" s="59"/>
      <c r="VIT2741" s="59"/>
      <c r="VIU2741" s="59"/>
      <c r="VIV2741" s="59"/>
      <c r="VIW2741" s="59"/>
      <c r="VIX2741" s="59"/>
      <c r="VIY2741" s="59"/>
      <c r="VIZ2741" s="59"/>
      <c r="VJA2741" s="59"/>
      <c r="VJB2741" s="59"/>
      <c r="VJC2741" s="59"/>
      <c r="VJD2741" s="59"/>
      <c r="VJE2741" s="59"/>
      <c r="VJF2741" s="59"/>
      <c r="VJG2741" s="59"/>
      <c r="VJH2741" s="59"/>
      <c r="VJI2741" s="59"/>
      <c r="VJJ2741" s="59"/>
      <c r="VJK2741" s="59"/>
      <c r="VJL2741" s="59"/>
      <c r="VJM2741" s="59"/>
      <c r="VJN2741" s="59"/>
      <c r="VJO2741" s="59"/>
      <c r="VJP2741" s="59"/>
      <c r="VJQ2741" s="59"/>
      <c r="VJR2741" s="59"/>
      <c r="VJS2741" s="59"/>
      <c r="VJT2741" s="59"/>
      <c r="VJU2741" s="59"/>
      <c r="VJV2741" s="59"/>
      <c r="VJW2741" s="59"/>
      <c r="VJX2741" s="59"/>
      <c r="VJY2741" s="59"/>
      <c r="VJZ2741" s="59"/>
      <c r="VKA2741" s="59"/>
      <c r="VKB2741" s="59"/>
      <c r="VKC2741" s="59"/>
      <c r="VKD2741" s="59"/>
      <c r="VKE2741" s="59"/>
      <c r="VKF2741" s="59"/>
      <c r="VKG2741" s="59"/>
      <c r="VKH2741" s="59"/>
      <c r="VKI2741" s="59"/>
      <c r="VKJ2741" s="59"/>
      <c r="VKK2741" s="59"/>
      <c r="VKL2741" s="59"/>
      <c r="VKM2741" s="59"/>
      <c r="VKN2741" s="59"/>
      <c r="VKO2741" s="59"/>
      <c r="VKP2741" s="59"/>
      <c r="VKQ2741" s="59"/>
      <c r="VKR2741" s="59"/>
      <c r="VKS2741" s="59"/>
      <c r="VKT2741" s="59"/>
      <c r="VKU2741" s="59"/>
      <c r="VKV2741" s="59"/>
      <c r="VKW2741" s="59"/>
      <c r="VKX2741" s="59"/>
      <c r="VKY2741" s="59"/>
      <c r="VKZ2741" s="59"/>
      <c r="VLA2741" s="59"/>
      <c r="VLB2741" s="59"/>
      <c r="VLC2741" s="59"/>
      <c r="VLD2741" s="59"/>
      <c r="VLE2741" s="59"/>
      <c r="VLF2741" s="59"/>
      <c r="VLG2741" s="59"/>
      <c r="VLH2741" s="59"/>
      <c r="VLI2741" s="59"/>
      <c r="VLJ2741" s="59"/>
      <c r="VLK2741" s="59"/>
      <c r="VLL2741" s="59"/>
      <c r="VLM2741" s="59"/>
      <c r="VLN2741" s="59"/>
      <c r="VLO2741" s="59"/>
      <c r="VLP2741" s="59"/>
      <c r="VLQ2741" s="59"/>
      <c r="VLR2741" s="59"/>
      <c r="VLS2741" s="59"/>
      <c r="VLT2741" s="59"/>
      <c r="VLU2741" s="59"/>
      <c r="VLV2741" s="59"/>
      <c r="VLW2741" s="59"/>
      <c r="VLX2741" s="59"/>
      <c r="VLY2741" s="59"/>
      <c r="VLZ2741" s="59"/>
      <c r="VMA2741" s="59"/>
      <c r="VMB2741" s="59"/>
      <c r="VMC2741" s="59"/>
      <c r="VMD2741" s="59"/>
      <c r="VME2741" s="59"/>
      <c r="VMF2741" s="59"/>
      <c r="VMG2741" s="59"/>
      <c r="VMH2741" s="59"/>
      <c r="VMI2741" s="59"/>
      <c r="VMJ2741" s="59"/>
      <c r="VMK2741" s="59"/>
      <c r="VML2741" s="59"/>
      <c r="VMM2741" s="59"/>
      <c r="VMN2741" s="59"/>
      <c r="VMO2741" s="59"/>
      <c r="VMP2741" s="59"/>
      <c r="VMQ2741" s="59"/>
      <c r="VMR2741" s="59"/>
      <c r="VMS2741" s="59"/>
      <c r="VMT2741" s="59"/>
      <c r="VMU2741" s="59"/>
      <c r="VMV2741" s="59"/>
      <c r="VMW2741" s="59"/>
      <c r="VMX2741" s="59"/>
      <c r="VMY2741" s="59"/>
      <c r="VMZ2741" s="59"/>
      <c r="VNA2741" s="59"/>
      <c r="VNB2741" s="59"/>
      <c r="VNC2741" s="59"/>
      <c r="VND2741" s="59"/>
      <c r="VNE2741" s="59"/>
      <c r="VNF2741" s="59"/>
      <c r="VNG2741" s="59"/>
      <c r="VNH2741" s="59"/>
      <c r="VNI2741" s="59"/>
      <c r="VNJ2741" s="59"/>
      <c r="VNK2741" s="59"/>
      <c r="VNL2741" s="59"/>
      <c r="VNM2741" s="59"/>
      <c r="VNN2741" s="59"/>
      <c r="VNO2741" s="59"/>
      <c r="VNP2741" s="59"/>
      <c r="VNQ2741" s="59"/>
      <c r="VNR2741" s="59"/>
      <c r="VNS2741" s="59"/>
      <c r="VNT2741" s="59"/>
      <c r="VNU2741" s="59"/>
      <c r="VNV2741" s="59"/>
      <c r="VNW2741" s="59"/>
      <c r="VNX2741" s="59"/>
      <c r="VNY2741" s="59"/>
      <c r="VNZ2741" s="59"/>
      <c r="VOA2741" s="59"/>
      <c r="VOB2741" s="59"/>
      <c r="VOC2741" s="59"/>
      <c r="VOD2741" s="59"/>
      <c r="VOE2741" s="59"/>
      <c r="VOF2741" s="59"/>
      <c r="VOG2741" s="59"/>
      <c r="VOH2741" s="59"/>
      <c r="VOI2741" s="59"/>
      <c r="VOJ2741" s="59"/>
      <c r="VOK2741" s="59"/>
      <c r="VOL2741" s="59"/>
      <c r="VOM2741" s="59"/>
      <c r="VON2741" s="59"/>
      <c r="VOO2741" s="59"/>
      <c r="VOP2741" s="59"/>
      <c r="VOQ2741" s="59"/>
      <c r="VOR2741" s="59"/>
      <c r="VOS2741" s="59"/>
      <c r="VOT2741" s="59"/>
      <c r="VOU2741" s="59"/>
      <c r="VOV2741" s="59"/>
      <c r="VOW2741" s="59"/>
      <c r="VOX2741" s="59"/>
      <c r="VOY2741" s="59"/>
      <c r="VOZ2741" s="59"/>
      <c r="VPA2741" s="59"/>
      <c r="VPB2741" s="59"/>
      <c r="VPC2741" s="59"/>
      <c r="VPD2741" s="59"/>
      <c r="VPE2741" s="59"/>
      <c r="VPF2741" s="59"/>
      <c r="VPG2741" s="59"/>
      <c r="VPH2741" s="59"/>
      <c r="VPI2741" s="59"/>
      <c r="VPJ2741" s="59"/>
      <c r="VPK2741" s="59"/>
      <c r="VPL2741" s="59"/>
      <c r="VPM2741" s="59"/>
      <c r="VPN2741" s="59"/>
      <c r="VPO2741" s="59"/>
      <c r="VPP2741" s="59"/>
      <c r="VPQ2741" s="59"/>
      <c r="VPR2741" s="59"/>
      <c r="VPS2741" s="59"/>
      <c r="VPT2741" s="59"/>
      <c r="VPU2741" s="59"/>
      <c r="VPV2741" s="59"/>
      <c r="VPW2741" s="59"/>
      <c r="VPX2741" s="59"/>
      <c r="VPY2741" s="59"/>
      <c r="VPZ2741" s="59"/>
      <c r="VQA2741" s="59"/>
      <c r="VQB2741" s="59"/>
      <c r="VQC2741" s="59"/>
      <c r="VQD2741" s="59"/>
      <c r="VQE2741" s="59"/>
      <c r="VQF2741" s="59"/>
      <c r="VQG2741" s="59"/>
      <c r="VQH2741" s="59"/>
      <c r="VQI2741" s="59"/>
      <c r="VQJ2741" s="59"/>
      <c r="VQK2741" s="59"/>
      <c r="VQL2741" s="59"/>
      <c r="VQM2741" s="59"/>
      <c r="VQN2741" s="59"/>
      <c r="VQO2741" s="59"/>
      <c r="VQP2741" s="59"/>
      <c r="VQQ2741" s="59"/>
      <c r="VQR2741" s="59"/>
      <c r="VQS2741" s="59"/>
      <c r="VQT2741" s="59"/>
      <c r="VQU2741" s="59"/>
      <c r="VQV2741" s="59"/>
      <c r="VQW2741" s="59"/>
      <c r="VQX2741" s="59"/>
      <c r="VQY2741" s="59"/>
      <c r="VQZ2741" s="59"/>
      <c r="VRA2741" s="59"/>
      <c r="VRB2741" s="59"/>
      <c r="VRC2741" s="59"/>
      <c r="VRD2741" s="59"/>
      <c r="VRE2741" s="59"/>
      <c r="VRF2741" s="59"/>
      <c r="VRG2741" s="59"/>
      <c r="VRH2741" s="59"/>
      <c r="VRI2741" s="59"/>
      <c r="VRJ2741" s="59"/>
      <c r="VRK2741" s="59"/>
      <c r="VRL2741" s="59"/>
      <c r="VRM2741" s="59"/>
      <c r="VRN2741" s="59"/>
      <c r="VRO2741" s="59"/>
      <c r="VRP2741" s="59"/>
      <c r="VRQ2741" s="59"/>
      <c r="VRR2741" s="59"/>
      <c r="VRS2741" s="59"/>
      <c r="VRT2741" s="59"/>
      <c r="VRU2741" s="59"/>
      <c r="VRV2741" s="59"/>
      <c r="VRW2741" s="59"/>
      <c r="VRX2741" s="59"/>
      <c r="VRY2741" s="59"/>
      <c r="VRZ2741" s="59"/>
      <c r="VSA2741" s="59"/>
      <c r="VSB2741" s="59"/>
      <c r="VSC2741" s="59"/>
      <c r="VSD2741" s="59"/>
      <c r="VSE2741" s="59"/>
      <c r="VSF2741" s="59"/>
      <c r="VSG2741" s="59"/>
      <c r="VSH2741" s="59"/>
      <c r="VSI2741" s="59"/>
      <c r="VSJ2741" s="59"/>
      <c r="VSK2741" s="59"/>
      <c r="VSL2741" s="59"/>
      <c r="VSM2741" s="59"/>
      <c r="VSN2741" s="59"/>
      <c r="VSO2741" s="59"/>
      <c r="VSP2741" s="59"/>
      <c r="VSQ2741" s="59"/>
      <c r="VSR2741" s="59"/>
      <c r="VSS2741" s="59"/>
      <c r="VST2741" s="59"/>
      <c r="VSU2741" s="59"/>
      <c r="VSV2741" s="59"/>
      <c r="VSW2741" s="59"/>
      <c r="VSX2741" s="59"/>
      <c r="VSY2741" s="59"/>
      <c r="VSZ2741" s="59"/>
      <c r="VTA2741" s="59"/>
      <c r="VTB2741" s="59"/>
      <c r="VTC2741" s="59"/>
      <c r="VTD2741" s="59"/>
      <c r="VTE2741" s="59"/>
      <c r="VTF2741" s="59"/>
      <c r="VTG2741" s="59"/>
      <c r="VTH2741" s="59"/>
      <c r="VTI2741" s="59"/>
      <c r="VTJ2741" s="59"/>
      <c r="VTK2741" s="59"/>
      <c r="VTL2741" s="59"/>
      <c r="VTM2741" s="59"/>
      <c r="VTN2741" s="59"/>
      <c r="VTO2741" s="59"/>
      <c r="VTP2741" s="59"/>
      <c r="VTQ2741" s="59"/>
      <c r="VTR2741" s="59"/>
      <c r="VTS2741" s="59"/>
      <c r="VTT2741" s="59"/>
      <c r="VTU2741" s="59"/>
      <c r="VTV2741" s="59"/>
      <c r="VTW2741" s="59"/>
      <c r="VTX2741" s="59"/>
      <c r="VTY2741" s="59"/>
      <c r="VTZ2741" s="59"/>
      <c r="VUA2741" s="59"/>
      <c r="VUB2741" s="59"/>
      <c r="VUC2741" s="59"/>
      <c r="VUD2741" s="59"/>
      <c r="VUE2741" s="59"/>
      <c r="VUF2741" s="59"/>
      <c r="VUG2741" s="59"/>
      <c r="VUH2741" s="59"/>
      <c r="VUI2741" s="59"/>
      <c r="VUJ2741" s="59"/>
      <c r="VUK2741" s="59"/>
      <c r="VUL2741" s="59"/>
      <c r="VUM2741" s="59"/>
      <c r="VUN2741" s="59"/>
      <c r="VUO2741" s="59"/>
      <c r="VUP2741" s="59"/>
      <c r="VUQ2741" s="59"/>
      <c r="VUR2741" s="59"/>
      <c r="VUS2741" s="59"/>
      <c r="VUT2741" s="59"/>
      <c r="VUU2741" s="59"/>
      <c r="VUV2741" s="59"/>
      <c r="VUW2741" s="59"/>
      <c r="VUX2741" s="59"/>
      <c r="VUY2741" s="59"/>
      <c r="VUZ2741" s="59"/>
      <c r="VVA2741" s="59"/>
      <c r="VVB2741" s="59"/>
      <c r="VVC2741" s="59"/>
      <c r="VVD2741" s="59"/>
      <c r="VVE2741" s="59"/>
      <c r="VVF2741" s="59"/>
      <c r="VVG2741" s="59"/>
      <c r="VVH2741" s="59"/>
      <c r="VVI2741" s="59"/>
      <c r="VVJ2741" s="59"/>
      <c r="VVK2741" s="59"/>
      <c r="VVL2741" s="59"/>
      <c r="VVM2741" s="59"/>
      <c r="VVN2741" s="59"/>
      <c r="VVO2741" s="59"/>
      <c r="VVP2741" s="59"/>
      <c r="VVQ2741" s="59"/>
      <c r="VVR2741" s="59"/>
      <c r="VVS2741" s="59"/>
      <c r="VVT2741" s="59"/>
      <c r="VVU2741" s="59"/>
      <c r="VVV2741" s="59"/>
      <c r="VVW2741" s="59"/>
      <c r="VVX2741" s="59"/>
      <c r="VVY2741" s="59"/>
      <c r="VVZ2741" s="59"/>
      <c r="VWA2741" s="59"/>
      <c r="VWB2741" s="59"/>
      <c r="VWC2741" s="59"/>
      <c r="VWD2741" s="59"/>
      <c r="VWE2741" s="59"/>
      <c r="VWF2741" s="59"/>
      <c r="VWG2741" s="59"/>
      <c r="VWH2741" s="59"/>
      <c r="VWI2741" s="59"/>
      <c r="VWJ2741" s="59"/>
      <c r="VWK2741" s="59"/>
      <c r="VWL2741" s="59"/>
      <c r="VWM2741" s="59"/>
      <c r="VWN2741" s="59"/>
      <c r="VWO2741" s="59"/>
      <c r="VWP2741" s="59"/>
      <c r="VWQ2741" s="59"/>
      <c r="VWR2741" s="59"/>
      <c r="VWS2741" s="59"/>
      <c r="VWT2741" s="59"/>
      <c r="VWU2741" s="59"/>
      <c r="VWV2741" s="59"/>
      <c r="VWW2741" s="59"/>
      <c r="VWX2741" s="59"/>
      <c r="VWY2741" s="59"/>
      <c r="VWZ2741" s="59"/>
      <c r="VXA2741" s="59"/>
      <c r="VXB2741" s="59"/>
      <c r="VXC2741" s="59"/>
      <c r="VXD2741" s="59"/>
      <c r="VXE2741" s="59"/>
      <c r="VXF2741" s="59"/>
      <c r="VXG2741" s="59"/>
      <c r="VXH2741" s="59"/>
      <c r="VXI2741" s="59"/>
      <c r="VXJ2741" s="59"/>
      <c r="VXK2741" s="59"/>
      <c r="VXL2741" s="59"/>
      <c r="VXM2741" s="59"/>
      <c r="VXN2741" s="59"/>
      <c r="VXO2741" s="59"/>
      <c r="VXP2741" s="59"/>
      <c r="VXQ2741" s="59"/>
      <c r="VXR2741" s="59"/>
      <c r="VXS2741" s="59"/>
      <c r="VXT2741" s="59"/>
      <c r="VXU2741" s="59"/>
      <c r="VXV2741" s="59"/>
      <c r="VXW2741" s="59"/>
      <c r="VXX2741" s="59"/>
      <c r="VXY2741" s="59"/>
      <c r="VXZ2741" s="59"/>
      <c r="VYA2741" s="59"/>
      <c r="VYB2741" s="59"/>
      <c r="VYC2741" s="59"/>
      <c r="VYD2741" s="59"/>
      <c r="VYE2741" s="59"/>
      <c r="VYF2741" s="59"/>
      <c r="VYG2741" s="59"/>
      <c r="VYH2741" s="59"/>
      <c r="VYI2741" s="59"/>
      <c r="VYJ2741" s="59"/>
      <c r="VYK2741" s="59"/>
      <c r="VYL2741" s="59"/>
      <c r="VYM2741" s="59"/>
      <c r="VYN2741" s="59"/>
      <c r="VYO2741" s="59"/>
      <c r="VYP2741" s="59"/>
      <c r="VYQ2741" s="59"/>
      <c r="VYR2741" s="59"/>
      <c r="VYS2741" s="59"/>
      <c r="VYT2741" s="59"/>
      <c r="VYU2741" s="59"/>
      <c r="VYV2741" s="59"/>
      <c r="VYW2741" s="59"/>
      <c r="VYX2741" s="59"/>
      <c r="VYY2741" s="59"/>
      <c r="VYZ2741" s="59"/>
      <c r="VZA2741" s="59"/>
      <c r="VZB2741" s="59"/>
      <c r="VZC2741" s="59"/>
      <c r="VZD2741" s="59"/>
      <c r="VZE2741" s="59"/>
      <c r="VZF2741" s="59"/>
      <c r="VZG2741" s="59"/>
      <c r="VZH2741" s="59"/>
      <c r="VZI2741" s="59"/>
      <c r="VZJ2741" s="59"/>
      <c r="VZK2741" s="59"/>
      <c r="VZL2741" s="59"/>
      <c r="VZM2741" s="59"/>
      <c r="VZN2741" s="59"/>
      <c r="VZO2741" s="59"/>
      <c r="VZP2741" s="59"/>
      <c r="VZQ2741" s="59"/>
      <c r="VZR2741" s="59"/>
      <c r="VZS2741" s="59"/>
      <c r="VZT2741" s="59"/>
      <c r="VZU2741" s="59"/>
      <c r="VZV2741" s="59"/>
      <c r="VZW2741" s="59"/>
      <c r="VZX2741" s="59"/>
      <c r="VZY2741" s="59"/>
      <c r="VZZ2741" s="59"/>
      <c r="WAA2741" s="59"/>
      <c r="WAB2741" s="59"/>
      <c r="WAC2741" s="59"/>
      <c r="WAD2741" s="59"/>
      <c r="WAE2741" s="59"/>
      <c r="WAF2741" s="59"/>
      <c r="WAG2741" s="59"/>
      <c r="WAH2741" s="59"/>
      <c r="WAI2741" s="59"/>
      <c r="WAJ2741" s="59"/>
      <c r="WAK2741" s="59"/>
      <c r="WAL2741" s="59"/>
      <c r="WAM2741" s="59"/>
      <c r="WAN2741" s="59"/>
      <c r="WAO2741" s="59"/>
      <c r="WAP2741" s="59"/>
      <c r="WAQ2741" s="59"/>
      <c r="WAR2741" s="59"/>
      <c r="WAS2741" s="59"/>
      <c r="WAT2741" s="59"/>
      <c r="WAU2741" s="59"/>
      <c r="WAV2741" s="59"/>
      <c r="WAW2741" s="59"/>
      <c r="WAX2741" s="59"/>
      <c r="WAY2741" s="59"/>
      <c r="WAZ2741" s="59"/>
      <c r="WBA2741" s="59"/>
      <c r="WBB2741" s="59"/>
      <c r="WBC2741" s="59"/>
      <c r="WBD2741" s="59"/>
      <c r="WBE2741" s="59"/>
      <c r="WBF2741" s="59"/>
      <c r="WBG2741" s="59"/>
      <c r="WBH2741" s="59"/>
      <c r="WBI2741" s="59"/>
      <c r="WBJ2741" s="59"/>
      <c r="WBK2741" s="59"/>
      <c r="WBL2741" s="59"/>
      <c r="WBM2741" s="59"/>
      <c r="WBN2741" s="59"/>
      <c r="WBO2741" s="59"/>
      <c r="WBP2741" s="59"/>
      <c r="WBQ2741" s="59"/>
      <c r="WBR2741" s="59"/>
      <c r="WBS2741" s="59"/>
      <c r="WBT2741" s="59"/>
      <c r="WBU2741" s="59"/>
      <c r="WBV2741" s="59"/>
      <c r="WBW2741" s="59"/>
      <c r="WBX2741" s="59"/>
      <c r="WBY2741" s="59"/>
      <c r="WBZ2741" s="59"/>
      <c r="WCA2741" s="59"/>
      <c r="WCB2741" s="59"/>
      <c r="WCC2741" s="59"/>
      <c r="WCD2741" s="59"/>
      <c r="WCE2741" s="59"/>
      <c r="WCF2741" s="59"/>
      <c r="WCG2741" s="59"/>
      <c r="WCH2741" s="59"/>
      <c r="WCI2741" s="59"/>
      <c r="WCJ2741" s="59"/>
      <c r="WCK2741" s="59"/>
      <c r="WCL2741" s="59"/>
      <c r="WCM2741" s="59"/>
      <c r="WCN2741" s="59"/>
      <c r="WCO2741" s="59"/>
      <c r="WCP2741" s="59"/>
      <c r="WCQ2741" s="59"/>
      <c r="WCR2741" s="59"/>
      <c r="WCS2741" s="59"/>
      <c r="WCT2741" s="59"/>
      <c r="WCU2741" s="59"/>
      <c r="WCV2741" s="59"/>
      <c r="WCW2741" s="59"/>
      <c r="WCX2741" s="59"/>
      <c r="WCY2741" s="59"/>
      <c r="WCZ2741" s="59"/>
      <c r="WDA2741" s="59"/>
      <c r="WDB2741" s="59"/>
      <c r="WDC2741" s="59"/>
      <c r="WDD2741" s="59"/>
      <c r="WDE2741" s="59"/>
      <c r="WDF2741" s="59"/>
      <c r="WDG2741" s="59"/>
      <c r="WDH2741" s="59"/>
      <c r="WDI2741" s="59"/>
      <c r="WDJ2741" s="59"/>
      <c r="WDK2741" s="59"/>
      <c r="WDL2741" s="59"/>
      <c r="WDM2741" s="59"/>
      <c r="WDN2741" s="59"/>
      <c r="WDO2741" s="59"/>
      <c r="WDP2741" s="59"/>
      <c r="WDQ2741" s="59"/>
      <c r="WDR2741" s="59"/>
      <c r="WDS2741" s="59"/>
      <c r="WDT2741" s="59"/>
      <c r="WDU2741" s="59"/>
      <c r="WDV2741" s="59"/>
      <c r="WDW2741" s="59"/>
      <c r="WDX2741" s="59"/>
      <c r="WDY2741" s="59"/>
      <c r="WDZ2741" s="59"/>
      <c r="WEA2741" s="59"/>
      <c r="WEB2741" s="59"/>
      <c r="WEC2741" s="59"/>
      <c r="WED2741" s="59"/>
      <c r="WEE2741" s="59"/>
      <c r="WEF2741" s="59"/>
      <c r="WEG2741" s="59"/>
      <c r="WEH2741" s="59"/>
      <c r="WEI2741" s="59"/>
      <c r="WEJ2741" s="59"/>
      <c r="WEK2741" s="59"/>
      <c r="WEL2741" s="59"/>
      <c r="WEM2741" s="59"/>
      <c r="WEN2741" s="59"/>
      <c r="WEO2741" s="59"/>
      <c r="WEP2741" s="59"/>
      <c r="WEQ2741" s="59"/>
      <c r="WER2741" s="59"/>
      <c r="WES2741" s="59"/>
      <c r="WET2741" s="59"/>
      <c r="WEU2741" s="59"/>
      <c r="WEV2741" s="59"/>
      <c r="WEW2741" s="59"/>
      <c r="WEX2741" s="59"/>
      <c r="WEY2741" s="59"/>
      <c r="WEZ2741" s="59"/>
      <c r="WFA2741" s="59"/>
      <c r="WFB2741" s="59"/>
      <c r="WFC2741" s="59"/>
      <c r="WFD2741" s="59"/>
      <c r="WFE2741" s="59"/>
      <c r="WFF2741" s="59"/>
      <c r="WFG2741" s="59"/>
      <c r="WFH2741" s="59"/>
      <c r="WFI2741" s="59"/>
      <c r="WFJ2741" s="59"/>
      <c r="WFK2741" s="59"/>
      <c r="WFL2741" s="59"/>
      <c r="WFM2741" s="59"/>
      <c r="WFN2741" s="59"/>
      <c r="WFO2741" s="59"/>
      <c r="WFP2741" s="59"/>
      <c r="WFQ2741" s="59"/>
      <c r="WFR2741" s="59"/>
      <c r="WFS2741" s="59"/>
      <c r="WFT2741" s="59"/>
      <c r="WFU2741" s="59"/>
      <c r="WFV2741" s="59"/>
      <c r="WFW2741" s="59"/>
      <c r="WFX2741" s="59"/>
      <c r="WFY2741" s="59"/>
      <c r="WFZ2741" s="59"/>
      <c r="WGA2741" s="59"/>
      <c r="WGB2741" s="59"/>
      <c r="WGC2741" s="59"/>
      <c r="WGD2741" s="59"/>
      <c r="WGE2741" s="59"/>
      <c r="WGF2741" s="59"/>
      <c r="WGG2741" s="59"/>
      <c r="WGH2741" s="59"/>
      <c r="WGI2741" s="59"/>
      <c r="WGJ2741" s="59"/>
      <c r="WGK2741" s="59"/>
      <c r="WGL2741" s="59"/>
      <c r="WGM2741" s="59"/>
      <c r="WGN2741" s="59"/>
      <c r="WGO2741" s="59"/>
      <c r="WGP2741" s="59"/>
      <c r="WGQ2741" s="59"/>
      <c r="WGR2741" s="59"/>
      <c r="WGS2741" s="59"/>
      <c r="WGT2741" s="59"/>
      <c r="WGU2741" s="59"/>
      <c r="WGV2741" s="59"/>
      <c r="WGW2741" s="59"/>
      <c r="WGX2741" s="59"/>
      <c r="WGY2741" s="59"/>
      <c r="WGZ2741" s="59"/>
      <c r="WHA2741" s="59"/>
      <c r="WHB2741" s="59"/>
      <c r="WHC2741" s="59"/>
      <c r="WHD2741" s="59"/>
      <c r="WHE2741" s="59"/>
      <c r="WHF2741" s="59"/>
      <c r="WHG2741" s="59"/>
      <c r="WHH2741" s="59"/>
      <c r="WHI2741" s="59"/>
      <c r="WHJ2741" s="59"/>
      <c r="WHK2741" s="59"/>
      <c r="WHL2741" s="59"/>
      <c r="WHM2741" s="59"/>
      <c r="WHN2741" s="59"/>
      <c r="WHO2741" s="59"/>
      <c r="WHP2741" s="59"/>
      <c r="WHQ2741" s="59"/>
      <c r="WHR2741" s="59"/>
      <c r="WHS2741" s="59"/>
      <c r="WHT2741" s="59"/>
      <c r="WHU2741" s="59"/>
      <c r="WHV2741" s="59"/>
      <c r="WHW2741" s="59"/>
      <c r="WHX2741" s="59"/>
      <c r="WHY2741" s="59"/>
      <c r="WHZ2741" s="59"/>
      <c r="WIA2741" s="59"/>
      <c r="WIB2741" s="59"/>
      <c r="WIC2741" s="59"/>
      <c r="WID2741" s="59"/>
      <c r="WIE2741" s="59"/>
      <c r="WIF2741" s="59"/>
      <c r="WIG2741" s="59"/>
      <c r="WIH2741" s="59"/>
      <c r="WII2741" s="59"/>
      <c r="WIJ2741" s="59"/>
      <c r="WIK2741" s="59"/>
      <c r="WIL2741" s="59"/>
      <c r="WIM2741" s="59"/>
      <c r="WIN2741" s="59"/>
      <c r="WIO2741" s="59"/>
      <c r="WIP2741" s="59"/>
      <c r="WIQ2741" s="59"/>
      <c r="WIR2741" s="59"/>
      <c r="WIS2741" s="59"/>
      <c r="WIT2741" s="59"/>
      <c r="WIU2741" s="59"/>
      <c r="WIV2741" s="59"/>
      <c r="WIW2741" s="59"/>
      <c r="WIX2741" s="59"/>
      <c r="WIY2741" s="59"/>
      <c r="WIZ2741" s="59"/>
      <c r="WJA2741" s="59"/>
      <c r="WJB2741" s="59"/>
      <c r="WJC2741" s="59"/>
      <c r="WJD2741" s="59"/>
      <c r="WJE2741" s="59"/>
      <c r="WJF2741" s="59"/>
      <c r="WJG2741" s="59"/>
      <c r="WJH2741" s="59"/>
      <c r="WJI2741" s="59"/>
      <c r="WJJ2741" s="59"/>
      <c r="WJK2741" s="59"/>
      <c r="WJL2741" s="59"/>
      <c r="WJM2741" s="59"/>
      <c r="WJN2741" s="59"/>
      <c r="WJO2741" s="59"/>
      <c r="WJP2741" s="59"/>
      <c r="WJQ2741" s="59"/>
      <c r="WJR2741" s="59"/>
      <c r="WJS2741" s="59"/>
      <c r="WJT2741" s="59"/>
      <c r="WJU2741" s="59"/>
      <c r="WJV2741" s="59"/>
      <c r="WJW2741" s="59"/>
      <c r="WJX2741" s="59"/>
      <c r="WJY2741" s="59"/>
      <c r="WJZ2741" s="59"/>
      <c r="WKA2741" s="59"/>
      <c r="WKB2741" s="59"/>
      <c r="WKC2741" s="59"/>
      <c r="WKD2741" s="59"/>
      <c r="WKE2741" s="59"/>
      <c r="WKF2741" s="59"/>
      <c r="WKG2741" s="59"/>
      <c r="WKH2741" s="59"/>
      <c r="WKI2741" s="59"/>
      <c r="WKJ2741" s="59"/>
      <c r="WKK2741" s="59"/>
      <c r="WKL2741" s="59"/>
      <c r="WKM2741" s="59"/>
      <c r="WKN2741" s="59"/>
      <c r="WKO2741" s="59"/>
      <c r="WKP2741" s="59"/>
      <c r="WKQ2741" s="59"/>
      <c r="WKR2741" s="59"/>
      <c r="WKS2741" s="59"/>
      <c r="WKT2741" s="59"/>
      <c r="WKU2741" s="59"/>
      <c r="WKV2741" s="59"/>
      <c r="WKW2741" s="59"/>
      <c r="WKX2741" s="59"/>
      <c r="WKY2741" s="59"/>
      <c r="WKZ2741" s="59"/>
      <c r="WLA2741" s="59"/>
      <c r="WLB2741" s="59"/>
      <c r="WLC2741" s="59"/>
      <c r="WLD2741" s="59"/>
      <c r="WLE2741" s="59"/>
      <c r="WLF2741" s="59"/>
      <c r="WLG2741" s="59"/>
      <c r="WLH2741" s="59"/>
      <c r="WLI2741" s="59"/>
      <c r="WLJ2741" s="59"/>
      <c r="WLK2741" s="59"/>
      <c r="WLL2741" s="59"/>
      <c r="WLM2741" s="59"/>
      <c r="WLN2741" s="59"/>
      <c r="WLO2741" s="59"/>
      <c r="WLP2741" s="59"/>
      <c r="WLQ2741" s="59"/>
      <c r="WLR2741" s="59"/>
      <c r="WLS2741" s="59"/>
      <c r="WLT2741" s="59"/>
      <c r="WLU2741" s="59"/>
      <c r="WLV2741" s="59"/>
      <c r="WLW2741" s="59"/>
      <c r="WLX2741" s="59"/>
      <c r="WLY2741" s="59"/>
      <c r="WLZ2741" s="59"/>
      <c r="WMA2741" s="59"/>
      <c r="WMB2741" s="59"/>
      <c r="WMC2741" s="59"/>
      <c r="WMD2741" s="59"/>
      <c r="WME2741" s="59"/>
      <c r="WMF2741" s="59"/>
      <c r="WMG2741" s="59"/>
      <c r="WMH2741" s="59"/>
      <c r="WMI2741" s="59"/>
      <c r="WMJ2741" s="59"/>
      <c r="WMK2741" s="59"/>
      <c r="WML2741" s="59"/>
      <c r="WMM2741" s="59"/>
      <c r="WMN2741" s="59"/>
      <c r="WMO2741" s="59"/>
      <c r="WMP2741" s="59"/>
      <c r="WMQ2741" s="59"/>
      <c r="WMR2741" s="59"/>
      <c r="WMS2741" s="59"/>
      <c r="WMT2741" s="59"/>
      <c r="WMU2741" s="59"/>
      <c r="WMV2741" s="59"/>
      <c r="WMW2741" s="59"/>
      <c r="WMX2741" s="59"/>
      <c r="WMY2741" s="59"/>
      <c r="WMZ2741" s="59"/>
      <c r="WNA2741" s="59"/>
      <c r="WNB2741" s="59"/>
      <c r="WNC2741" s="59"/>
      <c r="WND2741" s="59"/>
      <c r="WNE2741" s="59"/>
      <c r="WNF2741" s="59"/>
      <c r="WNG2741" s="59"/>
      <c r="WNH2741" s="59"/>
      <c r="WNI2741" s="59"/>
      <c r="WNJ2741" s="59"/>
      <c r="WNK2741" s="59"/>
      <c r="WNL2741" s="59"/>
      <c r="WNM2741" s="59"/>
      <c r="WNN2741" s="59"/>
      <c r="WNO2741" s="59"/>
      <c r="WNP2741" s="59"/>
      <c r="WNQ2741" s="59"/>
      <c r="WNR2741" s="59"/>
      <c r="WNS2741" s="59"/>
      <c r="WNT2741" s="59"/>
      <c r="WNU2741" s="59"/>
      <c r="WNV2741" s="59"/>
      <c r="WNW2741" s="59"/>
      <c r="WNX2741" s="59"/>
      <c r="WNY2741" s="59"/>
      <c r="WNZ2741" s="59"/>
      <c r="WOA2741" s="59"/>
      <c r="WOB2741" s="59"/>
      <c r="WOC2741" s="59"/>
      <c r="WOD2741" s="59"/>
      <c r="WOE2741" s="59"/>
      <c r="WOF2741" s="59"/>
      <c r="WOG2741" s="59"/>
      <c r="WOH2741" s="59"/>
      <c r="WOI2741" s="59"/>
      <c r="WOJ2741" s="59"/>
      <c r="WOK2741" s="59"/>
      <c r="WOL2741" s="59"/>
      <c r="WOM2741" s="59"/>
      <c r="WON2741" s="59"/>
      <c r="WOO2741" s="59"/>
      <c r="WOP2741" s="59"/>
      <c r="WOQ2741" s="59"/>
      <c r="WOR2741" s="59"/>
      <c r="WOS2741" s="59"/>
      <c r="WOT2741" s="59"/>
      <c r="WOU2741" s="59"/>
      <c r="WOV2741" s="59"/>
      <c r="WOW2741" s="59"/>
      <c r="WOX2741" s="59"/>
      <c r="WOY2741" s="59"/>
      <c r="WOZ2741" s="59"/>
      <c r="WPA2741" s="59"/>
      <c r="WPB2741" s="59"/>
      <c r="WPC2741" s="59"/>
      <c r="WPD2741" s="59"/>
      <c r="WPE2741" s="59"/>
      <c r="WPF2741" s="59"/>
      <c r="WPG2741" s="59"/>
      <c r="WPH2741" s="59"/>
      <c r="WPI2741" s="59"/>
      <c r="WPJ2741" s="59"/>
      <c r="WPK2741" s="59"/>
      <c r="WPL2741" s="59"/>
      <c r="WPM2741" s="59"/>
      <c r="WPN2741" s="59"/>
      <c r="WPO2741" s="59"/>
      <c r="WPP2741" s="59"/>
      <c r="WPQ2741" s="59"/>
      <c r="WPR2741" s="59"/>
      <c r="WPS2741" s="59"/>
      <c r="WPT2741" s="59"/>
      <c r="WPU2741" s="59"/>
      <c r="WPV2741" s="59"/>
      <c r="WPW2741" s="59"/>
      <c r="WPX2741" s="59"/>
      <c r="WPY2741" s="59"/>
      <c r="WPZ2741" s="59"/>
      <c r="WQA2741" s="59"/>
      <c r="WQB2741" s="59"/>
      <c r="WQC2741" s="59"/>
      <c r="WQD2741" s="59"/>
      <c r="WQE2741" s="59"/>
      <c r="WQF2741" s="59"/>
      <c r="WQG2741" s="59"/>
      <c r="WQH2741" s="59"/>
      <c r="WQI2741" s="59"/>
      <c r="WQJ2741" s="59"/>
      <c r="WQK2741" s="59"/>
      <c r="WQL2741" s="59"/>
      <c r="WQM2741" s="59"/>
      <c r="WQN2741" s="59"/>
      <c r="WQO2741" s="59"/>
      <c r="WQP2741" s="59"/>
      <c r="WQQ2741" s="59"/>
      <c r="WQR2741" s="59"/>
      <c r="WQS2741" s="59"/>
      <c r="WQT2741" s="59"/>
      <c r="WQU2741" s="59"/>
      <c r="WQV2741" s="59"/>
      <c r="WQW2741" s="59"/>
      <c r="WQX2741" s="59"/>
      <c r="WQY2741" s="59"/>
      <c r="WQZ2741" s="59"/>
      <c r="WRA2741" s="59"/>
      <c r="WRB2741" s="59"/>
      <c r="WRC2741" s="59"/>
      <c r="WRD2741" s="59"/>
      <c r="WRE2741" s="59"/>
      <c r="WRF2741" s="59"/>
      <c r="WRG2741" s="59"/>
      <c r="WRH2741" s="59"/>
      <c r="WRI2741" s="59"/>
      <c r="WRJ2741" s="59"/>
      <c r="WRK2741" s="59"/>
      <c r="WRL2741" s="59"/>
      <c r="WRM2741" s="59"/>
      <c r="WRN2741" s="59"/>
      <c r="WRO2741" s="59"/>
      <c r="WRP2741" s="59"/>
      <c r="WRQ2741" s="59"/>
      <c r="WRR2741" s="59"/>
      <c r="WRS2741" s="59"/>
      <c r="WRT2741" s="59"/>
      <c r="WRU2741" s="59"/>
      <c r="WRV2741" s="59"/>
      <c r="WRW2741" s="59"/>
      <c r="WRX2741" s="59"/>
      <c r="WRY2741" s="59"/>
      <c r="WRZ2741" s="59"/>
      <c r="WSA2741" s="59"/>
      <c r="WSB2741" s="59"/>
      <c r="WSC2741" s="59"/>
      <c r="WSD2741" s="59"/>
      <c r="WSE2741" s="59"/>
      <c r="WSF2741" s="59"/>
      <c r="WSG2741" s="59"/>
      <c r="WSH2741" s="59"/>
      <c r="WSI2741" s="59"/>
      <c r="WSJ2741" s="59"/>
      <c r="WSK2741" s="59"/>
      <c r="WSL2741" s="59"/>
      <c r="WSM2741" s="59"/>
      <c r="WSN2741" s="59"/>
      <c r="WSO2741" s="59"/>
      <c r="WSP2741" s="59"/>
      <c r="WSQ2741" s="59"/>
      <c r="WSR2741" s="59"/>
      <c r="WSS2741" s="59"/>
      <c r="WST2741" s="59"/>
      <c r="WSU2741" s="59"/>
      <c r="WSV2741" s="59"/>
      <c r="WSW2741" s="59"/>
      <c r="WSX2741" s="59"/>
      <c r="WSY2741" s="59"/>
      <c r="WSZ2741" s="59"/>
      <c r="WTA2741" s="59"/>
      <c r="WTB2741" s="59"/>
      <c r="WTC2741" s="59"/>
      <c r="WTD2741" s="59"/>
      <c r="WTE2741" s="59"/>
      <c r="WTF2741" s="59"/>
      <c r="WTG2741" s="59"/>
      <c r="WTH2741" s="59"/>
      <c r="WTI2741" s="59"/>
      <c r="WTJ2741" s="59"/>
      <c r="WTK2741" s="59"/>
      <c r="WTL2741" s="59"/>
      <c r="WTM2741" s="59"/>
      <c r="WTN2741" s="59"/>
      <c r="WTO2741" s="59"/>
      <c r="WTP2741" s="59"/>
      <c r="WTQ2741" s="59"/>
      <c r="WTR2741" s="59"/>
      <c r="WTS2741" s="59"/>
      <c r="WTT2741" s="59"/>
      <c r="WTU2741" s="59"/>
      <c r="WTV2741" s="59"/>
      <c r="WTW2741" s="59"/>
      <c r="WTX2741" s="59"/>
      <c r="WTY2741" s="59"/>
      <c r="WTZ2741" s="59"/>
      <c r="WUA2741" s="59"/>
      <c r="WUB2741" s="59"/>
      <c r="WUC2741" s="59"/>
      <c r="WUD2741" s="59"/>
      <c r="WUE2741" s="59"/>
      <c r="WUF2741" s="59"/>
      <c r="WUG2741" s="59"/>
      <c r="WUH2741" s="59"/>
      <c r="WUI2741" s="59"/>
      <c r="WUJ2741" s="59"/>
      <c r="WUK2741" s="59"/>
      <c r="WUL2741" s="59"/>
      <c r="WUM2741" s="59"/>
      <c r="WUN2741" s="59"/>
      <c r="WUO2741" s="59"/>
      <c r="WUP2741" s="59"/>
      <c r="WUQ2741" s="59"/>
      <c r="WUR2741" s="59"/>
      <c r="WUS2741" s="59"/>
      <c r="WUT2741" s="59"/>
      <c r="WUU2741" s="59"/>
      <c r="WUV2741" s="59"/>
      <c r="WUW2741" s="59"/>
      <c r="WUX2741" s="59"/>
      <c r="WUY2741" s="59"/>
      <c r="WUZ2741" s="59"/>
      <c r="WVA2741" s="59"/>
      <c r="WVB2741" s="59"/>
      <c r="WVC2741" s="59"/>
      <c r="WVD2741" s="59"/>
      <c r="WVE2741" s="59"/>
      <c r="WVF2741" s="59"/>
      <c r="WVG2741" s="59"/>
      <c r="WVH2741" s="59"/>
      <c r="WVI2741" s="59"/>
      <c r="WVJ2741" s="59"/>
      <c r="WVK2741" s="59"/>
      <c r="WVL2741" s="59"/>
      <c r="WVM2741" s="59"/>
      <c r="WVN2741" s="59"/>
      <c r="WVO2741" s="59"/>
      <c r="WVP2741" s="59"/>
      <c r="WVQ2741" s="59"/>
      <c r="WVR2741" s="59"/>
      <c r="WVS2741" s="59"/>
      <c r="WVT2741" s="59"/>
      <c r="WVU2741" s="59"/>
      <c r="WVV2741" s="59"/>
      <c r="WVW2741" s="59"/>
      <c r="WVX2741" s="59"/>
      <c r="WVY2741" s="59"/>
      <c r="WVZ2741" s="59"/>
      <c r="WWA2741" s="59"/>
      <c r="WWB2741" s="59"/>
      <c r="WWC2741" s="59"/>
      <c r="WWD2741" s="59"/>
      <c r="WWE2741" s="59"/>
      <c r="WWF2741" s="59"/>
      <c r="WWG2741" s="59"/>
      <c r="WWH2741" s="59"/>
      <c r="WWI2741" s="59"/>
      <c r="WWJ2741" s="59"/>
      <c r="WWK2741" s="59"/>
      <c r="WWL2741" s="59"/>
      <c r="WWM2741" s="59"/>
      <c r="WWN2741" s="59"/>
      <c r="WWO2741" s="59"/>
      <c r="WWP2741" s="59"/>
      <c r="WWQ2741" s="59"/>
      <c r="WWR2741" s="59"/>
      <c r="WWS2741" s="59"/>
      <c r="WWT2741" s="59"/>
      <c r="WWU2741" s="59"/>
      <c r="WWV2741" s="59"/>
      <c r="WWW2741" s="59"/>
      <c r="WWX2741" s="59"/>
      <c r="WWY2741" s="59"/>
      <c r="WWZ2741" s="59"/>
      <c r="WXA2741" s="59"/>
      <c r="WXB2741" s="59"/>
      <c r="WXC2741" s="59"/>
      <c r="WXD2741" s="59"/>
      <c r="WXE2741" s="59"/>
      <c r="WXF2741" s="59"/>
      <c r="WXG2741" s="59"/>
      <c r="WXH2741" s="59"/>
      <c r="WXI2741" s="59"/>
      <c r="WXJ2741" s="59"/>
      <c r="WXK2741" s="59"/>
      <c r="WXL2741" s="59"/>
      <c r="WXM2741" s="59"/>
      <c r="WXN2741" s="59"/>
      <c r="WXO2741" s="59"/>
      <c r="WXP2741" s="59"/>
      <c r="WXQ2741" s="59"/>
      <c r="WXR2741" s="59"/>
      <c r="WXS2741" s="59"/>
      <c r="WXT2741" s="59"/>
      <c r="WXU2741" s="59"/>
      <c r="WXV2741" s="59"/>
      <c r="WXW2741" s="59"/>
      <c r="WXX2741" s="59"/>
      <c r="WXY2741" s="59"/>
      <c r="WXZ2741" s="59"/>
      <c r="WYA2741" s="59"/>
      <c r="WYB2741" s="59"/>
      <c r="WYC2741" s="59"/>
      <c r="WYD2741" s="59"/>
      <c r="WYE2741" s="59"/>
      <c r="WYF2741" s="59"/>
      <c r="WYG2741" s="59"/>
      <c r="WYH2741" s="59"/>
      <c r="WYI2741" s="59"/>
      <c r="WYJ2741" s="59"/>
      <c r="WYK2741" s="59"/>
      <c r="WYL2741" s="59"/>
      <c r="WYM2741" s="59"/>
      <c r="WYN2741" s="59"/>
      <c r="WYO2741" s="59"/>
      <c r="WYP2741" s="59"/>
      <c r="WYQ2741" s="59"/>
      <c r="WYR2741" s="59"/>
      <c r="WYS2741" s="59"/>
      <c r="WYT2741" s="59"/>
      <c r="WYU2741" s="59"/>
      <c r="WYV2741" s="59"/>
      <c r="WYW2741" s="59"/>
      <c r="WYX2741" s="59"/>
      <c r="WYY2741" s="59"/>
      <c r="WYZ2741" s="59"/>
      <c r="WZA2741" s="59"/>
      <c r="WZB2741" s="59"/>
      <c r="WZC2741" s="59"/>
      <c r="WZD2741" s="59"/>
      <c r="WZE2741" s="59"/>
      <c r="WZF2741" s="59"/>
      <c r="WZG2741" s="59"/>
      <c r="WZH2741" s="59"/>
      <c r="WZI2741" s="59"/>
      <c r="WZJ2741" s="59"/>
      <c r="WZK2741" s="59"/>
      <c r="WZL2741" s="59"/>
      <c r="WZM2741" s="59"/>
      <c r="WZN2741" s="59"/>
      <c r="WZO2741" s="59"/>
      <c r="WZP2741" s="59"/>
      <c r="WZQ2741" s="59"/>
      <c r="WZR2741" s="59"/>
      <c r="WZS2741" s="59"/>
      <c r="WZT2741" s="59"/>
      <c r="WZU2741" s="59"/>
      <c r="WZV2741" s="59"/>
      <c r="WZW2741" s="59"/>
      <c r="WZX2741" s="59"/>
      <c r="WZY2741" s="59"/>
      <c r="WZZ2741" s="59"/>
      <c r="XAA2741" s="59"/>
      <c r="XAB2741" s="59"/>
      <c r="XAC2741" s="59"/>
      <c r="XAD2741" s="59"/>
      <c r="XAE2741" s="59"/>
      <c r="XAF2741" s="59"/>
      <c r="XAG2741" s="59"/>
      <c r="XAH2741" s="59"/>
      <c r="XAI2741" s="59"/>
      <c r="XAJ2741" s="59"/>
      <c r="XAK2741" s="59"/>
      <c r="XAL2741" s="59"/>
      <c r="XAM2741" s="59"/>
      <c r="XAN2741" s="59"/>
      <c r="XAO2741" s="59"/>
      <c r="XAP2741" s="59"/>
      <c r="XAQ2741" s="59"/>
      <c r="XAR2741" s="59"/>
      <c r="XAS2741" s="59"/>
      <c r="XAT2741" s="59"/>
      <c r="XAU2741" s="59"/>
      <c r="XAV2741" s="59"/>
      <c r="XAW2741" s="59"/>
      <c r="XAX2741" s="59"/>
      <c r="XAY2741" s="59"/>
      <c r="XAZ2741" s="59"/>
      <c r="XBA2741" s="59"/>
      <c r="XBB2741" s="59"/>
      <c r="XBC2741" s="59"/>
      <c r="XBD2741" s="59"/>
      <c r="XBE2741" s="59"/>
      <c r="XBF2741" s="59"/>
      <c r="XBG2741" s="59"/>
      <c r="XBH2741" s="59"/>
      <c r="XBI2741" s="59"/>
      <c r="XBJ2741" s="59"/>
      <c r="XBK2741" s="59"/>
      <c r="XBL2741" s="59"/>
      <c r="XBM2741" s="59"/>
      <c r="XBN2741" s="59"/>
      <c r="XBO2741" s="59"/>
      <c r="XBP2741" s="59"/>
      <c r="XBQ2741" s="59"/>
      <c r="XBR2741" s="59"/>
      <c r="XBS2741" s="59"/>
      <c r="XBT2741" s="59"/>
      <c r="XBU2741" s="59"/>
      <c r="XBV2741" s="59"/>
      <c r="XBW2741" s="59"/>
      <c r="XBX2741" s="59"/>
      <c r="XBY2741" s="59"/>
      <c r="XBZ2741" s="59"/>
      <c r="XCA2741" s="59"/>
      <c r="XCB2741" s="59"/>
      <c r="XCC2741" s="59"/>
      <c r="XCD2741" s="59"/>
      <c r="XCE2741" s="59"/>
      <c r="XCF2741" s="59"/>
      <c r="XCG2741" s="59"/>
      <c r="XCH2741" s="59"/>
      <c r="XCI2741" s="59"/>
      <c r="XCJ2741" s="59"/>
      <c r="XCK2741" s="59"/>
      <c r="XCL2741" s="59"/>
      <c r="XCM2741" s="59"/>
      <c r="XCN2741" s="59"/>
      <c r="XCO2741" s="59"/>
      <c r="XCP2741" s="59"/>
      <c r="XCQ2741" s="59"/>
      <c r="XCR2741" s="59"/>
      <c r="XCS2741" s="59"/>
      <c r="XCT2741" s="59"/>
      <c r="XCU2741" s="59"/>
      <c r="XCV2741" s="59"/>
      <c r="XCW2741" s="59"/>
      <c r="XCX2741" s="59"/>
      <c r="XCY2741" s="59"/>
      <c r="XCZ2741" s="59"/>
      <c r="XDA2741" s="59"/>
      <c r="XDB2741" s="59"/>
      <c r="XDC2741" s="59"/>
      <c r="XDD2741" s="59"/>
      <c r="XDE2741" s="59"/>
      <c r="XDF2741" s="59"/>
      <c r="XDG2741" s="59"/>
      <c r="XDH2741" s="59"/>
      <c r="XDI2741" s="59"/>
      <c r="XDJ2741" s="59"/>
      <c r="XDK2741" s="59"/>
      <c r="XDL2741" s="59"/>
      <c r="XDM2741" s="59"/>
      <c r="XDN2741" s="59"/>
      <c r="XDO2741" s="59"/>
      <c r="XDP2741" s="59"/>
      <c r="XDQ2741" s="59"/>
      <c r="XDR2741" s="59"/>
      <c r="XDS2741" s="59"/>
      <c r="XDT2741" s="59"/>
      <c r="XDU2741" s="59"/>
      <c r="XDV2741" s="59"/>
      <c r="XDW2741" s="59"/>
      <c r="XDX2741" s="59"/>
      <c r="XDY2741" s="59"/>
      <c r="XDZ2741" s="59"/>
      <c r="XEA2741" s="59"/>
      <c r="XEB2741" s="59"/>
      <c r="XEC2741" s="59"/>
      <c r="XED2741" s="59"/>
      <c r="XEE2741" s="59"/>
      <c r="XEF2741" s="59"/>
      <c r="XEG2741" s="59"/>
      <c r="XEH2741" s="59"/>
      <c r="XEI2741" s="59"/>
      <c r="XEJ2741" s="59"/>
      <c r="XEK2741" s="59"/>
      <c r="XEL2741" s="64"/>
      <c r="XEM2741" s="111"/>
      <c r="XEN2741" s="59"/>
      <c r="XEO2741" s="126"/>
      <c r="XEP2741" s="111"/>
    </row>
    <row r="2742" spans="1:16370" s="75" customFormat="1" ht="31.5" x14ac:dyDescent="0.25">
      <c r="A2742" s="181" t="s">
        <v>1157</v>
      </c>
      <c r="B2742" s="77">
        <v>921</v>
      </c>
      <c r="C2742" s="84" t="s">
        <v>81</v>
      </c>
      <c r="D2742" s="84" t="s">
        <v>81</v>
      </c>
      <c r="E2742" s="93" t="s">
        <v>1154</v>
      </c>
      <c r="F2742" s="201"/>
      <c r="G2742" s="198">
        <f t="shared" si="311"/>
        <v>8770.1</v>
      </c>
    </row>
    <row r="2743" spans="1:16370" s="75" customFormat="1" ht="18.75" x14ac:dyDescent="0.25">
      <c r="A2743" s="203" t="s">
        <v>1158</v>
      </c>
      <c r="B2743" s="77">
        <v>921</v>
      </c>
      <c r="C2743" s="49" t="s">
        <v>81</v>
      </c>
      <c r="D2743" s="49" t="s">
        <v>81</v>
      </c>
      <c r="E2743" s="93" t="s">
        <v>1155</v>
      </c>
      <c r="F2743" s="182"/>
      <c r="G2743" s="259">
        <f t="shared" si="311"/>
        <v>8770.1</v>
      </c>
    </row>
    <row r="2744" spans="1:16370" s="75" customFormat="1" ht="31.5" x14ac:dyDescent="0.2">
      <c r="A2744" s="190" t="s">
        <v>18</v>
      </c>
      <c r="B2744" s="84">
        <v>921</v>
      </c>
      <c r="C2744" s="84" t="s">
        <v>81</v>
      </c>
      <c r="D2744" s="84" t="s">
        <v>81</v>
      </c>
      <c r="E2744" s="96" t="s">
        <v>1155</v>
      </c>
      <c r="F2744" s="289">
        <v>600</v>
      </c>
      <c r="G2744" s="215">
        <f t="shared" si="311"/>
        <v>8770.1</v>
      </c>
    </row>
    <row r="2745" spans="1:16370" s="75" customFormat="1" x14ac:dyDescent="0.2">
      <c r="A2745" s="190" t="s">
        <v>25</v>
      </c>
      <c r="B2745" s="84">
        <v>921</v>
      </c>
      <c r="C2745" s="84" t="s">
        <v>81</v>
      </c>
      <c r="D2745" s="84" t="s">
        <v>81</v>
      </c>
      <c r="E2745" s="96" t="s">
        <v>1155</v>
      </c>
      <c r="F2745" s="289">
        <v>610</v>
      </c>
      <c r="G2745" s="215">
        <f t="shared" si="311"/>
        <v>8770.1</v>
      </c>
    </row>
    <row r="2746" spans="1:16370" s="75" customFormat="1" x14ac:dyDescent="0.25">
      <c r="A2746" s="197" t="s">
        <v>138</v>
      </c>
      <c r="B2746" s="84">
        <v>921</v>
      </c>
      <c r="C2746" s="84" t="s">
        <v>81</v>
      </c>
      <c r="D2746" s="84" t="s">
        <v>81</v>
      </c>
      <c r="E2746" s="96" t="s">
        <v>1155</v>
      </c>
      <c r="F2746" s="289">
        <v>612</v>
      </c>
      <c r="G2746" s="215">
        <v>8770.1</v>
      </c>
    </row>
    <row r="2747" spans="1:16370" s="307" customFormat="1" ht="18.75" x14ac:dyDescent="0.2">
      <c r="A2747" s="118" t="s">
        <v>189</v>
      </c>
      <c r="B2747" s="307">
        <v>921</v>
      </c>
      <c r="C2747" s="307" t="s">
        <v>59</v>
      </c>
      <c r="G2747" s="303">
        <f>G2748</f>
        <v>9047.2000000000007</v>
      </c>
    </row>
    <row r="2748" spans="1:16370" s="75" customFormat="1" x14ac:dyDescent="0.25">
      <c r="A2748" s="288" t="s">
        <v>307</v>
      </c>
      <c r="B2748" s="44">
        <v>921</v>
      </c>
      <c r="C2748" s="252" t="s">
        <v>59</v>
      </c>
      <c r="D2748" s="252" t="s">
        <v>81</v>
      </c>
      <c r="E2748" s="252"/>
      <c r="F2748" s="252"/>
      <c r="G2748" s="185">
        <f>G2750</f>
        <v>9047.2000000000007</v>
      </c>
    </row>
    <row r="2749" spans="1:16370" s="75" customFormat="1" x14ac:dyDescent="0.2">
      <c r="A2749" s="199" t="s">
        <v>734</v>
      </c>
      <c r="B2749" s="43">
        <v>921</v>
      </c>
      <c r="C2749" s="200" t="s">
        <v>59</v>
      </c>
      <c r="D2749" s="200" t="s">
        <v>81</v>
      </c>
      <c r="E2749" s="200" t="s">
        <v>732</v>
      </c>
      <c r="F2749" s="200"/>
      <c r="G2749" s="8">
        <f>G2750</f>
        <v>9047.2000000000007</v>
      </c>
    </row>
    <row r="2750" spans="1:16370" s="177" customFormat="1" ht="31.5" x14ac:dyDescent="0.2">
      <c r="A2750" s="72" t="s">
        <v>1161</v>
      </c>
      <c r="B2750" s="44">
        <v>921</v>
      </c>
      <c r="C2750" s="73" t="s">
        <v>59</v>
      </c>
      <c r="D2750" s="73" t="s">
        <v>81</v>
      </c>
      <c r="E2750" s="93" t="s">
        <v>1162</v>
      </c>
      <c r="F2750" s="106"/>
      <c r="G2750" s="198">
        <f>G2751</f>
        <v>9047.2000000000007</v>
      </c>
    </row>
    <row r="2751" spans="1:16370" s="177" customFormat="1" x14ac:dyDescent="0.25">
      <c r="A2751" s="203" t="s">
        <v>1163</v>
      </c>
      <c r="B2751" s="77">
        <v>921</v>
      </c>
      <c r="C2751" s="205" t="s">
        <v>59</v>
      </c>
      <c r="D2751" s="205" t="s">
        <v>81</v>
      </c>
      <c r="E2751" s="94" t="s">
        <v>1164</v>
      </c>
      <c r="F2751" s="106"/>
      <c r="G2751" s="259">
        <f>G2752</f>
        <v>9047.2000000000007</v>
      </c>
    </row>
    <row r="2752" spans="1:16370" s="177" customFormat="1" ht="31.5" x14ac:dyDescent="0.25">
      <c r="A2752" s="197" t="s">
        <v>22</v>
      </c>
      <c r="B2752" s="84">
        <v>921</v>
      </c>
      <c r="C2752" s="182" t="s">
        <v>59</v>
      </c>
      <c r="D2752" s="182" t="s">
        <v>81</v>
      </c>
      <c r="E2752" s="96" t="s">
        <v>1164</v>
      </c>
      <c r="F2752" s="202">
        <v>200</v>
      </c>
      <c r="G2752" s="196">
        <f t="shared" ref="G2752:G2753" si="312">G2753</f>
        <v>9047.2000000000007</v>
      </c>
    </row>
    <row r="2753" spans="1:7" s="177" customFormat="1" ht="31.5" x14ac:dyDescent="0.25">
      <c r="A2753" s="197" t="s">
        <v>17</v>
      </c>
      <c r="B2753" s="84">
        <v>921</v>
      </c>
      <c r="C2753" s="182" t="s">
        <v>59</v>
      </c>
      <c r="D2753" s="182" t="s">
        <v>81</v>
      </c>
      <c r="E2753" s="96" t="s">
        <v>1164</v>
      </c>
      <c r="F2753" s="202">
        <v>240</v>
      </c>
      <c r="G2753" s="196">
        <f t="shared" si="312"/>
        <v>9047.2000000000007</v>
      </c>
    </row>
    <row r="2754" spans="1:7" s="177" customFormat="1" x14ac:dyDescent="0.25">
      <c r="A2754" s="197" t="s">
        <v>934</v>
      </c>
      <c r="B2754" s="84">
        <v>921</v>
      </c>
      <c r="C2754" s="182" t="s">
        <v>59</v>
      </c>
      <c r="D2754" s="182" t="s">
        <v>81</v>
      </c>
      <c r="E2754" s="96" t="s">
        <v>1164</v>
      </c>
      <c r="F2754" s="202">
        <v>244</v>
      </c>
      <c r="G2754" s="196">
        <v>9047.2000000000007</v>
      </c>
    </row>
    <row r="2755" spans="1:7" s="193" customFormat="1" x14ac:dyDescent="0.2">
      <c r="A2755" s="72" t="s">
        <v>66</v>
      </c>
      <c r="B2755" s="44">
        <v>921</v>
      </c>
      <c r="C2755" s="73" t="s">
        <v>65</v>
      </c>
      <c r="D2755" s="73"/>
      <c r="E2755" s="73"/>
      <c r="F2755" s="73"/>
      <c r="G2755" s="1">
        <f>G2756</f>
        <v>1500</v>
      </c>
    </row>
    <row r="2756" spans="1:7" s="193" customFormat="1" x14ac:dyDescent="0.2">
      <c r="A2756" s="85" t="s">
        <v>68</v>
      </c>
      <c r="B2756" s="44">
        <v>921</v>
      </c>
      <c r="C2756" s="73" t="s">
        <v>65</v>
      </c>
      <c r="D2756" s="73" t="s">
        <v>65</v>
      </c>
      <c r="E2756" s="86" t="s">
        <v>92</v>
      </c>
      <c r="F2756" s="60"/>
      <c r="G2756" s="1">
        <f t="shared" ref="G2756:G2757" si="313">G2757</f>
        <v>1500</v>
      </c>
    </row>
    <row r="2757" spans="1:7" ht="31.5" x14ac:dyDescent="0.2">
      <c r="A2757" s="87" t="s">
        <v>682</v>
      </c>
      <c r="B2757" s="44">
        <v>921</v>
      </c>
      <c r="C2757" s="73" t="s">
        <v>65</v>
      </c>
      <c r="D2757" s="73" t="s">
        <v>65</v>
      </c>
      <c r="E2757" s="73" t="s">
        <v>358</v>
      </c>
      <c r="F2757" s="73"/>
      <c r="G2757" s="1">
        <f t="shared" si="313"/>
        <v>1500</v>
      </c>
    </row>
    <row r="2758" spans="1:7" x14ac:dyDescent="0.2">
      <c r="A2758" s="72" t="s">
        <v>114</v>
      </c>
      <c r="B2758" s="44">
        <v>921</v>
      </c>
      <c r="C2758" s="73" t="s">
        <v>65</v>
      </c>
      <c r="D2758" s="73" t="s">
        <v>65</v>
      </c>
      <c r="E2758" s="93" t="s">
        <v>381</v>
      </c>
      <c r="F2758" s="201"/>
      <c r="G2758" s="1">
        <f>G2759+G2764</f>
        <v>1500</v>
      </c>
    </row>
    <row r="2759" spans="1:7" ht="31.5" x14ac:dyDescent="0.2">
      <c r="A2759" s="72" t="s">
        <v>411</v>
      </c>
      <c r="B2759" s="44">
        <v>921</v>
      </c>
      <c r="C2759" s="73" t="s">
        <v>65</v>
      </c>
      <c r="D2759" s="73" t="s">
        <v>65</v>
      </c>
      <c r="E2759" s="93" t="s">
        <v>383</v>
      </c>
      <c r="F2759" s="201"/>
      <c r="G2759" s="5">
        <f t="shared" ref="G2759:G2762" si="314">G2760</f>
        <v>788</v>
      </c>
    </row>
    <row r="2760" spans="1:7" ht="31.5" x14ac:dyDescent="0.2">
      <c r="A2760" s="99" t="s">
        <v>643</v>
      </c>
      <c r="B2760" s="77">
        <v>921</v>
      </c>
      <c r="C2760" s="78" t="s">
        <v>65</v>
      </c>
      <c r="D2760" s="78" t="s">
        <v>65</v>
      </c>
      <c r="E2760" s="78" t="s">
        <v>382</v>
      </c>
      <c r="F2760" s="201"/>
      <c r="G2760" s="5">
        <f t="shared" si="314"/>
        <v>788</v>
      </c>
    </row>
    <row r="2761" spans="1:7" ht="31.5" x14ac:dyDescent="0.2">
      <c r="A2761" s="108" t="s">
        <v>22</v>
      </c>
      <c r="B2761" s="202">
        <v>921</v>
      </c>
      <c r="C2761" s="201" t="s">
        <v>65</v>
      </c>
      <c r="D2761" s="201" t="s">
        <v>65</v>
      </c>
      <c r="E2761" s="201" t="s">
        <v>382</v>
      </c>
      <c r="F2761" s="201" t="s">
        <v>15</v>
      </c>
      <c r="G2761" s="5">
        <f t="shared" si="314"/>
        <v>788</v>
      </c>
    </row>
    <row r="2762" spans="1:7" ht="31.5" x14ac:dyDescent="0.2">
      <c r="A2762" s="108" t="s">
        <v>17</v>
      </c>
      <c r="B2762" s="202">
        <v>921</v>
      </c>
      <c r="C2762" s="201" t="s">
        <v>65</v>
      </c>
      <c r="D2762" s="201" t="s">
        <v>65</v>
      </c>
      <c r="E2762" s="201" t="s">
        <v>382</v>
      </c>
      <c r="F2762" s="201" t="s">
        <v>16</v>
      </c>
      <c r="G2762" s="5">
        <f t="shared" si="314"/>
        <v>788</v>
      </c>
    </row>
    <row r="2763" spans="1:7" x14ac:dyDescent="0.25">
      <c r="A2763" s="197" t="s">
        <v>934</v>
      </c>
      <c r="B2763" s="202">
        <v>921</v>
      </c>
      <c r="C2763" s="201" t="s">
        <v>65</v>
      </c>
      <c r="D2763" s="201" t="s">
        <v>65</v>
      </c>
      <c r="E2763" s="201" t="s">
        <v>382</v>
      </c>
      <c r="F2763" s="201" t="s">
        <v>128</v>
      </c>
      <c r="G2763" s="5">
        <v>788</v>
      </c>
    </row>
    <row r="2764" spans="1:7" ht="31.5" x14ac:dyDescent="0.2">
      <c r="A2764" s="72" t="s">
        <v>384</v>
      </c>
      <c r="B2764" s="44">
        <v>921</v>
      </c>
      <c r="C2764" s="73" t="s">
        <v>65</v>
      </c>
      <c r="D2764" s="73" t="s">
        <v>65</v>
      </c>
      <c r="E2764" s="93" t="s">
        <v>386</v>
      </c>
      <c r="F2764" s="201"/>
      <c r="G2764" s="5">
        <f>G2765+G2769+G2773</f>
        <v>712</v>
      </c>
    </row>
    <row r="2765" spans="1:7" x14ac:dyDescent="0.2">
      <c r="A2765" s="99" t="s">
        <v>385</v>
      </c>
      <c r="B2765" s="77">
        <v>921</v>
      </c>
      <c r="C2765" s="78" t="s">
        <v>65</v>
      </c>
      <c r="D2765" s="78" t="s">
        <v>65</v>
      </c>
      <c r="E2765" s="78" t="s">
        <v>445</v>
      </c>
      <c r="F2765" s="201"/>
      <c r="G2765" s="5">
        <f t="shared" ref="G2765:G2767" si="315">G2766</f>
        <v>550</v>
      </c>
    </row>
    <row r="2766" spans="1:7" ht="31.5" x14ac:dyDescent="0.2">
      <c r="A2766" s="108" t="s">
        <v>22</v>
      </c>
      <c r="B2766" s="202">
        <v>921</v>
      </c>
      <c r="C2766" s="201" t="s">
        <v>65</v>
      </c>
      <c r="D2766" s="201" t="s">
        <v>65</v>
      </c>
      <c r="E2766" s="201" t="s">
        <v>445</v>
      </c>
      <c r="F2766" s="201" t="s">
        <v>15</v>
      </c>
      <c r="G2766" s="5">
        <f t="shared" si="315"/>
        <v>550</v>
      </c>
    </row>
    <row r="2767" spans="1:7" ht="31.5" x14ac:dyDescent="0.2">
      <c r="A2767" s="108" t="s">
        <v>17</v>
      </c>
      <c r="B2767" s="202">
        <v>921</v>
      </c>
      <c r="C2767" s="201" t="s">
        <v>65</v>
      </c>
      <c r="D2767" s="201" t="s">
        <v>65</v>
      </c>
      <c r="E2767" s="201" t="s">
        <v>445</v>
      </c>
      <c r="F2767" s="201" t="s">
        <v>16</v>
      </c>
      <c r="G2767" s="5">
        <f t="shared" si="315"/>
        <v>550</v>
      </c>
    </row>
    <row r="2768" spans="1:7" x14ac:dyDescent="0.25">
      <c r="A2768" s="197" t="s">
        <v>934</v>
      </c>
      <c r="B2768" s="202">
        <v>921</v>
      </c>
      <c r="C2768" s="201" t="s">
        <v>65</v>
      </c>
      <c r="D2768" s="201" t="s">
        <v>65</v>
      </c>
      <c r="E2768" s="201" t="s">
        <v>445</v>
      </c>
      <c r="F2768" s="201" t="s">
        <v>128</v>
      </c>
      <c r="G2768" s="5">
        <v>550</v>
      </c>
    </row>
    <row r="2769" spans="1:7" ht="47.25" x14ac:dyDescent="0.2">
      <c r="A2769" s="99" t="s">
        <v>443</v>
      </c>
      <c r="B2769" s="77">
        <v>921</v>
      </c>
      <c r="C2769" s="78" t="s">
        <v>65</v>
      </c>
      <c r="D2769" s="78" t="s">
        <v>65</v>
      </c>
      <c r="E2769" s="78" t="s">
        <v>476</v>
      </c>
      <c r="F2769" s="200"/>
      <c r="G2769" s="2">
        <f t="shared" ref="G2769:G2771" si="316">G2770</f>
        <v>150</v>
      </c>
    </row>
    <row r="2770" spans="1:7" ht="31.5" x14ac:dyDescent="0.2">
      <c r="A2770" s="82" t="s">
        <v>22</v>
      </c>
      <c r="B2770" s="202">
        <v>921</v>
      </c>
      <c r="C2770" s="201" t="s">
        <v>65</v>
      </c>
      <c r="D2770" s="201" t="s">
        <v>65</v>
      </c>
      <c r="E2770" s="201" t="s">
        <v>476</v>
      </c>
      <c r="F2770" s="201" t="s">
        <v>15</v>
      </c>
      <c r="G2770" s="3">
        <f t="shared" si="316"/>
        <v>150</v>
      </c>
    </row>
    <row r="2771" spans="1:7" ht="31.5" x14ac:dyDescent="0.2">
      <c r="A2771" s="82" t="s">
        <v>17</v>
      </c>
      <c r="B2771" s="84">
        <v>921</v>
      </c>
      <c r="C2771" s="201" t="s">
        <v>65</v>
      </c>
      <c r="D2771" s="201" t="s">
        <v>65</v>
      </c>
      <c r="E2771" s="201" t="s">
        <v>476</v>
      </c>
      <c r="F2771" s="201" t="s">
        <v>16</v>
      </c>
      <c r="G2771" s="3">
        <f t="shared" si="316"/>
        <v>150</v>
      </c>
    </row>
    <row r="2772" spans="1:7" x14ac:dyDescent="0.2">
      <c r="A2772" s="82" t="s">
        <v>935</v>
      </c>
      <c r="B2772" s="84">
        <v>921</v>
      </c>
      <c r="C2772" s="201" t="s">
        <v>65</v>
      </c>
      <c r="D2772" s="201" t="s">
        <v>65</v>
      </c>
      <c r="E2772" s="201" t="s">
        <v>476</v>
      </c>
      <c r="F2772" s="112" t="s">
        <v>128</v>
      </c>
      <c r="G2772" s="5">
        <v>150</v>
      </c>
    </row>
    <row r="2773" spans="1:7" ht="31.5" x14ac:dyDescent="0.2">
      <c r="A2773" s="99" t="s">
        <v>444</v>
      </c>
      <c r="B2773" s="77">
        <v>921</v>
      </c>
      <c r="C2773" s="78" t="s">
        <v>65</v>
      </c>
      <c r="D2773" s="78" t="s">
        <v>65</v>
      </c>
      <c r="E2773" s="78" t="s">
        <v>477</v>
      </c>
      <c r="F2773" s="201"/>
      <c r="G2773" s="5">
        <f t="shared" ref="G2773:G2775" si="317">G2774</f>
        <v>12</v>
      </c>
    </row>
    <row r="2774" spans="1:7" ht="23.45" customHeight="1" x14ac:dyDescent="0.2">
      <c r="A2774" s="82" t="s">
        <v>22</v>
      </c>
      <c r="B2774" s="202">
        <v>921</v>
      </c>
      <c r="C2774" s="201" t="s">
        <v>65</v>
      </c>
      <c r="D2774" s="201" t="s">
        <v>65</v>
      </c>
      <c r="E2774" s="201" t="s">
        <v>477</v>
      </c>
      <c r="F2774" s="201" t="s">
        <v>15</v>
      </c>
      <c r="G2774" s="3">
        <f t="shared" si="317"/>
        <v>12</v>
      </c>
    </row>
    <row r="2775" spans="1:7" ht="31.5" x14ac:dyDescent="0.2">
      <c r="A2775" s="82" t="s">
        <v>17</v>
      </c>
      <c r="B2775" s="84">
        <v>921</v>
      </c>
      <c r="C2775" s="201" t="s">
        <v>65</v>
      </c>
      <c r="D2775" s="201" t="s">
        <v>65</v>
      </c>
      <c r="E2775" s="201" t="s">
        <v>477</v>
      </c>
      <c r="F2775" s="201" t="s">
        <v>16</v>
      </c>
      <c r="G2775" s="3">
        <f t="shared" si="317"/>
        <v>12</v>
      </c>
    </row>
    <row r="2776" spans="1:7" x14ac:dyDescent="0.2">
      <c r="A2776" s="82" t="s">
        <v>935</v>
      </c>
      <c r="B2776" s="84">
        <v>921</v>
      </c>
      <c r="C2776" s="201" t="s">
        <v>65</v>
      </c>
      <c r="D2776" s="201" t="s">
        <v>65</v>
      </c>
      <c r="E2776" s="201" t="s">
        <v>477</v>
      </c>
      <c r="F2776" s="112" t="s">
        <v>128</v>
      </c>
      <c r="G2776" s="5">
        <v>12</v>
      </c>
    </row>
    <row r="2777" spans="1:7" s="193" customFormat="1" x14ac:dyDescent="0.2">
      <c r="A2777" s="91" t="s">
        <v>60</v>
      </c>
      <c r="B2777" s="44">
        <v>921</v>
      </c>
      <c r="C2777" s="92" t="s">
        <v>61</v>
      </c>
      <c r="D2777" s="92"/>
      <c r="E2777" s="92"/>
      <c r="F2777" s="92"/>
      <c r="G2777" s="7">
        <f>G2778</f>
        <v>28330</v>
      </c>
    </row>
    <row r="2778" spans="1:7" s="193" customFormat="1" x14ac:dyDescent="0.2">
      <c r="A2778" s="91" t="s">
        <v>63</v>
      </c>
      <c r="B2778" s="44">
        <v>921</v>
      </c>
      <c r="C2778" s="92" t="s">
        <v>61</v>
      </c>
      <c r="D2778" s="92" t="s">
        <v>62</v>
      </c>
      <c r="E2778" s="92"/>
      <c r="F2778" s="92"/>
      <c r="G2778" s="7">
        <f>G2779+G3033</f>
        <v>28330</v>
      </c>
    </row>
    <row r="2779" spans="1:7" ht="31.5" x14ac:dyDescent="0.2">
      <c r="A2779" s="87" t="s">
        <v>759</v>
      </c>
      <c r="B2779" s="44">
        <v>921</v>
      </c>
      <c r="C2779" s="73" t="s">
        <v>61</v>
      </c>
      <c r="D2779" s="73" t="s">
        <v>62</v>
      </c>
      <c r="E2779" s="73" t="s">
        <v>372</v>
      </c>
      <c r="F2779" s="73"/>
      <c r="G2779" s="1">
        <f>G2780+G2802</f>
        <v>28330</v>
      </c>
    </row>
    <row r="2780" spans="1:7" ht="31.5" x14ac:dyDescent="0.2">
      <c r="A2780" s="72" t="s">
        <v>387</v>
      </c>
      <c r="B2780" s="44">
        <v>921</v>
      </c>
      <c r="C2780" s="73" t="s">
        <v>61</v>
      </c>
      <c r="D2780" s="73" t="s">
        <v>62</v>
      </c>
      <c r="E2780" s="93" t="s">
        <v>391</v>
      </c>
      <c r="F2780" s="104"/>
      <c r="G2780" s="1">
        <f>G2781+G2785+G2798</f>
        <v>25340</v>
      </c>
    </row>
    <row r="2781" spans="1:7" ht="31.5" x14ac:dyDescent="0.2">
      <c r="A2781" s="72" t="s">
        <v>986</v>
      </c>
      <c r="B2781" s="44">
        <v>921</v>
      </c>
      <c r="C2781" s="73" t="s">
        <v>61</v>
      </c>
      <c r="D2781" s="73" t="s">
        <v>62</v>
      </c>
      <c r="E2781" s="93" t="s">
        <v>987</v>
      </c>
      <c r="F2781" s="104"/>
      <c r="G2781" s="1">
        <f t="shared" ref="G2781:G2783" si="318">G2782</f>
        <v>1035</v>
      </c>
    </row>
    <row r="2782" spans="1:7" ht="31.5" x14ac:dyDescent="0.2">
      <c r="A2782" s="109" t="s">
        <v>18</v>
      </c>
      <c r="B2782" s="84">
        <v>921</v>
      </c>
      <c r="C2782" s="201" t="s">
        <v>61</v>
      </c>
      <c r="D2782" s="201" t="s">
        <v>62</v>
      </c>
      <c r="E2782" s="96" t="s">
        <v>987</v>
      </c>
      <c r="F2782" s="106" t="s">
        <v>20</v>
      </c>
      <c r="G2782" s="3">
        <f t="shared" si="318"/>
        <v>1035</v>
      </c>
    </row>
    <row r="2783" spans="1:7" x14ac:dyDescent="0.2">
      <c r="A2783" s="82" t="s">
        <v>25</v>
      </c>
      <c r="B2783" s="84">
        <v>921</v>
      </c>
      <c r="C2783" s="201" t="s">
        <v>61</v>
      </c>
      <c r="D2783" s="201" t="s">
        <v>62</v>
      </c>
      <c r="E2783" s="96" t="s">
        <v>987</v>
      </c>
      <c r="F2783" s="106" t="s">
        <v>26</v>
      </c>
      <c r="G2783" s="3">
        <f t="shared" si="318"/>
        <v>1035</v>
      </c>
    </row>
    <row r="2784" spans="1:7" x14ac:dyDescent="0.2">
      <c r="A2784" s="82" t="s">
        <v>138</v>
      </c>
      <c r="B2784" s="84">
        <v>921</v>
      </c>
      <c r="C2784" s="201" t="s">
        <v>61</v>
      </c>
      <c r="D2784" s="201" t="s">
        <v>62</v>
      </c>
      <c r="E2784" s="96" t="s">
        <v>987</v>
      </c>
      <c r="F2784" s="106" t="s">
        <v>145</v>
      </c>
      <c r="G2784" s="3">
        <v>1035</v>
      </c>
    </row>
    <row r="2785" spans="1:7" ht="31.5" x14ac:dyDescent="0.2">
      <c r="A2785" s="87" t="s">
        <v>389</v>
      </c>
      <c r="B2785" s="43">
        <v>921</v>
      </c>
      <c r="C2785" s="73" t="s">
        <v>61</v>
      </c>
      <c r="D2785" s="73" t="s">
        <v>62</v>
      </c>
      <c r="E2785" s="93" t="s">
        <v>396</v>
      </c>
      <c r="F2785" s="73"/>
      <c r="G2785" s="1">
        <f>G2786+G2790+G2794</f>
        <v>24235</v>
      </c>
    </row>
    <row r="2786" spans="1:7" ht="31.5" x14ac:dyDescent="0.2">
      <c r="A2786" s="99" t="s">
        <v>904</v>
      </c>
      <c r="B2786" s="77">
        <v>921</v>
      </c>
      <c r="C2786" s="78" t="s">
        <v>61</v>
      </c>
      <c r="D2786" s="78" t="s">
        <v>62</v>
      </c>
      <c r="E2786" s="78" t="s">
        <v>716</v>
      </c>
      <c r="F2786" s="78"/>
      <c r="G2786" s="2">
        <f t="shared" ref="G2786" si="319">G2787</f>
        <v>100</v>
      </c>
    </row>
    <row r="2787" spans="1:7" ht="31.5" x14ac:dyDescent="0.2">
      <c r="A2787" s="82" t="s">
        <v>18</v>
      </c>
      <c r="B2787" s="84">
        <v>921</v>
      </c>
      <c r="C2787" s="201" t="s">
        <v>61</v>
      </c>
      <c r="D2787" s="201" t="s">
        <v>62</v>
      </c>
      <c r="E2787" s="201" t="s">
        <v>716</v>
      </c>
      <c r="F2787" s="201" t="s">
        <v>20</v>
      </c>
      <c r="G2787" s="3">
        <f t="shared" ref="G2787:G2788" si="320">G2788</f>
        <v>100</v>
      </c>
    </row>
    <row r="2788" spans="1:7" x14ac:dyDescent="0.2">
      <c r="A2788" s="82" t="s">
        <v>25</v>
      </c>
      <c r="B2788" s="84">
        <v>921</v>
      </c>
      <c r="C2788" s="201" t="s">
        <v>61</v>
      </c>
      <c r="D2788" s="201" t="s">
        <v>62</v>
      </c>
      <c r="E2788" s="201" t="s">
        <v>716</v>
      </c>
      <c r="F2788" s="201" t="s">
        <v>26</v>
      </c>
      <c r="G2788" s="3">
        <f t="shared" si="320"/>
        <v>100</v>
      </c>
    </row>
    <row r="2789" spans="1:7" x14ac:dyDescent="0.2">
      <c r="A2789" s="82" t="s">
        <v>138</v>
      </c>
      <c r="B2789" s="84">
        <v>921</v>
      </c>
      <c r="C2789" s="201" t="s">
        <v>61</v>
      </c>
      <c r="D2789" s="201" t="s">
        <v>62</v>
      </c>
      <c r="E2789" s="201" t="s">
        <v>716</v>
      </c>
      <c r="F2789" s="201" t="s">
        <v>145</v>
      </c>
      <c r="G2789" s="3">
        <v>100</v>
      </c>
    </row>
    <row r="2790" spans="1:7" x14ac:dyDescent="0.2">
      <c r="A2790" s="99" t="s">
        <v>720</v>
      </c>
      <c r="B2790" s="77">
        <v>921</v>
      </c>
      <c r="C2790" s="78" t="s">
        <v>61</v>
      </c>
      <c r="D2790" s="78" t="s">
        <v>62</v>
      </c>
      <c r="E2790" s="78" t="s">
        <v>719</v>
      </c>
      <c r="F2790" s="78"/>
      <c r="G2790" s="2">
        <f t="shared" ref="G2790" si="321">G2791</f>
        <v>42</v>
      </c>
    </row>
    <row r="2791" spans="1:7" ht="31.5" x14ac:dyDescent="0.2">
      <c r="A2791" s="82" t="s">
        <v>18</v>
      </c>
      <c r="B2791" s="84">
        <v>921</v>
      </c>
      <c r="C2791" s="201" t="s">
        <v>61</v>
      </c>
      <c r="D2791" s="201" t="s">
        <v>62</v>
      </c>
      <c r="E2791" s="201" t="s">
        <v>719</v>
      </c>
      <c r="F2791" s="201" t="s">
        <v>20</v>
      </c>
      <c r="G2791" s="3">
        <f t="shared" ref="G2791:G2792" si="322">G2792</f>
        <v>42</v>
      </c>
    </row>
    <row r="2792" spans="1:7" x14ac:dyDescent="0.2">
      <c r="A2792" s="82" t="s">
        <v>25</v>
      </c>
      <c r="B2792" s="84">
        <v>921</v>
      </c>
      <c r="C2792" s="201" t="s">
        <v>61</v>
      </c>
      <c r="D2792" s="201" t="s">
        <v>62</v>
      </c>
      <c r="E2792" s="201" t="s">
        <v>719</v>
      </c>
      <c r="F2792" s="201" t="s">
        <v>26</v>
      </c>
      <c r="G2792" s="3">
        <f t="shared" si="322"/>
        <v>42</v>
      </c>
    </row>
    <row r="2793" spans="1:7" x14ac:dyDescent="0.2">
      <c r="A2793" s="82" t="s">
        <v>138</v>
      </c>
      <c r="B2793" s="84">
        <v>921</v>
      </c>
      <c r="C2793" s="201" t="s">
        <v>61</v>
      </c>
      <c r="D2793" s="201" t="s">
        <v>62</v>
      </c>
      <c r="E2793" s="201" t="s">
        <v>719</v>
      </c>
      <c r="F2793" s="201" t="s">
        <v>145</v>
      </c>
      <c r="G2793" s="3">
        <v>42</v>
      </c>
    </row>
    <row r="2794" spans="1:7" x14ac:dyDescent="0.2">
      <c r="A2794" s="99" t="s">
        <v>118</v>
      </c>
      <c r="B2794" s="84">
        <v>921</v>
      </c>
      <c r="C2794" s="78" t="s">
        <v>61</v>
      </c>
      <c r="D2794" s="78" t="s">
        <v>62</v>
      </c>
      <c r="E2794" s="78" t="s">
        <v>397</v>
      </c>
      <c r="F2794" s="201"/>
      <c r="G2794" s="2">
        <f t="shared" ref="G2794:G2796" si="323">G2795</f>
        <v>24093</v>
      </c>
    </row>
    <row r="2795" spans="1:7" ht="31.5" x14ac:dyDescent="0.2">
      <c r="A2795" s="82" t="s">
        <v>18</v>
      </c>
      <c r="B2795" s="202">
        <v>921</v>
      </c>
      <c r="C2795" s="201" t="s">
        <v>61</v>
      </c>
      <c r="D2795" s="201" t="s">
        <v>62</v>
      </c>
      <c r="E2795" s="201" t="s">
        <v>397</v>
      </c>
      <c r="F2795" s="201" t="s">
        <v>20</v>
      </c>
      <c r="G2795" s="3">
        <f t="shared" si="323"/>
        <v>24093</v>
      </c>
    </row>
    <row r="2796" spans="1:7" x14ac:dyDescent="0.2">
      <c r="A2796" s="82" t="s">
        <v>25</v>
      </c>
      <c r="B2796" s="202">
        <v>921</v>
      </c>
      <c r="C2796" s="201" t="s">
        <v>61</v>
      </c>
      <c r="D2796" s="201" t="s">
        <v>62</v>
      </c>
      <c r="E2796" s="201" t="s">
        <v>397</v>
      </c>
      <c r="F2796" s="201" t="s">
        <v>26</v>
      </c>
      <c r="G2796" s="3">
        <f t="shared" si="323"/>
        <v>24093</v>
      </c>
    </row>
    <row r="2797" spans="1:7" ht="47.25" x14ac:dyDescent="0.2">
      <c r="A2797" s="82" t="s">
        <v>144</v>
      </c>
      <c r="B2797" s="84">
        <v>921</v>
      </c>
      <c r="C2797" s="201" t="s">
        <v>61</v>
      </c>
      <c r="D2797" s="201" t="s">
        <v>62</v>
      </c>
      <c r="E2797" s="201" t="s">
        <v>397</v>
      </c>
      <c r="F2797" s="201" t="s">
        <v>146</v>
      </c>
      <c r="G2797" s="3">
        <v>24093</v>
      </c>
    </row>
    <row r="2798" spans="1:7" x14ac:dyDescent="0.2">
      <c r="A2798" s="98" t="s">
        <v>42</v>
      </c>
      <c r="B2798" s="84">
        <v>921</v>
      </c>
      <c r="C2798" s="78" t="s">
        <v>61</v>
      </c>
      <c r="D2798" s="78" t="s">
        <v>62</v>
      </c>
      <c r="E2798" s="102" t="s">
        <v>398</v>
      </c>
      <c r="F2798" s="200"/>
      <c r="G2798" s="8">
        <f t="shared" ref="G2798:G2800" si="324">G2799</f>
        <v>70</v>
      </c>
    </row>
    <row r="2799" spans="1:7" ht="31.5" x14ac:dyDescent="0.2">
      <c r="A2799" s="82" t="s">
        <v>18</v>
      </c>
      <c r="B2799" s="84">
        <v>921</v>
      </c>
      <c r="C2799" s="201" t="s">
        <v>61</v>
      </c>
      <c r="D2799" s="201" t="s">
        <v>62</v>
      </c>
      <c r="E2799" s="201" t="s">
        <v>398</v>
      </c>
      <c r="F2799" s="201" t="s">
        <v>20</v>
      </c>
      <c r="G2799" s="3">
        <f t="shared" si="324"/>
        <v>70</v>
      </c>
    </row>
    <row r="2800" spans="1:7" x14ac:dyDescent="0.2">
      <c r="A2800" s="82" t="s">
        <v>25</v>
      </c>
      <c r="B2800" s="84">
        <v>921</v>
      </c>
      <c r="C2800" s="201" t="s">
        <v>61</v>
      </c>
      <c r="D2800" s="201" t="s">
        <v>62</v>
      </c>
      <c r="E2800" s="201" t="s">
        <v>398</v>
      </c>
      <c r="F2800" s="201" t="s">
        <v>26</v>
      </c>
      <c r="G2800" s="3">
        <f t="shared" si="324"/>
        <v>70</v>
      </c>
    </row>
    <row r="2801" spans="1:7" x14ac:dyDescent="0.2">
      <c r="A2801" s="82" t="s">
        <v>138</v>
      </c>
      <c r="B2801" s="84">
        <v>921</v>
      </c>
      <c r="C2801" s="201" t="s">
        <v>61</v>
      </c>
      <c r="D2801" s="201" t="s">
        <v>62</v>
      </c>
      <c r="E2801" s="201" t="s">
        <v>398</v>
      </c>
      <c r="F2801" s="201" t="s">
        <v>145</v>
      </c>
      <c r="G2801" s="3">
        <v>70</v>
      </c>
    </row>
    <row r="2802" spans="1:7" ht="47.25" x14ac:dyDescent="0.2">
      <c r="A2802" s="72" t="s">
        <v>369</v>
      </c>
      <c r="B2802" s="44">
        <v>921</v>
      </c>
      <c r="C2802" s="73" t="s">
        <v>61</v>
      </c>
      <c r="D2802" s="73" t="s">
        <v>62</v>
      </c>
      <c r="E2802" s="93" t="s">
        <v>370</v>
      </c>
      <c r="F2802" s="104"/>
      <c r="G2802" s="1">
        <f t="shared" ref="G2802:G2803" si="325">G2803</f>
        <v>2990</v>
      </c>
    </row>
    <row r="2803" spans="1:7" x14ac:dyDescent="0.2">
      <c r="A2803" s="99" t="s">
        <v>38</v>
      </c>
      <c r="B2803" s="202">
        <v>921</v>
      </c>
      <c r="C2803" s="78" t="s">
        <v>61</v>
      </c>
      <c r="D2803" s="78" t="s">
        <v>62</v>
      </c>
      <c r="E2803" s="94" t="s">
        <v>399</v>
      </c>
      <c r="F2803" s="78"/>
      <c r="G2803" s="30">
        <f t="shared" si="325"/>
        <v>2990</v>
      </c>
    </row>
    <row r="2804" spans="1:7" x14ac:dyDescent="0.2">
      <c r="A2804" s="99" t="s">
        <v>44</v>
      </c>
      <c r="B2804" s="202">
        <v>921</v>
      </c>
      <c r="C2804" s="78" t="s">
        <v>61</v>
      </c>
      <c r="D2804" s="78" t="s">
        <v>62</v>
      </c>
      <c r="E2804" s="78" t="s">
        <v>371</v>
      </c>
      <c r="F2804" s="78"/>
      <c r="G2804" s="2">
        <f>G2805+G2808</f>
        <v>2990</v>
      </c>
    </row>
    <row r="2805" spans="1:7" ht="31.5" x14ac:dyDescent="0.2">
      <c r="A2805" s="82" t="s">
        <v>22</v>
      </c>
      <c r="B2805" s="202">
        <v>921</v>
      </c>
      <c r="C2805" s="201" t="s">
        <v>61</v>
      </c>
      <c r="D2805" s="201" t="s">
        <v>62</v>
      </c>
      <c r="E2805" s="201" t="s">
        <v>371</v>
      </c>
      <c r="F2805" s="201" t="s">
        <v>15</v>
      </c>
      <c r="G2805" s="3">
        <f t="shared" ref="G2805:G2806" si="326">G2806</f>
        <v>2770</v>
      </c>
    </row>
    <row r="2806" spans="1:7" ht="31.5" x14ac:dyDescent="0.2">
      <c r="A2806" s="109" t="s">
        <v>17</v>
      </c>
      <c r="B2806" s="77">
        <v>921</v>
      </c>
      <c r="C2806" s="201" t="s">
        <v>61</v>
      </c>
      <c r="D2806" s="201" t="s">
        <v>62</v>
      </c>
      <c r="E2806" s="201" t="s">
        <v>371</v>
      </c>
      <c r="F2806" s="201" t="s">
        <v>16</v>
      </c>
      <c r="G2806" s="3">
        <f t="shared" si="326"/>
        <v>2770</v>
      </c>
    </row>
    <row r="2807" spans="1:7" x14ac:dyDescent="0.2">
      <c r="A2807" s="82" t="s">
        <v>935</v>
      </c>
      <c r="B2807" s="84">
        <v>921</v>
      </c>
      <c r="C2807" s="201" t="s">
        <v>61</v>
      </c>
      <c r="D2807" s="201" t="s">
        <v>62</v>
      </c>
      <c r="E2807" s="201" t="s">
        <v>371</v>
      </c>
      <c r="F2807" s="201" t="s">
        <v>128</v>
      </c>
      <c r="G2807" s="3">
        <v>2770</v>
      </c>
    </row>
    <row r="2808" spans="1:7" ht="31.5" x14ac:dyDescent="0.2">
      <c r="A2808" s="82" t="s">
        <v>18</v>
      </c>
      <c r="B2808" s="84">
        <v>921</v>
      </c>
      <c r="C2808" s="201" t="s">
        <v>61</v>
      </c>
      <c r="D2808" s="201" t="s">
        <v>62</v>
      </c>
      <c r="E2808" s="201" t="s">
        <v>371</v>
      </c>
      <c r="F2808" s="201" t="s">
        <v>20</v>
      </c>
      <c r="G2808" s="3">
        <f t="shared" ref="G2808:G2809" si="327">G2809</f>
        <v>220</v>
      </c>
    </row>
    <row r="2809" spans="1:7" ht="31.5" x14ac:dyDescent="0.2">
      <c r="A2809" s="109" t="s">
        <v>27</v>
      </c>
      <c r="B2809" s="84">
        <v>921</v>
      </c>
      <c r="C2809" s="201" t="s">
        <v>61</v>
      </c>
      <c r="D2809" s="201" t="s">
        <v>62</v>
      </c>
      <c r="E2809" s="201" t="s">
        <v>371</v>
      </c>
      <c r="F2809" s="201" t="s">
        <v>0</v>
      </c>
      <c r="G2809" s="3">
        <f t="shared" si="327"/>
        <v>220</v>
      </c>
    </row>
    <row r="2810" spans="1:7" ht="94.5" x14ac:dyDescent="0.2">
      <c r="A2810" s="82" t="s">
        <v>701</v>
      </c>
      <c r="B2810" s="84">
        <v>921</v>
      </c>
      <c r="C2810" s="201" t="s">
        <v>61</v>
      </c>
      <c r="D2810" s="201" t="s">
        <v>62</v>
      </c>
      <c r="E2810" s="201" t="s">
        <v>371</v>
      </c>
      <c r="F2810" s="95" t="s">
        <v>705</v>
      </c>
      <c r="G2810" s="3">
        <v>220</v>
      </c>
    </row>
    <row r="2811" spans="1:7" s="193" customFormat="1" x14ac:dyDescent="0.2">
      <c r="A2811" s="72" t="s">
        <v>99</v>
      </c>
      <c r="B2811" s="44">
        <v>921</v>
      </c>
      <c r="C2811" s="73" t="s">
        <v>103</v>
      </c>
      <c r="D2811" s="201"/>
      <c r="E2811" s="201"/>
      <c r="F2811" s="112"/>
      <c r="G2811" s="1">
        <f t="shared" ref="G2811:G2827" si="328">G2812</f>
        <v>680</v>
      </c>
    </row>
    <row r="2812" spans="1:7" s="193" customFormat="1" x14ac:dyDescent="0.2">
      <c r="A2812" s="74" t="s">
        <v>100</v>
      </c>
      <c r="B2812" s="44">
        <v>921</v>
      </c>
      <c r="C2812" s="73" t="s">
        <v>103</v>
      </c>
      <c r="D2812" s="73" t="s">
        <v>55</v>
      </c>
      <c r="E2812" s="201"/>
      <c r="F2812" s="112"/>
      <c r="G2812" s="1">
        <f t="shared" si="328"/>
        <v>680</v>
      </c>
    </row>
    <row r="2813" spans="1:7" ht="31.5" x14ac:dyDescent="0.2">
      <c r="A2813" s="87" t="s">
        <v>683</v>
      </c>
      <c r="B2813" s="44">
        <v>921</v>
      </c>
      <c r="C2813" s="73" t="s">
        <v>103</v>
      </c>
      <c r="D2813" s="73" t="s">
        <v>55</v>
      </c>
      <c r="E2813" s="93" t="s">
        <v>368</v>
      </c>
      <c r="F2813" s="112"/>
      <c r="G2813" s="1">
        <f>G2823+G2814</f>
        <v>680</v>
      </c>
    </row>
    <row r="2814" spans="1:7" x14ac:dyDescent="0.2">
      <c r="A2814" s="72" t="s">
        <v>605</v>
      </c>
      <c r="B2814" s="44">
        <v>921</v>
      </c>
      <c r="C2814" s="73" t="s">
        <v>103</v>
      </c>
      <c r="D2814" s="73" t="s">
        <v>55</v>
      </c>
      <c r="E2814" s="93" t="s">
        <v>453</v>
      </c>
      <c r="F2814" s="112"/>
      <c r="G2814" s="1">
        <f t="shared" ref="G2814:G2815" si="329">G2815</f>
        <v>400</v>
      </c>
    </row>
    <row r="2815" spans="1:7" ht="47.25" x14ac:dyDescent="0.2">
      <c r="A2815" s="72" t="s">
        <v>938</v>
      </c>
      <c r="B2815" s="44">
        <v>921</v>
      </c>
      <c r="C2815" s="73" t="s">
        <v>103</v>
      </c>
      <c r="D2815" s="73" t="s">
        <v>55</v>
      </c>
      <c r="E2815" s="93" t="s">
        <v>466</v>
      </c>
      <c r="F2815" s="112"/>
      <c r="G2815" s="1">
        <f t="shared" si="329"/>
        <v>400</v>
      </c>
    </row>
    <row r="2816" spans="1:7" ht="31.5" x14ac:dyDescent="0.2">
      <c r="A2816" s="99" t="s">
        <v>937</v>
      </c>
      <c r="B2816" s="44">
        <v>921</v>
      </c>
      <c r="C2816" s="73" t="s">
        <v>103</v>
      </c>
      <c r="D2816" s="73" t="s">
        <v>55</v>
      </c>
      <c r="E2816" s="94" t="s">
        <v>467</v>
      </c>
      <c r="F2816" s="112"/>
      <c r="G2816" s="3">
        <f>G2820+G2817</f>
        <v>400</v>
      </c>
    </row>
    <row r="2817" spans="1:7" ht="31.5" x14ac:dyDescent="0.2">
      <c r="A2817" s="82" t="s">
        <v>22</v>
      </c>
      <c r="B2817" s="202">
        <v>921</v>
      </c>
      <c r="C2817" s="201" t="s">
        <v>103</v>
      </c>
      <c r="D2817" s="201" t="s">
        <v>55</v>
      </c>
      <c r="E2817" s="94" t="s">
        <v>467</v>
      </c>
      <c r="F2817" s="201" t="s">
        <v>15</v>
      </c>
      <c r="G2817" s="3">
        <f>G2818</f>
        <v>400</v>
      </c>
    </row>
    <row r="2818" spans="1:7" ht="31.5" x14ac:dyDescent="0.2">
      <c r="A2818" s="109" t="s">
        <v>17</v>
      </c>
      <c r="B2818" s="202">
        <v>921</v>
      </c>
      <c r="C2818" s="201" t="s">
        <v>103</v>
      </c>
      <c r="D2818" s="201" t="s">
        <v>55</v>
      </c>
      <c r="E2818" s="94" t="s">
        <v>467</v>
      </c>
      <c r="F2818" s="201" t="s">
        <v>16</v>
      </c>
      <c r="G2818" s="3">
        <f>G2819</f>
        <v>400</v>
      </c>
    </row>
    <row r="2819" spans="1:7" x14ac:dyDescent="0.2">
      <c r="A2819" s="82" t="s">
        <v>935</v>
      </c>
      <c r="B2819" s="202">
        <v>921</v>
      </c>
      <c r="C2819" s="201" t="s">
        <v>103</v>
      </c>
      <c r="D2819" s="201" t="s">
        <v>55</v>
      </c>
      <c r="E2819" s="94" t="s">
        <v>467</v>
      </c>
      <c r="F2819" s="201" t="s">
        <v>128</v>
      </c>
      <c r="G2819" s="3">
        <v>400</v>
      </c>
    </row>
    <row r="2820" spans="1:7" ht="31.5" x14ac:dyDescent="0.2">
      <c r="A2820" s="82" t="s">
        <v>18</v>
      </c>
      <c r="B2820" s="202">
        <v>921</v>
      </c>
      <c r="C2820" s="201" t="s">
        <v>103</v>
      </c>
      <c r="D2820" s="201" t="s">
        <v>55</v>
      </c>
      <c r="E2820" s="94" t="s">
        <v>467</v>
      </c>
      <c r="F2820" s="201" t="s">
        <v>20</v>
      </c>
      <c r="G2820" s="3">
        <f t="shared" si="328"/>
        <v>0</v>
      </c>
    </row>
    <row r="2821" spans="1:7" x14ac:dyDescent="0.2">
      <c r="A2821" s="82" t="s">
        <v>25</v>
      </c>
      <c r="B2821" s="202">
        <v>921</v>
      </c>
      <c r="C2821" s="201" t="s">
        <v>103</v>
      </c>
      <c r="D2821" s="201" t="s">
        <v>55</v>
      </c>
      <c r="E2821" s="94" t="s">
        <v>467</v>
      </c>
      <c r="F2821" s="201" t="s">
        <v>26</v>
      </c>
      <c r="G2821" s="3">
        <f t="shared" si="328"/>
        <v>0</v>
      </c>
    </row>
    <row r="2822" spans="1:7" x14ac:dyDescent="0.2">
      <c r="A2822" s="109" t="s">
        <v>138</v>
      </c>
      <c r="B2822" s="202">
        <v>921</v>
      </c>
      <c r="C2822" s="201" t="s">
        <v>103</v>
      </c>
      <c r="D2822" s="201" t="s">
        <v>55</v>
      </c>
      <c r="E2822" s="94" t="s">
        <v>467</v>
      </c>
      <c r="F2822" s="201" t="s">
        <v>145</v>
      </c>
      <c r="G2822" s="5">
        <f>400-400</f>
        <v>0</v>
      </c>
    </row>
    <row r="2823" spans="1:7" x14ac:dyDescent="0.2">
      <c r="A2823" s="72" t="s">
        <v>451</v>
      </c>
      <c r="B2823" s="44">
        <v>921</v>
      </c>
      <c r="C2823" s="73" t="s">
        <v>103</v>
      </c>
      <c r="D2823" s="73" t="s">
        <v>55</v>
      </c>
      <c r="E2823" s="93" t="s">
        <v>472</v>
      </c>
      <c r="F2823" s="112"/>
      <c r="G2823" s="1">
        <f t="shared" si="328"/>
        <v>280</v>
      </c>
    </row>
    <row r="2824" spans="1:7" ht="63" x14ac:dyDescent="0.2">
      <c r="A2824" s="72" t="s">
        <v>452</v>
      </c>
      <c r="B2824" s="44">
        <v>921</v>
      </c>
      <c r="C2824" s="73" t="s">
        <v>103</v>
      </c>
      <c r="D2824" s="73" t="s">
        <v>55</v>
      </c>
      <c r="E2824" s="93" t="s">
        <v>473</v>
      </c>
      <c r="F2824" s="112"/>
      <c r="G2824" s="1">
        <f t="shared" si="328"/>
        <v>280</v>
      </c>
    </row>
    <row r="2825" spans="1:7" ht="78.75" x14ac:dyDescent="0.2">
      <c r="A2825" s="99" t="s">
        <v>642</v>
      </c>
      <c r="B2825" s="202">
        <v>921</v>
      </c>
      <c r="C2825" s="201" t="s">
        <v>103</v>
      </c>
      <c r="D2825" s="201" t="s">
        <v>55</v>
      </c>
      <c r="E2825" s="201" t="s">
        <v>474</v>
      </c>
      <c r="F2825" s="112"/>
      <c r="G2825" s="3">
        <f t="shared" si="328"/>
        <v>280</v>
      </c>
    </row>
    <row r="2826" spans="1:7" ht="31.5" x14ac:dyDescent="0.2">
      <c r="A2826" s="82" t="s">
        <v>18</v>
      </c>
      <c r="B2826" s="202">
        <v>921</v>
      </c>
      <c r="C2826" s="201" t="s">
        <v>103</v>
      </c>
      <c r="D2826" s="201" t="s">
        <v>55</v>
      </c>
      <c r="E2826" s="201" t="s">
        <v>474</v>
      </c>
      <c r="F2826" s="201" t="s">
        <v>20</v>
      </c>
      <c r="G2826" s="3">
        <f t="shared" si="328"/>
        <v>280</v>
      </c>
    </row>
    <row r="2827" spans="1:7" x14ac:dyDescent="0.2">
      <c r="A2827" s="82" t="s">
        <v>25</v>
      </c>
      <c r="B2827" s="202">
        <v>921</v>
      </c>
      <c r="C2827" s="201" t="s">
        <v>103</v>
      </c>
      <c r="D2827" s="201" t="s">
        <v>55</v>
      </c>
      <c r="E2827" s="201" t="s">
        <v>474</v>
      </c>
      <c r="F2827" s="201" t="s">
        <v>26</v>
      </c>
      <c r="G2827" s="3">
        <f t="shared" si="328"/>
        <v>280</v>
      </c>
    </row>
    <row r="2828" spans="1:7" x14ac:dyDescent="0.2">
      <c r="A2828" s="109" t="s">
        <v>138</v>
      </c>
      <c r="B2828" s="202">
        <v>921</v>
      </c>
      <c r="C2828" s="201" t="s">
        <v>103</v>
      </c>
      <c r="D2828" s="201" t="s">
        <v>55</v>
      </c>
      <c r="E2828" s="201" t="s">
        <v>474</v>
      </c>
      <c r="F2828" s="201" t="s">
        <v>145</v>
      </c>
      <c r="G2828" s="5">
        <f>150+130</f>
        <v>280</v>
      </c>
    </row>
    <row r="2829" spans="1:7" s="193" customFormat="1" x14ac:dyDescent="0.2">
      <c r="A2829" s="74" t="s">
        <v>121</v>
      </c>
      <c r="B2829" s="44">
        <v>921</v>
      </c>
      <c r="C2829" s="73">
        <v>11</v>
      </c>
      <c r="D2829" s="73"/>
      <c r="E2829" s="104"/>
      <c r="F2829" s="104"/>
      <c r="G2829" s="16">
        <f>G2830+G2842</f>
        <v>20922</v>
      </c>
    </row>
    <row r="2830" spans="1:7" s="193" customFormat="1" x14ac:dyDescent="0.2">
      <c r="A2830" s="74" t="s">
        <v>316</v>
      </c>
      <c r="B2830" s="44">
        <v>921</v>
      </c>
      <c r="C2830" s="73">
        <v>11</v>
      </c>
      <c r="D2830" s="73" t="s">
        <v>62</v>
      </c>
      <c r="E2830" s="104"/>
      <c r="F2830" s="104"/>
      <c r="G2830" s="16">
        <f>G2831</f>
        <v>20122</v>
      </c>
    </row>
    <row r="2831" spans="1:7" ht="56.25" x14ac:dyDescent="0.2">
      <c r="A2831" s="119" t="s">
        <v>819</v>
      </c>
      <c r="B2831" s="44">
        <v>921</v>
      </c>
      <c r="C2831" s="73">
        <v>11</v>
      </c>
      <c r="D2831" s="73" t="s">
        <v>62</v>
      </c>
      <c r="E2831" s="90" t="s">
        <v>317</v>
      </c>
      <c r="F2831" s="141"/>
      <c r="G2831" s="15">
        <f>G2832+G2837</f>
        <v>20122</v>
      </c>
    </row>
    <row r="2832" spans="1:7" ht="31.5" x14ac:dyDescent="0.2">
      <c r="A2832" s="87" t="s">
        <v>318</v>
      </c>
      <c r="B2832" s="44">
        <v>921</v>
      </c>
      <c r="C2832" s="73">
        <v>11</v>
      </c>
      <c r="D2832" s="73" t="s">
        <v>62</v>
      </c>
      <c r="E2832" s="73" t="s">
        <v>319</v>
      </c>
      <c r="F2832" s="101"/>
      <c r="G2832" s="12">
        <f>G2833</f>
        <v>70</v>
      </c>
    </row>
    <row r="2833" spans="1:7" x14ac:dyDescent="0.2">
      <c r="A2833" s="99" t="s">
        <v>322</v>
      </c>
      <c r="B2833" s="77">
        <v>921</v>
      </c>
      <c r="C2833" s="78">
        <v>11</v>
      </c>
      <c r="D2833" s="78" t="s">
        <v>62</v>
      </c>
      <c r="E2833" s="78" t="s">
        <v>323</v>
      </c>
      <c r="F2833" s="80"/>
      <c r="G2833" s="10">
        <f>G2834</f>
        <v>70</v>
      </c>
    </row>
    <row r="2834" spans="1:7" ht="31.5" x14ac:dyDescent="0.2">
      <c r="A2834" s="109" t="s">
        <v>18</v>
      </c>
      <c r="B2834" s="202">
        <v>921</v>
      </c>
      <c r="C2834" s="201">
        <v>11</v>
      </c>
      <c r="D2834" s="201" t="s">
        <v>62</v>
      </c>
      <c r="E2834" s="60" t="s">
        <v>323</v>
      </c>
      <c r="F2834" s="95" t="s">
        <v>20</v>
      </c>
      <c r="G2834" s="24">
        <f>G2835</f>
        <v>70</v>
      </c>
    </row>
    <row r="2835" spans="1:7" x14ac:dyDescent="0.2">
      <c r="A2835" s="109" t="s">
        <v>25</v>
      </c>
      <c r="B2835" s="202">
        <v>921</v>
      </c>
      <c r="C2835" s="201">
        <v>11</v>
      </c>
      <c r="D2835" s="201" t="s">
        <v>62</v>
      </c>
      <c r="E2835" s="60" t="s">
        <v>323</v>
      </c>
      <c r="F2835" s="95" t="s">
        <v>26</v>
      </c>
      <c r="G2835" s="24">
        <f>G2836</f>
        <v>70</v>
      </c>
    </row>
    <row r="2836" spans="1:7" x14ac:dyDescent="0.2">
      <c r="A2836" s="109" t="s">
        <v>138</v>
      </c>
      <c r="B2836" s="202">
        <v>921</v>
      </c>
      <c r="C2836" s="201">
        <v>11</v>
      </c>
      <c r="D2836" s="201" t="s">
        <v>62</v>
      </c>
      <c r="E2836" s="60" t="s">
        <v>323</v>
      </c>
      <c r="F2836" s="95" t="s">
        <v>145</v>
      </c>
      <c r="G2836" s="24">
        <v>70</v>
      </c>
    </row>
    <row r="2837" spans="1:7" ht="31.5" x14ac:dyDescent="0.2">
      <c r="A2837" s="87" t="s">
        <v>324</v>
      </c>
      <c r="B2837" s="44">
        <v>921</v>
      </c>
      <c r="C2837" s="73">
        <v>11</v>
      </c>
      <c r="D2837" s="73" t="s">
        <v>62</v>
      </c>
      <c r="E2837" s="73" t="s">
        <v>325</v>
      </c>
      <c r="F2837" s="101"/>
      <c r="G2837" s="12">
        <f>G2838</f>
        <v>20052</v>
      </c>
    </row>
    <row r="2838" spans="1:7" ht="31.5" x14ac:dyDescent="0.2">
      <c r="A2838" s="99" t="s">
        <v>412</v>
      </c>
      <c r="B2838" s="77">
        <v>921</v>
      </c>
      <c r="C2838" s="78">
        <v>11</v>
      </c>
      <c r="D2838" s="78" t="s">
        <v>62</v>
      </c>
      <c r="E2838" s="78" t="s">
        <v>326</v>
      </c>
      <c r="F2838" s="80"/>
      <c r="G2838" s="10">
        <f>G2839</f>
        <v>20052</v>
      </c>
    </row>
    <row r="2839" spans="1:7" ht="31.5" x14ac:dyDescent="0.2">
      <c r="A2839" s="109" t="s">
        <v>18</v>
      </c>
      <c r="B2839" s="202">
        <v>921</v>
      </c>
      <c r="C2839" s="201">
        <v>11</v>
      </c>
      <c r="D2839" s="201" t="s">
        <v>62</v>
      </c>
      <c r="E2839" s="201" t="s">
        <v>326</v>
      </c>
      <c r="F2839" s="95" t="s">
        <v>20</v>
      </c>
      <c r="G2839" s="24">
        <f>G2840</f>
        <v>20052</v>
      </c>
    </row>
    <row r="2840" spans="1:7" x14ac:dyDescent="0.2">
      <c r="A2840" s="109" t="s">
        <v>25</v>
      </c>
      <c r="B2840" s="202">
        <v>921</v>
      </c>
      <c r="C2840" s="201">
        <v>11</v>
      </c>
      <c r="D2840" s="201" t="s">
        <v>62</v>
      </c>
      <c r="E2840" s="201" t="s">
        <v>326</v>
      </c>
      <c r="F2840" s="95" t="s">
        <v>26</v>
      </c>
      <c r="G2840" s="24">
        <f>G2841</f>
        <v>20052</v>
      </c>
    </row>
    <row r="2841" spans="1:7" ht="47.25" x14ac:dyDescent="0.2">
      <c r="A2841" s="82" t="s">
        <v>144</v>
      </c>
      <c r="B2841" s="202">
        <v>921</v>
      </c>
      <c r="C2841" s="201">
        <v>11</v>
      </c>
      <c r="D2841" s="201" t="s">
        <v>62</v>
      </c>
      <c r="E2841" s="201" t="s">
        <v>326</v>
      </c>
      <c r="F2841" s="95" t="s">
        <v>146</v>
      </c>
      <c r="G2841" s="24">
        <v>20052</v>
      </c>
    </row>
    <row r="2842" spans="1:7" s="193" customFormat="1" x14ac:dyDescent="0.2">
      <c r="A2842" s="74" t="s">
        <v>88</v>
      </c>
      <c r="B2842" s="44">
        <v>921</v>
      </c>
      <c r="C2842" s="104" t="s">
        <v>69</v>
      </c>
      <c r="D2842" s="73" t="s">
        <v>52</v>
      </c>
      <c r="E2842" s="201"/>
      <c r="F2842" s="95"/>
      <c r="G2842" s="12">
        <f t="shared" ref="G2842:G2847" si="330">G2843</f>
        <v>800</v>
      </c>
    </row>
    <row r="2843" spans="1:7" ht="56.25" x14ac:dyDescent="0.2">
      <c r="A2843" s="119" t="s">
        <v>819</v>
      </c>
      <c r="B2843" s="44">
        <v>921</v>
      </c>
      <c r="C2843" s="104" t="s">
        <v>69</v>
      </c>
      <c r="D2843" s="73" t="s">
        <v>52</v>
      </c>
      <c r="E2843" s="90" t="s">
        <v>317</v>
      </c>
      <c r="F2843" s="141"/>
      <c r="G2843" s="15">
        <f t="shared" si="330"/>
        <v>800</v>
      </c>
    </row>
    <row r="2844" spans="1:7" ht="31.5" x14ac:dyDescent="0.2">
      <c r="A2844" s="87" t="s">
        <v>324</v>
      </c>
      <c r="B2844" s="44">
        <v>921</v>
      </c>
      <c r="C2844" s="104" t="s">
        <v>69</v>
      </c>
      <c r="D2844" s="73" t="s">
        <v>52</v>
      </c>
      <c r="E2844" s="73" t="s">
        <v>325</v>
      </c>
      <c r="F2844" s="101"/>
      <c r="G2844" s="12">
        <f t="shared" si="330"/>
        <v>800</v>
      </c>
    </row>
    <row r="2845" spans="1:7" ht="31.5" x14ac:dyDescent="0.2">
      <c r="A2845" s="99" t="s">
        <v>596</v>
      </c>
      <c r="B2845" s="77">
        <v>921</v>
      </c>
      <c r="C2845" s="117" t="s">
        <v>69</v>
      </c>
      <c r="D2845" s="78" t="s">
        <v>52</v>
      </c>
      <c r="E2845" s="78" t="s">
        <v>331</v>
      </c>
      <c r="F2845" s="80"/>
      <c r="G2845" s="10">
        <f t="shared" si="330"/>
        <v>800</v>
      </c>
    </row>
    <row r="2846" spans="1:7" ht="31.5" x14ac:dyDescent="0.2">
      <c r="A2846" s="82" t="s">
        <v>22</v>
      </c>
      <c r="B2846" s="202">
        <v>921</v>
      </c>
      <c r="C2846" s="106" t="s">
        <v>69</v>
      </c>
      <c r="D2846" s="201" t="s">
        <v>52</v>
      </c>
      <c r="E2846" s="201" t="s">
        <v>331</v>
      </c>
      <c r="F2846" s="116" t="s">
        <v>15</v>
      </c>
      <c r="G2846" s="9">
        <f t="shared" si="330"/>
        <v>800</v>
      </c>
    </row>
    <row r="2847" spans="1:7" ht="31.5" x14ac:dyDescent="0.2">
      <c r="A2847" s="82" t="s">
        <v>17</v>
      </c>
      <c r="B2847" s="202">
        <v>921</v>
      </c>
      <c r="C2847" s="106" t="s">
        <v>69</v>
      </c>
      <c r="D2847" s="201" t="s">
        <v>52</v>
      </c>
      <c r="E2847" s="201" t="s">
        <v>331</v>
      </c>
      <c r="F2847" s="116" t="s">
        <v>16</v>
      </c>
      <c r="G2847" s="9">
        <f t="shared" si="330"/>
        <v>800</v>
      </c>
    </row>
    <row r="2848" spans="1:7" x14ac:dyDescent="0.2">
      <c r="A2848" s="82" t="s">
        <v>935</v>
      </c>
      <c r="B2848" s="202">
        <v>921</v>
      </c>
      <c r="C2848" s="106" t="s">
        <v>69</v>
      </c>
      <c r="D2848" s="201" t="s">
        <v>52</v>
      </c>
      <c r="E2848" s="201" t="s">
        <v>331</v>
      </c>
      <c r="F2848" s="116" t="s">
        <v>128</v>
      </c>
      <c r="G2848" s="9">
        <v>800</v>
      </c>
    </row>
    <row r="2849" spans="1:7 16354:16359" s="51" customFormat="1" ht="37.5" customHeight="1" x14ac:dyDescent="0.2">
      <c r="A2849" s="46" t="s">
        <v>699</v>
      </c>
      <c r="B2849" s="47">
        <v>922</v>
      </c>
      <c r="C2849" s="47"/>
      <c r="D2849" s="47"/>
      <c r="E2849" s="48"/>
      <c r="F2849" s="48"/>
      <c r="G2849" s="20">
        <f>G2850+G2878+G2922+G2956+G2990+G3005</f>
        <v>167546.68</v>
      </c>
    </row>
    <row r="2850" spans="1:7 16354:16359" s="107" customFormat="1" x14ac:dyDescent="0.2">
      <c r="A2850" s="74" t="s">
        <v>50</v>
      </c>
      <c r="B2850" s="44">
        <v>922</v>
      </c>
      <c r="C2850" s="73" t="s">
        <v>51</v>
      </c>
      <c r="D2850" s="73"/>
      <c r="E2850" s="73"/>
      <c r="F2850" s="73"/>
      <c r="G2850" s="12">
        <f>G2852</f>
        <v>17248</v>
      </c>
    </row>
    <row r="2851" spans="1:7 16354:16359" s="107" customFormat="1" x14ac:dyDescent="0.2">
      <c r="A2851" s="85" t="s">
        <v>57</v>
      </c>
      <c r="B2851" s="44">
        <v>922</v>
      </c>
      <c r="C2851" s="73" t="s">
        <v>51</v>
      </c>
      <c r="D2851" s="73" t="s">
        <v>56</v>
      </c>
      <c r="E2851" s="73"/>
      <c r="F2851" s="73"/>
      <c r="G2851" s="12">
        <f>G2852</f>
        <v>17248</v>
      </c>
    </row>
    <row r="2852" spans="1:7 16354:16359" s="160" customFormat="1" ht="31.5" x14ac:dyDescent="0.2">
      <c r="A2852" s="72" t="s">
        <v>760</v>
      </c>
      <c r="B2852" s="44">
        <v>922</v>
      </c>
      <c r="C2852" s="73" t="s">
        <v>51</v>
      </c>
      <c r="D2852" s="73" t="s">
        <v>56</v>
      </c>
      <c r="E2852" s="73" t="s">
        <v>211</v>
      </c>
      <c r="F2852" s="73"/>
      <c r="G2852" s="198">
        <f>G2853</f>
        <v>17248</v>
      </c>
      <c r="XDZ2852" s="161"/>
      <c r="XEA2852" s="161"/>
      <c r="XED2852" s="161"/>
      <c r="XEE2852" s="161"/>
    </row>
    <row r="2853" spans="1:7 16354:16359" s="59" customFormat="1" x14ac:dyDescent="0.2">
      <c r="A2853" s="199" t="s">
        <v>497</v>
      </c>
      <c r="B2853" s="43">
        <v>922</v>
      </c>
      <c r="C2853" s="200" t="s">
        <v>62</v>
      </c>
      <c r="D2853" s="200" t="s">
        <v>56</v>
      </c>
      <c r="E2853" s="102" t="s">
        <v>501</v>
      </c>
      <c r="F2853" s="78"/>
      <c r="G2853" s="13">
        <f>G2854+G2859+G2864</f>
        <v>17248</v>
      </c>
    </row>
    <row r="2854" spans="1:7 16354:16359" s="59" customFormat="1" ht="31.5" x14ac:dyDescent="0.2">
      <c r="A2854" s="72" t="s">
        <v>498</v>
      </c>
      <c r="B2854" s="202">
        <v>922</v>
      </c>
      <c r="C2854" s="73" t="s">
        <v>62</v>
      </c>
      <c r="D2854" s="73" t="s">
        <v>56</v>
      </c>
      <c r="E2854" s="93" t="s">
        <v>502</v>
      </c>
      <c r="F2854" s="104"/>
      <c r="G2854" s="12">
        <f t="shared" ref="G2854:G2857" si="331">G2855</f>
        <v>20</v>
      </c>
    </row>
    <row r="2855" spans="1:7 16354:16359" s="59" customFormat="1" ht="63" x14ac:dyDescent="0.2">
      <c r="A2855" s="76" t="s">
        <v>499</v>
      </c>
      <c r="B2855" s="202">
        <v>922</v>
      </c>
      <c r="C2855" s="78" t="s">
        <v>62</v>
      </c>
      <c r="D2855" s="78" t="s">
        <v>56</v>
      </c>
      <c r="E2855" s="94" t="s">
        <v>503</v>
      </c>
      <c r="F2855" s="78"/>
      <c r="G2855" s="10">
        <f t="shared" si="331"/>
        <v>20</v>
      </c>
    </row>
    <row r="2856" spans="1:7 16354:16359" s="59" customFormat="1" ht="31.5" x14ac:dyDescent="0.2">
      <c r="A2856" s="79" t="s">
        <v>22</v>
      </c>
      <c r="B2856" s="202">
        <v>922</v>
      </c>
      <c r="C2856" s="201" t="s">
        <v>62</v>
      </c>
      <c r="D2856" s="201" t="s">
        <v>56</v>
      </c>
      <c r="E2856" s="96" t="s">
        <v>503</v>
      </c>
      <c r="F2856" s="201" t="s">
        <v>15</v>
      </c>
      <c r="G2856" s="9">
        <f t="shared" si="331"/>
        <v>20</v>
      </c>
    </row>
    <row r="2857" spans="1:7 16354:16359" s="59" customFormat="1" ht="31.5" x14ac:dyDescent="0.2">
      <c r="A2857" s="79" t="s">
        <v>17</v>
      </c>
      <c r="B2857" s="202">
        <v>922</v>
      </c>
      <c r="C2857" s="201" t="s">
        <v>62</v>
      </c>
      <c r="D2857" s="201" t="s">
        <v>56</v>
      </c>
      <c r="E2857" s="96" t="s">
        <v>503</v>
      </c>
      <c r="F2857" s="201" t="s">
        <v>16</v>
      </c>
      <c r="G2857" s="9">
        <f t="shared" si="331"/>
        <v>20</v>
      </c>
    </row>
    <row r="2858" spans="1:7 16354:16359" s="59" customFormat="1" x14ac:dyDescent="0.2">
      <c r="A2858" s="79" t="s">
        <v>934</v>
      </c>
      <c r="B2858" s="202">
        <v>922</v>
      </c>
      <c r="C2858" s="201" t="s">
        <v>62</v>
      </c>
      <c r="D2858" s="201" t="s">
        <v>56</v>
      </c>
      <c r="E2858" s="96" t="s">
        <v>503</v>
      </c>
      <c r="F2858" s="201" t="s">
        <v>128</v>
      </c>
      <c r="G2858" s="9">
        <v>20</v>
      </c>
    </row>
    <row r="2859" spans="1:7 16354:16359" s="59" customFormat="1" ht="31.5" x14ac:dyDescent="0.2">
      <c r="A2859" s="72" t="s">
        <v>210</v>
      </c>
      <c r="B2859" s="44">
        <v>922</v>
      </c>
      <c r="C2859" s="73" t="s">
        <v>62</v>
      </c>
      <c r="D2859" s="73" t="s">
        <v>56</v>
      </c>
      <c r="E2859" s="93" t="s">
        <v>504</v>
      </c>
      <c r="F2859" s="104"/>
      <c r="G2859" s="12">
        <f t="shared" ref="G2859:G2862" si="332">G2860</f>
        <v>100</v>
      </c>
    </row>
    <row r="2860" spans="1:7 16354:16359" s="59" customFormat="1" x14ac:dyDescent="0.2">
      <c r="A2860" s="76" t="s">
        <v>500</v>
      </c>
      <c r="B2860" s="202">
        <v>922</v>
      </c>
      <c r="C2860" s="201" t="s">
        <v>62</v>
      </c>
      <c r="D2860" s="201" t="s">
        <v>56</v>
      </c>
      <c r="E2860" s="94" t="s">
        <v>505</v>
      </c>
      <c r="F2860" s="78"/>
      <c r="G2860" s="10">
        <f t="shared" si="332"/>
        <v>100</v>
      </c>
    </row>
    <row r="2861" spans="1:7 16354:16359" s="126" customFormat="1" ht="31.5" x14ac:dyDescent="0.2">
      <c r="A2861" s="79" t="s">
        <v>22</v>
      </c>
      <c r="B2861" s="43">
        <v>922</v>
      </c>
      <c r="C2861" s="200" t="s">
        <v>62</v>
      </c>
      <c r="D2861" s="200" t="s">
        <v>56</v>
      </c>
      <c r="E2861" s="96" t="s">
        <v>505</v>
      </c>
      <c r="F2861" s="201" t="s">
        <v>15</v>
      </c>
      <c r="G2861" s="9">
        <f t="shared" si="332"/>
        <v>100</v>
      </c>
    </row>
    <row r="2862" spans="1:7 16354:16359" s="59" customFormat="1" ht="31.5" x14ac:dyDescent="0.2">
      <c r="A2862" s="79" t="s">
        <v>17</v>
      </c>
      <c r="B2862" s="202">
        <v>922</v>
      </c>
      <c r="C2862" s="201" t="s">
        <v>62</v>
      </c>
      <c r="D2862" s="201" t="s">
        <v>56</v>
      </c>
      <c r="E2862" s="96" t="s">
        <v>505</v>
      </c>
      <c r="F2862" s="201" t="s">
        <v>16</v>
      </c>
      <c r="G2862" s="9">
        <f t="shared" si="332"/>
        <v>100</v>
      </c>
    </row>
    <row r="2863" spans="1:7 16354:16359" s="59" customFormat="1" x14ac:dyDescent="0.2">
      <c r="A2863" s="79" t="s">
        <v>934</v>
      </c>
      <c r="B2863" s="202">
        <v>922</v>
      </c>
      <c r="C2863" s="201" t="s">
        <v>62</v>
      </c>
      <c r="D2863" s="201" t="s">
        <v>56</v>
      </c>
      <c r="E2863" s="96" t="s">
        <v>505</v>
      </c>
      <c r="F2863" s="201" t="s">
        <v>128</v>
      </c>
      <c r="G2863" s="9">
        <v>100</v>
      </c>
    </row>
    <row r="2864" spans="1:7 16354:16359" s="97" customFormat="1" ht="31.5" x14ac:dyDescent="0.2">
      <c r="A2864" s="72" t="s">
        <v>518</v>
      </c>
      <c r="B2864" s="44">
        <v>922</v>
      </c>
      <c r="C2864" s="73" t="s">
        <v>62</v>
      </c>
      <c r="D2864" s="73" t="s">
        <v>56</v>
      </c>
      <c r="E2864" s="93" t="s">
        <v>519</v>
      </c>
      <c r="F2864" s="200"/>
      <c r="G2864" s="12">
        <f>G2865</f>
        <v>17128</v>
      </c>
    </row>
    <row r="2865" spans="1:7" s="97" customFormat="1" x14ac:dyDescent="0.2">
      <c r="A2865" s="76" t="s">
        <v>522</v>
      </c>
      <c r="B2865" s="202">
        <v>922</v>
      </c>
      <c r="C2865" s="78" t="s">
        <v>62</v>
      </c>
      <c r="D2865" s="78" t="s">
        <v>56</v>
      </c>
      <c r="E2865" s="94" t="s">
        <v>527</v>
      </c>
      <c r="F2865" s="78"/>
      <c r="G2865" s="10">
        <f>G2866+G2871+G2875</f>
        <v>17128</v>
      </c>
    </row>
    <row r="2866" spans="1:7" s="59" customFormat="1" ht="63" x14ac:dyDescent="0.2">
      <c r="A2866" s="79" t="s">
        <v>269</v>
      </c>
      <c r="B2866" s="202">
        <v>922</v>
      </c>
      <c r="C2866" s="201" t="s">
        <v>51</v>
      </c>
      <c r="D2866" s="201" t="s">
        <v>56</v>
      </c>
      <c r="E2866" s="96" t="s">
        <v>527</v>
      </c>
      <c r="F2866" s="201">
        <v>100</v>
      </c>
      <c r="G2866" s="9">
        <f>G2867</f>
        <v>12333</v>
      </c>
    </row>
    <row r="2867" spans="1:7" s="59" customFormat="1" ht="31.5" x14ac:dyDescent="0.2">
      <c r="A2867" s="79" t="s">
        <v>8</v>
      </c>
      <c r="B2867" s="202">
        <v>922</v>
      </c>
      <c r="C2867" s="201" t="s">
        <v>51</v>
      </c>
      <c r="D2867" s="201" t="s">
        <v>56</v>
      </c>
      <c r="E2867" s="96" t="s">
        <v>527</v>
      </c>
      <c r="F2867" s="201">
        <v>120</v>
      </c>
      <c r="G2867" s="9">
        <f>G2868+G2869+G2870</f>
        <v>12333</v>
      </c>
    </row>
    <row r="2868" spans="1:7" s="59" customFormat="1" x14ac:dyDescent="0.2">
      <c r="A2868" s="79" t="s">
        <v>422</v>
      </c>
      <c r="B2868" s="202">
        <v>922</v>
      </c>
      <c r="C2868" s="201" t="s">
        <v>51</v>
      </c>
      <c r="D2868" s="201" t="s">
        <v>56</v>
      </c>
      <c r="E2868" s="96" t="s">
        <v>527</v>
      </c>
      <c r="F2868" s="201" t="s">
        <v>126</v>
      </c>
      <c r="G2868" s="9">
        <v>7363</v>
      </c>
    </row>
    <row r="2869" spans="1:7" s="59" customFormat="1" ht="31.5" x14ac:dyDescent="0.2">
      <c r="A2869" s="79" t="s">
        <v>124</v>
      </c>
      <c r="B2869" s="202">
        <v>922</v>
      </c>
      <c r="C2869" s="201" t="s">
        <v>51</v>
      </c>
      <c r="D2869" s="201" t="s">
        <v>56</v>
      </c>
      <c r="E2869" s="96" t="s">
        <v>527</v>
      </c>
      <c r="F2869" s="201" t="s">
        <v>127</v>
      </c>
      <c r="G2869" s="9">
        <v>2109</v>
      </c>
    </row>
    <row r="2870" spans="1:7" s="59" customFormat="1" ht="47.25" x14ac:dyDescent="0.2">
      <c r="A2870" s="79" t="s">
        <v>205</v>
      </c>
      <c r="B2870" s="202">
        <v>922</v>
      </c>
      <c r="C2870" s="201" t="s">
        <v>51</v>
      </c>
      <c r="D2870" s="201" t="s">
        <v>56</v>
      </c>
      <c r="E2870" s="96" t="s">
        <v>527</v>
      </c>
      <c r="F2870" s="201" t="s">
        <v>208</v>
      </c>
      <c r="G2870" s="9">
        <v>2861</v>
      </c>
    </row>
    <row r="2871" spans="1:7" s="59" customFormat="1" ht="31.5" x14ac:dyDescent="0.2">
      <c r="A2871" s="79" t="s">
        <v>22</v>
      </c>
      <c r="B2871" s="202">
        <v>922</v>
      </c>
      <c r="C2871" s="201" t="s">
        <v>62</v>
      </c>
      <c r="D2871" s="201" t="s">
        <v>56</v>
      </c>
      <c r="E2871" s="96" t="s">
        <v>527</v>
      </c>
      <c r="F2871" s="201">
        <v>200</v>
      </c>
      <c r="G2871" s="9">
        <f t="shared" ref="G2871" si="333">G2872</f>
        <v>4594</v>
      </c>
    </row>
    <row r="2872" spans="1:7" s="59" customFormat="1" ht="31.5" x14ac:dyDescent="0.2">
      <c r="A2872" s="79" t="s">
        <v>17</v>
      </c>
      <c r="B2872" s="202">
        <v>922</v>
      </c>
      <c r="C2872" s="201" t="s">
        <v>51</v>
      </c>
      <c r="D2872" s="201" t="s">
        <v>56</v>
      </c>
      <c r="E2872" s="96" t="s">
        <v>527</v>
      </c>
      <c r="F2872" s="201">
        <v>240</v>
      </c>
      <c r="G2872" s="9">
        <f>G2873+G2874</f>
        <v>4594</v>
      </c>
    </row>
    <row r="2873" spans="1:7" s="59" customFormat="1" ht="31.5" x14ac:dyDescent="0.2">
      <c r="A2873" s="82" t="s">
        <v>481</v>
      </c>
      <c r="B2873" s="202">
        <v>922</v>
      </c>
      <c r="C2873" s="201" t="s">
        <v>51</v>
      </c>
      <c r="D2873" s="201" t="s">
        <v>56</v>
      </c>
      <c r="E2873" s="96" t="s">
        <v>527</v>
      </c>
      <c r="F2873" s="201" t="s">
        <v>482</v>
      </c>
      <c r="G2873" s="9">
        <v>1123</v>
      </c>
    </row>
    <row r="2874" spans="1:7" s="59" customFormat="1" x14ac:dyDescent="0.2">
      <c r="A2874" s="79" t="s">
        <v>934</v>
      </c>
      <c r="B2874" s="202">
        <v>922</v>
      </c>
      <c r="C2874" s="201" t="s">
        <v>51</v>
      </c>
      <c r="D2874" s="201" t="s">
        <v>56</v>
      </c>
      <c r="E2874" s="96" t="s">
        <v>527</v>
      </c>
      <c r="F2874" s="201" t="s">
        <v>128</v>
      </c>
      <c r="G2874" s="9">
        <f>4183-349-363</f>
        <v>3471</v>
      </c>
    </row>
    <row r="2875" spans="1:7" s="59" customFormat="1" x14ac:dyDescent="0.2">
      <c r="A2875" s="79" t="s">
        <v>13</v>
      </c>
      <c r="B2875" s="202">
        <v>922</v>
      </c>
      <c r="C2875" s="201" t="s">
        <v>51</v>
      </c>
      <c r="D2875" s="201" t="s">
        <v>56</v>
      </c>
      <c r="E2875" s="96" t="s">
        <v>527</v>
      </c>
      <c r="F2875" s="201">
        <v>800</v>
      </c>
      <c r="G2875" s="3">
        <f t="shared" ref="G2875" si="334">G2876</f>
        <v>201</v>
      </c>
    </row>
    <row r="2876" spans="1:7" s="59" customFormat="1" x14ac:dyDescent="0.2">
      <c r="A2876" s="79" t="s">
        <v>34</v>
      </c>
      <c r="B2876" s="202">
        <v>922</v>
      </c>
      <c r="C2876" s="201" t="s">
        <v>51</v>
      </c>
      <c r="D2876" s="201" t="s">
        <v>56</v>
      </c>
      <c r="E2876" s="96" t="s">
        <v>527</v>
      </c>
      <c r="F2876" s="201">
        <v>850</v>
      </c>
      <c r="G2876" s="3">
        <f>G2877</f>
        <v>201</v>
      </c>
    </row>
    <row r="2877" spans="1:7" s="59" customFormat="1" x14ac:dyDescent="0.2">
      <c r="A2877" s="79" t="s">
        <v>125</v>
      </c>
      <c r="B2877" s="202">
        <v>922</v>
      </c>
      <c r="C2877" s="201" t="s">
        <v>51</v>
      </c>
      <c r="D2877" s="201" t="s">
        <v>56</v>
      </c>
      <c r="E2877" s="96" t="s">
        <v>527</v>
      </c>
      <c r="F2877" s="201" t="s">
        <v>129</v>
      </c>
      <c r="G2877" s="3">
        <v>201</v>
      </c>
    </row>
    <row r="2878" spans="1:7" s="193" customFormat="1" x14ac:dyDescent="0.2">
      <c r="A2878" s="74" t="s">
        <v>80</v>
      </c>
      <c r="B2878" s="44">
        <v>922</v>
      </c>
      <c r="C2878" s="73" t="s">
        <v>81</v>
      </c>
      <c r="D2878" s="73"/>
      <c r="E2878" s="73"/>
      <c r="F2878" s="73"/>
      <c r="G2878" s="12">
        <f>G2887+G2879</f>
        <v>84837.68</v>
      </c>
    </row>
    <row r="2879" spans="1:7" s="193" customFormat="1" x14ac:dyDescent="0.25">
      <c r="A2879" s="288" t="s">
        <v>83</v>
      </c>
      <c r="B2879" s="44">
        <v>922</v>
      </c>
      <c r="C2879" s="73" t="s">
        <v>81</v>
      </c>
      <c r="D2879" s="73" t="s">
        <v>52</v>
      </c>
      <c r="E2879" s="252"/>
      <c r="F2879" s="73"/>
      <c r="G2879" s="12">
        <f t="shared" ref="G2879:G2885" si="335">G2880</f>
        <v>19888.68</v>
      </c>
    </row>
    <row r="2880" spans="1:7" s="193" customFormat="1" ht="75" x14ac:dyDescent="0.3">
      <c r="A2880" s="227" t="s">
        <v>995</v>
      </c>
      <c r="B2880" s="44">
        <v>922</v>
      </c>
      <c r="C2880" s="73" t="s">
        <v>81</v>
      </c>
      <c r="D2880" s="73" t="s">
        <v>52</v>
      </c>
      <c r="E2880" s="228" t="s">
        <v>996</v>
      </c>
      <c r="F2880" s="73"/>
      <c r="G2880" s="12">
        <f t="shared" si="335"/>
        <v>19888.68</v>
      </c>
    </row>
    <row r="2881" spans="1:16370" s="193" customFormat="1" x14ac:dyDescent="0.25">
      <c r="A2881" s="181" t="s">
        <v>1009</v>
      </c>
      <c r="B2881" s="44">
        <v>922</v>
      </c>
      <c r="C2881" s="73" t="s">
        <v>81</v>
      </c>
      <c r="D2881" s="73" t="s">
        <v>52</v>
      </c>
      <c r="E2881" s="93" t="s">
        <v>1011</v>
      </c>
      <c r="F2881" s="73"/>
      <c r="G2881" s="12">
        <f t="shared" si="335"/>
        <v>19888.68</v>
      </c>
    </row>
    <row r="2882" spans="1:16370" s="193" customFormat="1" ht="47.25" x14ac:dyDescent="0.25">
      <c r="A2882" s="181" t="s">
        <v>1010</v>
      </c>
      <c r="B2882" s="44">
        <v>922</v>
      </c>
      <c r="C2882" s="73" t="s">
        <v>81</v>
      </c>
      <c r="D2882" s="73" t="s">
        <v>52</v>
      </c>
      <c r="E2882" s="93" t="s">
        <v>1012</v>
      </c>
      <c r="F2882" s="73"/>
      <c r="G2882" s="12">
        <f t="shared" si="335"/>
        <v>19888.68</v>
      </c>
    </row>
    <row r="2883" spans="1:16370" s="193" customFormat="1" ht="31.5" x14ac:dyDescent="0.25">
      <c r="A2883" s="203" t="s">
        <v>1186</v>
      </c>
      <c r="B2883" s="77">
        <v>922</v>
      </c>
      <c r="C2883" s="78" t="s">
        <v>81</v>
      </c>
      <c r="D2883" s="78" t="s">
        <v>52</v>
      </c>
      <c r="E2883" s="78" t="s">
        <v>1143</v>
      </c>
      <c r="F2883" s="78"/>
      <c r="G2883" s="255">
        <f t="shared" si="335"/>
        <v>19888.68</v>
      </c>
    </row>
    <row r="2884" spans="1:16370" s="193" customFormat="1" ht="31.5" x14ac:dyDescent="0.25">
      <c r="A2884" s="236" t="s">
        <v>423</v>
      </c>
      <c r="B2884" s="202">
        <v>922</v>
      </c>
      <c r="C2884" s="201" t="s">
        <v>81</v>
      </c>
      <c r="D2884" s="201" t="s">
        <v>52</v>
      </c>
      <c r="E2884" s="201" t="s">
        <v>1143</v>
      </c>
      <c r="F2884" s="238" t="s">
        <v>36</v>
      </c>
      <c r="G2884" s="180">
        <f t="shared" si="335"/>
        <v>19888.68</v>
      </c>
    </row>
    <row r="2885" spans="1:16370" s="193" customFormat="1" x14ac:dyDescent="0.25">
      <c r="A2885" s="237" t="s">
        <v>35</v>
      </c>
      <c r="B2885" s="202">
        <v>922</v>
      </c>
      <c r="C2885" s="201" t="s">
        <v>81</v>
      </c>
      <c r="D2885" s="201" t="s">
        <v>52</v>
      </c>
      <c r="E2885" s="201" t="s">
        <v>1143</v>
      </c>
      <c r="F2885" s="238" t="s">
        <v>164</v>
      </c>
      <c r="G2885" s="180">
        <f t="shared" si="335"/>
        <v>19888.68</v>
      </c>
    </row>
    <row r="2886" spans="1:16370" s="193" customFormat="1" ht="31.5" x14ac:dyDescent="0.25">
      <c r="A2886" s="237" t="s">
        <v>136</v>
      </c>
      <c r="B2886" s="202">
        <v>922</v>
      </c>
      <c r="C2886" s="201" t="s">
        <v>81</v>
      </c>
      <c r="D2886" s="201" t="s">
        <v>52</v>
      </c>
      <c r="E2886" s="201" t="s">
        <v>1143</v>
      </c>
      <c r="F2886" s="238" t="s">
        <v>137</v>
      </c>
      <c r="G2886" s="180">
        <v>19888.68</v>
      </c>
    </row>
    <row r="2887" spans="1:16370" x14ac:dyDescent="0.2">
      <c r="A2887" s="74" t="s">
        <v>202</v>
      </c>
      <c r="B2887" s="44">
        <v>922</v>
      </c>
      <c r="C2887" s="44" t="s">
        <v>81</v>
      </c>
      <c r="D2887" s="44" t="s">
        <v>55</v>
      </c>
      <c r="E2887" s="73"/>
      <c r="F2887" s="73"/>
      <c r="G2887" s="12">
        <f>G2900+G2888</f>
        <v>64949</v>
      </c>
    </row>
    <row r="2888" spans="1:16370" s="176" customFormat="1" ht="47.25" x14ac:dyDescent="0.2">
      <c r="A2888" s="74" t="s">
        <v>733</v>
      </c>
      <c r="B2888" s="44">
        <v>922</v>
      </c>
      <c r="C2888" s="73" t="s">
        <v>81</v>
      </c>
      <c r="D2888" s="73" t="s">
        <v>55</v>
      </c>
      <c r="E2888" s="93" t="s">
        <v>308</v>
      </c>
      <c r="F2888" s="104"/>
      <c r="G2888" s="1">
        <f t="shared" ref="G2888" si="336">G2889</f>
        <v>5409</v>
      </c>
    </row>
    <row r="2889" spans="1:16370" s="176" customFormat="1" ht="19.5" x14ac:dyDescent="0.2">
      <c r="A2889" s="199" t="s">
        <v>734</v>
      </c>
      <c r="B2889" s="43">
        <v>922</v>
      </c>
      <c r="C2889" s="200" t="s">
        <v>81</v>
      </c>
      <c r="D2889" s="200" t="s">
        <v>55</v>
      </c>
      <c r="E2889" s="200" t="s">
        <v>732</v>
      </c>
      <c r="F2889" s="200"/>
      <c r="G2889" s="8">
        <f>G2890+G2895</f>
        <v>5409</v>
      </c>
      <c r="H2889" s="114"/>
      <c r="I2889" s="114"/>
      <c r="J2889" s="114"/>
      <c r="K2889" s="114"/>
      <c r="L2889" s="114"/>
      <c r="M2889" s="114"/>
      <c r="N2889" s="114"/>
      <c r="O2889" s="114"/>
      <c r="P2889" s="114"/>
      <c r="Q2889" s="114"/>
      <c r="R2889" s="114"/>
      <c r="S2889" s="114"/>
      <c r="T2889" s="114"/>
      <c r="U2889" s="114"/>
      <c r="V2889" s="114"/>
      <c r="W2889" s="114"/>
      <c r="X2889" s="114"/>
      <c r="Y2889" s="114"/>
      <c r="Z2889" s="114"/>
      <c r="AA2889" s="114"/>
      <c r="AB2889" s="114"/>
      <c r="AC2889" s="114"/>
      <c r="AD2889" s="114"/>
      <c r="AE2889" s="114"/>
      <c r="AF2889" s="114"/>
      <c r="AG2889" s="114"/>
      <c r="AH2889" s="114"/>
      <c r="AI2889" s="114"/>
      <c r="AJ2889" s="114"/>
      <c r="AK2889" s="114"/>
      <c r="AL2889" s="114"/>
      <c r="AM2889" s="114"/>
      <c r="AN2889" s="114"/>
      <c r="AO2889" s="114"/>
      <c r="AP2889" s="114"/>
      <c r="AQ2889" s="114"/>
      <c r="AR2889" s="114"/>
      <c r="AS2889" s="114"/>
      <c r="AT2889" s="114"/>
      <c r="AU2889" s="114"/>
      <c r="AV2889" s="114"/>
      <c r="AW2889" s="114"/>
      <c r="AX2889" s="114"/>
      <c r="AY2889" s="114"/>
      <c r="AZ2889" s="114"/>
      <c r="BA2889" s="114"/>
      <c r="BB2889" s="114"/>
      <c r="BC2889" s="114"/>
      <c r="BD2889" s="114"/>
      <c r="BE2889" s="114"/>
      <c r="BF2889" s="114"/>
      <c r="BG2889" s="114"/>
      <c r="BH2889" s="114"/>
      <c r="BI2889" s="114"/>
      <c r="BJ2889" s="114"/>
      <c r="BK2889" s="114"/>
      <c r="BL2889" s="114"/>
      <c r="BM2889" s="114"/>
      <c r="BN2889" s="114"/>
      <c r="BO2889" s="114"/>
      <c r="BP2889" s="114"/>
      <c r="BQ2889" s="114"/>
      <c r="BR2889" s="114"/>
      <c r="BS2889" s="114"/>
      <c r="BT2889" s="114"/>
      <c r="BU2889" s="114"/>
      <c r="BV2889" s="114"/>
      <c r="BW2889" s="114"/>
      <c r="BX2889" s="114"/>
      <c r="BY2889" s="114"/>
      <c r="BZ2889" s="114"/>
      <c r="CA2889" s="114"/>
      <c r="CB2889" s="114"/>
      <c r="CC2889" s="114"/>
      <c r="CD2889" s="114"/>
      <c r="CE2889" s="114"/>
      <c r="CF2889" s="114"/>
      <c r="CG2889" s="114"/>
      <c r="CH2889" s="114"/>
      <c r="CI2889" s="114"/>
      <c r="CJ2889" s="114"/>
      <c r="CK2889" s="114"/>
      <c r="CL2889" s="114"/>
      <c r="CM2889" s="114"/>
      <c r="CN2889" s="114"/>
      <c r="CO2889" s="114"/>
      <c r="CP2889" s="114"/>
      <c r="CQ2889" s="114"/>
      <c r="CR2889" s="114"/>
      <c r="CS2889" s="114"/>
      <c r="CT2889" s="114"/>
      <c r="CU2889" s="114"/>
      <c r="CV2889" s="114"/>
      <c r="CW2889" s="114"/>
      <c r="CX2889" s="114"/>
      <c r="CY2889" s="114"/>
      <c r="CZ2889" s="114"/>
      <c r="DA2889" s="114"/>
      <c r="DB2889" s="114"/>
      <c r="DC2889" s="114"/>
      <c r="DD2889" s="114"/>
      <c r="DE2889" s="114"/>
      <c r="DF2889" s="114"/>
      <c r="DG2889" s="114"/>
      <c r="DH2889" s="114"/>
      <c r="DI2889" s="114"/>
      <c r="DJ2889" s="114"/>
      <c r="DK2889" s="114"/>
      <c r="DL2889" s="114"/>
      <c r="DM2889" s="114"/>
      <c r="DN2889" s="114"/>
      <c r="DO2889" s="114"/>
      <c r="DP2889" s="114"/>
      <c r="DQ2889" s="114"/>
      <c r="DR2889" s="114"/>
      <c r="DS2889" s="114"/>
      <c r="DT2889" s="114"/>
      <c r="DU2889" s="114"/>
      <c r="DV2889" s="114"/>
      <c r="DW2889" s="114"/>
      <c r="DX2889" s="114"/>
      <c r="DY2889" s="114"/>
      <c r="DZ2889" s="114"/>
      <c r="EA2889" s="114"/>
      <c r="EB2889" s="114"/>
      <c r="EC2889" s="114"/>
      <c r="ED2889" s="114"/>
      <c r="EE2889" s="114"/>
      <c r="EF2889" s="114"/>
      <c r="EG2889" s="114"/>
      <c r="EH2889" s="114"/>
      <c r="EI2889" s="114"/>
      <c r="EJ2889" s="114"/>
      <c r="EK2889" s="114"/>
      <c r="EL2889" s="114"/>
      <c r="EM2889" s="114"/>
      <c r="EN2889" s="114"/>
      <c r="EO2889" s="114"/>
      <c r="EP2889" s="114"/>
      <c r="EQ2889" s="114"/>
      <c r="ER2889" s="114"/>
      <c r="ES2889" s="114"/>
      <c r="ET2889" s="114"/>
      <c r="EU2889" s="114"/>
      <c r="EV2889" s="114"/>
      <c r="EW2889" s="114"/>
      <c r="EX2889" s="114"/>
      <c r="EY2889" s="114"/>
      <c r="EZ2889" s="114"/>
      <c r="FA2889" s="114"/>
      <c r="FB2889" s="114"/>
      <c r="FC2889" s="114"/>
      <c r="FD2889" s="114"/>
      <c r="FE2889" s="114"/>
      <c r="FF2889" s="114"/>
      <c r="FG2889" s="114"/>
      <c r="FH2889" s="114"/>
      <c r="FI2889" s="114"/>
      <c r="FJ2889" s="114"/>
      <c r="FK2889" s="114"/>
      <c r="FL2889" s="114"/>
      <c r="FM2889" s="114"/>
      <c r="FN2889" s="114"/>
      <c r="FO2889" s="114"/>
      <c r="FP2889" s="114"/>
      <c r="FQ2889" s="114"/>
      <c r="FR2889" s="114"/>
      <c r="FS2889" s="114"/>
      <c r="FT2889" s="114"/>
      <c r="FU2889" s="114"/>
      <c r="FV2889" s="114"/>
      <c r="FW2889" s="114"/>
      <c r="FX2889" s="114"/>
      <c r="FY2889" s="114"/>
      <c r="FZ2889" s="114"/>
      <c r="GA2889" s="114"/>
      <c r="GB2889" s="114"/>
      <c r="GC2889" s="114"/>
      <c r="GD2889" s="114"/>
      <c r="GE2889" s="114"/>
      <c r="GF2889" s="114"/>
      <c r="GG2889" s="114"/>
      <c r="GH2889" s="114"/>
      <c r="GI2889" s="114"/>
      <c r="GJ2889" s="114"/>
      <c r="GK2889" s="114"/>
      <c r="GL2889" s="114"/>
      <c r="GM2889" s="114"/>
      <c r="GN2889" s="114"/>
      <c r="GO2889" s="114"/>
      <c r="GP2889" s="114"/>
      <c r="GQ2889" s="114"/>
      <c r="GR2889" s="114"/>
      <c r="GS2889" s="114"/>
      <c r="GT2889" s="114"/>
      <c r="GU2889" s="114"/>
      <c r="GV2889" s="114"/>
      <c r="GW2889" s="114"/>
      <c r="GX2889" s="114"/>
      <c r="GY2889" s="114"/>
      <c r="GZ2889" s="114"/>
      <c r="HA2889" s="114"/>
      <c r="HB2889" s="114"/>
      <c r="HC2889" s="114"/>
      <c r="HD2889" s="114"/>
      <c r="HE2889" s="114"/>
      <c r="HF2889" s="114"/>
      <c r="HG2889" s="114"/>
      <c r="HH2889" s="114"/>
      <c r="HI2889" s="114"/>
      <c r="HJ2889" s="114"/>
      <c r="HK2889" s="114"/>
      <c r="HL2889" s="114"/>
      <c r="HM2889" s="114"/>
      <c r="HN2889" s="114"/>
      <c r="HO2889" s="114"/>
      <c r="HP2889" s="114"/>
      <c r="HQ2889" s="114"/>
      <c r="HR2889" s="114"/>
      <c r="HS2889" s="114"/>
      <c r="HT2889" s="114"/>
      <c r="HU2889" s="114"/>
      <c r="HV2889" s="114"/>
      <c r="HW2889" s="114"/>
      <c r="HX2889" s="114"/>
      <c r="HY2889" s="114"/>
      <c r="HZ2889" s="114"/>
      <c r="IA2889" s="114"/>
      <c r="IB2889" s="114"/>
      <c r="IC2889" s="114"/>
      <c r="ID2889" s="114"/>
      <c r="IE2889" s="114"/>
      <c r="IF2889" s="114"/>
      <c r="IG2889" s="114"/>
      <c r="IH2889" s="114"/>
      <c r="II2889" s="114"/>
      <c r="IJ2889" s="114"/>
      <c r="IK2889" s="114"/>
      <c r="IL2889" s="114"/>
      <c r="IM2889" s="114"/>
      <c r="IN2889" s="114"/>
      <c r="IO2889" s="114"/>
      <c r="IP2889" s="114"/>
      <c r="IQ2889" s="114"/>
      <c r="IR2889" s="114"/>
      <c r="IS2889" s="114"/>
      <c r="IT2889" s="114"/>
      <c r="IU2889" s="114"/>
      <c r="IV2889" s="114"/>
      <c r="IW2889" s="114"/>
      <c r="IX2889" s="114"/>
      <c r="IY2889" s="114"/>
      <c r="IZ2889" s="114"/>
      <c r="JA2889" s="114"/>
      <c r="JB2889" s="114"/>
      <c r="JC2889" s="114"/>
      <c r="JD2889" s="114"/>
      <c r="JE2889" s="114"/>
      <c r="JF2889" s="114"/>
      <c r="JG2889" s="114"/>
      <c r="JH2889" s="114"/>
      <c r="JI2889" s="114"/>
      <c r="JJ2889" s="114"/>
      <c r="JK2889" s="114"/>
      <c r="JL2889" s="114"/>
      <c r="JM2889" s="114"/>
      <c r="JN2889" s="114"/>
      <c r="JO2889" s="114"/>
      <c r="JP2889" s="114"/>
      <c r="JQ2889" s="114"/>
      <c r="JR2889" s="114"/>
      <c r="JS2889" s="114"/>
      <c r="JT2889" s="114"/>
      <c r="JU2889" s="114"/>
      <c r="JV2889" s="114"/>
      <c r="JW2889" s="114"/>
      <c r="JX2889" s="114"/>
      <c r="JY2889" s="114"/>
      <c r="JZ2889" s="114"/>
      <c r="KA2889" s="114"/>
      <c r="KB2889" s="114"/>
      <c r="KC2889" s="114"/>
      <c r="KD2889" s="114"/>
      <c r="KE2889" s="114"/>
      <c r="KF2889" s="114"/>
      <c r="KG2889" s="114"/>
      <c r="KH2889" s="114"/>
      <c r="KI2889" s="114"/>
      <c r="KJ2889" s="114"/>
      <c r="KK2889" s="114"/>
      <c r="KL2889" s="114"/>
      <c r="KM2889" s="114"/>
      <c r="KN2889" s="114"/>
      <c r="KO2889" s="114"/>
      <c r="KP2889" s="114"/>
      <c r="KQ2889" s="114"/>
      <c r="KR2889" s="114"/>
      <c r="KS2889" s="114"/>
      <c r="KT2889" s="114"/>
      <c r="KU2889" s="114"/>
      <c r="KV2889" s="114"/>
      <c r="KW2889" s="114"/>
      <c r="KX2889" s="114"/>
      <c r="KY2889" s="114"/>
      <c r="KZ2889" s="114"/>
      <c r="LA2889" s="114"/>
      <c r="LB2889" s="114"/>
      <c r="LC2889" s="114"/>
      <c r="LD2889" s="114"/>
      <c r="LE2889" s="114"/>
      <c r="LF2889" s="114"/>
      <c r="LG2889" s="114"/>
      <c r="LH2889" s="114"/>
      <c r="LI2889" s="114"/>
      <c r="LJ2889" s="114"/>
      <c r="LK2889" s="114"/>
      <c r="LL2889" s="114"/>
      <c r="LM2889" s="114"/>
      <c r="LN2889" s="114"/>
      <c r="LO2889" s="114"/>
      <c r="LP2889" s="114"/>
      <c r="LQ2889" s="114"/>
      <c r="LR2889" s="114"/>
      <c r="LS2889" s="114"/>
      <c r="LT2889" s="114"/>
      <c r="LU2889" s="114"/>
      <c r="LV2889" s="114"/>
      <c r="LW2889" s="114"/>
      <c r="LX2889" s="114"/>
      <c r="LY2889" s="114"/>
      <c r="LZ2889" s="114"/>
      <c r="MA2889" s="114"/>
      <c r="MB2889" s="114"/>
      <c r="MC2889" s="114"/>
      <c r="MD2889" s="114"/>
      <c r="ME2889" s="114"/>
      <c r="MF2889" s="114"/>
      <c r="MG2889" s="114"/>
      <c r="MH2889" s="114"/>
      <c r="MI2889" s="114"/>
      <c r="MJ2889" s="114"/>
      <c r="MK2889" s="114"/>
      <c r="ML2889" s="114"/>
      <c r="MM2889" s="114"/>
      <c r="MN2889" s="114"/>
      <c r="MO2889" s="114"/>
      <c r="MP2889" s="114"/>
      <c r="MQ2889" s="114"/>
      <c r="MR2889" s="114"/>
      <c r="MS2889" s="114"/>
      <c r="MT2889" s="114"/>
      <c r="MU2889" s="114"/>
      <c r="MV2889" s="114"/>
      <c r="MW2889" s="114"/>
      <c r="MX2889" s="114"/>
      <c r="MY2889" s="114"/>
      <c r="MZ2889" s="114"/>
      <c r="NA2889" s="114"/>
      <c r="NB2889" s="114"/>
      <c r="NC2889" s="114"/>
      <c r="ND2889" s="114"/>
      <c r="NE2889" s="114"/>
      <c r="NF2889" s="114"/>
      <c r="NG2889" s="114"/>
      <c r="NH2889" s="114"/>
      <c r="NI2889" s="114"/>
      <c r="NJ2889" s="114"/>
      <c r="NK2889" s="114"/>
      <c r="NL2889" s="114"/>
      <c r="NM2889" s="114"/>
      <c r="NN2889" s="114"/>
      <c r="NO2889" s="114"/>
      <c r="NP2889" s="114"/>
      <c r="NQ2889" s="114"/>
      <c r="NR2889" s="114"/>
      <c r="NS2889" s="114"/>
      <c r="NT2889" s="114"/>
      <c r="NU2889" s="114"/>
      <c r="NV2889" s="114"/>
      <c r="NW2889" s="114"/>
      <c r="NX2889" s="114"/>
      <c r="NY2889" s="114"/>
      <c r="NZ2889" s="114"/>
      <c r="OA2889" s="114"/>
      <c r="OB2889" s="114"/>
      <c r="OC2889" s="114"/>
      <c r="OD2889" s="114"/>
      <c r="OE2889" s="114"/>
      <c r="OF2889" s="114"/>
      <c r="OG2889" s="114"/>
      <c r="OH2889" s="114"/>
      <c r="OI2889" s="114"/>
      <c r="OJ2889" s="114"/>
      <c r="OK2889" s="114"/>
      <c r="OL2889" s="114"/>
      <c r="OM2889" s="114"/>
      <c r="ON2889" s="114"/>
      <c r="OO2889" s="114"/>
      <c r="OP2889" s="114"/>
      <c r="OQ2889" s="114"/>
      <c r="OR2889" s="114"/>
      <c r="OS2889" s="114"/>
      <c r="OT2889" s="114"/>
      <c r="OU2889" s="114"/>
      <c r="OV2889" s="114"/>
      <c r="OW2889" s="114"/>
      <c r="OX2889" s="114"/>
      <c r="OY2889" s="114"/>
      <c r="OZ2889" s="114"/>
      <c r="PA2889" s="114"/>
      <c r="PB2889" s="114"/>
      <c r="PC2889" s="114"/>
      <c r="PD2889" s="114"/>
      <c r="PE2889" s="114"/>
      <c r="PF2889" s="114"/>
      <c r="PG2889" s="114"/>
      <c r="PH2889" s="114"/>
      <c r="PI2889" s="114"/>
      <c r="PJ2889" s="114"/>
      <c r="PK2889" s="114"/>
      <c r="PL2889" s="114"/>
      <c r="PM2889" s="114"/>
      <c r="PN2889" s="114"/>
      <c r="PO2889" s="114"/>
      <c r="PP2889" s="114"/>
      <c r="PQ2889" s="114"/>
      <c r="PR2889" s="114"/>
      <c r="PS2889" s="114"/>
      <c r="PT2889" s="114"/>
      <c r="PU2889" s="114"/>
      <c r="PV2889" s="114"/>
      <c r="PW2889" s="114"/>
      <c r="PX2889" s="114"/>
      <c r="PY2889" s="114"/>
      <c r="PZ2889" s="114"/>
      <c r="QA2889" s="114"/>
      <c r="QB2889" s="114"/>
      <c r="QC2889" s="114"/>
      <c r="QD2889" s="114"/>
      <c r="QE2889" s="114"/>
      <c r="QF2889" s="114"/>
      <c r="QG2889" s="114"/>
      <c r="QH2889" s="114"/>
      <c r="QI2889" s="114"/>
      <c r="QJ2889" s="114"/>
      <c r="QK2889" s="114"/>
      <c r="QL2889" s="114"/>
      <c r="QM2889" s="114"/>
      <c r="QN2889" s="114"/>
      <c r="QO2889" s="114"/>
      <c r="QP2889" s="114"/>
      <c r="QQ2889" s="114"/>
      <c r="QR2889" s="114"/>
      <c r="QS2889" s="114"/>
      <c r="QT2889" s="114"/>
      <c r="QU2889" s="114"/>
      <c r="QV2889" s="114"/>
      <c r="QW2889" s="114"/>
      <c r="QX2889" s="114"/>
      <c r="QY2889" s="114"/>
      <c r="QZ2889" s="114"/>
      <c r="RA2889" s="114"/>
      <c r="RB2889" s="114"/>
      <c r="RC2889" s="114"/>
      <c r="RD2889" s="114"/>
      <c r="RE2889" s="114"/>
      <c r="RF2889" s="114"/>
      <c r="RG2889" s="114"/>
      <c r="RH2889" s="114"/>
      <c r="RI2889" s="114"/>
      <c r="RJ2889" s="114"/>
      <c r="RK2889" s="114"/>
      <c r="RL2889" s="114"/>
      <c r="RM2889" s="114"/>
      <c r="RN2889" s="114"/>
      <c r="RO2889" s="114"/>
      <c r="RP2889" s="114"/>
      <c r="RQ2889" s="114"/>
      <c r="RR2889" s="114"/>
      <c r="RS2889" s="114"/>
      <c r="RT2889" s="114"/>
      <c r="RU2889" s="114"/>
      <c r="RV2889" s="114"/>
      <c r="RW2889" s="114"/>
      <c r="RX2889" s="114"/>
      <c r="RY2889" s="114"/>
      <c r="RZ2889" s="114"/>
      <c r="SA2889" s="114"/>
      <c r="SB2889" s="114"/>
      <c r="SC2889" s="114"/>
      <c r="SD2889" s="114"/>
      <c r="SE2889" s="114"/>
      <c r="SF2889" s="114"/>
      <c r="SG2889" s="114"/>
      <c r="SH2889" s="114"/>
      <c r="SI2889" s="114"/>
      <c r="SJ2889" s="114"/>
      <c r="SK2889" s="114"/>
      <c r="SL2889" s="114"/>
      <c r="SM2889" s="114"/>
      <c r="SN2889" s="114"/>
      <c r="SO2889" s="114"/>
      <c r="SP2889" s="114"/>
      <c r="SQ2889" s="114"/>
      <c r="SR2889" s="114"/>
      <c r="SS2889" s="114"/>
      <c r="ST2889" s="114"/>
      <c r="SU2889" s="114"/>
      <c r="SV2889" s="114"/>
      <c r="SW2889" s="114"/>
      <c r="SX2889" s="114"/>
      <c r="SY2889" s="114"/>
      <c r="SZ2889" s="114"/>
      <c r="TA2889" s="114"/>
      <c r="TB2889" s="114"/>
      <c r="TC2889" s="114"/>
      <c r="TD2889" s="114"/>
      <c r="TE2889" s="114"/>
      <c r="TF2889" s="114"/>
      <c r="TG2889" s="114"/>
      <c r="TH2889" s="114"/>
      <c r="TI2889" s="114"/>
      <c r="TJ2889" s="114"/>
      <c r="TK2889" s="114"/>
      <c r="TL2889" s="114"/>
      <c r="TM2889" s="114"/>
      <c r="TN2889" s="114"/>
      <c r="TO2889" s="114"/>
      <c r="TP2889" s="114"/>
      <c r="TQ2889" s="114"/>
      <c r="TR2889" s="114"/>
      <c r="TS2889" s="114"/>
      <c r="TT2889" s="114"/>
      <c r="TU2889" s="114"/>
      <c r="TV2889" s="114"/>
      <c r="TW2889" s="114"/>
      <c r="TX2889" s="114"/>
      <c r="TY2889" s="114"/>
      <c r="TZ2889" s="114"/>
      <c r="UA2889" s="114"/>
      <c r="UB2889" s="114"/>
      <c r="UC2889" s="114"/>
      <c r="UD2889" s="114"/>
      <c r="UE2889" s="114"/>
      <c r="UF2889" s="114"/>
      <c r="UG2889" s="114"/>
      <c r="UH2889" s="114"/>
      <c r="UI2889" s="114"/>
      <c r="UJ2889" s="114"/>
      <c r="UK2889" s="114"/>
      <c r="UL2889" s="114"/>
      <c r="UM2889" s="114"/>
      <c r="UN2889" s="114"/>
      <c r="UO2889" s="114"/>
      <c r="UP2889" s="114"/>
      <c r="UQ2889" s="114"/>
      <c r="UR2889" s="114"/>
      <c r="US2889" s="114"/>
      <c r="UT2889" s="114"/>
      <c r="UU2889" s="114"/>
      <c r="UV2889" s="114"/>
      <c r="UW2889" s="114"/>
      <c r="UX2889" s="114"/>
      <c r="UY2889" s="114"/>
      <c r="UZ2889" s="114"/>
      <c r="VA2889" s="114"/>
      <c r="VB2889" s="114"/>
      <c r="VC2889" s="114"/>
      <c r="VD2889" s="114"/>
      <c r="VE2889" s="114"/>
      <c r="VF2889" s="114"/>
      <c r="VG2889" s="114"/>
      <c r="VH2889" s="114"/>
      <c r="VI2889" s="114"/>
      <c r="VJ2889" s="114"/>
      <c r="VK2889" s="114"/>
      <c r="VL2889" s="114"/>
      <c r="VM2889" s="114"/>
      <c r="VN2889" s="114"/>
      <c r="VO2889" s="114"/>
      <c r="VP2889" s="114"/>
      <c r="VQ2889" s="114"/>
      <c r="VR2889" s="114"/>
      <c r="VS2889" s="114"/>
      <c r="VT2889" s="114"/>
      <c r="VU2889" s="114"/>
      <c r="VV2889" s="114"/>
      <c r="VW2889" s="114"/>
      <c r="VX2889" s="114"/>
      <c r="VY2889" s="114"/>
      <c r="VZ2889" s="114"/>
      <c r="WA2889" s="114"/>
      <c r="WB2889" s="114"/>
      <c r="WC2889" s="114"/>
      <c r="WD2889" s="114"/>
      <c r="WE2889" s="114"/>
      <c r="WF2889" s="114"/>
      <c r="WG2889" s="114"/>
      <c r="WH2889" s="114"/>
      <c r="WI2889" s="114"/>
      <c r="WJ2889" s="114"/>
      <c r="WK2889" s="114"/>
      <c r="WL2889" s="114"/>
      <c r="WM2889" s="114"/>
      <c r="WN2889" s="114"/>
      <c r="WO2889" s="114"/>
      <c r="WP2889" s="114"/>
      <c r="WQ2889" s="114"/>
      <c r="WR2889" s="114"/>
      <c r="WS2889" s="114"/>
      <c r="WT2889" s="114"/>
      <c r="WU2889" s="114"/>
      <c r="WV2889" s="114"/>
      <c r="WW2889" s="114"/>
      <c r="WX2889" s="114"/>
      <c r="WY2889" s="114"/>
      <c r="WZ2889" s="114"/>
      <c r="XA2889" s="114"/>
      <c r="XB2889" s="114"/>
      <c r="XC2889" s="114"/>
      <c r="XD2889" s="114"/>
      <c r="XE2889" s="114"/>
      <c r="XF2889" s="114"/>
      <c r="XG2889" s="114"/>
      <c r="XH2889" s="114"/>
      <c r="XI2889" s="114"/>
      <c r="XJ2889" s="114"/>
      <c r="XK2889" s="114"/>
      <c r="XL2889" s="114"/>
      <c r="XM2889" s="114"/>
      <c r="XN2889" s="114"/>
      <c r="XO2889" s="114"/>
      <c r="XP2889" s="114"/>
      <c r="XQ2889" s="114"/>
      <c r="XR2889" s="114"/>
      <c r="XS2889" s="114"/>
      <c r="XT2889" s="114"/>
      <c r="XU2889" s="114"/>
      <c r="XV2889" s="114"/>
      <c r="XW2889" s="114"/>
      <c r="XX2889" s="114"/>
      <c r="XY2889" s="114"/>
      <c r="XZ2889" s="114"/>
      <c r="YA2889" s="114"/>
      <c r="YB2889" s="114"/>
      <c r="YC2889" s="114"/>
      <c r="YD2889" s="114"/>
      <c r="YE2889" s="114"/>
      <c r="YF2889" s="114"/>
      <c r="YG2889" s="114"/>
      <c r="YH2889" s="114"/>
      <c r="YI2889" s="114"/>
      <c r="YJ2889" s="114"/>
      <c r="YK2889" s="114"/>
      <c r="YL2889" s="114"/>
      <c r="YM2889" s="114"/>
      <c r="YN2889" s="114"/>
      <c r="YO2889" s="114"/>
      <c r="YP2889" s="114"/>
      <c r="YQ2889" s="114"/>
      <c r="YR2889" s="114"/>
      <c r="YS2889" s="114"/>
      <c r="YT2889" s="114"/>
      <c r="YU2889" s="114"/>
      <c r="YV2889" s="114"/>
      <c r="YW2889" s="114"/>
      <c r="YX2889" s="114"/>
      <c r="YY2889" s="114"/>
      <c r="YZ2889" s="114"/>
      <c r="ZA2889" s="114"/>
      <c r="ZB2889" s="114"/>
      <c r="ZC2889" s="114"/>
      <c r="ZD2889" s="114"/>
      <c r="ZE2889" s="114"/>
      <c r="ZF2889" s="114"/>
      <c r="ZG2889" s="114"/>
      <c r="ZH2889" s="114"/>
      <c r="ZI2889" s="114"/>
      <c r="ZJ2889" s="114"/>
      <c r="ZK2889" s="114"/>
      <c r="ZL2889" s="114"/>
      <c r="ZM2889" s="114"/>
      <c r="ZN2889" s="114"/>
      <c r="ZO2889" s="114"/>
      <c r="ZP2889" s="114"/>
      <c r="ZQ2889" s="114"/>
      <c r="ZR2889" s="114"/>
      <c r="ZS2889" s="114"/>
      <c r="ZT2889" s="114"/>
      <c r="ZU2889" s="114"/>
      <c r="ZV2889" s="114"/>
      <c r="ZW2889" s="114"/>
      <c r="ZX2889" s="114"/>
      <c r="ZY2889" s="114"/>
      <c r="ZZ2889" s="114"/>
      <c r="AAA2889" s="114"/>
      <c r="AAB2889" s="114"/>
      <c r="AAC2889" s="114"/>
      <c r="AAD2889" s="114"/>
      <c r="AAE2889" s="114"/>
      <c r="AAF2889" s="114"/>
      <c r="AAG2889" s="114"/>
      <c r="AAH2889" s="114"/>
      <c r="AAI2889" s="114"/>
      <c r="AAJ2889" s="114"/>
      <c r="AAK2889" s="114"/>
      <c r="AAL2889" s="114"/>
      <c r="AAM2889" s="114"/>
      <c r="AAN2889" s="114"/>
      <c r="AAO2889" s="114"/>
      <c r="AAP2889" s="114"/>
      <c r="AAQ2889" s="114"/>
      <c r="AAR2889" s="114"/>
      <c r="AAS2889" s="114"/>
      <c r="AAT2889" s="114"/>
      <c r="AAU2889" s="114"/>
      <c r="AAV2889" s="114"/>
      <c r="AAW2889" s="114"/>
      <c r="AAX2889" s="114"/>
      <c r="AAY2889" s="114"/>
      <c r="AAZ2889" s="114"/>
      <c r="ABA2889" s="114"/>
      <c r="ABB2889" s="114"/>
      <c r="ABC2889" s="114"/>
      <c r="ABD2889" s="114"/>
      <c r="ABE2889" s="114"/>
      <c r="ABF2889" s="114"/>
      <c r="ABG2889" s="114"/>
      <c r="ABH2889" s="114"/>
      <c r="ABI2889" s="114"/>
      <c r="ABJ2889" s="114"/>
      <c r="ABK2889" s="114"/>
      <c r="ABL2889" s="114"/>
      <c r="ABM2889" s="114"/>
      <c r="ABN2889" s="114"/>
      <c r="ABO2889" s="114"/>
      <c r="ABP2889" s="114"/>
      <c r="ABQ2889" s="114"/>
      <c r="ABR2889" s="114"/>
      <c r="ABS2889" s="114"/>
      <c r="ABT2889" s="114"/>
      <c r="ABU2889" s="114"/>
      <c r="ABV2889" s="114"/>
      <c r="ABW2889" s="114"/>
      <c r="ABX2889" s="114"/>
      <c r="ABY2889" s="114"/>
      <c r="ABZ2889" s="114"/>
      <c r="ACA2889" s="114"/>
      <c r="ACB2889" s="114"/>
      <c r="ACC2889" s="114"/>
      <c r="ACD2889" s="114"/>
      <c r="ACE2889" s="114"/>
      <c r="ACF2889" s="114"/>
      <c r="ACG2889" s="114"/>
      <c r="ACH2889" s="114"/>
      <c r="ACI2889" s="114"/>
      <c r="ACJ2889" s="114"/>
      <c r="ACK2889" s="114"/>
      <c r="ACL2889" s="114"/>
      <c r="ACM2889" s="114"/>
      <c r="ACN2889" s="114"/>
      <c r="ACO2889" s="114"/>
      <c r="ACP2889" s="114"/>
      <c r="ACQ2889" s="114"/>
      <c r="ACR2889" s="114"/>
      <c r="ACS2889" s="114"/>
      <c r="ACT2889" s="114"/>
      <c r="ACU2889" s="114"/>
      <c r="ACV2889" s="114"/>
      <c r="ACW2889" s="114"/>
      <c r="ACX2889" s="114"/>
      <c r="ACY2889" s="114"/>
      <c r="ACZ2889" s="114"/>
      <c r="ADA2889" s="114"/>
      <c r="ADB2889" s="114"/>
      <c r="ADC2889" s="114"/>
      <c r="ADD2889" s="114"/>
      <c r="ADE2889" s="114"/>
      <c r="ADF2889" s="114"/>
      <c r="ADG2889" s="114"/>
      <c r="ADH2889" s="114"/>
      <c r="ADI2889" s="114"/>
      <c r="ADJ2889" s="114"/>
      <c r="ADK2889" s="114"/>
      <c r="ADL2889" s="114"/>
      <c r="ADM2889" s="114"/>
      <c r="ADN2889" s="114"/>
      <c r="ADO2889" s="114"/>
      <c r="ADP2889" s="114"/>
      <c r="ADQ2889" s="114"/>
      <c r="ADR2889" s="114"/>
      <c r="ADS2889" s="114"/>
      <c r="ADT2889" s="114"/>
      <c r="ADU2889" s="114"/>
      <c r="ADV2889" s="114"/>
      <c r="ADW2889" s="114"/>
      <c r="ADX2889" s="114"/>
      <c r="ADY2889" s="114"/>
      <c r="ADZ2889" s="114"/>
      <c r="AEA2889" s="114"/>
      <c r="AEB2889" s="114"/>
      <c r="AEC2889" s="114"/>
      <c r="AED2889" s="114"/>
      <c r="AEE2889" s="114"/>
      <c r="AEF2889" s="114"/>
      <c r="AEG2889" s="114"/>
      <c r="AEH2889" s="114"/>
      <c r="AEI2889" s="114"/>
      <c r="AEJ2889" s="114"/>
      <c r="AEK2889" s="114"/>
      <c r="AEL2889" s="114"/>
      <c r="AEM2889" s="114"/>
      <c r="AEN2889" s="114"/>
      <c r="AEO2889" s="114"/>
      <c r="AEP2889" s="114"/>
      <c r="AEQ2889" s="114"/>
      <c r="AER2889" s="114"/>
      <c r="AES2889" s="114"/>
      <c r="AET2889" s="114"/>
      <c r="AEU2889" s="114"/>
      <c r="AEV2889" s="114"/>
      <c r="AEW2889" s="114"/>
      <c r="AEX2889" s="114"/>
      <c r="AEY2889" s="114"/>
      <c r="AEZ2889" s="114"/>
      <c r="AFA2889" s="114"/>
      <c r="AFB2889" s="114"/>
      <c r="AFC2889" s="114"/>
      <c r="AFD2889" s="114"/>
      <c r="AFE2889" s="114"/>
      <c r="AFF2889" s="114"/>
      <c r="AFG2889" s="114"/>
      <c r="AFH2889" s="114"/>
      <c r="AFI2889" s="114"/>
      <c r="AFJ2889" s="114"/>
      <c r="AFK2889" s="114"/>
      <c r="AFL2889" s="114"/>
      <c r="AFM2889" s="114"/>
      <c r="AFN2889" s="114"/>
      <c r="AFO2889" s="114"/>
      <c r="AFP2889" s="114"/>
      <c r="AFQ2889" s="114"/>
      <c r="AFR2889" s="114"/>
      <c r="AFS2889" s="114"/>
      <c r="AFT2889" s="114"/>
      <c r="AFU2889" s="114"/>
      <c r="AFV2889" s="114"/>
      <c r="AFW2889" s="114"/>
      <c r="AFX2889" s="114"/>
      <c r="AFY2889" s="114"/>
      <c r="AFZ2889" s="114"/>
      <c r="AGA2889" s="114"/>
      <c r="AGB2889" s="114"/>
      <c r="AGC2889" s="114"/>
      <c r="AGD2889" s="114"/>
      <c r="AGE2889" s="114"/>
      <c r="AGF2889" s="114"/>
      <c r="AGG2889" s="114"/>
      <c r="AGH2889" s="114"/>
      <c r="AGI2889" s="114"/>
      <c r="AGJ2889" s="114"/>
      <c r="AGK2889" s="114"/>
      <c r="AGL2889" s="114"/>
      <c r="AGM2889" s="114"/>
      <c r="AGN2889" s="114"/>
      <c r="AGO2889" s="114"/>
      <c r="AGP2889" s="114"/>
      <c r="AGQ2889" s="114"/>
      <c r="AGR2889" s="114"/>
      <c r="AGS2889" s="114"/>
      <c r="AGT2889" s="114"/>
      <c r="AGU2889" s="114"/>
      <c r="AGV2889" s="114"/>
      <c r="AGW2889" s="114"/>
      <c r="AGX2889" s="114"/>
      <c r="AGY2889" s="114"/>
      <c r="AGZ2889" s="114"/>
      <c r="AHA2889" s="114"/>
      <c r="AHB2889" s="114"/>
      <c r="AHC2889" s="114"/>
      <c r="AHD2889" s="114"/>
      <c r="AHE2889" s="114"/>
      <c r="AHF2889" s="114"/>
      <c r="AHG2889" s="114"/>
      <c r="AHH2889" s="114"/>
      <c r="AHI2889" s="114"/>
      <c r="AHJ2889" s="114"/>
      <c r="AHK2889" s="114"/>
      <c r="AHL2889" s="114"/>
      <c r="AHM2889" s="114"/>
      <c r="AHN2889" s="114"/>
      <c r="AHO2889" s="114"/>
      <c r="AHP2889" s="114"/>
      <c r="AHQ2889" s="114"/>
      <c r="AHR2889" s="114"/>
      <c r="AHS2889" s="114"/>
      <c r="AHT2889" s="114"/>
      <c r="AHU2889" s="114"/>
      <c r="AHV2889" s="114"/>
      <c r="AHW2889" s="114"/>
      <c r="AHX2889" s="114"/>
      <c r="AHY2889" s="114"/>
      <c r="AHZ2889" s="114"/>
      <c r="AIA2889" s="114"/>
      <c r="AIB2889" s="114"/>
      <c r="AIC2889" s="114"/>
      <c r="AID2889" s="114"/>
      <c r="AIE2889" s="114"/>
      <c r="AIF2889" s="114"/>
      <c r="AIG2889" s="114"/>
      <c r="AIH2889" s="114"/>
      <c r="AII2889" s="114"/>
      <c r="AIJ2889" s="114"/>
      <c r="AIK2889" s="114"/>
      <c r="AIL2889" s="114"/>
      <c r="AIM2889" s="114"/>
      <c r="AIN2889" s="114"/>
      <c r="AIO2889" s="114"/>
      <c r="AIP2889" s="114"/>
      <c r="AIQ2889" s="114"/>
      <c r="AIR2889" s="114"/>
      <c r="AIS2889" s="114"/>
      <c r="AIT2889" s="114"/>
      <c r="AIU2889" s="114"/>
      <c r="AIV2889" s="114"/>
      <c r="AIW2889" s="114"/>
      <c r="AIX2889" s="114"/>
      <c r="AIY2889" s="114"/>
      <c r="AIZ2889" s="114"/>
      <c r="AJA2889" s="114"/>
      <c r="AJB2889" s="114"/>
      <c r="AJC2889" s="114"/>
      <c r="AJD2889" s="114"/>
      <c r="AJE2889" s="114"/>
      <c r="AJF2889" s="114"/>
      <c r="AJG2889" s="114"/>
      <c r="AJH2889" s="114"/>
      <c r="AJI2889" s="114"/>
      <c r="AJJ2889" s="114"/>
      <c r="AJK2889" s="114"/>
      <c r="AJL2889" s="114"/>
      <c r="AJM2889" s="114"/>
      <c r="AJN2889" s="114"/>
      <c r="AJO2889" s="114"/>
      <c r="AJP2889" s="114"/>
      <c r="AJQ2889" s="114"/>
      <c r="AJR2889" s="114"/>
      <c r="AJS2889" s="114"/>
      <c r="AJT2889" s="114"/>
      <c r="AJU2889" s="114"/>
      <c r="AJV2889" s="114"/>
      <c r="AJW2889" s="114"/>
      <c r="AJX2889" s="114"/>
      <c r="AJY2889" s="114"/>
      <c r="AJZ2889" s="114"/>
      <c r="AKA2889" s="114"/>
      <c r="AKB2889" s="114"/>
      <c r="AKC2889" s="114"/>
      <c r="AKD2889" s="114"/>
      <c r="AKE2889" s="114"/>
      <c r="AKF2889" s="114"/>
      <c r="AKG2889" s="114"/>
      <c r="AKH2889" s="114"/>
      <c r="AKI2889" s="114"/>
      <c r="AKJ2889" s="114"/>
      <c r="AKK2889" s="114"/>
      <c r="AKL2889" s="114"/>
      <c r="AKM2889" s="114"/>
      <c r="AKN2889" s="114"/>
      <c r="AKO2889" s="114"/>
      <c r="AKP2889" s="114"/>
      <c r="AKQ2889" s="114"/>
      <c r="AKR2889" s="114"/>
      <c r="AKS2889" s="114"/>
      <c r="AKT2889" s="114"/>
      <c r="AKU2889" s="114"/>
      <c r="AKV2889" s="114"/>
      <c r="AKW2889" s="114"/>
      <c r="AKX2889" s="114"/>
      <c r="AKY2889" s="114"/>
      <c r="AKZ2889" s="114"/>
      <c r="ALA2889" s="114"/>
      <c r="ALB2889" s="114"/>
      <c r="ALC2889" s="114"/>
      <c r="ALD2889" s="114"/>
      <c r="ALE2889" s="114"/>
      <c r="ALF2889" s="114"/>
      <c r="ALG2889" s="114"/>
      <c r="ALH2889" s="114"/>
      <c r="ALI2889" s="114"/>
      <c r="ALJ2889" s="114"/>
      <c r="ALK2889" s="114"/>
      <c r="ALL2889" s="114"/>
      <c r="ALM2889" s="114"/>
      <c r="ALN2889" s="114"/>
      <c r="ALO2889" s="114"/>
      <c r="ALP2889" s="114"/>
      <c r="ALQ2889" s="114"/>
      <c r="ALR2889" s="114"/>
      <c r="ALS2889" s="114"/>
      <c r="ALT2889" s="114"/>
      <c r="ALU2889" s="114"/>
      <c r="ALV2889" s="114"/>
      <c r="ALW2889" s="114"/>
      <c r="ALX2889" s="114"/>
      <c r="ALY2889" s="114"/>
      <c r="ALZ2889" s="114"/>
      <c r="AMA2889" s="114"/>
      <c r="AMB2889" s="114"/>
      <c r="AMC2889" s="114"/>
      <c r="AMD2889" s="114"/>
      <c r="AME2889" s="114"/>
      <c r="AMF2889" s="114"/>
      <c r="AMG2889" s="114"/>
      <c r="AMH2889" s="114"/>
      <c r="AMI2889" s="114"/>
      <c r="AMJ2889" s="114"/>
      <c r="AMK2889" s="114"/>
      <c r="AML2889" s="114"/>
      <c r="AMM2889" s="114"/>
      <c r="AMN2889" s="114"/>
      <c r="AMO2889" s="114"/>
      <c r="AMP2889" s="114"/>
      <c r="AMQ2889" s="114"/>
      <c r="AMR2889" s="114"/>
      <c r="AMS2889" s="114"/>
      <c r="AMT2889" s="114"/>
      <c r="AMU2889" s="114"/>
      <c r="AMV2889" s="114"/>
      <c r="AMW2889" s="114"/>
      <c r="AMX2889" s="114"/>
      <c r="AMY2889" s="114"/>
      <c r="AMZ2889" s="114"/>
      <c r="ANA2889" s="114"/>
      <c r="ANB2889" s="114"/>
      <c r="ANC2889" s="114"/>
      <c r="AND2889" s="114"/>
      <c r="ANE2889" s="114"/>
      <c r="ANF2889" s="114"/>
      <c r="ANG2889" s="114"/>
      <c r="ANH2889" s="114"/>
      <c r="ANI2889" s="114"/>
      <c r="ANJ2889" s="114"/>
      <c r="ANK2889" s="114"/>
      <c r="ANL2889" s="114"/>
      <c r="ANM2889" s="114"/>
      <c r="ANN2889" s="114"/>
      <c r="ANO2889" s="114"/>
      <c r="ANP2889" s="114"/>
      <c r="ANQ2889" s="114"/>
      <c r="ANR2889" s="114"/>
      <c r="ANS2889" s="114"/>
      <c r="ANT2889" s="114"/>
      <c r="ANU2889" s="114"/>
      <c r="ANV2889" s="114"/>
      <c r="ANW2889" s="114"/>
      <c r="ANX2889" s="114"/>
      <c r="ANY2889" s="114"/>
      <c r="ANZ2889" s="114"/>
      <c r="AOA2889" s="114"/>
      <c r="AOB2889" s="114"/>
      <c r="AOC2889" s="114"/>
      <c r="AOD2889" s="114"/>
      <c r="AOE2889" s="114"/>
      <c r="AOF2889" s="114"/>
      <c r="AOG2889" s="114"/>
      <c r="AOH2889" s="114"/>
      <c r="AOI2889" s="114"/>
      <c r="AOJ2889" s="114"/>
      <c r="AOK2889" s="114"/>
      <c r="AOL2889" s="114"/>
      <c r="AOM2889" s="114"/>
      <c r="AON2889" s="114"/>
      <c r="AOO2889" s="114"/>
      <c r="AOP2889" s="114"/>
      <c r="AOQ2889" s="114"/>
      <c r="AOR2889" s="114"/>
      <c r="AOS2889" s="114"/>
      <c r="AOT2889" s="114"/>
      <c r="AOU2889" s="114"/>
      <c r="AOV2889" s="114"/>
      <c r="AOW2889" s="114"/>
      <c r="AOX2889" s="114"/>
      <c r="AOY2889" s="114"/>
      <c r="AOZ2889" s="114"/>
      <c r="APA2889" s="114"/>
      <c r="APB2889" s="114"/>
      <c r="APC2889" s="114"/>
      <c r="APD2889" s="114"/>
      <c r="APE2889" s="114"/>
      <c r="APF2889" s="114"/>
      <c r="APG2889" s="114"/>
      <c r="APH2889" s="114"/>
      <c r="API2889" s="114"/>
      <c r="APJ2889" s="114"/>
      <c r="APK2889" s="114"/>
      <c r="APL2889" s="114"/>
      <c r="APM2889" s="114"/>
      <c r="APN2889" s="114"/>
      <c r="APO2889" s="114"/>
      <c r="APP2889" s="114"/>
      <c r="APQ2889" s="114"/>
      <c r="APR2889" s="114"/>
      <c r="APS2889" s="114"/>
      <c r="APT2889" s="114"/>
      <c r="APU2889" s="114"/>
      <c r="APV2889" s="114"/>
      <c r="APW2889" s="114"/>
      <c r="APX2889" s="114"/>
      <c r="APY2889" s="114"/>
      <c r="APZ2889" s="114"/>
      <c r="AQA2889" s="114"/>
      <c r="AQB2889" s="114"/>
      <c r="AQC2889" s="114"/>
      <c r="AQD2889" s="114"/>
      <c r="AQE2889" s="114"/>
      <c r="AQF2889" s="114"/>
      <c r="AQG2889" s="114"/>
      <c r="AQH2889" s="114"/>
      <c r="AQI2889" s="114"/>
      <c r="AQJ2889" s="114"/>
      <c r="AQK2889" s="114"/>
      <c r="AQL2889" s="114"/>
      <c r="AQM2889" s="114"/>
      <c r="AQN2889" s="114"/>
      <c r="AQO2889" s="114"/>
      <c r="AQP2889" s="114"/>
      <c r="AQQ2889" s="114"/>
      <c r="AQR2889" s="114"/>
      <c r="AQS2889" s="114"/>
      <c r="AQT2889" s="114"/>
      <c r="AQU2889" s="114"/>
      <c r="AQV2889" s="114"/>
      <c r="AQW2889" s="114"/>
      <c r="AQX2889" s="114"/>
      <c r="AQY2889" s="114"/>
      <c r="AQZ2889" s="114"/>
      <c r="ARA2889" s="114"/>
      <c r="ARB2889" s="114"/>
      <c r="ARC2889" s="114"/>
      <c r="ARD2889" s="114"/>
      <c r="ARE2889" s="114"/>
      <c r="ARF2889" s="114"/>
      <c r="ARG2889" s="114"/>
      <c r="ARH2889" s="114"/>
      <c r="ARI2889" s="114"/>
      <c r="ARJ2889" s="114"/>
      <c r="ARK2889" s="114"/>
      <c r="ARL2889" s="114"/>
      <c r="ARM2889" s="114"/>
      <c r="ARN2889" s="114"/>
      <c r="ARO2889" s="114"/>
      <c r="ARP2889" s="114"/>
      <c r="ARQ2889" s="114"/>
      <c r="ARR2889" s="114"/>
      <c r="ARS2889" s="114"/>
      <c r="ART2889" s="114"/>
      <c r="ARU2889" s="114"/>
      <c r="ARV2889" s="114"/>
      <c r="ARW2889" s="114"/>
      <c r="ARX2889" s="114"/>
      <c r="ARY2889" s="114"/>
      <c r="ARZ2889" s="114"/>
      <c r="ASA2889" s="114"/>
      <c r="ASB2889" s="114"/>
      <c r="ASC2889" s="114"/>
      <c r="ASD2889" s="114"/>
      <c r="ASE2889" s="114"/>
      <c r="ASF2889" s="114"/>
      <c r="ASG2889" s="114"/>
      <c r="ASH2889" s="114"/>
      <c r="ASI2889" s="114"/>
      <c r="ASJ2889" s="114"/>
      <c r="ASK2889" s="114"/>
      <c r="ASL2889" s="114"/>
      <c r="ASM2889" s="114"/>
      <c r="ASN2889" s="114"/>
      <c r="ASO2889" s="114"/>
      <c r="ASP2889" s="114"/>
      <c r="ASQ2889" s="114"/>
      <c r="ASR2889" s="114"/>
      <c r="ASS2889" s="114"/>
      <c r="AST2889" s="114"/>
      <c r="ASU2889" s="114"/>
      <c r="ASV2889" s="114"/>
      <c r="ASW2889" s="114"/>
      <c r="ASX2889" s="114"/>
      <c r="ASY2889" s="114"/>
      <c r="ASZ2889" s="114"/>
      <c r="ATA2889" s="114"/>
      <c r="ATB2889" s="114"/>
      <c r="ATC2889" s="114"/>
      <c r="ATD2889" s="114"/>
      <c r="ATE2889" s="114"/>
      <c r="ATF2889" s="114"/>
      <c r="ATG2889" s="114"/>
      <c r="ATH2889" s="114"/>
      <c r="ATI2889" s="114"/>
      <c r="ATJ2889" s="114"/>
      <c r="ATK2889" s="114"/>
      <c r="ATL2889" s="114"/>
      <c r="ATM2889" s="114"/>
      <c r="ATN2889" s="114"/>
      <c r="ATO2889" s="114"/>
      <c r="ATP2889" s="114"/>
      <c r="ATQ2889" s="114"/>
      <c r="ATR2889" s="114"/>
      <c r="ATS2889" s="114"/>
      <c r="ATT2889" s="114"/>
      <c r="ATU2889" s="114"/>
      <c r="ATV2889" s="114"/>
      <c r="ATW2889" s="114"/>
      <c r="ATX2889" s="114"/>
      <c r="ATY2889" s="114"/>
      <c r="ATZ2889" s="114"/>
      <c r="AUA2889" s="114"/>
      <c r="AUB2889" s="114"/>
      <c r="AUC2889" s="114"/>
      <c r="AUD2889" s="114"/>
      <c r="AUE2889" s="114"/>
      <c r="AUF2889" s="114"/>
      <c r="AUG2889" s="114"/>
      <c r="AUH2889" s="114"/>
      <c r="AUI2889" s="114"/>
      <c r="AUJ2889" s="114"/>
      <c r="AUK2889" s="114"/>
      <c r="AUL2889" s="114"/>
      <c r="AUM2889" s="114"/>
      <c r="AUN2889" s="114"/>
      <c r="AUO2889" s="114"/>
      <c r="AUP2889" s="114"/>
      <c r="AUQ2889" s="114"/>
      <c r="AUR2889" s="114"/>
      <c r="AUS2889" s="114"/>
      <c r="AUT2889" s="114"/>
      <c r="AUU2889" s="114"/>
      <c r="AUV2889" s="114"/>
      <c r="AUW2889" s="114"/>
      <c r="AUX2889" s="114"/>
      <c r="AUY2889" s="114"/>
      <c r="AUZ2889" s="114"/>
      <c r="AVA2889" s="114"/>
      <c r="AVB2889" s="114"/>
      <c r="AVC2889" s="114"/>
      <c r="AVD2889" s="114"/>
      <c r="AVE2889" s="114"/>
      <c r="AVF2889" s="114"/>
      <c r="AVG2889" s="114"/>
      <c r="AVH2889" s="114"/>
      <c r="AVI2889" s="114"/>
      <c r="AVJ2889" s="114"/>
      <c r="AVK2889" s="114"/>
      <c r="AVL2889" s="114"/>
      <c r="AVM2889" s="114"/>
      <c r="AVN2889" s="114"/>
      <c r="AVO2889" s="114"/>
      <c r="AVP2889" s="114"/>
      <c r="AVQ2889" s="114"/>
      <c r="AVR2889" s="114"/>
      <c r="AVS2889" s="114"/>
      <c r="AVT2889" s="114"/>
      <c r="AVU2889" s="114"/>
      <c r="AVV2889" s="114"/>
      <c r="AVW2889" s="114"/>
      <c r="AVX2889" s="114"/>
      <c r="AVY2889" s="114"/>
      <c r="AVZ2889" s="114"/>
      <c r="AWA2889" s="114"/>
      <c r="AWB2889" s="114"/>
      <c r="AWC2889" s="114"/>
      <c r="AWD2889" s="114"/>
      <c r="AWE2889" s="114"/>
      <c r="AWF2889" s="114"/>
      <c r="AWG2889" s="114"/>
      <c r="AWH2889" s="114"/>
      <c r="AWI2889" s="114"/>
      <c r="AWJ2889" s="114"/>
      <c r="AWK2889" s="114"/>
      <c r="AWL2889" s="114"/>
      <c r="AWM2889" s="114"/>
      <c r="AWN2889" s="114"/>
      <c r="AWO2889" s="114"/>
      <c r="AWP2889" s="114"/>
      <c r="AWQ2889" s="114"/>
      <c r="AWR2889" s="114"/>
      <c r="AWS2889" s="114"/>
      <c r="AWT2889" s="114"/>
      <c r="AWU2889" s="114"/>
      <c r="AWV2889" s="114"/>
      <c r="AWW2889" s="114"/>
      <c r="AWX2889" s="114"/>
      <c r="AWY2889" s="114"/>
      <c r="AWZ2889" s="114"/>
      <c r="AXA2889" s="114"/>
      <c r="AXB2889" s="114"/>
      <c r="AXC2889" s="114"/>
      <c r="AXD2889" s="114"/>
      <c r="AXE2889" s="114"/>
      <c r="AXF2889" s="114"/>
      <c r="AXG2889" s="114"/>
      <c r="AXH2889" s="114"/>
      <c r="AXI2889" s="114"/>
      <c r="AXJ2889" s="114"/>
      <c r="AXK2889" s="114"/>
      <c r="AXL2889" s="114"/>
      <c r="AXM2889" s="114"/>
      <c r="AXN2889" s="114"/>
      <c r="AXO2889" s="114"/>
      <c r="AXP2889" s="114"/>
      <c r="AXQ2889" s="114"/>
      <c r="AXR2889" s="114"/>
      <c r="AXS2889" s="114"/>
      <c r="AXT2889" s="114"/>
      <c r="AXU2889" s="114"/>
      <c r="AXV2889" s="114"/>
      <c r="AXW2889" s="114"/>
      <c r="AXX2889" s="114"/>
      <c r="AXY2889" s="114"/>
      <c r="AXZ2889" s="114"/>
      <c r="AYA2889" s="114"/>
      <c r="AYB2889" s="114"/>
      <c r="AYC2889" s="114"/>
      <c r="AYD2889" s="114"/>
      <c r="AYE2889" s="114"/>
      <c r="AYF2889" s="114"/>
      <c r="AYG2889" s="114"/>
      <c r="AYH2889" s="114"/>
      <c r="AYI2889" s="114"/>
      <c r="AYJ2889" s="114"/>
      <c r="AYK2889" s="114"/>
      <c r="AYL2889" s="114"/>
      <c r="AYM2889" s="114"/>
      <c r="AYN2889" s="114"/>
      <c r="AYO2889" s="114"/>
      <c r="AYP2889" s="114"/>
      <c r="AYQ2889" s="114"/>
      <c r="AYR2889" s="114"/>
      <c r="AYS2889" s="114"/>
      <c r="AYT2889" s="114"/>
      <c r="AYU2889" s="114"/>
      <c r="AYV2889" s="114"/>
      <c r="AYW2889" s="114"/>
      <c r="AYX2889" s="114"/>
      <c r="AYY2889" s="114"/>
      <c r="AYZ2889" s="114"/>
      <c r="AZA2889" s="114"/>
      <c r="AZB2889" s="114"/>
      <c r="AZC2889" s="114"/>
      <c r="AZD2889" s="114"/>
      <c r="AZE2889" s="114"/>
      <c r="AZF2889" s="114"/>
      <c r="AZG2889" s="114"/>
      <c r="AZH2889" s="114"/>
      <c r="AZI2889" s="114"/>
      <c r="AZJ2889" s="114"/>
      <c r="AZK2889" s="114"/>
      <c r="AZL2889" s="114"/>
      <c r="AZM2889" s="114"/>
      <c r="AZN2889" s="114"/>
      <c r="AZO2889" s="114"/>
      <c r="AZP2889" s="114"/>
      <c r="AZQ2889" s="114"/>
      <c r="AZR2889" s="114"/>
      <c r="AZS2889" s="114"/>
      <c r="AZT2889" s="114"/>
      <c r="AZU2889" s="114"/>
      <c r="AZV2889" s="114"/>
      <c r="AZW2889" s="114"/>
      <c r="AZX2889" s="114"/>
      <c r="AZY2889" s="114"/>
      <c r="AZZ2889" s="114"/>
      <c r="BAA2889" s="114"/>
      <c r="BAB2889" s="114"/>
      <c r="BAC2889" s="114"/>
      <c r="BAD2889" s="114"/>
      <c r="BAE2889" s="114"/>
      <c r="BAF2889" s="114"/>
      <c r="BAG2889" s="114"/>
      <c r="BAH2889" s="114"/>
      <c r="BAI2889" s="114"/>
      <c r="BAJ2889" s="114"/>
      <c r="BAK2889" s="114"/>
      <c r="BAL2889" s="114"/>
      <c r="BAM2889" s="114"/>
      <c r="BAN2889" s="114"/>
      <c r="BAO2889" s="114"/>
      <c r="BAP2889" s="114"/>
      <c r="BAQ2889" s="114"/>
      <c r="BAR2889" s="114"/>
      <c r="BAS2889" s="114"/>
      <c r="BAT2889" s="114"/>
      <c r="BAU2889" s="114"/>
      <c r="BAV2889" s="114"/>
      <c r="BAW2889" s="114"/>
      <c r="BAX2889" s="114"/>
      <c r="BAY2889" s="114"/>
      <c r="BAZ2889" s="114"/>
      <c r="BBA2889" s="114"/>
      <c r="BBB2889" s="114"/>
      <c r="BBC2889" s="114"/>
      <c r="BBD2889" s="114"/>
      <c r="BBE2889" s="114"/>
      <c r="BBF2889" s="114"/>
      <c r="BBG2889" s="114"/>
      <c r="BBH2889" s="114"/>
      <c r="BBI2889" s="114"/>
      <c r="BBJ2889" s="114"/>
      <c r="BBK2889" s="114"/>
      <c r="BBL2889" s="114"/>
      <c r="BBM2889" s="114"/>
      <c r="BBN2889" s="114"/>
      <c r="BBO2889" s="114"/>
      <c r="BBP2889" s="114"/>
      <c r="BBQ2889" s="114"/>
      <c r="BBR2889" s="114"/>
      <c r="BBS2889" s="114"/>
      <c r="BBT2889" s="114"/>
      <c r="BBU2889" s="114"/>
      <c r="BBV2889" s="114"/>
      <c r="BBW2889" s="114"/>
      <c r="BBX2889" s="114"/>
      <c r="BBY2889" s="114"/>
      <c r="BBZ2889" s="114"/>
      <c r="BCA2889" s="114"/>
      <c r="BCB2889" s="114"/>
      <c r="BCC2889" s="114"/>
      <c r="BCD2889" s="114"/>
      <c r="BCE2889" s="114"/>
      <c r="BCF2889" s="114"/>
      <c r="BCG2889" s="114"/>
      <c r="BCH2889" s="114"/>
      <c r="BCI2889" s="114"/>
      <c r="BCJ2889" s="114"/>
      <c r="BCK2889" s="114"/>
      <c r="BCL2889" s="114"/>
      <c r="BCM2889" s="114"/>
      <c r="BCN2889" s="114"/>
      <c r="BCO2889" s="114"/>
      <c r="BCP2889" s="114"/>
      <c r="BCQ2889" s="114"/>
      <c r="BCR2889" s="114"/>
      <c r="BCS2889" s="114"/>
      <c r="BCT2889" s="114"/>
      <c r="BCU2889" s="114"/>
      <c r="BCV2889" s="114"/>
      <c r="BCW2889" s="114"/>
      <c r="BCX2889" s="114"/>
      <c r="BCY2889" s="114"/>
      <c r="BCZ2889" s="114"/>
      <c r="BDA2889" s="114"/>
      <c r="BDB2889" s="114"/>
      <c r="BDC2889" s="114"/>
      <c r="BDD2889" s="114"/>
      <c r="BDE2889" s="114"/>
      <c r="BDF2889" s="114"/>
      <c r="BDG2889" s="114"/>
      <c r="BDH2889" s="114"/>
      <c r="BDI2889" s="114"/>
      <c r="BDJ2889" s="114"/>
      <c r="BDK2889" s="114"/>
      <c r="BDL2889" s="114"/>
      <c r="BDM2889" s="114"/>
      <c r="BDN2889" s="114"/>
      <c r="BDO2889" s="114"/>
      <c r="BDP2889" s="114"/>
      <c r="BDQ2889" s="114"/>
      <c r="BDR2889" s="114"/>
      <c r="BDS2889" s="114"/>
      <c r="BDT2889" s="114"/>
      <c r="BDU2889" s="114"/>
      <c r="BDV2889" s="114"/>
      <c r="BDW2889" s="114"/>
      <c r="BDX2889" s="114"/>
      <c r="BDY2889" s="114"/>
      <c r="BDZ2889" s="114"/>
      <c r="BEA2889" s="114"/>
      <c r="BEB2889" s="114"/>
      <c r="BEC2889" s="114"/>
      <c r="BED2889" s="114"/>
      <c r="BEE2889" s="114"/>
      <c r="BEF2889" s="114"/>
      <c r="BEG2889" s="114"/>
      <c r="BEH2889" s="114"/>
      <c r="BEI2889" s="114"/>
      <c r="BEJ2889" s="114"/>
      <c r="BEK2889" s="114"/>
      <c r="BEL2889" s="114"/>
      <c r="BEM2889" s="114"/>
      <c r="BEN2889" s="114"/>
      <c r="BEO2889" s="114"/>
      <c r="BEP2889" s="114"/>
      <c r="BEQ2889" s="114"/>
      <c r="BER2889" s="114"/>
      <c r="BES2889" s="114"/>
      <c r="BET2889" s="114"/>
      <c r="BEU2889" s="114"/>
      <c r="BEV2889" s="114"/>
      <c r="BEW2889" s="114"/>
      <c r="BEX2889" s="114"/>
      <c r="BEY2889" s="114"/>
      <c r="BEZ2889" s="114"/>
      <c r="BFA2889" s="114"/>
      <c r="BFB2889" s="114"/>
      <c r="BFC2889" s="114"/>
      <c r="BFD2889" s="114"/>
      <c r="BFE2889" s="114"/>
      <c r="BFF2889" s="114"/>
      <c r="BFG2889" s="114"/>
      <c r="BFH2889" s="114"/>
      <c r="BFI2889" s="114"/>
      <c r="BFJ2889" s="114"/>
      <c r="BFK2889" s="114"/>
      <c r="BFL2889" s="114"/>
      <c r="BFM2889" s="114"/>
      <c r="BFN2889" s="114"/>
      <c r="BFO2889" s="114"/>
      <c r="BFP2889" s="114"/>
      <c r="BFQ2889" s="114"/>
      <c r="BFR2889" s="114"/>
      <c r="BFS2889" s="114"/>
      <c r="BFT2889" s="114"/>
      <c r="BFU2889" s="114"/>
      <c r="BFV2889" s="114"/>
      <c r="BFW2889" s="114"/>
      <c r="BFX2889" s="114"/>
      <c r="BFY2889" s="114"/>
      <c r="BFZ2889" s="114"/>
      <c r="BGA2889" s="114"/>
      <c r="BGB2889" s="114"/>
      <c r="BGC2889" s="114"/>
      <c r="BGD2889" s="114"/>
      <c r="BGE2889" s="114"/>
      <c r="BGF2889" s="114"/>
      <c r="BGG2889" s="114"/>
      <c r="BGH2889" s="114"/>
      <c r="BGI2889" s="114"/>
      <c r="BGJ2889" s="114"/>
      <c r="BGK2889" s="114"/>
      <c r="BGL2889" s="114"/>
      <c r="BGM2889" s="114"/>
      <c r="BGN2889" s="114"/>
      <c r="BGO2889" s="114"/>
      <c r="BGP2889" s="114"/>
      <c r="BGQ2889" s="114"/>
      <c r="BGR2889" s="114"/>
      <c r="BGS2889" s="114"/>
      <c r="BGT2889" s="114"/>
      <c r="BGU2889" s="114"/>
      <c r="BGV2889" s="114"/>
      <c r="BGW2889" s="114"/>
      <c r="BGX2889" s="114"/>
      <c r="BGY2889" s="114"/>
      <c r="BGZ2889" s="114"/>
      <c r="BHA2889" s="114"/>
      <c r="BHB2889" s="114"/>
      <c r="BHC2889" s="114"/>
      <c r="BHD2889" s="114"/>
      <c r="BHE2889" s="114"/>
      <c r="BHF2889" s="114"/>
      <c r="BHG2889" s="114"/>
      <c r="BHH2889" s="114"/>
      <c r="BHI2889" s="114"/>
      <c r="BHJ2889" s="114"/>
      <c r="BHK2889" s="114"/>
      <c r="BHL2889" s="114"/>
      <c r="BHM2889" s="114"/>
      <c r="BHN2889" s="114"/>
      <c r="BHO2889" s="114"/>
      <c r="BHP2889" s="114"/>
      <c r="BHQ2889" s="114"/>
      <c r="BHR2889" s="114"/>
      <c r="BHS2889" s="114"/>
      <c r="BHT2889" s="114"/>
      <c r="BHU2889" s="114"/>
      <c r="BHV2889" s="114"/>
      <c r="BHW2889" s="114"/>
      <c r="BHX2889" s="114"/>
      <c r="BHY2889" s="114"/>
      <c r="BHZ2889" s="114"/>
      <c r="BIA2889" s="114"/>
      <c r="BIB2889" s="114"/>
      <c r="BIC2889" s="114"/>
      <c r="BID2889" s="114"/>
      <c r="BIE2889" s="114"/>
      <c r="BIF2889" s="114"/>
      <c r="BIG2889" s="114"/>
      <c r="BIH2889" s="114"/>
      <c r="BII2889" s="114"/>
      <c r="BIJ2889" s="114"/>
      <c r="BIK2889" s="114"/>
      <c r="BIL2889" s="114"/>
      <c r="BIM2889" s="114"/>
      <c r="BIN2889" s="114"/>
      <c r="BIO2889" s="114"/>
      <c r="BIP2889" s="114"/>
      <c r="BIQ2889" s="114"/>
      <c r="BIR2889" s="114"/>
      <c r="BIS2889" s="114"/>
      <c r="BIT2889" s="114"/>
      <c r="BIU2889" s="114"/>
      <c r="BIV2889" s="114"/>
      <c r="BIW2889" s="114"/>
      <c r="BIX2889" s="114"/>
      <c r="BIY2889" s="114"/>
      <c r="BIZ2889" s="114"/>
      <c r="BJA2889" s="114"/>
      <c r="BJB2889" s="114"/>
      <c r="BJC2889" s="114"/>
      <c r="BJD2889" s="114"/>
      <c r="BJE2889" s="114"/>
      <c r="BJF2889" s="114"/>
      <c r="BJG2889" s="114"/>
      <c r="BJH2889" s="114"/>
      <c r="BJI2889" s="114"/>
      <c r="BJJ2889" s="114"/>
      <c r="BJK2889" s="114"/>
      <c r="BJL2889" s="114"/>
      <c r="BJM2889" s="114"/>
      <c r="BJN2889" s="114"/>
      <c r="BJO2889" s="114"/>
      <c r="BJP2889" s="114"/>
      <c r="BJQ2889" s="114"/>
      <c r="BJR2889" s="114"/>
      <c r="BJS2889" s="114"/>
      <c r="BJT2889" s="114"/>
      <c r="BJU2889" s="114"/>
      <c r="BJV2889" s="114"/>
      <c r="BJW2889" s="114"/>
      <c r="BJX2889" s="114"/>
      <c r="BJY2889" s="114"/>
      <c r="BJZ2889" s="114"/>
      <c r="BKA2889" s="114"/>
      <c r="BKB2889" s="114"/>
      <c r="BKC2889" s="114"/>
      <c r="BKD2889" s="114"/>
      <c r="BKE2889" s="114"/>
      <c r="BKF2889" s="114"/>
      <c r="BKG2889" s="114"/>
      <c r="BKH2889" s="114"/>
      <c r="BKI2889" s="114"/>
      <c r="BKJ2889" s="114"/>
      <c r="BKK2889" s="114"/>
      <c r="BKL2889" s="114"/>
      <c r="BKM2889" s="114"/>
      <c r="BKN2889" s="114"/>
      <c r="BKO2889" s="114"/>
      <c r="BKP2889" s="114"/>
      <c r="BKQ2889" s="114"/>
      <c r="BKR2889" s="114"/>
      <c r="BKS2889" s="114"/>
      <c r="BKT2889" s="114"/>
      <c r="BKU2889" s="114"/>
      <c r="BKV2889" s="114"/>
      <c r="BKW2889" s="114"/>
      <c r="BKX2889" s="114"/>
      <c r="BKY2889" s="114"/>
      <c r="BKZ2889" s="114"/>
      <c r="BLA2889" s="114"/>
      <c r="BLB2889" s="114"/>
      <c r="BLC2889" s="114"/>
      <c r="BLD2889" s="114"/>
      <c r="BLE2889" s="114"/>
      <c r="BLF2889" s="114"/>
      <c r="BLG2889" s="114"/>
      <c r="BLH2889" s="114"/>
      <c r="BLI2889" s="114"/>
      <c r="BLJ2889" s="114"/>
      <c r="BLK2889" s="114"/>
      <c r="BLL2889" s="114"/>
      <c r="BLM2889" s="114"/>
      <c r="BLN2889" s="114"/>
      <c r="BLO2889" s="114"/>
      <c r="BLP2889" s="114"/>
      <c r="BLQ2889" s="114"/>
      <c r="BLR2889" s="114"/>
      <c r="BLS2889" s="114"/>
      <c r="BLT2889" s="114"/>
      <c r="BLU2889" s="114"/>
      <c r="BLV2889" s="114"/>
      <c r="BLW2889" s="114"/>
      <c r="BLX2889" s="114"/>
      <c r="BLY2889" s="114"/>
      <c r="BLZ2889" s="114"/>
      <c r="BMA2889" s="114"/>
      <c r="BMB2889" s="114"/>
      <c r="BMC2889" s="114"/>
      <c r="BMD2889" s="114"/>
      <c r="BME2889" s="114"/>
      <c r="BMF2889" s="114"/>
      <c r="BMG2889" s="114"/>
      <c r="BMH2889" s="114"/>
      <c r="BMI2889" s="114"/>
      <c r="BMJ2889" s="114"/>
      <c r="BMK2889" s="114"/>
      <c r="BML2889" s="114"/>
      <c r="BMM2889" s="114"/>
      <c r="BMN2889" s="114"/>
      <c r="BMO2889" s="114"/>
      <c r="BMP2889" s="114"/>
      <c r="BMQ2889" s="114"/>
      <c r="BMR2889" s="114"/>
      <c r="BMS2889" s="114"/>
      <c r="BMT2889" s="114"/>
      <c r="BMU2889" s="114"/>
      <c r="BMV2889" s="114"/>
      <c r="BMW2889" s="114"/>
      <c r="BMX2889" s="114"/>
      <c r="BMY2889" s="114"/>
      <c r="BMZ2889" s="114"/>
      <c r="BNA2889" s="114"/>
      <c r="BNB2889" s="114"/>
      <c r="BNC2889" s="114"/>
      <c r="BND2889" s="114"/>
      <c r="BNE2889" s="114"/>
      <c r="BNF2889" s="114"/>
      <c r="BNG2889" s="114"/>
      <c r="BNH2889" s="114"/>
      <c r="BNI2889" s="114"/>
      <c r="BNJ2889" s="114"/>
      <c r="BNK2889" s="114"/>
      <c r="BNL2889" s="114"/>
      <c r="BNM2889" s="114"/>
      <c r="BNN2889" s="114"/>
      <c r="BNO2889" s="114"/>
      <c r="BNP2889" s="114"/>
      <c r="BNQ2889" s="114"/>
      <c r="BNR2889" s="114"/>
      <c r="BNS2889" s="114"/>
      <c r="BNT2889" s="114"/>
      <c r="BNU2889" s="114"/>
      <c r="BNV2889" s="114"/>
      <c r="BNW2889" s="114"/>
      <c r="BNX2889" s="114"/>
      <c r="BNY2889" s="114"/>
      <c r="BNZ2889" s="114"/>
      <c r="BOA2889" s="114"/>
      <c r="BOB2889" s="114"/>
      <c r="BOC2889" s="114"/>
      <c r="BOD2889" s="114"/>
      <c r="BOE2889" s="114"/>
      <c r="BOF2889" s="114"/>
      <c r="BOG2889" s="114"/>
      <c r="BOH2889" s="114"/>
      <c r="BOI2889" s="114"/>
      <c r="BOJ2889" s="114"/>
      <c r="BOK2889" s="114"/>
      <c r="BOL2889" s="114"/>
      <c r="BOM2889" s="114"/>
      <c r="BON2889" s="114"/>
      <c r="BOO2889" s="114"/>
      <c r="BOP2889" s="114"/>
      <c r="BOQ2889" s="114"/>
      <c r="BOR2889" s="114"/>
      <c r="BOS2889" s="114"/>
      <c r="BOT2889" s="114"/>
      <c r="BOU2889" s="114"/>
      <c r="BOV2889" s="114"/>
      <c r="BOW2889" s="114"/>
      <c r="BOX2889" s="114"/>
      <c r="BOY2889" s="114"/>
      <c r="BOZ2889" s="114"/>
      <c r="BPA2889" s="114"/>
      <c r="BPB2889" s="114"/>
      <c r="BPC2889" s="114"/>
      <c r="BPD2889" s="114"/>
      <c r="BPE2889" s="114"/>
      <c r="BPF2889" s="114"/>
      <c r="BPG2889" s="114"/>
      <c r="BPH2889" s="114"/>
      <c r="BPI2889" s="114"/>
      <c r="BPJ2889" s="114"/>
      <c r="BPK2889" s="114"/>
      <c r="BPL2889" s="114"/>
      <c r="BPM2889" s="114"/>
      <c r="BPN2889" s="114"/>
      <c r="BPO2889" s="114"/>
      <c r="BPP2889" s="114"/>
      <c r="BPQ2889" s="114"/>
      <c r="BPR2889" s="114"/>
      <c r="BPS2889" s="114"/>
      <c r="BPT2889" s="114"/>
      <c r="BPU2889" s="114"/>
      <c r="BPV2889" s="114"/>
      <c r="BPW2889" s="114"/>
      <c r="BPX2889" s="114"/>
      <c r="BPY2889" s="114"/>
      <c r="BPZ2889" s="114"/>
      <c r="BQA2889" s="114"/>
      <c r="BQB2889" s="114"/>
      <c r="BQC2889" s="114"/>
      <c r="BQD2889" s="114"/>
      <c r="BQE2889" s="114"/>
      <c r="BQF2889" s="114"/>
      <c r="BQG2889" s="114"/>
      <c r="BQH2889" s="114"/>
      <c r="BQI2889" s="114"/>
      <c r="BQJ2889" s="114"/>
      <c r="BQK2889" s="114"/>
      <c r="BQL2889" s="114"/>
      <c r="BQM2889" s="114"/>
      <c r="BQN2889" s="114"/>
      <c r="BQO2889" s="114"/>
      <c r="BQP2889" s="114"/>
      <c r="BQQ2889" s="114"/>
      <c r="BQR2889" s="114"/>
      <c r="BQS2889" s="114"/>
      <c r="BQT2889" s="114"/>
      <c r="BQU2889" s="114"/>
      <c r="BQV2889" s="114"/>
      <c r="BQW2889" s="114"/>
      <c r="BQX2889" s="114"/>
      <c r="BQY2889" s="114"/>
      <c r="BQZ2889" s="114"/>
      <c r="BRA2889" s="114"/>
      <c r="BRB2889" s="114"/>
      <c r="BRC2889" s="114"/>
      <c r="BRD2889" s="114"/>
      <c r="BRE2889" s="114"/>
      <c r="BRF2889" s="114"/>
      <c r="BRG2889" s="114"/>
      <c r="BRH2889" s="114"/>
      <c r="BRI2889" s="114"/>
      <c r="BRJ2889" s="114"/>
      <c r="BRK2889" s="114"/>
      <c r="BRL2889" s="114"/>
      <c r="BRM2889" s="114"/>
      <c r="BRN2889" s="114"/>
      <c r="BRO2889" s="114"/>
      <c r="BRP2889" s="114"/>
      <c r="BRQ2889" s="114"/>
      <c r="BRR2889" s="114"/>
      <c r="BRS2889" s="114"/>
      <c r="BRT2889" s="114"/>
      <c r="BRU2889" s="114"/>
      <c r="BRV2889" s="114"/>
      <c r="BRW2889" s="114"/>
      <c r="BRX2889" s="114"/>
      <c r="BRY2889" s="114"/>
      <c r="BRZ2889" s="114"/>
      <c r="BSA2889" s="114"/>
      <c r="BSB2889" s="114"/>
      <c r="BSC2889" s="114"/>
      <c r="BSD2889" s="114"/>
      <c r="BSE2889" s="114"/>
      <c r="BSF2889" s="114"/>
      <c r="BSG2889" s="114"/>
      <c r="BSH2889" s="114"/>
      <c r="BSI2889" s="114"/>
      <c r="BSJ2889" s="114"/>
      <c r="BSK2889" s="114"/>
      <c r="BSL2889" s="114"/>
      <c r="BSM2889" s="114"/>
      <c r="BSN2889" s="114"/>
      <c r="BSO2889" s="114"/>
      <c r="BSP2889" s="114"/>
      <c r="BSQ2889" s="114"/>
      <c r="BSR2889" s="114"/>
      <c r="BSS2889" s="114"/>
      <c r="BST2889" s="114"/>
      <c r="BSU2889" s="114"/>
      <c r="BSV2889" s="114"/>
      <c r="BSW2889" s="114"/>
      <c r="BSX2889" s="114"/>
      <c r="BSY2889" s="114"/>
      <c r="BSZ2889" s="114"/>
      <c r="BTA2889" s="114"/>
      <c r="BTB2889" s="114"/>
      <c r="BTC2889" s="114"/>
      <c r="BTD2889" s="114"/>
      <c r="BTE2889" s="114"/>
      <c r="BTF2889" s="114"/>
      <c r="BTG2889" s="114"/>
      <c r="BTH2889" s="114"/>
      <c r="BTI2889" s="114"/>
      <c r="BTJ2889" s="114"/>
      <c r="BTK2889" s="114"/>
      <c r="BTL2889" s="114"/>
      <c r="BTM2889" s="114"/>
      <c r="BTN2889" s="114"/>
      <c r="BTO2889" s="114"/>
      <c r="BTP2889" s="114"/>
      <c r="BTQ2889" s="114"/>
      <c r="BTR2889" s="114"/>
      <c r="BTS2889" s="114"/>
      <c r="BTT2889" s="114"/>
      <c r="BTU2889" s="114"/>
      <c r="BTV2889" s="114"/>
      <c r="BTW2889" s="114"/>
      <c r="BTX2889" s="114"/>
      <c r="BTY2889" s="114"/>
      <c r="BTZ2889" s="114"/>
      <c r="BUA2889" s="114"/>
      <c r="BUB2889" s="114"/>
      <c r="BUC2889" s="114"/>
      <c r="BUD2889" s="114"/>
      <c r="BUE2889" s="114"/>
      <c r="BUF2889" s="114"/>
      <c r="BUG2889" s="114"/>
      <c r="BUH2889" s="114"/>
      <c r="BUI2889" s="114"/>
      <c r="BUJ2889" s="114"/>
      <c r="BUK2889" s="114"/>
      <c r="BUL2889" s="114"/>
      <c r="BUM2889" s="114"/>
      <c r="BUN2889" s="114"/>
      <c r="BUO2889" s="114"/>
      <c r="BUP2889" s="114"/>
      <c r="BUQ2889" s="114"/>
      <c r="BUR2889" s="114"/>
      <c r="BUS2889" s="114"/>
      <c r="BUT2889" s="114"/>
      <c r="BUU2889" s="114"/>
      <c r="BUV2889" s="114"/>
      <c r="BUW2889" s="114"/>
      <c r="BUX2889" s="114"/>
      <c r="BUY2889" s="114"/>
      <c r="BUZ2889" s="114"/>
      <c r="BVA2889" s="114"/>
      <c r="BVB2889" s="114"/>
      <c r="BVC2889" s="114"/>
      <c r="BVD2889" s="114"/>
      <c r="BVE2889" s="114"/>
      <c r="BVF2889" s="114"/>
      <c r="BVG2889" s="114"/>
      <c r="BVH2889" s="114"/>
      <c r="BVI2889" s="114"/>
      <c r="BVJ2889" s="114"/>
      <c r="BVK2889" s="114"/>
      <c r="BVL2889" s="114"/>
      <c r="BVM2889" s="114"/>
      <c r="BVN2889" s="114"/>
      <c r="BVO2889" s="114"/>
      <c r="BVP2889" s="114"/>
      <c r="BVQ2889" s="114"/>
      <c r="BVR2889" s="114"/>
      <c r="BVS2889" s="114"/>
      <c r="BVT2889" s="114"/>
      <c r="BVU2889" s="114"/>
      <c r="BVV2889" s="114"/>
      <c r="BVW2889" s="114"/>
      <c r="BVX2889" s="114"/>
      <c r="BVY2889" s="114"/>
      <c r="BVZ2889" s="114"/>
      <c r="BWA2889" s="114"/>
      <c r="BWB2889" s="114"/>
      <c r="BWC2889" s="114"/>
      <c r="BWD2889" s="114"/>
      <c r="BWE2889" s="114"/>
      <c r="BWF2889" s="114"/>
      <c r="BWG2889" s="114"/>
      <c r="BWH2889" s="114"/>
      <c r="BWI2889" s="114"/>
      <c r="BWJ2889" s="114"/>
      <c r="BWK2889" s="114"/>
      <c r="BWL2889" s="114"/>
      <c r="BWM2889" s="114"/>
      <c r="BWN2889" s="114"/>
      <c r="BWO2889" s="114"/>
      <c r="BWP2889" s="114"/>
      <c r="BWQ2889" s="114"/>
      <c r="BWR2889" s="114"/>
      <c r="BWS2889" s="114"/>
      <c r="BWT2889" s="114"/>
      <c r="BWU2889" s="114"/>
      <c r="BWV2889" s="114"/>
      <c r="BWW2889" s="114"/>
      <c r="BWX2889" s="114"/>
      <c r="BWY2889" s="114"/>
      <c r="BWZ2889" s="114"/>
      <c r="BXA2889" s="114"/>
      <c r="BXB2889" s="114"/>
      <c r="BXC2889" s="114"/>
      <c r="BXD2889" s="114"/>
      <c r="BXE2889" s="114"/>
      <c r="BXF2889" s="114"/>
      <c r="BXG2889" s="114"/>
      <c r="BXH2889" s="114"/>
      <c r="BXI2889" s="114"/>
      <c r="BXJ2889" s="114"/>
      <c r="BXK2889" s="114"/>
      <c r="BXL2889" s="114"/>
      <c r="BXM2889" s="114"/>
      <c r="BXN2889" s="114"/>
      <c r="BXO2889" s="114"/>
      <c r="BXP2889" s="114"/>
      <c r="BXQ2889" s="114"/>
      <c r="BXR2889" s="114"/>
      <c r="BXS2889" s="114"/>
      <c r="BXT2889" s="114"/>
      <c r="BXU2889" s="114"/>
      <c r="BXV2889" s="114"/>
      <c r="BXW2889" s="114"/>
      <c r="BXX2889" s="114"/>
      <c r="BXY2889" s="114"/>
      <c r="BXZ2889" s="114"/>
      <c r="BYA2889" s="114"/>
      <c r="BYB2889" s="114"/>
      <c r="BYC2889" s="114"/>
      <c r="BYD2889" s="114"/>
      <c r="BYE2889" s="114"/>
      <c r="BYF2889" s="114"/>
      <c r="BYG2889" s="114"/>
      <c r="BYH2889" s="114"/>
      <c r="BYI2889" s="114"/>
      <c r="BYJ2889" s="114"/>
      <c r="BYK2889" s="114"/>
      <c r="BYL2889" s="114"/>
      <c r="BYM2889" s="114"/>
      <c r="BYN2889" s="114"/>
      <c r="BYO2889" s="114"/>
      <c r="BYP2889" s="114"/>
      <c r="BYQ2889" s="114"/>
      <c r="BYR2889" s="114"/>
      <c r="BYS2889" s="114"/>
      <c r="BYT2889" s="114"/>
      <c r="BYU2889" s="114"/>
      <c r="BYV2889" s="114"/>
      <c r="BYW2889" s="114"/>
      <c r="BYX2889" s="114"/>
      <c r="BYY2889" s="114"/>
      <c r="BYZ2889" s="114"/>
      <c r="BZA2889" s="114"/>
      <c r="BZB2889" s="114"/>
      <c r="BZC2889" s="114"/>
      <c r="BZD2889" s="114"/>
      <c r="BZE2889" s="114"/>
      <c r="BZF2889" s="114"/>
      <c r="BZG2889" s="114"/>
      <c r="BZH2889" s="114"/>
      <c r="BZI2889" s="114"/>
      <c r="BZJ2889" s="114"/>
      <c r="BZK2889" s="114"/>
      <c r="BZL2889" s="114"/>
      <c r="BZM2889" s="114"/>
      <c r="BZN2889" s="114"/>
      <c r="BZO2889" s="114"/>
      <c r="BZP2889" s="114"/>
      <c r="BZQ2889" s="114"/>
      <c r="BZR2889" s="114"/>
      <c r="BZS2889" s="114"/>
      <c r="BZT2889" s="114"/>
      <c r="BZU2889" s="114"/>
      <c r="BZV2889" s="114"/>
      <c r="BZW2889" s="114"/>
      <c r="BZX2889" s="114"/>
      <c r="BZY2889" s="114"/>
      <c r="BZZ2889" s="114"/>
      <c r="CAA2889" s="114"/>
      <c r="CAB2889" s="114"/>
      <c r="CAC2889" s="114"/>
      <c r="CAD2889" s="114"/>
      <c r="CAE2889" s="114"/>
      <c r="CAF2889" s="114"/>
      <c r="CAG2889" s="114"/>
      <c r="CAH2889" s="114"/>
      <c r="CAI2889" s="114"/>
      <c r="CAJ2889" s="114"/>
      <c r="CAK2889" s="114"/>
      <c r="CAL2889" s="114"/>
      <c r="CAM2889" s="114"/>
      <c r="CAN2889" s="114"/>
      <c r="CAO2889" s="114"/>
      <c r="CAP2889" s="114"/>
      <c r="CAQ2889" s="114"/>
      <c r="CAR2889" s="114"/>
      <c r="CAS2889" s="114"/>
      <c r="CAT2889" s="114"/>
      <c r="CAU2889" s="114"/>
      <c r="CAV2889" s="114"/>
      <c r="CAW2889" s="114"/>
      <c r="CAX2889" s="114"/>
      <c r="CAY2889" s="114"/>
      <c r="CAZ2889" s="114"/>
      <c r="CBA2889" s="114"/>
      <c r="CBB2889" s="114"/>
      <c r="CBC2889" s="114"/>
      <c r="CBD2889" s="114"/>
      <c r="CBE2889" s="114"/>
      <c r="CBF2889" s="114"/>
      <c r="CBG2889" s="114"/>
      <c r="CBH2889" s="114"/>
      <c r="CBI2889" s="114"/>
      <c r="CBJ2889" s="114"/>
      <c r="CBK2889" s="114"/>
      <c r="CBL2889" s="114"/>
      <c r="CBM2889" s="114"/>
      <c r="CBN2889" s="114"/>
      <c r="CBO2889" s="114"/>
      <c r="CBP2889" s="114"/>
      <c r="CBQ2889" s="114"/>
      <c r="CBR2889" s="114"/>
      <c r="CBS2889" s="114"/>
      <c r="CBT2889" s="114"/>
      <c r="CBU2889" s="114"/>
      <c r="CBV2889" s="114"/>
      <c r="CBW2889" s="114"/>
      <c r="CBX2889" s="114"/>
      <c r="CBY2889" s="114"/>
      <c r="CBZ2889" s="114"/>
      <c r="CCA2889" s="114"/>
      <c r="CCB2889" s="114"/>
      <c r="CCC2889" s="114"/>
      <c r="CCD2889" s="114"/>
      <c r="CCE2889" s="114"/>
      <c r="CCF2889" s="114"/>
      <c r="CCG2889" s="114"/>
      <c r="CCH2889" s="114"/>
      <c r="CCI2889" s="114"/>
      <c r="CCJ2889" s="114"/>
      <c r="CCK2889" s="114"/>
      <c r="CCL2889" s="114"/>
      <c r="CCM2889" s="114"/>
      <c r="CCN2889" s="114"/>
      <c r="CCO2889" s="114"/>
      <c r="CCP2889" s="114"/>
      <c r="CCQ2889" s="114"/>
      <c r="CCR2889" s="114"/>
      <c r="CCS2889" s="114"/>
      <c r="CCT2889" s="114"/>
      <c r="CCU2889" s="114"/>
      <c r="CCV2889" s="114"/>
      <c r="CCW2889" s="114"/>
      <c r="CCX2889" s="114"/>
      <c r="CCY2889" s="114"/>
      <c r="CCZ2889" s="114"/>
      <c r="CDA2889" s="114"/>
      <c r="CDB2889" s="114"/>
      <c r="CDC2889" s="114"/>
      <c r="CDD2889" s="114"/>
      <c r="CDE2889" s="114"/>
      <c r="CDF2889" s="114"/>
      <c r="CDG2889" s="114"/>
      <c r="CDH2889" s="114"/>
      <c r="CDI2889" s="114"/>
      <c r="CDJ2889" s="114"/>
      <c r="CDK2889" s="114"/>
      <c r="CDL2889" s="114"/>
      <c r="CDM2889" s="114"/>
      <c r="CDN2889" s="114"/>
      <c r="CDO2889" s="114"/>
      <c r="CDP2889" s="114"/>
      <c r="CDQ2889" s="114"/>
      <c r="CDR2889" s="114"/>
      <c r="CDS2889" s="114"/>
      <c r="CDT2889" s="114"/>
      <c r="CDU2889" s="114"/>
      <c r="CDV2889" s="114"/>
      <c r="CDW2889" s="114"/>
      <c r="CDX2889" s="114"/>
      <c r="CDY2889" s="114"/>
      <c r="CDZ2889" s="114"/>
      <c r="CEA2889" s="114"/>
      <c r="CEB2889" s="114"/>
      <c r="CEC2889" s="114"/>
      <c r="CED2889" s="114"/>
      <c r="CEE2889" s="114"/>
      <c r="CEF2889" s="114"/>
      <c r="CEG2889" s="114"/>
      <c r="CEH2889" s="114"/>
      <c r="CEI2889" s="114"/>
      <c r="CEJ2889" s="114"/>
      <c r="CEK2889" s="114"/>
      <c r="CEL2889" s="114"/>
      <c r="CEM2889" s="114"/>
      <c r="CEN2889" s="114"/>
      <c r="CEO2889" s="114"/>
      <c r="CEP2889" s="114"/>
      <c r="CEQ2889" s="114"/>
      <c r="CER2889" s="114"/>
      <c r="CES2889" s="114"/>
      <c r="CET2889" s="114"/>
      <c r="CEU2889" s="114"/>
      <c r="CEV2889" s="114"/>
      <c r="CEW2889" s="114"/>
      <c r="CEX2889" s="114"/>
      <c r="CEY2889" s="114"/>
      <c r="CEZ2889" s="114"/>
      <c r="CFA2889" s="114"/>
      <c r="CFB2889" s="114"/>
      <c r="CFC2889" s="114"/>
      <c r="CFD2889" s="114"/>
      <c r="CFE2889" s="114"/>
      <c r="CFF2889" s="114"/>
      <c r="CFG2889" s="114"/>
      <c r="CFH2889" s="114"/>
      <c r="CFI2889" s="114"/>
      <c r="CFJ2889" s="114"/>
      <c r="CFK2889" s="114"/>
      <c r="CFL2889" s="114"/>
      <c r="CFM2889" s="114"/>
      <c r="CFN2889" s="114"/>
      <c r="CFO2889" s="114"/>
      <c r="CFP2889" s="114"/>
      <c r="CFQ2889" s="114"/>
      <c r="CFR2889" s="114"/>
      <c r="CFS2889" s="114"/>
      <c r="CFT2889" s="114"/>
      <c r="CFU2889" s="114"/>
      <c r="CFV2889" s="114"/>
      <c r="CFW2889" s="114"/>
      <c r="CFX2889" s="114"/>
      <c r="CFY2889" s="114"/>
      <c r="CFZ2889" s="114"/>
      <c r="CGA2889" s="114"/>
      <c r="CGB2889" s="114"/>
      <c r="CGC2889" s="114"/>
      <c r="CGD2889" s="114"/>
      <c r="CGE2889" s="114"/>
      <c r="CGF2889" s="114"/>
      <c r="CGG2889" s="114"/>
      <c r="CGH2889" s="114"/>
      <c r="CGI2889" s="114"/>
      <c r="CGJ2889" s="114"/>
      <c r="CGK2889" s="114"/>
      <c r="CGL2889" s="114"/>
      <c r="CGM2889" s="114"/>
      <c r="CGN2889" s="114"/>
      <c r="CGO2889" s="114"/>
      <c r="CGP2889" s="114"/>
      <c r="CGQ2889" s="114"/>
      <c r="CGR2889" s="114"/>
      <c r="CGS2889" s="114"/>
      <c r="CGT2889" s="114"/>
      <c r="CGU2889" s="114"/>
      <c r="CGV2889" s="114"/>
      <c r="CGW2889" s="114"/>
      <c r="CGX2889" s="114"/>
      <c r="CGY2889" s="114"/>
      <c r="CGZ2889" s="114"/>
      <c r="CHA2889" s="114"/>
      <c r="CHB2889" s="114"/>
      <c r="CHC2889" s="114"/>
      <c r="CHD2889" s="114"/>
      <c r="CHE2889" s="114"/>
      <c r="CHF2889" s="114"/>
      <c r="CHG2889" s="114"/>
      <c r="CHH2889" s="114"/>
      <c r="CHI2889" s="114"/>
      <c r="CHJ2889" s="114"/>
      <c r="CHK2889" s="114"/>
      <c r="CHL2889" s="114"/>
      <c r="CHM2889" s="114"/>
      <c r="CHN2889" s="114"/>
      <c r="CHO2889" s="114"/>
      <c r="CHP2889" s="114"/>
      <c r="CHQ2889" s="114"/>
      <c r="CHR2889" s="114"/>
      <c r="CHS2889" s="114"/>
      <c r="CHT2889" s="114"/>
      <c r="CHU2889" s="114"/>
      <c r="CHV2889" s="114"/>
      <c r="CHW2889" s="114"/>
      <c r="CHX2889" s="114"/>
      <c r="CHY2889" s="114"/>
      <c r="CHZ2889" s="114"/>
      <c r="CIA2889" s="114"/>
      <c r="CIB2889" s="114"/>
      <c r="CIC2889" s="114"/>
      <c r="CID2889" s="114"/>
      <c r="CIE2889" s="114"/>
      <c r="CIF2889" s="114"/>
      <c r="CIG2889" s="114"/>
      <c r="CIH2889" s="114"/>
      <c r="CII2889" s="114"/>
      <c r="CIJ2889" s="114"/>
      <c r="CIK2889" s="114"/>
      <c r="CIL2889" s="114"/>
      <c r="CIM2889" s="114"/>
      <c r="CIN2889" s="114"/>
      <c r="CIO2889" s="114"/>
      <c r="CIP2889" s="114"/>
      <c r="CIQ2889" s="114"/>
      <c r="CIR2889" s="114"/>
      <c r="CIS2889" s="114"/>
      <c r="CIT2889" s="114"/>
      <c r="CIU2889" s="114"/>
      <c r="CIV2889" s="114"/>
      <c r="CIW2889" s="114"/>
      <c r="CIX2889" s="114"/>
      <c r="CIY2889" s="114"/>
      <c r="CIZ2889" s="114"/>
      <c r="CJA2889" s="114"/>
      <c r="CJB2889" s="114"/>
      <c r="CJC2889" s="114"/>
      <c r="CJD2889" s="114"/>
      <c r="CJE2889" s="114"/>
      <c r="CJF2889" s="114"/>
      <c r="CJG2889" s="114"/>
      <c r="CJH2889" s="114"/>
      <c r="CJI2889" s="114"/>
      <c r="CJJ2889" s="114"/>
      <c r="CJK2889" s="114"/>
      <c r="CJL2889" s="114"/>
      <c r="CJM2889" s="114"/>
      <c r="CJN2889" s="114"/>
      <c r="CJO2889" s="114"/>
      <c r="CJP2889" s="114"/>
      <c r="CJQ2889" s="114"/>
      <c r="CJR2889" s="114"/>
      <c r="CJS2889" s="114"/>
      <c r="CJT2889" s="114"/>
      <c r="CJU2889" s="114"/>
      <c r="CJV2889" s="114"/>
      <c r="CJW2889" s="114"/>
      <c r="CJX2889" s="114"/>
      <c r="CJY2889" s="114"/>
      <c r="CJZ2889" s="114"/>
      <c r="CKA2889" s="114"/>
      <c r="CKB2889" s="114"/>
      <c r="CKC2889" s="114"/>
      <c r="CKD2889" s="114"/>
      <c r="CKE2889" s="114"/>
      <c r="CKF2889" s="114"/>
      <c r="CKG2889" s="114"/>
      <c r="CKH2889" s="114"/>
      <c r="CKI2889" s="114"/>
      <c r="CKJ2889" s="114"/>
      <c r="CKK2889" s="114"/>
      <c r="CKL2889" s="114"/>
      <c r="CKM2889" s="114"/>
      <c r="CKN2889" s="114"/>
      <c r="CKO2889" s="114"/>
      <c r="CKP2889" s="114"/>
      <c r="CKQ2889" s="114"/>
      <c r="CKR2889" s="114"/>
      <c r="CKS2889" s="114"/>
      <c r="CKT2889" s="114"/>
      <c r="CKU2889" s="114"/>
      <c r="CKV2889" s="114"/>
      <c r="CKW2889" s="114"/>
      <c r="CKX2889" s="114"/>
      <c r="CKY2889" s="114"/>
      <c r="CKZ2889" s="114"/>
      <c r="CLA2889" s="114"/>
      <c r="CLB2889" s="114"/>
      <c r="CLC2889" s="114"/>
      <c r="CLD2889" s="114"/>
      <c r="CLE2889" s="114"/>
      <c r="CLF2889" s="114"/>
      <c r="CLG2889" s="114"/>
      <c r="CLH2889" s="114"/>
      <c r="CLI2889" s="114"/>
      <c r="CLJ2889" s="114"/>
      <c r="CLK2889" s="114"/>
      <c r="CLL2889" s="114"/>
      <c r="CLM2889" s="114"/>
      <c r="CLN2889" s="114"/>
      <c r="CLO2889" s="114"/>
      <c r="CLP2889" s="114"/>
      <c r="CLQ2889" s="114"/>
      <c r="CLR2889" s="114"/>
      <c r="CLS2889" s="114"/>
      <c r="CLT2889" s="114"/>
      <c r="CLU2889" s="114"/>
      <c r="CLV2889" s="114"/>
      <c r="CLW2889" s="114"/>
      <c r="CLX2889" s="114"/>
      <c r="CLY2889" s="114"/>
      <c r="CLZ2889" s="114"/>
      <c r="CMA2889" s="114"/>
      <c r="CMB2889" s="114"/>
      <c r="CMC2889" s="114"/>
      <c r="CMD2889" s="114"/>
      <c r="CME2889" s="114"/>
      <c r="CMF2889" s="114"/>
      <c r="CMG2889" s="114"/>
      <c r="CMH2889" s="114"/>
      <c r="CMI2889" s="114"/>
      <c r="CMJ2889" s="114"/>
      <c r="CMK2889" s="114"/>
      <c r="CML2889" s="114"/>
      <c r="CMM2889" s="114"/>
      <c r="CMN2889" s="114"/>
      <c r="CMO2889" s="114"/>
      <c r="CMP2889" s="114"/>
      <c r="CMQ2889" s="114"/>
      <c r="CMR2889" s="114"/>
      <c r="CMS2889" s="114"/>
      <c r="CMT2889" s="114"/>
      <c r="CMU2889" s="114"/>
      <c r="CMV2889" s="114"/>
      <c r="CMW2889" s="114"/>
      <c r="CMX2889" s="114"/>
      <c r="CMY2889" s="114"/>
      <c r="CMZ2889" s="114"/>
      <c r="CNA2889" s="114"/>
      <c r="CNB2889" s="114"/>
      <c r="CNC2889" s="114"/>
      <c r="CND2889" s="114"/>
      <c r="CNE2889" s="114"/>
      <c r="CNF2889" s="114"/>
      <c r="CNG2889" s="114"/>
      <c r="CNH2889" s="114"/>
      <c r="CNI2889" s="114"/>
      <c r="CNJ2889" s="114"/>
      <c r="CNK2889" s="114"/>
      <c r="CNL2889" s="114"/>
      <c r="CNM2889" s="114"/>
      <c r="CNN2889" s="114"/>
      <c r="CNO2889" s="114"/>
      <c r="CNP2889" s="114"/>
      <c r="CNQ2889" s="114"/>
      <c r="CNR2889" s="114"/>
      <c r="CNS2889" s="114"/>
      <c r="CNT2889" s="114"/>
      <c r="CNU2889" s="114"/>
      <c r="CNV2889" s="114"/>
      <c r="CNW2889" s="114"/>
      <c r="CNX2889" s="114"/>
      <c r="CNY2889" s="114"/>
      <c r="CNZ2889" s="114"/>
      <c r="COA2889" s="114"/>
      <c r="COB2889" s="114"/>
      <c r="COC2889" s="114"/>
      <c r="COD2889" s="114"/>
      <c r="COE2889" s="114"/>
      <c r="COF2889" s="114"/>
      <c r="COG2889" s="114"/>
      <c r="COH2889" s="114"/>
      <c r="COI2889" s="114"/>
      <c r="COJ2889" s="114"/>
      <c r="COK2889" s="114"/>
      <c r="COL2889" s="114"/>
      <c r="COM2889" s="114"/>
      <c r="CON2889" s="114"/>
      <c r="COO2889" s="114"/>
      <c r="COP2889" s="114"/>
      <c r="COQ2889" s="114"/>
      <c r="COR2889" s="114"/>
      <c r="COS2889" s="114"/>
      <c r="COT2889" s="114"/>
      <c r="COU2889" s="114"/>
      <c r="COV2889" s="114"/>
      <c r="COW2889" s="114"/>
      <c r="COX2889" s="114"/>
      <c r="COY2889" s="114"/>
      <c r="COZ2889" s="114"/>
      <c r="CPA2889" s="114"/>
      <c r="CPB2889" s="114"/>
      <c r="CPC2889" s="114"/>
      <c r="CPD2889" s="114"/>
      <c r="CPE2889" s="114"/>
      <c r="CPF2889" s="114"/>
      <c r="CPG2889" s="114"/>
      <c r="CPH2889" s="114"/>
      <c r="CPI2889" s="114"/>
      <c r="CPJ2889" s="114"/>
      <c r="CPK2889" s="114"/>
      <c r="CPL2889" s="114"/>
      <c r="CPM2889" s="114"/>
      <c r="CPN2889" s="114"/>
      <c r="CPO2889" s="114"/>
      <c r="CPP2889" s="114"/>
      <c r="CPQ2889" s="114"/>
      <c r="CPR2889" s="114"/>
      <c r="CPS2889" s="114"/>
      <c r="CPT2889" s="114"/>
      <c r="CPU2889" s="114"/>
      <c r="CPV2889" s="114"/>
      <c r="CPW2889" s="114"/>
      <c r="CPX2889" s="114"/>
      <c r="CPY2889" s="114"/>
      <c r="CPZ2889" s="114"/>
      <c r="CQA2889" s="114"/>
      <c r="CQB2889" s="114"/>
      <c r="CQC2889" s="114"/>
      <c r="CQD2889" s="114"/>
      <c r="CQE2889" s="114"/>
      <c r="CQF2889" s="114"/>
      <c r="CQG2889" s="114"/>
      <c r="CQH2889" s="114"/>
      <c r="CQI2889" s="114"/>
      <c r="CQJ2889" s="114"/>
      <c r="CQK2889" s="114"/>
      <c r="CQL2889" s="114"/>
      <c r="CQM2889" s="114"/>
      <c r="CQN2889" s="114"/>
      <c r="CQO2889" s="114"/>
      <c r="CQP2889" s="114"/>
      <c r="CQQ2889" s="114"/>
      <c r="CQR2889" s="114"/>
      <c r="CQS2889" s="114"/>
      <c r="CQT2889" s="114"/>
      <c r="CQU2889" s="114"/>
      <c r="CQV2889" s="114"/>
      <c r="CQW2889" s="114"/>
      <c r="CQX2889" s="114"/>
      <c r="CQY2889" s="114"/>
      <c r="CQZ2889" s="114"/>
      <c r="CRA2889" s="114"/>
      <c r="CRB2889" s="114"/>
      <c r="CRC2889" s="114"/>
      <c r="CRD2889" s="114"/>
      <c r="CRE2889" s="114"/>
      <c r="CRF2889" s="114"/>
      <c r="CRG2889" s="114"/>
      <c r="CRH2889" s="114"/>
      <c r="CRI2889" s="114"/>
      <c r="CRJ2889" s="114"/>
      <c r="CRK2889" s="114"/>
      <c r="CRL2889" s="114"/>
      <c r="CRM2889" s="114"/>
      <c r="CRN2889" s="114"/>
      <c r="CRO2889" s="114"/>
      <c r="CRP2889" s="114"/>
      <c r="CRQ2889" s="114"/>
      <c r="CRR2889" s="114"/>
      <c r="CRS2889" s="114"/>
      <c r="CRT2889" s="114"/>
      <c r="CRU2889" s="114"/>
      <c r="CRV2889" s="114"/>
      <c r="CRW2889" s="114"/>
      <c r="CRX2889" s="114"/>
      <c r="CRY2889" s="114"/>
      <c r="CRZ2889" s="114"/>
      <c r="CSA2889" s="114"/>
      <c r="CSB2889" s="114"/>
      <c r="CSC2889" s="114"/>
      <c r="CSD2889" s="114"/>
      <c r="CSE2889" s="114"/>
      <c r="CSF2889" s="114"/>
      <c r="CSG2889" s="114"/>
      <c r="CSH2889" s="114"/>
      <c r="CSI2889" s="114"/>
      <c r="CSJ2889" s="114"/>
      <c r="CSK2889" s="114"/>
      <c r="CSL2889" s="114"/>
      <c r="CSM2889" s="114"/>
      <c r="CSN2889" s="114"/>
      <c r="CSO2889" s="114"/>
      <c r="CSP2889" s="114"/>
      <c r="CSQ2889" s="114"/>
      <c r="CSR2889" s="114"/>
      <c r="CSS2889" s="114"/>
      <c r="CST2889" s="114"/>
      <c r="CSU2889" s="114"/>
      <c r="CSV2889" s="114"/>
      <c r="CSW2889" s="114"/>
      <c r="CSX2889" s="114"/>
      <c r="CSY2889" s="114"/>
      <c r="CSZ2889" s="114"/>
      <c r="CTA2889" s="114"/>
      <c r="CTB2889" s="114"/>
      <c r="CTC2889" s="114"/>
      <c r="CTD2889" s="114"/>
      <c r="CTE2889" s="114"/>
      <c r="CTF2889" s="114"/>
      <c r="CTG2889" s="114"/>
      <c r="CTH2889" s="114"/>
      <c r="CTI2889" s="114"/>
      <c r="CTJ2889" s="114"/>
      <c r="CTK2889" s="114"/>
      <c r="CTL2889" s="114"/>
      <c r="CTM2889" s="114"/>
      <c r="CTN2889" s="114"/>
      <c r="CTO2889" s="114"/>
      <c r="CTP2889" s="114"/>
      <c r="CTQ2889" s="114"/>
      <c r="CTR2889" s="114"/>
      <c r="CTS2889" s="114"/>
      <c r="CTT2889" s="114"/>
      <c r="CTU2889" s="114"/>
      <c r="CTV2889" s="114"/>
      <c r="CTW2889" s="114"/>
      <c r="CTX2889" s="114"/>
      <c r="CTY2889" s="114"/>
      <c r="CTZ2889" s="114"/>
      <c r="CUA2889" s="114"/>
      <c r="CUB2889" s="114"/>
      <c r="CUC2889" s="114"/>
      <c r="CUD2889" s="114"/>
      <c r="CUE2889" s="114"/>
      <c r="CUF2889" s="114"/>
      <c r="CUG2889" s="114"/>
      <c r="CUH2889" s="114"/>
      <c r="CUI2889" s="114"/>
      <c r="CUJ2889" s="114"/>
      <c r="CUK2889" s="114"/>
      <c r="CUL2889" s="114"/>
      <c r="CUM2889" s="114"/>
      <c r="CUN2889" s="114"/>
      <c r="CUO2889" s="114"/>
      <c r="CUP2889" s="114"/>
      <c r="CUQ2889" s="114"/>
      <c r="CUR2889" s="114"/>
      <c r="CUS2889" s="114"/>
      <c r="CUT2889" s="114"/>
      <c r="CUU2889" s="114"/>
      <c r="CUV2889" s="114"/>
      <c r="CUW2889" s="114"/>
      <c r="CUX2889" s="114"/>
      <c r="CUY2889" s="114"/>
      <c r="CUZ2889" s="114"/>
      <c r="CVA2889" s="114"/>
      <c r="CVB2889" s="114"/>
      <c r="CVC2889" s="114"/>
      <c r="CVD2889" s="114"/>
      <c r="CVE2889" s="114"/>
      <c r="CVF2889" s="114"/>
      <c r="CVG2889" s="114"/>
      <c r="CVH2889" s="114"/>
      <c r="CVI2889" s="114"/>
      <c r="CVJ2889" s="114"/>
      <c r="CVK2889" s="114"/>
      <c r="CVL2889" s="114"/>
      <c r="CVM2889" s="114"/>
      <c r="CVN2889" s="114"/>
      <c r="CVO2889" s="114"/>
      <c r="CVP2889" s="114"/>
      <c r="CVQ2889" s="114"/>
      <c r="CVR2889" s="114"/>
      <c r="CVS2889" s="114"/>
      <c r="CVT2889" s="114"/>
      <c r="CVU2889" s="114"/>
      <c r="CVV2889" s="114"/>
      <c r="CVW2889" s="114"/>
      <c r="CVX2889" s="114"/>
      <c r="CVY2889" s="114"/>
      <c r="CVZ2889" s="114"/>
      <c r="CWA2889" s="114"/>
      <c r="CWB2889" s="114"/>
      <c r="CWC2889" s="114"/>
      <c r="CWD2889" s="114"/>
      <c r="CWE2889" s="114"/>
      <c r="CWF2889" s="114"/>
      <c r="CWG2889" s="114"/>
      <c r="CWH2889" s="114"/>
      <c r="CWI2889" s="114"/>
      <c r="CWJ2889" s="114"/>
      <c r="CWK2889" s="114"/>
      <c r="CWL2889" s="114"/>
      <c r="CWM2889" s="114"/>
      <c r="CWN2889" s="114"/>
      <c r="CWO2889" s="114"/>
      <c r="CWP2889" s="114"/>
      <c r="CWQ2889" s="114"/>
      <c r="CWR2889" s="114"/>
      <c r="CWS2889" s="114"/>
      <c r="CWT2889" s="114"/>
      <c r="CWU2889" s="114"/>
      <c r="CWV2889" s="114"/>
      <c r="CWW2889" s="114"/>
      <c r="CWX2889" s="114"/>
      <c r="CWY2889" s="114"/>
      <c r="CWZ2889" s="114"/>
      <c r="CXA2889" s="114"/>
      <c r="CXB2889" s="114"/>
      <c r="CXC2889" s="114"/>
      <c r="CXD2889" s="114"/>
      <c r="CXE2889" s="114"/>
      <c r="CXF2889" s="114"/>
      <c r="CXG2889" s="114"/>
      <c r="CXH2889" s="114"/>
      <c r="CXI2889" s="114"/>
      <c r="CXJ2889" s="114"/>
      <c r="CXK2889" s="114"/>
      <c r="CXL2889" s="114"/>
      <c r="CXM2889" s="114"/>
      <c r="CXN2889" s="114"/>
      <c r="CXO2889" s="114"/>
      <c r="CXP2889" s="114"/>
      <c r="CXQ2889" s="114"/>
      <c r="CXR2889" s="114"/>
      <c r="CXS2889" s="114"/>
      <c r="CXT2889" s="114"/>
      <c r="CXU2889" s="114"/>
      <c r="CXV2889" s="114"/>
      <c r="CXW2889" s="114"/>
      <c r="CXX2889" s="114"/>
      <c r="CXY2889" s="114"/>
      <c r="CXZ2889" s="114"/>
      <c r="CYA2889" s="114"/>
      <c r="CYB2889" s="114"/>
      <c r="CYC2889" s="114"/>
      <c r="CYD2889" s="114"/>
      <c r="CYE2889" s="114"/>
      <c r="CYF2889" s="114"/>
      <c r="CYG2889" s="114"/>
      <c r="CYH2889" s="114"/>
      <c r="CYI2889" s="114"/>
      <c r="CYJ2889" s="114"/>
      <c r="CYK2889" s="114"/>
      <c r="CYL2889" s="114"/>
      <c r="CYM2889" s="114"/>
      <c r="CYN2889" s="114"/>
      <c r="CYO2889" s="114"/>
      <c r="CYP2889" s="114"/>
      <c r="CYQ2889" s="114"/>
      <c r="CYR2889" s="114"/>
      <c r="CYS2889" s="114"/>
      <c r="CYT2889" s="114"/>
      <c r="CYU2889" s="114"/>
      <c r="CYV2889" s="114"/>
      <c r="CYW2889" s="114"/>
      <c r="CYX2889" s="114"/>
      <c r="CYY2889" s="114"/>
      <c r="CYZ2889" s="114"/>
      <c r="CZA2889" s="114"/>
      <c r="CZB2889" s="114"/>
      <c r="CZC2889" s="114"/>
      <c r="CZD2889" s="114"/>
      <c r="CZE2889" s="114"/>
      <c r="CZF2889" s="114"/>
      <c r="CZG2889" s="114"/>
      <c r="CZH2889" s="114"/>
      <c r="CZI2889" s="114"/>
      <c r="CZJ2889" s="114"/>
      <c r="CZK2889" s="114"/>
      <c r="CZL2889" s="114"/>
      <c r="CZM2889" s="114"/>
      <c r="CZN2889" s="114"/>
      <c r="CZO2889" s="114"/>
      <c r="CZP2889" s="114"/>
      <c r="CZQ2889" s="114"/>
      <c r="CZR2889" s="114"/>
      <c r="CZS2889" s="114"/>
      <c r="CZT2889" s="114"/>
      <c r="CZU2889" s="114"/>
      <c r="CZV2889" s="114"/>
      <c r="CZW2889" s="114"/>
      <c r="CZX2889" s="114"/>
      <c r="CZY2889" s="114"/>
      <c r="CZZ2889" s="114"/>
      <c r="DAA2889" s="114"/>
      <c r="DAB2889" s="114"/>
      <c r="DAC2889" s="114"/>
      <c r="DAD2889" s="114"/>
      <c r="DAE2889" s="114"/>
      <c r="DAF2889" s="114"/>
      <c r="DAG2889" s="114"/>
      <c r="DAH2889" s="114"/>
      <c r="DAI2889" s="114"/>
      <c r="DAJ2889" s="114"/>
      <c r="DAK2889" s="114"/>
      <c r="DAL2889" s="114"/>
      <c r="DAM2889" s="114"/>
      <c r="DAN2889" s="114"/>
      <c r="DAO2889" s="114"/>
      <c r="DAP2889" s="114"/>
      <c r="DAQ2889" s="114"/>
      <c r="DAR2889" s="114"/>
      <c r="DAS2889" s="114"/>
      <c r="DAT2889" s="114"/>
      <c r="DAU2889" s="114"/>
      <c r="DAV2889" s="114"/>
      <c r="DAW2889" s="114"/>
      <c r="DAX2889" s="114"/>
      <c r="DAY2889" s="114"/>
      <c r="DAZ2889" s="114"/>
      <c r="DBA2889" s="114"/>
      <c r="DBB2889" s="114"/>
      <c r="DBC2889" s="114"/>
      <c r="DBD2889" s="114"/>
      <c r="DBE2889" s="114"/>
      <c r="DBF2889" s="114"/>
      <c r="DBG2889" s="114"/>
      <c r="DBH2889" s="114"/>
      <c r="DBI2889" s="114"/>
      <c r="DBJ2889" s="114"/>
      <c r="DBK2889" s="114"/>
      <c r="DBL2889" s="114"/>
      <c r="DBM2889" s="114"/>
      <c r="DBN2889" s="114"/>
      <c r="DBO2889" s="114"/>
      <c r="DBP2889" s="114"/>
      <c r="DBQ2889" s="114"/>
      <c r="DBR2889" s="114"/>
      <c r="DBS2889" s="114"/>
      <c r="DBT2889" s="114"/>
      <c r="DBU2889" s="114"/>
      <c r="DBV2889" s="114"/>
      <c r="DBW2889" s="114"/>
      <c r="DBX2889" s="114"/>
      <c r="DBY2889" s="114"/>
      <c r="DBZ2889" s="114"/>
      <c r="DCA2889" s="114"/>
      <c r="DCB2889" s="114"/>
      <c r="DCC2889" s="114"/>
      <c r="DCD2889" s="114"/>
      <c r="DCE2889" s="114"/>
      <c r="DCF2889" s="114"/>
      <c r="DCG2889" s="114"/>
      <c r="DCH2889" s="114"/>
      <c r="DCI2889" s="114"/>
      <c r="DCJ2889" s="114"/>
      <c r="DCK2889" s="114"/>
      <c r="DCL2889" s="114"/>
      <c r="DCM2889" s="114"/>
      <c r="DCN2889" s="114"/>
      <c r="DCO2889" s="114"/>
      <c r="DCP2889" s="114"/>
      <c r="DCQ2889" s="114"/>
      <c r="DCR2889" s="114"/>
      <c r="DCS2889" s="114"/>
      <c r="DCT2889" s="114"/>
      <c r="DCU2889" s="114"/>
      <c r="DCV2889" s="114"/>
      <c r="DCW2889" s="114"/>
      <c r="DCX2889" s="114"/>
      <c r="DCY2889" s="114"/>
      <c r="DCZ2889" s="114"/>
      <c r="DDA2889" s="114"/>
      <c r="DDB2889" s="114"/>
      <c r="DDC2889" s="114"/>
      <c r="DDD2889" s="114"/>
      <c r="DDE2889" s="114"/>
      <c r="DDF2889" s="114"/>
      <c r="DDG2889" s="114"/>
      <c r="DDH2889" s="114"/>
      <c r="DDI2889" s="114"/>
      <c r="DDJ2889" s="114"/>
      <c r="DDK2889" s="114"/>
      <c r="DDL2889" s="114"/>
      <c r="DDM2889" s="114"/>
      <c r="DDN2889" s="114"/>
      <c r="DDO2889" s="114"/>
      <c r="DDP2889" s="114"/>
      <c r="DDQ2889" s="114"/>
      <c r="DDR2889" s="114"/>
      <c r="DDS2889" s="114"/>
      <c r="DDT2889" s="114"/>
      <c r="DDU2889" s="114"/>
      <c r="DDV2889" s="114"/>
      <c r="DDW2889" s="114"/>
      <c r="DDX2889" s="114"/>
      <c r="DDY2889" s="114"/>
      <c r="DDZ2889" s="114"/>
      <c r="DEA2889" s="114"/>
      <c r="DEB2889" s="114"/>
      <c r="DEC2889" s="114"/>
      <c r="DED2889" s="114"/>
      <c r="DEE2889" s="114"/>
      <c r="DEF2889" s="114"/>
      <c r="DEG2889" s="114"/>
      <c r="DEH2889" s="114"/>
      <c r="DEI2889" s="114"/>
      <c r="DEJ2889" s="114"/>
      <c r="DEK2889" s="114"/>
      <c r="DEL2889" s="114"/>
      <c r="DEM2889" s="114"/>
      <c r="DEN2889" s="114"/>
      <c r="DEO2889" s="114"/>
      <c r="DEP2889" s="114"/>
      <c r="DEQ2889" s="114"/>
      <c r="DER2889" s="114"/>
      <c r="DES2889" s="114"/>
      <c r="DET2889" s="114"/>
      <c r="DEU2889" s="114"/>
      <c r="DEV2889" s="114"/>
      <c r="DEW2889" s="114"/>
      <c r="DEX2889" s="114"/>
      <c r="DEY2889" s="114"/>
      <c r="DEZ2889" s="114"/>
      <c r="DFA2889" s="114"/>
      <c r="DFB2889" s="114"/>
      <c r="DFC2889" s="114"/>
      <c r="DFD2889" s="114"/>
      <c r="DFE2889" s="114"/>
      <c r="DFF2889" s="114"/>
      <c r="DFG2889" s="114"/>
      <c r="DFH2889" s="114"/>
      <c r="DFI2889" s="114"/>
      <c r="DFJ2889" s="114"/>
      <c r="DFK2889" s="114"/>
      <c r="DFL2889" s="114"/>
      <c r="DFM2889" s="114"/>
      <c r="DFN2889" s="114"/>
      <c r="DFO2889" s="114"/>
      <c r="DFP2889" s="114"/>
      <c r="DFQ2889" s="114"/>
      <c r="DFR2889" s="114"/>
      <c r="DFS2889" s="114"/>
      <c r="DFT2889" s="114"/>
      <c r="DFU2889" s="114"/>
      <c r="DFV2889" s="114"/>
      <c r="DFW2889" s="114"/>
      <c r="DFX2889" s="114"/>
      <c r="DFY2889" s="114"/>
      <c r="DFZ2889" s="114"/>
      <c r="DGA2889" s="114"/>
      <c r="DGB2889" s="114"/>
      <c r="DGC2889" s="114"/>
      <c r="DGD2889" s="114"/>
      <c r="DGE2889" s="114"/>
      <c r="DGF2889" s="114"/>
      <c r="DGG2889" s="114"/>
      <c r="DGH2889" s="114"/>
      <c r="DGI2889" s="114"/>
      <c r="DGJ2889" s="114"/>
      <c r="DGK2889" s="114"/>
      <c r="DGL2889" s="114"/>
      <c r="DGM2889" s="114"/>
      <c r="DGN2889" s="114"/>
      <c r="DGO2889" s="114"/>
      <c r="DGP2889" s="114"/>
      <c r="DGQ2889" s="114"/>
      <c r="DGR2889" s="114"/>
      <c r="DGS2889" s="114"/>
      <c r="DGT2889" s="114"/>
      <c r="DGU2889" s="114"/>
      <c r="DGV2889" s="114"/>
      <c r="DGW2889" s="114"/>
      <c r="DGX2889" s="114"/>
      <c r="DGY2889" s="114"/>
      <c r="DGZ2889" s="114"/>
      <c r="DHA2889" s="114"/>
      <c r="DHB2889" s="114"/>
      <c r="DHC2889" s="114"/>
      <c r="DHD2889" s="114"/>
      <c r="DHE2889" s="114"/>
      <c r="DHF2889" s="114"/>
      <c r="DHG2889" s="114"/>
      <c r="DHH2889" s="114"/>
      <c r="DHI2889" s="114"/>
      <c r="DHJ2889" s="114"/>
      <c r="DHK2889" s="114"/>
      <c r="DHL2889" s="114"/>
      <c r="DHM2889" s="114"/>
      <c r="DHN2889" s="114"/>
      <c r="DHO2889" s="114"/>
      <c r="DHP2889" s="114"/>
      <c r="DHQ2889" s="114"/>
      <c r="DHR2889" s="114"/>
      <c r="DHS2889" s="114"/>
      <c r="DHT2889" s="114"/>
      <c r="DHU2889" s="114"/>
      <c r="DHV2889" s="114"/>
      <c r="DHW2889" s="114"/>
      <c r="DHX2889" s="114"/>
      <c r="DHY2889" s="114"/>
      <c r="DHZ2889" s="114"/>
      <c r="DIA2889" s="114"/>
      <c r="DIB2889" s="114"/>
      <c r="DIC2889" s="114"/>
      <c r="DID2889" s="114"/>
      <c r="DIE2889" s="114"/>
      <c r="DIF2889" s="114"/>
      <c r="DIG2889" s="114"/>
      <c r="DIH2889" s="114"/>
      <c r="DII2889" s="114"/>
      <c r="DIJ2889" s="114"/>
      <c r="DIK2889" s="114"/>
      <c r="DIL2889" s="114"/>
      <c r="DIM2889" s="114"/>
      <c r="DIN2889" s="114"/>
      <c r="DIO2889" s="114"/>
      <c r="DIP2889" s="114"/>
      <c r="DIQ2889" s="114"/>
      <c r="DIR2889" s="114"/>
      <c r="DIS2889" s="114"/>
      <c r="DIT2889" s="114"/>
      <c r="DIU2889" s="114"/>
      <c r="DIV2889" s="114"/>
      <c r="DIW2889" s="114"/>
      <c r="DIX2889" s="114"/>
      <c r="DIY2889" s="114"/>
      <c r="DIZ2889" s="114"/>
      <c r="DJA2889" s="114"/>
      <c r="DJB2889" s="114"/>
      <c r="DJC2889" s="114"/>
      <c r="DJD2889" s="114"/>
      <c r="DJE2889" s="114"/>
      <c r="DJF2889" s="114"/>
      <c r="DJG2889" s="114"/>
      <c r="DJH2889" s="114"/>
      <c r="DJI2889" s="114"/>
      <c r="DJJ2889" s="114"/>
      <c r="DJK2889" s="114"/>
      <c r="DJL2889" s="114"/>
      <c r="DJM2889" s="114"/>
      <c r="DJN2889" s="114"/>
      <c r="DJO2889" s="114"/>
      <c r="DJP2889" s="114"/>
      <c r="DJQ2889" s="114"/>
      <c r="DJR2889" s="114"/>
      <c r="DJS2889" s="114"/>
      <c r="DJT2889" s="114"/>
      <c r="DJU2889" s="114"/>
      <c r="DJV2889" s="114"/>
      <c r="DJW2889" s="114"/>
      <c r="DJX2889" s="114"/>
      <c r="DJY2889" s="114"/>
      <c r="DJZ2889" s="114"/>
      <c r="DKA2889" s="114"/>
      <c r="DKB2889" s="114"/>
      <c r="DKC2889" s="114"/>
      <c r="DKD2889" s="114"/>
      <c r="DKE2889" s="114"/>
      <c r="DKF2889" s="114"/>
      <c r="DKG2889" s="114"/>
      <c r="DKH2889" s="114"/>
      <c r="DKI2889" s="114"/>
      <c r="DKJ2889" s="114"/>
      <c r="DKK2889" s="114"/>
      <c r="DKL2889" s="114"/>
      <c r="DKM2889" s="114"/>
      <c r="DKN2889" s="114"/>
      <c r="DKO2889" s="114"/>
      <c r="DKP2889" s="114"/>
      <c r="DKQ2889" s="114"/>
      <c r="DKR2889" s="114"/>
      <c r="DKS2889" s="114"/>
      <c r="DKT2889" s="114"/>
      <c r="DKU2889" s="114"/>
      <c r="DKV2889" s="114"/>
      <c r="DKW2889" s="114"/>
      <c r="DKX2889" s="114"/>
      <c r="DKY2889" s="114"/>
      <c r="DKZ2889" s="114"/>
      <c r="DLA2889" s="114"/>
      <c r="DLB2889" s="114"/>
      <c r="DLC2889" s="114"/>
      <c r="DLD2889" s="114"/>
      <c r="DLE2889" s="114"/>
      <c r="DLF2889" s="114"/>
      <c r="DLG2889" s="114"/>
      <c r="DLH2889" s="114"/>
      <c r="DLI2889" s="114"/>
      <c r="DLJ2889" s="114"/>
      <c r="DLK2889" s="114"/>
      <c r="DLL2889" s="114"/>
      <c r="DLM2889" s="114"/>
      <c r="DLN2889" s="114"/>
      <c r="DLO2889" s="114"/>
      <c r="DLP2889" s="114"/>
      <c r="DLQ2889" s="114"/>
      <c r="DLR2889" s="114"/>
      <c r="DLS2889" s="114"/>
      <c r="DLT2889" s="114"/>
      <c r="DLU2889" s="114"/>
      <c r="DLV2889" s="114"/>
      <c r="DLW2889" s="114"/>
      <c r="DLX2889" s="114"/>
      <c r="DLY2889" s="114"/>
      <c r="DLZ2889" s="114"/>
      <c r="DMA2889" s="114"/>
      <c r="DMB2889" s="114"/>
      <c r="DMC2889" s="114"/>
      <c r="DMD2889" s="114"/>
      <c r="DME2889" s="114"/>
      <c r="DMF2889" s="114"/>
      <c r="DMG2889" s="114"/>
      <c r="DMH2889" s="114"/>
      <c r="DMI2889" s="114"/>
      <c r="DMJ2889" s="114"/>
      <c r="DMK2889" s="114"/>
      <c r="DML2889" s="114"/>
      <c r="DMM2889" s="114"/>
      <c r="DMN2889" s="114"/>
      <c r="DMO2889" s="114"/>
      <c r="DMP2889" s="114"/>
      <c r="DMQ2889" s="114"/>
      <c r="DMR2889" s="114"/>
      <c r="DMS2889" s="114"/>
      <c r="DMT2889" s="114"/>
      <c r="DMU2889" s="114"/>
      <c r="DMV2889" s="114"/>
      <c r="DMW2889" s="114"/>
      <c r="DMX2889" s="114"/>
      <c r="DMY2889" s="114"/>
      <c r="DMZ2889" s="114"/>
      <c r="DNA2889" s="114"/>
      <c r="DNB2889" s="114"/>
      <c r="DNC2889" s="114"/>
      <c r="DND2889" s="114"/>
      <c r="DNE2889" s="114"/>
      <c r="DNF2889" s="114"/>
      <c r="DNG2889" s="114"/>
      <c r="DNH2889" s="114"/>
      <c r="DNI2889" s="114"/>
      <c r="DNJ2889" s="114"/>
      <c r="DNK2889" s="114"/>
      <c r="DNL2889" s="114"/>
      <c r="DNM2889" s="114"/>
      <c r="DNN2889" s="114"/>
      <c r="DNO2889" s="114"/>
      <c r="DNP2889" s="114"/>
      <c r="DNQ2889" s="114"/>
      <c r="DNR2889" s="114"/>
      <c r="DNS2889" s="114"/>
      <c r="DNT2889" s="114"/>
      <c r="DNU2889" s="114"/>
      <c r="DNV2889" s="114"/>
      <c r="DNW2889" s="114"/>
      <c r="DNX2889" s="114"/>
      <c r="DNY2889" s="114"/>
      <c r="DNZ2889" s="114"/>
      <c r="DOA2889" s="114"/>
      <c r="DOB2889" s="114"/>
      <c r="DOC2889" s="114"/>
      <c r="DOD2889" s="114"/>
      <c r="DOE2889" s="114"/>
      <c r="DOF2889" s="114"/>
      <c r="DOG2889" s="114"/>
      <c r="DOH2889" s="114"/>
      <c r="DOI2889" s="114"/>
      <c r="DOJ2889" s="114"/>
      <c r="DOK2889" s="114"/>
      <c r="DOL2889" s="114"/>
      <c r="DOM2889" s="114"/>
      <c r="DON2889" s="114"/>
      <c r="DOO2889" s="114"/>
      <c r="DOP2889" s="114"/>
      <c r="DOQ2889" s="114"/>
      <c r="DOR2889" s="114"/>
      <c r="DOS2889" s="114"/>
      <c r="DOT2889" s="114"/>
      <c r="DOU2889" s="114"/>
      <c r="DOV2889" s="114"/>
      <c r="DOW2889" s="114"/>
      <c r="DOX2889" s="114"/>
      <c r="DOY2889" s="114"/>
      <c r="DOZ2889" s="114"/>
      <c r="DPA2889" s="114"/>
      <c r="DPB2889" s="114"/>
      <c r="DPC2889" s="114"/>
      <c r="DPD2889" s="114"/>
      <c r="DPE2889" s="114"/>
      <c r="DPF2889" s="114"/>
      <c r="DPG2889" s="114"/>
      <c r="DPH2889" s="114"/>
      <c r="DPI2889" s="114"/>
      <c r="DPJ2889" s="114"/>
      <c r="DPK2889" s="114"/>
      <c r="DPL2889" s="114"/>
      <c r="DPM2889" s="114"/>
      <c r="DPN2889" s="114"/>
      <c r="DPO2889" s="114"/>
      <c r="DPP2889" s="114"/>
      <c r="DPQ2889" s="114"/>
      <c r="DPR2889" s="114"/>
      <c r="DPS2889" s="114"/>
      <c r="DPT2889" s="114"/>
      <c r="DPU2889" s="114"/>
      <c r="DPV2889" s="114"/>
      <c r="DPW2889" s="114"/>
      <c r="DPX2889" s="114"/>
      <c r="DPY2889" s="114"/>
      <c r="DPZ2889" s="114"/>
      <c r="DQA2889" s="114"/>
      <c r="DQB2889" s="114"/>
      <c r="DQC2889" s="114"/>
      <c r="DQD2889" s="114"/>
      <c r="DQE2889" s="114"/>
      <c r="DQF2889" s="114"/>
      <c r="DQG2889" s="114"/>
      <c r="DQH2889" s="114"/>
      <c r="DQI2889" s="114"/>
      <c r="DQJ2889" s="114"/>
      <c r="DQK2889" s="114"/>
      <c r="DQL2889" s="114"/>
      <c r="DQM2889" s="114"/>
      <c r="DQN2889" s="114"/>
      <c r="DQO2889" s="114"/>
      <c r="DQP2889" s="114"/>
      <c r="DQQ2889" s="114"/>
      <c r="DQR2889" s="114"/>
      <c r="DQS2889" s="114"/>
      <c r="DQT2889" s="114"/>
      <c r="DQU2889" s="114"/>
      <c r="DQV2889" s="114"/>
      <c r="DQW2889" s="114"/>
      <c r="DQX2889" s="114"/>
      <c r="DQY2889" s="114"/>
      <c r="DQZ2889" s="114"/>
      <c r="DRA2889" s="114"/>
      <c r="DRB2889" s="114"/>
      <c r="DRC2889" s="114"/>
      <c r="DRD2889" s="114"/>
      <c r="DRE2889" s="114"/>
      <c r="DRF2889" s="114"/>
      <c r="DRG2889" s="114"/>
      <c r="DRH2889" s="114"/>
      <c r="DRI2889" s="114"/>
      <c r="DRJ2889" s="114"/>
      <c r="DRK2889" s="114"/>
      <c r="DRL2889" s="114"/>
      <c r="DRM2889" s="114"/>
      <c r="DRN2889" s="114"/>
      <c r="DRO2889" s="114"/>
      <c r="DRP2889" s="114"/>
      <c r="DRQ2889" s="114"/>
      <c r="DRR2889" s="114"/>
      <c r="DRS2889" s="114"/>
      <c r="DRT2889" s="114"/>
      <c r="DRU2889" s="114"/>
      <c r="DRV2889" s="114"/>
      <c r="DRW2889" s="114"/>
      <c r="DRX2889" s="114"/>
      <c r="DRY2889" s="114"/>
      <c r="DRZ2889" s="114"/>
      <c r="DSA2889" s="114"/>
      <c r="DSB2889" s="114"/>
      <c r="DSC2889" s="114"/>
      <c r="DSD2889" s="114"/>
      <c r="DSE2889" s="114"/>
      <c r="DSF2889" s="114"/>
      <c r="DSG2889" s="114"/>
      <c r="DSH2889" s="114"/>
      <c r="DSI2889" s="114"/>
      <c r="DSJ2889" s="114"/>
      <c r="DSK2889" s="114"/>
      <c r="DSL2889" s="114"/>
      <c r="DSM2889" s="114"/>
      <c r="DSN2889" s="114"/>
      <c r="DSO2889" s="114"/>
      <c r="DSP2889" s="114"/>
      <c r="DSQ2889" s="114"/>
      <c r="DSR2889" s="114"/>
      <c r="DSS2889" s="114"/>
      <c r="DST2889" s="114"/>
      <c r="DSU2889" s="114"/>
      <c r="DSV2889" s="114"/>
      <c r="DSW2889" s="114"/>
      <c r="DSX2889" s="114"/>
      <c r="DSY2889" s="114"/>
      <c r="DSZ2889" s="114"/>
      <c r="DTA2889" s="114"/>
      <c r="DTB2889" s="114"/>
      <c r="DTC2889" s="114"/>
      <c r="DTD2889" s="114"/>
      <c r="DTE2889" s="114"/>
      <c r="DTF2889" s="114"/>
      <c r="DTG2889" s="114"/>
      <c r="DTH2889" s="114"/>
      <c r="DTI2889" s="114"/>
      <c r="DTJ2889" s="114"/>
      <c r="DTK2889" s="114"/>
      <c r="DTL2889" s="114"/>
      <c r="DTM2889" s="114"/>
      <c r="DTN2889" s="114"/>
      <c r="DTO2889" s="114"/>
      <c r="DTP2889" s="114"/>
      <c r="DTQ2889" s="114"/>
      <c r="DTR2889" s="114"/>
      <c r="DTS2889" s="114"/>
      <c r="DTT2889" s="114"/>
      <c r="DTU2889" s="114"/>
      <c r="DTV2889" s="114"/>
      <c r="DTW2889" s="114"/>
      <c r="DTX2889" s="114"/>
      <c r="DTY2889" s="114"/>
      <c r="DTZ2889" s="114"/>
      <c r="DUA2889" s="114"/>
      <c r="DUB2889" s="114"/>
      <c r="DUC2889" s="114"/>
      <c r="DUD2889" s="114"/>
      <c r="DUE2889" s="114"/>
      <c r="DUF2889" s="114"/>
      <c r="DUG2889" s="114"/>
      <c r="DUH2889" s="114"/>
      <c r="DUI2889" s="114"/>
      <c r="DUJ2889" s="114"/>
      <c r="DUK2889" s="114"/>
      <c r="DUL2889" s="114"/>
      <c r="DUM2889" s="114"/>
      <c r="DUN2889" s="114"/>
      <c r="DUO2889" s="114"/>
      <c r="DUP2889" s="114"/>
      <c r="DUQ2889" s="114"/>
      <c r="DUR2889" s="114"/>
      <c r="DUS2889" s="114"/>
      <c r="DUT2889" s="114"/>
      <c r="DUU2889" s="114"/>
      <c r="DUV2889" s="114"/>
      <c r="DUW2889" s="114"/>
      <c r="DUX2889" s="114"/>
      <c r="DUY2889" s="114"/>
      <c r="DUZ2889" s="114"/>
      <c r="DVA2889" s="114"/>
      <c r="DVB2889" s="114"/>
      <c r="DVC2889" s="114"/>
      <c r="DVD2889" s="114"/>
      <c r="DVE2889" s="114"/>
      <c r="DVF2889" s="114"/>
      <c r="DVG2889" s="114"/>
      <c r="DVH2889" s="114"/>
      <c r="DVI2889" s="114"/>
      <c r="DVJ2889" s="114"/>
      <c r="DVK2889" s="114"/>
      <c r="DVL2889" s="114"/>
      <c r="DVM2889" s="114"/>
      <c r="DVN2889" s="114"/>
      <c r="DVO2889" s="114"/>
      <c r="DVP2889" s="114"/>
      <c r="DVQ2889" s="114"/>
      <c r="DVR2889" s="114"/>
      <c r="DVS2889" s="114"/>
      <c r="DVT2889" s="114"/>
      <c r="DVU2889" s="114"/>
      <c r="DVV2889" s="114"/>
      <c r="DVW2889" s="114"/>
      <c r="DVX2889" s="114"/>
      <c r="DVY2889" s="114"/>
      <c r="DVZ2889" s="114"/>
      <c r="DWA2889" s="114"/>
      <c r="DWB2889" s="114"/>
      <c r="DWC2889" s="114"/>
      <c r="DWD2889" s="114"/>
      <c r="DWE2889" s="114"/>
      <c r="DWF2889" s="114"/>
      <c r="DWG2889" s="114"/>
      <c r="DWH2889" s="114"/>
      <c r="DWI2889" s="114"/>
      <c r="DWJ2889" s="114"/>
      <c r="DWK2889" s="114"/>
      <c r="DWL2889" s="114"/>
      <c r="DWM2889" s="114"/>
      <c r="DWN2889" s="114"/>
      <c r="DWO2889" s="114"/>
      <c r="DWP2889" s="114"/>
      <c r="DWQ2889" s="114"/>
      <c r="DWR2889" s="114"/>
      <c r="DWS2889" s="114"/>
      <c r="DWT2889" s="114"/>
      <c r="DWU2889" s="114"/>
      <c r="DWV2889" s="114"/>
      <c r="DWW2889" s="114"/>
      <c r="DWX2889" s="114"/>
      <c r="DWY2889" s="114"/>
      <c r="DWZ2889" s="114"/>
      <c r="DXA2889" s="114"/>
      <c r="DXB2889" s="114"/>
      <c r="DXC2889" s="114"/>
      <c r="DXD2889" s="114"/>
      <c r="DXE2889" s="114"/>
      <c r="DXF2889" s="114"/>
      <c r="DXG2889" s="114"/>
      <c r="DXH2889" s="114"/>
      <c r="DXI2889" s="114"/>
      <c r="DXJ2889" s="114"/>
      <c r="DXK2889" s="114"/>
      <c r="DXL2889" s="114"/>
      <c r="DXM2889" s="114"/>
      <c r="DXN2889" s="114"/>
      <c r="DXO2889" s="114"/>
      <c r="DXP2889" s="114"/>
      <c r="DXQ2889" s="114"/>
      <c r="DXR2889" s="114"/>
      <c r="DXS2889" s="114"/>
      <c r="DXT2889" s="114"/>
      <c r="DXU2889" s="114"/>
      <c r="DXV2889" s="114"/>
      <c r="DXW2889" s="114"/>
      <c r="DXX2889" s="114"/>
      <c r="DXY2889" s="114"/>
      <c r="DXZ2889" s="114"/>
      <c r="DYA2889" s="114"/>
      <c r="DYB2889" s="114"/>
      <c r="DYC2889" s="114"/>
      <c r="DYD2889" s="114"/>
      <c r="DYE2889" s="114"/>
      <c r="DYF2889" s="114"/>
      <c r="DYG2889" s="114"/>
      <c r="DYH2889" s="114"/>
      <c r="DYI2889" s="114"/>
      <c r="DYJ2889" s="114"/>
      <c r="DYK2889" s="114"/>
      <c r="DYL2889" s="114"/>
      <c r="DYM2889" s="114"/>
      <c r="DYN2889" s="114"/>
      <c r="DYO2889" s="114"/>
      <c r="DYP2889" s="114"/>
      <c r="DYQ2889" s="114"/>
      <c r="DYR2889" s="114"/>
      <c r="DYS2889" s="114"/>
      <c r="DYT2889" s="114"/>
      <c r="DYU2889" s="114"/>
      <c r="DYV2889" s="114"/>
      <c r="DYW2889" s="114"/>
      <c r="DYX2889" s="114"/>
      <c r="DYY2889" s="114"/>
      <c r="DYZ2889" s="114"/>
      <c r="DZA2889" s="114"/>
      <c r="DZB2889" s="114"/>
      <c r="DZC2889" s="114"/>
      <c r="DZD2889" s="114"/>
      <c r="DZE2889" s="114"/>
      <c r="DZF2889" s="114"/>
      <c r="DZG2889" s="114"/>
      <c r="DZH2889" s="114"/>
      <c r="DZI2889" s="114"/>
      <c r="DZJ2889" s="114"/>
      <c r="DZK2889" s="114"/>
      <c r="DZL2889" s="114"/>
      <c r="DZM2889" s="114"/>
      <c r="DZN2889" s="114"/>
      <c r="DZO2889" s="114"/>
      <c r="DZP2889" s="114"/>
      <c r="DZQ2889" s="114"/>
      <c r="DZR2889" s="114"/>
      <c r="DZS2889" s="114"/>
      <c r="DZT2889" s="114"/>
      <c r="DZU2889" s="114"/>
      <c r="DZV2889" s="114"/>
      <c r="DZW2889" s="114"/>
      <c r="DZX2889" s="114"/>
      <c r="DZY2889" s="114"/>
      <c r="DZZ2889" s="114"/>
      <c r="EAA2889" s="114"/>
      <c r="EAB2889" s="114"/>
      <c r="EAC2889" s="114"/>
      <c r="EAD2889" s="114"/>
      <c r="EAE2889" s="114"/>
      <c r="EAF2889" s="114"/>
      <c r="EAG2889" s="114"/>
      <c r="EAH2889" s="114"/>
      <c r="EAI2889" s="114"/>
      <c r="EAJ2889" s="114"/>
      <c r="EAK2889" s="114"/>
      <c r="EAL2889" s="114"/>
      <c r="EAM2889" s="114"/>
      <c r="EAN2889" s="114"/>
      <c r="EAO2889" s="114"/>
      <c r="EAP2889" s="114"/>
      <c r="EAQ2889" s="114"/>
      <c r="EAR2889" s="114"/>
      <c r="EAS2889" s="114"/>
      <c r="EAT2889" s="114"/>
      <c r="EAU2889" s="114"/>
      <c r="EAV2889" s="114"/>
      <c r="EAW2889" s="114"/>
      <c r="EAX2889" s="114"/>
      <c r="EAY2889" s="114"/>
      <c r="EAZ2889" s="114"/>
      <c r="EBA2889" s="114"/>
      <c r="EBB2889" s="114"/>
      <c r="EBC2889" s="114"/>
      <c r="EBD2889" s="114"/>
      <c r="EBE2889" s="114"/>
      <c r="EBF2889" s="114"/>
      <c r="EBG2889" s="114"/>
      <c r="EBH2889" s="114"/>
      <c r="EBI2889" s="114"/>
      <c r="EBJ2889" s="114"/>
      <c r="EBK2889" s="114"/>
      <c r="EBL2889" s="114"/>
      <c r="EBM2889" s="114"/>
      <c r="EBN2889" s="114"/>
      <c r="EBO2889" s="114"/>
      <c r="EBP2889" s="114"/>
      <c r="EBQ2889" s="114"/>
      <c r="EBR2889" s="114"/>
      <c r="EBS2889" s="114"/>
      <c r="EBT2889" s="114"/>
      <c r="EBU2889" s="114"/>
      <c r="EBV2889" s="114"/>
      <c r="EBW2889" s="114"/>
      <c r="EBX2889" s="114"/>
      <c r="EBY2889" s="114"/>
      <c r="EBZ2889" s="114"/>
      <c r="ECA2889" s="114"/>
      <c r="ECB2889" s="114"/>
      <c r="ECC2889" s="114"/>
      <c r="ECD2889" s="114"/>
      <c r="ECE2889" s="114"/>
      <c r="ECF2889" s="114"/>
      <c r="ECG2889" s="114"/>
      <c r="ECH2889" s="114"/>
      <c r="ECI2889" s="114"/>
      <c r="ECJ2889" s="114"/>
      <c r="ECK2889" s="114"/>
      <c r="ECL2889" s="114"/>
      <c r="ECM2889" s="114"/>
      <c r="ECN2889" s="114"/>
      <c r="ECO2889" s="114"/>
      <c r="ECP2889" s="114"/>
      <c r="ECQ2889" s="114"/>
      <c r="ECR2889" s="114"/>
      <c r="ECS2889" s="114"/>
      <c r="ECT2889" s="114"/>
      <c r="ECU2889" s="114"/>
      <c r="ECV2889" s="114"/>
      <c r="ECW2889" s="114"/>
      <c r="ECX2889" s="114"/>
      <c r="ECY2889" s="114"/>
      <c r="ECZ2889" s="114"/>
      <c r="EDA2889" s="114"/>
      <c r="EDB2889" s="114"/>
      <c r="EDC2889" s="114"/>
      <c r="EDD2889" s="114"/>
      <c r="EDE2889" s="114"/>
      <c r="EDF2889" s="114"/>
      <c r="EDG2889" s="114"/>
      <c r="EDH2889" s="114"/>
      <c r="EDI2889" s="114"/>
      <c r="EDJ2889" s="114"/>
      <c r="EDK2889" s="114"/>
      <c r="EDL2889" s="114"/>
      <c r="EDM2889" s="114"/>
      <c r="EDN2889" s="114"/>
      <c r="EDO2889" s="114"/>
      <c r="EDP2889" s="114"/>
      <c r="EDQ2889" s="114"/>
      <c r="EDR2889" s="114"/>
      <c r="EDS2889" s="114"/>
      <c r="EDT2889" s="114"/>
      <c r="EDU2889" s="114"/>
      <c r="EDV2889" s="114"/>
      <c r="EDW2889" s="114"/>
      <c r="EDX2889" s="114"/>
      <c r="EDY2889" s="114"/>
      <c r="EDZ2889" s="114"/>
      <c r="EEA2889" s="114"/>
      <c r="EEB2889" s="114"/>
      <c r="EEC2889" s="114"/>
      <c r="EED2889" s="114"/>
      <c r="EEE2889" s="114"/>
      <c r="EEF2889" s="114"/>
      <c r="EEG2889" s="114"/>
      <c r="EEH2889" s="114"/>
      <c r="EEI2889" s="114"/>
      <c r="EEJ2889" s="114"/>
      <c r="EEK2889" s="114"/>
      <c r="EEL2889" s="114"/>
      <c r="EEM2889" s="114"/>
      <c r="EEN2889" s="114"/>
      <c r="EEO2889" s="114"/>
      <c r="EEP2889" s="114"/>
      <c r="EEQ2889" s="114"/>
      <c r="EER2889" s="114"/>
      <c r="EES2889" s="114"/>
      <c r="EET2889" s="114"/>
      <c r="EEU2889" s="114"/>
      <c r="EEV2889" s="114"/>
      <c r="EEW2889" s="114"/>
      <c r="EEX2889" s="114"/>
      <c r="EEY2889" s="114"/>
      <c r="EEZ2889" s="114"/>
      <c r="EFA2889" s="114"/>
      <c r="EFB2889" s="114"/>
      <c r="EFC2889" s="114"/>
      <c r="EFD2889" s="114"/>
      <c r="EFE2889" s="114"/>
      <c r="EFF2889" s="114"/>
      <c r="EFG2889" s="114"/>
      <c r="EFH2889" s="114"/>
      <c r="EFI2889" s="114"/>
      <c r="EFJ2889" s="114"/>
      <c r="EFK2889" s="114"/>
      <c r="EFL2889" s="114"/>
      <c r="EFM2889" s="114"/>
      <c r="EFN2889" s="114"/>
      <c r="EFO2889" s="114"/>
      <c r="EFP2889" s="114"/>
      <c r="EFQ2889" s="114"/>
      <c r="EFR2889" s="114"/>
      <c r="EFS2889" s="114"/>
      <c r="EFT2889" s="114"/>
      <c r="EFU2889" s="114"/>
      <c r="EFV2889" s="114"/>
      <c r="EFW2889" s="114"/>
      <c r="EFX2889" s="114"/>
      <c r="EFY2889" s="114"/>
      <c r="EFZ2889" s="114"/>
      <c r="EGA2889" s="114"/>
      <c r="EGB2889" s="114"/>
      <c r="EGC2889" s="114"/>
      <c r="EGD2889" s="114"/>
      <c r="EGE2889" s="114"/>
      <c r="EGF2889" s="114"/>
      <c r="EGG2889" s="114"/>
      <c r="EGH2889" s="114"/>
      <c r="EGI2889" s="114"/>
      <c r="EGJ2889" s="114"/>
      <c r="EGK2889" s="114"/>
      <c r="EGL2889" s="114"/>
      <c r="EGM2889" s="114"/>
      <c r="EGN2889" s="114"/>
      <c r="EGO2889" s="114"/>
      <c r="EGP2889" s="114"/>
      <c r="EGQ2889" s="114"/>
      <c r="EGR2889" s="114"/>
      <c r="EGS2889" s="114"/>
      <c r="EGT2889" s="114"/>
      <c r="EGU2889" s="114"/>
      <c r="EGV2889" s="114"/>
      <c r="EGW2889" s="114"/>
      <c r="EGX2889" s="114"/>
      <c r="EGY2889" s="114"/>
      <c r="EGZ2889" s="114"/>
      <c r="EHA2889" s="114"/>
      <c r="EHB2889" s="114"/>
      <c r="EHC2889" s="114"/>
      <c r="EHD2889" s="114"/>
      <c r="EHE2889" s="114"/>
      <c r="EHF2889" s="114"/>
      <c r="EHG2889" s="114"/>
      <c r="EHH2889" s="114"/>
      <c r="EHI2889" s="114"/>
      <c r="EHJ2889" s="114"/>
      <c r="EHK2889" s="114"/>
      <c r="EHL2889" s="114"/>
      <c r="EHM2889" s="114"/>
      <c r="EHN2889" s="114"/>
      <c r="EHO2889" s="114"/>
      <c r="EHP2889" s="114"/>
      <c r="EHQ2889" s="114"/>
      <c r="EHR2889" s="114"/>
      <c r="EHS2889" s="114"/>
      <c r="EHT2889" s="114"/>
      <c r="EHU2889" s="114"/>
      <c r="EHV2889" s="114"/>
      <c r="EHW2889" s="114"/>
      <c r="EHX2889" s="114"/>
      <c r="EHY2889" s="114"/>
      <c r="EHZ2889" s="114"/>
      <c r="EIA2889" s="114"/>
      <c r="EIB2889" s="114"/>
      <c r="EIC2889" s="114"/>
      <c r="EID2889" s="114"/>
      <c r="EIE2889" s="114"/>
      <c r="EIF2889" s="114"/>
      <c r="EIG2889" s="114"/>
      <c r="EIH2889" s="114"/>
      <c r="EII2889" s="114"/>
      <c r="EIJ2889" s="114"/>
      <c r="EIK2889" s="114"/>
      <c r="EIL2889" s="114"/>
      <c r="EIM2889" s="114"/>
      <c r="EIN2889" s="114"/>
      <c r="EIO2889" s="114"/>
      <c r="EIP2889" s="114"/>
      <c r="EIQ2889" s="114"/>
      <c r="EIR2889" s="114"/>
      <c r="EIS2889" s="114"/>
      <c r="EIT2889" s="114"/>
      <c r="EIU2889" s="114"/>
      <c r="EIV2889" s="114"/>
      <c r="EIW2889" s="114"/>
      <c r="EIX2889" s="114"/>
      <c r="EIY2889" s="114"/>
      <c r="EIZ2889" s="114"/>
      <c r="EJA2889" s="114"/>
      <c r="EJB2889" s="114"/>
      <c r="EJC2889" s="114"/>
      <c r="EJD2889" s="114"/>
      <c r="EJE2889" s="114"/>
      <c r="EJF2889" s="114"/>
      <c r="EJG2889" s="114"/>
      <c r="EJH2889" s="114"/>
      <c r="EJI2889" s="114"/>
      <c r="EJJ2889" s="114"/>
      <c r="EJK2889" s="114"/>
      <c r="EJL2889" s="114"/>
      <c r="EJM2889" s="114"/>
      <c r="EJN2889" s="114"/>
      <c r="EJO2889" s="114"/>
      <c r="EJP2889" s="114"/>
      <c r="EJQ2889" s="114"/>
      <c r="EJR2889" s="114"/>
      <c r="EJS2889" s="114"/>
      <c r="EJT2889" s="114"/>
      <c r="EJU2889" s="114"/>
      <c r="EJV2889" s="114"/>
      <c r="EJW2889" s="114"/>
      <c r="EJX2889" s="114"/>
      <c r="EJY2889" s="114"/>
      <c r="EJZ2889" s="114"/>
      <c r="EKA2889" s="114"/>
      <c r="EKB2889" s="114"/>
      <c r="EKC2889" s="114"/>
      <c r="EKD2889" s="114"/>
      <c r="EKE2889" s="114"/>
      <c r="EKF2889" s="114"/>
      <c r="EKG2889" s="114"/>
      <c r="EKH2889" s="114"/>
      <c r="EKI2889" s="114"/>
      <c r="EKJ2889" s="114"/>
      <c r="EKK2889" s="114"/>
      <c r="EKL2889" s="114"/>
      <c r="EKM2889" s="114"/>
      <c r="EKN2889" s="114"/>
      <c r="EKO2889" s="114"/>
      <c r="EKP2889" s="114"/>
      <c r="EKQ2889" s="114"/>
      <c r="EKR2889" s="114"/>
      <c r="EKS2889" s="114"/>
      <c r="EKT2889" s="114"/>
      <c r="EKU2889" s="114"/>
      <c r="EKV2889" s="114"/>
      <c r="EKW2889" s="114"/>
      <c r="EKX2889" s="114"/>
      <c r="EKY2889" s="114"/>
      <c r="EKZ2889" s="114"/>
      <c r="ELA2889" s="114"/>
      <c r="ELB2889" s="114"/>
      <c r="ELC2889" s="114"/>
      <c r="ELD2889" s="114"/>
      <c r="ELE2889" s="114"/>
      <c r="ELF2889" s="114"/>
      <c r="ELG2889" s="114"/>
      <c r="ELH2889" s="114"/>
      <c r="ELI2889" s="114"/>
      <c r="ELJ2889" s="114"/>
      <c r="ELK2889" s="114"/>
      <c r="ELL2889" s="114"/>
      <c r="ELM2889" s="114"/>
      <c r="ELN2889" s="114"/>
      <c r="ELO2889" s="114"/>
      <c r="ELP2889" s="114"/>
      <c r="ELQ2889" s="114"/>
      <c r="ELR2889" s="114"/>
      <c r="ELS2889" s="114"/>
      <c r="ELT2889" s="114"/>
      <c r="ELU2889" s="114"/>
      <c r="ELV2889" s="114"/>
      <c r="ELW2889" s="114"/>
      <c r="ELX2889" s="114"/>
      <c r="ELY2889" s="114"/>
      <c r="ELZ2889" s="114"/>
      <c r="EMA2889" s="114"/>
      <c r="EMB2889" s="114"/>
      <c r="EMC2889" s="114"/>
      <c r="EMD2889" s="114"/>
      <c r="EME2889" s="114"/>
      <c r="EMF2889" s="114"/>
      <c r="EMG2889" s="114"/>
      <c r="EMH2889" s="114"/>
      <c r="EMI2889" s="114"/>
      <c r="EMJ2889" s="114"/>
      <c r="EMK2889" s="114"/>
      <c r="EML2889" s="114"/>
      <c r="EMM2889" s="114"/>
      <c r="EMN2889" s="114"/>
      <c r="EMO2889" s="114"/>
      <c r="EMP2889" s="114"/>
      <c r="EMQ2889" s="114"/>
      <c r="EMR2889" s="114"/>
      <c r="EMS2889" s="114"/>
      <c r="EMT2889" s="114"/>
      <c r="EMU2889" s="114"/>
      <c r="EMV2889" s="114"/>
      <c r="EMW2889" s="114"/>
      <c r="EMX2889" s="114"/>
      <c r="EMY2889" s="114"/>
      <c r="EMZ2889" s="114"/>
      <c r="ENA2889" s="114"/>
      <c r="ENB2889" s="114"/>
      <c r="ENC2889" s="114"/>
      <c r="END2889" s="114"/>
      <c r="ENE2889" s="114"/>
      <c r="ENF2889" s="114"/>
      <c r="ENG2889" s="114"/>
      <c r="ENH2889" s="114"/>
      <c r="ENI2889" s="114"/>
      <c r="ENJ2889" s="114"/>
      <c r="ENK2889" s="114"/>
      <c r="ENL2889" s="114"/>
      <c r="ENM2889" s="114"/>
      <c r="ENN2889" s="114"/>
      <c r="ENO2889" s="114"/>
      <c r="ENP2889" s="114"/>
      <c r="ENQ2889" s="114"/>
      <c r="ENR2889" s="114"/>
      <c r="ENS2889" s="114"/>
      <c r="ENT2889" s="114"/>
      <c r="ENU2889" s="114"/>
      <c r="ENV2889" s="114"/>
      <c r="ENW2889" s="114"/>
      <c r="ENX2889" s="114"/>
      <c r="ENY2889" s="114"/>
      <c r="ENZ2889" s="114"/>
      <c r="EOA2889" s="114"/>
      <c r="EOB2889" s="114"/>
      <c r="EOC2889" s="114"/>
      <c r="EOD2889" s="114"/>
      <c r="EOE2889" s="114"/>
      <c r="EOF2889" s="114"/>
      <c r="EOG2889" s="114"/>
      <c r="EOH2889" s="114"/>
      <c r="EOI2889" s="114"/>
      <c r="EOJ2889" s="114"/>
      <c r="EOK2889" s="114"/>
      <c r="EOL2889" s="114"/>
      <c r="EOM2889" s="114"/>
      <c r="EON2889" s="114"/>
      <c r="EOO2889" s="114"/>
      <c r="EOP2889" s="114"/>
      <c r="EOQ2889" s="114"/>
      <c r="EOR2889" s="114"/>
      <c r="EOS2889" s="114"/>
      <c r="EOT2889" s="114"/>
      <c r="EOU2889" s="114"/>
      <c r="EOV2889" s="114"/>
      <c r="EOW2889" s="114"/>
      <c r="EOX2889" s="114"/>
      <c r="EOY2889" s="114"/>
      <c r="EOZ2889" s="114"/>
      <c r="EPA2889" s="114"/>
      <c r="EPB2889" s="114"/>
      <c r="EPC2889" s="114"/>
      <c r="EPD2889" s="114"/>
      <c r="EPE2889" s="114"/>
      <c r="EPF2889" s="114"/>
      <c r="EPG2889" s="114"/>
      <c r="EPH2889" s="114"/>
      <c r="EPI2889" s="114"/>
      <c r="EPJ2889" s="114"/>
      <c r="EPK2889" s="114"/>
      <c r="EPL2889" s="114"/>
      <c r="EPM2889" s="114"/>
      <c r="EPN2889" s="114"/>
      <c r="EPO2889" s="114"/>
      <c r="EPP2889" s="114"/>
      <c r="EPQ2889" s="114"/>
      <c r="EPR2889" s="114"/>
      <c r="EPS2889" s="114"/>
      <c r="EPT2889" s="114"/>
      <c r="EPU2889" s="114"/>
      <c r="EPV2889" s="114"/>
      <c r="EPW2889" s="114"/>
      <c r="EPX2889" s="114"/>
      <c r="EPY2889" s="114"/>
      <c r="EPZ2889" s="114"/>
      <c r="EQA2889" s="114"/>
      <c r="EQB2889" s="114"/>
      <c r="EQC2889" s="114"/>
      <c r="EQD2889" s="114"/>
      <c r="EQE2889" s="114"/>
      <c r="EQF2889" s="114"/>
      <c r="EQG2889" s="114"/>
      <c r="EQH2889" s="114"/>
      <c r="EQI2889" s="114"/>
      <c r="EQJ2889" s="114"/>
      <c r="EQK2889" s="114"/>
      <c r="EQL2889" s="114"/>
      <c r="EQM2889" s="114"/>
      <c r="EQN2889" s="114"/>
      <c r="EQO2889" s="114"/>
      <c r="EQP2889" s="114"/>
      <c r="EQQ2889" s="114"/>
      <c r="EQR2889" s="114"/>
      <c r="EQS2889" s="114"/>
      <c r="EQT2889" s="114"/>
      <c r="EQU2889" s="114"/>
      <c r="EQV2889" s="114"/>
      <c r="EQW2889" s="114"/>
      <c r="EQX2889" s="114"/>
      <c r="EQY2889" s="114"/>
      <c r="EQZ2889" s="114"/>
      <c r="ERA2889" s="114"/>
      <c r="ERB2889" s="114"/>
      <c r="ERC2889" s="114"/>
      <c r="ERD2889" s="114"/>
      <c r="ERE2889" s="114"/>
      <c r="ERF2889" s="114"/>
      <c r="ERG2889" s="114"/>
      <c r="ERH2889" s="114"/>
      <c r="ERI2889" s="114"/>
      <c r="ERJ2889" s="114"/>
      <c r="ERK2889" s="114"/>
      <c r="ERL2889" s="114"/>
      <c r="ERM2889" s="114"/>
      <c r="ERN2889" s="114"/>
      <c r="ERO2889" s="114"/>
      <c r="ERP2889" s="114"/>
      <c r="ERQ2889" s="114"/>
      <c r="ERR2889" s="114"/>
      <c r="ERS2889" s="114"/>
      <c r="ERT2889" s="114"/>
      <c r="ERU2889" s="114"/>
      <c r="ERV2889" s="114"/>
      <c r="ERW2889" s="114"/>
      <c r="ERX2889" s="114"/>
      <c r="ERY2889" s="114"/>
      <c r="ERZ2889" s="114"/>
      <c r="ESA2889" s="114"/>
      <c r="ESB2889" s="114"/>
      <c r="ESC2889" s="114"/>
      <c r="ESD2889" s="114"/>
      <c r="ESE2889" s="114"/>
      <c r="ESF2889" s="114"/>
      <c r="ESG2889" s="114"/>
      <c r="ESH2889" s="114"/>
      <c r="ESI2889" s="114"/>
      <c r="ESJ2889" s="114"/>
      <c r="ESK2889" s="114"/>
      <c r="ESL2889" s="114"/>
      <c r="ESM2889" s="114"/>
      <c r="ESN2889" s="114"/>
      <c r="ESO2889" s="114"/>
      <c r="ESP2889" s="114"/>
      <c r="ESQ2889" s="114"/>
      <c r="ESR2889" s="114"/>
      <c r="ESS2889" s="114"/>
      <c r="EST2889" s="114"/>
      <c r="ESU2889" s="114"/>
      <c r="ESV2889" s="114"/>
      <c r="ESW2889" s="114"/>
      <c r="ESX2889" s="114"/>
      <c r="ESY2889" s="114"/>
      <c r="ESZ2889" s="114"/>
      <c r="ETA2889" s="114"/>
      <c r="ETB2889" s="114"/>
      <c r="ETC2889" s="114"/>
      <c r="ETD2889" s="114"/>
      <c r="ETE2889" s="114"/>
      <c r="ETF2889" s="114"/>
      <c r="ETG2889" s="114"/>
      <c r="ETH2889" s="114"/>
      <c r="ETI2889" s="114"/>
      <c r="ETJ2889" s="114"/>
      <c r="ETK2889" s="114"/>
      <c r="ETL2889" s="114"/>
      <c r="ETM2889" s="114"/>
      <c r="ETN2889" s="114"/>
      <c r="ETO2889" s="114"/>
      <c r="ETP2889" s="114"/>
      <c r="ETQ2889" s="114"/>
      <c r="ETR2889" s="114"/>
      <c r="ETS2889" s="114"/>
      <c r="ETT2889" s="114"/>
      <c r="ETU2889" s="114"/>
      <c r="ETV2889" s="114"/>
      <c r="ETW2889" s="114"/>
      <c r="ETX2889" s="114"/>
      <c r="ETY2889" s="114"/>
      <c r="ETZ2889" s="114"/>
      <c r="EUA2889" s="114"/>
      <c r="EUB2889" s="114"/>
      <c r="EUC2889" s="114"/>
      <c r="EUD2889" s="114"/>
      <c r="EUE2889" s="114"/>
      <c r="EUF2889" s="114"/>
      <c r="EUG2889" s="114"/>
      <c r="EUH2889" s="114"/>
      <c r="EUI2889" s="114"/>
      <c r="EUJ2889" s="114"/>
      <c r="EUK2889" s="114"/>
      <c r="EUL2889" s="114"/>
      <c r="EUM2889" s="114"/>
      <c r="EUN2889" s="114"/>
      <c r="EUO2889" s="114"/>
      <c r="EUP2889" s="114"/>
      <c r="EUQ2889" s="114"/>
      <c r="EUR2889" s="114"/>
      <c r="EUS2889" s="114"/>
      <c r="EUT2889" s="114"/>
      <c r="EUU2889" s="114"/>
      <c r="EUV2889" s="114"/>
      <c r="EUW2889" s="114"/>
      <c r="EUX2889" s="114"/>
      <c r="EUY2889" s="114"/>
      <c r="EUZ2889" s="114"/>
      <c r="EVA2889" s="114"/>
      <c r="EVB2889" s="114"/>
      <c r="EVC2889" s="114"/>
      <c r="EVD2889" s="114"/>
      <c r="EVE2889" s="114"/>
      <c r="EVF2889" s="114"/>
      <c r="EVG2889" s="114"/>
      <c r="EVH2889" s="114"/>
      <c r="EVI2889" s="114"/>
      <c r="EVJ2889" s="114"/>
      <c r="EVK2889" s="114"/>
      <c r="EVL2889" s="114"/>
      <c r="EVM2889" s="114"/>
      <c r="EVN2889" s="114"/>
      <c r="EVO2889" s="114"/>
      <c r="EVP2889" s="114"/>
      <c r="EVQ2889" s="114"/>
      <c r="EVR2889" s="114"/>
      <c r="EVS2889" s="114"/>
      <c r="EVT2889" s="114"/>
      <c r="EVU2889" s="114"/>
      <c r="EVV2889" s="114"/>
      <c r="EVW2889" s="114"/>
      <c r="EVX2889" s="114"/>
      <c r="EVY2889" s="114"/>
      <c r="EVZ2889" s="114"/>
      <c r="EWA2889" s="114"/>
      <c r="EWB2889" s="114"/>
      <c r="EWC2889" s="114"/>
      <c r="EWD2889" s="114"/>
      <c r="EWE2889" s="114"/>
      <c r="EWF2889" s="114"/>
      <c r="EWG2889" s="114"/>
      <c r="EWH2889" s="114"/>
      <c r="EWI2889" s="114"/>
      <c r="EWJ2889" s="114"/>
      <c r="EWK2889" s="114"/>
      <c r="EWL2889" s="114"/>
      <c r="EWM2889" s="114"/>
      <c r="EWN2889" s="114"/>
      <c r="EWO2889" s="114"/>
      <c r="EWP2889" s="114"/>
      <c r="EWQ2889" s="114"/>
      <c r="EWR2889" s="114"/>
      <c r="EWS2889" s="114"/>
      <c r="EWT2889" s="114"/>
      <c r="EWU2889" s="114"/>
      <c r="EWV2889" s="114"/>
      <c r="EWW2889" s="114"/>
      <c r="EWX2889" s="114"/>
      <c r="EWY2889" s="114"/>
      <c r="EWZ2889" s="114"/>
      <c r="EXA2889" s="114"/>
      <c r="EXB2889" s="114"/>
      <c r="EXC2889" s="114"/>
      <c r="EXD2889" s="114"/>
      <c r="EXE2889" s="114"/>
      <c r="EXF2889" s="114"/>
      <c r="EXG2889" s="114"/>
      <c r="EXH2889" s="114"/>
      <c r="EXI2889" s="114"/>
      <c r="EXJ2889" s="114"/>
      <c r="EXK2889" s="114"/>
      <c r="EXL2889" s="114"/>
      <c r="EXM2889" s="114"/>
      <c r="EXN2889" s="114"/>
      <c r="EXO2889" s="114"/>
      <c r="EXP2889" s="114"/>
      <c r="EXQ2889" s="114"/>
      <c r="EXR2889" s="114"/>
      <c r="EXS2889" s="114"/>
      <c r="EXT2889" s="114"/>
      <c r="EXU2889" s="114"/>
      <c r="EXV2889" s="114"/>
      <c r="EXW2889" s="114"/>
      <c r="EXX2889" s="114"/>
      <c r="EXY2889" s="114"/>
      <c r="EXZ2889" s="114"/>
      <c r="EYA2889" s="114"/>
      <c r="EYB2889" s="114"/>
      <c r="EYC2889" s="114"/>
      <c r="EYD2889" s="114"/>
      <c r="EYE2889" s="114"/>
      <c r="EYF2889" s="114"/>
      <c r="EYG2889" s="114"/>
      <c r="EYH2889" s="114"/>
      <c r="EYI2889" s="114"/>
      <c r="EYJ2889" s="114"/>
      <c r="EYK2889" s="114"/>
      <c r="EYL2889" s="114"/>
      <c r="EYM2889" s="114"/>
      <c r="EYN2889" s="114"/>
      <c r="EYO2889" s="114"/>
      <c r="EYP2889" s="114"/>
      <c r="EYQ2889" s="114"/>
      <c r="EYR2889" s="114"/>
      <c r="EYS2889" s="114"/>
      <c r="EYT2889" s="114"/>
      <c r="EYU2889" s="114"/>
      <c r="EYV2889" s="114"/>
      <c r="EYW2889" s="114"/>
      <c r="EYX2889" s="114"/>
      <c r="EYY2889" s="114"/>
      <c r="EYZ2889" s="114"/>
      <c r="EZA2889" s="114"/>
      <c r="EZB2889" s="114"/>
      <c r="EZC2889" s="114"/>
      <c r="EZD2889" s="114"/>
      <c r="EZE2889" s="114"/>
      <c r="EZF2889" s="114"/>
      <c r="EZG2889" s="114"/>
      <c r="EZH2889" s="114"/>
      <c r="EZI2889" s="114"/>
      <c r="EZJ2889" s="114"/>
      <c r="EZK2889" s="114"/>
      <c r="EZL2889" s="114"/>
      <c r="EZM2889" s="114"/>
      <c r="EZN2889" s="114"/>
      <c r="EZO2889" s="114"/>
      <c r="EZP2889" s="114"/>
      <c r="EZQ2889" s="114"/>
      <c r="EZR2889" s="114"/>
      <c r="EZS2889" s="114"/>
      <c r="EZT2889" s="114"/>
      <c r="EZU2889" s="114"/>
      <c r="EZV2889" s="114"/>
      <c r="EZW2889" s="114"/>
      <c r="EZX2889" s="114"/>
      <c r="EZY2889" s="114"/>
      <c r="EZZ2889" s="114"/>
      <c r="FAA2889" s="114"/>
      <c r="FAB2889" s="114"/>
      <c r="FAC2889" s="114"/>
      <c r="FAD2889" s="114"/>
      <c r="FAE2889" s="114"/>
      <c r="FAF2889" s="114"/>
      <c r="FAG2889" s="114"/>
      <c r="FAH2889" s="114"/>
      <c r="FAI2889" s="114"/>
      <c r="FAJ2889" s="114"/>
      <c r="FAK2889" s="114"/>
      <c r="FAL2889" s="114"/>
      <c r="FAM2889" s="114"/>
      <c r="FAN2889" s="114"/>
      <c r="FAO2889" s="114"/>
      <c r="FAP2889" s="114"/>
      <c r="FAQ2889" s="114"/>
      <c r="FAR2889" s="114"/>
      <c r="FAS2889" s="114"/>
      <c r="FAT2889" s="114"/>
      <c r="FAU2889" s="114"/>
      <c r="FAV2889" s="114"/>
      <c r="FAW2889" s="114"/>
      <c r="FAX2889" s="114"/>
      <c r="FAY2889" s="114"/>
      <c r="FAZ2889" s="114"/>
      <c r="FBA2889" s="114"/>
      <c r="FBB2889" s="114"/>
      <c r="FBC2889" s="114"/>
      <c r="FBD2889" s="114"/>
      <c r="FBE2889" s="114"/>
      <c r="FBF2889" s="114"/>
      <c r="FBG2889" s="114"/>
      <c r="FBH2889" s="114"/>
      <c r="FBI2889" s="114"/>
      <c r="FBJ2889" s="114"/>
      <c r="FBK2889" s="114"/>
      <c r="FBL2889" s="114"/>
      <c r="FBM2889" s="114"/>
      <c r="FBN2889" s="114"/>
      <c r="FBO2889" s="114"/>
      <c r="FBP2889" s="114"/>
      <c r="FBQ2889" s="114"/>
      <c r="FBR2889" s="114"/>
      <c r="FBS2889" s="114"/>
      <c r="FBT2889" s="114"/>
      <c r="FBU2889" s="114"/>
      <c r="FBV2889" s="114"/>
      <c r="FBW2889" s="114"/>
      <c r="FBX2889" s="114"/>
      <c r="FBY2889" s="114"/>
      <c r="FBZ2889" s="114"/>
      <c r="FCA2889" s="114"/>
      <c r="FCB2889" s="114"/>
      <c r="FCC2889" s="114"/>
      <c r="FCD2889" s="114"/>
      <c r="FCE2889" s="114"/>
      <c r="FCF2889" s="114"/>
      <c r="FCG2889" s="114"/>
      <c r="FCH2889" s="114"/>
      <c r="FCI2889" s="114"/>
      <c r="FCJ2889" s="114"/>
      <c r="FCK2889" s="114"/>
      <c r="FCL2889" s="114"/>
      <c r="FCM2889" s="114"/>
      <c r="FCN2889" s="114"/>
      <c r="FCO2889" s="114"/>
      <c r="FCP2889" s="114"/>
      <c r="FCQ2889" s="114"/>
      <c r="FCR2889" s="114"/>
      <c r="FCS2889" s="114"/>
      <c r="FCT2889" s="114"/>
      <c r="FCU2889" s="114"/>
      <c r="FCV2889" s="114"/>
      <c r="FCW2889" s="114"/>
      <c r="FCX2889" s="114"/>
      <c r="FCY2889" s="114"/>
      <c r="FCZ2889" s="114"/>
      <c r="FDA2889" s="114"/>
      <c r="FDB2889" s="114"/>
      <c r="FDC2889" s="114"/>
      <c r="FDD2889" s="114"/>
      <c r="FDE2889" s="114"/>
      <c r="FDF2889" s="114"/>
      <c r="FDG2889" s="114"/>
      <c r="FDH2889" s="114"/>
      <c r="FDI2889" s="114"/>
      <c r="FDJ2889" s="114"/>
      <c r="FDK2889" s="114"/>
      <c r="FDL2889" s="114"/>
      <c r="FDM2889" s="114"/>
      <c r="FDN2889" s="114"/>
      <c r="FDO2889" s="114"/>
      <c r="FDP2889" s="114"/>
      <c r="FDQ2889" s="114"/>
      <c r="FDR2889" s="114"/>
      <c r="FDS2889" s="114"/>
      <c r="FDT2889" s="114"/>
      <c r="FDU2889" s="114"/>
      <c r="FDV2889" s="114"/>
      <c r="FDW2889" s="114"/>
      <c r="FDX2889" s="114"/>
      <c r="FDY2889" s="114"/>
      <c r="FDZ2889" s="114"/>
      <c r="FEA2889" s="114"/>
      <c r="FEB2889" s="114"/>
      <c r="FEC2889" s="114"/>
      <c r="FED2889" s="114"/>
      <c r="FEE2889" s="114"/>
      <c r="FEF2889" s="114"/>
      <c r="FEG2889" s="114"/>
      <c r="FEH2889" s="114"/>
      <c r="FEI2889" s="114"/>
      <c r="FEJ2889" s="114"/>
      <c r="FEK2889" s="114"/>
      <c r="FEL2889" s="114"/>
      <c r="FEM2889" s="114"/>
      <c r="FEN2889" s="114"/>
      <c r="FEO2889" s="114"/>
      <c r="FEP2889" s="114"/>
      <c r="FEQ2889" s="114"/>
      <c r="FER2889" s="114"/>
      <c r="FES2889" s="114"/>
      <c r="FET2889" s="114"/>
      <c r="FEU2889" s="114"/>
      <c r="FEV2889" s="114"/>
      <c r="FEW2889" s="114"/>
      <c r="FEX2889" s="114"/>
      <c r="FEY2889" s="114"/>
      <c r="FEZ2889" s="114"/>
      <c r="FFA2889" s="114"/>
      <c r="FFB2889" s="114"/>
      <c r="FFC2889" s="114"/>
      <c r="FFD2889" s="114"/>
      <c r="FFE2889" s="114"/>
      <c r="FFF2889" s="114"/>
      <c r="FFG2889" s="114"/>
      <c r="FFH2889" s="114"/>
      <c r="FFI2889" s="114"/>
      <c r="FFJ2889" s="114"/>
      <c r="FFK2889" s="114"/>
      <c r="FFL2889" s="114"/>
      <c r="FFM2889" s="114"/>
      <c r="FFN2889" s="114"/>
      <c r="FFO2889" s="114"/>
      <c r="FFP2889" s="114"/>
      <c r="FFQ2889" s="114"/>
      <c r="FFR2889" s="114"/>
      <c r="FFS2889" s="114"/>
      <c r="FFT2889" s="114"/>
      <c r="FFU2889" s="114"/>
      <c r="FFV2889" s="114"/>
      <c r="FFW2889" s="114"/>
      <c r="FFX2889" s="114"/>
      <c r="FFY2889" s="114"/>
      <c r="FFZ2889" s="114"/>
      <c r="FGA2889" s="114"/>
      <c r="FGB2889" s="114"/>
      <c r="FGC2889" s="114"/>
      <c r="FGD2889" s="114"/>
      <c r="FGE2889" s="114"/>
      <c r="FGF2889" s="114"/>
      <c r="FGG2889" s="114"/>
      <c r="FGH2889" s="114"/>
      <c r="FGI2889" s="114"/>
      <c r="FGJ2889" s="114"/>
      <c r="FGK2889" s="114"/>
      <c r="FGL2889" s="114"/>
      <c r="FGM2889" s="114"/>
      <c r="FGN2889" s="114"/>
      <c r="FGO2889" s="114"/>
      <c r="FGP2889" s="114"/>
      <c r="FGQ2889" s="114"/>
      <c r="FGR2889" s="114"/>
      <c r="FGS2889" s="114"/>
      <c r="FGT2889" s="114"/>
      <c r="FGU2889" s="114"/>
      <c r="FGV2889" s="114"/>
      <c r="FGW2889" s="114"/>
      <c r="FGX2889" s="114"/>
      <c r="FGY2889" s="114"/>
      <c r="FGZ2889" s="114"/>
      <c r="FHA2889" s="114"/>
      <c r="FHB2889" s="114"/>
      <c r="FHC2889" s="114"/>
      <c r="FHD2889" s="114"/>
      <c r="FHE2889" s="114"/>
      <c r="FHF2889" s="114"/>
      <c r="FHG2889" s="114"/>
      <c r="FHH2889" s="114"/>
      <c r="FHI2889" s="114"/>
      <c r="FHJ2889" s="114"/>
      <c r="FHK2889" s="114"/>
      <c r="FHL2889" s="114"/>
      <c r="FHM2889" s="114"/>
      <c r="FHN2889" s="114"/>
      <c r="FHO2889" s="114"/>
      <c r="FHP2889" s="114"/>
      <c r="FHQ2889" s="114"/>
      <c r="FHR2889" s="114"/>
      <c r="FHS2889" s="114"/>
      <c r="FHT2889" s="114"/>
      <c r="FHU2889" s="114"/>
      <c r="FHV2889" s="114"/>
      <c r="FHW2889" s="114"/>
      <c r="FHX2889" s="114"/>
      <c r="FHY2889" s="114"/>
      <c r="FHZ2889" s="114"/>
      <c r="FIA2889" s="114"/>
      <c r="FIB2889" s="114"/>
      <c r="FIC2889" s="114"/>
      <c r="FID2889" s="114"/>
      <c r="FIE2889" s="114"/>
      <c r="FIF2889" s="114"/>
      <c r="FIG2889" s="114"/>
      <c r="FIH2889" s="114"/>
      <c r="FII2889" s="114"/>
      <c r="FIJ2889" s="114"/>
      <c r="FIK2889" s="114"/>
      <c r="FIL2889" s="114"/>
      <c r="FIM2889" s="114"/>
      <c r="FIN2889" s="114"/>
      <c r="FIO2889" s="114"/>
      <c r="FIP2889" s="114"/>
      <c r="FIQ2889" s="114"/>
      <c r="FIR2889" s="114"/>
      <c r="FIS2889" s="114"/>
      <c r="FIT2889" s="114"/>
      <c r="FIU2889" s="114"/>
      <c r="FIV2889" s="114"/>
      <c r="FIW2889" s="114"/>
      <c r="FIX2889" s="114"/>
      <c r="FIY2889" s="114"/>
      <c r="FIZ2889" s="114"/>
      <c r="FJA2889" s="114"/>
      <c r="FJB2889" s="114"/>
      <c r="FJC2889" s="114"/>
      <c r="FJD2889" s="114"/>
      <c r="FJE2889" s="114"/>
      <c r="FJF2889" s="114"/>
      <c r="FJG2889" s="114"/>
      <c r="FJH2889" s="114"/>
      <c r="FJI2889" s="114"/>
      <c r="FJJ2889" s="114"/>
      <c r="FJK2889" s="114"/>
      <c r="FJL2889" s="114"/>
      <c r="FJM2889" s="114"/>
      <c r="FJN2889" s="114"/>
      <c r="FJO2889" s="114"/>
      <c r="FJP2889" s="114"/>
      <c r="FJQ2889" s="114"/>
      <c r="FJR2889" s="114"/>
      <c r="FJS2889" s="114"/>
      <c r="FJT2889" s="114"/>
      <c r="FJU2889" s="114"/>
      <c r="FJV2889" s="114"/>
      <c r="FJW2889" s="114"/>
      <c r="FJX2889" s="114"/>
      <c r="FJY2889" s="114"/>
      <c r="FJZ2889" s="114"/>
      <c r="FKA2889" s="114"/>
      <c r="FKB2889" s="114"/>
      <c r="FKC2889" s="114"/>
      <c r="FKD2889" s="114"/>
      <c r="FKE2889" s="114"/>
      <c r="FKF2889" s="114"/>
      <c r="FKG2889" s="114"/>
      <c r="FKH2889" s="114"/>
      <c r="FKI2889" s="114"/>
      <c r="FKJ2889" s="114"/>
      <c r="FKK2889" s="114"/>
      <c r="FKL2889" s="114"/>
      <c r="FKM2889" s="114"/>
      <c r="FKN2889" s="114"/>
      <c r="FKO2889" s="114"/>
      <c r="FKP2889" s="114"/>
      <c r="FKQ2889" s="114"/>
      <c r="FKR2889" s="114"/>
      <c r="FKS2889" s="114"/>
      <c r="FKT2889" s="114"/>
      <c r="FKU2889" s="114"/>
      <c r="FKV2889" s="114"/>
      <c r="FKW2889" s="114"/>
      <c r="FKX2889" s="114"/>
      <c r="FKY2889" s="114"/>
      <c r="FKZ2889" s="114"/>
      <c r="FLA2889" s="114"/>
      <c r="FLB2889" s="114"/>
      <c r="FLC2889" s="114"/>
      <c r="FLD2889" s="114"/>
      <c r="FLE2889" s="114"/>
      <c r="FLF2889" s="114"/>
      <c r="FLG2889" s="114"/>
      <c r="FLH2889" s="114"/>
      <c r="FLI2889" s="114"/>
      <c r="FLJ2889" s="114"/>
      <c r="FLK2889" s="114"/>
      <c r="FLL2889" s="114"/>
      <c r="FLM2889" s="114"/>
      <c r="FLN2889" s="114"/>
      <c r="FLO2889" s="114"/>
      <c r="FLP2889" s="114"/>
      <c r="FLQ2889" s="114"/>
      <c r="FLR2889" s="114"/>
      <c r="FLS2889" s="114"/>
      <c r="FLT2889" s="114"/>
      <c r="FLU2889" s="114"/>
      <c r="FLV2889" s="114"/>
      <c r="FLW2889" s="114"/>
      <c r="FLX2889" s="114"/>
      <c r="FLY2889" s="114"/>
      <c r="FLZ2889" s="114"/>
      <c r="FMA2889" s="114"/>
      <c r="FMB2889" s="114"/>
      <c r="FMC2889" s="114"/>
      <c r="FMD2889" s="114"/>
      <c r="FME2889" s="114"/>
      <c r="FMF2889" s="114"/>
      <c r="FMG2889" s="114"/>
      <c r="FMH2889" s="114"/>
      <c r="FMI2889" s="114"/>
      <c r="FMJ2889" s="114"/>
      <c r="FMK2889" s="114"/>
      <c r="FML2889" s="114"/>
      <c r="FMM2889" s="114"/>
      <c r="FMN2889" s="114"/>
      <c r="FMO2889" s="114"/>
      <c r="FMP2889" s="114"/>
      <c r="FMQ2889" s="114"/>
      <c r="FMR2889" s="114"/>
      <c r="FMS2889" s="114"/>
      <c r="FMT2889" s="114"/>
      <c r="FMU2889" s="114"/>
      <c r="FMV2889" s="114"/>
      <c r="FMW2889" s="114"/>
      <c r="FMX2889" s="114"/>
      <c r="FMY2889" s="114"/>
      <c r="FMZ2889" s="114"/>
      <c r="FNA2889" s="114"/>
      <c r="FNB2889" s="114"/>
      <c r="FNC2889" s="114"/>
      <c r="FND2889" s="114"/>
      <c r="FNE2889" s="114"/>
      <c r="FNF2889" s="114"/>
      <c r="FNG2889" s="114"/>
      <c r="FNH2889" s="114"/>
      <c r="FNI2889" s="114"/>
      <c r="FNJ2889" s="114"/>
      <c r="FNK2889" s="114"/>
      <c r="FNL2889" s="114"/>
      <c r="FNM2889" s="114"/>
      <c r="FNN2889" s="114"/>
      <c r="FNO2889" s="114"/>
      <c r="FNP2889" s="114"/>
      <c r="FNQ2889" s="114"/>
      <c r="FNR2889" s="114"/>
      <c r="FNS2889" s="114"/>
      <c r="FNT2889" s="114"/>
      <c r="FNU2889" s="114"/>
      <c r="FNV2889" s="114"/>
      <c r="FNW2889" s="114"/>
      <c r="FNX2889" s="114"/>
      <c r="FNY2889" s="114"/>
      <c r="FNZ2889" s="114"/>
      <c r="FOA2889" s="114"/>
      <c r="FOB2889" s="114"/>
      <c r="FOC2889" s="114"/>
      <c r="FOD2889" s="114"/>
      <c r="FOE2889" s="114"/>
      <c r="FOF2889" s="114"/>
      <c r="FOG2889" s="114"/>
      <c r="FOH2889" s="114"/>
      <c r="FOI2889" s="114"/>
      <c r="FOJ2889" s="114"/>
      <c r="FOK2889" s="114"/>
      <c r="FOL2889" s="114"/>
      <c r="FOM2889" s="114"/>
      <c r="FON2889" s="114"/>
      <c r="FOO2889" s="114"/>
      <c r="FOP2889" s="114"/>
      <c r="FOQ2889" s="114"/>
      <c r="FOR2889" s="114"/>
      <c r="FOS2889" s="114"/>
      <c r="FOT2889" s="114"/>
      <c r="FOU2889" s="114"/>
      <c r="FOV2889" s="114"/>
      <c r="FOW2889" s="114"/>
      <c r="FOX2889" s="114"/>
      <c r="FOY2889" s="114"/>
      <c r="FOZ2889" s="114"/>
      <c r="FPA2889" s="114"/>
      <c r="FPB2889" s="114"/>
      <c r="FPC2889" s="114"/>
      <c r="FPD2889" s="114"/>
      <c r="FPE2889" s="114"/>
      <c r="FPF2889" s="114"/>
      <c r="FPG2889" s="114"/>
      <c r="FPH2889" s="114"/>
      <c r="FPI2889" s="114"/>
      <c r="FPJ2889" s="114"/>
      <c r="FPK2889" s="114"/>
      <c r="FPL2889" s="114"/>
      <c r="FPM2889" s="114"/>
      <c r="FPN2889" s="114"/>
      <c r="FPO2889" s="114"/>
      <c r="FPP2889" s="114"/>
      <c r="FPQ2889" s="114"/>
      <c r="FPR2889" s="114"/>
      <c r="FPS2889" s="114"/>
      <c r="FPT2889" s="114"/>
      <c r="FPU2889" s="114"/>
      <c r="FPV2889" s="114"/>
      <c r="FPW2889" s="114"/>
      <c r="FPX2889" s="114"/>
      <c r="FPY2889" s="114"/>
      <c r="FPZ2889" s="114"/>
      <c r="FQA2889" s="114"/>
      <c r="FQB2889" s="114"/>
      <c r="FQC2889" s="114"/>
      <c r="FQD2889" s="114"/>
      <c r="FQE2889" s="114"/>
      <c r="FQF2889" s="114"/>
      <c r="FQG2889" s="114"/>
      <c r="FQH2889" s="114"/>
      <c r="FQI2889" s="114"/>
      <c r="FQJ2889" s="114"/>
      <c r="FQK2889" s="114"/>
      <c r="FQL2889" s="114"/>
      <c r="FQM2889" s="114"/>
      <c r="FQN2889" s="114"/>
      <c r="FQO2889" s="114"/>
      <c r="FQP2889" s="114"/>
      <c r="FQQ2889" s="114"/>
      <c r="FQR2889" s="114"/>
      <c r="FQS2889" s="114"/>
      <c r="FQT2889" s="114"/>
      <c r="FQU2889" s="114"/>
      <c r="FQV2889" s="114"/>
      <c r="FQW2889" s="114"/>
      <c r="FQX2889" s="114"/>
      <c r="FQY2889" s="114"/>
      <c r="FQZ2889" s="114"/>
      <c r="FRA2889" s="114"/>
      <c r="FRB2889" s="114"/>
      <c r="FRC2889" s="114"/>
      <c r="FRD2889" s="114"/>
      <c r="FRE2889" s="114"/>
      <c r="FRF2889" s="114"/>
      <c r="FRG2889" s="114"/>
      <c r="FRH2889" s="114"/>
      <c r="FRI2889" s="114"/>
      <c r="FRJ2889" s="114"/>
      <c r="FRK2889" s="114"/>
      <c r="FRL2889" s="114"/>
      <c r="FRM2889" s="114"/>
      <c r="FRN2889" s="114"/>
      <c r="FRO2889" s="114"/>
      <c r="FRP2889" s="114"/>
      <c r="FRQ2889" s="114"/>
      <c r="FRR2889" s="114"/>
      <c r="FRS2889" s="114"/>
      <c r="FRT2889" s="114"/>
      <c r="FRU2889" s="114"/>
      <c r="FRV2889" s="114"/>
      <c r="FRW2889" s="114"/>
      <c r="FRX2889" s="114"/>
      <c r="FRY2889" s="114"/>
      <c r="FRZ2889" s="114"/>
      <c r="FSA2889" s="114"/>
      <c r="FSB2889" s="114"/>
      <c r="FSC2889" s="114"/>
      <c r="FSD2889" s="114"/>
      <c r="FSE2889" s="114"/>
      <c r="FSF2889" s="114"/>
      <c r="FSG2889" s="114"/>
      <c r="FSH2889" s="114"/>
      <c r="FSI2889" s="114"/>
      <c r="FSJ2889" s="114"/>
      <c r="FSK2889" s="114"/>
      <c r="FSL2889" s="114"/>
      <c r="FSM2889" s="114"/>
      <c r="FSN2889" s="114"/>
      <c r="FSO2889" s="114"/>
      <c r="FSP2889" s="114"/>
      <c r="FSQ2889" s="114"/>
      <c r="FSR2889" s="114"/>
      <c r="FSS2889" s="114"/>
      <c r="FST2889" s="114"/>
      <c r="FSU2889" s="114"/>
      <c r="FSV2889" s="114"/>
      <c r="FSW2889" s="114"/>
      <c r="FSX2889" s="114"/>
      <c r="FSY2889" s="114"/>
      <c r="FSZ2889" s="114"/>
      <c r="FTA2889" s="114"/>
      <c r="FTB2889" s="114"/>
      <c r="FTC2889" s="114"/>
      <c r="FTD2889" s="114"/>
      <c r="FTE2889" s="114"/>
      <c r="FTF2889" s="114"/>
      <c r="FTG2889" s="114"/>
      <c r="FTH2889" s="114"/>
      <c r="FTI2889" s="114"/>
      <c r="FTJ2889" s="114"/>
      <c r="FTK2889" s="114"/>
      <c r="FTL2889" s="114"/>
      <c r="FTM2889" s="114"/>
      <c r="FTN2889" s="114"/>
      <c r="FTO2889" s="114"/>
      <c r="FTP2889" s="114"/>
      <c r="FTQ2889" s="114"/>
      <c r="FTR2889" s="114"/>
      <c r="FTS2889" s="114"/>
      <c r="FTT2889" s="114"/>
      <c r="FTU2889" s="114"/>
      <c r="FTV2889" s="114"/>
      <c r="FTW2889" s="114"/>
      <c r="FTX2889" s="114"/>
      <c r="FTY2889" s="114"/>
      <c r="FTZ2889" s="114"/>
      <c r="FUA2889" s="114"/>
      <c r="FUB2889" s="114"/>
      <c r="FUC2889" s="114"/>
      <c r="FUD2889" s="114"/>
      <c r="FUE2889" s="114"/>
      <c r="FUF2889" s="114"/>
      <c r="FUG2889" s="114"/>
      <c r="FUH2889" s="114"/>
      <c r="FUI2889" s="114"/>
      <c r="FUJ2889" s="114"/>
      <c r="FUK2889" s="114"/>
      <c r="FUL2889" s="114"/>
      <c r="FUM2889" s="114"/>
      <c r="FUN2889" s="114"/>
      <c r="FUO2889" s="114"/>
      <c r="FUP2889" s="114"/>
      <c r="FUQ2889" s="114"/>
      <c r="FUR2889" s="114"/>
      <c r="FUS2889" s="114"/>
      <c r="FUT2889" s="114"/>
      <c r="FUU2889" s="114"/>
      <c r="FUV2889" s="114"/>
      <c r="FUW2889" s="114"/>
      <c r="FUX2889" s="114"/>
      <c r="FUY2889" s="114"/>
      <c r="FUZ2889" s="114"/>
      <c r="FVA2889" s="114"/>
      <c r="FVB2889" s="114"/>
      <c r="FVC2889" s="114"/>
      <c r="FVD2889" s="114"/>
      <c r="FVE2889" s="114"/>
      <c r="FVF2889" s="114"/>
      <c r="FVG2889" s="114"/>
      <c r="FVH2889" s="114"/>
      <c r="FVI2889" s="114"/>
      <c r="FVJ2889" s="114"/>
      <c r="FVK2889" s="114"/>
      <c r="FVL2889" s="114"/>
      <c r="FVM2889" s="114"/>
      <c r="FVN2889" s="114"/>
      <c r="FVO2889" s="114"/>
      <c r="FVP2889" s="114"/>
      <c r="FVQ2889" s="114"/>
      <c r="FVR2889" s="114"/>
      <c r="FVS2889" s="114"/>
      <c r="FVT2889" s="114"/>
      <c r="FVU2889" s="114"/>
      <c r="FVV2889" s="114"/>
      <c r="FVW2889" s="114"/>
      <c r="FVX2889" s="114"/>
      <c r="FVY2889" s="114"/>
      <c r="FVZ2889" s="114"/>
      <c r="FWA2889" s="114"/>
      <c r="FWB2889" s="114"/>
      <c r="FWC2889" s="114"/>
      <c r="FWD2889" s="114"/>
      <c r="FWE2889" s="114"/>
      <c r="FWF2889" s="114"/>
      <c r="FWG2889" s="114"/>
      <c r="FWH2889" s="114"/>
      <c r="FWI2889" s="114"/>
      <c r="FWJ2889" s="114"/>
      <c r="FWK2889" s="114"/>
      <c r="FWL2889" s="114"/>
      <c r="FWM2889" s="114"/>
      <c r="FWN2889" s="114"/>
      <c r="FWO2889" s="114"/>
      <c r="FWP2889" s="114"/>
      <c r="FWQ2889" s="114"/>
      <c r="FWR2889" s="114"/>
      <c r="FWS2889" s="114"/>
      <c r="FWT2889" s="114"/>
      <c r="FWU2889" s="114"/>
      <c r="FWV2889" s="114"/>
      <c r="FWW2889" s="114"/>
      <c r="FWX2889" s="114"/>
      <c r="FWY2889" s="114"/>
      <c r="FWZ2889" s="114"/>
      <c r="FXA2889" s="114"/>
      <c r="FXB2889" s="114"/>
      <c r="FXC2889" s="114"/>
      <c r="FXD2889" s="114"/>
      <c r="FXE2889" s="114"/>
      <c r="FXF2889" s="114"/>
      <c r="FXG2889" s="114"/>
      <c r="FXH2889" s="114"/>
      <c r="FXI2889" s="114"/>
      <c r="FXJ2889" s="114"/>
      <c r="FXK2889" s="114"/>
      <c r="FXL2889" s="114"/>
      <c r="FXM2889" s="114"/>
      <c r="FXN2889" s="114"/>
      <c r="FXO2889" s="114"/>
      <c r="FXP2889" s="114"/>
      <c r="FXQ2889" s="114"/>
      <c r="FXR2889" s="114"/>
      <c r="FXS2889" s="114"/>
      <c r="FXT2889" s="114"/>
      <c r="FXU2889" s="114"/>
      <c r="FXV2889" s="114"/>
      <c r="FXW2889" s="114"/>
      <c r="FXX2889" s="114"/>
      <c r="FXY2889" s="114"/>
      <c r="FXZ2889" s="114"/>
      <c r="FYA2889" s="114"/>
      <c r="FYB2889" s="114"/>
      <c r="FYC2889" s="114"/>
      <c r="FYD2889" s="114"/>
      <c r="FYE2889" s="114"/>
      <c r="FYF2889" s="114"/>
      <c r="FYG2889" s="114"/>
      <c r="FYH2889" s="114"/>
      <c r="FYI2889" s="114"/>
      <c r="FYJ2889" s="114"/>
      <c r="FYK2889" s="114"/>
      <c r="FYL2889" s="114"/>
      <c r="FYM2889" s="114"/>
      <c r="FYN2889" s="114"/>
      <c r="FYO2889" s="114"/>
      <c r="FYP2889" s="114"/>
      <c r="FYQ2889" s="114"/>
      <c r="FYR2889" s="114"/>
      <c r="FYS2889" s="114"/>
      <c r="FYT2889" s="114"/>
      <c r="FYU2889" s="114"/>
      <c r="FYV2889" s="114"/>
      <c r="FYW2889" s="114"/>
      <c r="FYX2889" s="114"/>
      <c r="FYY2889" s="114"/>
      <c r="FYZ2889" s="114"/>
      <c r="FZA2889" s="114"/>
      <c r="FZB2889" s="114"/>
      <c r="FZC2889" s="114"/>
      <c r="FZD2889" s="114"/>
      <c r="FZE2889" s="114"/>
      <c r="FZF2889" s="114"/>
      <c r="FZG2889" s="114"/>
      <c r="FZH2889" s="114"/>
      <c r="FZI2889" s="114"/>
      <c r="FZJ2889" s="114"/>
      <c r="FZK2889" s="114"/>
      <c r="FZL2889" s="114"/>
      <c r="FZM2889" s="114"/>
      <c r="FZN2889" s="114"/>
      <c r="FZO2889" s="114"/>
      <c r="FZP2889" s="114"/>
      <c r="FZQ2889" s="114"/>
      <c r="FZR2889" s="114"/>
      <c r="FZS2889" s="114"/>
      <c r="FZT2889" s="114"/>
      <c r="FZU2889" s="114"/>
      <c r="FZV2889" s="114"/>
      <c r="FZW2889" s="114"/>
      <c r="FZX2889" s="114"/>
      <c r="FZY2889" s="114"/>
      <c r="FZZ2889" s="114"/>
      <c r="GAA2889" s="114"/>
      <c r="GAB2889" s="114"/>
      <c r="GAC2889" s="114"/>
      <c r="GAD2889" s="114"/>
      <c r="GAE2889" s="114"/>
      <c r="GAF2889" s="114"/>
      <c r="GAG2889" s="114"/>
      <c r="GAH2889" s="114"/>
      <c r="GAI2889" s="114"/>
      <c r="GAJ2889" s="114"/>
      <c r="GAK2889" s="114"/>
      <c r="GAL2889" s="114"/>
      <c r="GAM2889" s="114"/>
      <c r="GAN2889" s="114"/>
      <c r="GAO2889" s="114"/>
      <c r="GAP2889" s="114"/>
      <c r="GAQ2889" s="114"/>
      <c r="GAR2889" s="114"/>
      <c r="GAS2889" s="114"/>
      <c r="GAT2889" s="114"/>
      <c r="GAU2889" s="114"/>
      <c r="GAV2889" s="114"/>
      <c r="GAW2889" s="114"/>
      <c r="GAX2889" s="114"/>
      <c r="GAY2889" s="114"/>
      <c r="GAZ2889" s="114"/>
      <c r="GBA2889" s="114"/>
      <c r="GBB2889" s="114"/>
      <c r="GBC2889" s="114"/>
      <c r="GBD2889" s="114"/>
      <c r="GBE2889" s="114"/>
      <c r="GBF2889" s="114"/>
      <c r="GBG2889" s="114"/>
      <c r="GBH2889" s="114"/>
      <c r="GBI2889" s="114"/>
      <c r="GBJ2889" s="114"/>
      <c r="GBK2889" s="114"/>
      <c r="GBL2889" s="114"/>
      <c r="GBM2889" s="114"/>
      <c r="GBN2889" s="114"/>
      <c r="GBO2889" s="114"/>
      <c r="GBP2889" s="114"/>
      <c r="GBQ2889" s="114"/>
      <c r="GBR2889" s="114"/>
      <c r="GBS2889" s="114"/>
      <c r="GBT2889" s="114"/>
      <c r="GBU2889" s="114"/>
      <c r="GBV2889" s="114"/>
      <c r="GBW2889" s="114"/>
      <c r="GBX2889" s="114"/>
      <c r="GBY2889" s="114"/>
      <c r="GBZ2889" s="114"/>
      <c r="GCA2889" s="114"/>
      <c r="GCB2889" s="114"/>
      <c r="GCC2889" s="114"/>
      <c r="GCD2889" s="114"/>
      <c r="GCE2889" s="114"/>
      <c r="GCF2889" s="114"/>
      <c r="GCG2889" s="114"/>
      <c r="GCH2889" s="114"/>
      <c r="GCI2889" s="114"/>
      <c r="GCJ2889" s="114"/>
      <c r="GCK2889" s="114"/>
      <c r="GCL2889" s="114"/>
      <c r="GCM2889" s="114"/>
      <c r="GCN2889" s="114"/>
      <c r="GCO2889" s="114"/>
      <c r="GCP2889" s="114"/>
      <c r="GCQ2889" s="114"/>
      <c r="GCR2889" s="114"/>
      <c r="GCS2889" s="114"/>
      <c r="GCT2889" s="114"/>
      <c r="GCU2889" s="114"/>
      <c r="GCV2889" s="114"/>
      <c r="GCW2889" s="114"/>
      <c r="GCX2889" s="114"/>
      <c r="GCY2889" s="114"/>
      <c r="GCZ2889" s="114"/>
      <c r="GDA2889" s="114"/>
      <c r="GDB2889" s="114"/>
      <c r="GDC2889" s="114"/>
      <c r="GDD2889" s="114"/>
      <c r="GDE2889" s="114"/>
      <c r="GDF2889" s="114"/>
      <c r="GDG2889" s="114"/>
      <c r="GDH2889" s="114"/>
      <c r="GDI2889" s="114"/>
      <c r="GDJ2889" s="114"/>
      <c r="GDK2889" s="114"/>
      <c r="GDL2889" s="114"/>
      <c r="GDM2889" s="114"/>
      <c r="GDN2889" s="114"/>
      <c r="GDO2889" s="114"/>
      <c r="GDP2889" s="114"/>
      <c r="GDQ2889" s="114"/>
      <c r="GDR2889" s="114"/>
      <c r="GDS2889" s="114"/>
      <c r="GDT2889" s="114"/>
      <c r="GDU2889" s="114"/>
      <c r="GDV2889" s="114"/>
      <c r="GDW2889" s="114"/>
      <c r="GDX2889" s="114"/>
      <c r="GDY2889" s="114"/>
      <c r="GDZ2889" s="114"/>
      <c r="GEA2889" s="114"/>
      <c r="GEB2889" s="114"/>
      <c r="GEC2889" s="114"/>
      <c r="GED2889" s="114"/>
      <c r="GEE2889" s="114"/>
      <c r="GEF2889" s="114"/>
      <c r="GEG2889" s="114"/>
      <c r="GEH2889" s="114"/>
      <c r="GEI2889" s="114"/>
      <c r="GEJ2889" s="114"/>
      <c r="GEK2889" s="114"/>
      <c r="GEL2889" s="114"/>
      <c r="GEM2889" s="114"/>
      <c r="GEN2889" s="114"/>
      <c r="GEO2889" s="114"/>
      <c r="GEP2889" s="114"/>
      <c r="GEQ2889" s="114"/>
      <c r="GER2889" s="114"/>
      <c r="GES2889" s="114"/>
      <c r="GET2889" s="114"/>
      <c r="GEU2889" s="114"/>
      <c r="GEV2889" s="114"/>
      <c r="GEW2889" s="114"/>
      <c r="GEX2889" s="114"/>
      <c r="GEY2889" s="114"/>
      <c r="GEZ2889" s="114"/>
      <c r="GFA2889" s="114"/>
      <c r="GFB2889" s="114"/>
      <c r="GFC2889" s="114"/>
      <c r="GFD2889" s="114"/>
      <c r="GFE2889" s="114"/>
      <c r="GFF2889" s="114"/>
      <c r="GFG2889" s="114"/>
      <c r="GFH2889" s="114"/>
      <c r="GFI2889" s="114"/>
      <c r="GFJ2889" s="114"/>
      <c r="GFK2889" s="114"/>
      <c r="GFL2889" s="114"/>
      <c r="GFM2889" s="114"/>
      <c r="GFN2889" s="114"/>
      <c r="GFO2889" s="114"/>
      <c r="GFP2889" s="114"/>
      <c r="GFQ2889" s="114"/>
      <c r="GFR2889" s="114"/>
      <c r="GFS2889" s="114"/>
      <c r="GFT2889" s="114"/>
      <c r="GFU2889" s="114"/>
      <c r="GFV2889" s="114"/>
      <c r="GFW2889" s="114"/>
      <c r="GFX2889" s="114"/>
      <c r="GFY2889" s="114"/>
      <c r="GFZ2889" s="114"/>
      <c r="GGA2889" s="114"/>
      <c r="GGB2889" s="114"/>
      <c r="GGC2889" s="114"/>
      <c r="GGD2889" s="114"/>
      <c r="GGE2889" s="114"/>
      <c r="GGF2889" s="114"/>
      <c r="GGG2889" s="114"/>
      <c r="GGH2889" s="114"/>
      <c r="GGI2889" s="114"/>
      <c r="GGJ2889" s="114"/>
      <c r="GGK2889" s="114"/>
      <c r="GGL2889" s="114"/>
      <c r="GGM2889" s="114"/>
      <c r="GGN2889" s="114"/>
      <c r="GGO2889" s="114"/>
      <c r="GGP2889" s="114"/>
      <c r="GGQ2889" s="114"/>
      <c r="GGR2889" s="114"/>
      <c r="GGS2889" s="114"/>
      <c r="GGT2889" s="114"/>
      <c r="GGU2889" s="114"/>
      <c r="GGV2889" s="114"/>
      <c r="GGW2889" s="114"/>
      <c r="GGX2889" s="114"/>
      <c r="GGY2889" s="114"/>
      <c r="GGZ2889" s="114"/>
      <c r="GHA2889" s="114"/>
      <c r="GHB2889" s="114"/>
      <c r="GHC2889" s="114"/>
      <c r="GHD2889" s="114"/>
      <c r="GHE2889" s="114"/>
      <c r="GHF2889" s="114"/>
      <c r="GHG2889" s="114"/>
      <c r="GHH2889" s="114"/>
      <c r="GHI2889" s="114"/>
      <c r="GHJ2889" s="114"/>
      <c r="GHK2889" s="114"/>
      <c r="GHL2889" s="114"/>
      <c r="GHM2889" s="114"/>
      <c r="GHN2889" s="114"/>
      <c r="GHO2889" s="114"/>
      <c r="GHP2889" s="114"/>
      <c r="GHQ2889" s="114"/>
      <c r="GHR2889" s="114"/>
      <c r="GHS2889" s="114"/>
      <c r="GHT2889" s="114"/>
      <c r="GHU2889" s="114"/>
      <c r="GHV2889" s="114"/>
      <c r="GHW2889" s="114"/>
      <c r="GHX2889" s="114"/>
      <c r="GHY2889" s="114"/>
      <c r="GHZ2889" s="114"/>
      <c r="GIA2889" s="114"/>
      <c r="GIB2889" s="114"/>
      <c r="GIC2889" s="114"/>
      <c r="GID2889" s="114"/>
      <c r="GIE2889" s="114"/>
      <c r="GIF2889" s="114"/>
      <c r="GIG2889" s="114"/>
      <c r="GIH2889" s="114"/>
      <c r="GII2889" s="114"/>
      <c r="GIJ2889" s="114"/>
      <c r="GIK2889" s="114"/>
      <c r="GIL2889" s="114"/>
      <c r="GIM2889" s="114"/>
      <c r="GIN2889" s="114"/>
      <c r="GIO2889" s="114"/>
      <c r="GIP2889" s="114"/>
      <c r="GIQ2889" s="114"/>
      <c r="GIR2889" s="114"/>
      <c r="GIS2889" s="114"/>
      <c r="GIT2889" s="114"/>
      <c r="GIU2889" s="114"/>
      <c r="GIV2889" s="114"/>
      <c r="GIW2889" s="114"/>
      <c r="GIX2889" s="114"/>
      <c r="GIY2889" s="114"/>
      <c r="GIZ2889" s="114"/>
      <c r="GJA2889" s="114"/>
      <c r="GJB2889" s="114"/>
      <c r="GJC2889" s="114"/>
      <c r="GJD2889" s="114"/>
      <c r="GJE2889" s="114"/>
      <c r="GJF2889" s="114"/>
      <c r="GJG2889" s="114"/>
      <c r="GJH2889" s="114"/>
      <c r="GJI2889" s="114"/>
      <c r="GJJ2889" s="114"/>
      <c r="GJK2889" s="114"/>
      <c r="GJL2889" s="114"/>
      <c r="GJM2889" s="114"/>
      <c r="GJN2889" s="114"/>
      <c r="GJO2889" s="114"/>
      <c r="GJP2889" s="114"/>
      <c r="GJQ2889" s="114"/>
      <c r="GJR2889" s="114"/>
      <c r="GJS2889" s="114"/>
      <c r="GJT2889" s="114"/>
      <c r="GJU2889" s="114"/>
      <c r="GJV2889" s="114"/>
      <c r="GJW2889" s="114"/>
      <c r="GJX2889" s="114"/>
      <c r="GJY2889" s="114"/>
      <c r="GJZ2889" s="114"/>
      <c r="GKA2889" s="114"/>
      <c r="GKB2889" s="114"/>
      <c r="GKC2889" s="114"/>
      <c r="GKD2889" s="114"/>
      <c r="GKE2889" s="114"/>
      <c r="GKF2889" s="114"/>
      <c r="GKG2889" s="114"/>
      <c r="GKH2889" s="114"/>
      <c r="GKI2889" s="114"/>
      <c r="GKJ2889" s="114"/>
      <c r="GKK2889" s="114"/>
      <c r="GKL2889" s="114"/>
      <c r="GKM2889" s="114"/>
      <c r="GKN2889" s="114"/>
      <c r="GKO2889" s="114"/>
      <c r="GKP2889" s="114"/>
      <c r="GKQ2889" s="114"/>
      <c r="GKR2889" s="114"/>
      <c r="GKS2889" s="114"/>
      <c r="GKT2889" s="114"/>
      <c r="GKU2889" s="114"/>
      <c r="GKV2889" s="114"/>
      <c r="GKW2889" s="114"/>
      <c r="GKX2889" s="114"/>
      <c r="GKY2889" s="114"/>
      <c r="GKZ2889" s="114"/>
      <c r="GLA2889" s="114"/>
      <c r="GLB2889" s="114"/>
      <c r="GLC2889" s="114"/>
      <c r="GLD2889" s="114"/>
      <c r="GLE2889" s="114"/>
      <c r="GLF2889" s="114"/>
      <c r="GLG2889" s="114"/>
      <c r="GLH2889" s="114"/>
      <c r="GLI2889" s="114"/>
      <c r="GLJ2889" s="114"/>
      <c r="GLK2889" s="114"/>
      <c r="GLL2889" s="114"/>
      <c r="GLM2889" s="114"/>
      <c r="GLN2889" s="114"/>
      <c r="GLO2889" s="114"/>
      <c r="GLP2889" s="114"/>
      <c r="GLQ2889" s="114"/>
      <c r="GLR2889" s="114"/>
      <c r="GLS2889" s="114"/>
      <c r="GLT2889" s="114"/>
      <c r="GLU2889" s="114"/>
      <c r="GLV2889" s="114"/>
      <c r="GLW2889" s="114"/>
      <c r="GLX2889" s="114"/>
      <c r="GLY2889" s="114"/>
      <c r="GLZ2889" s="114"/>
      <c r="GMA2889" s="114"/>
      <c r="GMB2889" s="114"/>
      <c r="GMC2889" s="114"/>
      <c r="GMD2889" s="114"/>
      <c r="GME2889" s="114"/>
      <c r="GMF2889" s="114"/>
      <c r="GMG2889" s="114"/>
      <c r="GMH2889" s="114"/>
      <c r="GMI2889" s="114"/>
      <c r="GMJ2889" s="114"/>
      <c r="GMK2889" s="114"/>
      <c r="GML2889" s="114"/>
      <c r="GMM2889" s="114"/>
      <c r="GMN2889" s="114"/>
      <c r="GMO2889" s="114"/>
      <c r="GMP2889" s="114"/>
      <c r="GMQ2889" s="114"/>
      <c r="GMR2889" s="114"/>
      <c r="GMS2889" s="114"/>
      <c r="GMT2889" s="114"/>
      <c r="GMU2889" s="114"/>
      <c r="GMV2889" s="114"/>
      <c r="GMW2889" s="114"/>
      <c r="GMX2889" s="114"/>
      <c r="GMY2889" s="114"/>
      <c r="GMZ2889" s="114"/>
      <c r="GNA2889" s="114"/>
      <c r="GNB2889" s="114"/>
      <c r="GNC2889" s="114"/>
      <c r="GND2889" s="114"/>
      <c r="GNE2889" s="114"/>
      <c r="GNF2889" s="114"/>
      <c r="GNG2889" s="114"/>
      <c r="GNH2889" s="114"/>
      <c r="GNI2889" s="114"/>
      <c r="GNJ2889" s="114"/>
      <c r="GNK2889" s="114"/>
      <c r="GNL2889" s="114"/>
      <c r="GNM2889" s="114"/>
      <c r="GNN2889" s="114"/>
      <c r="GNO2889" s="114"/>
      <c r="GNP2889" s="114"/>
      <c r="GNQ2889" s="114"/>
      <c r="GNR2889" s="114"/>
      <c r="GNS2889" s="114"/>
      <c r="GNT2889" s="114"/>
      <c r="GNU2889" s="114"/>
      <c r="GNV2889" s="114"/>
      <c r="GNW2889" s="114"/>
      <c r="GNX2889" s="114"/>
      <c r="GNY2889" s="114"/>
      <c r="GNZ2889" s="114"/>
      <c r="GOA2889" s="114"/>
      <c r="GOB2889" s="114"/>
      <c r="GOC2889" s="114"/>
      <c r="GOD2889" s="114"/>
      <c r="GOE2889" s="114"/>
      <c r="GOF2889" s="114"/>
      <c r="GOG2889" s="114"/>
      <c r="GOH2889" s="114"/>
      <c r="GOI2889" s="114"/>
      <c r="GOJ2889" s="114"/>
      <c r="GOK2889" s="114"/>
      <c r="GOL2889" s="114"/>
      <c r="GOM2889" s="114"/>
      <c r="GON2889" s="114"/>
      <c r="GOO2889" s="114"/>
      <c r="GOP2889" s="114"/>
      <c r="GOQ2889" s="114"/>
      <c r="GOR2889" s="114"/>
      <c r="GOS2889" s="114"/>
      <c r="GOT2889" s="114"/>
      <c r="GOU2889" s="114"/>
      <c r="GOV2889" s="114"/>
      <c r="GOW2889" s="114"/>
      <c r="GOX2889" s="114"/>
      <c r="GOY2889" s="114"/>
      <c r="GOZ2889" s="114"/>
      <c r="GPA2889" s="114"/>
      <c r="GPB2889" s="114"/>
      <c r="GPC2889" s="114"/>
      <c r="GPD2889" s="114"/>
      <c r="GPE2889" s="114"/>
      <c r="GPF2889" s="114"/>
      <c r="GPG2889" s="114"/>
      <c r="GPH2889" s="114"/>
      <c r="GPI2889" s="114"/>
      <c r="GPJ2889" s="114"/>
      <c r="GPK2889" s="114"/>
      <c r="GPL2889" s="114"/>
      <c r="GPM2889" s="114"/>
      <c r="GPN2889" s="114"/>
      <c r="GPO2889" s="114"/>
      <c r="GPP2889" s="114"/>
      <c r="GPQ2889" s="114"/>
      <c r="GPR2889" s="114"/>
      <c r="GPS2889" s="114"/>
      <c r="GPT2889" s="114"/>
      <c r="GPU2889" s="114"/>
      <c r="GPV2889" s="114"/>
      <c r="GPW2889" s="114"/>
      <c r="GPX2889" s="114"/>
      <c r="GPY2889" s="114"/>
      <c r="GPZ2889" s="114"/>
      <c r="GQA2889" s="114"/>
      <c r="GQB2889" s="114"/>
      <c r="GQC2889" s="114"/>
      <c r="GQD2889" s="114"/>
      <c r="GQE2889" s="114"/>
      <c r="GQF2889" s="114"/>
      <c r="GQG2889" s="114"/>
      <c r="GQH2889" s="114"/>
      <c r="GQI2889" s="114"/>
      <c r="GQJ2889" s="114"/>
      <c r="GQK2889" s="114"/>
      <c r="GQL2889" s="114"/>
      <c r="GQM2889" s="114"/>
      <c r="GQN2889" s="114"/>
      <c r="GQO2889" s="114"/>
      <c r="GQP2889" s="114"/>
      <c r="GQQ2889" s="114"/>
      <c r="GQR2889" s="114"/>
      <c r="GQS2889" s="114"/>
      <c r="GQT2889" s="114"/>
      <c r="GQU2889" s="114"/>
      <c r="GQV2889" s="114"/>
      <c r="GQW2889" s="114"/>
      <c r="GQX2889" s="114"/>
      <c r="GQY2889" s="114"/>
      <c r="GQZ2889" s="114"/>
      <c r="GRA2889" s="114"/>
      <c r="GRB2889" s="114"/>
      <c r="GRC2889" s="114"/>
      <c r="GRD2889" s="114"/>
      <c r="GRE2889" s="114"/>
      <c r="GRF2889" s="114"/>
      <c r="GRG2889" s="114"/>
      <c r="GRH2889" s="114"/>
      <c r="GRI2889" s="114"/>
      <c r="GRJ2889" s="114"/>
      <c r="GRK2889" s="114"/>
      <c r="GRL2889" s="114"/>
      <c r="GRM2889" s="114"/>
      <c r="GRN2889" s="114"/>
      <c r="GRO2889" s="114"/>
      <c r="GRP2889" s="114"/>
      <c r="GRQ2889" s="114"/>
      <c r="GRR2889" s="114"/>
      <c r="GRS2889" s="114"/>
      <c r="GRT2889" s="114"/>
      <c r="GRU2889" s="114"/>
      <c r="GRV2889" s="114"/>
      <c r="GRW2889" s="114"/>
      <c r="GRX2889" s="114"/>
      <c r="GRY2889" s="114"/>
      <c r="GRZ2889" s="114"/>
      <c r="GSA2889" s="114"/>
      <c r="GSB2889" s="114"/>
      <c r="GSC2889" s="114"/>
      <c r="GSD2889" s="114"/>
      <c r="GSE2889" s="114"/>
      <c r="GSF2889" s="114"/>
      <c r="GSG2889" s="114"/>
      <c r="GSH2889" s="114"/>
      <c r="GSI2889" s="114"/>
      <c r="GSJ2889" s="114"/>
      <c r="GSK2889" s="114"/>
      <c r="GSL2889" s="114"/>
      <c r="GSM2889" s="114"/>
      <c r="GSN2889" s="114"/>
      <c r="GSO2889" s="114"/>
      <c r="GSP2889" s="114"/>
      <c r="GSQ2889" s="114"/>
      <c r="GSR2889" s="114"/>
      <c r="GSS2889" s="114"/>
      <c r="GST2889" s="114"/>
      <c r="GSU2889" s="114"/>
      <c r="GSV2889" s="114"/>
      <c r="GSW2889" s="114"/>
      <c r="GSX2889" s="114"/>
      <c r="GSY2889" s="114"/>
      <c r="GSZ2889" s="114"/>
      <c r="GTA2889" s="114"/>
      <c r="GTB2889" s="114"/>
      <c r="GTC2889" s="114"/>
      <c r="GTD2889" s="114"/>
      <c r="GTE2889" s="114"/>
      <c r="GTF2889" s="114"/>
      <c r="GTG2889" s="114"/>
      <c r="GTH2889" s="114"/>
      <c r="GTI2889" s="114"/>
      <c r="GTJ2889" s="114"/>
      <c r="GTK2889" s="114"/>
      <c r="GTL2889" s="114"/>
      <c r="GTM2889" s="114"/>
      <c r="GTN2889" s="114"/>
      <c r="GTO2889" s="114"/>
      <c r="GTP2889" s="114"/>
      <c r="GTQ2889" s="114"/>
      <c r="GTR2889" s="114"/>
      <c r="GTS2889" s="114"/>
      <c r="GTT2889" s="114"/>
      <c r="GTU2889" s="114"/>
      <c r="GTV2889" s="114"/>
      <c r="GTW2889" s="114"/>
      <c r="GTX2889" s="114"/>
      <c r="GTY2889" s="114"/>
      <c r="GTZ2889" s="114"/>
      <c r="GUA2889" s="114"/>
      <c r="GUB2889" s="114"/>
      <c r="GUC2889" s="114"/>
      <c r="GUD2889" s="114"/>
      <c r="GUE2889" s="114"/>
      <c r="GUF2889" s="114"/>
      <c r="GUG2889" s="114"/>
      <c r="GUH2889" s="114"/>
      <c r="GUI2889" s="114"/>
      <c r="GUJ2889" s="114"/>
      <c r="GUK2889" s="114"/>
      <c r="GUL2889" s="114"/>
      <c r="GUM2889" s="114"/>
      <c r="GUN2889" s="114"/>
      <c r="GUO2889" s="114"/>
      <c r="GUP2889" s="114"/>
      <c r="GUQ2889" s="114"/>
      <c r="GUR2889" s="114"/>
      <c r="GUS2889" s="114"/>
      <c r="GUT2889" s="114"/>
      <c r="GUU2889" s="114"/>
      <c r="GUV2889" s="114"/>
      <c r="GUW2889" s="114"/>
      <c r="GUX2889" s="114"/>
      <c r="GUY2889" s="114"/>
      <c r="GUZ2889" s="114"/>
      <c r="GVA2889" s="114"/>
      <c r="GVB2889" s="114"/>
      <c r="GVC2889" s="114"/>
      <c r="GVD2889" s="114"/>
      <c r="GVE2889" s="114"/>
      <c r="GVF2889" s="114"/>
      <c r="GVG2889" s="114"/>
      <c r="GVH2889" s="114"/>
      <c r="GVI2889" s="114"/>
      <c r="GVJ2889" s="114"/>
      <c r="GVK2889" s="114"/>
      <c r="GVL2889" s="114"/>
      <c r="GVM2889" s="114"/>
      <c r="GVN2889" s="114"/>
      <c r="GVO2889" s="114"/>
      <c r="GVP2889" s="114"/>
      <c r="GVQ2889" s="114"/>
      <c r="GVR2889" s="114"/>
      <c r="GVS2889" s="114"/>
      <c r="GVT2889" s="114"/>
      <c r="GVU2889" s="114"/>
      <c r="GVV2889" s="114"/>
      <c r="GVW2889" s="114"/>
      <c r="GVX2889" s="114"/>
      <c r="GVY2889" s="114"/>
      <c r="GVZ2889" s="114"/>
      <c r="GWA2889" s="114"/>
      <c r="GWB2889" s="114"/>
      <c r="GWC2889" s="114"/>
      <c r="GWD2889" s="114"/>
      <c r="GWE2889" s="114"/>
      <c r="GWF2889" s="114"/>
      <c r="GWG2889" s="114"/>
      <c r="GWH2889" s="114"/>
      <c r="GWI2889" s="114"/>
      <c r="GWJ2889" s="114"/>
      <c r="GWK2889" s="114"/>
      <c r="GWL2889" s="114"/>
      <c r="GWM2889" s="114"/>
      <c r="GWN2889" s="114"/>
      <c r="GWO2889" s="114"/>
      <c r="GWP2889" s="114"/>
      <c r="GWQ2889" s="114"/>
      <c r="GWR2889" s="114"/>
      <c r="GWS2889" s="114"/>
      <c r="GWT2889" s="114"/>
      <c r="GWU2889" s="114"/>
      <c r="GWV2889" s="114"/>
      <c r="GWW2889" s="114"/>
      <c r="GWX2889" s="114"/>
      <c r="GWY2889" s="114"/>
      <c r="GWZ2889" s="114"/>
      <c r="GXA2889" s="114"/>
      <c r="GXB2889" s="114"/>
      <c r="GXC2889" s="114"/>
      <c r="GXD2889" s="114"/>
      <c r="GXE2889" s="114"/>
      <c r="GXF2889" s="114"/>
      <c r="GXG2889" s="114"/>
      <c r="GXH2889" s="114"/>
      <c r="GXI2889" s="114"/>
      <c r="GXJ2889" s="114"/>
      <c r="GXK2889" s="114"/>
      <c r="GXL2889" s="114"/>
      <c r="GXM2889" s="114"/>
      <c r="GXN2889" s="114"/>
      <c r="GXO2889" s="114"/>
      <c r="GXP2889" s="114"/>
      <c r="GXQ2889" s="114"/>
      <c r="GXR2889" s="114"/>
      <c r="GXS2889" s="114"/>
      <c r="GXT2889" s="114"/>
      <c r="GXU2889" s="114"/>
      <c r="GXV2889" s="114"/>
      <c r="GXW2889" s="114"/>
      <c r="GXX2889" s="114"/>
      <c r="GXY2889" s="114"/>
      <c r="GXZ2889" s="114"/>
      <c r="GYA2889" s="114"/>
      <c r="GYB2889" s="114"/>
      <c r="GYC2889" s="114"/>
      <c r="GYD2889" s="114"/>
      <c r="GYE2889" s="114"/>
      <c r="GYF2889" s="114"/>
      <c r="GYG2889" s="114"/>
      <c r="GYH2889" s="114"/>
      <c r="GYI2889" s="114"/>
      <c r="GYJ2889" s="114"/>
      <c r="GYK2889" s="114"/>
      <c r="GYL2889" s="114"/>
      <c r="GYM2889" s="114"/>
      <c r="GYN2889" s="114"/>
      <c r="GYO2889" s="114"/>
      <c r="GYP2889" s="114"/>
      <c r="GYQ2889" s="114"/>
      <c r="GYR2889" s="114"/>
      <c r="GYS2889" s="114"/>
      <c r="GYT2889" s="114"/>
      <c r="GYU2889" s="114"/>
      <c r="GYV2889" s="114"/>
      <c r="GYW2889" s="114"/>
      <c r="GYX2889" s="114"/>
      <c r="GYY2889" s="114"/>
      <c r="GYZ2889" s="114"/>
      <c r="GZA2889" s="114"/>
      <c r="GZB2889" s="114"/>
      <c r="GZC2889" s="114"/>
      <c r="GZD2889" s="114"/>
      <c r="GZE2889" s="114"/>
      <c r="GZF2889" s="114"/>
      <c r="GZG2889" s="114"/>
      <c r="GZH2889" s="114"/>
      <c r="GZI2889" s="114"/>
      <c r="GZJ2889" s="114"/>
      <c r="GZK2889" s="114"/>
      <c r="GZL2889" s="114"/>
      <c r="GZM2889" s="114"/>
      <c r="GZN2889" s="114"/>
      <c r="GZO2889" s="114"/>
      <c r="GZP2889" s="114"/>
      <c r="GZQ2889" s="114"/>
      <c r="GZR2889" s="114"/>
      <c r="GZS2889" s="114"/>
      <c r="GZT2889" s="114"/>
      <c r="GZU2889" s="114"/>
      <c r="GZV2889" s="114"/>
      <c r="GZW2889" s="114"/>
      <c r="GZX2889" s="114"/>
      <c r="GZY2889" s="114"/>
      <c r="GZZ2889" s="114"/>
      <c r="HAA2889" s="114"/>
      <c r="HAB2889" s="114"/>
      <c r="HAC2889" s="114"/>
      <c r="HAD2889" s="114"/>
      <c r="HAE2889" s="114"/>
      <c r="HAF2889" s="114"/>
      <c r="HAG2889" s="114"/>
      <c r="HAH2889" s="114"/>
      <c r="HAI2889" s="114"/>
      <c r="HAJ2889" s="114"/>
      <c r="HAK2889" s="114"/>
      <c r="HAL2889" s="114"/>
      <c r="HAM2889" s="114"/>
      <c r="HAN2889" s="114"/>
      <c r="HAO2889" s="114"/>
      <c r="HAP2889" s="114"/>
      <c r="HAQ2889" s="114"/>
      <c r="HAR2889" s="114"/>
      <c r="HAS2889" s="114"/>
      <c r="HAT2889" s="114"/>
      <c r="HAU2889" s="114"/>
      <c r="HAV2889" s="114"/>
      <c r="HAW2889" s="114"/>
      <c r="HAX2889" s="114"/>
      <c r="HAY2889" s="114"/>
      <c r="HAZ2889" s="114"/>
      <c r="HBA2889" s="114"/>
      <c r="HBB2889" s="114"/>
      <c r="HBC2889" s="114"/>
      <c r="HBD2889" s="114"/>
      <c r="HBE2889" s="114"/>
      <c r="HBF2889" s="114"/>
      <c r="HBG2889" s="114"/>
      <c r="HBH2889" s="114"/>
      <c r="HBI2889" s="114"/>
      <c r="HBJ2889" s="114"/>
      <c r="HBK2889" s="114"/>
      <c r="HBL2889" s="114"/>
      <c r="HBM2889" s="114"/>
      <c r="HBN2889" s="114"/>
      <c r="HBO2889" s="114"/>
      <c r="HBP2889" s="114"/>
      <c r="HBQ2889" s="114"/>
      <c r="HBR2889" s="114"/>
      <c r="HBS2889" s="114"/>
      <c r="HBT2889" s="114"/>
      <c r="HBU2889" s="114"/>
      <c r="HBV2889" s="114"/>
      <c r="HBW2889" s="114"/>
      <c r="HBX2889" s="114"/>
      <c r="HBY2889" s="114"/>
      <c r="HBZ2889" s="114"/>
      <c r="HCA2889" s="114"/>
      <c r="HCB2889" s="114"/>
      <c r="HCC2889" s="114"/>
      <c r="HCD2889" s="114"/>
      <c r="HCE2889" s="114"/>
      <c r="HCF2889" s="114"/>
      <c r="HCG2889" s="114"/>
      <c r="HCH2889" s="114"/>
      <c r="HCI2889" s="114"/>
      <c r="HCJ2889" s="114"/>
      <c r="HCK2889" s="114"/>
      <c r="HCL2889" s="114"/>
      <c r="HCM2889" s="114"/>
      <c r="HCN2889" s="114"/>
      <c r="HCO2889" s="114"/>
      <c r="HCP2889" s="114"/>
      <c r="HCQ2889" s="114"/>
      <c r="HCR2889" s="114"/>
      <c r="HCS2889" s="114"/>
      <c r="HCT2889" s="114"/>
      <c r="HCU2889" s="114"/>
      <c r="HCV2889" s="114"/>
      <c r="HCW2889" s="114"/>
      <c r="HCX2889" s="114"/>
      <c r="HCY2889" s="114"/>
      <c r="HCZ2889" s="114"/>
      <c r="HDA2889" s="114"/>
      <c r="HDB2889" s="114"/>
      <c r="HDC2889" s="114"/>
      <c r="HDD2889" s="114"/>
      <c r="HDE2889" s="114"/>
      <c r="HDF2889" s="114"/>
      <c r="HDG2889" s="114"/>
      <c r="HDH2889" s="114"/>
      <c r="HDI2889" s="114"/>
      <c r="HDJ2889" s="114"/>
      <c r="HDK2889" s="114"/>
      <c r="HDL2889" s="114"/>
      <c r="HDM2889" s="114"/>
      <c r="HDN2889" s="114"/>
      <c r="HDO2889" s="114"/>
      <c r="HDP2889" s="114"/>
      <c r="HDQ2889" s="114"/>
      <c r="HDR2889" s="114"/>
      <c r="HDS2889" s="114"/>
      <c r="HDT2889" s="114"/>
      <c r="HDU2889" s="114"/>
      <c r="HDV2889" s="114"/>
      <c r="HDW2889" s="114"/>
      <c r="HDX2889" s="114"/>
      <c r="HDY2889" s="114"/>
      <c r="HDZ2889" s="114"/>
      <c r="HEA2889" s="114"/>
      <c r="HEB2889" s="114"/>
      <c r="HEC2889" s="114"/>
      <c r="HED2889" s="114"/>
      <c r="HEE2889" s="114"/>
      <c r="HEF2889" s="114"/>
      <c r="HEG2889" s="114"/>
      <c r="HEH2889" s="114"/>
      <c r="HEI2889" s="114"/>
      <c r="HEJ2889" s="114"/>
      <c r="HEK2889" s="114"/>
      <c r="HEL2889" s="114"/>
      <c r="HEM2889" s="114"/>
      <c r="HEN2889" s="114"/>
      <c r="HEO2889" s="114"/>
      <c r="HEP2889" s="114"/>
      <c r="HEQ2889" s="114"/>
      <c r="HER2889" s="114"/>
      <c r="HES2889" s="114"/>
      <c r="HET2889" s="114"/>
      <c r="HEU2889" s="114"/>
      <c r="HEV2889" s="114"/>
      <c r="HEW2889" s="114"/>
      <c r="HEX2889" s="114"/>
      <c r="HEY2889" s="114"/>
      <c r="HEZ2889" s="114"/>
      <c r="HFA2889" s="114"/>
      <c r="HFB2889" s="114"/>
      <c r="HFC2889" s="114"/>
      <c r="HFD2889" s="114"/>
      <c r="HFE2889" s="114"/>
      <c r="HFF2889" s="114"/>
      <c r="HFG2889" s="114"/>
      <c r="HFH2889" s="114"/>
      <c r="HFI2889" s="114"/>
      <c r="HFJ2889" s="114"/>
      <c r="HFK2889" s="114"/>
      <c r="HFL2889" s="114"/>
      <c r="HFM2889" s="114"/>
      <c r="HFN2889" s="114"/>
      <c r="HFO2889" s="114"/>
      <c r="HFP2889" s="114"/>
      <c r="HFQ2889" s="114"/>
      <c r="HFR2889" s="114"/>
      <c r="HFS2889" s="114"/>
      <c r="HFT2889" s="114"/>
      <c r="HFU2889" s="114"/>
      <c r="HFV2889" s="114"/>
      <c r="HFW2889" s="114"/>
      <c r="HFX2889" s="114"/>
      <c r="HFY2889" s="114"/>
      <c r="HFZ2889" s="114"/>
      <c r="HGA2889" s="114"/>
      <c r="HGB2889" s="114"/>
      <c r="HGC2889" s="114"/>
      <c r="HGD2889" s="114"/>
      <c r="HGE2889" s="114"/>
      <c r="HGF2889" s="114"/>
      <c r="HGG2889" s="114"/>
      <c r="HGH2889" s="114"/>
      <c r="HGI2889" s="114"/>
      <c r="HGJ2889" s="114"/>
      <c r="HGK2889" s="114"/>
      <c r="HGL2889" s="114"/>
      <c r="HGM2889" s="114"/>
      <c r="HGN2889" s="114"/>
      <c r="HGO2889" s="114"/>
      <c r="HGP2889" s="114"/>
      <c r="HGQ2889" s="114"/>
      <c r="HGR2889" s="114"/>
      <c r="HGS2889" s="114"/>
      <c r="HGT2889" s="114"/>
      <c r="HGU2889" s="114"/>
      <c r="HGV2889" s="114"/>
      <c r="HGW2889" s="114"/>
      <c r="HGX2889" s="114"/>
      <c r="HGY2889" s="114"/>
      <c r="HGZ2889" s="114"/>
      <c r="HHA2889" s="114"/>
      <c r="HHB2889" s="114"/>
      <c r="HHC2889" s="114"/>
      <c r="HHD2889" s="114"/>
      <c r="HHE2889" s="114"/>
      <c r="HHF2889" s="114"/>
      <c r="HHG2889" s="114"/>
      <c r="HHH2889" s="114"/>
      <c r="HHI2889" s="114"/>
      <c r="HHJ2889" s="114"/>
      <c r="HHK2889" s="114"/>
      <c r="HHL2889" s="114"/>
      <c r="HHM2889" s="114"/>
      <c r="HHN2889" s="114"/>
      <c r="HHO2889" s="114"/>
      <c r="HHP2889" s="114"/>
      <c r="HHQ2889" s="114"/>
      <c r="HHR2889" s="114"/>
      <c r="HHS2889" s="114"/>
      <c r="HHT2889" s="114"/>
      <c r="HHU2889" s="114"/>
      <c r="HHV2889" s="114"/>
      <c r="HHW2889" s="114"/>
      <c r="HHX2889" s="114"/>
      <c r="HHY2889" s="114"/>
      <c r="HHZ2889" s="114"/>
      <c r="HIA2889" s="114"/>
      <c r="HIB2889" s="114"/>
      <c r="HIC2889" s="114"/>
      <c r="HID2889" s="114"/>
      <c r="HIE2889" s="114"/>
      <c r="HIF2889" s="114"/>
      <c r="HIG2889" s="114"/>
      <c r="HIH2889" s="114"/>
      <c r="HII2889" s="114"/>
      <c r="HIJ2889" s="114"/>
      <c r="HIK2889" s="114"/>
      <c r="HIL2889" s="114"/>
      <c r="HIM2889" s="114"/>
      <c r="HIN2889" s="114"/>
      <c r="HIO2889" s="114"/>
      <c r="HIP2889" s="114"/>
      <c r="HIQ2889" s="114"/>
      <c r="HIR2889" s="114"/>
      <c r="HIS2889" s="114"/>
      <c r="HIT2889" s="114"/>
      <c r="HIU2889" s="114"/>
      <c r="HIV2889" s="114"/>
      <c r="HIW2889" s="114"/>
      <c r="HIX2889" s="114"/>
      <c r="HIY2889" s="114"/>
      <c r="HIZ2889" s="114"/>
      <c r="HJA2889" s="114"/>
      <c r="HJB2889" s="114"/>
      <c r="HJC2889" s="114"/>
      <c r="HJD2889" s="114"/>
      <c r="HJE2889" s="114"/>
      <c r="HJF2889" s="114"/>
      <c r="HJG2889" s="114"/>
      <c r="HJH2889" s="114"/>
      <c r="HJI2889" s="114"/>
      <c r="HJJ2889" s="114"/>
      <c r="HJK2889" s="114"/>
      <c r="HJL2889" s="114"/>
      <c r="HJM2889" s="114"/>
      <c r="HJN2889" s="114"/>
      <c r="HJO2889" s="114"/>
      <c r="HJP2889" s="114"/>
      <c r="HJQ2889" s="114"/>
      <c r="HJR2889" s="114"/>
      <c r="HJS2889" s="114"/>
      <c r="HJT2889" s="114"/>
      <c r="HJU2889" s="114"/>
      <c r="HJV2889" s="114"/>
      <c r="HJW2889" s="114"/>
      <c r="HJX2889" s="114"/>
      <c r="HJY2889" s="114"/>
      <c r="HJZ2889" s="114"/>
      <c r="HKA2889" s="114"/>
      <c r="HKB2889" s="114"/>
      <c r="HKC2889" s="114"/>
      <c r="HKD2889" s="114"/>
      <c r="HKE2889" s="114"/>
      <c r="HKF2889" s="114"/>
      <c r="HKG2889" s="114"/>
      <c r="HKH2889" s="114"/>
      <c r="HKI2889" s="114"/>
      <c r="HKJ2889" s="114"/>
      <c r="HKK2889" s="114"/>
      <c r="HKL2889" s="114"/>
      <c r="HKM2889" s="114"/>
      <c r="HKN2889" s="114"/>
      <c r="HKO2889" s="114"/>
      <c r="HKP2889" s="114"/>
      <c r="HKQ2889" s="114"/>
      <c r="HKR2889" s="114"/>
      <c r="HKS2889" s="114"/>
      <c r="HKT2889" s="114"/>
      <c r="HKU2889" s="114"/>
      <c r="HKV2889" s="114"/>
      <c r="HKW2889" s="114"/>
      <c r="HKX2889" s="114"/>
      <c r="HKY2889" s="114"/>
      <c r="HKZ2889" s="114"/>
      <c r="HLA2889" s="114"/>
      <c r="HLB2889" s="114"/>
      <c r="HLC2889" s="114"/>
      <c r="HLD2889" s="114"/>
      <c r="HLE2889" s="114"/>
      <c r="HLF2889" s="114"/>
      <c r="HLG2889" s="114"/>
      <c r="HLH2889" s="114"/>
      <c r="HLI2889" s="114"/>
      <c r="HLJ2889" s="114"/>
      <c r="HLK2889" s="114"/>
      <c r="HLL2889" s="114"/>
      <c r="HLM2889" s="114"/>
      <c r="HLN2889" s="114"/>
      <c r="HLO2889" s="114"/>
      <c r="HLP2889" s="114"/>
      <c r="HLQ2889" s="114"/>
      <c r="HLR2889" s="114"/>
      <c r="HLS2889" s="114"/>
      <c r="HLT2889" s="114"/>
      <c r="HLU2889" s="114"/>
      <c r="HLV2889" s="114"/>
      <c r="HLW2889" s="114"/>
      <c r="HLX2889" s="114"/>
      <c r="HLY2889" s="114"/>
      <c r="HLZ2889" s="114"/>
      <c r="HMA2889" s="114"/>
      <c r="HMB2889" s="114"/>
      <c r="HMC2889" s="114"/>
      <c r="HMD2889" s="114"/>
      <c r="HME2889" s="114"/>
      <c r="HMF2889" s="114"/>
      <c r="HMG2889" s="114"/>
      <c r="HMH2889" s="114"/>
      <c r="HMI2889" s="114"/>
      <c r="HMJ2889" s="114"/>
      <c r="HMK2889" s="114"/>
      <c r="HML2889" s="114"/>
      <c r="HMM2889" s="114"/>
      <c r="HMN2889" s="114"/>
      <c r="HMO2889" s="114"/>
      <c r="HMP2889" s="114"/>
      <c r="HMQ2889" s="114"/>
      <c r="HMR2889" s="114"/>
      <c r="HMS2889" s="114"/>
      <c r="HMT2889" s="114"/>
      <c r="HMU2889" s="114"/>
      <c r="HMV2889" s="114"/>
      <c r="HMW2889" s="114"/>
      <c r="HMX2889" s="114"/>
      <c r="HMY2889" s="114"/>
      <c r="HMZ2889" s="114"/>
      <c r="HNA2889" s="114"/>
      <c r="HNB2889" s="114"/>
      <c r="HNC2889" s="114"/>
      <c r="HND2889" s="114"/>
      <c r="HNE2889" s="114"/>
      <c r="HNF2889" s="114"/>
      <c r="HNG2889" s="114"/>
      <c r="HNH2889" s="114"/>
      <c r="HNI2889" s="114"/>
      <c r="HNJ2889" s="114"/>
      <c r="HNK2889" s="114"/>
      <c r="HNL2889" s="114"/>
      <c r="HNM2889" s="114"/>
      <c r="HNN2889" s="114"/>
      <c r="HNO2889" s="114"/>
      <c r="HNP2889" s="114"/>
      <c r="HNQ2889" s="114"/>
      <c r="HNR2889" s="114"/>
      <c r="HNS2889" s="114"/>
      <c r="HNT2889" s="114"/>
      <c r="HNU2889" s="114"/>
      <c r="HNV2889" s="114"/>
      <c r="HNW2889" s="114"/>
      <c r="HNX2889" s="114"/>
      <c r="HNY2889" s="114"/>
      <c r="HNZ2889" s="114"/>
      <c r="HOA2889" s="114"/>
      <c r="HOB2889" s="114"/>
      <c r="HOC2889" s="114"/>
      <c r="HOD2889" s="114"/>
      <c r="HOE2889" s="114"/>
      <c r="HOF2889" s="114"/>
      <c r="HOG2889" s="114"/>
      <c r="HOH2889" s="114"/>
      <c r="HOI2889" s="114"/>
      <c r="HOJ2889" s="114"/>
      <c r="HOK2889" s="114"/>
      <c r="HOL2889" s="114"/>
      <c r="HOM2889" s="114"/>
      <c r="HON2889" s="114"/>
      <c r="HOO2889" s="114"/>
      <c r="HOP2889" s="114"/>
      <c r="HOQ2889" s="114"/>
      <c r="HOR2889" s="114"/>
      <c r="HOS2889" s="114"/>
      <c r="HOT2889" s="114"/>
      <c r="HOU2889" s="114"/>
      <c r="HOV2889" s="114"/>
      <c r="HOW2889" s="114"/>
      <c r="HOX2889" s="114"/>
      <c r="HOY2889" s="114"/>
      <c r="HOZ2889" s="114"/>
      <c r="HPA2889" s="114"/>
      <c r="HPB2889" s="114"/>
      <c r="HPC2889" s="114"/>
      <c r="HPD2889" s="114"/>
      <c r="HPE2889" s="114"/>
      <c r="HPF2889" s="114"/>
      <c r="HPG2889" s="114"/>
      <c r="HPH2889" s="114"/>
      <c r="HPI2889" s="114"/>
      <c r="HPJ2889" s="114"/>
      <c r="HPK2889" s="114"/>
      <c r="HPL2889" s="114"/>
      <c r="HPM2889" s="114"/>
      <c r="HPN2889" s="114"/>
      <c r="HPO2889" s="114"/>
      <c r="HPP2889" s="114"/>
      <c r="HPQ2889" s="114"/>
      <c r="HPR2889" s="114"/>
      <c r="HPS2889" s="114"/>
      <c r="HPT2889" s="114"/>
      <c r="HPU2889" s="114"/>
      <c r="HPV2889" s="114"/>
      <c r="HPW2889" s="114"/>
      <c r="HPX2889" s="114"/>
      <c r="HPY2889" s="114"/>
      <c r="HPZ2889" s="114"/>
      <c r="HQA2889" s="114"/>
      <c r="HQB2889" s="114"/>
      <c r="HQC2889" s="114"/>
      <c r="HQD2889" s="114"/>
      <c r="HQE2889" s="114"/>
      <c r="HQF2889" s="114"/>
      <c r="HQG2889" s="114"/>
      <c r="HQH2889" s="114"/>
      <c r="HQI2889" s="114"/>
      <c r="HQJ2889" s="114"/>
      <c r="HQK2889" s="114"/>
      <c r="HQL2889" s="114"/>
      <c r="HQM2889" s="114"/>
      <c r="HQN2889" s="114"/>
      <c r="HQO2889" s="114"/>
      <c r="HQP2889" s="114"/>
      <c r="HQQ2889" s="114"/>
      <c r="HQR2889" s="114"/>
      <c r="HQS2889" s="114"/>
      <c r="HQT2889" s="114"/>
      <c r="HQU2889" s="114"/>
      <c r="HQV2889" s="114"/>
      <c r="HQW2889" s="114"/>
      <c r="HQX2889" s="114"/>
      <c r="HQY2889" s="114"/>
      <c r="HQZ2889" s="114"/>
      <c r="HRA2889" s="114"/>
      <c r="HRB2889" s="114"/>
      <c r="HRC2889" s="114"/>
      <c r="HRD2889" s="114"/>
      <c r="HRE2889" s="114"/>
      <c r="HRF2889" s="114"/>
      <c r="HRG2889" s="114"/>
      <c r="HRH2889" s="114"/>
      <c r="HRI2889" s="114"/>
      <c r="HRJ2889" s="114"/>
      <c r="HRK2889" s="114"/>
      <c r="HRL2889" s="114"/>
      <c r="HRM2889" s="114"/>
      <c r="HRN2889" s="114"/>
      <c r="HRO2889" s="114"/>
      <c r="HRP2889" s="114"/>
      <c r="HRQ2889" s="114"/>
      <c r="HRR2889" s="114"/>
      <c r="HRS2889" s="114"/>
      <c r="HRT2889" s="114"/>
      <c r="HRU2889" s="114"/>
      <c r="HRV2889" s="114"/>
      <c r="HRW2889" s="114"/>
      <c r="HRX2889" s="114"/>
      <c r="HRY2889" s="114"/>
      <c r="HRZ2889" s="114"/>
      <c r="HSA2889" s="114"/>
      <c r="HSB2889" s="114"/>
      <c r="HSC2889" s="114"/>
      <c r="HSD2889" s="114"/>
      <c r="HSE2889" s="114"/>
      <c r="HSF2889" s="114"/>
      <c r="HSG2889" s="114"/>
      <c r="HSH2889" s="114"/>
      <c r="HSI2889" s="114"/>
      <c r="HSJ2889" s="114"/>
      <c r="HSK2889" s="114"/>
      <c r="HSL2889" s="114"/>
      <c r="HSM2889" s="114"/>
      <c r="HSN2889" s="114"/>
      <c r="HSO2889" s="114"/>
      <c r="HSP2889" s="114"/>
      <c r="HSQ2889" s="114"/>
      <c r="HSR2889" s="114"/>
      <c r="HSS2889" s="114"/>
      <c r="HST2889" s="114"/>
      <c r="HSU2889" s="114"/>
      <c r="HSV2889" s="114"/>
      <c r="HSW2889" s="114"/>
      <c r="HSX2889" s="114"/>
      <c r="HSY2889" s="114"/>
      <c r="HSZ2889" s="114"/>
      <c r="HTA2889" s="114"/>
      <c r="HTB2889" s="114"/>
      <c r="HTC2889" s="114"/>
      <c r="HTD2889" s="114"/>
      <c r="HTE2889" s="114"/>
      <c r="HTF2889" s="114"/>
      <c r="HTG2889" s="114"/>
      <c r="HTH2889" s="114"/>
      <c r="HTI2889" s="114"/>
      <c r="HTJ2889" s="114"/>
      <c r="HTK2889" s="114"/>
      <c r="HTL2889" s="114"/>
      <c r="HTM2889" s="114"/>
      <c r="HTN2889" s="114"/>
      <c r="HTO2889" s="114"/>
      <c r="HTP2889" s="114"/>
      <c r="HTQ2889" s="114"/>
      <c r="HTR2889" s="114"/>
      <c r="HTS2889" s="114"/>
      <c r="HTT2889" s="114"/>
      <c r="HTU2889" s="114"/>
      <c r="HTV2889" s="114"/>
      <c r="HTW2889" s="114"/>
      <c r="HTX2889" s="114"/>
      <c r="HTY2889" s="114"/>
      <c r="HTZ2889" s="114"/>
      <c r="HUA2889" s="114"/>
      <c r="HUB2889" s="114"/>
      <c r="HUC2889" s="114"/>
      <c r="HUD2889" s="114"/>
      <c r="HUE2889" s="114"/>
      <c r="HUF2889" s="114"/>
      <c r="HUG2889" s="114"/>
      <c r="HUH2889" s="114"/>
      <c r="HUI2889" s="114"/>
      <c r="HUJ2889" s="114"/>
      <c r="HUK2889" s="114"/>
      <c r="HUL2889" s="114"/>
      <c r="HUM2889" s="114"/>
      <c r="HUN2889" s="114"/>
      <c r="HUO2889" s="114"/>
      <c r="HUP2889" s="114"/>
      <c r="HUQ2889" s="114"/>
      <c r="HUR2889" s="114"/>
      <c r="HUS2889" s="114"/>
      <c r="HUT2889" s="114"/>
      <c r="HUU2889" s="114"/>
      <c r="HUV2889" s="114"/>
      <c r="HUW2889" s="114"/>
      <c r="HUX2889" s="114"/>
      <c r="HUY2889" s="114"/>
      <c r="HUZ2889" s="114"/>
      <c r="HVA2889" s="114"/>
      <c r="HVB2889" s="114"/>
      <c r="HVC2889" s="114"/>
      <c r="HVD2889" s="114"/>
      <c r="HVE2889" s="114"/>
      <c r="HVF2889" s="114"/>
      <c r="HVG2889" s="114"/>
      <c r="HVH2889" s="114"/>
      <c r="HVI2889" s="114"/>
      <c r="HVJ2889" s="114"/>
      <c r="HVK2889" s="114"/>
      <c r="HVL2889" s="114"/>
      <c r="HVM2889" s="114"/>
      <c r="HVN2889" s="114"/>
      <c r="HVO2889" s="114"/>
      <c r="HVP2889" s="114"/>
      <c r="HVQ2889" s="114"/>
      <c r="HVR2889" s="114"/>
      <c r="HVS2889" s="114"/>
      <c r="HVT2889" s="114"/>
      <c r="HVU2889" s="114"/>
      <c r="HVV2889" s="114"/>
      <c r="HVW2889" s="114"/>
      <c r="HVX2889" s="114"/>
      <c r="HVY2889" s="114"/>
      <c r="HVZ2889" s="114"/>
      <c r="HWA2889" s="114"/>
      <c r="HWB2889" s="114"/>
      <c r="HWC2889" s="114"/>
      <c r="HWD2889" s="114"/>
      <c r="HWE2889" s="114"/>
      <c r="HWF2889" s="114"/>
      <c r="HWG2889" s="114"/>
      <c r="HWH2889" s="114"/>
      <c r="HWI2889" s="114"/>
      <c r="HWJ2889" s="114"/>
      <c r="HWK2889" s="114"/>
      <c r="HWL2889" s="114"/>
      <c r="HWM2889" s="114"/>
      <c r="HWN2889" s="114"/>
      <c r="HWO2889" s="114"/>
      <c r="HWP2889" s="114"/>
      <c r="HWQ2889" s="114"/>
      <c r="HWR2889" s="114"/>
      <c r="HWS2889" s="114"/>
      <c r="HWT2889" s="114"/>
      <c r="HWU2889" s="114"/>
      <c r="HWV2889" s="114"/>
      <c r="HWW2889" s="114"/>
      <c r="HWX2889" s="114"/>
      <c r="HWY2889" s="114"/>
      <c r="HWZ2889" s="114"/>
      <c r="HXA2889" s="114"/>
      <c r="HXB2889" s="114"/>
      <c r="HXC2889" s="114"/>
      <c r="HXD2889" s="114"/>
      <c r="HXE2889" s="114"/>
      <c r="HXF2889" s="114"/>
      <c r="HXG2889" s="114"/>
      <c r="HXH2889" s="114"/>
      <c r="HXI2889" s="114"/>
      <c r="HXJ2889" s="114"/>
      <c r="HXK2889" s="114"/>
      <c r="HXL2889" s="114"/>
      <c r="HXM2889" s="114"/>
      <c r="HXN2889" s="114"/>
      <c r="HXO2889" s="114"/>
      <c r="HXP2889" s="114"/>
      <c r="HXQ2889" s="114"/>
      <c r="HXR2889" s="114"/>
      <c r="HXS2889" s="114"/>
      <c r="HXT2889" s="114"/>
      <c r="HXU2889" s="114"/>
      <c r="HXV2889" s="114"/>
      <c r="HXW2889" s="114"/>
      <c r="HXX2889" s="114"/>
      <c r="HXY2889" s="114"/>
      <c r="HXZ2889" s="114"/>
      <c r="HYA2889" s="114"/>
      <c r="HYB2889" s="114"/>
      <c r="HYC2889" s="114"/>
      <c r="HYD2889" s="114"/>
      <c r="HYE2889" s="114"/>
      <c r="HYF2889" s="114"/>
      <c r="HYG2889" s="114"/>
      <c r="HYH2889" s="114"/>
      <c r="HYI2889" s="114"/>
      <c r="HYJ2889" s="114"/>
      <c r="HYK2889" s="114"/>
      <c r="HYL2889" s="114"/>
      <c r="HYM2889" s="114"/>
      <c r="HYN2889" s="114"/>
      <c r="HYO2889" s="114"/>
      <c r="HYP2889" s="114"/>
      <c r="HYQ2889" s="114"/>
      <c r="HYR2889" s="114"/>
      <c r="HYS2889" s="114"/>
      <c r="HYT2889" s="114"/>
      <c r="HYU2889" s="114"/>
      <c r="HYV2889" s="114"/>
      <c r="HYW2889" s="114"/>
      <c r="HYX2889" s="114"/>
      <c r="HYY2889" s="114"/>
      <c r="HYZ2889" s="114"/>
      <c r="HZA2889" s="114"/>
      <c r="HZB2889" s="114"/>
      <c r="HZC2889" s="114"/>
      <c r="HZD2889" s="114"/>
      <c r="HZE2889" s="114"/>
      <c r="HZF2889" s="114"/>
      <c r="HZG2889" s="114"/>
      <c r="HZH2889" s="114"/>
      <c r="HZI2889" s="114"/>
      <c r="HZJ2889" s="114"/>
      <c r="HZK2889" s="114"/>
      <c r="HZL2889" s="114"/>
      <c r="HZM2889" s="114"/>
      <c r="HZN2889" s="114"/>
      <c r="HZO2889" s="114"/>
      <c r="HZP2889" s="114"/>
      <c r="HZQ2889" s="114"/>
      <c r="HZR2889" s="114"/>
      <c r="HZS2889" s="114"/>
      <c r="HZT2889" s="114"/>
      <c r="HZU2889" s="114"/>
      <c r="HZV2889" s="114"/>
      <c r="HZW2889" s="114"/>
      <c r="HZX2889" s="114"/>
      <c r="HZY2889" s="114"/>
      <c r="HZZ2889" s="114"/>
      <c r="IAA2889" s="114"/>
      <c r="IAB2889" s="114"/>
      <c r="IAC2889" s="114"/>
      <c r="IAD2889" s="114"/>
      <c r="IAE2889" s="114"/>
      <c r="IAF2889" s="114"/>
      <c r="IAG2889" s="114"/>
      <c r="IAH2889" s="114"/>
      <c r="IAI2889" s="114"/>
      <c r="IAJ2889" s="114"/>
      <c r="IAK2889" s="114"/>
      <c r="IAL2889" s="114"/>
      <c r="IAM2889" s="114"/>
      <c r="IAN2889" s="114"/>
      <c r="IAO2889" s="114"/>
      <c r="IAP2889" s="114"/>
      <c r="IAQ2889" s="114"/>
      <c r="IAR2889" s="114"/>
      <c r="IAS2889" s="114"/>
      <c r="IAT2889" s="114"/>
      <c r="IAU2889" s="114"/>
      <c r="IAV2889" s="114"/>
      <c r="IAW2889" s="114"/>
      <c r="IAX2889" s="114"/>
      <c r="IAY2889" s="114"/>
      <c r="IAZ2889" s="114"/>
      <c r="IBA2889" s="114"/>
      <c r="IBB2889" s="114"/>
      <c r="IBC2889" s="114"/>
      <c r="IBD2889" s="114"/>
      <c r="IBE2889" s="114"/>
      <c r="IBF2889" s="114"/>
      <c r="IBG2889" s="114"/>
      <c r="IBH2889" s="114"/>
      <c r="IBI2889" s="114"/>
      <c r="IBJ2889" s="114"/>
      <c r="IBK2889" s="114"/>
      <c r="IBL2889" s="114"/>
      <c r="IBM2889" s="114"/>
      <c r="IBN2889" s="114"/>
      <c r="IBO2889" s="114"/>
      <c r="IBP2889" s="114"/>
      <c r="IBQ2889" s="114"/>
      <c r="IBR2889" s="114"/>
      <c r="IBS2889" s="114"/>
      <c r="IBT2889" s="114"/>
      <c r="IBU2889" s="114"/>
      <c r="IBV2889" s="114"/>
      <c r="IBW2889" s="114"/>
      <c r="IBX2889" s="114"/>
      <c r="IBY2889" s="114"/>
      <c r="IBZ2889" s="114"/>
      <c r="ICA2889" s="114"/>
      <c r="ICB2889" s="114"/>
      <c r="ICC2889" s="114"/>
      <c r="ICD2889" s="114"/>
      <c r="ICE2889" s="114"/>
      <c r="ICF2889" s="114"/>
      <c r="ICG2889" s="114"/>
      <c r="ICH2889" s="114"/>
      <c r="ICI2889" s="114"/>
      <c r="ICJ2889" s="114"/>
      <c r="ICK2889" s="114"/>
      <c r="ICL2889" s="114"/>
      <c r="ICM2889" s="114"/>
      <c r="ICN2889" s="114"/>
      <c r="ICO2889" s="114"/>
      <c r="ICP2889" s="114"/>
      <c r="ICQ2889" s="114"/>
      <c r="ICR2889" s="114"/>
      <c r="ICS2889" s="114"/>
      <c r="ICT2889" s="114"/>
      <c r="ICU2889" s="114"/>
      <c r="ICV2889" s="114"/>
      <c r="ICW2889" s="114"/>
      <c r="ICX2889" s="114"/>
      <c r="ICY2889" s="114"/>
      <c r="ICZ2889" s="114"/>
      <c r="IDA2889" s="114"/>
      <c r="IDB2889" s="114"/>
      <c r="IDC2889" s="114"/>
      <c r="IDD2889" s="114"/>
      <c r="IDE2889" s="114"/>
      <c r="IDF2889" s="114"/>
      <c r="IDG2889" s="114"/>
      <c r="IDH2889" s="114"/>
      <c r="IDI2889" s="114"/>
      <c r="IDJ2889" s="114"/>
      <c r="IDK2889" s="114"/>
      <c r="IDL2889" s="114"/>
      <c r="IDM2889" s="114"/>
      <c r="IDN2889" s="114"/>
      <c r="IDO2889" s="114"/>
      <c r="IDP2889" s="114"/>
      <c r="IDQ2889" s="114"/>
      <c r="IDR2889" s="114"/>
      <c r="IDS2889" s="114"/>
      <c r="IDT2889" s="114"/>
      <c r="IDU2889" s="114"/>
      <c r="IDV2889" s="114"/>
      <c r="IDW2889" s="114"/>
      <c r="IDX2889" s="114"/>
      <c r="IDY2889" s="114"/>
      <c r="IDZ2889" s="114"/>
      <c r="IEA2889" s="114"/>
      <c r="IEB2889" s="114"/>
      <c r="IEC2889" s="114"/>
      <c r="IED2889" s="114"/>
      <c r="IEE2889" s="114"/>
      <c r="IEF2889" s="114"/>
      <c r="IEG2889" s="114"/>
      <c r="IEH2889" s="114"/>
      <c r="IEI2889" s="114"/>
      <c r="IEJ2889" s="114"/>
      <c r="IEK2889" s="114"/>
      <c r="IEL2889" s="114"/>
      <c r="IEM2889" s="114"/>
      <c r="IEN2889" s="114"/>
      <c r="IEO2889" s="114"/>
      <c r="IEP2889" s="114"/>
      <c r="IEQ2889" s="114"/>
      <c r="IER2889" s="114"/>
      <c r="IES2889" s="114"/>
      <c r="IET2889" s="114"/>
      <c r="IEU2889" s="114"/>
      <c r="IEV2889" s="114"/>
      <c r="IEW2889" s="114"/>
      <c r="IEX2889" s="114"/>
      <c r="IEY2889" s="114"/>
      <c r="IEZ2889" s="114"/>
      <c r="IFA2889" s="114"/>
      <c r="IFB2889" s="114"/>
      <c r="IFC2889" s="114"/>
      <c r="IFD2889" s="114"/>
      <c r="IFE2889" s="114"/>
      <c r="IFF2889" s="114"/>
      <c r="IFG2889" s="114"/>
      <c r="IFH2889" s="114"/>
      <c r="IFI2889" s="114"/>
      <c r="IFJ2889" s="114"/>
      <c r="IFK2889" s="114"/>
      <c r="IFL2889" s="114"/>
      <c r="IFM2889" s="114"/>
      <c r="IFN2889" s="114"/>
      <c r="IFO2889" s="114"/>
      <c r="IFP2889" s="114"/>
      <c r="IFQ2889" s="114"/>
      <c r="IFR2889" s="114"/>
      <c r="IFS2889" s="114"/>
      <c r="IFT2889" s="114"/>
      <c r="IFU2889" s="114"/>
      <c r="IFV2889" s="114"/>
      <c r="IFW2889" s="114"/>
      <c r="IFX2889" s="114"/>
      <c r="IFY2889" s="114"/>
      <c r="IFZ2889" s="114"/>
      <c r="IGA2889" s="114"/>
      <c r="IGB2889" s="114"/>
      <c r="IGC2889" s="114"/>
      <c r="IGD2889" s="114"/>
      <c r="IGE2889" s="114"/>
      <c r="IGF2889" s="114"/>
      <c r="IGG2889" s="114"/>
      <c r="IGH2889" s="114"/>
      <c r="IGI2889" s="114"/>
      <c r="IGJ2889" s="114"/>
      <c r="IGK2889" s="114"/>
      <c r="IGL2889" s="114"/>
      <c r="IGM2889" s="114"/>
      <c r="IGN2889" s="114"/>
      <c r="IGO2889" s="114"/>
      <c r="IGP2889" s="114"/>
      <c r="IGQ2889" s="114"/>
      <c r="IGR2889" s="114"/>
      <c r="IGS2889" s="114"/>
      <c r="IGT2889" s="114"/>
      <c r="IGU2889" s="114"/>
      <c r="IGV2889" s="114"/>
      <c r="IGW2889" s="114"/>
      <c r="IGX2889" s="114"/>
      <c r="IGY2889" s="114"/>
      <c r="IGZ2889" s="114"/>
      <c r="IHA2889" s="114"/>
      <c r="IHB2889" s="114"/>
      <c r="IHC2889" s="114"/>
      <c r="IHD2889" s="114"/>
      <c r="IHE2889" s="114"/>
      <c r="IHF2889" s="114"/>
      <c r="IHG2889" s="114"/>
      <c r="IHH2889" s="114"/>
      <c r="IHI2889" s="114"/>
      <c r="IHJ2889" s="114"/>
      <c r="IHK2889" s="114"/>
      <c r="IHL2889" s="114"/>
      <c r="IHM2889" s="114"/>
      <c r="IHN2889" s="114"/>
      <c r="IHO2889" s="114"/>
      <c r="IHP2889" s="114"/>
      <c r="IHQ2889" s="114"/>
      <c r="IHR2889" s="114"/>
      <c r="IHS2889" s="114"/>
      <c r="IHT2889" s="114"/>
      <c r="IHU2889" s="114"/>
      <c r="IHV2889" s="114"/>
      <c r="IHW2889" s="114"/>
      <c r="IHX2889" s="114"/>
      <c r="IHY2889" s="114"/>
      <c r="IHZ2889" s="114"/>
      <c r="IIA2889" s="114"/>
      <c r="IIB2889" s="114"/>
      <c r="IIC2889" s="114"/>
      <c r="IID2889" s="114"/>
      <c r="IIE2889" s="114"/>
      <c r="IIF2889" s="114"/>
      <c r="IIG2889" s="114"/>
      <c r="IIH2889" s="114"/>
      <c r="III2889" s="114"/>
      <c r="IIJ2889" s="114"/>
      <c r="IIK2889" s="114"/>
      <c r="IIL2889" s="114"/>
      <c r="IIM2889" s="114"/>
      <c r="IIN2889" s="114"/>
      <c r="IIO2889" s="114"/>
      <c r="IIP2889" s="114"/>
      <c r="IIQ2889" s="114"/>
      <c r="IIR2889" s="114"/>
      <c r="IIS2889" s="114"/>
      <c r="IIT2889" s="114"/>
      <c r="IIU2889" s="114"/>
      <c r="IIV2889" s="114"/>
      <c r="IIW2889" s="114"/>
      <c r="IIX2889" s="114"/>
      <c r="IIY2889" s="114"/>
      <c r="IIZ2889" s="114"/>
      <c r="IJA2889" s="114"/>
      <c r="IJB2889" s="114"/>
      <c r="IJC2889" s="114"/>
      <c r="IJD2889" s="114"/>
      <c r="IJE2889" s="114"/>
      <c r="IJF2889" s="114"/>
      <c r="IJG2889" s="114"/>
      <c r="IJH2889" s="114"/>
      <c r="IJI2889" s="114"/>
      <c r="IJJ2889" s="114"/>
      <c r="IJK2889" s="114"/>
      <c r="IJL2889" s="114"/>
      <c r="IJM2889" s="114"/>
      <c r="IJN2889" s="114"/>
      <c r="IJO2889" s="114"/>
      <c r="IJP2889" s="114"/>
      <c r="IJQ2889" s="114"/>
      <c r="IJR2889" s="114"/>
      <c r="IJS2889" s="114"/>
      <c r="IJT2889" s="114"/>
      <c r="IJU2889" s="114"/>
      <c r="IJV2889" s="114"/>
      <c r="IJW2889" s="114"/>
      <c r="IJX2889" s="114"/>
      <c r="IJY2889" s="114"/>
      <c r="IJZ2889" s="114"/>
      <c r="IKA2889" s="114"/>
      <c r="IKB2889" s="114"/>
      <c r="IKC2889" s="114"/>
      <c r="IKD2889" s="114"/>
      <c r="IKE2889" s="114"/>
      <c r="IKF2889" s="114"/>
      <c r="IKG2889" s="114"/>
      <c r="IKH2889" s="114"/>
      <c r="IKI2889" s="114"/>
      <c r="IKJ2889" s="114"/>
      <c r="IKK2889" s="114"/>
      <c r="IKL2889" s="114"/>
      <c r="IKM2889" s="114"/>
      <c r="IKN2889" s="114"/>
      <c r="IKO2889" s="114"/>
      <c r="IKP2889" s="114"/>
      <c r="IKQ2889" s="114"/>
      <c r="IKR2889" s="114"/>
      <c r="IKS2889" s="114"/>
      <c r="IKT2889" s="114"/>
      <c r="IKU2889" s="114"/>
      <c r="IKV2889" s="114"/>
      <c r="IKW2889" s="114"/>
      <c r="IKX2889" s="114"/>
      <c r="IKY2889" s="114"/>
      <c r="IKZ2889" s="114"/>
      <c r="ILA2889" s="114"/>
      <c r="ILB2889" s="114"/>
      <c r="ILC2889" s="114"/>
      <c r="ILD2889" s="114"/>
      <c r="ILE2889" s="114"/>
      <c r="ILF2889" s="114"/>
      <c r="ILG2889" s="114"/>
      <c r="ILH2889" s="114"/>
      <c r="ILI2889" s="114"/>
      <c r="ILJ2889" s="114"/>
      <c r="ILK2889" s="114"/>
      <c r="ILL2889" s="114"/>
      <c r="ILM2889" s="114"/>
      <c r="ILN2889" s="114"/>
      <c r="ILO2889" s="114"/>
      <c r="ILP2889" s="114"/>
      <c r="ILQ2889" s="114"/>
      <c r="ILR2889" s="114"/>
      <c r="ILS2889" s="114"/>
      <c r="ILT2889" s="114"/>
      <c r="ILU2889" s="114"/>
      <c r="ILV2889" s="114"/>
      <c r="ILW2889" s="114"/>
      <c r="ILX2889" s="114"/>
      <c r="ILY2889" s="114"/>
      <c r="ILZ2889" s="114"/>
      <c r="IMA2889" s="114"/>
      <c r="IMB2889" s="114"/>
      <c r="IMC2889" s="114"/>
      <c r="IMD2889" s="114"/>
      <c r="IME2889" s="114"/>
      <c r="IMF2889" s="114"/>
      <c r="IMG2889" s="114"/>
      <c r="IMH2889" s="114"/>
      <c r="IMI2889" s="114"/>
      <c r="IMJ2889" s="114"/>
      <c r="IMK2889" s="114"/>
      <c r="IML2889" s="114"/>
      <c r="IMM2889" s="114"/>
      <c r="IMN2889" s="114"/>
      <c r="IMO2889" s="114"/>
      <c r="IMP2889" s="114"/>
      <c r="IMQ2889" s="114"/>
      <c r="IMR2889" s="114"/>
      <c r="IMS2889" s="114"/>
      <c r="IMT2889" s="114"/>
      <c r="IMU2889" s="114"/>
      <c r="IMV2889" s="114"/>
      <c r="IMW2889" s="114"/>
      <c r="IMX2889" s="114"/>
      <c r="IMY2889" s="114"/>
      <c r="IMZ2889" s="114"/>
      <c r="INA2889" s="114"/>
      <c r="INB2889" s="114"/>
      <c r="INC2889" s="114"/>
      <c r="IND2889" s="114"/>
      <c r="INE2889" s="114"/>
      <c r="INF2889" s="114"/>
      <c r="ING2889" s="114"/>
      <c r="INH2889" s="114"/>
      <c r="INI2889" s="114"/>
      <c r="INJ2889" s="114"/>
      <c r="INK2889" s="114"/>
      <c r="INL2889" s="114"/>
      <c r="INM2889" s="114"/>
      <c r="INN2889" s="114"/>
      <c r="INO2889" s="114"/>
      <c r="INP2889" s="114"/>
      <c r="INQ2889" s="114"/>
      <c r="INR2889" s="114"/>
      <c r="INS2889" s="114"/>
      <c r="INT2889" s="114"/>
      <c r="INU2889" s="114"/>
      <c r="INV2889" s="114"/>
      <c r="INW2889" s="114"/>
      <c r="INX2889" s="114"/>
      <c r="INY2889" s="114"/>
      <c r="INZ2889" s="114"/>
      <c r="IOA2889" s="114"/>
      <c r="IOB2889" s="114"/>
      <c r="IOC2889" s="114"/>
      <c r="IOD2889" s="114"/>
      <c r="IOE2889" s="114"/>
      <c r="IOF2889" s="114"/>
      <c r="IOG2889" s="114"/>
      <c r="IOH2889" s="114"/>
      <c r="IOI2889" s="114"/>
      <c r="IOJ2889" s="114"/>
      <c r="IOK2889" s="114"/>
      <c r="IOL2889" s="114"/>
      <c r="IOM2889" s="114"/>
      <c r="ION2889" s="114"/>
      <c r="IOO2889" s="114"/>
      <c r="IOP2889" s="114"/>
      <c r="IOQ2889" s="114"/>
      <c r="IOR2889" s="114"/>
      <c r="IOS2889" s="114"/>
      <c r="IOT2889" s="114"/>
      <c r="IOU2889" s="114"/>
      <c r="IOV2889" s="114"/>
      <c r="IOW2889" s="114"/>
      <c r="IOX2889" s="114"/>
      <c r="IOY2889" s="114"/>
      <c r="IOZ2889" s="114"/>
      <c r="IPA2889" s="114"/>
      <c r="IPB2889" s="114"/>
      <c r="IPC2889" s="114"/>
      <c r="IPD2889" s="114"/>
      <c r="IPE2889" s="114"/>
      <c r="IPF2889" s="114"/>
      <c r="IPG2889" s="114"/>
      <c r="IPH2889" s="114"/>
      <c r="IPI2889" s="114"/>
      <c r="IPJ2889" s="114"/>
      <c r="IPK2889" s="114"/>
      <c r="IPL2889" s="114"/>
      <c r="IPM2889" s="114"/>
      <c r="IPN2889" s="114"/>
      <c r="IPO2889" s="114"/>
      <c r="IPP2889" s="114"/>
      <c r="IPQ2889" s="114"/>
      <c r="IPR2889" s="114"/>
      <c r="IPS2889" s="114"/>
      <c r="IPT2889" s="114"/>
      <c r="IPU2889" s="114"/>
      <c r="IPV2889" s="114"/>
      <c r="IPW2889" s="114"/>
      <c r="IPX2889" s="114"/>
      <c r="IPY2889" s="114"/>
      <c r="IPZ2889" s="114"/>
      <c r="IQA2889" s="114"/>
      <c r="IQB2889" s="114"/>
      <c r="IQC2889" s="114"/>
      <c r="IQD2889" s="114"/>
      <c r="IQE2889" s="114"/>
      <c r="IQF2889" s="114"/>
      <c r="IQG2889" s="114"/>
      <c r="IQH2889" s="114"/>
      <c r="IQI2889" s="114"/>
      <c r="IQJ2889" s="114"/>
      <c r="IQK2889" s="114"/>
      <c r="IQL2889" s="114"/>
      <c r="IQM2889" s="114"/>
      <c r="IQN2889" s="114"/>
      <c r="IQO2889" s="114"/>
      <c r="IQP2889" s="114"/>
      <c r="IQQ2889" s="114"/>
      <c r="IQR2889" s="114"/>
      <c r="IQS2889" s="114"/>
      <c r="IQT2889" s="114"/>
      <c r="IQU2889" s="114"/>
      <c r="IQV2889" s="114"/>
      <c r="IQW2889" s="114"/>
      <c r="IQX2889" s="114"/>
      <c r="IQY2889" s="114"/>
      <c r="IQZ2889" s="114"/>
      <c r="IRA2889" s="114"/>
      <c r="IRB2889" s="114"/>
      <c r="IRC2889" s="114"/>
      <c r="IRD2889" s="114"/>
      <c r="IRE2889" s="114"/>
      <c r="IRF2889" s="114"/>
      <c r="IRG2889" s="114"/>
      <c r="IRH2889" s="114"/>
      <c r="IRI2889" s="114"/>
      <c r="IRJ2889" s="114"/>
      <c r="IRK2889" s="114"/>
      <c r="IRL2889" s="114"/>
      <c r="IRM2889" s="114"/>
      <c r="IRN2889" s="114"/>
      <c r="IRO2889" s="114"/>
      <c r="IRP2889" s="114"/>
      <c r="IRQ2889" s="114"/>
      <c r="IRR2889" s="114"/>
      <c r="IRS2889" s="114"/>
      <c r="IRT2889" s="114"/>
      <c r="IRU2889" s="114"/>
      <c r="IRV2889" s="114"/>
      <c r="IRW2889" s="114"/>
      <c r="IRX2889" s="114"/>
      <c r="IRY2889" s="114"/>
      <c r="IRZ2889" s="114"/>
      <c r="ISA2889" s="114"/>
      <c r="ISB2889" s="114"/>
      <c r="ISC2889" s="114"/>
      <c r="ISD2889" s="114"/>
      <c r="ISE2889" s="114"/>
      <c r="ISF2889" s="114"/>
      <c r="ISG2889" s="114"/>
      <c r="ISH2889" s="114"/>
      <c r="ISI2889" s="114"/>
      <c r="ISJ2889" s="114"/>
      <c r="ISK2889" s="114"/>
      <c r="ISL2889" s="114"/>
      <c r="ISM2889" s="114"/>
      <c r="ISN2889" s="114"/>
      <c r="ISO2889" s="114"/>
      <c r="ISP2889" s="114"/>
      <c r="ISQ2889" s="114"/>
      <c r="ISR2889" s="114"/>
      <c r="ISS2889" s="114"/>
      <c r="IST2889" s="114"/>
      <c r="ISU2889" s="114"/>
      <c r="ISV2889" s="114"/>
      <c r="ISW2889" s="114"/>
      <c r="ISX2889" s="114"/>
      <c r="ISY2889" s="114"/>
      <c r="ISZ2889" s="114"/>
      <c r="ITA2889" s="114"/>
      <c r="ITB2889" s="114"/>
      <c r="ITC2889" s="114"/>
      <c r="ITD2889" s="114"/>
      <c r="ITE2889" s="114"/>
      <c r="ITF2889" s="114"/>
      <c r="ITG2889" s="114"/>
      <c r="ITH2889" s="114"/>
      <c r="ITI2889" s="114"/>
      <c r="ITJ2889" s="114"/>
      <c r="ITK2889" s="114"/>
      <c r="ITL2889" s="114"/>
      <c r="ITM2889" s="114"/>
      <c r="ITN2889" s="114"/>
      <c r="ITO2889" s="114"/>
      <c r="ITP2889" s="114"/>
      <c r="ITQ2889" s="114"/>
      <c r="ITR2889" s="114"/>
      <c r="ITS2889" s="114"/>
      <c r="ITT2889" s="114"/>
      <c r="ITU2889" s="114"/>
      <c r="ITV2889" s="114"/>
      <c r="ITW2889" s="114"/>
      <c r="ITX2889" s="114"/>
      <c r="ITY2889" s="114"/>
      <c r="ITZ2889" s="114"/>
      <c r="IUA2889" s="114"/>
      <c r="IUB2889" s="114"/>
      <c r="IUC2889" s="114"/>
      <c r="IUD2889" s="114"/>
      <c r="IUE2889" s="114"/>
      <c r="IUF2889" s="114"/>
      <c r="IUG2889" s="114"/>
      <c r="IUH2889" s="114"/>
      <c r="IUI2889" s="114"/>
      <c r="IUJ2889" s="114"/>
      <c r="IUK2889" s="114"/>
      <c r="IUL2889" s="114"/>
      <c r="IUM2889" s="114"/>
      <c r="IUN2889" s="114"/>
      <c r="IUO2889" s="114"/>
      <c r="IUP2889" s="114"/>
      <c r="IUQ2889" s="114"/>
      <c r="IUR2889" s="114"/>
      <c r="IUS2889" s="114"/>
      <c r="IUT2889" s="114"/>
      <c r="IUU2889" s="114"/>
      <c r="IUV2889" s="114"/>
      <c r="IUW2889" s="114"/>
      <c r="IUX2889" s="114"/>
      <c r="IUY2889" s="114"/>
      <c r="IUZ2889" s="114"/>
      <c r="IVA2889" s="114"/>
      <c r="IVB2889" s="114"/>
      <c r="IVC2889" s="114"/>
      <c r="IVD2889" s="114"/>
      <c r="IVE2889" s="114"/>
      <c r="IVF2889" s="114"/>
      <c r="IVG2889" s="114"/>
      <c r="IVH2889" s="114"/>
      <c r="IVI2889" s="114"/>
      <c r="IVJ2889" s="114"/>
      <c r="IVK2889" s="114"/>
      <c r="IVL2889" s="114"/>
      <c r="IVM2889" s="114"/>
      <c r="IVN2889" s="114"/>
      <c r="IVO2889" s="114"/>
      <c r="IVP2889" s="114"/>
      <c r="IVQ2889" s="114"/>
      <c r="IVR2889" s="114"/>
      <c r="IVS2889" s="114"/>
      <c r="IVT2889" s="114"/>
      <c r="IVU2889" s="114"/>
      <c r="IVV2889" s="114"/>
      <c r="IVW2889" s="114"/>
      <c r="IVX2889" s="114"/>
      <c r="IVY2889" s="114"/>
      <c r="IVZ2889" s="114"/>
      <c r="IWA2889" s="114"/>
      <c r="IWB2889" s="114"/>
      <c r="IWC2889" s="114"/>
      <c r="IWD2889" s="114"/>
      <c r="IWE2889" s="114"/>
      <c r="IWF2889" s="114"/>
      <c r="IWG2889" s="114"/>
      <c r="IWH2889" s="114"/>
      <c r="IWI2889" s="114"/>
      <c r="IWJ2889" s="114"/>
      <c r="IWK2889" s="114"/>
      <c r="IWL2889" s="114"/>
      <c r="IWM2889" s="114"/>
      <c r="IWN2889" s="114"/>
      <c r="IWO2889" s="114"/>
      <c r="IWP2889" s="114"/>
      <c r="IWQ2889" s="114"/>
      <c r="IWR2889" s="114"/>
      <c r="IWS2889" s="114"/>
      <c r="IWT2889" s="114"/>
      <c r="IWU2889" s="114"/>
      <c r="IWV2889" s="114"/>
      <c r="IWW2889" s="114"/>
      <c r="IWX2889" s="114"/>
      <c r="IWY2889" s="114"/>
      <c r="IWZ2889" s="114"/>
      <c r="IXA2889" s="114"/>
      <c r="IXB2889" s="114"/>
      <c r="IXC2889" s="114"/>
      <c r="IXD2889" s="114"/>
      <c r="IXE2889" s="114"/>
      <c r="IXF2889" s="114"/>
      <c r="IXG2889" s="114"/>
      <c r="IXH2889" s="114"/>
      <c r="IXI2889" s="114"/>
      <c r="IXJ2889" s="114"/>
      <c r="IXK2889" s="114"/>
      <c r="IXL2889" s="114"/>
      <c r="IXM2889" s="114"/>
      <c r="IXN2889" s="114"/>
      <c r="IXO2889" s="114"/>
      <c r="IXP2889" s="114"/>
      <c r="IXQ2889" s="114"/>
      <c r="IXR2889" s="114"/>
      <c r="IXS2889" s="114"/>
      <c r="IXT2889" s="114"/>
      <c r="IXU2889" s="114"/>
      <c r="IXV2889" s="114"/>
      <c r="IXW2889" s="114"/>
      <c r="IXX2889" s="114"/>
      <c r="IXY2889" s="114"/>
      <c r="IXZ2889" s="114"/>
      <c r="IYA2889" s="114"/>
      <c r="IYB2889" s="114"/>
      <c r="IYC2889" s="114"/>
      <c r="IYD2889" s="114"/>
      <c r="IYE2889" s="114"/>
      <c r="IYF2889" s="114"/>
      <c r="IYG2889" s="114"/>
      <c r="IYH2889" s="114"/>
      <c r="IYI2889" s="114"/>
      <c r="IYJ2889" s="114"/>
      <c r="IYK2889" s="114"/>
      <c r="IYL2889" s="114"/>
      <c r="IYM2889" s="114"/>
      <c r="IYN2889" s="114"/>
      <c r="IYO2889" s="114"/>
      <c r="IYP2889" s="114"/>
      <c r="IYQ2889" s="114"/>
      <c r="IYR2889" s="114"/>
      <c r="IYS2889" s="114"/>
      <c r="IYT2889" s="114"/>
      <c r="IYU2889" s="114"/>
      <c r="IYV2889" s="114"/>
      <c r="IYW2889" s="114"/>
      <c r="IYX2889" s="114"/>
      <c r="IYY2889" s="114"/>
      <c r="IYZ2889" s="114"/>
      <c r="IZA2889" s="114"/>
      <c r="IZB2889" s="114"/>
      <c r="IZC2889" s="114"/>
      <c r="IZD2889" s="114"/>
      <c r="IZE2889" s="114"/>
      <c r="IZF2889" s="114"/>
      <c r="IZG2889" s="114"/>
      <c r="IZH2889" s="114"/>
      <c r="IZI2889" s="114"/>
      <c r="IZJ2889" s="114"/>
      <c r="IZK2889" s="114"/>
      <c r="IZL2889" s="114"/>
      <c r="IZM2889" s="114"/>
      <c r="IZN2889" s="114"/>
      <c r="IZO2889" s="114"/>
      <c r="IZP2889" s="114"/>
      <c r="IZQ2889" s="114"/>
      <c r="IZR2889" s="114"/>
      <c r="IZS2889" s="114"/>
      <c r="IZT2889" s="114"/>
      <c r="IZU2889" s="114"/>
      <c r="IZV2889" s="114"/>
      <c r="IZW2889" s="114"/>
      <c r="IZX2889" s="114"/>
      <c r="IZY2889" s="114"/>
      <c r="IZZ2889" s="114"/>
      <c r="JAA2889" s="114"/>
      <c r="JAB2889" s="114"/>
      <c r="JAC2889" s="114"/>
      <c r="JAD2889" s="114"/>
      <c r="JAE2889" s="114"/>
      <c r="JAF2889" s="114"/>
      <c r="JAG2889" s="114"/>
      <c r="JAH2889" s="114"/>
      <c r="JAI2889" s="114"/>
      <c r="JAJ2889" s="114"/>
      <c r="JAK2889" s="114"/>
      <c r="JAL2889" s="114"/>
      <c r="JAM2889" s="114"/>
      <c r="JAN2889" s="114"/>
      <c r="JAO2889" s="114"/>
      <c r="JAP2889" s="114"/>
      <c r="JAQ2889" s="114"/>
      <c r="JAR2889" s="114"/>
      <c r="JAS2889" s="114"/>
      <c r="JAT2889" s="114"/>
      <c r="JAU2889" s="114"/>
      <c r="JAV2889" s="114"/>
      <c r="JAW2889" s="114"/>
      <c r="JAX2889" s="114"/>
      <c r="JAY2889" s="114"/>
      <c r="JAZ2889" s="114"/>
      <c r="JBA2889" s="114"/>
      <c r="JBB2889" s="114"/>
      <c r="JBC2889" s="114"/>
      <c r="JBD2889" s="114"/>
      <c r="JBE2889" s="114"/>
      <c r="JBF2889" s="114"/>
      <c r="JBG2889" s="114"/>
      <c r="JBH2889" s="114"/>
      <c r="JBI2889" s="114"/>
      <c r="JBJ2889" s="114"/>
      <c r="JBK2889" s="114"/>
      <c r="JBL2889" s="114"/>
      <c r="JBM2889" s="114"/>
      <c r="JBN2889" s="114"/>
      <c r="JBO2889" s="114"/>
      <c r="JBP2889" s="114"/>
      <c r="JBQ2889" s="114"/>
      <c r="JBR2889" s="114"/>
      <c r="JBS2889" s="114"/>
      <c r="JBT2889" s="114"/>
      <c r="JBU2889" s="114"/>
      <c r="JBV2889" s="114"/>
      <c r="JBW2889" s="114"/>
      <c r="JBX2889" s="114"/>
      <c r="JBY2889" s="114"/>
      <c r="JBZ2889" s="114"/>
      <c r="JCA2889" s="114"/>
      <c r="JCB2889" s="114"/>
      <c r="JCC2889" s="114"/>
      <c r="JCD2889" s="114"/>
      <c r="JCE2889" s="114"/>
      <c r="JCF2889" s="114"/>
      <c r="JCG2889" s="114"/>
      <c r="JCH2889" s="114"/>
      <c r="JCI2889" s="114"/>
      <c r="JCJ2889" s="114"/>
      <c r="JCK2889" s="114"/>
      <c r="JCL2889" s="114"/>
      <c r="JCM2889" s="114"/>
      <c r="JCN2889" s="114"/>
      <c r="JCO2889" s="114"/>
      <c r="JCP2889" s="114"/>
      <c r="JCQ2889" s="114"/>
      <c r="JCR2889" s="114"/>
      <c r="JCS2889" s="114"/>
      <c r="JCT2889" s="114"/>
      <c r="JCU2889" s="114"/>
      <c r="JCV2889" s="114"/>
      <c r="JCW2889" s="114"/>
      <c r="JCX2889" s="114"/>
      <c r="JCY2889" s="114"/>
      <c r="JCZ2889" s="114"/>
      <c r="JDA2889" s="114"/>
      <c r="JDB2889" s="114"/>
      <c r="JDC2889" s="114"/>
      <c r="JDD2889" s="114"/>
      <c r="JDE2889" s="114"/>
      <c r="JDF2889" s="114"/>
      <c r="JDG2889" s="114"/>
      <c r="JDH2889" s="114"/>
      <c r="JDI2889" s="114"/>
      <c r="JDJ2889" s="114"/>
      <c r="JDK2889" s="114"/>
      <c r="JDL2889" s="114"/>
      <c r="JDM2889" s="114"/>
      <c r="JDN2889" s="114"/>
      <c r="JDO2889" s="114"/>
      <c r="JDP2889" s="114"/>
      <c r="JDQ2889" s="114"/>
      <c r="JDR2889" s="114"/>
      <c r="JDS2889" s="114"/>
      <c r="JDT2889" s="114"/>
      <c r="JDU2889" s="114"/>
      <c r="JDV2889" s="114"/>
      <c r="JDW2889" s="114"/>
      <c r="JDX2889" s="114"/>
      <c r="JDY2889" s="114"/>
      <c r="JDZ2889" s="114"/>
      <c r="JEA2889" s="114"/>
      <c r="JEB2889" s="114"/>
      <c r="JEC2889" s="114"/>
      <c r="JED2889" s="114"/>
      <c r="JEE2889" s="114"/>
      <c r="JEF2889" s="114"/>
      <c r="JEG2889" s="114"/>
      <c r="JEH2889" s="114"/>
      <c r="JEI2889" s="114"/>
      <c r="JEJ2889" s="114"/>
      <c r="JEK2889" s="114"/>
      <c r="JEL2889" s="114"/>
      <c r="JEM2889" s="114"/>
      <c r="JEN2889" s="114"/>
      <c r="JEO2889" s="114"/>
      <c r="JEP2889" s="114"/>
      <c r="JEQ2889" s="114"/>
      <c r="JER2889" s="114"/>
      <c r="JES2889" s="114"/>
      <c r="JET2889" s="114"/>
      <c r="JEU2889" s="114"/>
      <c r="JEV2889" s="114"/>
      <c r="JEW2889" s="114"/>
      <c r="JEX2889" s="114"/>
      <c r="JEY2889" s="114"/>
      <c r="JEZ2889" s="114"/>
      <c r="JFA2889" s="114"/>
      <c r="JFB2889" s="114"/>
      <c r="JFC2889" s="114"/>
      <c r="JFD2889" s="114"/>
      <c r="JFE2889" s="114"/>
      <c r="JFF2889" s="114"/>
      <c r="JFG2889" s="114"/>
      <c r="JFH2889" s="114"/>
      <c r="JFI2889" s="114"/>
      <c r="JFJ2889" s="114"/>
      <c r="JFK2889" s="114"/>
      <c r="JFL2889" s="114"/>
      <c r="JFM2889" s="114"/>
      <c r="JFN2889" s="114"/>
      <c r="JFO2889" s="114"/>
      <c r="JFP2889" s="114"/>
      <c r="JFQ2889" s="114"/>
      <c r="JFR2889" s="114"/>
      <c r="JFS2889" s="114"/>
      <c r="JFT2889" s="114"/>
      <c r="JFU2889" s="114"/>
      <c r="JFV2889" s="114"/>
      <c r="JFW2889" s="114"/>
      <c r="JFX2889" s="114"/>
      <c r="JFY2889" s="114"/>
      <c r="JFZ2889" s="114"/>
      <c r="JGA2889" s="114"/>
      <c r="JGB2889" s="114"/>
      <c r="JGC2889" s="114"/>
      <c r="JGD2889" s="114"/>
      <c r="JGE2889" s="114"/>
      <c r="JGF2889" s="114"/>
      <c r="JGG2889" s="114"/>
      <c r="JGH2889" s="114"/>
      <c r="JGI2889" s="114"/>
      <c r="JGJ2889" s="114"/>
      <c r="JGK2889" s="114"/>
      <c r="JGL2889" s="114"/>
      <c r="JGM2889" s="114"/>
      <c r="JGN2889" s="114"/>
      <c r="JGO2889" s="114"/>
      <c r="JGP2889" s="114"/>
      <c r="JGQ2889" s="114"/>
      <c r="JGR2889" s="114"/>
      <c r="JGS2889" s="114"/>
      <c r="JGT2889" s="114"/>
      <c r="JGU2889" s="114"/>
      <c r="JGV2889" s="114"/>
      <c r="JGW2889" s="114"/>
      <c r="JGX2889" s="114"/>
      <c r="JGY2889" s="114"/>
      <c r="JGZ2889" s="114"/>
      <c r="JHA2889" s="114"/>
      <c r="JHB2889" s="114"/>
      <c r="JHC2889" s="114"/>
      <c r="JHD2889" s="114"/>
      <c r="JHE2889" s="114"/>
      <c r="JHF2889" s="114"/>
      <c r="JHG2889" s="114"/>
      <c r="JHH2889" s="114"/>
      <c r="JHI2889" s="114"/>
      <c r="JHJ2889" s="114"/>
      <c r="JHK2889" s="114"/>
      <c r="JHL2889" s="114"/>
      <c r="JHM2889" s="114"/>
      <c r="JHN2889" s="114"/>
      <c r="JHO2889" s="114"/>
      <c r="JHP2889" s="114"/>
      <c r="JHQ2889" s="114"/>
      <c r="JHR2889" s="114"/>
      <c r="JHS2889" s="114"/>
      <c r="JHT2889" s="114"/>
      <c r="JHU2889" s="114"/>
      <c r="JHV2889" s="114"/>
      <c r="JHW2889" s="114"/>
      <c r="JHX2889" s="114"/>
      <c r="JHY2889" s="114"/>
      <c r="JHZ2889" s="114"/>
      <c r="JIA2889" s="114"/>
      <c r="JIB2889" s="114"/>
      <c r="JIC2889" s="114"/>
      <c r="JID2889" s="114"/>
      <c r="JIE2889" s="114"/>
      <c r="JIF2889" s="114"/>
      <c r="JIG2889" s="114"/>
      <c r="JIH2889" s="114"/>
      <c r="JII2889" s="114"/>
      <c r="JIJ2889" s="114"/>
      <c r="JIK2889" s="114"/>
      <c r="JIL2889" s="114"/>
      <c r="JIM2889" s="114"/>
      <c r="JIN2889" s="114"/>
      <c r="JIO2889" s="114"/>
      <c r="JIP2889" s="114"/>
      <c r="JIQ2889" s="114"/>
      <c r="JIR2889" s="114"/>
      <c r="JIS2889" s="114"/>
      <c r="JIT2889" s="114"/>
      <c r="JIU2889" s="114"/>
      <c r="JIV2889" s="114"/>
      <c r="JIW2889" s="114"/>
      <c r="JIX2889" s="114"/>
      <c r="JIY2889" s="114"/>
      <c r="JIZ2889" s="114"/>
      <c r="JJA2889" s="114"/>
      <c r="JJB2889" s="114"/>
      <c r="JJC2889" s="114"/>
      <c r="JJD2889" s="114"/>
      <c r="JJE2889" s="114"/>
      <c r="JJF2889" s="114"/>
      <c r="JJG2889" s="114"/>
      <c r="JJH2889" s="114"/>
      <c r="JJI2889" s="114"/>
      <c r="JJJ2889" s="114"/>
      <c r="JJK2889" s="114"/>
      <c r="JJL2889" s="114"/>
      <c r="JJM2889" s="114"/>
      <c r="JJN2889" s="114"/>
      <c r="JJO2889" s="114"/>
      <c r="JJP2889" s="114"/>
      <c r="JJQ2889" s="114"/>
      <c r="JJR2889" s="114"/>
      <c r="JJS2889" s="114"/>
      <c r="JJT2889" s="114"/>
      <c r="JJU2889" s="114"/>
      <c r="JJV2889" s="114"/>
      <c r="JJW2889" s="114"/>
      <c r="JJX2889" s="114"/>
      <c r="JJY2889" s="114"/>
      <c r="JJZ2889" s="114"/>
      <c r="JKA2889" s="114"/>
      <c r="JKB2889" s="114"/>
      <c r="JKC2889" s="114"/>
      <c r="JKD2889" s="114"/>
      <c r="JKE2889" s="114"/>
      <c r="JKF2889" s="114"/>
      <c r="JKG2889" s="114"/>
      <c r="JKH2889" s="114"/>
      <c r="JKI2889" s="114"/>
      <c r="JKJ2889" s="114"/>
      <c r="JKK2889" s="114"/>
      <c r="JKL2889" s="114"/>
      <c r="JKM2889" s="114"/>
      <c r="JKN2889" s="114"/>
      <c r="JKO2889" s="114"/>
      <c r="JKP2889" s="114"/>
      <c r="JKQ2889" s="114"/>
      <c r="JKR2889" s="114"/>
      <c r="JKS2889" s="114"/>
      <c r="JKT2889" s="114"/>
      <c r="JKU2889" s="114"/>
      <c r="JKV2889" s="114"/>
      <c r="JKW2889" s="114"/>
      <c r="JKX2889" s="114"/>
      <c r="JKY2889" s="114"/>
      <c r="JKZ2889" s="114"/>
      <c r="JLA2889" s="114"/>
      <c r="JLB2889" s="114"/>
      <c r="JLC2889" s="114"/>
      <c r="JLD2889" s="114"/>
      <c r="JLE2889" s="114"/>
      <c r="JLF2889" s="114"/>
      <c r="JLG2889" s="114"/>
      <c r="JLH2889" s="114"/>
      <c r="JLI2889" s="114"/>
      <c r="JLJ2889" s="114"/>
      <c r="JLK2889" s="114"/>
      <c r="JLL2889" s="114"/>
      <c r="JLM2889" s="114"/>
      <c r="JLN2889" s="114"/>
      <c r="JLO2889" s="114"/>
      <c r="JLP2889" s="114"/>
      <c r="JLQ2889" s="114"/>
      <c r="JLR2889" s="114"/>
      <c r="JLS2889" s="114"/>
      <c r="JLT2889" s="114"/>
      <c r="JLU2889" s="114"/>
      <c r="JLV2889" s="114"/>
      <c r="JLW2889" s="114"/>
      <c r="JLX2889" s="114"/>
      <c r="JLY2889" s="114"/>
      <c r="JLZ2889" s="114"/>
      <c r="JMA2889" s="114"/>
      <c r="JMB2889" s="114"/>
      <c r="JMC2889" s="114"/>
      <c r="JMD2889" s="114"/>
      <c r="JME2889" s="114"/>
      <c r="JMF2889" s="114"/>
      <c r="JMG2889" s="114"/>
      <c r="JMH2889" s="114"/>
      <c r="JMI2889" s="114"/>
      <c r="JMJ2889" s="114"/>
      <c r="JMK2889" s="114"/>
      <c r="JML2889" s="114"/>
      <c r="JMM2889" s="114"/>
      <c r="JMN2889" s="114"/>
      <c r="JMO2889" s="114"/>
      <c r="JMP2889" s="114"/>
      <c r="JMQ2889" s="114"/>
      <c r="JMR2889" s="114"/>
      <c r="JMS2889" s="114"/>
      <c r="JMT2889" s="114"/>
      <c r="JMU2889" s="114"/>
      <c r="JMV2889" s="114"/>
      <c r="JMW2889" s="114"/>
      <c r="JMX2889" s="114"/>
      <c r="JMY2889" s="114"/>
      <c r="JMZ2889" s="114"/>
      <c r="JNA2889" s="114"/>
      <c r="JNB2889" s="114"/>
      <c r="JNC2889" s="114"/>
      <c r="JND2889" s="114"/>
      <c r="JNE2889" s="114"/>
      <c r="JNF2889" s="114"/>
      <c r="JNG2889" s="114"/>
      <c r="JNH2889" s="114"/>
      <c r="JNI2889" s="114"/>
      <c r="JNJ2889" s="114"/>
      <c r="JNK2889" s="114"/>
      <c r="JNL2889" s="114"/>
      <c r="JNM2889" s="114"/>
      <c r="JNN2889" s="114"/>
      <c r="JNO2889" s="114"/>
      <c r="JNP2889" s="114"/>
      <c r="JNQ2889" s="114"/>
      <c r="JNR2889" s="114"/>
      <c r="JNS2889" s="114"/>
      <c r="JNT2889" s="114"/>
      <c r="JNU2889" s="114"/>
      <c r="JNV2889" s="114"/>
      <c r="JNW2889" s="114"/>
      <c r="JNX2889" s="114"/>
      <c r="JNY2889" s="114"/>
      <c r="JNZ2889" s="114"/>
      <c r="JOA2889" s="114"/>
      <c r="JOB2889" s="114"/>
      <c r="JOC2889" s="114"/>
      <c r="JOD2889" s="114"/>
      <c r="JOE2889" s="114"/>
      <c r="JOF2889" s="114"/>
      <c r="JOG2889" s="114"/>
      <c r="JOH2889" s="114"/>
      <c r="JOI2889" s="114"/>
      <c r="JOJ2889" s="114"/>
      <c r="JOK2889" s="114"/>
      <c r="JOL2889" s="114"/>
      <c r="JOM2889" s="114"/>
      <c r="JON2889" s="114"/>
      <c r="JOO2889" s="114"/>
      <c r="JOP2889" s="114"/>
      <c r="JOQ2889" s="114"/>
      <c r="JOR2889" s="114"/>
      <c r="JOS2889" s="114"/>
      <c r="JOT2889" s="114"/>
      <c r="JOU2889" s="114"/>
      <c r="JOV2889" s="114"/>
      <c r="JOW2889" s="114"/>
      <c r="JOX2889" s="114"/>
      <c r="JOY2889" s="114"/>
      <c r="JOZ2889" s="114"/>
      <c r="JPA2889" s="114"/>
      <c r="JPB2889" s="114"/>
      <c r="JPC2889" s="114"/>
      <c r="JPD2889" s="114"/>
      <c r="JPE2889" s="114"/>
      <c r="JPF2889" s="114"/>
      <c r="JPG2889" s="114"/>
      <c r="JPH2889" s="114"/>
      <c r="JPI2889" s="114"/>
      <c r="JPJ2889" s="114"/>
      <c r="JPK2889" s="114"/>
      <c r="JPL2889" s="114"/>
      <c r="JPM2889" s="114"/>
      <c r="JPN2889" s="114"/>
      <c r="JPO2889" s="114"/>
      <c r="JPP2889" s="114"/>
      <c r="JPQ2889" s="114"/>
      <c r="JPR2889" s="114"/>
      <c r="JPS2889" s="114"/>
      <c r="JPT2889" s="114"/>
      <c r="JPU2889" s="114"/>
      <c r="JPV2889" s="114"/>
      <c r="JPW2889" s="114"/>
      <c r="JPX2889" s="114"/>
      <c r="JPY2889" s="114"/>
      <c r="JPZ2889" s="114"/>
      <c r="JQA2889" s="114"/>
      <c r="JQB2889" s="114"/>
      <c r="JQC2889" s="114"/>
      <c r="JQD2889" s="114"/>
      <c r="JQE2889" s="114"/>
      <c r="JQF2889" s="114"/>
      <c r="JQG2889" s="114"/>
      <c r="JQH2889" s="114"/>
      <c r="JQI2889" s="114"/>
      <c r="JQJ2889" s="114"/>
      <c r="JQK2889" s="114"/>
      <c r="JQL2889" s="114"/>
      <c r="JQM2889" s="114"/>
      <c r="JQN2889" s="114"/>
      <c r="JQO2889" s="114"/>
      <c r="JQP2889" s="114"/>
      <c r="JQQ2889" s="114"/>
      <c r="JQR2889" s="114"/>
      <c r="JQS2889" s="114"/>
      <c r="JQT2889" s="114"/>
      <c r="JQU2889" s="114"/>
      <c r="JQV2889" s="114"/>
      <c r="JQW2889" s="114"/>
      <c r="JQX2889" s="114"/>
      <c r="JQY2889" s="114"/>
      <c r="JQZ2889" s="114"/>
      <c r="JRA2889" s="114"/>
      <c r="JRB2889" s="114"/>
      <c r="JRC2889" s="114"/>
      <c r="JRD2889" s="114"/>
      <c r="JRE2889" s="114"/>
      <c r="JRF2889" s="114"/>
      <c r="JRG2889" s="114"/>
      <c r="JRH2889" s="114"/>
      <c r="JRI2889" s="114"/>
      <c r="JRJ2889" s="114"/>
      <c r="JRK2889" s="114"/>
      <c r="JRL2889" s="114"/>
      <c r="JRM2889" s="114"/>
      <c r="JRN2889" s="114"/>
      <c r="JRO2889" s="114"/>
      <c r="JRP2889" s="114"/>
      <c r="JRQ2889" s="114"/>
      <c r="JRR2889" s="114"/>
      <c r="JRS2889" s="114"/>
      <c r="JRT2889" s="114"/>
      <c r="JRU2889" s="114"/>
      <c r="JRV2889" s="114"/>
      <c r="JRW2889" s="114"/>
      <c r="JRX2889" s="114"/>
      <c r="JRY2889" s="114"/>
      <c r="JRZ2889" s="114"/>
      <c r="JSA2889" s="114"/>
      <c r="JSB2889" s="114"/>
      <c r="JSC2889" s="114"/>
      <c r="JSD2889" s="114"/>
      <c r="JSE2889" s="114"/>
      <c r="JSF2889" s="114"/>
      <c r="JSG2889" s="114"/>
      <c r="JSH2889" s="114"/>
      <c r="JSI2889" s="114"/>
      <c r="JSJ2889" s="114"/>
      <c r="JSK2889" s="114"/>
      <c r="JSL2889" s="114"/>
      <c r="JSM2889" s="114"/>
      <c r="JSN2889" s="114"/>
      <c r="JSO2889" s="114"/>
      <c r="JSP2889" s="114"/>
      <c r="JSQ2889" s="114"/>
      <c r="JSR2889" s="114"/>
      <c r="JSS2889" s="114"/>
      <c r="JST2889" s="114"/>
      <c r="JSU2889" s="114"/>
      <c r="JSV2889" s="114"/>
      <c r="JSW2889" s="114"/>
      <c r="JSX2889" s="114"/>
      <c r="JSY2889" s="114"/>
      <c r="JSZ2889" s="114"/>
      <c r="JTA2889" s="114"/>
      <c r="JTB2889" s="114"/>
      <c r="JTC2889" s="114"/>
      <c r="JTD2889" s="114"/>
      <c r="JTE2889" s="114"/>
      <c r="JTF2889" s="114"/>
      <c r="JTG2889" s="114"/>
      <c r="JTH2889" s="114"/>
      <c r="JTI2889" s="114"/>
      <c r="JTJ2889" s="114"/>
      <c r="JTK2889" s="114"/>
      <c r="JTL2889" s="114"/>
      <c r="JTM2889" s="114"/>
      <c r="JTN2889" s="114"/>
      <c r="JTO2889" s="114"/>
      <c r="JTP2889" s="114"/>
      <c r="JTQ2889" s="114"/>
      <c r="JTR2889" s="114"/>
      <c r="JTS2889" s="114"/>
      <c r="JTT2889" s="114"/>
      <c r="JTU2889" s="114"/>
      <c r="JTV2889" s="114"/>
      <c r="JTW2889" s="114"/>
      <c r="JTX2889" s="114"/>
      <c r="JTY2889" s="114"/>
      <c r="JTZ2889" s="114"/>
      <c r="JUA2889" s="114"/>
      <c r="JUB2889" s="114"/>
      <c r="JUC2889" s="114"/>
      <c r="JUD2889" s="114"/>
      <c r="JUE2889" s="114"/>
      <c r="JUF2889" s="114"/>
      <c r="JUG2889" s="114"/>
      <c r="JUH2889" s="114"/>
      <c r="JUI2889" s="114"/>
      <c r="JUJ2889" s="114"/>
      <c r="JUK2889" s="114"/>
      <c r="JUL2889" s="114"/>
      <c r="JUM2889" s="114"/>
      <c r="JUN2889" s="114"/>
      <c r="JUO2889" s="114"/>
      <c r="JUP2889" s="114"/>
      <c r="JUQ2889" s="114"/>
      <c r="JUR2889" s="114"/>
      <c r="JUS2889" s="114"/>
      <c r="JUT2889" s="114"/>
      <c r="JUU2889" s="114"/>
      <c r="JUV2889" s="114"/>
      <c r="JUW2889" s="114"/>
      <c r="JUX2889" s="114"/>
      <c r="JUY2889" s="114"/>
      <c r="JUZ2889" s="114"/>
      <c r="JVA2889" s="114"/>
      <c r="JVB2889" s="114"/>
      <c r="JVC2889" s="114"/>
      <c r="JVD2889" s="114"/>
      <c r="JVE2889" s="114"/>
      <c r="JVF2889" s="114"/>
      <c r="JVG2889" s="114"/>
      <c r="JVH2889" s="114"/>
      <c r="JVI2889" s="114"/>
      <c r="JVJ2889" s="114"/>
      <c r="JVK2889" s="114"/>
      <c r="JVL2889" s="114"/>
      <c r="JVM2889" s="114"/>
      <c r="JVN2889" s="114"/>
      <c r="JVO2889" s="114"/>
      <c r="JVP2889" s="114"/>
      <c r="JVQ2889" s="114"/>
      <c r="JVR2889" s="114"/>
      <c r="JVS2889" s="114"/>
      <c r="JVT2889" s="114"/>
      <c r="JVU2889" s="114"/>
      <c r="JVV2889" s="114"/>
      <c r="JVW2889" s="114"/>
      <c r="JVX2889" s="114"/>
      <c r="JVY2889" s="114"/>
      <c r="JVZ2889" s="114"/>
      <c r="JWA2889" s="114"/>
      <c r="JWB2889" s="114"/>
      <c r="JWC2889" s="114"/>
      <c r="JWD2889" s="114"/>
      <c r="JWE2889" s="114"/>
      <c r="JWF2889" s="114"/>
      <c r="JWG2889" s="114"/>
      <c r="JWH2889" s="114"/>
      <c r="JWI2889" s="114"/>
      <c r="JWJ2889" s="114"/>
      <c r="JWK2889" s="114"/>
      <c r="JWL2889" s="114"/>
      <c r="JWM2889" s="114"/>
      <c r="JWN2889" s="114"/>
      <c r="JWO2889" s="114"/>
      <c r="JWP2889" s="114"/>
      <c r="JWQ2889" s="114"/>
      <c r="JWR2889" s="114"/>
      <c r="JWS2889" s="114"/>
      <c r="JWT2889" s="114"/>
      <c r="JWU2889" s="114"/>
      <c r="JWV2889" s="114"/>
      <c r="JWW2889" s="114"/>
      <c r="JWX2889" s="114"/>
      <c r="JWY2889" s="114"/>
      <c r="JWZ2889" s="114"/>
      <c r="JXA2889" s="114"/>
      <c r="JXB2889" s="114"/>
      <c r="JXC2889" s="114"/>
      <c r="JXD2889" s="114"/>
      <c r="JXE2889" s="114"/>
      <c r="JXF2889" s="114"/>
      <c r="JXG2889" s="114"/>
      <c r="JXH2889" s="114"/>
      <c r="JXI2889" s="114"/>
      <c r="JXJ2889" s="114"/>
      <c r="JXK2889" s="114"/>
      <c r="JXL2889" s="114"/>
      <c r="JXM2889" s="114"/>
      <c r="JXN2889" s="114"/>
      <c r="JXO2889" s="114"/>
      <c r="JXP2889" s="114"/>
      <c r="JXQ2889" s="114"/>
      <c r="JXR2889" s="114"/>
      <c r="JXS2889" s="114"/>
      <c r="JXT2889" s="114"/>
      <c r="JXU2889" s="114"/>
      <c r="JXV2889" s="114"/>
      <c r="JXW2889" s="114"/>
      <c r="JXX2889" s="114"/>
      <c r="JXY2889" s="114"/>
      <c r="JXZ2889" s="114"/>
      <c r="JYA2889" s="114"/>
      <c r="JYB2889" s="114"/>
      <c r="JYC2889" s="114"/>
      <c r="JYD2889" s="114"/>
      <c r="JYE2889" s="114"/>
      <c r="JYF2889" s="114"/>
      <c r="JYG2889" s="114"/>
      <c r="JYH2889" s="114"/>
      <c r="JYI2889" s="114"/>
      <c r="JYJ2889" s="114"/>
      <c r="JYK2889" s="114"/>
      <c r="JYL2889" s="114"/>
      <c r="JYM2889" s="114"/>
      <c r="JYN2889" s="114"/>
      <c r="JYO2889" s="114"/>
      <c r="JYP2889" s="114"/>
      <c r="JYQ2889" s="114"/>
      <c r="JYR2889" s="114"/>
      <c r="JYS2889" s="114"/>
      <c r="JYT2889" s="114"/>
      <c r="JYU2889" s="114"/>
      <c r="JYV2889" s="114"/>
      <c r="JYW2889" s="114"/>
      <c r="JYX2889" s="114"/>
      <c r="JYY2889" s="114"/>
      <c r="JYZ2889" s="114"/>
      <c r="JZA2889" s="114"/>
      <c r="JZB2889" s="114"/>
      <c r="JZC2889" s="114"/>
      <c r="JZD2889" s="114"/>
      <c r="JZE2889" s="114"/>
      <c r="JZF2889" s="114"/>
      <c r="JZG2889" s="114"/>
      <c r="JZH2889" s="114"/>
      <c r="JZI2889" s="114"/>
      <c r="JZJ2889" s="114"/>
      <c r="JZK2889" s="114"/>
      <c r="JZL2889" s="114"/>
      <c r="JZM2889" s="114"/>
      <c r="JZN2889" s="114"/>
      <c r="JZO2889" s="114"/>
      <c r="JZP2889" s="114"/>
      <c r="JZQ2889" s="114"/>
      <c r="JZR2889" s="114"/>
      <c r="JZS2889" s="114"/>
      <c r="JZT2889" s="114"/>
      <c r="JZU2889" s="114"/>
      <c r="JZV2889" s="114"/>
      <c r="JZW2889" s="114"/>
      <c r="JZX2889" s="114"/>
      <c r="JZY2889" s="114"/>
      <c r="JZZ2889" s="114"/>
      <c r="KAA2889" s="114"/>
      <c r="KAB2889" s="114"/>
      <c r="KAC2889" s="114"/>
      <c r="KAD2889" s="114"/>
      <c r="KAE2889" s="114"/>
      <c r="KAF2889" s="114"/>
      <c r="KAG2889" s="114"/>
      <c r="KAH2889" s="114"/>
      <c r="KAI2889" s="114"/>
      <c r="KAJ2889" s="114"/>
      <c r="KAK2889" s="114"/>
      <c r="KAL2889" s="114"/>
      <c r="KAM2889" s="114"/>
      <c r="KAN2889" s="114"/>
      <c r="KAO2889" s="114"/>
      <c r="KAP2889" s="114"/>
      <c r="KAQ2889" s="114"/>
      <c r="KAR2889" s="114"/>
      <c r="KAS2889" s="114"/>
      <c r="KAT2889" s="114"/>
      <c r="KAU2889" s="114"/>
      <c r="KAV2889" s="114"/>
      <c r="KAW2889" s="114"/>
      <c r="KAX2889" s="114"/>
      <c r="KAY2889" s="114"/>
      <c r="KAZ2889" s="114"/>
      <c r="KBA2889" s="114"/>
      <c r="KBB2889" s="114"/>
      <c r="KBC2889" s="114"/>
      <c r="KBD2889" s="114"/>
      <c r="KBE2889" s="114"/>
      <c r="KBF2889" s="114"/>
      <c r="KBG2889" s="114"/>
      <c r="KBH2889" s="114"/>
      <c r="KBI2889" s="114"/>
      <c r="KBJ2889" s="114"/>
      <c r="KBK2889" s="114"/>
      <c r="KBL2889" s="114"/>
      <c r="KBM2889" s="114"/>
      <c r="KBN2889" s="114"/>
      <c r="KBO2889" s="114"/>
      <c r="KBP2889" s="114"/>
      <c r="KBQ2889" s="114"/>
      <c r="KBR2889" s="114"/>
      <c r="KBS2889" s="114"/>
      <c r="KBT2889" s="114"/>
      <c r="KBU2889" s="114"/>
      <c r="KBV2889" s="114"/>
      <c r="KBW2889" s="114"/>
      <c r="KBX2889" s="114"/>
      <c r="KBY2889" s="114"/>
      <c r="KBZ2889" s="114"/>
      <c r="KCA2889" s="114"/>
      <c r="KCB2889" s="114"/>
      <c r="KCC2889" s="114"/>
      <c r="KCD2889" s="114"/>
      <c r="KCE2889" s="114"/>
      <c r="KCF2889" s="114"/>
      <c r="KCG2889" s="114"/>
      <c r="KCH2889" s="114"/>
      <c r="KCI2889" s="114"/>
      <c r="KCJ2889" s="114"/>
      <c r="KCK2889" s="114"/>
      <c r="KCL2889" s="114"/>
      <c r="KCM2889" s="114"/>
      <c r="KCN2889" s="114"/>
      <c r="KCO2889" s="114"/>
      <c r="KCP2889" s="114"/>
      <c r="KCQ2889" s="114"/>
      <c r="KCR2889" s="114"/>
      <c r="KCS2889" s="114"/>
      <c r="KCT2889" s="114"/>
      <c r="KCU2889" s="114"/>
      <c r="KCV2889" s="114"/>
      <c r="KCW2889" s="114"/>
      <c r="KCX2889" s="114"/>
      <c r="KCY2889" s="114"/>
      <c r="KCZ2889" s="114"/>
      <c r="KDA2889" s="114"/>
      <c r="KDB2889" s="114"/>
      <c r="KDC2889" s="114"/>
      <c r="KDD2889" s="114"/>
      <c r="KDE2889" s="114"/>
      <c r="KDF2889" s="114"/>
      <c r="KDG2889" s="114"/>
      <c r="KDH2889" s="114"/>
      <c r="KDI2889" s="114"/>
      <c r="KDJ2889" s="114"/>
      <c r="KDK2889" s="114"/>
      <c r="KDL2889" s="114"/>
      <c r="KDM2889" s="114"/>
      <c r="KDN2889" s="114"/>
      <c r="KDO2889" s="114"/>
      <c r="KDP2889" s="114"/>
      <c r="KDQ2889" s="114"/>
      <c r="KDR2889" s="114"/>
      <c r="KDS2889" s="114"/>
      <c r="KDT2889" s="114"/>
      <c r="KDU2889" s="114"/>
      <c r="KDV2889" s="114"/>
      <c r="KDW2889" s="114"/>
      <c r="KDX2889" s="114"/>
      <c r="KDY2889" s="114"/>
      <c r="KDZ2889" s="114"/>
      <c r="KEA2889" s="114"/>
      <c r="KEB2889" s="114"/>
      <c r="KEC2889" s="114"/>
      <c r="KED2889" s="114"/>
      <c r="KEE2889" s="114"/>
      <c r="KEF2889" s="114"/>
      <c r="KEG2889" s="114"/>
      <c r="KEH2889" s="114"/>
      <c r="KEI2889" s="114"/>
      <c r="KEJ2889" s="114"/>
      <c r="KEK2889" s="114"/>
      <c r="KEL2889" s="114"/>
      <c r="KEM2889" s="114"/>
      <c r="KEN2889" s="114"/>
      <c r="KEO2889" s="114"/>
      <c r="KEP2889" s="114"/>
      <c r="KEQ2889" s="114"/>
      <c r="KER2889" s="114"/>
      <c r="KES2889" s="114"/>
      <c r="KET2889" s="114"/>
      <c r="KEU2889" s="114"/>
      <c r="KEV2889" s="114"/>
      <c r="KEW2889" s="114"/>
      <c r="KEX2889" s="114"/>
      <c r="KEY2889" s="114"/>
      <c r="KEZ2889" s="114"/>
      <c r="KFA2889" s="114"/>
      <c r="KFB2889" s="114"/>
      <c r="KFC2889" s="114"/>
      <c r="KFD2889" s="114"/>
      <c r="KFE2889" s="114"/>
      <c r="KFF2889" s="114"/>
      <c r="KFG2889" s="114"/>
      <c r="KFH2889" s="114"/>
      <c r="KFI2889" s="114"/>
      <c r="KFJ2889" s="114"/>
      <c r="KFK2889" s="114"/>
      <c r="KFL2889" s="114"/>
      <c r="KFM2889" s="114"/>
      <c r="KFN2889" s="114"/>
      <c r="KFO2889" s="114"/>
      <c r="KFP2889" s="114"/>
      <c r="KFQ2889" s="114"/>
      <c r="KFR2889" s="114"/>
      <c r="KFS2889" s="114"/>
      <c r="KFT2889" s="114"/>
      <c r="KFU2889" s="114"/>
      <c r="KFV2889" s="114"/>
      <c r="KFW2889" s="114"/>
      <c r="KFX2889" s="114"/>
      <c r="KFY2889" s="114"/>
      <c r="KFZ2889" s="114"/>
      <c r="KGA2889" s="114"/>
      <c r="KGB2889" s="114"/>
      <c r="KGC2889" s="114"/>
      <c r="KGD2889" s="114"/>
      <c r="KGE2889" s="114"/>
      <c r="KGF2889" s="114"/>
      <c r="KGG2889" s="114"/>
      <c r="KGH2889" s="114"/>
      <c r="KGI2889" s="114"/>
      <c r="KGJ2889" s="114"/>
      <c r="KGK2889" s="114"/>
      <c r="KGL2889" s="114"/>
      <c r="KGM2889" s="114"/>
      <c r="KGN2889" s="114"/>
      <c r="KGO2889" s="114"/>
      <c r="KGP2889" s="114"/>
      <c r="KGQ2889" s="114"/>
      <c r="KGR2889" s="114"/>
      <c r="KGS2889" s="114"/>
      <c r="KGT2889" s="114"/>
      <c r="KGU2889" s="114"/>
      <c r="KGV2889" s="114"/>
      <c r="KGW2889" s="114"/>
      <c r="KGX2889" s="114"/>
      <c r="KGY2889" s="114"/>
      <c r="KGZ2889" s="114"/>
      <c r="KHA2889" s="114"/>
      <c r="KHB2889" s="114"/>
      <c r="KHC2889" s="114"/>
      <c r="KHD2889" s="114"/>
      <c r="KHE2889" s="114"/>
      <c r="KHF2889" s="114"/>
      <c r="KHG2889" s="114"/>
      <c r="KHH2889" s="114"/>
      <c r="KHI2889" s="114"/>
      <c r="KHJ2889" s="114"/>
      <c r="KHK2889" s="114"/>
      <c r="KHL2889" s="114"/>
      <c r="KHM2889" s="114"/>
      <c r="KHN2889" s="114"/>
      <c r="KHO2889" s="114"/>
      <c r="KHP2889" s="114"/>
      <c r="KHQ2889" s="114"/>
      <c r="KHR2889" s="114"/>
      <c r="KHS2889" s="114"/>
      <c r="KHT2889" s="114"/>
      <c r="KHU2889" s="114"/>
      <c r="KHV2889" s="114"/>
      <c r="KHW2889" s="114"/>
      <c r="KHX2889" s="114"/>
      <c r="KHY2889" s="114"/>
      <c r="KHZ2889" s="114"/>
      <c r="KIA2889" s="114"/>
      <c r="KIB2889" s="114"/>
      <c r="KIC2889" s="114"/>
      <c r="KID2889" s="114"/>
      <c r="KIE2889" s="114"/>
      <c r="KIF2889" s="114"/>
      <c r="KIG2889" s="114"/>
      <c r="KIH2889" s="114"/>
      <c r="KII2889" s="114"/>
      <c r="KIJ2889" s="114"/>
      <c r="KIK2889" s="114"/>
      <c r="KIL2889" s="114"/>
      <c r="KIM2889" s="114"/>
      <c r="KIN2889" s="114"/>
      <c r="KIO2889" s="114"/>
      <c r="KIP2889" s="114"/>
      <c r="KIQ2889" s="114"/>
      <c r="KIR2889" s="114"/>
      <c r="KIS2889" s="114"/>
      <c r="KIT2889" s="114"/>
      <c r="KIU2889" s="114"/>
      <c r="KIV2889" s="114"/>
      <c r="KIW2889" s="114"/>
      <c r="KIX2889" s="114"/>
      <c r="KIY2889" s="114"/>
      <c r="KIZ2889" s="114"/>
      <c r="KJA2889" s="114"/>
      <c r="KJB2889" s="114"/>
      <c r="KJC2889" s="114"/>
      <c r="KJD2889" s="114"/>
      <c r="KJE2889" s="114"/>
      <c r="KJF2889" s="114"/>
      <c r="KJG2889" s="114"/>
      <c r="KJH2889" s="114"/>
      <c r="KJI2889" s="114"/>
      <c r="KJJ2889" s="114"/>
      <c r="KJK2889" s="114"/>
      <c r="KJL2889" s="114"/>
      <c r="KJM2889" s="114"/>
      <c r="KJN2889" s="114"/>
      <c r="KJO2889" s="114"/>
      <c r="KJP2889" s="114"/>
      <c r="KJQ2889" s="114"/>
      <c r="KJR2889" s="114"/>
      <c r="KJS2889" s="114"/>
      <c r="KJT2889" s="114"/>
      <c r="KJU2889" s="114"/>
      <c r="KJV2889" s="114"/>
      <c r="KJW2889" s="114"/>
      <c r="KJX2889" s="114"/>
      <c r="KJY2889" s="114"/>
      <c r="KJZ2889" s="114"/>
      <c r="KKA2889" s="114"/>
      <c r="KKB2889" s="114"/>
      <c r="KKC2889" s="114"/>
      <c r="KKD2889" s="114"/>
      <c r="KKE2889" s="114"/>
      <c r="KKF2889" s="114"/>
      <c r="KKG2889" s="114"/>
      <c r="KKH2889" s="114"/>
      <c r="KKI2889" s="114"/>
      <c r="KKJ2889" s="114"/>
      <c r="KKK2889" s="114"/>
      <c r="KKL2889" s="114"/>
      <c r="KKM2889" s="114"/>
      <c r="KKN2889" s="114"/>
      <c r="KKO2889" s="114"/>
      <c r="KKP2889" s="114"/>
      <c r="KKQ2889" s="114"/>
      <c r="KKR2889" s="114"/>
      <c r="KKS2889" s="114"/>
      <c r="KKT2889" s="114"/>
      <c r="KKU2889" s="114"/>
      <c r="KKV2889" s="114"/>
      <c r="KKW2889" s="114"/>
      <c r="KKX2889" s="114"/>
      <c r="KKY2889" s="114"/>
      <c r="KKZ2889" s="114"/>
      <c r="KLA2889" s="114"/>
      <c r="KLB2889" s="114"/>
      <c r="KLC2889" s="114"/>
      <c r="KLD2889" s="114"/>
      <c r="KLE2889" s="114"/>
      <c r="KLF2889" s="114"/>
      <c r="KLG2889" s="114"/>
      <c r="KLH2889" s="114"/>
      <c r="KLI2889" s="114"/>
      <c r="KLJ2889" s="114"/>
      <c r="KLK2889" s="114"/>
      <c r="KLL2889" s="114"/>
      <c r="KLM2889" s="114"/>
      <c r="KLN2889" s="114"/>
      <c r="KLO2889" s="114"/>
      <c r="KLP2889" s="114"/>
      <c r="KLQ2889" s="114"/>
      <c r="KLR2889" s="114"/>
      <c r="KLS2889" s="114"/>
      <c r="KLT2889" s="114"/>
      <c r="KLU2889" s="114"/>
      <c r="KLV2889" s="114"/>
      <c r="KLW2889" s="114"/>
      <c r="KLX2889" s="114"/>
      <c r="KLY2889" s="114"/>
      <c r="KLZ2889" s="114"/>
      <c r="KMA2889" s="114"/>
      <c r="KMB2889" s="114"/>
      <c r="KMC2889" s="114"/>
      <c r="KMD2889" s="114"/>
      <c r="KME2889" s="114"/>
      <c r="KMF2889" s="114"/>
      <c r="KMG2889" s="114"/>
      <c r="KMH2889" s="114"/>
      <c r="KMI2889" s="114"/>
      <c r="KMJ2889" s="114"/>
      <c r="KMK2889" s="114"/>
      <c r="KML2889" s="114"/>
      <c r="KMM2889" s="114"/>
      <c r="KMN2889" s="114"/>
      <c r="KMO2889" s="114"/>
      <c r="KMP2889" s="114"/>
      <c r="KMQ2889" s="114"/>
      <c r="KMR2889" s="114"/>
      <c r="KMS2889" s="114"/>
      <c r="KMT2889" s="114"/>
      <c r="KMU2889" s="114"/>
      <c r="KMV2889" s="114"/>
      <c r="KMW2889" s="114"/>
      <c r="KMX2889" s="114"/>
      <c r="KMY2889" s="114"/>
      <c r="KMZ2889" s="114"/>
      <c r="KNA2889" s="114"/>
      <c r="KNB2889" s="114"/>
      <c r="KNC2889" s="114"/>
      <c r="KND2889" s="114"/>
      <c r="KNE2889" s="114"/>
      <c r="KNF2889" s="114"/>
      <c r="KNG2889" s="114"/>
      <c r="KNH2889" s="114"/>
      <c r="KNI2889" s="114"/>
      <c r="KNJ2889" s="114"/>
      <c r="KNK2889" s="114"/>
      <c r="KNL2889" s="114"/>
      <c r="KNM2889" s="114"/>
      <c r="KNN2889" s="114"/>
      <c r="KNO2889" s="114"/>
      <c r="KNP2889" s="114"/>
      <c r="KNQ2889" s="114"/>
      <c r="KNR2889" s="114"/>
      <c r="KNS2889" s="114"/>
      <c r="KNT2889" s="114"/>
      <c r="KNU2889" s="114"/>
      <c r="KNV2889" s="114"/>
      <c r="KNW2889" s="114"/>
      <c r="KNX2889" s="114"/>
      <c r="KNY2889" s="114"/>
      <c r="KNZ2889" s="114"/>
      <c r="KOA2889" s="114"/>
      <c r="KOB2889" s="114"/>
      <c r="KOC2889" s="114"/>
      <c r="KOD2889" s="114"/>
      <c r="KOE2889" s="114"/>
      <c r="KOF2889" s="114"/>
      <c r="KOG2889" s="114"/>
      <c r="KOH2889" s="114"/>
      <c r="KOI2889" s="114"/>
      <c r="KOJ2889" s="114"/>
      <c r="KOK2889" s="114"/>
      <c r="KOL2889" s="114"/>
      <c r="KOM2889" s="114"/>
      <c r="KON2889" s="114"/>
      <c r="KOO2889" s="114"/>
      <c r="KOP2889" s="114"/>
      <c r="KOQ2889" s="114"/>
      <c r="KOR2889" s="114"/>
      <c r="KOS2889" s="114"/>
      <c r="KOT2889" s="114"/>
      <c r="KOU2889" s="114"/>
      <c r="KOV2889" s="114"/>
      <c r="KOW2889" s="114"/>
      <c r="KOX2889" s="114"/>
      <c r="KOY2889" s="114"/>
      <c r="KOZ2889" s="114"/>
      <c r="KPA2889" s="114"/>
      <c r="KPB2889" s="114"/>
      <c r="KPC2889" s="114"/>
      <c r="KPD2889" s="114"/>
      <c r="KPE2889" s="114"/>
      <c r="KPF2889" s="114"/>
      <c r="KPG2889" s="114"/>
      <c r="KPH2889" s="114"/>
      <c r="KPI2889" s="114"/>
      <c r="KPJ2889" s="114"/>
      <c r="KPK2889" s="114"/>
      <c r="KPL2889" s="114"/>
      <c r="KPM2889" s="114"/>
      <c r="KPN2889" s="114"/>
      <c r="KPO2889" s="114"/>
      <c r="KPP2889" s="114"/>
      <c r="KPQ2889" s="114"/>
      <c r="KPR2889" s="114"/>
      <c r="KPS2889" s="114"/>
      <c r="KPT2889" s="114"/>
      <c r="KPU2889" s="114"/>
      <c r="KPV2889" s="114"/>
      <c r="KPW2889" s="114"/>
      <c r="KPX2889" s="114"/>
      <c r="KPY2889" s="114"/>
      <c r="KPZ2889" s="114"/>
      <c r="KQA2889" s="114"/>
      <c r="KQB2889" s="114"/>
      <c r="KQC2889" s="114"/>
      <c r="KQD2889" s="114"/>
      <c r="KQE2889" s="114"/>
      <c r="KQF2889" s="114"/>
      <c r="KQG2889" s="114"/>
      <c r="KQH2889" s="114"/>
      <c r="KQI2889" s="114"/>
      <c r="KQJ2889" s="114"/>
      <c r="KQK2889" s="114"/>
      <c r="KQL2889" s="114"/>
      <c r="KQM2889" s="114"/>
      <c r="KQN2889" s="114"/>
      <c r="KQO2889" s="114"/>
      <c r="KQP2889" s="114"/>
      <c r="KQQ2889" s="114"/>
      <c r="KQR2889" s="114"/>
      <c r="KQS2889" s="114"/>
      <c r="KQT2889" s="114"/>
      <c r="KQU2889" s="114"/>
      <c r="KQV2889" s="114"/>
      <c r="KQW2889" s="114"/>
      <c r="KQX2889" s="114"/>
      <c r="KQY2889" s="114"/>
      <c r="KQZ2889" s="114"/>
      <c r="KRA2889" s="114"/>
      <c r="KRB2889" s="114"/>
      <c r="KRC2889" s="114"/>
      <c r="KRD2889" s="114"/>
      <c r="KRE2889" s="114"/>
      <c r="KRF2889" s="114"/>
      <c r="KRG2889" s="114"/>
      <c r="KRH2889" s="114"/>
      <c r="KRI2889" s="114"/>
      <c r="KRJ2889" s="114"/>
      <c r="KRK2889" s="114"/>
      <c r="KRL2889" s="114"/>
      <c r="KRM2889" s="114"/>
      <c r="KRN2889" s="114"/>
      <c r="KRO2889" s="114"/>
      <c r="KRP2889" s="114"/>
      <c r="KRQ2889" s="114"/>
      <c r="KRR2889" s="114"/>
      <c r="KRS2889" s="114"/>
      <c r="KRT2889" s="114"/>
      <c r="KRU2889" s="114"/>
      <c r="KRV2889" s="114"/>
      <c r="KRW2889" s="114"/>
      <c r="KRX2889" s="114"/>
      <c r="KRY2889" s="114"/>
      <c r="KRZ2889" s="114"/>
      <c r="KSA2889" s="114"/>
      <c r="KSB2889" s="114"/>
      <c r="KSC2889" s="114"/>
      <c r="KSD2889" s="114"/>
      <c r="KSE2889" s="114"/>
      <c r="KSF2889" s="114"/>
      <c r="KSG2889" s="114"/>
      <c r="KSH2889" s="114"/>
      <c r="KSI2889" s="114"/>
      <c r="KSJ2889" s="114"/>
      <c r="KSK2889" s="114"/>
      <c r="KSL2889" s="114"/>
      <c r="KSM2889" s="114"/>
      <c r="KSN2889" s="114"/>
      <c r="KSO2889" s="114"/>
      <c r="KSP2889" s="114"/>
      <c r="KSQ2889" s="114"/>
      <c r="KSR2889" s="114"/>
      <c r="KSS2889" s="114"/>
      <c r="KST2889" s="114"/>
      <c r="KSU2889" s="114"/>
      <c r="KSV2889" s="114"/>
      <c r="KSW2889" s="114"/>
      <c r="KSX2889" s="114"/>
      <c r="KSY2889" s="114"/>
      <c r="KSZ2889" s="114"/>
      <c r="KTA2889" s="114"/>
      <c r="KTB2889" s="114"/>
      <c r="KTC2889" s="114"/>
      <c r="KTD2889" s="114"/>
      <c r="KTE2889" s="114"/>
      <c r="KTF2889" s="114"/>
      <c r="KTG2889" s="114"/>
      <c r="KTH2889" s="114"/>
      <c r="KTI2889" s="114"/>
      <c r="KTJ2889" s="114"/>
      <c r="KTK2889" s="114"/>
      <c r="KTL2889" s="114"/>
      <c r="KTM2889" s="114"/>
      <c r="KTN2889" s="114"/>
      <c r="KTO2889" s="114"/>
      <c r="KTP2889" s="114"/>
      <c r="KTQ2889" s="114"/>
      <c r="KTR2889" s="114"/>
      <c r="KTS2889" s="114"/>
      <c r="KTT2889" s="114"/>
      <c r="KTU2889" s="114"/>
      <c r="KTV2889" s="114"/>
      <c r="KTW2889" s="114"/>
      <c r="KTX2889" s="114"/>
      <c r="KTY2889" s="114"/>
      <c r="KTZ2889" s="114"/>
      <c r="KUA2889" s="114"/>
      <c r="KUB2889" s="114"/>
      <c r="KUC2889" s="114"/>
      <c r="KUD2889" s="114"/>
      <c r="KUE2889" s="114"/>
      <c r="KUF2889" s="114"/>
      <c r="KUG2889" s="114"/>
      <c r="KUH2889" s="114"/>
      <c r="KUI2889" s="114"/>
      <c r="KUJ2889" s="114"/>
      <c r="KUK2889" s="114"/>
      <c r="KUL2889" s="114"/>
      <c r="KUM2889" s="114"/>
      <c r="KUN2889" s="114"/>
      <c r="KUO2889" s="114"/>
      <c r="KUP2889" s="114"/>
      <c r="KUQ2889" s="114"/>
      <c r="KUR2889" s="114"/>
      <c r="KUS2889" s="114"/>
      <c r="KUT2889" s="114"/>
      <c r="KUU2889" s="114"/>
      <c r="KUV2889" s="114"/>
      <c r="KUW2889" s="114"/>
      <c r="KUX2889" s="114"/>
      <c r="KUY2889" s="114"/>
      <c r="KUZ2889" s="114"/>
      <c r="KVA2889" s="114"/>
      <c r="KVB2889" s="114"/>
      <c r="KVC2889" s="114"/>
      <c r="KVD2889" s="114"/>
      <c r="KVE2889" s="114"/>
      <c r="KVF2889" s="114"/>
      <c r="KVG2889" s="114"/>
      <c r="KVH2889" s="114"/>
      <c r="KVI2889" s="114"/>
      <c r="KVJ2889" s="114"/>
      <c r="KVK2889" s="114"/>
      <c r="KVL2889" s="114"/>
      <c r="KVM2889" s="114"/>
      <c r="KVN2889" s="114"/>
      <c r="KVO2889" s="114"/>
      <c r="KVP2889" s="114"/>
      <c r="KVQ2889" s="114"/>
      <c r="KVR2889" s="114"/>
      <c r="KVS2889" s="114"/>
      <c r="KVT2889" s="114"/>
      <c r="KVU2889" s="114"/>
      <c r="KVV2889" s="114"/>
      <c r="KVW2889" s="114"/>
      <c r="KVX2889" s="114"/>
      <c r="KVY2889" s="114"/>
      <c r="KVZ2889" s="114"/>
      <c r="KWA2889" s="114"/>
      <c r="KWB2889" s="114"/>
      <c r="KWC2889" s="114"/>
      <c r="KWD2889" s="114"/>
      <c r="KWE2889" s="114"/>
      <c r="KWF2889" s="114"/>
      <c r="KWG2889" s="114"/>
      <c r="KWH2889" s="114"/>
      <c r="KWI2889" s="114"/>
      <c r="KWJ2889" s="114"/>
      <c r="KWK2889" s="114"/>
      <c r="KWL2889" s="114"/>
      <c r="KWM2889" s="114"/>
      <c r="KWN2889" s="114"/>
      <c r="KWO2889" s="114"/>
      <c r="KWP2889" s="114"/>
      <c r="KWQ2889" s="114"/>
      <c r="KWR2889" s="114"/>
      <c r="KWS2889" s="114"/>
      <c r="KWT2889" s="114"/>
      <c r="KWU2889" s="114"/>
      <c r="KWV2889" s="114"/>
      <c r="KWW2889" s="114"/>
      <c r="KWX2889" s="114"/>
      <c r="KWY2889" s="114"/>
      <c r="KWZ2889" s="114"/>
      <c r="KXA2889" s="114"/>
      <c r="KXB2889" s="114"/>
      <c r="KXC2889" s="114"/>
      <c r="KXD2889" s="114"/>
      <c r="KXE2889" s="114"/>
      <c r="KXF2889" s="114"/>
      <c r="KXG2889" s="114"/>
      <c r="KXH2889" s="114"/>
      <c r="KXI2889" s="114"/>
      <c r="KXJ2889" s="114"/>
      <c r="KXK2889" s="114"/>
      <c r="KXL2889" s="114"/>
      <c r="KXM2889" s="114"/>
      <c r="KXN2889" s="114"/>
      <c r="KXO2889" s="114"/>
      <c r="KXP2889" s="114"/>
      <c r="KXQ2889" s="114"/>
      <c r="KXR2889" s="114"/>
      <c r="KXS2889" s="114"/>
      <c r="KXT2889" s="114"/>
      <c r="KXU2889" s="114"/>
      <c r="KXV2889" s="114"/>
      <c r="KXW2889" s="114"/>
      <c r="KXX2889" s="114"/>
      <c r="KXY2889" s="114"/>
      <c r="KXZ2889" s="114"/>
      <c r="KYA2889" s="114"/>
      <c r="KYB2889" s="114"/>
      <c r="KYC2889" s="114"/>
      <c r="KYD2889" s="114"/>
      <c r="KYE2889" s="114"/>
      <c r="KYF2889" s="114"/>
      <c r="KYG2889" s="114"/>
      <c r="KYH2889" s="114"/>
      <c r="KYI2889" s="114"/>
      <c r="KYJ2889" s="114"/>
      <c r="KYK2889" s="114"/>
      <c r="KYL2889" s="114"/>
      <c r="KYM2889" s="114"/>
      <c r="KYN2889" s="114"/>
      <c r="KYO2889" s="114"/>
      <c r="KYP2889" s="114"/>
      <c r="KYQ2889" s="114"/>
      <c r="KYR2889" s="114"/>
      <c r="KYS2889" s="114"/>
      <c r="KYT2889" s="114"/>
      <c r="KYU2889" s="114"/>
      <c r="KYV2889" s="114"/>
      <c r="KYW2889" s="114"/>
      <c r="KYX2889" s="114"/>
      <c r="KYY2889" s="114"/>
      <c r="KYZ2889" s="114"/>
      <c r="KZA2889" s="114"/>
      <c r="KZB2889" s="114"/>
      <c r="KZC2889" s="114"/>
      <c r="KZD2889" s="114"/>
      <c r="KZE2889" s="114"/>
      <c r="KZF2889" s="114"/>
      <c r="KZG2889" s="114"/>
      <c r="KZH2889" s="114"/>
      <c r="KZI2889" s="114"/>
      <c r="KZJ2889" s="114"/>
      <c r="KZK2889" s="114"/>
      <c r="KZL2889" s="114"/>
      <c r="KZM2889" s="114"/>
      <c r="KZN2889" s="114"/>
      <c r="KZO2889" s="114"/>
      <c r="KZP2889" s="114"/>
      <c r="KZQ2889" s="114"/>
      <c r="KZR2889" s="114"/>
      <c r="KZS2889" s="114"/>
      <c r="KZT2889" s="114"/>
      <c r="KZU2889" s="114"/>
      <c r="KZV2889" s="114"/>
      <c r="KZW2889" s="114"/>
      <c r="KZX2889" s="114"/>
      <c r="KZY2889" s="114"/>
      <c r="KZZ2889" s="114"/>
      <c r="LAA2889" s="114"/>
      <c r="LAB2889" s="114"/>
      <c r="LAC2889" s="114"/>
      <c r="LAD2889" s="114"/>
      <c r="LAE2889" s="114"/>
      <c r="LAF2889" s="114"/>
      <c r="LAG2889" s="114"/>
      <c r="LAH2889" s="114"/>
      <c r="LAI2889" s="114"/>
      <c r="LAJ2889" s="114"/>
      <c r="LAK2889" s="114"/>
      <c r="LAL2889" s="114"/>
      <c r="LAM2889" s="114"/>
      <c r="LAN2889" s="114"/>
      <c r="LAO2889" s="114"/>
      <c r="LAP2889" s="114"/>
      <c r="LAQ2889" s="114"/>
      <c r="LAR2889" s="114"/>
      <c r="LAS2889" s="114"/>
      <c r="LAT2889" s="114"/>
      <c r="LAU2889" s="114"/>
      <c r="LAV2889" s="114"/>
      <c r="LAW2889" s="114"/>
      <c r="LAX2889" s="114"/>
      <c r="LAY2889" s="114"/>
      <c r="LAZ2889" s="114"/>
      <c r="LBA2889" s="114"/>
      <c r="LBB2889" s="114"/>
      <c r="LBC2889" s="114"/>
      <c r="LBD2889" s="114"/>
      <c r="LBE2889" s="114"/>
      <c r="LBF2889" s="114"/>
      <c r="LBG2889" s="114"/>
      <c r="LBH2889" s="114"/>
      <c r="LBI2889" s="114"/>
      <c r="LBJ2889" s="114"/>
      <c r="LBK2889" s="114"/>
      <c r="LBL2889" s="114"/>
      <c r="LBM2889" s="114"/>
      <c r="LBN2889" s="114"/>
      <c r="LBO2889" s="114"/>
      <c r="LBP2889" s="114"/>
      <c r="LBQ2889" s="114"/>
      <c r="LBR2889" s="114"/>
      <c r="LBS2889" s="114"/>
      <c r="LBT2889" s="114"/>
      <c r="LBU2889" s="114"/>
      <c r="LBV2889" s="114"/>
      <c r="LBW2889" s="114"/>
      <c r="LBX2889" s="114"/>
      <c r="LBY2889" s="114"/>
      <c r="LBZ2889" s="114"/>
      <c r="LCA2889" s="114"/>
      <c r="LCB2889" s="114"/>
      <c r="LCC2889" s="114"/>
      <c r="LCD2889" s="114"/>
      <c r="LCE2889" s="114"/>
      <c r="LCF2889" s="114"/>
      <c r="LCG2889" s="114"/>
      <c r="LCH2889" s="114"/>
      <c r="LCI2889" s="114"/>
      <c r="LCJ2889" s="114"/>
      <c r="LCK2889" s="114"/>
      <c r="LCL2889" s="114"/>
      <c r="LCM2889" s="114"/>
      <c r="LCN2889" s="114"/>
      <c r="LCO2889" s="114"/>
      <c r="LCP2889" s="114"/>
      <c r="LCQ2889" s="114"/>
      <c r="LCR2889" s="114"/>
      <c r="LCS2889" s="114"/>
      <c r="LCT2889" s="114"/>
      <c r="LCU2889" s="114"/>
      <c r="LCV2889" s="114"/>
      <c r="LCW2889" s="114"/>
      <c r="LCX2889" s="114"/>
      <c r="LCY2889" s="114"/>
      <c r="LCZ2889" s="114"/>
      <c r="LDA2889" s="114"/>
      <c r="LDB2889" s="114"/>
      <c r="LDC2889" s="114"/>
      <c r="LDD2889" s="114"/>
      <c r="LDE2889" s="114"/>
      <c r="LDF2889" s="114"/>
      <c r="LDG2889" s="114"/>
      <c r="LDH2889" s="114"/>
      <c r="LDI2889" s="114"/>
      <c r="LDJ2889" s="114"/>
      <c r="LDK2889" s="114"/>
      <c r="LDL2889" s="114"/>
      <c r="LDM2889" s="114"/>
      <c r="LDN2889" s="114"/>
      <c r="LDO2889" s="114"/>
      <c r="LDP2889" s="114"/>
      <c r="LDQ2889" s="114"/>
      <c r="LDR2889" s="114"/>
      <c r="LDS2889" s="114"/>
      <c r="LDT2889" s="114"/>
      <c r="LDU2889" s="114"/>
      <c r="LDV2889" s="114"/>
      <c r="LDW2889" s="114"/>
      <c r="LDX2889" s="114"/>
      <c r="LDY2889" s="114"/>
      <c r="LDZ2889" s="114"/>
      <c r="LEA2889" s="114"/>
      <c r="LEB2889" s="114"/>
      <c r="LEC2889" s="114"/>
      <c r="LED2889" s="114"/>
      <c r="LEE2889" s="114"/>
      <c r="LEF2889" s="114"/>
      <c r="LEG2889" s="114"/>
      <c r="LEH2889" s="114"/>
      <c r="LEI2889" s="114"/>
      <c r="LEJ2889" s="114"/>
      <c r="LEK2889" s="114"/>
      <c r="LEL2889" s="114"/>
      <c r="LEM2889" s="114"/>
      <c r="LEN2889" s="114"/>
      <c r="LEO2889" s="114"/>
      <c r="LEP2889" s="114"/>
      <c r="LEQ2889" s="114"/>
      <c r="LER2889" s="114"/>
      <c r="LES2889" s="114"/>
      <c r="LET2889" s="114"/>
      <c r="LEU2889" s="114"/>
      <c r="LEV2889" s="114"/>
      <c r="LEW2889" s="114"/>
      <c r="LEX2889" s="114"/>
      <c r="LEY2889" s="114"/>
      <c r="LEZ2889" s="114"/>
      <c r="LFA2889" s="114"/>
      <c r="LFB2889" s="114"/>
      <c r="LFC2889" s="114"/>
      <c r="LFD2889" s="114"/>
      <c r="LFE2889" s="114"/>
      <c r="LFF2889" s="114"/>
      <c r="LFG2889" s="114"/>
      <c r="LFH2889" s="114"/>
      <c r="LFI2889" s="114"/>
      <c r="LFJ2889" s="114"/>
      <c r="LFK2889" s="114"/>
      <c r="LFL2889" s="114"/>
      <c r="LFM2889" s="114"/>
      <c r="LFN2889" s="114"/>
      <c r="LFO2889" s="114"/>
      <c r="LFP2889" s="114"/>
      <c r="LFQ2889" s="114"/>
      <c r="LFR2889" s="114"/>
      <c r="LFS2889" s="114"/>
      <c r="LFT2889" s="114"/>
      <c r="LFU2889" s="114"/>
      <c r="LFV2889" s="114"/>
      <c r="LFW2889" s="114"/>
      <c r="LFX2889" s="114"/>
      <c r="LFY2889" s="114"/>
      <c r="LFZ2889" s="114"/>
      <c r="LGA2889" s="114"/>
      <c r="LGB2889" s="114"/>
      <c r="LGC2889" s="114"/>
      <c r="LGD2889" s="114"/>
      <c r="LGE2889" s="114"/>
      <c r="LGF2889" s="114"/>
      <c r="LGG2889" s="114"/>
      <c r="LGH2889" s="114"/>
      <c r="LGI2889" s="114"/>
      <c r="LGJ2889" s="114"/>
      <c r="LGK2889" s="114"/>
      <c r="LGL2889" s="114"/>
      <c r="LGM2889" s="114"/>
      <c r="LGN2889" s="114"/>
      <c r="LGO2889" s="114"/>
      <c r="LGP2889" s="114"/>
      <c r="LGQ2889" s="114"/>
      <c r="LGR2889" s="114"/>
      <c r="LGS2889" s="114"/>
      <c r="LGT2889" s="114"/>
      <c r="LGU2889" s="114"/>
      <c r="LGV2889" s="114"/>
      <c r="LGW2889" s="114"/>
      <c r="LGX2889" s="114"/>
      <c r="LGY2889" s="114"/>
      <c r="LGZ2889" s="114"/>
      <c r="LHA2889" s="114"/>
      <c r="LHB2889" s="114"/>
      <c r="LHC2889" s="114"/>
      <c r="LHD2889" s="114"/>
      <c r="LHE2889" s="114"/>
      <c r="LHF2889" s="114"/>
      <c r="LHG2889" s="114"/>
      <c r="LHH2889" s="114"/>
      <c r="LHI2889" s="114"/>
      <c r="LHJ2889" s="114"/>
      <c r="LHK2889" s="114"/>
      <c r="LHL2889" s="114"/>
      <c r="LHM2889" s="114"/>
      <c r="LHN2889" s="114"/>
      <c r="LHO2889" s="114"/>
      <c r="LHP2889" s="114"/>
      <c r="LHQ2889" s="114"/>
      <c r="LHR2889" s="114"/>
      <c r="LHS2889" s="114"/>
      <c r="LHT2889" s="114"/>
      <c r="LHU2889" s="114"/>
      <c r="LHV2889" s="114"/>
      <c r="LHW2889" s="114"/>
      <c r="LHX2889" s="114"/>
      <c r="LHY2889" s="114"/>
      <c r="LHZ2889" s="114"/>
      <c r="LIA2889" s="114"/>
      <c r="LIB2889" s="114"/>
      <c r="LIC2889" s="114"/>
      <c r="LID2889" s="114"/>
      <c r="LIE2889" s="114"/>
      <c r="LIF2889" s="114"/>
      <c r="LIG2889" s="114"/>
      <c r="LIH2889" s="114"/>
      <c r="LII2889" s="114"/>
      <c r="LIJ2889" s="114"/>
      <c r="LIK2889" s="114"/>
      <c r="LIL2889" s="114"/>
      <c r="LIM2889" s="114"/>
      <c r="LIN2889" s="114"/>
      <c r="LIO2889" s="114"/>
      <c r="LIP2889" s="114"/>
      <c r="LIQ2889" s="114"/>
      <c r="LIR2889" s="114"/>
      <c r="LIS2889" s="114"/>
      <c r="LIT2889" s="114"/>
      <c r="LIU2889" s="114"/>
      <c r="LIV2889" s="114"/>
      <c r="LIW2889" s="114"/>
      <c r="LIX2889" s="114"/>
      <c r="LIY2889" s="114"/>
      <c r="LIZ2889" s="114"/>
      <c r="LJA2889" s="114"/>
      <c r="LJB2889" s="114"/>
      <c r="LJC2889" s="114"/>
      <c r="LJD2889" s="114"/>
      <c r="LJE2889" s="114"/>
      <c r="LJF2889" s="114"/>
      <c r="LJG2889" s="114"/>
      <c r="LJH2889" s="114"/>
      <c r="LJI2889" s="114"/>
      <c r="LJJ2889" s="114"/>
      <c r="LJK2889" s="114"/>
      <c r="LJL2889" s="114"/>
      <c r="LJM2889" s="114"/>
      <c r="LJN2889" s="114"/>
      <c r="LJO2889" s="114"/>
      <c r="LJP2889" s="114"/>
      <c r="LJQ2889" s="114"/>
      <c r="LJR2889" s="114"/>
      <c r="LJS2889" s="114"/>
      <c r="LJT2889" s="114"/>
      <c r="LJU2889" s="114"/>
      <c r="LJV2889" s="114"/>
      <c r="LJW2889" s="114"/>
      <c r="LJX2889" s="114"/>
      <c r="LJY2889" s="114"/>
      <c r="LJZ2889" s="114"/>
      <c r="LKA2889" s="114"/>
      <c r="LKB2889" s="114"/>
      <c r="LKC2889" s="114"/>
      <c r="LKD2889" s="114"/>
      <c r="LKE2889" s="114"/>
      <c r="LKF2889" s="114"/>
      <c r="LKG2889" s="114"/>
      <c r="LKH2889" s="114"/>
      <c r="LKI2889" s="114"/>
      <c r="LKJ2889" s="114"/>
      <c r="LKK2889" s="114"/>
      <c r="LKL2889" s="114"/>
      <c r="LKM2889" s="114"/>
      <c r="LKN2889" s="114"/>
      <c r="LKO2889" s="114"/>
      <c r="LKP2889" s="114"/>
      <c r="LKQ2889" s="114"/>
      <c r="LKR2889" s="114"/>
      <c r="LKS2889" s="114"/>
      <c r="LKT2889" s="114"/>
      <c r="LKU2889" s="114"/>
      <c r="LKV2889" s="114"/>
      <c r="LKW2889" s="114"/>
      <c r="LKX2889" s="114"/>
      <c r="LKY2889" s="114"/>
      <c r="LKZ2889" s="114"/>
      <c r="LLA2889" s="114"/>
      <c r="LLB2889" s="114"/>
      <c r="LLC2889" s="114"/>
      <c r="LLD2889" s="114"/>
      <c r="LLE2889" s="114"/>
      <c r="LLF2889" s="114"/>
      <c r="LLG2889" s="114"/>
      <c r="LLH2889" s="114"/>
      <c r="LLI2889" s="114"/>
      <c r="LLJ2889" s="114"/>
      <c r="LLK2889" s="114"/>
      <c r="LLL2889" s="114"/>
      <c r="LLM2889" s="114"/>
      <c r="LLN2889" s="114"/>
      <c r="LLO2889" s="114"/>
      <c r="LLP2889" s="114"/>
      <c r="LLQ2889" s="114"/>
      <c r="LLR2889" s="114"/>
      <c r="LLS2889" s="114"/>
      <c r="LLT2889" s="114"/>
      <c r="LLU2889" s="114"/>
      <c r="LLV2889" s="114"/>
      <c r="LLW2889" s="114"/>
      <c r="LLX2889" s="114"/>
      <c r="LLY2889" s="114"/>
      <c r="LLZ2889" s="114"/>
      <c r="LMA2889" s="114"/>
      <c r="LMB2889" s="114"/>
      <c r="LMC2889" s="114"/>
      <c r="LMD2889" s="114"/>
      <c r="LME2889" s="114"/>
      <c r="LMF2889" s="114"/>
      <c r="LMG2889" s="114"/>
      <c r="LMH2889" s="114"/>
      <c r="LMI2889" s="114"/>
      <c r="LMJ2889" s="114"/>
      <c r="LMK2889" s="114"/>
      <c r="LML2889" s="114"/>
      <c r="LMM2889" s="114"/>
      <c r="LMN2889" s="114"/>
      <c r="LMO2889" s="114"/>
      <c r="LMP2889" s="114"/>
      <c r="LMQ2889" s="114"/>
      <c r="LMR2889" s="114"/>
      <c r="LMS2889" s="114"/>
      <c r="LMT2889" s="114"/>
      <c r="LMU2889" s="114"/>
      <c r="LMV2889" s="114"/>
      <c r="LMW2889" s="114"/>
      <c r="LMX2889" s="114"/>
      <c r="LMY2889" s="114"/>
      <c r="LMZ2889" s="114"/>
      <c r="LNA2889" s="114"/>
      <c r="LNB2889" s="114"/>
      <c r="LNC2889" s="114"/>
      <c r="LND2889" s="114"/>
      <c r="LNE2889" s="114"/>
      <c r="LNF2889" s="114"/>
      <c r="LNG2889" s="114"/>
      <c r="LNH2889" s="114"/>
      <c r="LNI2889" s="114"/>
      <c r="LNJ2889" s="114"/>
      <c r="LNK2889" s="114"/>
      <c r="LNL2889" s="114"/>
      <c r="LNM2889" s="114"/>
      <c r="LNN2889" s="114"/>
      <c r="LNO2889" s="114"/>
      <c r="LNP2889" s="114"/>
      <c r="LNQ2889" s="114"/>
      <c r="LNR2889" s="114"/>
      <c r="LNS2889" s="114"/>
      <c r="LNT2889" s="114"/>
      <c r="LNU2889" s="114"/>
      <c r="LNV2889" s="114"/>
      <c r="LNW2889" s="114"/>
      <c r="LNX2889" s="114"/>
      <c r="LNY2889" s="114"/>
      <c r="LNZ2889" s="114"/>
      <c r="LOA2889" s="114"/>
      <c r="LOB2889" s="114"/>
      <c r="LOC2889" s="114"/>
      <c r="LOD2889" s="114"/>
      <c r="LOE2889" s="114"/>
      <c r="LOF2889" s="114"/>
      <c r="LOG2889" s="114"/>
      <c r="LOH2889" s="114"/>
      <c r="LOI2889" s="114"/>
      <c r="LOJ2889" s="114"/>
      <c r="LOK2889" s="114"/>
      <c r="LOL2889" s="114"/>
      <c r="LOM2889" s="114"/>
      <c r="LON2889" s="114"/>
      <c r="LOO2889" s="114"/>
      <c r="LOP2889" s="114"/>
      <c r="LOQ2889" s="114"/>
      <c r="LOR2889" s="114"/>
      <c r="LOS2889" s="114"/>
      <c r="LOT2889" s="114"/>
      <c r="LOU2889" s="114"/>
      <c r="LOV2889" s="114"/>
      <c r="LOW2889" s="114"/>
      <c r="LOX2889" s="114"/>
      <c r="LOY2889" s="114"/>
      <c r="LOZ2889" s="114"/>
      <c r="LPA2889" s="114"/>
      <c r="LPB2889" s="114"/>
      <c r="LPC2889" s="114"/>
      <c r="LPD2889" s="114"/>
      <c r="LPE2889" s="114"/>
      <c r="LPF2889" s="114"/>
      <c r="LPG2889" s="114"/>
      <c r="LPH2889" s="114"/>
      <c r="LPI2889" s="114"/>
      <c r="LPJ2889" s="114"/>
      <c r="LPK2889" s="114"/>
      <c r="LPL2889" s="114"/>
      <c r="LPM2889" s="114"/>
      <c r="LPN2889" s="114"/>
      <c r="LPO2889" s="114"/>
      <c r="LPP2889" s="114"/>
      <c r="LPQ2889" s="114"/>
      <c r="LPR2889" s="114"/>
      <c r="LPS2889" s="114"/>
      <c r="LPT2889" s="114"/>
      <c r="LPU2889" s="114"/>
      <c r="LPV2889" s="114"/>
      <c r="LPW2889" s="114"/>
      <c r="LPX2889" s="114"/>
      <c r="LPY2889" s="114"/>
      <c r="LPZ2889" s="114"/>
      <c r="LQA2889" s="114"/>
      <c r="LQB2889" s="114"/>
      <c r="LQC2889" s="114"/>
      <c r="LQD2889" s="114"/>
      <c r="LQE2889" s="114"/>
      <c r="LQF2889" s="114"/>
      <c r="LQG2889" s="114"/>
      <c r="LQH2889" s="114"/>
      <c r="LQI2889" s="114"/>
      <c r="LQJ2889" s="114"/>
      <c r="LQK2889" s="114"/>
      <c r="LQL2889" s="114"/>
      <c r="LQM2889" s="114"/>
      <c r="LQN2889" s="114"/>
      <c r="LQO2889" s="114"/>
      <c r="LQP2889" s="114"/>
      <c r="LQQ2889" s="114"/>
      <c r="LQR2889" s="114"/>
      <c r="LQS2889" s="114"/>
      <c r="LQT2889" s="114"/>
      <c r="LQU2889" s="114"/>
      <c r="LQV2889" s="114"/>
      <c r="LQW2889" s="114"/>
      <c r="LQX2889" s="114"/>
      <c r="LQY2889" s="114"/>
      <c r="LQZ2889" s="114"/>
      <c r="LRA2889" s="114"/>
      <c r="LRB2889" s="114"/>
      <c r="LRC2889" s="114"/>
      <c r="LRD2889" s="114"/>
      <c r="LRE2889" s="114"/>
      <c r="LRF2889" s="114"/>
      <c r="LRG2889" s="114"/>
      <c r="LRH2889" s="114"/>
      <c r="LRI2889" s="114"/>
      <c r="LRJ2889" s="114"/>
      <c r="LRK2889" s="114"/>
      <c r="LRL2889" s="114"/>
      <c r="LRM2889" s="114"/>
      <c r="LRN2889" s="114"/>
      <c r="LRO2889" s="114"/>
      <c r="LRP2889" s="114"/>
      <c r="LRQ2889" s="114"/>
      <c r="LRR2889" s="114"/>
      <c r="LRS2889" s="114"/>
      <c r="LRT2889" s="114"/>
      <c r="LRU2889" s="114"/>
      <c r="LRV2889" s="114"/>
      <c r="LRW2889" s="114"/>
      <c r="LRX2889" s="114"/>
      <c r="LRY2889" s="114"/>
      <c r="LRZ2889" s="114"/>
      <c r="LSA2889" s="114"/>
      <c r="LSB2889" s="114"/>
      <c r="LSC2889" s="114"/>
      <c r="LSD2889" s="114"/>
      <c r="LSE2889" s="114"/>
      <c r="LSF2889" s="114"/>
      <c r="LSG2889" s="114"/>
      <c r="LSH2889" s="114"/>
      <c r="LSI2889" s="114"/>
      <c r="LSJ2889" s="114"/>
      <c r="LSK2889" s="114"/>
      <c r="LSL2889" s="114"/>
      <c r="LSM2889" s="114"/>
      <c r="LSN2889" s="114"/>
      <c r="LSO2889" s="114"/>
      <c r="LSP2889" s="114"/>
      <c r="LSQ2889" s="114"/>
      <c r="LSR2889" s="114"/>
      <c r="LSS2889" s="114"/>
      <c r="LST2889" s="114"/>
      <c r="LSU2889" s="114"/>
      <c r="LSV2889" s="114"/>
      <c r="LSW2889" s="114"/>
      <c r="LSX2889" s="114"/>
      <c r="LSY2889" s="114"/>
      <c r="LSZ2889" s="114"/>
      <c r="LTA2889" s="114"/>
      <c r="LTB2889" s="114"/>
      <c r="LTC2889" s="114"/>
      <c r="LTD2889" s="114"/>
      <c r="LTE2889" s="114"/>
      <c r="LTF2889" s="114"/>
      <c r="LTG2889" s="114"/>
      <c r="LTH2889" s="114"/>
      <c r="LTI2889" s="114"/>
      <c r="LTJ2889" s="114"/>
      <c r="LTK2889" s="114"/>
      <c r="LTL2889" s="114"/>
      <c r="LTM2889" s="114"/>
      <c r="LTN2889" s="114"/>
      <c r="LTO2889" s="114"/>
      <c r="LTP2889" s="114"/>
      <c r="LTQ2889" s="114"/>
      <c r="LTR2889" s="114"/>
      <c r="LTS2889" s="114"/>
      <c r="LTT2889" s="114"/>
      <c r="LTU2889" s="114"/>
      <c r="LTV2889" s="114"/>
      <c r="LTW2889" s="114"/>
      <c r="LTX2889" s="114"/>
      <c r="LTY2889" s="114"/>
      <c r="LTZ2889" s="114"/>
      <c r="LUA2889" s="114"/>
      <c r="LUB2889" s="114"/>
      <c r="LUC2889" s="114"/>
      <c r="LUD2889" s="114"/>
      <c r="LUE2889" s="114"/>
      <c r="LUF2889" s="114"/>
      <c r="LUG2889" s="114"/>
      <c r="LUH2889" s="114"/>
      <c r="LUI2889" s="114"/>
      <c r="LUJ2889" s="114"/>
      <c r="LUK2889" s="114"/>
      <c r="LUL2889" s="114"/>
      <c r="LUM2889" s="114"/>
      <c r="LUN2889" s="114"/>
      <c r="LUO2889" s="114"/>
      <c r="LUP2889" s="114"/>
      <c r="LUQ2889" s="114"/>
      <c r="LUR2889" s="114"/>
      <c r="LUS2889" s="114"/>
      <c r="LUT2889" s="114"/>
      <c r="LUU2889" s="114"/>
      <c r="LUV2889" s="114"/>
      <c r="LUW2889" s="114"/>
      <c r="LUX2889" s="114"/>
      <c r="LUY2889" s="114"/>
      <c r="LUZ2889" s="114"/>
      <c r="LVA2889" s="114"/>
      <c r="LVB2889" s="114"/>
      <c r="LVC2889" s="114"/>
      <c r="LVD2889" s="114"/>
      <c r="LVE2889" s="114"/>
      <c r="LVF2889" s="114"/>
      <c r="LVG2889" s="114"/>
      <c r="LVH2889" s="114"/>
      <c r="LVI2889" s="114"/>
      <c r="LVJ2889" s="114"/>
      <c r="LVK2889" s="114"/>
      <c r="LVL2889" s="114"/>
      <c r="LVM2889" s="114"/>
      <c r="LVN2889" s="114"/>
      <c r="LVO2889" s="114"/>
      <c r="LVP2889" s="114"/>
      <c r="LVQ2889" s="114"/>
      <c r="LVR2889" s="114"/>
      <c r="LVS2889" s="114"/>
      <c r="LVT2889" s="114"/>
      <c r="LVU2889" s="114"/>
      <c r="LVV2889" s="114"/>
      <c r="LVW2889" s="114"/>
      <c r="LVX2889" s="114"/>
      <c r="LVY2889" s="114"/>
      <c r="LVZ2889" s="114"/>
      <c r="LWA2889" s="114"/>
      <c r="LWB2889" s="114"/>
      <c r="LWC2889" s="114"/>
      <c r="LWD2889" s="114"/>
      <c r="LWE2889" s="114"/>
      <c r="LWF2889" s="114"/>
      <c r="LWG2889" s="114"/>
      <c r="LWH2889" s="114"/>
      <c r="LWI2889" s="114"/>
      <c r="LWJ2889" s="114"/>
      <c r="LWK2889" s="114"/>
      <c r="LWL2889" s="114"/>
      <c r="LWM2889" s="114"/>
      <c r="LWN2889" s="114"/>
      <c r="LWO2889" s="114"/>
      <c r="LWP2889" s="114"/>
      <c r="LWQ2889" s="114"/>
      <c r="LWR2889" s="114"/>
      <c r="LWS2889" s="114"/>
      <c r="LWT2889" s="114"/>
      <c r="LWU2889" s="114"/>
      <c r="LWV2889" s="114"/>
      <c r="LWW2889" s="114"/>
      <c r="LWX2889" s="114"/>
      <c r="LWY2889" s="114"/>
      <c r="LWZ2889" s="114"/>
      <c r="LXA2889" s="114"/>
      <c r="LXB2889" s="114"/>
      <c r="LXC2889" s="114"/>
      <c r="LXD2889" s="114"/>
      <c r="LXE2889" s="114"/>
      <c r="LXF2889" s="114"/>
      <c r="LXG2889" s="114"/>
      <c r="LXH2889" s="114"/>
      <c r="LXI2889" s="114"/>
      <c r="LXJ2889" s="114"/>
      <c r="LXK2889" s="114"/>
      <c r="LXL2889" s="114"/>
      <c r="LXM2889" s="114"/>
      <c r="LXN2889" s="114"/>
      <c r="LXO2889" s="114"/>
      <c r="LXP2889" s="114"/>
      <c r="LXQ2889" s="114"/>
      <c r="LXR2889" s="114"/>
      <c r="LXS2889" s="114"/>
      <c r="LXT2889" s="114"/>
      <c r="LXU2889" s="114"/>
      <c r="LXV2889" s="114"/>
      <c r="LXW2889" s="114"/>
      <c r="LXX2889" s="114"/>
      <c r="LXY2889" s="114"/>
      <c r="LXZ2889" s="114"/>
      <c r="LYA2889" s="114"/>
      <c r="LYB2889" s="114"/>
      <c r="LYC2889" s="114"/>
      <c r="LYD2889" s="114"/>
      <c r="LYE2889" s="114"/>
      <c r="LYF2889" s="114"/>
      <c r="LYG2889" s="114"/>
      <c r="LYH2889" s="114"/>
      <c r="LYI2889" s="114"/>
      <c r="LYJ2889" s="114"/>
      <c r="LYK2889" s="114"/>
      <c r="LYL2889" s="114"/>
      <c r="LYM2889" s="114"/>
      <c r="LYN2889" s="114"/>
      <c r="LYO2889" s="114"/>
      <c r="LYP2889" s="114"/>
      <c r="LYQ2889" s="114"/>
      <c r="LYR2889" s="114"/>
      <c r="LYS2889" s="114"/>
      <c r="LYT2889" s="114"/>
      <c r="LYU2889" s="114"/>
      <c r="LYV2889" s="114"/>
      <c r="LYW2889" s="114"/>
      <c r="LYX2889" s="114"/>
      <c r="LYY2889" s="114"/>
      <c r="LYZ2889" s="114"/>
      <c r="LZA2889" s="114"/>
      <c r="LZB2889" s="114"/>
      <c r="LZC2889" s="114"/>
      <c r="LZD2889" s="114"/>
      <c r="LZE2889" s="114"/>
      <c r="LZF2889" s="114"/>
      <c r="LZG2889" s="114"/>
      <c r="LZH2889" s="114"/>
      <c r="LZI2889" s="114"/>
      <c r="LZJ2889" s="114"/>
      <c r="LZK2889" s="114"/>
      <c r="LZL2889" s="114"/>
      <c r="LZM2889" s="114"/>
      <c r="LZN2889" s="114"/>
      <c r="LZO2889" s="114"/>
      <c r="LZP2889" s="114"/>
      <c r="LZQ2889" s="114"/>
      <c r="LZR2889" s="114"/>
      <c r="LZS2889" s="114"/>
      <c r="LZT2889" s="114"/>
      <c r="LZU2889" s="114"/>
      <c r="LZV2889" s="114"/>
      <c r="LZW2889" s="114"/>
      <c r="LZX2889" s="114"/>
      <c r="LZY2889" s="114"/>
      <c r="LZZ2889" s="114"/>
      <c r="MAA2889" s="114"/>
      <c r="MAB2889" s="114"/>
      <c r="MAC2889" s="114"/>
      <c r="MAD2889" s="114"/>
      <c r="MAE2889" s="114"/>
      <c r="MAF2889" s="114"/>
      <c r="MAG2889" s="114"/>
      <c r="MAH2889" s="114"/>
      <c r="MAI2889" s="114"/>
      <c r="MAJ2889" s="114"/>
      <c r="MAK2889" s="114"/>
      <c r="MAL2889" s="114"/>
      <c r="MAM2889" s="114"/>
      <c r="MAN2889" s="114"/>
      <c r="MAO2889" s="114"/>
      <c r="MAP2889" s="114"/>
      <c r="MAQ2889" s="114"/>
      <c r="MAR2889" s="114"/>
      <c r="MAS2889" s="114"/>
      <c r="MAT2889" s="114"/>
      <c r="MAU2889" s="114"/>
      <c r="MAV2889" s="114"/>
      <c r="MAW2889" s="114"/>
      <c r="MAX2889" s="114"/>
      <c r="MAY2889" s="114"/>
      <c r="MAZ2889" s="114"/>
      <c r="MBA2889" s="114"/>
      <c r="MBB2889" s="114"/>
      <c r="MBC2889" s="114"/>
      <c r="MBD2889" s="114"/>
      <c r="MBE2889" s="114"/>
      <c r="MBF2889" s="114"/>
      <c r="MBG2889" s="114"/>
      <c r="MBH2889" s="114"/>
      <c r="MBI2889" s="114"/>
      <c r="MBJ2889" s="114"/>
      <c r="MBK2889" s="114"/>
      <c r="MBL2889" s="114"/>
      <c r="MBM2889" s="114"/>
      <c r="MBN2889" s="114"/>
      <c r="MBO2889" s="114"/>
      <c r="MBP2889" s="114"/>
      <c r="MBQ2889" s="114"/>
      <c r="MBR2889" s="114"/>
      <c r="MBS2889" s="114"/>
      <c r="MBT2889" s="114"/>
      <c r="MBU2889" s="114"/>
      <c r="MBV2889" s="114"/>
      <c r="MBW2889" s="114"/>
      <c r="MBX2889" s="114"/>
      <c r="MBY2889" s="114"/>
      <c r="MBZ2889" s="114"/>
      <c r="MCA2889" s="114"/>
      <c r="MCB2889" s="114"/>
      <c r="MCC2889" s="114"/>
      <c r="MCD2889" s="114"/>
      <c r="MCE2889" s="114"/>
      <c r="MCF2889" s="114"/>
      <c r="MCG2889" s="114"/>
      <c r="MCH2889" s="114"/>
      <c r="MCI2889" s="114"/>
      <c r="MCJ2889" s="114"/>
      <c r="MCK2889" s="114"/>
      <c r="MCL2889" s="114"/>
      <c r="MCM2889" s="114"/>
      <c r="MCN2889" s="114"/>
      <c r="MCO2889" s="114"/>
      <c r="MCP2889" s="114"/>
      <c r="MCQ2889" s="114"/>
      <c r="MCR2889" s="114"/>
      <c r="MCS2889" s="114"/>
      <c r="MCT2889" s="114"/>
      <c r="MCU2889" s="114"/>
      <c r="MCV2889" s="114"/>
      <c r="MCW2889" s="114"/>
      <c r="MCX2889" s="114"/>
      <c r="MCY2889" s="114"/>
      <c r="MCZ2889" s="114"/>
      <c r="MDA2889" s="114"/>
      <c r="MDB2889" s="114"/>
      <c r="MDC2889" s="114"/>
      <c r="MDD2889" s="114"/>
      <c r="MDE2889" s="114"/>
      <c r="MDF2889" s="114"/>
      <c r="MDG2889" s="114"/>
      <c r="MDH2889" s="114"/>
      <c r="MDI2889" s="114"/>
      <c r="MDJ2889" s="114"/>
      <c r="MDK2889" s="114"/>
      <c r="MDL2889" s="114"/>
      <c r="MDM2889" s="114"/>
      <c r="MDN2889" s="114"/>
      <c r="MDO2889" s="114"/>
      <c r="MDP2889" s="114"/>
      <c r="MDQ2889" s="114"/>
      <c r="MDR2889" s="114"/>
      <c r="MDS2889" s="114"/>
      <c r="MDT2889" s="114"/>
      <c r="MDU2889" s="114"/>
      <c r="MDV2889" s="114"/>
      <c r="MDW2889" s="114"/>
      <c r="MDX2889" s="114"/>
      <c r="MDY2889" s="114"/>
      <c r="MDZ2889" s="114"/>
      <c r="MEA2889" s="114"/>
      <c r="MEB2889" s="114"/>
      <c r="MEC2889" s="114"/>
      <c r="MED2889" s="114"/>
      <c r="MEE2889" s="114"/>
      <c r="MEF2889" s="114"/>
      <c r="MEG2889" s="114"/>
      <c r="MEH2889" s="114"/>
      <c r="MEI2889" s="114"/>
      <c r="MEJ2889" s="114"/>
      <c r="MEK2889" s="114"/>
      <c r="MEL2889" s="114"/>
      <c r="MEM2889" s="114"/>
      <c r="MEN2889" s="114"/>
      <c r="MEO2889" s="114"/>
      <c r="MEP2889" s="114"/>
      <c r="MEQ2889" s="114"/>
      <c r="MER2889" s="114"/>
      <c r="MES2889" s="114"/>
      <c r="MET2889" s="114"/>
      <c r="MEU2889" s="114"/>
      <c r="MEV2889" s="114"/>
      <c r="MEW2889" s="114"/>
      <c r="MEX2889" s="114"/>
      <c r="MEY2889" s="114"/>
      <c r="MEZ2889" s="114"/>
      <c r="MFA2889" s="114"/>
      <c r="MFB2889" s="114"/>
      <c r="MFC2889" s="114"/>
      <c r="MFD2889" s="114"/>
      <c r="MFE2889" s="114"/>
      <c r="MFF2889" s="114"/>
      <c r="MFG2889" s="114"/>
      <c r="MFH2889" s="114"/>
      <c r="MFI2889" s="114"/>
      <c r="MFJ2889" s="114"/>
      <c r="MFK2889" s="114"/>
      <c r="MFL2889" s="114"/>
      <c r="MFM2889" s="114"/>
      <c r="MFN2889" s="114"/>
      <c r="MFO2889" s="114"/>
      <c r="MFP2889" s="114"/>
      <c r="MFQ2889" s="114"/>
      <c r="MFR2889" s="114"/>
      <c r="MFS2889" s="114"/>
      <c r="MFT2889" s="114"/>
      <c r="MFU2889" s="114"/>
      <c r="MFV2889" s="114"/>
      <c r="MFW2889" s="114"/>
      <c r="MFX2889" s="114"/>
      <c r="MFY2889" s="114"/>
      <c r="MFZ2889" s="114"/>
      <c r="MGA2889" s="114"/>
      <c r="MGB2889" s="114"/>
      <c r="MGC2889" s="114"/>
      <c r="MGD2889" s="114"/>
      <c r="MGE2889" s="114"/>
      <c r="MGF2889" s="114"/>
      <c r="MGG2889" s="114"/>
      <c r="MGH2889" s="114"/>
      <c r="MGI2889" s="114"/>
      <c r="MGJ2889" s="114"/>
      <c r="MGK2889" s="114"/>
      <c r="MGL2889" s="114"/>
      <c r="MGM2889" s="114"/>
      <c r="MGN2889" s="114"/>
      <c r="MGO2889" s="114"/>
      <c r="MGP2889" s="114"/>
      <c r="MGQ2889" s="114"/>
      <c r="MGR2889" s="114"/>
      <c r="MGS2889" s="114"/>
      <c r="MGT2889" s="114"/>
      <c r="MGU2889" s="114"/>
      <c r="MGV2889" s="114"/>
      <c r="MGW2889" s="114"/>
      <c r="MGX2889" s="114"/>
      <c r="MGY2889" s="114"/>
      <c r="MGZ2889" s="114"/>
      <c r="MHA2889" s="114"/>
      <c r="MHB2889" s="114"/>
      <c r="MHC2889" s="114"/>
      <c r="MHD2889" s="114"/>
      <c r="MHE2889" s="114"/>
      <c r="MHF2889" s="114"/>
      <c r="MHG2889" s="114"/>
      <c r="MHH2889" s="114"/>
      <c r="MHI2889" s="114"/>
      <c r="MHJ2889" s="114"/>
      <c r="MHK2889" s="114"/>
      <c r="MHL2889" s="114"/>
      <c r="MHM2889" s="114"/>
      <c r="MHN2889" s="114"/>
      <c r="MHO2889" s="114"/>
      <c r="MHP2889" s="114"/>
      <c r="MHQ2889" s="114"/>
      <c r="MHR2889" s="114"/>
      <c r="MHS2889" s="114"/>
      <c r="MHT2889" s="114"/>
      <c r="MHU2889" s="114"/>
      <c r="MHV2889" s="114"/>
      <c r="MHW2889" s="114"/>
      <c r="MHX2889" s="114"/>
      <c r="MHY2889" s="114"/>
      <c r="MHZ2889" s="114"/>
      <c r="MIA2889" s="114"/>
      <c r="MIB2889" s="114"/>
      <c r="MIC2889" s="114"/>
      <c r="MID2889" s="114"/>
      <c r="MIE2889" s="114"/>
      <c r="MIF2889" s="114"/>
      <c r="MIG2889" s="114"/>
      <c r="MIH2889" s="114"/>
      <c r="MII2889" s="114"/>
      <c r="MIJ2889" s="114"/>
      <c r="MIK2889" s="114"/>
      <c r="MIL2889" s="114"/>
      <c r="MIM2889" s="114"/>
      <c r="MIN2889" s="114"/>
      <c r="MIO2889" s="114"/>
      <c r="MIP2889" s="114"/>
      <c r="MIQ2889" s="114"/>
      <c r="MIR2889" s="114"/>
      <c r="MIS2889" s="114"/>
      <c r="MIT2889" s="114"/>
      <c r="MIU2889" s="114"/>
      <c r="MIV2889" s="114"/>
      <c r="MIW2889" s="114"/>
      <c r="MIX2889" s="114"/>
      <c r="MIY2889" s="114"/>
      <c r="MIZ2889" s="114"/>
      <c r="MJA2889" s="114"/>
      <c r="MJB2889" s="114"/>
      <c r="MJC2889" s="114"/>
      <c r="MJD2889" s="114"/>
      <c r="MJE2889" s="114"/>
      <c r="MJF2889" s="114"/>
      <c r="MJG2889" s="114"/>
      <c r="MJH2889" s="114"/>
      <c r="MJI2889" s="114"/>
      <c r="MJJ2889" s="114"/>
      <c r="MJK2889" s="114"/>
      <c r="MJL2889" s="114"/>
      <c r="MJM2889" s="114"/>
      <c r="MJN2889" s="114"/>
      <c r="MJO2889" s="114"/>
      <c r="MJP2889" s="114"/>
      <c r="MJQ2889" s="114"/>
      <c r="MJR2889" s="114"/>
      <c r="MJS2889" s="114"/>
      <c r="MJT2889" s="114"/>
      <c r="MJU2889" s="114"/>
      <c r="MJV2889" s="114"/>
      <c r="MJW2889" s="114"/>
      <c r="MJX2889" s="114"/>
      <c r="MJY2889" s="114"/>
      <c r="MJZ2889" s="114"/>
      <c r="MKA2889" s="114"/>
      <c r="MKB2889" s="114"/>
      <c r="MKC2889" s="114"/>
      <c r="MKD2889" s="114"/>
      <c r="MKE2889" s="114"/>
      <c r="MKF2889" s="114"/>
      <c r="MKG2889" s="114"/>
      <c r="MKH2889" s="114"/>
      <c r="MKI2889" s="114"/>
      <c r="MKJ2889" s="114"/>
      <c r="MKK2889" s="114"/>
      <c r="MKL2889" s="114"/>
      <c r="MKM2889" s="114"/>
      <c r="MKN2889" s="114"/>
      <c r="MKO2889" s="114"/>
      <c r="MKP2889" s="114"/>
      <c r="MKQ2889" s="114"/>
      <c r="MKR2889" s="114"/>
      <c r="MKS2889" s="114"/>
      <c r="MKT2889" s="114"/>
      <c r="MKU2889" s="114"/>
      <c r="MKV2889" s="114"/>
      <c r="MKW2889" s="114"/>
      <c r="MKX2889" s="114"/>
      <c r="MKY2889" s="114"/>
      <c r="MKZ2889" s="114"/>
      <c r="MLA2889" s="114"/>
      <c r="MLB2889" s="114"/>
      <c r="MLC2889" s="114"/>
      <c r="MLD2889" s="114"/>
      <c r="MLE2889" s="114"/>
      <c r="MLF2889" s="114"/>
      <c r="MLG2889" s="114"/>
      <c r="MLH2889" s="114"/>
      <c r="MLI2889" s="114"/>
      <c r="MLJ2889" s="114"/>
      <c r="MLK2889" s="114"/>
      <c r="MLL2889" s="114"/>
      <c r="MLM2889" s="114"/>
      <c r="MLN2889" s="114"/>
      <c r="MLO2889" s="114"/>
      <c r="MLP2889" s="114"/>
      <c r="MLQ2889" s="114"/>
      <c r="MLR2889" s="114"/>
      <c r="MLS2889" s="114"/>
      <c r="MLT2889" s="114"/>
      <c r="MLU2889" s="114"/>
      <c r="MLV2889" s="114"/>
      <c r="MLW2889" s="114"/>
      <c r="MLX2889" s="114"/>
      <c r="MLY2889" s="114"/>
      <c r="MLZ2889" s="114"/>
      <c r="MMA2889" s="114"/>
      <c r="MMB2889" s="114"/>
      <c r="MMC2889" s="114"/>
      <c r="MMD2889" s="114"/>
      <c r="MME2889" s="114"/>
      <c r="MMF2889" s="114"/>
      <c r="MMG2889" s="114"/>
      <c r="MMH2889" s="114"/>
      <c r="MMI2889" s="114"/>
      <c r="MMJ2889" s="114"/>
      <c r="MMK2889" s="114"/>
      <c r="MML2889" s="114"/>
      <c r="MMM2889" s="114"/>
      <c r="MMN2889" s="114"/>
      <c r="MMO2889" s="114"/>
      <c r="MMP2889" s="114"/>
      <c r="MMQ2889" s="114"/>
      <c r="MMR2889" s="114"/>
      <c r="MMS2889" s="114"/>
      <c r="MMT2889" s="114"/>
      <c r="MMU2889" s="114"/>
      <c r="MMV2889" s="114"/>
      <c r="MMW2889" s="114"/>
      <c r="MMX2889" s="114"/>
      <c r="MMY2889" s="114"/>
      <c r="MMZ2889" s="114"/>
      <c r="MNA2889" s="114"/>
      <c r="MNB2889" s="114"/>
      <c r="MNC2889" s="114"/>
      <c r="MND2889" s="114"/>
      <c r="MNE2889" s="114"/>
      <c r="MNF2889" s="114"/>
      <c r="MNG2889" s="114"/>
      <c r="MNH2889" s="114"/>
      <c r="MNI2889" s="114"/>
      <c r="MNJ2889" s="114"/>
      <c r="MNK2889" s="114"/>
      <c r="MNL2889" s="114"/>
      <c r="MNM2889" s="114"/>
      <c r="MNN2889" s="114"/>
      <c r="MNO2889" s="114"/>
      <c r="MNP2889" s="114"/>
      <c r="MNQ2889" s="114"/>
      <c r="MNR2889" s="114"/>
      <c r="MNS2889" s="114"/>
      <c r="MNT2889" s="114"/>
      <c r="MNU2889" s="114"/>
      <c r="MNV2889" s="114"/>
      <c r="MNW2889" s="114"/>
      <c r="MNX2889" s="114"/>
      <c r="MNY2889" s="114"/>
      <c r="MNZ2889" s="114"/>
      <c r="MOA2889" s="114"/>
      <c r="MOB2889" s="114"/>
      <c r="MOC2889" s="114"/>
      <c r="MOD2889" s="114"/>
      <c r="MOE2889" s="114"/>
      <c r="MOF2889" s="114"/>
      <c r="MOG2889" s="114"/>
      <c r="MOH2889" s="114"/>
      <c r="MOI2889" s="114"/>
      <c r="MOJ2889" s="114"/>
      <c r="MOK2889" s="114"/>
      <c r="MOL2889" s="114"/>
      <c r="MOM2889" s="114"/>
      <c r="MON2889" s="114"/>
      <c r="MOO2889" s="114"/>
      <c r="MOP2889" s="114"/>
      <c r="MOQ2889" s="114"/>
      <c r="MOR2889" s="114"/>
      <c r="MOS2889" s="114"/>
      <c r="MOT2889" s="114"/>
      <c r="MOU2889" s="114"/>
      <c r="MOV2889" s="114"/>
      <c r="MOW2889" s="114"/>
      <c r="MOX2889" s="114"/>
      <c r="MOY2889" s="114"/>
      <c r="MOZ2889" s="114"/>
      <c r="MPA2889" s="114"/>
      <c r="MPB2889" s="114"/>
      <c r="MPC2889" s="114"/>
      <c r="MPD2889" s="114"/>
      <c r="MPE2889" s="114"/>
      <c r="MPF2889" s="114"/>
      <c r="MPG2889" s="114"/>
      <c r="MPH2889" s="114"/>
      <c r="MPI2889" s="114"/>
      <c r="MPJ2889" s="114"/>
      <c r="MPK2889" s="114"/>
      <c r="MPL2889" s="114"/>
      <c r="MPM2889" s="114"/>
      <c r="MPN2889" s="114"/>
      <c r="MPO2889" s="114"/>
      <c r="MPP2889" s="114"/>
      <c r="MPQ2889" s="114"/>
      <c r="MPR2889" s="114"/>
      <c r="MPS2889" s="114"/>
      <c r="MPT2889" s="114"/>
      <c r="MPU2889" s="114"/>
      <c r="MPV2889" s="114"/>
      <c r="MPW2889" s="114"/>
      <c r="MPX2889" s="114"/>
      <c r="MPY2889" s="114"/>
      <c r="MPZ2889" s="114"/>
      <c r="MQA2889" s="114"/>
      <c r="MQB2889" s="114"/>
      <c r="MQC2889" s="114"/>
      <c r="MQD2889" s="114"/>
      <c r="MQE2889" s="114"/>
      <c r="MQF2889" s="114"/>
      <c r="MQG2889" s="114"/>
      <c r="MQH2889" s="114"/>
      <c r="MQI2889" s="114"/>
      <c r="MQJ2889" s="114"/>
      <c r="MQK2889" s="114"/>
      <c r="MQL2889" s="114"/>
      <c r="MQM2889" s="114"/>
      <c r="MQN2889" s="114"/>
      <c r="MQO2889" s="114"/>
      <c r="MQP2889" s="114"/>
      <c r="MQQ2889" s="114"/>
      <c r="MQR2889" s="114"/>
      <c r="MQS2889" s="114"/>
      <c r="MQT2889" s="114"/>
      <c r="MQU2889" s="114"/>
      <c r="MQV2889" s="114"/>
      <c r="MQW2889" s="114"/>
      <c r="MQX2889" s="114"/>
      <c r="MQY2889" s="114"/>
      <c r="MQZ2889" s="114"/>
      <c r="MRA2889" s="114"/>
      <c r="MRB2889" s="114"/>
      <c r="MRC2889" s="114"/>
      <c r="MRD2889" s="114"/>
      <c r="MRE2889" s="114"/>
      <c r="MRF2889" s="114"/>
      <c r="MRG2889" s="114"/>
      <c r="MRH2889" s="114"/>
      <c r="MRI2889" s="114"/>
      <c r="MRJ2889" s="114"/>
      <c r="MRK2889" s="114"/>
      <c r="MRL2889" s="114"/>
      <c r="MRM2889" s="114"/>
      <c r="MRN2889" s="114"/>
      <c r="MRO2889" s="114"/>
      <c r="MRP2889" s="114"/>
      <c r="MRQ2889" s="114"/>
      <c r="MRR2889" s="114"/>
      <c r="MRS2889" s="114"/>
      <c r="MRT2889" s="114"/>
      <c r="MRU2889" s="114"/>
      <c r="MRV2889" s="114"/>
      <c r="MRW2889" s="114"/>
      <c r="MRX2889" s="114"/>
      <c r="MRY2889" s="114"/>
      <c r="MRZ2889" s="114"/>
      <c r="MSA2889" s="114"/>
      <c r="MSB2889" s="114"/>
      <c r="MSC2889" s="114"/>
      <c r="MSD2889" s="114"/>
      <c r="MSE2889" s="114"/>
      <c r="MSF2889" s="114"/>
      <c r="MSG2889" s="114"/>
      <c r="MSH2889" s="114"/>
      <c r="MSI2889" s="114"/>
      <c r="MSJ2889" s="114"/>
      <c r="MSK2889" s="114"/>
      <c r="MSL2889" s="114"/>
      <c r="MSM2889" s="114"/>
      <c r="MSN2889" s="114"/>
      <c r="MSO2889" s="114"/>
      <c r="MSP2889" s="114"/>
      <c r="MSQ2889" s="114"/>
      <c r="MSR2889" s="114"/>
      <c r="MSS2889" s="114"/>
      <c r="MST2889" s="114"/>
      <c r="MSU2889" s="114"/>
      <c r="MSV2889" s="114"/>
      <c r="MSW2889" s="114"/>
      <c r="MSX2889" s="114"/>
      <c r="MSY2889" s="114"/>
      <c r="MSZ2889" s="114"/>
      <c r="MTA2889" s="114"/>
      <c r="MTB2889" s="114"/>
      <c r="MTC2889" s="114"/>
      <c r="MTD2889" s="114"/>
      <c r="MTE2889" s="114"/>
      <c r="MTF2889" s="114"/>
      <c r="MTG2889" s="114"/>
      <c r="MTH2889" s="114"/>
      <c r="MTI2889" s="114"/>
      <c r="MTJ2889" s="114"/>
      <c r="MTK2889" s="114"/>
      <c r="MTL2889" s="114"/>
      <c r="MTM2889" s="114"/>
      <c r="MTN2889" s="114"/>
      <c r="MTO2889" s="114"/>
      <c r="MTP2889" s="114"/>
      <c r="MTQ2889" s="114"/>
      <c r="MTR2889" s="114"/>
      <c r="MTS2889" s="114"/>
      <c r="MTT2889" s="114"/>
      <c r="MTU2889" s="114"/>
      <c r="MTV2889" s="114"/>
      <c r="MTW2889" s="114"/>
      <c r="MTX2889" s="114"/>
      <c r="MTY2889" s="114"/>
      <c r="MTZ2889" s="114"/>
      <c r="MUA2889" s="114"/>
      <c r="MUB2889" s="114"/>
      <c r="MUC2889" s="114"/>
      <c r="MUD2889" s="114"/>
      <c r="MUE2889" s="114"/>
      <c r="MUF2889" s="114"/>
      <c r="MUG2889" s="114"/>
      <c r="MUH2889" s="114"/>
      <c r="MUI2889" s="114"/>
      <c r="MUJ2889" s="114"/>
      <c r="MUK2889" s="114"/>
      <c r="MUL2889" s="114"/>
      <c r="MUM2889" s="114"/>
      <c r="MUN2889" s="114"/>
      <c r="MUO2889" s="114"/>
      <c r="MUP2889" s="114"/>
      <c r="MUQ2889" s="114"/>
      <c r="MUR2889" s="114"/>
      <c r="MUS2889" s="114"/>
      <c r="MUT2889" s="114"/>
      <c r="MUU2889" s="114"/>
      <c r="MUV2889" s="114"/>
      <c r="MUW2889" s="114"/>
      <c r="MUX2889" s="114"/>
      <c r="MUY2889" s="114"/>
      <c r="MUZ2889" s="114"/>
      <c r="MVA2889" s="114"/>
      <c r="MVB2889" s="114"/>
      <c r="MVC2889" s="114"/>
      <c r="MVD2889" s="114"/>
      <c r="MVE2889" s="114"/>
      <c r="MVF2889" s="114"/>
      <c r="MVG2889" s="114"/>
      <c r="MVH2889" s="114"/>
      <c r="MVI2889" s="114"/>
      <c r="MVJ2889" s="114"/>
      <c r="MVK2889" s="114"/>
      <c r="MVL2889" s="114"/>
      <c r="MVM2889" s="114"/>
      <c r="MVN2889" s="114"/>
      <c r="MVO2889" s="114"/>
      <c r="MVP2889" s="114"/>
      <c r="MVQ2889" s="114"/>
      <c r="MVR2889" s="114"/>
      <c r="MVS2889" s="114"/>
      <c r="MVT2889" s="114"/>
      <c r="MVU2889" s="114"/>
      <c r="MVV2889" s="114"/>
      <c r="MVW2889" s="114"/>
      <c r="MVX2889" s="114"/>
      <c r="MVY2889" s="114"/>
      <c r="MVZ2889" s="114"/>
      <c r="MWA2889" s="114"/>
      <c r="MWB2889" s="114"/>
      <c r="MWC2889" s="114"/>
      <c r="MWD2889" s="114"/>
      <c r="MWE2889" s="114"/>
      <c r="MWF2889" s="114"/>
      <c r="MWG2889" s="114"/>
      <c r="MWH2889" s="114"/>
      <c r="MWI2889" s="114"/>
      <c r="MWJ2889" s="114"/>
      <c r="MWK2889" s="114"/>
      <c r="MWL2889" s="114"/>
      <c r="MWM2889" s="114"/>
      <c r="MWN2889" s="114"/>
      <c r="MWO2889" s="114"/>
      <c r="MWP2889" s="114"/>
      <c r="MWQ2889" s="114"/>
      <c r="MWR2889" s="114"/>
      <c r="MWS2889" s="114"/>
      <c r="MWT2889" s="114"/>
      <c r="MWU2889" s="114"/>
      <c r="MWV2889" s="114"/>
      <c r="MWW2889" s="114"/>
      <c r="MWX2889" s="114"/>
      <c r="MWY2889" s="114"/>
      <c r="MWZ2889" s="114"/>
      <c r="MXA2889" s="114"/>
      <c r="MXB2889" s="114"/>
      <c r="MXC2889" s="114"/>
      <c r="MXD2889" s="114"/>
      <c r="MXE2889" s="114"/>
      <c r="MXF2889" s="114"/>
      <c r="MXG2889" s="114"/>
      <c r="MXH2889" s="114"/>
      <c r="MXI2889" s="114"/>
      <c r="MXJ2889" s="114"/>
      <c r="MXK2889" s="114"/>
      <c r="MXL2889" s="114"/>
      <c r="MXM2889" s="114"/>
      <c r="MXN2889" s="114"/>
      <c r="MXO2889" s="114"/>
      <c r="MXP2889" s="114"/>
      <c r="MXQ2889" s="114"/>
      <c r="MXR2889" s="114"/>
      <c r="MXS2889" s="114"/>
      <c r="MXT2889" s="114"/>
      <c r="MXU2889" s="114"/>
      <c r="MXV2889" s="114"/>
      <c r="MXW2889" s="114"/>
      <c r="MXX2889" s="114"/>
      <c r="MXY2889" s="114"/>
      <c r="MXZ2889" s="114"/>
      <c r="MYA2889" s="114"/>
      <c r="MYB2889" s="114"/>
      <c r="MYC2889" s="114"/>
      <c r="MYD2889" s="114"/>
      <c r="MYE2889" s="114"/>
      <c r="MYF2889" s="114"/>
      <c r="MYG2889" s="114"/>
      <c r="MYH2889" s="114"/>
      <c r="MYI2889" s="114"/>
      <c r="MYJ2889" s="114"/>
      <c r="MYK2889" s="114"/>
      <c r="MYL2889" s="114"/>
      <c r="MYM2889" s="114"/>
      <c r="MYN2889" s="114"/>
      <c r="MYO2889" s="114"/>
      <c r="MYP2889" s="114"/>
      <c r="MYQ2889" s="114"/>
      <c r="MYR2889" s="114"/>
      <c r="MYS2889" s="114"/>
      <c r="MYT2889" s="114"/>
      <c r="MYU2889" s="114"/>
      <c r="MYV2889" s="114"/>
      <c r="MYW2889" s="114"/>
      <c r="MYX2889" s="114"/>
      <c r="MYY2889" s="114"/>
      <c r="MYZ2889" s="114"/>
      <c r="MZA2889" s="114"/>
      <c r="MZB2889" s="114"/>
      <c r="MZC2889" s="114"/>
      <c r="MZD2889" s="114"/>
      <c r="MZE2889" s="114"/>
      <c r="MZF2889" s="114"/>
      <c r="MZG2889" s="114"/>
      <c r="MZH2889" s="114"/>
      <c r="MZI2889" s="114"/>
      <c r="MZJ2889" s="114"/>
      <c r="MZK2889" s="114"/>
      <c r="MZL2889" s="114"/>
      <c r="MZM2889" s="114"/>
      <c r="MZN2889" s="114"/>
      <c r="MZO2889" s="114"/>
      <c r="MZP2889" s="114"/>
      <c r="MZQ2889" s="114"/>
      <c r="MZR2889" s="114"/>
      <c r="MZS2889" s="114"/>
      <c r="MZT2889" s="114"/>
      <c r="MZU2889" s="114"/>
      <c r="MZV2889" s="114"/>
      <c r="MZW2889" s="114"/>
      <c r="MZX2889" s="114"/>
      <c r="MZY2889" s="114"/>
      <c r="MZZ2889" s="114"/>
      <c r="NAA2889" s="114"/>
      <c r="NAB2889" s="114"/>
      <c r="NAC2889" s="114"/>
      <c r="NAD2889" s="114"/>
      <c r="NAE2889" s="114"/>
      <c r="NAF2889" s="114"/>
      <c r="NAG2889" s="114"/>
      <c r="NAH2889" s="114"/>
      <c r="NAI2889" s="114"/>
      <c r="NAJ2889" s="114"/>
      <c r="NAK2889" s="114"/>
      <c r="NAL2889" s="114"/>
      <c r="NAM2889" s="114"/>
      <c r="NAN2889" s="114"/>
      <c r="NAO2889" s="114"/>
      <c r="NAP2889" s="114"/>
      <c r="NAQ2889" s="114"/>
      <c r="NAR2889" s="114"/>
      <c r="NAS2889" s="114"/>
      <c r="NAT2889" s="114"/>
      <c r="NAU2889" s="114"/>
      <c r="NAV2889" s="114"/>
      <c r="NAW2889" s="114"/>
      <c r="NAX2889" s="114"/>
      <c r="NAY2889" s="114"/>
      <c r="NAZ2889" s="114"/>
      <c r="NBA2889" s="114"/>
      <c r="NBB2889" s="114"/>
      <c r="NBC2889" s="114"/>
      <c r="NBD2889" s="114"/>
      <c r="NBE2889" s="114"/>
      <c r="NBF2889" s="114"/>
      <c r="NBG2889" s="114"/>
      <c r="NBH2889" s="114"/>
      <c r="NBI2889" s="114"/>
      <c r="NBJ2889" s="114"/>
      <c r="NBK2889" s="114"/>
      <c r="NBL2889" s="114"/>
      <c r="NBM2889" s="114"/>
      <c r="NBN2889" s="114"/>
      <c r="NBO2889" s="114"/>
      <c r="NBP2889" s="114"/>
      <c r="NBQ2889" s="114"/>
      <c r="NBR2889" s="114"/>
      <c r="NBS2889" s="114"/>
      <c r="NBT2889" s="114"/>
      <c r="NBU2889" s="114"/>
      <c r="NBV2889" s="114"/>
      <c r="NBW2889" s="114"/>
      <c r="NBX2889" s="114"/>
      <c r="NBY2889" s="114"/>
      <c r="NBZ2889" s="114"/>
      <c r="NCA2889" s="114"/>
      <c r="NCB2889" s="114"/>
      <c r="NCC2889" s="114"/>
      <c r="NCD2889" s="114"/>
      <c r="NCE2889" s="114"/>
      <c r="NCF2889" s="114"/>
      <c r="NCG2889" s="114"/>
      <c r="NCH2889" s="114"/>
      <c r="NCI2889" s="114"/>
      <c r="NCJ2889" s="114"/>
      <c r="NCK2889" s="114"/>
      <c r="NCL2889" s="114"/>
      <c r="NCM2889" s="114"/>
      <c r="NCN2889" s="114"/>
      <c r="NCO2889" s="114"/>
      <c r="NCP2889" s="114"/>
      <c r="NCQ2889" s="114"/>
      <c r="NCR2889" s="114"/>
      <c r="NCS2889" s="114"/>
      <c r="NCT2889" s="114"/>
      <c r="NCU2889" s="114"/>
      <c r="NCV2889" s="114"/>
      <c r="NCW2889" s="114"/>
      <c r="NCX2889" s="114"/>
      <c r="NCY2889" s="114"/>
      <c r="NCZ2889" s="114"/>
      <c r="NDA2889" s="114"/>
      <c r="NDB2889" s="114"/>
      <c r="NDC2889" s="114"/>
      <c r="NDD2889" s="114"/>
      <c r="NDE2889" s="114"/>
      <c r="NDF2889" s="114"/>
      <c r="NDG2889" s="114"/>
      <c r="NDH2889" s="114"/>
      <c r="NDI2889" s="114"/>
      <c r="NDJ2889" s="114"/>
      <c r="NDK2889" s="114"/>
      <c r="NDL2889" s="114"/>
      <c r="NDM2889" s="114"/>
      <c r="NDN2889" s="114"/>
      <c r="NDO2889" s="114"/>
      <c r="NDP2889" s="114"/>
      <c r="NDQ2889" s="114"/>
      <c r="NDR2889" s="114"/>
      <c r="NDS2889" s="114"/>
      <c r="NDT2889" s="114"/>
      <c r="NDU2889" s="114"/>
      <c r="NDV2889" s="114"/>
      <c r="NDW2889" s="114"/>
      <c r="NDX2889" s="114"/>
      <c r="NDY2889" s="114"/>
      <c r="NDZ2889" s="114"/>
      <c r="NEA2889" s="114"/>
      <c r="NEB2889" s="114"/>
      <c r="NEC2889" s="114"/>
      <c r="NED2889" s="114"/>
      <c r="NEE2889" s="114"/>
      <c r="NEF2889" s="114"/>
      <c r="NEG2889" s="114"/>
      <c r="NEH2889" s="114"/>
      <c r="NEI2889" s="114"/>
      <c r="NEJ2889" s="114"/>
      <c r="NEK2889" s="114"/>
      <c r="NEL2889" s="114"/>
      <c r="NEM2889" s="114"/>
      <c r="NEN2889" s="114"/>
      <c r="NEO2889" s="114"/>
      <c r="NEP2889" s="114"/>
      <c r="NEQ2889" s="114"/>
      <c r="NER2889" s="114"/>
      <c r="NES2889" s="114"/>
      <c r="NET2889" s="114"/>
      <c r="NEU2889" s="114"/>
      <c r="NEV2889" s="114"/>
      <c r="NEW2889" s="114"/>
      <c r="NEX2889" s="114"/>
      <c r="NEY2889" s="114"/>
      <c r="NEZ2889" s="114"/>
      <c r="NFA2889" s="114"/>
      <c r="NFB2889" s="114"/>
      <c r="NFC2889" s="114"/>
      <c r="NFD2889" s="114"/>
      <c r="NFE2889" s="114"/>
      <c r="NFF2889" s="114"/>
      <c r="NFG2889" s="114"/>
      <c r="NFH2889" s="114"/>
      <c r="NFI2889" s="114"/>
      <c r="NFJ2889" s="114"/>
      <c r="NFK2889" s="114"/>
      <c r="NFL2889" s="114"/>
      <c r="NFM2889" s="114"/>
      <c r="NFN2889" s="114"/>
      <c r="NFO2889" s="114"/>
      <c r="NFP2889" s="114"/>
      <c r="NFQ2889" s="114"/>
      <c r="NFR2889" s="114"/>
      <c r="NFS2889" s="114"/>
      <c r="NFT2889" s="114"/>
      <c r="NFU2889" s="114"/>
      <c r="NFV2889" s="114"/>
      <c r="NFW2889" s="114"/>
      <c r="NFX2889" s="114"/>
      <c r="NFY2889" s="114"/>
      <c r="NFZ2889" s="114"/>
      <c r="NGA2889" s="114"/>
      <c r="NGB2889" s="114"/>
      <c r="NGC2889" s="114"/>
      <c r="NGD2889" s="114"/>
      <c r="NGE2889" s="114"/>
      <c r="NGF2889" s="114"/>
      <c r="NGG2889" s="114"/>
      <c r="NGH2889" s="114"/>
      <c r="NGI2889" s="114"/>
      <c r="NGJ2889" s="114"/>
      <c r="NGK2889" s="114"/>
      <c r="NGL2889" s="114"/>
      <c r="NGM2889" s="114"/>
      <c r="NGN2889" s="114"/>
      <c r="NGO2889" s="114"/>
      <c r="NGP2889" s="114"/>
      <c r="NGQ2889" s="114"/>
      <c r="NGR2889" s="114"/>
      <c r="NGS2889" s="114"/>
      <c r="NGT2889" s="114"/>
      <c r="NGU2889" s="114"/>
      <c r="NGV2889" s="114"/>
      <c r="NGW2889" s="114"/>
      <c r="NGX2889" s="114"/>
      <c r="NGY2889" s="114"/>
      <c r="NGZ2889" s="114"/>
      <c r="NHA2889" s="114"/>
      <c r="NHB2889" s="114"/>
      <c r="NHC2889" s="114"/>
      <c r="NHD2889" s="114"/>
      <c r="NHE2889" s="114"/>
      <c r="NHF2889" s="114"/>
      <c r="NHG2889" s="114"/>
      <c r="NHH2889" s="114"/>
      <c r="NHI2889" s="114"/>
      <c r="NHJ2889" s="114"/>
      <c r="NHK2889" s="114"/>
      <c r="NHL2889" s="114"/>
      <c r="NHM2889" s="114"/>
      <c r="NHN2889" s="114"/>
      <c r="NHO2889" s="114"/>
      <c r="NHP2889" s="114"/>
      <c r="NHQ2889" s="114"/>
      <c r="NHR2889" s="114"/>
      <c r="NHS2889" s="114"/>
      <c r="NHT2889" s="114"/>
      <c r="NHU2889" s="114"/>
      <c r="NHV2889" s="114"/>
      <c r="NHW2889" s="114"/>
      <c r="NHX2889" s="114"/>
      <c r="NHY2889" s="114"/>
      <c r="NHZ2889" s="114"/>
      <c r="NIA2889" s="114"/>
      <c r="NIB2889" s="114"/>
      <c r="NIC2889" s="114"/>
      <c r="NID2889" s="114"/>
      <c r="NIE2889" s="114"/>
      <c r="NIF2889" s="114"/>
      <c r="NIG2889" s="114"/>
      <c r="NIH2889" s="114"/>
      <c r="NII2889" s="114"/>
      <c r="NIJ2889" s="114"/>
      <c r="NIK2889" s="114"/>
      <c r="NIL2889" s="114"/>
      <c r="NIM2889" s="114"/>
      <c r="NIN2889" s="114"/>
      <c r="NIO2889" s="114"/>
      <c r="NIP2889" s="114"/>
      <c r="NIQ2889" s="114"/>
      <c r="NIR2889" s="114"/>
      <c r="NIS2889" s="114"/>
      <c r="NIT2889" s="114"/>
      <c r="NIU2889" s="114"/>
      <c r="NIV2889" s="114"/>
      <c r="NIW2889" s="114"/>
      <c r="NIX2889" s="114"/>
      <c r="NIY2889" s="114"/>
      <c r="NIZ2889" s="114"/>
      <c r="NJA2889" s="114"/>
      <c r="NJB2889" s="114"/>
      <c r="NJC2889" s="114"/>
      <c r="NJD2889" s="114"/>
      <c r="NJE2889" s="114"/>
      <c r="NJF2889" s="114"/>
      <c r="NJG2889" s="114"/>
      <c r="NJH2889" s="114"/>
      <c r="NJI2889" s="114"/>
      <c r="NJJ2889" s="114"/>
      <c r="NJK2889" s="114"/>
      <c r="NJL2889" s="114"/>
      <c r="NJM2889" s="114"/>
      <c r="NJN2889" s="114"/>
      <c r="NJO2889" s="114"/>
      <c r="NJP2889" s="114"/>
      <c r="NJQ2889" s="114"/>
      <c r="NJR2889" s="114"/>
      <c r="NJS2889" s="114"/>
      <c r="NJT2889" s="114"/>
      <c r="NJU2889" s="114"/>
      <c r="NJV2889" s="114"/>
      <c r="NJW2889" s="114"/>
      <c r="NJX2889" s="114"/>
      <c r="NJY2889" s="114"/>
      <c r="NJZ2889" s="114"/>
      <c r="NKA2889" s="114"/>
      <c r="NKB2889" s="114"/>
      <c r="NKC2889" s="114"/>
      <c r="NKD2889" s="114"/>
      <c r="NKE2889" s="114"/>
      <c r="NKF2889" s="114"/>
      <c r="NKG2889" s="114"/>
      <c r="NKH2889" s="114"/>
      <c r="NKI2889" s="114"/>
      <c r="NKJ2889" s="114"/>
      <c r="NKK2889" s="114"/>
      <c r="NKL2889" s="114"/>
      <c r="NKM2889" s="114"/>
      <c r="NKN2889" s="114"/>
      <c r="NKO2889" s="114"/>
      <c r="NKP2889" s="114"/>
      <c r="NKQ2889" s="114"/>
      <c r="NKR2889" s="114"/>
      <c r="NKS2889" s="114"/>
      <c r="NKT2889" s="114"/>
      <c r="NKU2889" s="114"/>
      <c r="NKV2889" s="114"/>
      <c r="NKW2889" s="114"/>
      <c r="NKX2889" s="114"/>
      <c r="NKY2889" s="114"/>
      <c r="NKZ2889" s="114"/>
      <c r="NLA2889" s="114"/>
      <c r="NLB2889" s="114"/>
      <c r="NLC2889" s="114"/>
      <c r="NLD2889" s="114"/>
      <c r="NLE2889" s="114"/>
      <c r="NLF2889" s="114"/>
      <c r="NLG2889" s="114"/>
      <c r="NLH2889" s="114"/>
      <c r="NLI2889" s="114"/>
      <c r="NLJ2889" s="114"/>
      <c r="NLK2889" s="114"/>
      <c r="NLL2889" s="114"/>
      <c r="NLM2889" s="114"/>
      <c r="NLN2889" s="114"/>
      <c r="NLO2889" s="114"/>
      <c r="NLP2889" s="114"/>
      <c r="NLQ2889" s="114"/>
      <c r="NLR2889" s="114"/>
      <c r="NLS2889" s="114"/>
      <c r="NLT2889" s="114"/>
      <c r="NLU2889" s="114"/>
      <c r="NLV2889" s="114"/>
      <c r="NLW2889" s="114"/>
      <c r="NLX2889" s="114"/>
      <c r="NLY2889" s="114"/>
      <c r="NLZ2889" s="114"/>
      <c r="NMA2889" s="114"/>
      <c r="NMB2889" s="114"/>
      <c r="NMC2889" s="114"/>
      <c r="NMD2889" s="114"/>
      <c r="NME2889" s="114"/>
      <c r="NMF2889" s="114"/>
      <c r="NMG2889" s="114"/>
      <c r="NMH2889" s="114"/>
      <c r="NMI2889" s="114"/>
      <c r="NMJ2889" s="114"/>
      <c r="NMK2889" s="114"/>
      <c r="NML2889" s="114"/>
      <c r="NMM2889" s="114"/>
      <c r="NMN2889" s="114"/>
      <c r="NMO2889" s="114"/>
      <c r="NMP2889" s="114"/>
      <c r="NMQ2889" s="114"/>
      <c r="NMR2889" s="114"/>
      <c r="NMS2889" s="114"/>
      <c r="NMT2889" s="114"/>
      <c r="NMU2889" s="114"/>
      <c r="NMV2889" s="114"/>
      <c r="NMW2889" s="114"/>
      <c r="NMX2889" s="114"/>
      <c r="NMY2889" s="114"/>
      <c r="NMZ2889" s="114"/>
      <c r="NNA2889" s="114"/>
      <c r="NNB2889" s="114"/>
      <c r="NNC2889" s="114"/>
      <c r="NND2889" s="114"/>
      <c r="NNE2889" s="114"/>
      <c r="NNF2889" s="114"/>
      <c r="NNG2889" s="114"/>
      <c r="NNH2889" s="114"/>
      <c r="NNI2889" s="114"/>
      <c r="NNJ2889" s="114"/>
      <c r="NNK2889" s="114"/>
      <c r="NNL2889" s="114"/>
      <c r="NNM2889" s="114"/>
      <c r="NNN2889" s="114"/>
      <c r="NNO2889" s="114"/>
      <c r="NNP2889" s="114"/>
      <c r="NNQ2889" s="114"/>
      <c r="NNR2889" s="114"/>
      <c r="NNS2889" s="114"/>
      <c r="NNT2889" s="114"/>
      <c r="NNU2889" s="114"/>
      <c r="NNV2889" s="114"/>
      <c r="NNW2889" s="114"/>
      <c r="NNX2889" s="114"/>
      <c r="NNY2889" s="114"/>
      <c r="NNZ2889" s="114"/>
      <c r="NOA2889" s="114"/>
      <c r="NOB2889" s="114"/>
      <c r="NOC2889" s="114"/>
      <c r="NOD2889" s="114"/>
      <c r="NOE2889" s="114"/>
      <c r="NOF2889" s="114"/>
      <c r="NOG2889" s="114"/>
      <c r="NOH2889" s="114"/>
      <c r="NOI2889" s="114"/>
      <c r="NOJ2889" s="114"/>
      <c r="NOK2889" s="114"/>
      <c r="NOL2889" s="114"/>
      <c r="NOM2889" s="114"/>
      <c r="NON2889" s="114"/>
      <c r="NOO2889" s="114"/>
      <c r="NOP2889" s="114"/>
      <c r="NOQ2889" s="114"/>
      <c r="NOR2889" s="114"/>
      <c r="NOS2889" s="114"/>
      <c r="NOT2889" s="114"/>
      <c r="NOU2889" s="114"/>
      <c r="NOV2889" s="114"/>
      <c r="NOW2889" s="114"/>
      <c r="NOX2889" s="114"/>
      <c r="NOY2889" s="114"/>
      <c r="NOZ2889" s="114"/>
      <c r="NPA2889" s="114"/>
      <c r="NPB2889" s="114"/>
      <c r="NPC2889" s="114"/>
      <c r="NPD2889" s="114"/>
      <c r="NPE2889" s="114"/>
      <c r="NPF2889" s="114"/>
      <c r="NPG2889" s="114"/>
      <c r="NPH2889" s="114"/>
      <c r="NPI2889" s="114"/>
      <c r="NPJ2889" s="114"/>
      <c r="NPK2889" s="114"/>
      <c r="NPL2889" s="114"/>
      <c r="NPM2889" s="114"/>
      <c r="NPN2889" s="114"/>
      <c r="NPO2889" s="114"/>
      <c r="NPP2889" s="114"/>
      <c r="NPQ2889" s="114"/>
      <c r="NPR2889" s="114"/>
      <c r="NPS2889" s="114"/>
      <c r="NPT2889" s="114"/>
      <c r="NPU2889" s="114"/>
      <c r="NPV2889" s="114"/>
      <c r="NPW2889" s="114"/>
      <c r="NPX2889" s="114"/>
      <c r="NPY2889" s="114"/>
      <c r="NPZ2889" s="114"/>
      <c r="NQA2889" s="114"/>
      <c r="NQB2889" s="114"/>
      <c r="NQC2889" s="114"/>
      <c r="NQD2889" s="114"/>
      <c r="NQE2889" s="114"/>
      <c r="NQF2889" s="114"/>
      <c r="NQG2889" s="114"/>
      <c r="NQH2889" s="114"/>
      <c r="NQI2889" s="114"/>
      <c r="NQJ2889" s="114"/>
      <c r="NQK2889" s="114"/>
      <c r="NQL2889" s="114"/>
      <c r="NQM2889" s="114"/>
      <c r="NQN2889" s="114"/>
      <c r="NQO2889" s="114"/>
      <c r="NQP2889" s="114"/>
      <c r="NQQ2889" s="114"/>
      <c r="NQR2889" s="114"/>
      <c r="NQS2889" s="114"/>
      <c r="NQT2889" s="114"/>
      <c r="NQU2889" s="114"/>
      <c r="NQV2889" s="114"/>
      <c r="NQW2889" s="114"/>
      <c r="NQX2889" s="114"/>
      <c r="NQY2889" s="114"/>
      <c r="NQZ2889" s="114"/>
      <c r="NRA2889" s="114"/>
      <c r="NRB2889" s="114"/>
      <c r="NRC2889" s="114"/>
      <c r="NRD2889" s="114"/>
      <c r="NRE2889" s="114"/>
      <c r="NRF2889" s="114"/>
      <c r="NRG2889" s="114"/>
      <c r="NRH2889" s="114"/>
      <c r="NRI2889" s="114"/>
      <c r="NRJ2889" s="114"/>
      <c r="NRK2889" s="114"/>
      <c r="NRL2889" s="114"/>
      <c r="NRM2889" s="114"/>
      <c r="NRN2889" s="114"/>
      <c r="NRO2889" s="114"/>
      <c r="NRP2889" s="114"/>
      <c r="NRQ2889" s="114"/>
      <c r="NRR2889" s="114"/>
      <c r="NRS2889" s="114"/>
      <c r="NRT2889" s="114"/>
      <c r="NRU2889" s="114"/>
      <c r="NRV2889" s="114"/>
      <c r="NRW2889" s="114"/>
      <c r="NRX2889" s="114"/>
      <c r="NRY2889" s="114"/>
      <c r="NRZ2889" s="114"/>
      <c r="NSA2889" s="114"/>
      <c r="NSB2889" s="114"/>
      <c r="NSC2889" s="114"/>
      <c r="NSD2889" s="114"/>
      <c r="NSE2889" s="114"/>
      <c r="NSF2889" s="114"/>
      <c r="NSG2889" s="114"/>
      <c r="NSH2889" s="114"/>
      <c r="NSI2889" s="114"/>
      <c r="NSJ2889" s="114"/>
      <c r="NSK2889" s="114"/>
      <c r="NSL2889" s="114"/>
      <c r="NSM2889" s="114"/>
      <c r="NSN2889" s="114"/>
      <c r="NSO2889" s="114"/>
      <c r="NSP2889" s="114"/>
      <c r="NSQ2889" s="114"/>
      <c r="NSR2889" s="114"/>
      <c r="NSS2889" s="114"/>
      <c r="NST2889" s="114"/>
      <c r="NSU2889" s="114"/>
      <c r="NSV2889" s="114"/>
      <c r="NSW2889" s="114"/>
      <c r="NSX2889" s="114"/>
      <c r="NSY2889" s="114"/>
      <c r="NSZ2889" s="114"/>
      <c r="NTA2889" s="114"/>
      <c r="NTB2889" s="114"/>
      <c r="NTC2889" s="114"/>
      <c r="NTD2889" s="114"/>
      <c r="NTE2889" s="114"/>
      <c r="NTF2889" s="114"/>
      <c r="NTG2889" s="114"/>
      <c r="NTH2889" s="114"/>
      <c r="NTI2889" s="114"/>
      <c r="NTJ2889" s="114"/>
      <c r="NTK2889" s="114"/>
      <c r="NTL2889" s="114"/>
      <c r="NTM2889" s="114"/>
      <c r="NTN2889" s="114"/>
      <c r="NTO2889" s="114"/>
      <c r="NTP2889" s="114"/>
      <c r="NTQ2889" s="114"/>
      <c r="NTR2889" s="114"/>
      <c r="NTS2889" s="114"/>
      <c r="NTT2889" s="114"/>
      <c r="NTU2889" s="114"/>
      <c r="NTV2889" s="114"/>
      <c r="NTW2889" s="114"/>
      <c r="NTX2889" s="114"/>
      <c r="NTY2889" s="114"/>
      <c r="NTZ2889" s="114"/>
      <c r="NUA2889" s="114"/>
      <c r="NUB2889" s="114"/>
      <c r="NUC2889" s="114"/>
      <c r="NUD2889" s="114"/>
      <c r="NUE2889" s="114"/>
      <c r="NUF2889" s="114"/>
      <c r="NUG2889" s="114"/>
      <c r="NUH2889" s="114"/>
      <c r="NUI2889" s="114"/>
      <c r="NUJ2889" s="114"/>
      <c r="NUK2889" s="114"/>
      <c r="NUL2889" s="114"/>
      <c r="NUM2889" s="114"/>
      <c r="NUN2889" s="114"/>
      <c r="NUO2889" s="114"/>
      <c r="NUP2889" s="114"/>
      <c r="NUQ2889" s="114"/>
      <c r="NUR2889" s="114"/>
      <c r="NUS2889" s="114"/>
      <c r="NUT2889" s="114"/>
      <c r="NUU2889" s="114"/>
      <c r="NUV2889" s="114"/>
      <c r="NUW2889" s="114"/>
      <c r="NUX2889" s="114"/>
      <c r="NUY2889" s="114"/>
      <c r="NUZ2889" s="114"/>
      <c r="NVA2889" s="114"/>
      <c r="NVB2889" s="114"/>
      <c r="NVC2889" s="114"/>
      <c r="NVD2889" s="114"/>
      <c r="NVE2889" s="114"/>
      <c r="NVF2889" s="114"/>
      <c r="NVG2889" s="114"/>
      <c r="NVH2889" s="114"/>
      <c r="NVI2889" s="114"/>
      <c r="NVJ2889" s="114"/>
      <c r="NVK2889" s="114"/>
      <c r="NVL2889" s="114"/>
      <c r="NVM2889" s="114"/>
      <c r="NVN2889" s="114"/>
      <c r="NVO2889" s="114"/>
      <c r="NVP2889" s="114"/>
      <c r="NVQ2889" s="114"/>
      <c r="NVR2889" s="114"/>
      <c r="NVS2889" s="114"/>
      <c r="NVT2889" s="114"/>
      <c r="NVU2889" s="114"/>
      <c r="NVV2889" s="114"/>
      <c r="NVW2889" s="114"/>
      <c r="NVX2889" s="114"/>
      <c r="NVY2889" s="114"/>
      <c r="NVZ2889" s="114"/>
      <c r="NWA2889" s="114"/>
      <c r="NWB2889" s="114"/>
      <c r="NWC2889" s="114"/>
      <c r="NWD2889" s="114"/>
      <c r="NWE2889" s="114"/>
      <c r="NWF2889" s="114"/>
      <c r="NWG2889" s="114"/>
      <c r="NWH2889" s="114"/>
      <c r="NWI2889" s="114"/>
      <c r="NWJ2889" s="114"/>
      <c r="NWK2889" s="114"/>
      <c r="NWL2889" s="114"/>
      <c r="NWM2889" s="114"/>
      <c r="NWN2889" s="114"/>
      <c r="NWO2889" s="114"/>
      <c r="NWP2889" s="114"/>
      <c r="NWQ2889" s="114"/>
      <c r="NWR2889" s="114"/>
      <c r="NWS2889" s="114"/>
      <c r="NWT2889" s="114"/>
      <c r="NWU2889" s="114"/>
      <c r="NWV2889" s="114"/>
      <c r="NWW2889" s="114"/>
      <c r="NWX2889" s="114"/>
      <c r="NWY2889" s="114"/>
      <c r="NWZ2889" s="114"/>
      <c r="NXA2889" s="114"/>
      <c r="NXB2889" s="114"/>
      <c r="NXC2889" s="114"/>
      <c r="NXD2889" s="114"/>
      <c r="NXE2889" s="114"/>
      <c r="NXF2889" s="114"/>
      <c r="NXG2889" s="114"/>
      <c r="NXH2889" s="114"/>
      <c r="NXI2889" s="114"/>
      <c r="NXJ2889" s="114"/>
      <c r="NXK2889" s="114"/>
      <c r="NXL2889" s="114"/>
      <c r="NXM2889" s="114"/>
      <c r="NXN2889" s="114"/>
      <c r="NXO2889" s="114"/>
      <c r="NXP2889" s="114"/>
      <c r="NXQ2889" s="114"/>
      <c r="NXR2889" s="114"/>
      <c r="NXS2889" s="114"/>
      <c r="NXT2889" s="114"/>
      <c r="NXU2889" s="114"/>
      <c r="NXV2889" s="114"/>
      <c r="NXW2889" s="114"/>
      <c r="NXX2889" s="114"/>
      <c r="NXY2889" s="114"/>
      <c r="NXZ2889" s="114"/>
      <c r="NYA2889" s="114"/>
      <c r="NYB2889" s="114"/>
      <c r="NYC2889" s="114"/>
      <c r="NYD2889" s="114"/>
      <c r="NYE2889" s="114"/>
      <c r="NYF2889" s="114"/>
      <c r="NYG2889" s="114"/>
      <c r="NYH2889" s="114"/>
      <c r="NYI2889" s="114"/>
      <c r="NYJ2889" s="114"/>
      <c r="NYK2889" s="114"/>
      <c r="NYL2889" s="114"/>
      <c r="NYM2889" s="114"/>
      <c r="NYN2889" s="114"/>
      <c r="NYO2889" s="114"/>
      <c r="NYP2889" s="114"/>
      <c r="NYQ2889" s="114"/>
      <c r="NYR2889" s="114"/>
      <c r="NYS2889" s="114"/>
      <c r="NYT2889" s="114"/>
      <c r="NYU2889" s="114"/>
      <c r="NYV2889" s="114"/>
      <c r="NYW2889" s="114"/>
      <c r="NYX2889" s="114"/>
      <c r="NYY2889" s="114"/>
      <c r="NYZ2889" s="114"/>
      <c r="NZA2889" s="114"/>
      <c r="NZB2889" s="114"/>
      <c r="NZC2889" s="114"/>
      <c r="NZD2889" s="114"/>
      <c r="NZE2889" s="114"/>
      <c r="NZF2889" s="114"/>
      <c r="NZG2889" s="114"/>
      <c r="NZH2889" s="114"/>
      <c r="NZI2889" s="114"/>
      <c r="NZJ2889" s="114"/>
      <c r="NZK2889" s="114"/>
      <c r="NZL2889" s="114"/>
      <c r="NZM2889" s="114"/>
      <c r="NZN2889" s="114"/>
      <c r="NZO2889" s="114"/>
      <c r="NZP2889" s="114"/>
      <c r="NZQ2889" s="114"/>
      <c r="NZR2889" s="114"/>
      <c r="NZS2889" s="114"/>
      <c r="NZT2889" s="114"/>
      <c r="NZU2889" s="114"/>
      <c r="NZV2889" s="114"/>
      <c r="NZW2889" s="114"/>
      <c r="NZX2889" s="114"/>
      <c r="NZY2889" s="114"/>
      <c r="NZZ2889" s="114"/>
      <c r="OAA2889" s="114"/>
      <c r="OAB2889" s="114"/>
      <c r="OAC2889" s="114"/>
      <c r="OAD2889" s="114"/>
      <c r="OAE2889" s="114"/>
      <c r="OAF2889" s="114"/>
      <c r="OAG2889" s="114"/>
      <c r="OAH2889" s="114"/>
      <c r="OAI2889" s="114"/>
      <c r="OAJ2889" s="114"/>
      <c r="OAK2889" s="114"/>
      <c r="OAL2889" s="114"/>
      <c r="OAM2889" s="114"/>
      <c r="OAN2889" s="114"/>
      <c r="OAO2889" s="114"/>
      <c r="OAP2889" s="114"/>
      <c r="OAQ2889" s="114"/>
      <c r="OAR2889" s="114"/>
      <c r="OAS2889" s="114"/>
      <c r="OAT2889" s="114"/>
      <c r="OAU2889" s="114"/>
      <c r="OAV2889" s="114"/>
      <c r="OAW2889" s="114"/>
      <c r="OAX2889" s="114"/>
      <c r="OAY2889" s="114"/>
      <c r="OAZ2889" s="114"/>
      <c r="OBA2889" s="114"/>
      <c r="OBB2889" s="114"/>
      <c r="OBC2889" s="114"/>
      <c r="OBD2889" s="114"/>
      <c r="OBE2889" s="114"/>
      <c r="OBF2889" s="114"/>
      <c r="OBG2889" s="114"/>
      <c r="OBH2889" s="114"/>
      <c r="OBI2889" s="114"/>
      <c r="OBJ2889" s="114"/>
      <c r="OBK2889" s="114"/>
      <c r="OBL2889" s="114"/>
      <c r="OBM2889" s="114"/>
      <c r="OBN2889" s="114"/>
      <c r="OBO2889" s="114"/>
      <c r="OBP2889" s="114"/>
      <c r="OBQ2889" s="114"/>
      <c r="OBR2889" s="114"/>
      <c r="OBS2889" s="114"/>
      <c r="OBT2889" s="114"/>
      <c r="OBU2889" s="114"/>
      <c r="OBV2889" s="114"/>
      <c r="OBW2889" s="114"/>
      <c r="OBX2889" s="114"/>
      <c r="OBY2889" s="114"/>
      <c r="OBZ2889" s="114"/>
      <c r="OCA2889" s="114"/>
      <c r="OCB2889" s="114"/>
      <c r="OCC2889" s="114"/>
      <c r="OCD2889" s="114"/>
      <c r="OCE2889" s="114"/>
      <c r="OCF2889" s="114"/>
      <c r="OCG2889" s="114"/>
      <c r="OCH2889" s="114"/>
      <c r="OCI2889" s="114"/>
      <c r="OCJ2889" s="114"/>
      <c r="OCK2889" s="114"/>
      <c r="OCL2889" s="114"/>
      <c r="OCM2889" s="114"/>
      <c r="OCN2889" s="114"/>
      <c r="OCO2889" s="114"/>
      <c r="OCP2889" s="114"/>
      <c r="OCQ2889" s="114"/>
      <c r="OCR2889" s="114"/>
      <c r="OCS2889" s="114"/>
      <c r="OCT2889" s="114"/>
      <c r="OCU2889" s="114"/>
      <c r="OCV2889" s="114"/>
      <c r="OCW2889" s="114"/>
      <c r="OCX2889" s="114"/>
      <c r="OCY2889" s="114"/>
      <c r="OCZ2889" s="114"/>
      <c r="ODA2889" s="114"/>
      <c r="ODB2889" s="114"/>
      <c r="ODC2889" s="114"/>
      <c r="ODD2889" s="114"/>
      <c r="ODE2889" s="114"/>
      <c r="ODF2889" s="114"/>
      <c r="ODG2889" s="114"/>
      <c r="ODH2889" s="114"/>
      <c r="ODI2889" s="114"/>
      <c r="ODJ2889" s="114"/>
      <c r="ODK2889" s="114"/>
      <c r="ODL2889" s="114"/>
      <c r="ODM2889" s="114"/>
      <c r="ODN2889" s="114"/>
      <c r="ODO2889" s="114"/>
      <c r="ODP2889" s="114"/>
      <c r="ODQ2889" s="114"/>
      <c r="ODR2889" s="114"/>
      <c r="ODS2889" s="114"/>
      <c r="ODT2889" s="114"/>
      <c r="ODU2889" s="114"/>
      <c r="ODV2889" s="114"/>
      <c r="ODW2889" s="114"/>
      <c r="ODX2889" s="114"/>
      <c r="ODY2889" s="114"/>
      <c r="ODZ2889" s="114"/>
      <c r="OEA2889" s="114"/>
      <c r="OEB2889" s="114"/>
      <c r="OEC2889" s="114"/>
      <c r="OED2889" s="114"/>
      <c r="OEE2889" s="114"/>
      <c r="OEF2889" s="114"/>
      <c r="OEG2889" s="114"/>
      <c r="OEH2889" s="114"/>
      <c r="OEI2889" s="114"/>
      <c r="OEJ2889" s="114"/>
      <c r="OEK2889" s="114"/>
      <c r="OEL2889" s="114"/>
      <c r="OEM2889" s="114"/>
      <c r="OEN2889" s="114"/>
      <c r="OEO2889" s="114"/>
      <c r="OEP2889" s="114"/>
      <c r="OEQ2889" s="114"/>
      <c r="OER2889" s="114"/>
      <c r="OES2889" s="114"/>
      <c r="OET2889" s="114"/>
      <c r="OEU2889" s="114"/>
      <c r="OEV2889" s="114"/>
      <c r="OEW2889" s="114"/>
      <c r="OEX2889" s="114"/>
      <c r="OEY2889" s="114"/>
      <c r="OEZ2889" s="114"/>
      <c r="OFA2889" s="114"/>
      <c r="OFB2889" s="114"/>
      <c r="OFC2889" s="114"/>
      <c r="OFD2889" s="114"/>
      <c r="OFE2889" s="114"/>
      <c r="OFF2889" s="114"/>
      <c r="OFG2889" s="114"/>
      <c r="OFH2889" s="114"/>
      <c r="OFI2889" s="114"/>
      <c r="OFJ2889" s="114"/>
      <c r="OFK2889" s="114"/>
      <c r="OFL2889" s="114"/>
      <c r="OFM2889" s="114"/>
      <c r="OFN2889" s="114"/>
      <c r="OFO2889" s="114"/>
      <c r="OFP2889" s="114"/>
      <c r="OFQ2889" s="114"/>
      <c r="OFR2889" s="114"/>
      <c r="OFS2889" s="114"/>
      <c r="OFT2889" s="114"/>
      <c r="OFU2889" s="114"/>
      <c r="OFV2889" s="114"/>
      <c r="OFW2889" s="114"/>
      <c r="OFX2889" s="114"/>
      <c r="OFY2889" s="114"/>
      <c r="OFZ2889" s="114"/>
      <c r="OGA2889" s="114"/>
      <c r="OGB2889" s="114"/>
      <c r="OGC2889" s="114"/>
      <c r="OGD2889" s="114"/>
      <c r="OGE2889" s="114"/>
      <c r="OGF2889" s="114"/>
      <c r="OGG2889" s="114"/>
      <c r="OGH2889" s="114"/>
      <c r="OGI2889" s="114"/>
      <c r="OGJ2889" s="114"/>
      <c r="OGK2889" s="114"/>
      <c r="OGL2889" s="114"/>
      <c r="OGM2889" s="114"/>
      <c r="OGN2889" s="114"/>
      <c r="OGO2889" s="114"/>
      <c r="OGP2889" s="114"/>
      <c r="OGQ2889" s="114"/>
      <c r="OGR2889" s="114"/>
      <c r="OGS2889" s="114"/>
      <c r="OGT2889" s="114"/>
      <c r="OGU2889" s="114"/>
      <c r="OGV2889" s="114"/>
      <c r="OGW2889" s="114"/>
      <c r="OGX2889" s="114"/>
      <c r="OGY2889" s="114"/>
      <c r="OGZ2889" s="114"/>
      <c r="OHA2889" s="114"/>
      <c r="OHB2889" s="114"/>
      <c r="OHC2889" s="114"/>
      <c r="OHD2889" s="114"/>
      <c r="OHE2889" s="114"/>
      <c r="OHF2889" s="114"/>
      <c r="OHG2889" s="114"/>
      <c r="OHH2889" s="114"/>
      <c r="OHI2889" s="114"/>
      <c r="OHJ2889" s="114"/>
      <c r="OHK2889" s="114"/>
      <c r="OHL2889" s="114"/>
      <c r="OHM2889" s="114"/>
      <c r="OHN2889" s="114"/>
      <c r="OHO2889" s="114"/>
      <c r="OHP2889" s="114"/>
      <c r="OHQ2889" s="114"/>
      <c r="OHR2889" s="114"/>
      <c r="OHS2889" s="114"/>
      <c r="OHT2889" s="114"/>
      <c r="OHU2889" s="114"/>
      <c r="OHV2889" s="114"/>
      <c r="OHW2889" s="114"/>
      <c r="OHX2889" s="114"/>
      <c r="OHY2889" s="114"/>
      <c r="OHZ2889" s="114"/>
      <c r="OIA2889" s="114"/>
      <c r="OIB2889" s="114"/>
      <c r="OIC2889" s="114"/>
      <c r="OID2889" s="114"/>
      <c r="OIE2889" s="114"/>
      <c r="OIF2889" s="114"/>
      <c r="OIG2889" s="114"/>
      <c r="OIH2889" s="114"/>
      <c r="OII2889" s="114"/>
      <c r="OIJ2889" s="114"/>
      <c r="OIK2889" s="114"/>
      <c r="OIL2889" s="114"/>
      <c r="OIM2889" s="114"/>
      <c r="OIN2889" s="114"/>
      <c r="OIO2889" s="114"/>
      <c r="OIP2889" s="114"/>
      <c r="OIQ2889" s="114"/>
      <c r="OIR2889" s="114"/>
      <c r="OIS2889" s="114"/>
      <c r="OIT2889" s="114"/>
      <c r="OIU2889" s="114"/>
      <c r="OIV2889" s="114"/>
      <c r="OIW2889" s="114"/>
      <c r="OIX2889" s="114"/>
      <c r="OIY2889" s="114"/>
      <c r="OIZ2889" s="114"/>
      <c r="OJA2889" s="114"/>
      <c r="OJB2889" s="114"/>
      <c r="OJC2889" s="114"/>
      <c r="OJD2889" s="114"/>
      <c r="OJE2889" s="114"/>
      <c r="OJF2889" s="114"/>
      <c r="OJG2889" s="114"/>
      <c r="OJH2889" s="114"/>
      <c r="OJI2889" s="114"/>
      <c r="OJJ2889" s="114"/>
      <c r="OJK2889" s="114"/>
      <c r="OJL2889" s="114"/>
      <c r="OJM2889" s="114"/>
      <c r="OJN2889" s="114"/>
      <c r="OJO2889" s="114"/>
      <c r="OJP2889" s="114"/>
      <c r="OJQ2889" s="114"/>
      <c r="OJR2889" s="114"/>
      <c r="OJS2889" s="114"/>
      <c r="OJT2889" s="114"/>
      <c r="OJU2889" s="114"/>
      <c r="OJV2889" s="114"/>
      <c r="OJW2889" s="114"/>
      <c r="OJX2889" s="114"/>
      <c r="OJY2889" s="114"/>
      <c r="OJZ2889" s="114"/>
      <c r="OKA2889" s="114"/>
      <c r="OKB2889" s="114"/>
      <c r="OKC2889" s="114"/>
      <c r="OKD2889" s="114"/>
      <c r="OKE2889" s="114"/>
      <c r="OKF2889" s="114"/>
      <c r="OKG2889" s="114"/>
      <c r="OKH2889" s="114"/>
      <c r="OKI2889" s="114"/>
      <c r="OKJ2889" s="114"/>
      <c r="OKK2889" s="114"/>
      <c r="OKL2889" s="114"/>
      <c r="OKM2889" s="114"/>
      <c r="OKN2889" s="114"/>
      <c r="OKO2889" s="114"/>
      <c r="OKP2889" s="114"/>
      <c r="OKQ2889" s="114"/>
      <c r="OKR2889" s="114"/>
      <c r="OKS2889" s="114"/>
      <c r="OKT2889" s="114"/>
      <c r="OKU2889" s="114"/>
      <c r="OKV2889" s="114"/>
      <c r="OKW2889" s="114"/>
      <c r="OKX2889" s="114"/>
      <c r="OKY2889" s="114"/>
      <c r="OKZ2889" s="114"/>
      <c r="OLA2889" s="114"/>
      <c r="OLB2889" s="114"/>
      <c r="OLC2889" s="114"/>
      <c r="OLD2889" s="114"/>
      <c r="OLE2889" s="114"/>
      <c r="OLF2889" s="114"/>
      <c r="OLG2889" s="114"/>
      <c r="OLH2889" s="114"/>
      <c r="OLI2889" s="114"/>
      <c r="OLJ2889" s="114"/>
      <c r="OLK2889" s="114"/>
      <c r="OLL2889" s="114"/>
      <c r="OLM2889" s="114"/>
      <c r="OLN2889" s="114"/>
      <c r="OLO2889" s="114"/>
      <c r="OLP2889" s="114"/>
      <c r="OLQ2889" s="114"/>
      <c r="OLR2889" s="114"/>
      <c r="OLS2889" s="114"/>
      <c r="OLT2889" s="114"/>
      <c r="OLU2889" s="114"/>
      <c r="OLV2889" s="114"/>
      <c r="OLW2889" s="114"/>
      <c r="OLX2889" s="114"/>
      <c r="OLY2889" s="114"/>
      <c r="OLZ2889" s="114"/>
      <c r="OMA2889" s="114"/>
      <c r="OMB2889" s="114"/>
      <c r="OMC2889" s="114"/>
      <c r="OMD2889" s="114"/>
      <c r="OME2889" s="114"/>
      <c r="OMF2889" s="114"/>
      <c r="OMG2889" s="114"/>
      <c r="OMH2889" s="114"/>
      <c r="OMI2889" s="114"/>
      <c r="OMJ2889" s="114"/>
      <c r="OMK2889" s="114"/>
      <c r="OML2889" s="114"/>
      <c r="OMM2889" s="114"/>
      <c r="OMN2889" s="114"/>
      <c r="OMO2889" s="114"/>
      <c r="OMP2889" s="114"/>
      <c r="OMQ2889" s="114"/>
      <c r="OMR2889" s="114"/>
      <c r="OMS2889" s="114"/>
      <c r="OMT2889" s="114"/>
      <c r="OMU2889" s="114"/>
      <c r="OMV2889" s="114"/>
      <c r="OMW2889" s="114"/>
      <c r="OMX2889" s="114"/>
      <c r="OMY2889" s="114"/>
      <c r="OMZ2889" s="114"/>
      <c r="ONA2889" s="114"/>
      <c r="ONB2889" s="114"/>
      <c r="ONC2889" s="114"/>
      <c r="OND2889" s="114"/>
      <c r="ONE2889" s="114"/>
      <c r="ONF2889" s="114"/>
      <c r="ONG2889" s="114"/>
      <c r="ONH2889" s="114"/>
      <c r="ONI2889" s="114"/>
      <c r="ONJ2889" s="114"/>
      <c r="ONK2889" s="114"/>
      <c r="ONL2889" s="114"/>
      <c r="ONM2889" s="114"/>
      <c r="ONN2889" s="114"/>
      <c r="ONO2889" s="114"/>
      <c r="ONP2889" s="114"/>
      <c r="ONQ2889" s="114"/>
      <c r="ONR2889" s="114"/>
      <c r="ONS2889" s="114"/>
      <c r="ONT2889" s="114"/>
      <c r="ONU2889" s="114"/>
      <c r="ONV2889" s="114"/>
      <c r="ONW2889" s="114"/>
      <c r="ONX2889" s="114"/>
      <c r="ONY2889" s="114"/>
      <c r="ONZ2889" s="114"/>
      <c r="OOA2889" s="114"/>
      <c r="OOB2889" s="114"/>
      <c r="OOC2889" s="114"/>
      <c r="OOD2889" s="114"/>
      <c r="OOE2889" s="114"/>
      <c r="OOF2889" s="114"/>
      <c r="OOG2889" s="114"/>
      <c r="OOH2889" s="114"/>
      <c r="OOI2889" s="114"/>
      <c r="OOJ2889" s="114"/>
      <c r="OOK2889" s="114"/>
      <c r="OOL2889" s="114"/>
      <c r="OOM2889" s="114"/>
      <c r="OON2889" s="114"/>
      <c r="OOO2889" s="114"/>
      <c r="OOP2889" s="114"/>
      <c r="OOQ2889" s="114"/>
      <c r="OOR2889" s="114"/>
      <c r="OOS2889" s="114"/>
      <c r="OOT2889" s="114"/>
      <c r="OOU2889" s="114"/>
      <c r="OOV2889" s="114"/>
      <c r="OOW2889" s="114"/>
      <c r="OOX2889" s="114"/>
      <c r="OOY2889" s="114"/>
      <c r="OOZ2889" s="114"/>
      <c r="OPA2889" s="114"/>
      <c r="OPB2889" s="114"/>
      <c r="OPC2889" s="114"/>
      <c r="OPD2889" s="114"/>
      <c r="OPE2889" s="114"/>
      <c r="OPF2889" s="114"/>
      <c r="OPG2889" s="114"/>
      <c r="OPH2889" s="114"/>
      <c r="OPI2889" s="114"/>
      <c r="OPJ2889" s="114"/>
      <c r="OPK2889" s="114"/>
      <c r="OPL2889" s="114"/>
      <c r="OPM2889" s="114"/>
      <c r="OPN2889" s="114"/>
      <c r="OPO2889" s="114"/>
      <c r="OPP2889" s="114"/>
      <c r="OPQ2889" s="114"/>
      <c r="OPR2889" s="114"/>
      <c r="OPS2889" s="114"/>
      <c r="OPT2889" s="114"/>
      <c r="OPU2889" s="114"/>
      <c r="OPV2889" s="114"/>
      <c r="OPW2889" s="114"/>
      <c r="OPX2889" s="114"/>
      <c r="OPY2889" s="114"/>
      <c r="OPZ2889" s="114"/>
      <c r="OQA2889" s="114"/>
      <c r="OQB2889" s="114"/>
      <c r="OQC2889" s="114"/>
      <c r="OQD2889" s="114"/>
      <c r="OQE2889" s="114"/>
      <c r="OQF2889" s="114"/>
      <c r="OQG2889" s="114"/>
      <c r="OQH2889" s="114"/>
      <c r="OQI2889" s="114"/>
      <c r="OQJ2889" s="114"/>
      <c r="OQK2889" s="114"/>
      <c r="OQL2889" s="114"/>
      <c r="OQM2889" s="114"/>
      <c r="OQN2889" s="114"/>
      <c r="OQO2889" s="114"/>
      <c r="OQP2889" s="114"/>
      <c r="OQQ2889" s="114"/>
      <c r="OQR2889" s="114"/>
      <c r="OQS2889" s="114"/>
      <c r="OQT2889" s="114"/>
      <c r="OQU2889" s="114"/>
      <c r="OQV2889" s="114"/>
      <c r="OQW2889" s="114"/>
      <c r="OQX2889" s="114"/>
      <c r="OQY2889" s="114"/>
      <c r="OQZ2889" s="114"/>
      <c r="ORA2889" s="114"/>
      <c r="ORB2889" s="114"/>
      <c r="ORC2889" s="114"/>
      <c r="ORD2889" s="114"/>
      <c r="ORE2889" s="114"/>
      <c r="ORF2889" s="114"/>
      <c r="ORG2889" s="114"/>
      <c r="ORH2889" s="114"/>
      <c r="ORI2889" s="114"/>
      <c r="ORJ2889" s="114"/>
      <c r="ORK2889" s="114"/>
      <c r="ORL2889" s="114"/>
      <c r="ORM2889" s="114"/>
      <c r="ORN2889" s="114"/>
      <c r="ORO2889" s="114"/>
      <c r="ORP2889" s="114"/>
      <c r="ORQ2889" s="114"/>
      <c r="ORR2889" s="114"/>
      <c r="ORS2889" s="114"/>
      <c r="ORT2889" s="114"/>
      <c r="ORU2889" s="114"/>
      <c r="ORV2889" s="114"/>
      <c r="ORW2889" s="114"/>
      <c r="ORX2889" s="114"/>
      <c r="ORY2889" s="114"/>
      <c r="ORZ2889" s="114"/>
      <c r="OSA2889" s="114"/>
      <c r="OSB2889" s="114"/>
      <c r="OSC2889" s="114"/>
      <c r="OSD2889" s="114"/>
      <c r="OSE2889" s="114"/>
      <c r="OSF2889" s="114"/>
      <c r="OSG2889" s="114"/>
      <c r="OSH2889" s="114"/>
      <c r="OSI2889" s="114"/>
      <c r="OSJ2889" s="114"/>
      <c r="OSK2889" s="114"/>
      <c r="OSL2889" s="114"/>
      <c r="OSM2889" s="114"/>
      <c r="OSN2889" s="114"/>
      <c r="OSO2889" s="114"/>
      <c r="OSP2889" s="114"/>
      <c r="OSQ2889" s="114"/>
      <c r="OSR2889" s="114"/>
      <c r="OSS2889" s="114"/>
      <c r="OST2889" s="114"/>
      <c r="OSU2889" s="114"/>
      <c r="OSV2889" s="114"/>
      <c r="OSW2889" s="114"/>
      <c r="OSX2889" s="114"/>
      <c r="OSY2889" s="114"/>
      <c r="OSZ2889" s="114"/>
      <c r="OTA2889" s="114"/>
      <c r="OTB2889" s="114"/>
      <c r="OTC2889" s="114"/>
      <c r="OTD2889" s="114"/>
      <c r="OTE2889" s="114"/>
      <c r="OTF2889" s="114"/>
      <c r="OTG2889" s="114"/>
      <c r="OTH2889" s="114"/>
      <c r="OTI2889" s="114"/>
      <c r="OTJ2889" s="114"/>
      <c r="OTK2889" s="114"/>
      <c r="OTL2889" s="114"/>
      <c r="OTM2889" s="114"/>
      <c r="OTN2889" s="114"/>
      <c r="OTO2889" s="114"/>
      <c r="OTP2889" s="114"/>
      <c r="OTQ2889" s="114"/>
      <c r="OTR2889" s="114"/>
      <c r="OTS2889" s="114"/>
      <c r="OTT2889" s="114"/>
      <c r="OTU2889" s="114"/>
      <c r="OTV2889" s="114"/>
      <c r="OTW2889" s="114"/>
      <c r="OTX2889" s="114"/>
      <c r="OTY2889" s="114"/>
      <c r="OTZ2889" s="114"/>
      <c r="OUA2889" s="114"/>
      <c r="OUB2889" s="114"/>
      <c r="OUC2889" s="114"/>
      <c r="OUD2889" s="114"/>
      <c r="OUE2889" s="114"/>
      <c r="OUF2889" s="114"/>
      <c r="OUG2889" s="114"/>
      <c r="OUH2889" s="114"/>
      <c r="OUI2889" s="114"/>
      <c r="OUJ2889" s="114"/>
      <c r="OUK2889" s="114"/>
      <c r="OUL2889" s="114"/>
      <c r="OUM2889" s="114"/>
      <c r="OUN2889" s="114"/>
      <c r="OUO2889" s="114"/>
      <c r="OUP2889" s="114"/>
      <c r="OUQ2889" s="114"/>
      <c r="OUR2889" s="114"/>
      <c r="OUS2889" s="114"/>
      <c r="OUT2889" s="114"/>
      <c r="OUU2889" s="114"/>
      <c r="OUV2889" s="114"/>
      <c r="OUW2889" s="114"/>
      <c r="OUX2889" s="114"/>
      <c r="OUY2889" s="114"/>
      <c r="OUZ2889" s="114"/>
      <c r="OVA2889" s="114"/>
      <c r="OVB2889" s="114"/>
      <c r="OVC2889" s="114"/>
      <c r="OVD2889" s="114"/>
      <c r="OVE2889" s="114"/>
      <c r="OVF2889" s="114"/>
      <c r="OVG2889" s="114"/>
      <c r="OVH2889" s="114"/>
      <c r="OVI2889" s="114"/>
      <c r="OVJ2889" s="114"/>
      <c r="OVK2889" s="114"/>
      <c r="OVL2889" s="114"/>
      <c r="OVM2889" s="114"/>
      <c r="OVN2889" s="114"/>
      <c r="OVO2889" s="114"/>
      <c r="OVP2889" s="114"/>
      <c r="OVQ2889" s="114"/>
      <c r="OVR2889" s="114"/>
      <c r="OVS2889" s="114"/>
      <c r="OVT2889" s="114"/>
      <c r="OVU2889" s="114"/>
      <c r="OVV2889" s="114"/>
      <c r="OVW2889" s="114"/>
      <c r="OVX2889" s="114"/>
      <c r="OVY2889" s="114"/>
      <c r="OVZ2889" s="114"/>
      <c r="OWA2889" s="114"/>
      <c r="OWB2889" s="114"/>
      <c r="OWC2889" s="114"/>
      <c r="OWD2889" s="114"/>
      <c r="OWE2889" s="114"/>
      <c r="OWF2889" s="114"/>
      <c r="OWG2889" s="114"/>
      <c r="OWH2889" s="114"/>
      <c r="OWI2889" s="114"/>
      <c r="OWJ2889" s="114"/>
      <c r="OWK2889" s="114"/>
      <c r="OWL2889" s="114"/>
      <c r="OWM2889" s="114"/>
      <c r="OWN2889" s="114"/>
      <c r="OWO2889" s="114"/>
      <c r="OWP2889" s="114"/>
      <c r="OWQ2889" s="114"/>
      <c r="OWR2889" s="114"/>
      <c r="OWS2889" s="114"/>
      <c r="OWT2889" s="114"/>
      <c r="OWU2889" s="114"/>
      <c r="OWV2889" s="114"/>
      <c r="OWW2889" s="114"/>
      <c r="OWX2889" s="114"/>
      <c r="OWY2889" s="114"/>
      <c r="OWZ2889" s="114"/>
      <c r="OXA2889" s="114"/>
      <c r="OXB2889" s="114"/>
      <c r="OXC2889" s="114"/>
      <c r="OXD2889" s="114"/>
      <c r="OXE2889" s="114"/>
      <c r="OXF2889" s="114"/>
      <c r="OXG2889" s="114"/>
      <c r="OXH2889" s="114"/>
      <c r="OXI2889" s="114"/>
      <c r="OXJ2889" s="114"/>
      <c r="OXK2889" s="114"/>
      <c r="OXL2889" s="114"/>
      <c r="OXM2889" s="114"/>
      <c r="OXN2889" s="114"/>
      <c r="OXO2889" s="114"/>
      <c r="OXP2889" s="114"/>
      <c r="OXQ2889" s="114"/>
      <c r="OXR2889" s="114"/>
      <c r="OXS2889" s="114"/>
      <c r="OXT2889" s="114"/>
      <c r="OXU2889" s="114"/>
      <c r="OXV2889" s="114"/>
      <c r="OXW2889" s="114"/>
      <c r="OXX2889" s="114"/>
      <c r="OXY2889" s="114"/>
      <c r="OXZ2889" s="114"/>
      <c r="OYA2889" s="114"/>
      <c r="OYB2889" s="114"/>
      <c r="OYC2889" s="114"/>
      <c r="OYD2889" s="114"/>
      <c r="OYE2889" s="114"/>
      <c r="OYF2889" s="114"/>
      <c r="OYG2889" s="114"/>
      <c r="OYH2889" s="114"/>
      <c r="OYI2889" s="114"/>
      <c r="OYJ2889" s="114"/>
      <c r="OYK2889" s="114"/>
      <c r="OYL2889" s="114"/>
      <c r="OYM2889" s="114"/>
      <c r="OYN2889" s="114"/>
      <c r="OYO2889" s="114"/>
      <c r="OYP2889" s="114"/>
      <c r="OYQ2889" s="114"/>
      <c r="OYR2889" s="114"/>
      <c r="OYS2889" s="114"/>
      <c r="OYT2889" s="114"/>
      <c r="OYU2889" s="114"/>
      <c r="OYV2889" s="114"/>
      <c r="OYW2889" s="114"/>
      <c r="OYX2889" s="114"/>
      <c r="OYY2889" s="114"/>
      <c r="OYZ2889" s="114"/>
      <c r="OZA2889" s="114"/>
      <c r="OZB2889" s="114"/>
      <c r="OZC2889" s="114"/>
      <c r="OZD2889" s="114"/>
      <c r="OZE2889" s="114"/>
      <c r="OZF2889" s="114"/>
      <c r="OZG2889" s="114"/>
      <c r="OZH2889" s="114"/>
      <c r="OZI2889" s="114"/>
      <c r="OZJ2889" s="114"/>
      <c r="OZK2889" s="114"/>
      <c r="OZL2889" s="114"/>
      <c r="OZM2889" s="114"/>
      <c r="OZN2889" s="114"/>
      <c r="OZO2889" s="114"/>
      <c r="OZP2889" s="114"/>
      <c r="OZQ2889" s="114"/>
      <c r="OZR2889" s="114"/>
      <c r="OZS2889" s="114"/>
      <c r="OZT2889" s="114"/>
      <c r="OZU2889" s="114"/>
      <c r="OZV2889" s="114"/>
      <c r="OZW2889" s="114"/>
      <c r="OZX2889" s="114"/>
      <c r="OZY2889" s="114"/>
      <c r="OZZ2889" s="114"/>
      <c r="PAA2889" s="114"/>
      <c r="PAB2889" s="114"/>
      <c r="PAC2889" s="114"/>
      <c r="PAD2889" s="114"/>
      <c r="PAE2889" s="114"/>
      <c r="PAF2889" s="114"/>
      <c r="PAG2889" s="114"/>
      <c r="PAH2889" s="114"/>
      <c r="PAI2889" s="114"/>
      <c r="PAJ2889" s="114"/>
      <c r="PAK2889" s="114"/>
      <c r="PAL2889" s="114"/>
      <c r="PAM2889" s="114"/>
      <c r="PAN2889" s="114"/>
      <c r="PAO2889" s="114"/>
      <c r="PAP2889" s="114"/>
      <c r="PAQ2889" s="114"/>
      <c r="PAR2889" s="114"/>
      <c r="PAS2889" s="114"/>
      <c r="PAT2889" s="114"/>
      <c r="PAU2889" s="114"/>
      <c r="PAV2889" s="114"/>
      <c r="PAW2889" s="114"/>
      <c r="PAX2889" s="114"/>
      <c r="PAY2889" s="114"/>
      <c r="PAZ2889" s="114"/>
      <c r="PBA2889" s="114"/>
      <c r="PBB2889" s="114"/>
      <c r="PBC2889" s="114"/>
      <c r="PBD2889" s="114"/>
      <c r="PBE2889" s="114"/>
      <c r="PBF2889" s="114"/>
      <c r="PBG2889" s="114"/>
      <c r="PBH2889" s="114"/>
      <c r="PBI2889" s="114"/>
      <c r="PBJ2889" s="114"/>
      <c r="PBK2889" s="114"/>
      <c r="PBL2889" s="114"/>
      <c r="PBM2889" s="114"/>
      <c r="PBN2889" s="114"/>
      <c r="PBO2889" s="114"/>
      <c r="PBP2889" s="114"/>
      <c r="PBQ2889" s="114"/>
      <c r="PBR2889" s="114"/>
      <c r="PBS2889" s="114"/>
      <c r="PBT2889" s="114"/>
      <c r="PBU2889" s="114"/>
      <c r="PBV2889" s="114"/>
      <c r="PBW2889" s="114"/>
      <c r="PBX2889" s="114"/>
      <c r="PBY2889" s="114"/>
      <c r="PBZ2889" s="114"/>
      <c r="PCA2889" s="114"/>
      <c r="PCB2889" s="114"/>
      <c r="PCC2889" s="114"/>
      <c r="PCD2889" s="114"/>
      <c r="PCE2889" s="114"/>
      <c r="PCF2889" s="114"/>
      <c r="PCG2889" s="114"/>
      <c r="PCH2889" s="114"/>
      <c r="PCI2889" s="114"/>
      <c r="PCJ2889" s="114"/>
      <c r="PCK2889" s="114"/>
      <c r="PCL2889" s="114"/>
      <c r="PCM2889" s="114"/>
      <c r="PCN2889" s="114"/>
      <c r="PCO2889" s="114"/>
      <c r="PCP2889" s="114"/>
      <c r="PCQ2889" s="114"/>
      <c r="PCR2889" s="114"/>
      <c r="PCS2889" s="114"/>
      <c r="PCT2889" s="114"/>
      <c r="PCU2889" s="114"/>
      <c r="PCV2889" s="114"/>
      <c r="PCW2889" s="114"/>
      <c r="PCX2889" s="114"/>
      <c r="PCY2889" s="114"/>
      <c r="PCZ2889" s="114"/>
      <c r="PDA2889" s="114"/>
      <c r="PDB2889" s="114"/>
      <c r="PDC2889" s="114"/>
      <c r="PDD2889" s="114"/>
      <c r="PDE2889" s="114"/>
      <c r="PDF2889" s="114"/>
      <c r="PDG2889" s="114"/>
      <c r="PDH2889" s="114"/>
      <c r="PDI2889" s="114"/>
      <c r="PDJ2889" s="114"/>
      <c r="PDK2889" s="114"/>
      <c r="PDL2889" s="114"/>
      <c r="PDM2889" s="114"/>
      <c r="PDN2889" s="114"/>
      <c r="PDO2889" s="114"/>
      <c r="PDP2889" s="114"/>
      <c r="PDQ2889" s="114"/>
      <c r="PDR2889" s="114"/>
      <c r="PDS2889" s="114"/>
      <c r="PDT2889" s="114"/>
      <c r="PDU2889" s="114"/>
      <c r="PDV2889" s="114"/>
      <c r="PDW2889" s="114"/>
      <c r="PDX2889" s="114"/>
      <c r="PDY2889" s="114"/>
      <c r="PDZ2889" s="114"/>
      <c r="PEA2889" s="114"/>
      <c r="PEB2889" s="114"/>
      <c r="PEC2889" s="114"/>
      <c r="PED2889" s="114"/>
      <c r="PEE2889" s="114"/>
      <c r="PEF2889" s="114"/>
      <c r="PEG2889" s="114"/>
      <c r="PEH2889" s="114"/>
      <c r="PEI2889" s="114"/>
      <c r="PEJ2889" s="114"/>
      <c r="PEK2889" s="114"/>
      <c r="PEL2889" s="114"/>
      <c r="PEM2889" s="114"/>
      <c r="PEN2889" s="114"/>
      <c r="PEO2889" s="114"/>
      <c r="PEP2889" s="114"/>
      <c r="PEQ2889" s="114"/>
      <c r="PER2889" s="114"/>
      <c r="PES2889" s="114"/>
      <c r="PET2889" s="114"/>
      <c r="PEU2889" s="114"/>
      <c r="PEV2889" s="114"/>
      <c r="PEW2889" s="114"/>
      <c r="PEX2889" s="114"/>
      <c r="PEY2889" s="114"/>
      <c r="PEZ2889" s="114"/>
      <c r="PFA2889" s="114"/>
      <c r="PFB2889" s="114"/>
      <c r="PFC2889" s="114"/>
      <c r="PFD2889" s="114"/>
      <c r="PFE2889" s="114"/>
      <c r="PFF2889" s="114"/>
      <c r="PFG2889" s="114"/>
      <c r="PFH2889" s="114"/>
      <c r="PFI2889" s="114"/>
      <c r="PFJ2889" s="114"/>
      <c r="PFK2889" s="114"/>
      <c r="PFL2889" s="114"/>
      <c r="PFM2889" s="114"/>
      <c r="PFN2889" s="114"/>
      <c r="PFO2889" s="114"/>
      <c r="PFP2889" s="114"/>
      <c r="PFQ2889" s="114"/>
      <c r="PFR2889" s="114"/>
      <c r="PFS2889" s="114"/>
      <c r="PFT2889" s="114"/>
      <c r="PFU2889" s="114"/>
      <c r="PFV2889" s="114"/>
      <c r="PFW2889" s="114"/>
      <c r="PFX2889" s="114"/>
      <c r="PFY2889" s="114"/>
      <c r="PFZ2889" s="114"/>
      <c r="PGA2889" s="114"/>
      <c r="PGB2889" s="114"/>
      <c r="PGC2889" s="114"/>
      <c r="PGD2889" s="114"/>
      <c r="PGE2889" s="114"/>
      <c r="PGF2889" s="114"/>
      <c r="PGG2889" s="114"/>
      <c r="PGH2889" s="114"/>
      <c r="PGI2889" s="114"/>
      <c r="PGJ2889" s="114"/>
      <c r="PGK2889" s="114"/>
      <c r="PGL2889" s="114"/>
      <c r="PGM2889" s="114"/>
      <c r="PGN2889" s="114"/>
      <c r="PGO2889" s="114"/>
      <c r="PGP2889" s="114"/>
      <c r="PGQ2889" s="114"/>
      <c r="PGR2889" s="114"/>
      <c r="PGS2889" s="114"/>
      <c r="PGT2889" s="114"/>
      <c r="PGU2889" s="114"/>
      <c r="PGV2889" s="114"/>
      <c r="PGW2889" s="114"/>
      <c r="PGX2889" s="114"/>
      <c r="PGY2889" s="114"/>
      <c r="PGZ2889" s="114"/>
      <c r="PHA2889" s="114"/>
      <c r="PHB2889" s="114"/>
      <c r="PHC2889" s="114"/>
      <c r="PHD2889" s="114"/>
      <c r="PHE2889" s="114"/>
      <c r="PHF2889" s="114"/>
      <c r="PHG2889" s="114"/>
      <c r="PHH2889" s="114"/>
      <c r="PHI2889" s="114"/>
      <c r="PHJ2889" s="114"/>
      <c r="PHK2889" s="114"/>
      <c r="PHL2889" s="114"/>
      <c r="PHM2889" s="114"/>
      <c r="PHN2889" s="114"/>
      <c r="PHO2889" s="114"/>
      <c r="PHP2889" s="114"/>
      <c r="PHQ2889" s="114"/>
      <c r="PHR2889" s="114"/>
      <c r="PHS2889" s="114"/>
      <c r="PHT2889" s="114"/>
      <c r="PHU2889" s="114"/>
      <c r="PHV2889" s="114"/>
      <c r="PHW2889" s="114"/>
      <c r="PHX2889" s="114"/>
      <c r="PHY2889" s="114"/>
      <c r="PHZ2889" s="114"/>
      <c r="PIA2889" s="114"/>
      <c r="PIB2889" s="114"/>
      <c r="PIC2889" s="114"/>
      <c r="PID2889" s="114"/>
      <c r="PIE2889" s="114"/>
      <c r="PIF2889" s="114"/>
      <c r="PIG2889" s="114"/>
      <c r="PIH2889" s="114"/>
      <c r="PII2889" s="114"/>
      <c r="PIJ2889" s="114"/>
      <c r="PIK2889" s="114"/>
      <c r="PIL2889" s="114"/>
      <c r="PIM2889" s="114"/>
      <c r="PIN2889" s="114"/>
      <c r="PIO2889" s="114"/>
      <c r="PIP2889" s="114"/>
      <c r="PIQ2889" s="114"/>
      <c r="PIR2889" s="114"/>
      <c r="PIS2889" s="114"/>
      <c r="PIT2889" s="114"/>
      <c r="PIU2889" s="114"/>
      <c r="PIV2889" s="114"/>
      <c r="PIW2889" s="114"/>
      <c r="PIX2889" s="114"/>
      <c r="PIY2889" s="114"/>
      <c r="PIZ2889" s="114"/>
      <c r="PJA2889" s="114"/>
      <c r="PJB2889" s="114"/>
      <c r="PJC2889" s="114"/>
      <c r="PJD2889" s="114"/>
      <c r="PJE2889" s="114"/>
      <c r="PJF2889" s="114"/>
      <c r="PJG2889" s="114"/>
      <c r="PJH2889" s="114"/>
      <c r="PJI2889" s="114"/>
      <c r="PJJ2889" s="114"/>
      <c r="PJK2889" s="114"/>
      <c r="PJL2889" s="114"/>
      <c r="PJM2889" s="114"/>
      <c r="PJN2889" s="114"/>
      <c r="PJO2889" s="114"/>
      <c r="PJP2889" s="114"/>
      <c r="PJQ2889" s="114"/>
      <c r="PJR2889" s="114"/>
      <c r="PJS2889" s="114"/>
      <c r="PJT2889" s="114"/>
      <c r="PJU2889" s="114"/>
      <c r="PJV2889" s="114"/>
      <c r="PJW2889" s="114"/>
      <c r="PJX2889" s="114"/>
      <c r="PJY2889" s="114"/>
      <c r="PJZ2889" s="114"/>
      <c r="PKA2889" s="114"/>
      <c r="PKB2889" s="114"/>
      <c r="PKC2889" s="114"/>
      <c r="PKD2889" s="114"/>
      <c r="PKE2889" s="114"/>
      <c r="PKF2889" s="114"/>
      <c r="PKG2889" s="114"/>
      <c r="PKH2889" s="114"/>
      <c r="PKI2889" s="114"/>
      <c r="PKJ2889" s="114"/>
      <c r="PKK2889" s="114"/>
      <c r="PKL2889" s="114"/>
      <c r="PKM2889" s="114"/>
      <c r="PKN2889" s="114"/>
      <c r="PKO2889" s="114"/>
      <c r="PKP2889" s="114"/>
      <c r="PKQ2889" s="114"/>
      <c r="PKR2889" s="114"/>
      <c r="PKS2889" s="114"/>
      <c r="PKT2889" s="114"/>
      <c r="PKU2889" s="114"/>
      <c r="PKV2889" s="114"/>
      <c r="PKW2889" s="114"/>
      <c r="PKX2889" s="114"/>
      <c r="PKY2889" s="114"/>
      <c r="PKZ2889" s="114"/>
      <c r="PLA2889" s="114"/>
      <c r="PLB2889" s="114"/>
      <c r="PLC2889" s="114"/>
      <c r="PLD2889" s="114"/>
      <c r="PLE2889" s="114"/>
      <c r="PLF2889" s="114"/>
      <c r="PLG2889" s="114"/>
      <c r="PLH2889" s="114"/>
      <c r="PLI2889" s="114"/>
      <c r="PLJ2889" s="114"/>
      <c r="PLK2889" s="114"/>
      <c r="PLL2889" s="114"/>
      <c r="PLM2889" s="114"/>
      <c r="PLN2889" s="114"/>
      <c r="PLO2889" s="114"/>
      <c r="PLP2889" s="114"/>
      <c r="PLQ2889" s="114"/>
      <c r="PLR2889" s="114"/>
      <c r="PLS2889" s="114"/>
      <c r="PLT2889" s="114"/>
      <c r="PLU2889" s="114"/>
      <c r="PLV2889" s="114"/>
      <c r="PLW2889" s="114"/>
      <c r="PLX2889" s="114"/>
      <c r="PLY2889" s="114"/>
      <c r="PLZ2889" s="114"/>
      <c r="PMA2889" s="114"/>
      <c r="PMB2889" s="114"/>
      <c r="PMC2889" s="114"/>
      <c r="PMD2889" s="114"/>
      <c r="PME2889" s="114"/>
      <c r="PMF2889" s="114"/>
      <c r="PMG2889" s="114"/>
      <c r="PMH2889" s="114"/>
      <c r="PMI2889" s="114"/>
      <c r="PMJ2889" s="114"/>
      <c r="PMK2889" s="114"/>
      <c r="PML2889" s="114"/>
      <c r="PMM2889" s="114"/>
      <c r="PMN2889" s="114"/>
      <c r="PMO2889" s="114"/>
      <c r="PMP2889" s="114"/>
      <c r="PMQ2889" s="114"/>
      <c r="PMR2889" s="114"/>
      <c r="PMS2889" s="114"/>
      <c r="PMT2889" s="114"/>
      <c r="PMU2889" s="114"/>
      <c r="PMV2889" s="114"/>
      <c r="PMW2889" s="114"/>
      <c r="PMX2889" s="114"/>
      <c r="PMY2889" s="114"/>
      <c r="PMZ2889" s="114"/>
      <c r="PNA2889" s="114"/>
      <c r="PNB2889" s="114"/>
      <c r="PNC2889" s="114"/>
      <c r="PND2889" s="114"/>
      <c r="PNE2889" s="114"/>
      <c r="PNF2889" s="114"/>
      <c r="PNG2889" s="114"/>
      <c r="PNH2889" s="114"/>
      <c r="PNI2889" s="114"/>
      <c r="PNJ2889" s="114"/>
      <c r="PNK2889" s="114"/>
      <c r="PNL2889" s="114"/>
      <c r="PNM2889" s="114"/>
      <c r="PNN2889" s="114"/>
      <c r="PNO2889" s="114"/>
      <c r="PNP2889" s="114"/>
      <c r="PNQ2889" s="114"/>
      <c r="PNR2889" s="114"/>
      <c r="PNS2889" s="114"/>
      <c r="PNT2889" s="114"/>
      <c r="PNU2889" s="114"/>
      <c r="PNV2889" s="114"/>
      <c r="PNW2889" s="114"/>
      <c r="PNX2889" s="114"/>
      <c r="PNY2889" s="114"/>
      <c r="PNZ2889" s="114"/>
      <c r="POA2889" s="114"/>
      <c r="POB2889" s="114"/>
      <c r="POC2889" s="114"/>
      <c r="POD2889" s="114"/>
      <c r="POE2889" s="114"/>
      <c r="POF2889" s="114"/>
      <c r="POG2889" s="114"/>
      <c r="POH2889" s="114"/>
      <c r="POI2889" s="114"/>
      <c r="POJ2889" s="114"/>
      <c r="POK2889" s="114"/>
      <c r="POL2889" s="114"/>
      <c r="POM2889" s="114"/>
      <c r="PON2889" s="114"/>
      <c r="POO2889" s="114"/>
      <c r="POP2889" s="114"/>
      <c r="POQ2889" s="114"/>
      <c r="POR2889" s="114"/>
      <c r="POS2889" s="114"/>
      <c r="POT2889" s="114"/>
      <c r="POU2889" s="114"/>
      <c r="POV2889" s="114"/>
      <c r="POW2889" s="114"/>
      <c r="POX2889" s="114"/>
      <c r="POY2889" s="114"/>
      <c r="POZ2889" s="114"/>
      <c r="PPA2889" s="114"/>
      <c r="PPB2889" s="114"/>
      <c r="PPC2889" s="114"/>
      <c r="PPD2889" s="114"/>
      <c r="PPE2889" s="114"/>
      <c r="PPF2889" s="114"/>
      <c r="PPG2889" s="114"/>
      <c r="PPH2889" s="114"/>
      <c r="PPI2889" s="114"/>
      <c r="PPJ2889" s="114"/>
      <c r="PPK2889" s="114"/>
      <c r="PPL2889" s="114"/>
      <c r="PPM2889" s="114"/>
      <c r="PPN2889" s="114"/>
      <c r="PPO2889" s="114"/>
      <c r="PPP2889" s="114"/>
      <c r="PPQ2889" s="114"/>
      <c r="PPR2889" s="114"/>
      <c r="PPS2889" s="114"/>
      <c r="PPT2889" s="114"/>
      <c r="PPU2889" s="114"/>
      <c r="PPV2889" s="114"/>
      <c r="PPW2889" s="114"/>
      <c r="PPX2889" s="114"/>
      <c r="PPY2889" s="114"/>
      <c r="PPZ2889" s="114"/>
      <c r="PQA2889" s="114"/>
      <c r="PQB2889" s="114"/>
      <c r="PQC2889" s="114"/>
      <c r="PQD2889" s="114"/>
      <c r="PQE2889" s="114"/>
      <c r="PQF2889" s="114"/>
      <c r="PQG2889" s="114"/>
      <c r="PQH2889" s="114"/>
      <c r="PQI2889" s="114"/>
      <c r="PQJ2889" s="114"/>
      <c r="PQK2889" s="114"/>
      <c r="PQL2889" s="114"/>
      <c r="PQM2889" s="114"/>
      <c r="PQN2889" s="114"/>
      <c r="PQO2889" s="114"/>
      <c r="PQP2889" s="114"/>
      <c r="PQQ2889" s="114"/>
      <c r="PQR2889" s="114"/>
      <c r="PQS2889" s="114"/>
      <c r="PQT2889" s="114"/>
      <c r="PQU2889" s="114"/>
      <c r="PQV2889" s="114"/>
      <c r="PQW2889" s="114"/>
      <c r="PQX2889" s="114"/>
      <c r="PQY2889" s="114"/>
      <c r="PQZ2889" s="114"/>
      <c r="PRA2889" s="114"/>
      <c r="PRB2889" s="114"/>
      <c r="PRC2889" s="114"/>
      <c r="PRD2889" s="114"/>
      <c r="PRE2889" s="114"/>
      <c r="PRF2889" s="114"/>
      <c r="PRG2889" s="114"/>
      <c r="PRH2889" s="114"/>
      <c r="PRI2889" s="114"/>
      <c r="PRJ2889" s="114"/>
      <c r="PRK2889" s="114"/>
      <c r="PRL2889" s="114"/>
      <c r="PRM2889" s="114"/>
      <c r="PRN2889" s="114"/>
      <c r="PRO2889" s="114"/>
      <c r="PRP2889" s="114"/>
      <c r="PRQ2889" s="114"/>
      <c r="PRR2889" s="114"/>
      <c r="PRS2889" s="114"/>
      <c r="PRT2889" s="114"/>
      <c r="PRU2889" s="114"/>
      <c r="PRV2889" s="114"/>
      <c r="PRW2889" s="114"/>
      <c r="PRX2889" s="114"/>
      <c r="PRY2889" s="114"/>
      <c r="PRZ2889" s="114"/>
      <c r="PSA2889" s="114"/>
      <c r="PSB2889" s="114"/>
      <c r="PSC2889" s="114"/>
      <c r="PSD2889" s="114"/>
      <c r="PSE2889" s="114"/>
      <c r="PSF2889" s="114"/>
      <c r="PSG2889" s="114"/>
      <c r="PSH2889" s="114"/>
      <c r="PSI2889" s="114"/>
      <c r="PSJ2889" s="114"/>
      <c r="PSK2889" s="114"/>
      <c r="PSL2889" s="114"/>
      <c r="PSM2889" s="114"/>
      <c r="PSN2889" s="114"/>
      <c r="PSO2889" s="114"/>
      <c r="PSP2889" s="114"/>
      <c r="PSQ2889" s="114"/>
      <c r="PSR2889" s="114"/>
      <c r="PSS2889" s="114"/>
      <c r="PST2889" s="114"/>
      <c r="PSU2889" s="114"/>
      <c r="PSV2889" s="114"/>
      <c r="PSW2889" s="114"/>
      <c r="PSX2889" s="114"/>
      <c r="PSY2889" s="114"/>
      <c r="PSZ2889" s="114"/>
      <c r="PTA2889" s="114"/>
      <c r="PTB2889" s="114"/>
      <c r="PTC2889" s="114"/>
      <c r="PTD2889" s="114"/>
      <c r="PTE2889" s="114"/>
      <c r="PTF2889" s="114"/>
      <c r="PTG2889" s="114"/>
      <c r="PTH2889" s="114"/>
      <c r="PTI2889" s="114"/>
      <c r="PTJ2889" s="114"/>
      <c r="PTK2889" s="114"/>
      <c r="PTL2889" s="114"/>
      <c r="PTM2889" s="114"/>
      <c r="PTN2889" s="114"/>
      <c r="PTO2889" s="114"/>
      <c r="PTP2889" s="114"/>
      <c r="PTQ2889" s="114"/>
      <c r="PTR2889" s="114"/>
      <c r="PTS2889" s="114"/>
      <c r="PTT2889" s="114"/>
      <c r="PTU2889" s="114"/>
      <c r="PTV2889" s="114"/>
      <c r="PTW2889" s="114"/>
      <c r="PTX2889" s="114"/>
      <c r="PTY2889" s="114"/>
      <c r="PTZ2889" s="114"/>
      <c r="PUA2889" s="114"/>
      <c r="PUB2889" s="114"/>
      <c r="PUC2889" s="114"/>
      <c r="PUD2889" s="114"/>
      <c r="PUE2889" s="114"/>
      <c r="PUF2889" s="114"/>
      <c r="PUG2889" s="114"/>
      <c r="PUH2889" s="114"/>
      <c r="PUI2889" s="114"/>
      <c r="PUJ2889" s="114"/>
      <c r="PUK2889" s="114"/>
      <c r="PUL2889" s="114"/>
      <c r="PUM2889" s="114"/>
      <c r="PUN2889" s="114"/>
      <c r="PUO2889" s="114"/>
      <c r="PUP2889" s="114"/>
      <c r="PUQ2889" s="114"/>
      <c r="PUR2889" s="114"/>
      <c r="PUS2889" s="114"/>
      <c r="PUT2889" s="114"/>
      <c r="PUU2889" s="114"/>
      <c r="PUV2889" s="114"/>
      <c r="PUW2889" s="114"/>
      <c r="PUX2889" s="114"/>
      <c r="PUY2889" s="114"/>
      <c r="PUZ2889" s="114"/>
      <c r="PVA2889" s="114"/>
      <c r="PVB2889" s="114"/>
      <c r="PVC2889" s="114"/>
      <c r="PVD2889" s="114"/>
      <c r="PVE2889" s="114"/>
      <c r="PVF2889" s="114"/>
      <c r="PVG2889" s="114"/>
      <c r="PVH2889" s="114"/>
      <c r="PVI2889" s="114"/>
      <c r="PVJ2889" s="114"/>
      <c r="PVK2889" s="114"/>
      <c r="PVL2889" s="114"/>
      <c r="PVM2889" s="114"/>
      <c r="PVN2889" s="114"/>
      <c r="PVO2889" s="114"/>
      <c r="PVP2889" s="114"/>
      <c r="PVQ2889" s="114"/>
      <c r="PVR2889" s="114"/>
      <c r="PVS2889" s="114"/>
      <c r="PVT2889" s="114"/>
      <c r="PVU2889" s="114"/>
      <c r="PVV2889" s="114"/>
      <c r="PVW2889" s="114"/>
      <c r="PVX2889" s="114"/>
      <c r="PVY2889" s="114"/>
      <c r="PVZ2889" s="114"/>
      <c r="PWA2889" s="114"/>
      <c r="PWB2889" s="114"/>
      <c r="PWC2889" s="114"/>
      <c r="PWD2889" s="114"/>
      <c r="PWE2889" s="114"/>
      <c r="PWF2889" s="114"/>
      <c r="PWG2889" s="114"/>
      <c r="PWH2889" s="114"/>
      <c r="PWI2889" s="114"/>
      <c r="PWJ2889" s="114"/>
      <c r="PWK2889" s="114"/>
      <c r="PWL2889" s="114"/>
      <c r="PWM2889" s="114"/>
      <c r="PWN2889" s="114"/>
      <c r="PWO2889" s="114"/>
      <c r="PWP2889" s="114"/>
      <c r="PWQ2889" s="114"/>
      <c r="PWR2889" s="114"/>
      <c r="PWS2889" s="114"/>
      <c r="PWT2889" s="114"/>
      <c r="PWU2889" s="114"/>
      <c r="PWV2889" s="114"/>
      <c r="PWW2889" s="114"/>
      <c r="PWX2889" s="114"/>
      <c r="PWY2889" s="114"/>
      <c r="PWZ2889" s="114"/>
      <c r="PXA2889" s="114"/>
      <c r="PXB2889" s="114"/>
      <c r="PXC2889" s="114"/>
      <c r="PXD2889" s="114"/>
      <c r="PXE2889" s="114"/>
      <c r="PXF2889" s="114"/>
      <c r="PXG2889" s="114"/>
      <c r="PXH2889" s="114"/>
      <c r="PXI2889" s="114"/>
      <c r="PXJ2889" s="114"/>
      <c r="PXK2889" s="114"/>
      <c r="PXL2889" s="114"/>
      <c r="PXM2889" s="114"/>
      <c r="PXN2889" s="114"/>
      <c r="PXO2889" s="114"/>
      <c r="PXP2889" s="114"/>
      <c r="PXQ2889" s="114"/>
      <c r="PXR2889" s="114"/>
      <c r="PXS2889" s="114"/>
      <c r="PXT2889" s="114"/>
      <c r="PXU2889" s="114"/>
      <c r="PXV2889" s="114"/>
      <c r="PXW2889" s="114"/>
      <c r="PXX2889" s="114"/>
      <c r="PXY2889" s="114"/>
      <c r="PXZ2889" s="114"/>
      <c r="PYA2889" s="114"/>
      <c r="PYB2889" s="114"/>
      <c r="PYC2889" s="114"/>
      <c r="PYD2889" s="114"/>
      <c r="PYE2889" s="114"/>
      <c r="PYF2889" s="114"/>
      <c r="PYG2889" s="114"/>
      <c r="PYH2889" s="114"/>
      <c r="PYI2889" s="114"/>
      <c r="PYJ2889" s="114"/>
      <c r="PYK2889" s="114"/>
      <c r="PYL2889" s="114"/>
      <c r="PYM2889" s="114"/>
      <c r="PYN2889" s="114"/>
      <c r="PYO2889" s="114"/>
      <c r="PYP2889" s="114"/>
      <c r="PYQ2889" s="114"/>
      <c r="PYR2889" s="114"/>
      <c r="PYS2889" s="114"/>
      <c r="PYT2889" s="114"/>
      <c r="PYU2889" s="114"/>
      <c r="PYV2889" s="114"/>
      <c r="PYW2889" s="114"/>
      <c r="PYX2889" s="114"/>
      <c r="PYY2889" s="114"/>
      <c r="PYZ2889" s="114"/>
      <c r="PZA2889" s="114"/>
      <c r="PZB2889" s="114"/>
      <c r="PZC2889" s="114"/>
      <c r="PZD2889" s="114"/>
      <c r="PZE2889" s="114"/>
      <c r="PZF2889" s="114"/>
      <c r="PZG2889" s="114"/>
      <c r="PZH2889" s="114"/>
      <c r="PZI2889" s="114"/>
      <c r="PZJ2889" s="114"/>
      <c r="PZK2889" s="114"/>
      <c r="PZL2889" s="114"/>
      <c r="PZM2889" s="114"/>
      <c r="PZN2889" s="114"/>
      <c r="PZO2889" s="114"/>
      <c r="PZP2889" s="114"/>
      <c r="PZQ2889" s="114"/>
      <c r="PZR2889" s="114"/>
      <c r="PZS2889" s="114"/>
      <c r="PZT2889" s="114"/>
      <c r="PZU2889" s="114"/>
      <c r="PZV2889" s="114"/>
      <c r="PZW2889" s="114"/>
      <c r="PZX2889" s="114"/>
      <c r="PZY2889" s="114"/>
      <c r="PZZ2889" s="114"/>
      <c r="QAA2889" s="114"/>
      <c r="QAB2889" s="114"/>
      <c r="QAC2889" s="114"/>
      <c r="QAD2889" s="114"/>
      <c r="QAE2889" s="114"/>
      <c r="QAF2889" s="114"/>
      <c r="QAG2889" s="114"/>
      <c r="QAH2889" s="114"/>
      <c r="QAI2889" s="114"/>
      <c r="QAJ2889" s="114"/>
      <c r="QAK2889" s="114"/>
      <c r="QAL2889" s="114"/>
      <c r="QAM2889" s="114"/>
      <c r="QAN2889" s="114"/>
      <c r="QAO2889" s="114"/>
      <c r="QAP2889" s="114"/>
      <c r="QAQ2889" s="114"/>
      <c r="QAR2889" s="114"/>
      <c r="QAS2889" s="114"/>
      <c r="QAT2889" s="114"/>
      <c r="QAU2889" s="114"/>
      <c r="QAV2889" s="114"/>
      <c r="QAW2889" s="114"/>
      <c r="QAX2889" s="114"/>
      <c r="QAY2889" s="114"/>
      <c r="QAZ2889" s="114"/>
      <c r="QBA2889" s="114"/>
      <c r="QBB2889" s="114"/>
      <c r="QBC2889" s="114"/>
      <c r="QBD2889" s="114"/>
      <c r="QBE2889" s="114"/>
      <c r="QBF2889" s="114"/>
      <c r="QBG2889" s="114"/>
      <c r="QBH2889" s="114"/>
      <c r="QBI2889" s="114"/>
      <c r="QBJ2889" s="114"/>
      <c r="QBK2889" s="114"/>
      <c r="QBL2889" s="114"/>
      <c r="QBM2889" s="114"/>
      <c r="QBN2889" s="114"/>
      <c r="QBO2889" s="114"/>
      <c r="QBP2889" s="114"/>
      <c r="QBQ2889" s="114"/>
      <c r="QBR2889" s="114"/>
      <c r="QBS2889" s="114"/>
      <c r="QBT2889" s="114"/>
      <c r="QBU2889" s="114"/>
      <c r="QBV2889" s="114"/>
      <c r="QBW2889" s="114"/>
      <c r="QBX2889" s="114"/>
      <c r="QBY2889" s="114"/>
      <c r="QBZ2889" s="114"/>
      <c r="QCA2889" s="114"/>
      <c r="QCB2889" s="114"/>
      <c r="QCC2889" s="114"/>
      <c r="QCD2889" s="114"/>
      <c r="QCE2889" s="114"/>
      <c r="QCF2889" s="114"/>
      <c r="QCG2889" s="114"/>
      <c r="QCH2889" s="114"/>
      <c r="QCI2889" s="114"/>
      <c r="QCJ2889" s="114"/>
      <c r="QCK2889" s="114"/>
      <c r="QCL2889" s="114"/>
      <c r="QCM2889" s="114"/>
      <c r="QCN2889" s="114"/>
      <c r="QCO2889" s="114"/>
      <c r="QCP2889" s="114"/>
      <c r="QCQ2889" s="114"/>
      <c r="QCR2889" s="114"/>
      <c r="QCS2889" s="114"/>
      <c r="QCT2889" s="114"/>
      <c r="QCU2889" s="114"/>
      <c r="QCV2889" s="114"/>
      <c r="QCW2889" s="114"/>
      <c r="QCX2889" s="114"/>
      <c r="QCY2889" s="114"/>
      <c r="QCZ2889" s="114"/>
      <c r="QDA2889" s="114"/>
      <c r="QDB2889" s="114"/>
      <c r="QDC2889" s="114"/>
      <c r="QDD2889" s="114"/>
      <c r="QDE2889" s="114"/>
      <c r="QDF2889" s="114"/>
      <c r="QDG2889" s="114"/>
      <c r="QDH2889" s="114"/>
      <c r="QDI2889" s="114"/>
      <c r="QDJ2889" s="114"/>
      <c r="QDK2889" s="114"/>
      <c r="QDL2889" s="114"/>
      <c r="QDM2889" s="114"/>
      <c r="QDN2889" s="114"/>
      <c r="QDO2889" s="114"/>
      <c r="QDP2889" s="114"/>
      <c r="QDQ2889" s="114"/>
      <c r="QDR2889" s="114"/>
      <c r="QDS2889" s="114"/>
      <c r="QDT2889" s="114"/>
      <c r="QDU2889" s="114"/>
      <c r="QDV2889" s="114"/>
      <c r="QDW2889" s="114"/>
      <c r="QDX2889" s="114"/>
      <c r="QDY2889" s="114"/>
      <c r="QDZ2889" s="114"/>
      <c r="QEA2889" s="114"/>
      <c r="QEB2889" s="114"/>
      <c r="QEC2889" s="114"/>
      <c r="QED2889" s="114"/>
      <c r="QEE2889" s="114"/>
      <c r="QEF2889" s="114"/>
      <c r="QEG2889" s="114"/>
      <c r="QEH2889" s="114"/>
      <c r="QEI2889" s="114"/>
      <c r="QEJ2889" s="114"/>
      <c r="QEK2889" s="114"/>
      <c r="QEL2889" s="114"/>
      <c r="QEM2889" s="114"/>
      <c r="QEN2889" s="114"/>
      <c r="QEO2889" s="114"/>
      <c r="QEP2889" s="114"/>
      <c r="QEQ2889" s="114"/>
      <c r="QER2889" s="114"/>
      <c r="QES2889" s="114"/>
      <c r="QET2889" s="114"/>
      <c r="QEU2889" s="114"/>
      <c r="QEV2889" s="114"/>
      <c r="QEW2889" s="114"/>
      <c r="QEX2889" s="114"/>
      <c r="QEY2889" s="114"/>
      <c r="QEZ2889" s="114"/>
      <c r="QFA2889" s="114"/>
      <c r="QFB2889" s="114"/>
      <c r="QFC2889" s="114"/>
      <c r="QFD2889" s="114"/>
      <c r="QFE2889" s="114"/>
      <c r="QFF2889" s="114"/>
      <c r="QFG2889" s="114"/>
      <c r="QFH2889" s="114"/>
      <c r="QFI2889" s="114"/>
      <c r="QFJ2889" s="114"/>
      <c r="QFK2889" s="114"/>
      <c r="QFL2889" s="114"/>
      <c r="QFM2889" s="114"/>
      <c r="QFN2889" s="114"/>
      <c r="QFO2889" s="114"/>
      <c r="QFP2889" s="114"/>
      <c r="QFQ2889" s="114"/>
      <c r="QFR2889" s="114"/>
      <c r="QFS2889" s="114"/>
      <c r="QFT2889" s="114"/>
      <c r="QFU2889" s="114"/>
      <c r="QFV2889" s="114"/>
      <c r="QFW2889" s="114"/>
      <c r="QFX2889" s="114"/>
      <c r="QFY2889" s="114"/>
      <c r="QFZ2889" s="114"/>
      <c r="QGA2889" s="114"/>
      <c r="QGB2889" s="114"/>
      <c r="QGC2889" s="114"/>
      <c r="QGD2889" s="114"/>
      <c r="QGE2889" s="114"/>
      <c r="QGF2889" s="114"/>
      <c r="QGG2889" s="114"/>
      <c r="QGH2889" s="114"/>
      <c r="QGI2889" s="114"/>
      <c r="QGJ2889" s="114"/>
      <c r="QGK2889" s="114"/>
      <c r="QGL2889" s="114"/>
      <c r="QGM2889" s="114"/>
      <c r="QGN2889" s="114"/>
      <c r="QGO2889" s="114"/>
      <c r="QGP2889" s="114"/>
      <c r="QGQ2889" s="114"/>
      <c r="QGR2889" s="114"/>
      <c r="QGS2889" s="114"/>
      <c r="QGT2889" s="114"/>
      <c r="QGU2889" s="114"/>
      <c r="QGV2889" s="114"/>
      <c r="QGW2889" s="114"/>
      <c r="QGX2889" s="114"/>
      <c r="QGY2889" s="114"/>
      <c r="QGZ2889" s="114"/>
      <c r="QHA2889" s="114"/>
      <c r="QHB2889" s="114"/>
      <c r="QHC2889" s="114"/>
      <c r="QHD2889" s="114"/>
      <c r="QHE2889" s="114"/>
      <c r="QHF2889" s="114"/>
      <c r="QHG2889" s="114"/>
      <c r="QHH2889" s="114"/>
      <c r="QHI2889" s="114"/>
      <c r="QHJ2889" s="114"/>
      <c r="QHK2889" s="114"/>
      <c r="QHL2889" s="114"/>
      <c r="QHM2889" s="114"/>
      <c r="QHN2889" s="114"/>
      <c r="QHO2889" s="114"/>
      <c r="QHP2889" s="114"/>
      <c r="QHQ2889" s="114"/>
      <c r="QHR2889" s="114"/>
      <c r="QHS2889" s="114"/>
      <c r="QHT2889" s="114"/>
      <c r="QHU2889" s="114"/>
      <c r="QHV2889" s="114"/>
      <c r="QHW2889" s="114"/>
      <c r="QHX2889" s="114"/>
      <c r="QHY2889" s="114"/>
      <c r="QHZ2889" s="114"/>
      <c r="QIA2889" s="114"/>
      <c r="QIB2889" s="114"/>
      <c r="QIC2889" s="114"/>
      <c r="QID2889" s="114"/>
      <c r="QIE2889" s="114"/>
      <c r="QIF2889" s="114"/>
      <c r="QIG2889" s="114"/>
      <c r="QIH2889" s="114"/>
      <c r="QII2889" s="114"/>
      <c r="QIJ2889" s="114"/>
      <c r="QIK2889" s="114"/>
      <c r="QIL2889" s="114"/>
      <c r="QIM2889" s="114"/>
      <c r="QIN2889" s="114"/>
      <c r="QIO2889" s="114"/>
      <c r="QIP2889" s="114"/>
      <c r="QIQ2889" s="114"/>
      <c r="QIR2889" s="114"/>
      <c r="QIS2889" s="114"/>
      <c r="QIT2889" s="114"/>
      <c r="QIU2889" s="114"/>
      <c r="QIV2889" s="114"/>
      <c r="QIW2889" s="114"/>
      <c r="QIX2889" s="114"/>
      <c r="QIY2889" s="114"/>
      <c r="QIZ2889" s="114"/>
      <c r="QJA2889" s="114"/>
      <c r="QJB2889" s="114"/>
      <c r="QJC2889" s="114"/>
      <c r="QJD2889" s="114"/>
      <c r="QJE2889" s="114"/>
      <c r="QJF2889" s="114"/>
      <c r="QJG2889" s="114"/>
      <c r="QJH2889" s="114"/>
      <c r="QJI2889" s="114"/>
      <c r="QJJ2889" s="114"/>
      <c r="QJK2889" s="114"/>
      <c r="QJL2889" s="114"/>
      <c r="QJM2889" s="114"/>
      <c r="QJN2889" s="114"/>
      <c r="QJO2889" s="114"/>
      <c r="QJP2889" s="114"/>
      <c r="QJQ2889" s="114"/>
      <c r="QJR2889" s="114"/>
      <c r="QJS2889" s="114"/>
      <c r="QJT2889" s="114"/>
      <c r="QJU2889" s="114"/>
      <c r="QJV2889" s="114"/>
      <c r="QJW2889" s="114"/>
      <c r="QJX2889" s="114"/>
      <c r="QJY2889" s="114"/>
      <c r="QJZ2889" s="114"/>
      <c r="QKA2889" s="114"/>
      <c r="QKB2889" s="114"/>
      <c r="QKC2889" s="114"/>
      <c r="QKD2889" s="114"/>
      <c r="QKE2889" s="114"/>
      <c r="QKF2889" s="114"/>
      <c r="QKG2889" s="114"/>
      <c r="QKH2889" s="114"/>
      <c r="QKI2889" s="114"/>
      <c r="QKJ2889" s="114"/>
      <c r="QKK2889" s="114"/>
      <c r="QKL2889" s="114"/>
      <c r="QKM2889" s="114"/>
      <c r="QKN2889" s="114"/>
      <c r="QKO2889" s="114"/>
      <c r="QKP2889" s="114"/>
      <c r="QKQ2889" s="114"/>
      <c r="QKR2889" s="114"/>
      <c r="QKS2889" s="114"/>
      <c r="QKT2889" s="114"/>
      <c r="QKU2889" s="114"/>
      <c r="QKV2889" s="114"/>
      <c r="QKW2889" s="114"/>
      <c r="QKX2889" s="114"/>
      <c r="QKY2889" s="114"/>
      <c r="QKZ2889" s="114"/>
      <c r="QLA2889" s="114"/>
      <c r="QLB2889" s="114"/>
      <c r="QLC2889" s="114"/>
      <c r="QLD2889" s="114"/>
      <c r="QLE2889" s="114"/>
      <c r="QLF2889" s="114"/>
      <c r="QLG2889" s="114"/>
      <c r="QLH2889" s="114"/>
      <c r="QLI2889" s="114"/>
      <c r="QLJ2889" s="114"/>
      <c r="QLK2889" s="114"/>
      <c r="QLL2889" s="114"/>
      <c r="QLM2889" s="114"/>
      <c r="QLN2889" s="114"/>
      <c r="QLO2889" s="114"/>
      <c r="QLP2889" s="114"/>
      <c r="QLQ2889" s="114"/>
      <c r="QLR2889" s="114"/>
      <c r="QLS2889" s="114"/>
      <c r="QLT2889" s="114"/>
      <c r="QLU2889" s="114"/>
      <c r="QLV2889" s="114"/>
      <c r="QLW2889" s="114"/>
      <c r="QLX2889" s="114"/>
      <c r="QLY2889" s="114"/>
      <c r="QLZ2889" s="114"/>
      <c r="QMA2889" s="114"/>
      <c r="QMB2889" s="114"/>
      <c r="QMC2889" s="114"/>
      <c r="QMD2889" s="114"/>
      <c r="QME2889" s="114"/>
      <c r="QMF2889" s="114"/>
      <c r="QMG2889" s="114"/>
      <c r="QMH2889" s="114"/>
      <c r="QMI2889" s="114"/>
      <c r="QMJ2889" s="114"/>
      <c r="QMK2889" s="114"/>
      <c r="QML2889" s="114"/>
      <c r="QMM2889" s="114"/>
      <c r="QMN2889" s="114"/>
      <c r="QMO2889" s="114"/>
      <c r="QMP2889" s="114"/>
      <c r="QMQ2889" s="114"/>
      <c r="QMR2889" s="114"/>
      <c r="QMS2889" s="114"/>
      <c r="QMT2889" s="114"/>
      <c r="QMU2889" s="114"/>
      <c r="QMV2889" s="114"/>
      <c r="QMW2889" s="114"/>
      <c r="QMX2889" s="114"/>
      <c r="QMY2889" s="114"/>
      <c r="QMZ2889" s="114"/>
      <c r="QNA2889" s="114"/>
      <c r="QNB2889" s="114"/>
      <c r="QNC2889" s="114"/>
      <c r="QND2889" s="114"/>
      <c r="QNE2889" s="114"/>
      <c r="QNF2889" s="114"/>
      <c r="QNG2889" s="114"/>
      <c r="QNH2889" s="114"/>
      <c r="QNI2889" s="114"/>
      <c r="QNJ2889" s="114"/>
      <c r="QNK2889" s="114"/>
      <c r="QNL2889" s="114"/>
      <c r="QNM2889" s="114"/>
      <c r="QNN2889" s="114"/>
      <c r="QNO2889" s="114"/>
      <c r="QNP2889" s="114"/>
      <c r="QNQ2889" s="114"/>
      <c r="QNR2889" s="114"/>
      <c r="QNS2889" s="114"/>
      <c r="QNT2889" s="114"/>
      <c r="QNU2889" s="114"/>
      <c r="QNV2889" s="114"/>
      <c r="QNW2889" s="114"/>
      <c r="QNX2889" s="114"/>
      <c r="QNY2889" s="114"/>
      <c r="QNZ2889" s="114"/>
      <c r="QOA2889" s="114"/>
      <c r="QOB2889" s="114"/>
      <c r="QOC2889" s="114"/>
      <c r="QOD2889" s="114"/>
      <c r="QOE2889" s="114"/>
      <c r="QOF2889" s="114"/>
      <c r="QOG2889" s="114"/>
      <c r="QOH2889" s="114"/>
      <c r="QOI2889" s="114"/>
      <c r="QOJ2889" s="114"/>
      <c r="QOK2889" s="114"/>
      <c r="QOL2889" s="114"/>
      <c r="QOM2889" s="114"/>
      <c r="QON2889" s="114"/>
      <c r="QOO2889" s="114"/>
      <c r="QOP2889" s="114"/>
      <c r="QOQ2889" s="114"/>
      <c r="QOR2889" s="114"/>
      <c r="QOS2889" s="114"/>
      <c r="QOT2889" s="114"/>
      <c r="QOU2889" s="114"/>
      <c r="QOV2889" s="114"/>
      <c r="QOW2889" s="114"/>
      <c r="QOX2889" s="114"/>
      <c r="QOY2889" s="114"/>
      <c r="QOZ2889" s="114"/>
      <c r="QPA2889" s="114"/>
      <c r="QPB2889" s="114"/>
      <c r="QPC2889" s="114"/>
      <c r="QPD2889" s="114"/>
      <c r="QPE2889" s="114"/>
      <c r="QPF2889" s="114"/>
      <c r="QPG2889" s="114"/>
      <c r="QPH2889" s="114"/>
      <c r="QPI2889" s="114"/>
      <c r="QPJ2889" s="114"/>
      <c r="QPK2889" s="114"/>
      <c r="QPL2889" s="114"/>
      <c r="QPM2889" s="114"/>
      <c r="QPN2889" s="114"/>
      <c r="QPO2889" s="114"/>
      <c r="QPP2889" s="114"/>
      <c r="QPQ2889" s="114"/>
      <c r="QPR2889" s="114"/>
      <c r="QPS2889" s="114"/>
      <c r="QPT2889" s="114"/>
      <c r="QPU2889" s="114"/>
      <c r="QPV2889" s="114"/>
      <c r="QPW2889" s="114"/>
      <c r="QPX2889" s="114"/>
      <c r="QPY2889" s="114"/>
      <c r="QPZ2889" s="114"/>
      <c r="QQA2889" s="114"/>
      <c r="QQB2889" s="114"/>
      <c r="QQC2889" s="114"/>
      <c r="QQD2889" s="114"/>
      <c r="QQE2889" s="114"/>
      <c r="QQF2889" s="114"/>
      <c r="QQG2889" s="114"/>
      <c r="QQH2889" s="114"/>
      <c r="QQI2889" s="114"/>
      <c r="QQJ2889" s="114"/>
      <c r="QQK2889" s="114"/>
      <c r="QQL2889" s="114"/>
      <c r="QQM2889" s="114"/>
      <c r="QQN2889" s="114"/>
      <c r="QQO2889" s="114"/>
      <c r="QQP2889" s="114"/>
      <c r="QQQ2889" s="114"/>
      <c r="QQR2889" s="114"/>
      <c r="QQS2889" s="114"/>
      <c r="QQT2889" s="114"/>
      <c r="QQU2889" s="114"/>
      <c r="QQV2889" s="114"/>
      <c r="QQW2889" s="114"/>
      <c r="QQX2889" s="114"/>
      <c r="QQY2889" s="114"/>
      <c r="QQZ2889" s="114"/>
      <c r="QRA2889" s="114"/>
      <c r="QRB2889" s="114"/>
      <c r="QRC2889" s="114"/>
      <c r="QRD2889" s="114"/>
      <c r="QRE2889" s="114"/>
      <c r="QRF2889" s="114"/>
      <c r="QRG2889" s="114"/>
      <c r="QRH2889" s="114"/>
      <c r="QRI2889" s="114"/>
      <c r="QRJ2889" s="114"/>
      <c r="QRK2889" s="114"/>
      <c r="QRL2889" s="114"/>
      <c r="QRM2889" s="114"/>
      <c r="QRN2889" s="114"/>
      <c r="QRO2889" s="114"/>
      <c r="QRP2889" s="114"/>
      <c r="QRQ2889" s="114"/>
      <c r="QRR2889" s="114"/>
      <c r="QRS2889" s="114"/>
      <c r="QRT2889" s="114"/>
      <c r="QRU2889" s="114"/>
      <c r="QRV2889" s="114"/>
      <c r="QRW2889" s="114"/>
      <c r="QRX2889" s="114"/>
      <c r="QRY2889" s="114"/>
      <c r="QRZ2889" s="114"/>
      <c r="QSA2889" s="114"/>
      <c r="QSB2889" s="114"/>
      <c r="QSC2889" s="114"/>
      <c r="QSD2889" s="114"/>
      <c r="QSE2889" s="114"/>
      <c r="QSF2889" s="114"/>
      <c r="QSG2889" s="114"/>
      <c r="QSH2889" s="114"/>
      <c r="QSI2889" s="114"/>
      <c r="QSJ2889" s="114"/>
      <c r="QSK2889" s="114"/>
      <c r="QSL2889" s="114"/>
      <c r="QSM2889" s="114"/>
      <c r="QSN2889" s="114"/>
      <c r="QSO2889" s="114"/>
      <c r="QSP2889" s="114"/>
      <c r="QSQ2889" s="114"/>
      <c r="QSR2889" s="114"/>
      <c r="QSS2889" s="114"/>
      <c r="QST2889" s="114"/>
      <c r="QSU2889" s="114"/>
      <c r="QSV2889" s="114"/>
      <c r="QSW2889" s="114"/>
      <c r="QSX2889" s="114"/>
      <c r="QSY2889" s="114"/>
      <c r="QSZ2889" s="114"/>
      <c r="QTA2889" s="114"/>
      <c r="QTB2889" s="114"/>
      <c r="QTC2889" s="114"/>
      <c r="QTD2889" s="114"/>
      <c r="QTE2889" s="114"/>
      <c r="QTF2889" s="114"/>
      <c r="QTG2889" s="114"/>
      <c r="QTH2889" s="114"/>
      <c r="QTI2889" s="114"/>
      <c r="QTJ2889" s="114"/>
      <c r="QTK2889" s="114"/>
      <c r="QTL2889" s="114"/>
      <c r="QTM2889" s="114"/>
      <c r="QTN2889" s="114"/>
      <c r="QTO2889" s="114"/>
      <c r="QTP2889" s="114"/>
      <c r="QTQ2889" s="114"/>
      <c r="QTR2889" s="114"/>
      <c r="QTS2889" s="114"/>
      <c r="QTT2889" s="114"/>
      <c r="QTU2889" s="114"/>
      <c r="QTV2889" s="114"/>
      <c r="QTW2889" s="114"/>
      <c r="QTX2889" s="114"/>
      <c r="QTY2889" s="114"/>
      <c r="QTZ2889" s="114"/>
      <c r="QUA2889" s="114"/>
      <c r="QUB2889" s="114"/>
      <c r="QUC2889" s="114"/>
      <c r="QUD2889" s="114"/>
      <c r="QUE2889" s="114"/>
      <c r="QUF2889" s="114"/>
      <c r="QUG2889" s="114"/>
      <c r="QUH2889" s="114"/>
      <c r="QUI2889" s="114"/>
      <c r="QUJ2889" s="114"/>
      <c r="QUK2889" s="114"/>
      <c r="QUL2889" s="114"/>
      <c r="QUM2889" s="114"/>
      <c r="QUN2889" s="114"/>
      <c r="QUO2889" s="114"/>
      <c r="QUP2889" s="114"/>
      <c r="QUQ2889" s="114"/>
      <c r="QUR2889" s="114"/>
      <c r="QUS2889" s="114"/>
      <c r="QUT2889" s="114"/>
      <c r="QUU2889" s="114"/>
      <c r="QUV2889" s="114"/>
      <c r="QUW2889" s="114"/>
      <c r="QUX2889" s="114"/>
      <c r="QUY2889" s="114"/>
      <c r="QUZ2889" s="114"/>
      <c r="QVA2889" s="114"/>
      <c r="QVB2889" s="114"/>
      <c r="QVC2889" s="114"/>
      <c r="QVD2889" s="114"/>
      <c r="QVE2889" s="114"/>
      <c r="QVF2889" s="114"/>
      <c r="QVG2889" s="114"/>
      <c r="QVH2889" s="114"/>
      <c r="QVI2889" s="114"/>
      <c r="QVJ2889" s="114"/>
      <c r="QVK2889" s="114"/>
      <c r="QVL2889" s="114"/>
      <c r="QVM2889" s="114"/>
      <c r="QVN2889" s="114"/>
      <c r="QVO2889" s="114"/>
      <c r="QVP2889" s="114"/>
      <c r="QVQ2889" s="114"/>
      <c r="QVR2889" s="114"/>
      <c r="QVS2889" s="114"/>
      <c r="QVT2889" s="114"/>
      <c r="QVU2889" s="114"/>
      <c r="QVV2889" s="114"/>
      <c r="QVW2889" s="114"/>
      <c r="QVX2889" s="114"/>
      <c r="QVY2889" s="114"/>
      <c r="QVZ2889" s="114"/>
      <c r="QWA2889" s="114"/>
      <c r="QWB2889" s="114"/>
      <c r="QWC2889" s="114"/>
      <c r="QWD2889" s="114"/>
      <c r="QWE2889" s="114"/>
      <c r="QWF2889" s="114"/>
      <c r="QWG2889" s="114"/>
      <c r="QWH2889" s="114"/>
      <c r="QWI2889" s="114"/>
      <c r="QWJ2889" s="114"/>
      <c r="QWK2889" s="114"/>
      <c r="QWL2889" s="114"/>
      <c r="QWM2889" s="114"/>
      <c r="QWN2889" s="114"/>
      <c r="QWO2889" s="114"/>
      <c r="QWP2889" s="114"/>
      <c r="QWQ2889" s="114"/>
      <c r="QWR2889" s="114"/>
      <c r="QWS2889" s="114"/>
      <c r="QWT2889" s="114"/>
      <c r="QWU2889" s="114"/>
      <c r="QWV2889" s="114"/>
      <c r="QWW2889" s="114"/>
      <c r="QWX2889" s="114"/>
      <c r="QWY2889" s="114"/>
      <c r="QWZ2889" s="114"/>
      <c r="QXA2889" s="114"/>
      <c r="QXB2889" s="114"/>
      <c r="QXC2889" s="114"/>
      <c r="QXD2889" s="114"/>
      <c r="QXE2889" s="114"/>
      <c r="QXF2889" s="114"/>
      <c r="QXG2889" s="114"/>
      <c r="QXH2889" s="114"/>
      <c r="QXI2889" s="114"/>
      <c r="QXJ2889" s="114"/>
      <c r="QXK2889" s="114"/>
      <c r="QXL2889" s="114"/>
      <c r="QXM2889" s="114"/>
      <c r="QXN2889" s="114"/>
      <c r="QXO2889" s="114"/>
      <c r="QXP2889" s="114"/>
      <c r="QXQ2889" s="114"/>
      <c r="QXR2889" s="114"/>
      <c r="QXS2889" s="114"/>
      <c r="QXT2889" s="114"/>
      <c r="QXU2889" s="114"/>
      <c r="QXV2889" s="114"/>
      <c r="QXW2889" s="114"/>
      <c r="QXX2889" s="114"/>
      <c r="QXY2889" s="114"/>
      <c r="QXZ2889" s="114"/>
      <c r="QYA2889" s="114"/>
      <c r="QYB2889" s="114"/>
      <c r="QYC2889" s="114"/>
      <c r="QYD2889" s="114"/>
      <c r="QYE2889" s="114"/>
      <c r="QYF2889" s="114"/>
      <c r="QYG2889" s="114"/>
      <c r="QYH2889" s="114"/>
      <c r="QYI2889" s="114"/>
      <c r="QYJ2889" s="114"/>
      <c r="QYK2889" s="114"/>
      <c r="QYL2889" s="114"/>
      <c r="QYM2889" s="114"/>
      <c r="QYN2889" s="114"/>
      <c r="QYO2889" s="114"/>
      <c r="QYP2889" s="114"/>
      <c r="QYQ2889" s="114"/>
      <c r="QYR2889" s="114"/>
      <c r="QYS2889" s="114"/>
      <c r="QYT2889" s="114"/>
      <c r="QYU2889" s="114"/>
      <c r="QYV2889" s="114"/>
      <c r="QYW2889" s="114"/>
      <c r="QYX2889" s="114"/>
      <c r="QYY2889" s="114"/>
      <c r="QYZ2889" s="114"/>
      <c r="QZA2889" s="114"/>
      <c r="QZB2889" s="114"/>
      <c r="QZC2889" s="114"/>
      <c r="QZD2889" s="114"/>
      <c r="QZE2889" s="114"/>
      <c r="QZF2889" s="114"/>
      <c r="QZG2889" s="114"/>
      <c r="QZH2889" s="114"/>
      <c r="QZI2889" s="114"/>
      <c r="QZJ2889" s="114"/>
      <c r="QZK2889" s="114"/>
      <c r="QZL2889" s="114"/>
      <c r="QZM2889" s="114"/>
      <c r="QZN2889" s="114"/>
      <c r="QZO2889" s="114"/>
      <c r="QZP2889" s="114"/>
      <c r="QZQ2889" s="114"/>
      <c r="QZR2889" s="114"/>
      <c r="QZS2889" s="114"/>
      <c r="QZT2889" s="114"/>
      <c r="QZU2889" s="114"/>
      <c r="QZV2889" s="114"/>
      <c r="QZW2889" s="114"/>
      <c r="QZX2889" s="114"/>
      <c r="QZY2889" s="114"/>
      <c r="QZZ2889" s="114"/>
      <c r="RAA2889" s="114"/>
      <c r="RAB2889" s="114"/>
      <c r="RAC2889" s="114"/>
      <c r="RAD2889" s="114"/>
      <c r="RAE2889" s="114"/>
      <c r="RAF2889" s="114"/>
      <c r="RAG2889" s="114"/>
      <c r="RAH2889" s="114"/>
      <c r="RAI2889" s="114"/>
      <c r="RAJ2889" s="114"/>
      <c r="RAK2889" s="114"/>
      <c r="RAL2889" s="114"/>
      <c r="RAM2889" s="114"/>
      <c r="RAN2889" s="114"/>
      <c r="RAO2889" s="114"/>
      <c r="RAP2889" s="114"/>
      <c r="RAQ2889" s="114"/>
      <c r="RAR2889" s="114"/>
      <c r="RAS2889" s="114"/>
      <c r="RAT2889" s="114"/>
      <c r="RAU2889" s="114"/>
      <c r="RAV2889" s="114"/>
      <c r="RAW2889" s="114"/>
      <c r="RAX2889" s="114"/>
      <c r="RAY2889" s="114"/>
      <c r="RAZ2889" s="114"/>
      <c r="RBA2889" s="114"/>
      <c r="RBB2889" s="114"/>
      <c r="RBC2889" s="114"/>
      <c r="RBD2889" s="114"/>
      <c r="RBE2889" s="114"/>
      <c r="RBF2889" s="114"/>
      <c r="RBG2889" s="114"/>
      <c r="RBH2889" s="114"/>
      <c r="RBI2889" s="114"/>
      <c r="RBJ2889" s="114"/>
      <c r="RBK2889" s="114"/>
      <c r="RBL2889" s="114"/>
      <c r="RBM2889" s="114"/>
      <c r="RBN2889" s="114"/>
      <c r="RBO2889" s="114"/>
      <c r="RBP2889" s="114"/>
      <c r="RBQ2889" s="114"/>
      <c r="RBR2889" s="114"/>
      <c r="RBS2889" s="114"/>
      <c r="RBT2889" s="114"/>
      <c r="RBU2889" s="114"/>
      <c r="RBV2889" s="114"/>
      <c r="RBW2889" s="114"/>
      <c r="RBX2889" s="114"/>
      <c r="RBY2889" s="114"/>
      <c r="RBZ2889" s="114"/>
      <c r="RCA2889" s="114"/>
      <c r="RCB2889" s="114"/>
      <c r="RCC2889" s="114"/>
      <c r="RCD2889" s="114"/>
      <c r="RCE2889" s="114"/>
      <c r="RCF2889" s="114"/>
      <c r="RCG2889" s="114"/>
      <c r="RCH2889" s="114"/>
      <c r="RCI2889" s="114"/>
      <c r="RCJ2889" s="114"/>
      <c r="RCK2889" s="114"/>
      <c r="RCL2889" s="114"/>
      <c r="RCM2889" s="114"/>
      <c r="RCN2889" s="114"/>
      <c r="RCO2889" s="114"/>
      <c r="RCP2889" s="114"/>
      <c r="RCQ2889" s="114"/>
      <c r="RCR2889" s="114"/>
      <c r="RCS2889" s="114"/>
      <c r="RCT2889" s="114"/>
      <c r="RCU2889" s="114"/>
      <c r="RCV2889" s="114"/>
      <c r="RCW2889" s="114"/>
      <c r="RCX2889" s="114"/>
      <c r="RCY2889" s="114"/>
      <c r="RCZ2889" s="114"/>
      <c r="RDA2889" s="114"/>
      <c r="RDB2889" s="114"/>
      <c r="RDC2889" s="114"/>
      <c r="RDD2889" s="114"/>
      <c r="RDE2889" s="114"/>
      <c r="RDF2889" s="114"/>
      <c r="RDG2889" s="114"/>
      <c r="RDH2889" s="114"/>
      <c r="RDI2889" s="114"/>
      <c r="RDJ2889" s="114"/>
      <c r="RDK2889" s="114"/>
      <c r="RDL2889" s="114"/>
      <c r="RDM2889" s="114"/>
      <c r="RDN2889" s="114"/>
      <c r="RDO2889" s="114"/>
      <c r="RDP2889" s="114"/>
      <c r="RDQ2889" s="114"/>
      <c r="RDR2889" s="114"/>
      <c r="RDS2889" s="114"/>
      <c r="RDT2889" s="114"/>
      <c r="RDU2889" s="114"/>
      <c r="RDV2889" s="114"/>
      <c r="RDW2889" s="114"/>
      <c r="RDX2889" s="114"/>
      <c r="RDY2889" s="114"/>
      <c r="RDZ2889" s="114"/>
      <c r="REA2889" s="114"/>
      <c r="REB2889" s="114"/>
      <c r="REC2889" s="114"/>
      <c r="RED2889" s="114"/>
      <c r="REE2889" s="114"/>
      <c r="REF2889" s="114"/>
      <c r="REG2889" s="114"/>
      <c r="REH2889" s="114"/>
      <c r="REI2889" s="114"/>
      <c r="REJ2889" s="114"/>
      <c r="REK2889" s="114"/>
      <c r="REL2889" s="114"/>
      <c r="REM2889" s="114"/>
      <c r="REN2889" s="114"/>
      <c r="REO2889" s="114"/>
      <c r="REP2889" s="114"/>
      <c r="REQ2889" s="114"/>
      <c r="RER2889" s="114"/>
      <c r="RES2889" s="114"/>
      <c r="RET2889" s="114"/>
      <c r="REU2889" s="114"/>
      <c r="REV2889" s="114"/>
      <c r="REW2889" s="114"/>
      <c r="REX2889" s="114"/>
      <c r="REY2889" s="114"/>
      <c r="REZ2889" s="114"/>
      <c r="RFA2889" s="114"/>
      <c r="RFB2889" s="114"/>
      <c r="RFC2889" s="114"/>
      <c r="RFD2889" s="114"/>
      <c r="RFE2889" s="114"/>
      <c r="RFF2889" s="114"/>
      <c r="RFG2889" s="114"/>
      <c r="RFH2889" s="114"/>
      <c r="RFI2889" s="114"/>
      <c r="RFJ2889" s="114"/>
      <c r="RFK2889" s="114"/>
      <c r="RFL2889" s="114"/>
      <c r="RFM2889" s="114"/>
      <c r="RFN2889" s="114"/>
      <c r="RFO2889" s="114"/>
      <c r="RFP2889" s="114"/>
      <c r="RFQ2889" s="114"/>
      <c r="RFR2889" s="114"/>
      <c r="RFS2889" s="114"/>
      <c r="RFT2889" s="114"/>
      <c r="RFU2889" s="114"/>
      <c r="RFV2889" s="114"/>
      <c r="RFW2889" s="114"/>
      <c r="RFX2889" s="114"/>
      <c r="RFY2889" s="114"/>
      <c r="RFZ2889" s="114"/>
      <c r="RGA2889" s="114"/>
      <c r="RGB2889" s="114"/>
      <c r="RGC2889" s="114"/>
      <c r="RGD2889" s="114"/>
      <c r="RGE2889" s="114"/>
      <c r="RGF2889" s="114"/>
      <c r="RGG2889" s="114"/>
      <c r="RGH2889" s="114"/>
      <c r="RGI2889" s="114"/>
      <c r="RGJ2889" s="114"/>
      <c r="RGK2889" s="114"/>
      <c r="RGL2889" s="114"/>
      <c r="RGM2889" s="114"/>
      <c r="RGN2889" s="114"/>
      <c r="RGO2889" s="114"/>
      <c r="RGP2889" s="114"/>
      <c r="RGQ2889" s="114"/>
      <c r="RGR2889" s="114"/>
      <c r="RGS2889" s="114"/>
      <c r="RGT2889" s="114"/>
      <c r="RGU2889" s="114"/>
      <c r="RGV2889" s="114"/>
      <c r="RGW2889" s="114"/>
      <c r="RGX2889" s="114"/>
      <c r="RGY2889" s="114"/>
      <c r="RGZ2889" s="114"/>
      <c r="RHA2889" s="114"/>
      <c r="RHB2889" s="114"/>
      <c r="RHC2889" s="114"/>
      <c r="RHD2889" s="114"/>
      <c r="RHE2889" s="114"/>
      <c r="RHF2889" s="114"/>
      <c r="RHG2889" s="114"/>
      <c r="RHH2889" s="114"/>
      <c r="RHI2889" s="114"/>
      <c r="RHJ2889" s="114"/>
      <c r="RHK2889" s="114"/>
      <c r="RHL2889" s="114"/>
      <c r="RHM2889" s="114"/>
      <c r="RHN2889" s="114"/>
      <c r="RHO2889" s="114"/>
      <c r="RHP2889" s="114"/>
      <c r="RHQ2889" s="114"/>
      <c r="RHR2889" s="114"/>
      <c r="RHS2889" s="114"/>
      <c r="RHT2889" s="114"/>
      <c r="RHU2889" s="114"/>
      <c r="RHV2889" s="114"/>
      <c r="RHW2889" s="114"/>
      <c r="RHX2889" s="114"/>
      <c r="RHY2889" s="114"/>
      <c r="RHZ2889" s="114"/>
      <c r="RIA2889" s="114"/>
      <c r="RIB2889" s="114"/>
      <c r="RIC2889" s="114"/>
      <c r="RID2889" s="114"/>
      <c r="RIE2889" s="114"/>
      <c r="RIF2889" s="114"/>
      <c r="RIG2889" s="114"/>
      <c r="RIH2889" s="114"/>
      <c r="RII2889" s="114"/>
      <c r="RIJ2889" s="114"/>
      <c r="RIK2889" s="114"/>
      <c r="RIL2889" s="114"/>
      <c r="RIM2889" s="114"/>
      <c r="RIN2889" s="114"/>
      <c r="RIO2889" s="114"/>
      <c r="RIP2889" s="114"/>
      <c r="RIQ2889" s="114"/>
      <c r="RIR2889" s="114"/>
      <c r="RIS2889" s="114"/>
      <c r="RIT2889" s="114"/>
      <c r="RIU2889" s="114"/>
      <c r="RIV2889" s="114"/>
      <c r="RIW2889" s="114"/>
      <c r="RIX2889" s="114"/>
      <c r="RIY2889" s="114"/>
      <c r="RIZ2889" s="114"/>
      <c r="RJA2889" s="114"/>
      <c r="RJB2889" s="114"/>
      <c r="RJC2889" s="114"/>
      <c r="RJD2889" s="114"/>
      <c r="RJE2889" s="114"/>
      <c r="RJF2889" s="114"/>
      <c r="RJG2889" s="114"/>
      <c r="RJH2889" s="114"/>
      <c r="RJI2889" s="114"/>
      <c r="RJJ2889" s="114"/>
      <c r="RJK2889" s="114"/>
      <c r="RJL2889" s="114"/>
      <c r="RJM2889" s="114"/>
      <c r="RJN2889" s="114"/>
      <c r="RJO2889" s="114"/>
      <c r="RJP2889" s="114"/>
      <c r="RJQ2889" s="114"/>
      <c r="RJR2889" s="114"/>
      <c r="RJS2889" s="114"/>
      <c r="RJT2889" s="114"/>
      <c r="RJU2889" s="114"/>
      <c r="RJV2889" s="114"/>
      <c r="RJW2889" s="114"/>
      <c r="RJX2889" s="114"/>
      <c r="RJY2889" s="114"/>
      <c r="RJZ2889" s="114"/>
      <c r="RKA2889" s="114"/>
      <c r="RKB2889" s="114"/>
      <c r="RKC2889" s="114"/>
      <c r="RKD2889" s="114"/>
      <c r="RKE2889" s="114"/>
      <c r="RKF2889" s="114"/>
      <c r="RKG2889" s="114"/>
      <c r="RKH2889" s="114"/>
      <c r="RKI2889" s="114"/>
      <c r="RKJ2889" s="114"/>
      <c r="RKK2889" s="114"/>
      <c r="RKL2889" s="114"/>
      <c r="RKM2889" s="114"/>
      <c r="RKN2889" s="114"/>
      <c r="RKO2889" s="114"/>
      <c r="RKP2889" s="114"/>
      <c r="RKQ2889" s="114"/>
      <c r="RKR2889" s="114"/>
      <c r="RKS2889" s="114"/>
      <c r="RKT2889" s="114"/>
      <c r="RKU2889" s="114"/>
      <c r="RKV2889" s="114"/>
      <c r="RKW2889" s="114"/>
      <c r="RKX2889" s="114"/>
      <c r="RKY2889" s="114"/>
      <c r="RKZ2889" s="114"/>
      <c r="RLA2889" s="114"/>
      <c r="RLB2889" s="114"/>
      <c r="RLC2889" s="114"/>
      <c r="RLD2889" s="114"/>
      <c r="RLE2889" s="114"/>
      <c r="RLF2889" s="114"/>
      <c r="RLG2889" s="114"/>
      <c r="RLH2889" s="114"/>
      <c r="RLI2889" s="114"/>
      <c r="RLJ2889" s="114"/>
      <c r="RLK2889" s="114"/>
      <c r="RLL2889" s="114"/>
      <c r="RLM2889" s="114"/>
      <c r="RLN2889" s="114"/>
      <c r="RLO2889" s="114"/>
      <c r="RLP2889" s="114"/>
      <c r="RLQ2889" s="114"/>
      <c r="RLR2889" s="114"/>
      <c r="RLS2889" s="114"/>
      <c r="RLT2889" s="114"/>
      <c r="RLU2889" s="114"/>
      <c r="RLV2889" s="114"/>
      <c r="RLW2889" s="114"/>
      <c r="RLX2889" s="114"/>
      <c r="RLY2889" s="114"/>
      <c r="RLZ2889" s="114"/>
      <c r="RMA2889" s="114"/>
      <c r="RMB2889" s="114"/>
      <c r="RMC2889" s="114"/>
      <c r="RMD2889" s="114"/>
      <c r="RME2889" s="114"/>
      <c r="RMF2889" s="114"/>
      <c r="RMG2889" s="114"/>
      <c r="RMH2889" s="114"/>
      <c r="RMI2889" s="114"/>
      <c r="RMJ2889" s="114"/>
      <c r="RMK2889" s="114"/>
      <c r="RML2889" s="114"/>
      <c r="RMM2889" s="114"/>
      <c r="RMN2889" s="114"/>
      <c r="RMO2889" s="114"/>
      <c r="RMP2889" s="114"/>
      <c r="RMQ2889" s="114"/>
      <c r="RMR2889" s="114"/>
      <c r="RMS2889" s="114"/>
      <c r="RMT2889" s="114"/>
      <c r="RMU2889" s="114"/>
      <c r="RMV2889" s="114"/>
      <c r="RMW2889" s="114"/>
      <c r="RMX2889" s="114"/>
      <c r="RMY2889" s="114"/>
      <c r="RMZ2889" s="114"/>
      <c r="RNA2889" s="114"/>
      <c r="RNB2889" s="114"/>
      <c r="RNC2889" s="114"/>
      <c r="RND2889" s="114"/>
      <c r="RNE2889" s="114"/>
      <c r="RNF2889" s="114"/>
      <c r="RNG2889" s="114"/>
      <c r="RNH2889" s="114"/>
      <c r="RNI2889" s="114"/>
      <c r="RNJ2889" s="114"/>
      <c r="RNK2889" s="114"/>
      <c r="RNL2889" s="114"/>
      <c r="RNM2889" s="114"/>
      <c r="RNN2889" s="114"/>
      <c r="RNO2889" s="114"/>
      <c r="RNP2889" s="114"/>
      <c r="RNQ2889" s="114"/>
      <c r="RNR2889" s="114"/>
      <c r="RNS2889" s="114"/>
      <c r="RNT2889" s="114"/>
      <c r="RNU2889" s="114"/>
      <c r="RNV2889" s="114"/>
      <c r="RNW2889" s="114"/>
      <c r="RNX2889" s="114"/>
      <c r="RNY2889" s="114"/>
      <c r="RNZ2889" s="114"/>
      <c r="ROA2889" s="114"/>
      <c r="ROB2889" s="114"/>
      <c r="ROC2889" s="114"/>
      <c r="ROD2889" s="114"/>
      <c r="ROE2889" s="114"/>
      <c r="ROF2889" s="114"/>
      <c r="ROG2889" s="114"/>
      <c r="ROH2889" s="114"/>
      <c r="ROI2889" s="114"/>
      <c r="ROJ2889" s="114"/>
      <c r="ROK2889" s="114"/>
      <c r="ROL2889" s="114"/>
      <c r="ROM2889" s="114"/>
      <c r="RON2889" s="114"/>
      <c r="ROO2889" s="114"/>
      <c r="ROP2889" s="114"/>
      <c r="ROQ2889" s="114"/>
      <c r="ROR2889" s="114"/>
      <c r="ROS2889" s="114"/>
      <c r="ROT2889" s="114"/>
      <c r="ROU2889" s="114"/>
      <c r="ROV2889" s="114"/>
      <c r="ROW2889" s="114"/>
      <c r="ROX2889" s="114"/>
      <c r="ROY2889" s="114"/>
      <c r="ROZ2889" s="114"/>
      <c r="RPA2889" s="114"/>
      <c r="RPB2889" s="114"/>
      <c r="RPC2889" s="114"/>
      <c r="RPD2889" s="114"/>
      <c r="RPE2889" s="114"/>
      <c r="RPF2889" s="114"/>
      <c r="RPG2889" s="114"/>
      <c r="RPH2889" s="114"/>
      <c r="RPI2889" s="114"/>
      <c r="RPJ2889" s="114"/>
      <c r="RPK2889" s="114"/>
      <c r="RPL2889" s="114"/>
      <c r="RPM2889" s="114"/>
      <c r="RPN2889" s="114"/>
      <c r="RPO2889" s="114"/>
      <c r="RPP2889" s="114"/>
      <c r="RPQ2889" s="114"/>
      <c r="RPR2889" s="114"/>
      <c r="RPS2889" s="114"/>
      <c r="RPT2889" s="114"/>
      <c r="RPU2889" s="114"/>
      <c r="RPV2889" s="114"/>
      <c r="RPW2889" s="114"/>
      <c r="RPX2889" s="114"/>
      <c r="RPY2889" s="114"/>
      <c r="RPZ2889" s="114"/>
      <c r="RQA2889" s="114"/>
      <c r="RQB2889" s="114"/>
      <c r="RQC2889" s="114"/>
      <c r="RQD2889" s="114"/>
      <c r="RQE2889" s="114"/>
      <c r="RQF2889" s="114"/>
      <c r="RQG2889" s="114"/>
      <c r="RQH2889" s="114"/>
      <c r="RQI2889" s="114"/>
      <c r="RQJ2889" s="114"/>
      <c r="RQK2889" s="114"/>
      <c r="RQL2889" s="114"/>
      <c r="RQM2889" s="114"/>
      <c r="RQN2889" s="114"/>
      <c r="RQO2889" s="114"/>
      <c r="RQP2889" s="114"/>
      <c r="RQQ2889" s="114"/>
      <c r="RQR2889" s="114"/>
      <c r="RQS2889" s="114"/>
      <c r="RQT2889" s="114"/>
      <c r="RQU2889" s="114"/>
      <c r="RQV2889" s="114"/>
      <c r="RQW2889" s="114"/>
      <c r="RQX2889" s="114"/>
      <c r="RQY2889" s="114"/>
      <c r="RQZ2889" s="114"/>
      <c r="RRA2889" s="114"/>
      <c r="RRB2889" s="114"/>
      <c r="RRC2889" s="114"/>
      <c r="RRD2889" s="114"/>
      <c r="RRE2889" s="114"/>
      <c r="RRF2889" s="114"/>
      <c r="RRG2889" s="114"/>
      <c r="RRH2889" s="114"/>
      <c r="RRI2889" s="114"/>
      <c r="RRJ2889" s="114"/>
      <c r="RRK2889" s="114"/>
      <c r="RRL2889" s="114"/>
      <c r="RRM2889" s="114"/>
      <c r="RRN2889" s="114"/>
      <c r="RRO2889" s="114"/>
      <c r="RRP2889" s="114"/>
      <c r="RRQ2889" s="114"/>
      <c r="RRR2889" s="114"/>
      <c r="RRS2889" s="114"/>
      <c r="RRT2889" s="114"/>
      <c r="RRU2889" s="114"/>
      <c r="RRV2889" s="114"/>
      <c r="RRW2889" s="114"/>
      <c r="RRX2889" s="114"/>
      <c r="RRY2889" s="114"/>
      <c r="RRZ2889" s="114"/>
      <c r="RSA2889" s="114"/>
      <c r="RSB2889" s="114"/>
      <c r="RSC2889" s="114"/>
      <c r="RSD2889" s="114"/>
      <c r="RSE2889" s="114"/>
      <c r="RSF2889" s="114"/>
      <c r="RSG2889" s="114"/>
      <c r="RSH2889" s="114"/>
      <c r="RSI2889" s="114"/>
      <c r="RSJ2889" s="114"/>
      <c r="RSK2889" s="114"/>
      <c r="RSL2889" s="114"/>
      <c r="RSM2889" s="114"/>
      <c r="RSN2889" s="114"/>
      <c r="RSO2889" s="114"/>
      <c r="RSP2889" s="114"/>
      <c r="RSQ2889" s="114"/>
      <c r="RSR2889" s="114"/>
      <c r="RSS2889" s="114"/>
      <c r="RST2889" s="114"/>
      <c r="RSU2889" s="114"/>
      <c r="RSV2889" s="114"/>
      <c r="RSW2889" s="114"/>
      <c r="RSX2889" s="114"/>
      <c r="RSY2889" s="114"/>
      <c r="RSZ2889" s="114"/>
      <c r="RTA2889" s="114"/>
      <c r="RTB2889" s="114"/>
      <c r="RTC2889" s="114"/>
      <c r="RTD2889" s="114"/>
      <c r="RTE2889" s="114"/>
      <c r="RTF2889" s="114"/>
      <c r="RTG2889" s="114"/>
      <c r="RTH2889" s="114"/>
      <c r="RTI2889" s="114"/>
      <c r="RTJ2889" s="114"/>
      <c r="RTK2889" s="114"/>
      <c r="RTL2889" s="114"/>
      <c r="RTM2889" s="114"/>
      <c r="RTN2889" s="114"/>
      <c r="RTO2889" s="114"/>
      <c r="RTP2889" s="114"/>
      <c r="RTQ2889" s="114"/>
      <c r="RTR2889" s="114"/>
      <c r="RTS2889" s="114"/>
      <c r="RTT2889" s="114"/>
      <c r="RTU2889" s="114"/>
      <c r="RTV2889" s="114"/>
      <c r="RTW2889" s="114"/>
      <c r="RTX2889" s="114"/>
      <c r="RTY2889" s="114"/>
      <c r="RTZ2889" s="114"/>
      <c r="RUA2889" s="114"/>
      <c r="RUB2889" s="114"/>
      <c r="RUC2889" s="114"/>
      <c r="RUD2889" s="114"/>
      <c r="RUE2889" s="114"/>
      <c r="RUF2889" s="114"/>
      <c r="RUG2889" s="114"/>
      <c r="RUH2889" s="114"/>
      <c r="RUI2889" s="114"/>
      <c r="RUJ2889" s="114"/>
      <c r="RUK2889" s="114"/>
      <c r="RUL2889" s="114"/>
      <c r="RUM2889" s="114"/>
      <c r="RUN2889" s="114"/>
      <c r="RUO2889" s="114"/>
      <c r="RUP2889" s="114"/>
      <c r="RUQ2889" s="114"/>
      <c r="RUR2889" s="114"/>
      <c r="RUS2889" s="114"/>
      <c r="RUT2889" s="114"/>
      <c r="RUU2889" s="114"/>
      <c r="RUV2889" s="114"/>
      <c r="RUW2889" s="114"/>
      <c r="RUX2889" s="114"/>
      <c r="RUY2889" s="114"/>
      <c r="RUZ2889" s="114"/>
      <c r="RVA2889" s="114"/>
      <c r="RVB2889" s="114"/>
      <c r="RVC2889" s="114"/>
      <c r="RVD2889" s="114"/>
      <c r="RVE2889" s="114"/>
      <c r="RVF2889" s="114"/>
      <c r="RVG2889" s="114"/>
      <c r="RVH2889" s="114"/>
      <c r="RVI2889" s="114"/>
      <c r="RVJ2889" s="114"/>
      <c r="RVK2889" s="114"/>
      <c r="RVL2889" s="114"/>
      <c r="RVM2889" s="114"/>
      <c r="RVN2889" s="114"/>
      <c r="RVO2889" s="114"/>
      <c r="RVP2889" s="114"/>
      <c r="RVQ2889" s="114"/>
      <c r="RVR2889" s="114"/>
      <c r="RVS2889" s="114"/>
      <c r="RVT2889" s="114"/>
      <c r="RVU2889" s="114"/>
      <c r="RVV2889" s="114"/>
      <c r="RVW2889" s="114"/>
      <c r="RVX2889" s="114"/>
      <c r="RVY2889" s="114"/>
      <c r="RVZ2889" s="114"/>
      <c r="RWA2889" s="114"/>
      <c r="RWB2889" s="114"/>
      <c r="RWC2889" s="114"/>
      <c r="RWD2889" s="114"/>
      <c r="RWE2889" s="114"/>
      <c r="RWF2889" s="114"/>
      <c r="RWG2889" s="114"/>
      <c r="RWH2889" s="114"/>
      <c r="RWI2889" s="114"/>
      <c r="RWJ2889" s="114"/>
      <c r="RWK2889" s="114"/>
      <c r="RWL2889" s="114"/>
      <c r="RWM2889" s="114"/>
      <c r="RWN2889" s="114"/>
      <c r="RWO2889" s="114"/>
      <c r="RWP2889" s="114"/>
      <c r="RWQ2889" s="114"/>
      <c r="RWR2889" s="114"/>
      <c r="RWS2889" s="114"/>
      <c r="RWT2889" s="114"/>
      <c r="RWU2889" s="114"/>
      <c r="RWV2889" s="114"/>
      <c r="RWW2889" s="114"/>
      <c r="RWX2889" s="114"/>
      <c r="RWY2889" s="114"/>
      <c r="RWZ2889" s="114"/>
      <c r="RXA2889" s="114"/>
      <c r="RXB2889" s="114"/>
      <c r="RXC2889" s="114"/>
      <c r="RXD2889" s="114"/>
      <c r="RXE2889" s="114"/>
      <c r="RXF2889" s="114"/>
      <c r="RXG2889" s="114"/>
      <c r="RXH2889" s="114"/>
      <c r="RXI2889" s="114"/>
      <c r="RXJ2889" s="114"/>
      <c r="RXK2889" s="114"/>
      <c r="RXL2889" s="114"/>
      <c r="RXM2889" s="114"/>
      <c r="RXN2889" s="114"/>
      <c r="RXO2889" s="114"/>
      <c r="RXP2889" s="114"/>
      <c r="RXQ2889" s="114"/>
      <c r="RXR2889" s="114"/>
      <c r="RXS2889" s="114"/>
      <c r="RXT2889" s="114"/>
      <c r="RXU2889" s="114"/>
      <c r="RXV2889" s="114"/>
      <c r="RXW2889" s="114"/>
      <c r="RXX2889" s="114"/>
      <c r="RXY2889" s="114"/>
      <c r="RXZ2889" s="114"/>
      <c r="RYA2889" s="114"/>
      <c r="RYB2889" s="114"/>
      <c r="RYC2889" s="114"/>
      <c r="RYD2889" s="114"/>
      <c r="RYE2889" s="114"/>
      <c r="RYF2889" s="114"/>
      <c r="RYG2889" s="114"/>
      <c r="RYH2889" s="114"/>
      <c r="RYI2889" s="114"/>
      <c r="RYJ2889" s="114"/>
      <c r="RYK2889" s="114"/>
      <c r="RYL2889" s="114"/>
      <c r="RYM2889" s="114"/>
      <c r="RYN2889" s="114"/>
      <c r="RYO2889" s="114"/>
      <c r="RYP2889" s="114"/>
      <c r="RYQ2889" s="114"/>
      <c r="RYR2889" s="114"/>
      <c r="RYS2889" s="114"/>
      <c r="RYT2889" s="114"/>
      <c r="RYU2889" s="114"/>
      <c r="RYV2889" s="114"/>
      <c r="RYW2889" s="114"/>
      <c r="RYX2889" s="114"/>
      <c r="RYY2889" s="114"/>
      <c r="RYZ2889" s="114"/>
      <c r="RZA2889" s="114"/>
      <c r="RZB2889" s="114"/>
      <c r="RZC2889" s="114"/>
      <c r="RZD2889" s="114"/>
      <c r="RZE2889" s="114"/>
      <c r="RZF2889" s="114"/>
      <c r="RZG2889" s="114"/>
      <c r="RZH2889" s="114"/>
      <c r="RZI2889" s="114"/>
      <c r="RZJ2889" s="114"/>
      <c r="RZK2889" s="114"/>
      <c r="RZL2889" s="114"/>
      <c r="RZM2889" s="114"/>
      <c r="RZN2889" s="114"/>
      <c r="RZO2889" s="114"/>
      <c r="RZP2889" s="114"/>
      <c r="RZQ2889" s="114"/>
      <c r="RZR2889" s="114"/>
      <c r="RZS2889" s="114"/>
      <c r="RZT2889" s="114"/>
      <c r="RZU2889" s="114"/>
      <c r="RZV2889" s="114"/>
      <c r="RZW2889" s="114"/>
      <c r="RZX2889" s="114"/>
      <c r="RZY2889" s="114"/>
      <c r="RZZ2889" s="114"/>
      <c r="SAA2889" s="114"/>
      <c r="SAB2889" s="114"/>
      <c r="SAC2889" s="114"/>
      <c r="SAD2889" s="114"/>
      <c r="SAE2889" s="114"/>
      <c r="SAF2889" s="114"/>
      <c r="SAG2889" s="114"/>
      <c r="SAH2889" s="114"/>
      <c r="SAI2889" s="114"/>
      <c r="SAJ2889" s="114"/>
      <c r="SAK2889" s="114"/>
      <c r="SAL2889" s="114"/>
      <c r="SAM2889" s="114"/>
      <c r="SAN2889" s="114"/>
      <c r="SAO2889" s="114"/>
      <c r="SAP2889" s="114"/>
      <c r="SAQ2889" s="114"/>
      <c r="SAR2889" s="114"/>
      <c r="SAS2889" s="114"/>
      <c r="SAT2889" s="114"/>
      <c r="SAU2889" s="114"/>
      <c r="SAV2889" s="114"/>
      <c r="SAW2889" s="114"/>
      <c r="SAX2889" s="114"/>
      <c r="SAY2889" s="114"/>
      <c r="SAZ2889" s="114"/>
      <c r="SBA2889" s="114"/>
      <c r="SBB2889" s="114"/>
      <c r="SBC2889" s="114"/>
      <c r="SBD2889" s="114"/>
      <c r="SBE2889" s="114"/>
      <c r="SBF2889" s="114"/>
      <c r="SBG2889" s="114"/>
      <c r="SBH2889" s="114"/>
      <c r="SBI2889" s="114"/>
      <c r="SBJ2889" s="114"/>
      <c r="SBK2889" s="114"/>
      <c r="SBL2889" s="114"/>
      <c r="SBM2889" s="114"/>
      <c r="SBN2889" s="114"/>
      <c r="SBO2889" s="114"/>
      <c r="SBP2889" s="114"/>
      <c r="SBQ2889" s="114"/>
      <c r="SBR2889" s="114"/>
      <c r="SBS2889" s="114"/>
      <c r="SBT2889" s="114"/>
      <c r="SBU2889" s="114"/>
      <c r="SBV2889" s="114"/>
      <c r="SBW2889" s="114"/>
      <c r="SBX2889" s="114"/>
      <c r="SBY2889" s="114"/>
      <c r="SBZ2889" s="114"/>
      <c r="SCA2889" s="114"/>
      <c r="SCB2889" s="114"/>
      <c r="SCC2889" s="114"/>
      <c r="SCD2889" s="114"/>
      <c r="SCE2889" s="114"/>
      <c r="SCF2889" s="114"/>
      <c r="SCG2889" s="114"/>
      <c r="SCH2889" s="114"/>
      <c r="SCI2889" s="114"/>
      <c r="SCJ2889" s="114"/>
      <c r="SCK2889" s="114"/>
      <c r="SCL2889" s="114"/>
      <c r="SCM2889" s="114"/>
      <c r="SCN2889" s="114"/>
      <c r="SCO2889" s="114"/>
      <c r="SCP2889" s="114"/>
      <c r="SCQ2889" s="114"/>
      <c r="SCR2889" s="114"/>
      <c r="SCS2889" s="114"/>
      <c r="SCT2889" s="114"/>
      <c r="SCU2889" s="114"/>
      <c r="SCV2889" s="114"/>
      <c r="SCW2889" s="114"/>
      <c r="SCX2889" s="114"/>
      <c r="SCY2889" s="114"/>
      <c r="SCZ2889" s="114"/>
      <c r="SDA2889" s="114"/>
      <c r="SDB2889" s="114"/>
      <c r="SDC2889" s="114"/>
      <c r="SDD2889" s="114"/>
      <c r="SDE2889" s="114"/>
      <c r="SDF2889" s="114"/>
      <c r="SDG2889" s="114"/>
      <c r="SDH2889" s="114"/>
      <c r="SDI2889" s="114"/>
      <c r="SDJ2889" s="114"/>
      <c r="SDK2889" s="114"/>
      <c r="SDL2889" s="114"/>
      <c r="SDM2889" s="114"/>
      <c r="SDN2889" s="114"/>
      <c r="SDO2889" s="114"/>
      <c r="SDP2889" s="114"/>
      <c r="SDQ2889" s="114"/>
      <c r="SDR2889" s="114"/>
      <c r="SDS2889" s="114"/>
      <c r="SDT2889" s="114"/>
      <c r="SDU2889" s="114"/>
      <c r="SDV2889" s="114"/>
      <c r="SDW2889" s="114"/>
      <c r="SDX2889" s="114"/>
      <c r="SDY2889" s="114"/>
      <c r="SDZ2889" s="114"/>
      <c r="SEA2889" s="114"/>
      <c r="SEB2889" s="114"/>
      <c r="SEC2889" s="114"/>
      <c r="SED2889" s="114"/>
      <c r="SEE2889" s="114"/>
      <c r="SEF2889" s="114"/>
      <c r="SEG2889" s="114"/>
      <c r="SEH2889" s="114"/>
      <c r="SEI2889" s="114"/>
      <c r="SEJ2889" s="114"/>
      <c r="SEK2889" s="114"/>
      <c r="SEL2889" s="114"/>
      <c r="SEM2889" s="114"/>
      <c r="SEN2889" s="114"/>
      <c r="SEO2889" s="114"/>
      <c r="SEP2889" s="114"/>
      <c r="SEQ2889" s="114"/>
      <c r="SER2889" s="114"/>
      <c r="SES2889" s="114"/>
      <c r="SET2889" s="114"/>
      <c r="SEU2889" s="114"/>
      <c r="SEV2889" s="114"/>
      <c r="SEW2889" s="114"/>
      <c r="SEX2889" s="114"/>
      <c r="SEY2889" s="114"/>
      <c r="SEZ2889" s="114"/>
      <c r="SFA2889" s="114"/>
      <c r="SFB2889" s="114"/>
      <c r="SFC2889" s="114"/>
      <c r="SFD2889" s="114"/>
      <c r="SFE2889" s="114"/>
      <c r="SFF2889" s="114"/>
      <c r="SFG2889" s="114"/>
      <c r="SFH2889" s="114"/>
      <c r="SFI2889" s="114"/>
      <c r="SFJ2889" s="114"/>
      <c r="SFK2889" s="114"/>
      <c r="SFL2889" s="114"/>
      <c r="SFM2889" s="114"/>
      <c r="SFN2889" s="114"/>
      <c r="SFO2889" s="114"/>
      <c r="SFP2889" s="114"/>
      <c r="SFQ2889" s="114"/>
      <c r="SFR2889" s="114"/>
      <c r="SFS2889" s="114"/>
      <c r="SFT2889" s="114"/>
      <c r="SFU2889" s="114"/>
      <c r="SFV2889" s="114"/>
      <c r="SFW2889" s="114"/>
      <c r="SFX2889" s="114"/>
      <c r="SFY2889" s="114"/>
      <c r="SFZ2889" s="114"/>
      <c r="SGA2889" s="114"/>
      <c r="SGB2889" s="114"/>
      <c r="SGC2889" s="114"/>
      <c r="SGD2889" s="114"/>
      <c r="SGE2889" s="114"/>
      <c r="SGF2889" s="114"/>
      <c r="SGG2889" s="114"/>
      <c r="SGH2889" s="114"/>
      <c r="SGI2889" s="114"/>
      <c r="SGJ2889" s="114"/>
      <c r="SGK2889" s="114"/>
      <c r="SGL2889" s="114"/>
      <c r="SGM2889" s="114"/>
      <c r="SGN2889" s="114"/>
      <c r="SGO2889" s="114"/>
      <c r="SGP2889" s="114"/>
      <c r="SGQ2889" s="114"/>
      <c r="SGR2889" s="114"/>
      <c r="SGS2889" s="114"/>
      <c r="SGT2889" s="114"/>
      <c r="SGU2889" s="114"/>
      <c r="SGV2889" s="114"/>
      <c r="SGW2889" s="114"/>
      <c r="SGX2889" s="114"/>
      <c r="SGY2889" s="114"/>
      <c r="SGZ2889" s="114"/>
      <c r="SHA2889" s="114"/>
      <c r="SHB2889" s="114"/>
      <c r="SHC2889" s="114"/>
      <c r="SHD2889" s="114"/>
      <c r="SHE2889" s="114"/>
      <c r="SHF2889" s="114"/>
      <c r="SHG2889" s="114"/>
      <c r="SHH2889" s="114"/>
      <c r="SHI2889" s="114"/>
      <c r="SHJ2889" s="114"/>
      <c r="SHK2889" s="114"/>
      <c r="SHL2889" s="114"/>
      <c r="SHM2889" s="114"/>
      <c r="SHN2889" s="114"/>
      <c r="SHO2889" s="114"/>
      <c r="SHP2889" s="114"/>
      <c r="SHQ2889" s="114"/>
      <c r="SHR2889" s="114"/>
      <c r="SHS2889" s="114"/>
      <c r="SHT2889" s="114"/>
      <c r="SHU2889" s="114"/>
      <c r="SHV2889" s="114"/>
      <c r="SHW2889" s="114"/>
      <c r="SHX2889" s="114"/>
      <c r="SHY2889" s="114"/>
      <c r="SHZ2889" s="114"/>
      <c r="SIA2889" s="114"/>
      <c r="SIB2889" s="114"/>
      <c r="SIC2889" s="114"/>
      <c r="SID2889" s="114"/>
      <c r="SIE2889" s="114"/>
      <c r="SIF2889" s="114"/>
      <c r="SIG2889" s="114"/>
      <c r="SIH2889" s="114"/>
      <c r="SII2889" s="114"/>
      <c r="SIJ2889" s="114"/>
      <c r="SIK2889" s="114"/>
      <c r="SIL2889" s="114"/>
      <c r="SIM2889" s="114"/>
      <c r="SIN2889" s="114"/>
      <c r="SIO2889" s="114"/>
      <c r="SIP2889" s="114"/>
      <c r="SIQ2889" s="114"/>
      <c r="SIR2889" s="114"/>
      <c r="SIS2889" s="114"/>
      <c r="SIT2889" s="114"/>
      <c r="SIU2889" s="114"/>
      <c r="SIV2889" s="114"/>
      <c r="SIW2889" s="114"/>
      <c r="SIX2889" s="114"/>
      <c r="SIY2889" s="114"/>
      <c r="SIZ2889" s="114"/>
      <c r="SJA2889" s="114"/>
      <c r="SJB2889" s="114"/>
      <c r="SJC2889" s="114"/>
      <c r="SJD2889" s="114"/>
      <c r="SJE2889" s="114"/>
      <c r="SJF2889" s="114"/>
      <c r="SJG2889" s="114"/>
      <c r="SJH2889" s="114"/>
      <c r="SJI2889" s="114"/>
      <c r="SJJ2889" s="114"/>
      <c r="SJK2889" s="114"/>
      <c r="SJL2889" s="114"/>
      <c r="SJM2889" s="114"/>
      <c r="SJN2889" s="114"/>
      <c r="SJO2889" s="114"/>
      <c r="SJP2889" s="114"/>
      <c r="SJQ2889" s="114"/>
      <c r="SJR2889" s="114"/>
      <c r="SJS2889" s="114"/>
      <c r="SJT2889" s="114"/>
      <c r="SJU2889" s="114"/>
      <c r="SJV2889" s="114"/>
      <c r="SJW2889" s="114"/>
      <c r="SJX2889" s="114"/>
      <c r="SJY2889" s="114"/>
      <c r="SJZ2889" s="114"/>
      <c r="SKA2889" s="114"/>
      <c r="SKB2889" s="114"/>
      <c r="SKC2889" s="114"/>
      <c r="SKD2889" s="114"/>
      <c r="SKE2889" s="114"/>
      <c r="SKF2889" s="114"/>
      <c r="SKG2889" s="114"/>
      <c r="SKH2889" s="114"/>
      <c r="SKI2889" s="114"/>
      <c r="SKJ2889" s="114"/>
      <c r="SKK2889" s="114"/>
      <c r="SKL2889" s="114"/>
      <c r="SKM2889" s="114"/>
      <c r="SKN2889" s="114"/>
      <c r="SKO2889" s="114"/>
      <c r="SKP2889" s="114"/>
      <c r="SKQ2889" s="114"/>
      <c r="SKR2889" s="114"/>
      <c r="SKS2889" s="114"/>
      <c r="SKT2889" s="114"/>
      <c r="SKU2889" s="114"/>
      <c r="SKV2889" s="114"/>
      <c r="SKW2889" s="114"/>
      <c r="SKX2889" s="114"/>
      <c r="SKY2889" s="114"/>
      <c r="SKZ2889" s="114"/>
      <c r="SLA2889" s="114"/>
      <c r="SLB2889" s="114"/>
      <c r="SLC2889" s="114"/>
      <c r="SLD2889" s="114"/>
      <c r="SLE2889" s="114"/>
      <c r="SLF2889" s="114"/>
      <c r="SLG2889" s="114"/>
      <c r="SLH2889" s="114"/>
      <c r="SLI2889" s="114"/>
      <c r="SLJ2889" s="114"/>
      <c r="SLK2889" s="114"/>
      <c r="SLL2889" s="114"/>
      <c r="SLM2889" s="114"/>
      <c r="SLN2889" s="114"/>
      <c r="SLO2889" s="114"/>
      <c r="SLP2889" s="114"/>
      <c r="SLQ2889" s="114"/>
      <c r="SLR2889" s="114"/>
      <c r="SLS2889" s="114"/>
      <c r="SLT2889" s="114"/>
      <c r="SLU2889" s="114"/>
      <c r="SLV2889" s="114"/>
      <c r="SLW2889" s="114"/>
      <c r="SLX2889" s="114"/>
      <c r="SLY2889" s="114"/>
      <c r="SLZ2889" s="114"/>
      <c r="SMA2889" s="114"/>
      <c r="SMB2889" s="114"/>
      <c r="SMC2889" s="114"/>
      <c r="SMD2889" s="114"/>
      <c r="SME2889" s="114"/>
      <c r="SMF2889" s="114"/>
      <c r="SMG2889" s="114"/>
      <c r="SMH2889" s="114"/>
      <c r="SMI2889" s="114"/>
      <c r="SMJ2889" s="114"/>
      <c r="SMK2889" s="114"/>
      <c r="SML2889" s="114"/>
      <c r="SMM2889" s="114"/>
      <c r="SMN2889" s="114"/>
      <c r="SMO2889" s="114"/>
      <c r="SMP2889" s="114"/>
      <c r="SMQ2889" s="114"/>
      <c r="SMR2889" s="114"/>
      <c r="SMS2889" s="114"/>
      <c r="SMT2889" s="114"/>
      <c r="SMU2889" s="114"/>
      <c r="SMV2889" s="114"/>
      <c r="SMW2889" s="114"/>
      <c r="SMX2889" s="114"/>
      <c r="SMY2889" s="114"/>
      <c r="SMZ2889" s="114"/>
      <c r="SNA2889" s="114"/>
      <c r="SNB2889" s="114"/>
      <c r="SNC2889" s="114"/>
      <c r="SND2889" s="114"/>
      <c r="SNE2889" s="114"/>
      <c r="SNF2889" s="114"/>
      <c r="SNG2889" s="114"/>
      <c r="SNH2889" s="114"/>
      <c r="SNI2889" s="114"/>
      <c r="SNJ2889" s="114"/>
      <c r="SNK2889" s="114"/>
      <c r="SNL2889" s="114"/>
      <c r="SNM2889" s="114"/>
      <c r="SNN2889" s="114"/>
      <c r="SNO2889" s="114"/>
      <c r="SNP2889" s="114"/>
      <c r="SNQ2889" s="114"/>
      <c r="SNR2889" s="114"/>
      <c r="SNS2889" s="114"/>
      <c r="SNT2889" s="114"/>
      <c r="SNU2889" s="114"/>
      <c r="SNV2889" s="114"/>
      <c r="SNW2889" s="114"/>
      <c r="SNX2889" s="114"/>
      <c r="SNY2889" s="114"/>
      <c r="SNZ2889" s="114"/>
      <c r="SOA2889" s="114"/>
      <c r="SOB2889" s="114"/>
      <c r="SOC2889" s="114"/>
      <c r="SOD2889" s="114"/>
      <c r="SOE2889" s="114"/>
      <c r="SOF2889" s="114"/>
      <c r="SOG2889" s="114"/>
      <c r="SOH2889" s="114"/>
      <c r="SOI2889" s="114"/>
      <c r="SOJ2889" s="114"/>
      <c r="SOK2889" s="114"/>
      <c r="SOL2889" s="114"/>
      <c r="SOM2889" s="114"/>
      <c r="SON2889" s="114"/>
      <c r="SOO2889" s="114"/>
      <c r="SOP2889" s="114"/>
      <c r="SOQ2889" s="114"/>
      <c r="SOR2889" s="114"/>
      <c r="SOS2889" s="114"/>
      <c r="SOT2889" s="114"/>
      <c r="SOU2889" s="114"/>
      <c r="SOV2889" s="114"/>
      <c r="SOW2889" s="114"/>
      <c r="SOX2889" s="114"/>
      <c r="SOY2889" s="114"/>
      <c r="SOZ2889" s="114"/>
      <c r="SPA2889" s="114"/>
      <c r="SPB2889" s="114"/>
      <c r="SPC2889" s="114"/>
      <c r="SPD2889" s="114"/>
      <c r="SPE2889" s="114"/>
      <c r="SPF2889" s="114"/>
      <c r="SPG2889" s="114"/>
      <c r="SPH2889" s="114"/>
      <c r="SPI2889" s="114"/>
      <c r="SPJ2889" s="114"/>
      <c r="SPK2889" s="114"/>
      <c r="SPL2889" s="114"/>
      <c r="SPM2889" s="114"/>
      <c r="SPN2889" s="114"/>
      <c r="SPO2889" s="114"/>
      <c r="SPP2889" s="114"/>
      <c r="SPQ2889" s="114"/>
      <c r="SPR2889" s="114"/>
      <c r="SPS2889" s="114"/>
      <c r="SPT2889" s="114"/>
      <c r="SPU2889" s="114"/>
      <c r="SPV2889" s="114"/>
      <c r="SPW2889" s="114"/>
      <c r="SPX2889" s="114"/>
      <c r="SPY2889" s="114"/>
      <c r="SPZ2889" s="114"/>
      <c r="SQA2889" s="114"/>
      <c r="SQB2889" s="114"/>
      <c r="SQC2889" s="114"/>
      <c r="SQD2889" s="114"/>
      <c r="SQE2889" s="114"/>
      <c r="SQF2889" s="114"/>
      <c r="SQG2889" s="114"/>
      <c r="SQH2889" s="114"/>
      <c r="SQI2889" s="114"/>
      <c r="SQJ2889" s="114"/>
      <c r="SQK2889" s="114"/>
      <c r="SQL2889" s="114"/>
      <c r="SQM2889" s="114"/>
      <c r="SQN2889" s="114"/>
      <c r="SQO2889" s="114"/>
      <c r="SQP2889" s="114"/>
      <c r="SQQ2889" s="114"/>
      <c r="SQR2889" s="114"/>
      <c r="SQS2889" s="114"/>
      <c r="SQT2889" s="114"/>
      <c r="SQU2889" s="114"/>
      <c r="SQV2889" s="114"/>
      <c r="SQW2889" s="114"/>
      <c r="SQX2889" s="114"/>
      <c r="SQY2889" s="114"/>
      <c r="SQZ2889" s="114"/>
      <c r="SRA2889" s="114"/>
      <c r="SRB2889" s="114"/>
      <c r="SRC2889" s="114"/>
      <c r="SRD2889" s="114"/>
      <c r="SRE2889" s="114"/>
      <c r="SRF2889" s="114"/>
      <c r="SRG2889" s="114"/>
      <c r="SRH2889" s="114"/>
      <c r="SRI2889" s="114"/>
      <c r="SRJ2889" s="114"/>
      <c r="SRK2889" s="114"/>
      <c r="SRL2889" s="114"/>
      <c r="SRM2889" s="114"/>
      <c r="SRN2889" s="114"/>
      <c r="SRO2889" s="114"/>
      <c r="SRP2889" s="114"/>
      <c r="SRQ2889" s="114"/>
      <c r="SRR2889" s="114"/>
      <c r="SRS2889" s="114"/>
      <c r="SRT2889" s="114"/>
      <c r="SRU2889" s="114"/>
      <c r="SRV2889" s="114"/>
      <c r="SRW2889" s="114"/>
      <c r="SRX2889" s="114"/>
      <c r="SRY2889" s="114"/>
      <c r="SRZ2889" s="114"/>
      <c r="SSA2889" s="114"/>
      <c r="SSB2889" s="114"/>
      <c r="SSC2889" s="114"/>
      <c r="SSD2889" s="114"/>
      <c r="SSE2889" s="114"/>
      <c r="SSF2889" s="114"/>
      <c r="SSG2889" s="114"/>
      <c r="SSH2889" s="114"/>
      <c r="SSI2889" s="114"/>
      <c r="SSJ2889" s="114"/>
      <c r="SSK2889" s="114"/>
      <c r="SSL2889" s="114"/>
      <c r="SSM2889" s="114"/>
      <c r="SSN2889" s="114"/>
      <c r="SSO2889" s="114"/>
      <c r="SSP2889" s="114"/>
      <c r="SSQ2889" s="114"/>
      <c r="SSR2889" s="114"/>
      <c r="SSS2889" s="114"/>
      <c r="SST2889" s="114"/>
      <c r="SSU2889" s="114"/>
      <c r="SSV2889" s="114"/>
      <c r="SSW2889" s="114"/>
      <c r="SSX2889" s="114"/>
      <c r="SSY2889" s="114"/>
      <c r="SSZ2889" s="114"/>
      <c r="STA2889" s="114"/>
      <c r="STB2889" s="114"/>
      <c r="STC2889" s="114"/>
      <c r="STD2889" s="114"/>
      <c r="STE2889" s="114"/>
      <c r="STF2889" s="114"/>
      <c r="STG2889" s="114"/>
      <c r="STH2889" s="114"/>
      <c r="STI2889" s="114"/>
      <c r="STJ2889" s="114"/>
      <c r="STK2889" s="114"/>
      <c r="STL2889" s="114"/>
      <c r="STM2889" s="114"/>
      <c r="STN2889" s="114"/>
      <c r="STO2889" s="114"/>
      <c r="STP2889" s="114"/>
      <c r="STQ2889" s="114"/>
      <c r="STR2889" s="114"/>
      <c r="STS2889" s="114"/>
      <c r="STT2889" s="114"/>
      <c r="STU2889" s="114"/>
      <c r="STV2889" s="114"/>
      <c r="STW2889" s="114"/>
      <c r="STX2889" s="114"/>
      <c r="STY2889" s="114"/>
      <c r="STZ2889" s="114"/>
      <c r="SUA2889" s="114"/>
      <c r="SUB2889" s="114"/>
      <c r="SUC2889" s="114"/>
      <c r="SUD2889" s="114"/>
      <c r="SUE2889" s="114"/>
      <c r="SUF2889" s="114"/>
      <c r="SUG2889" s="114"/>
      <c r="SUH2889" s="114"/>
      <c r="SUI2889" s="114"/>
      <c r="SUJ2889" s="114"/>
      <c r="SUK2889" s="114"/>
      <c r="SUL2889" s="114"/>
      <c r="SUM2889" s="114"/>
      <c r="SUN2889" s="114"/>
      <c r="SUO2889" s="114"/>
      <c r="SUP2889" s="114"/>
      <c r="SUQ2889" s="114"/>
      <c r="SUR2889" s="114"/>
      <c r="SUS2889" s="114"/>
      <c r="SUT2889" s="114"/>
      <c r="SUU2889" s="114"/>
      <c r="SUV2889" s="114"/>
      <c r="SUW2889" s="114"/>
      <c r="SUX2889" s="114"/>
      <c r="SUY2889" s="114"/>
      <c r="SUZ2889" s="114"/>
      <c r="SVA2889" s="114"/>
      <c r="SVB2889" s="114"/>
      <c r="SVC2889" s="114"/>
      <c r="SVD2889" s="114"/>
      <c r="SVE2889" s="114"/>
      <c r="SVF2889" s="114"/>
      <c r="SVG2889" s="114"/>
      <c r="SVH2889" s="114"/>
      <c r="SVI2889" s="114"/>
      <c r="SVJ2889" s="114"/>
      <c r="SVK2889" s="114"/>
      <c r="SVL2889" s="114"/>
      <c r="SVM2889" s="114"/>
      <c r="SVN2889" s="114"/>
      <c r="SVO2889" s="114"/>
      <c r="SVP2889" s="114"/>
      <c r="SVQ2889" s="114"/>
      <c r="SVR2889" s="114"/>
      <c r="SVS2889" s="114"/>
      <c r="SVT2889" s="114"/>
      <c r="SVU2889" s="114"/>
      <c r="SVV2889" s="114"/>
      <c r="SVW2889" s="114"/>
      <c r="SVX2889" s="114"/>
      <c r="SVY2889" s="114"/>
      <c r="SVZ2889" s="114"/>
      <c r="SWA2889" s="114"/>
      <c r="SWB2889" s="114"/>
      <c r="SWC2889" s="114"/>
      <c r="SWD2889" s="114"/>
      <c r="SWE2889" s="114"/>
      <c r="SWF2889" s="114"/>
      <c r="SWG2889" s="114"/>
      <c r="SWH2889" s="114"/>
      <c r="SWI2889" s="114"/>
      <c r="SWJ2889" s="114"/>
      <c r="SWK2889" s="114"/>
      <c r="SWL2889" s="114"/>
      <c r="SWM2889" s="114"/>
      <c r="SWN2889" s="114"/>
      <c r="SWO2889" s="114"/>
      <c r="SWP2889" s="114"/>
      <c r="SWQ2889" s="114"/>
      <c r="SWR2889" s="114"/>
      <c r="SWS2889" s="114"/>
      <c r="SWT2889" s="114"/>
      <c r="SWU2889" s="114"/>
      <c r="SWV2889" s="114"/>
      <c r="SWW2889" s="114"/>
      <c r="SWX2889" s="114"/>
      <c r="SWY2889" s="114"/>
      <c r="SWZ2889" s="114"/>
      <c r="SXA2889" s="114"/>
      <c r="SXB2889" s="114"/>
      <c r="SXC2889" s="114"/>
      <c r="SXD2889" s="114"/>
      <c r="SXE2889" s="114"/>
      <c r="SXF2889" s="114"/>
      <c r="SXG2889" s="114"/>
      <c r="SXH2889" s="114"/>
      <c r="SXI2889" s="114"/>
      <c r="SXJ2889" s="114"/>
      <c r="SXK2889" s="114"/>
      <c r="SXL2889" s="114"/>
      <c r="SXM2889" s="114"/>
      <c r="SXN2889" s="114"/>
      <c r="SXO2889" s="114"/>
      <c r="SXP2889" s="114"/>
      <c r="SXQ2889" s="114"/>
      <c r="SXR2889" s="114"/>
      <c r="SXS2889" s="114"/>
      <c r="SXT2889" s="114"/>
      <c r="SXU2889" s="114"/>
      <c r="SXV2889" s="114"/>
      <c r="SXW2889" s="114"/>
      <c r="SXX2889" s="114"/>
      <c r="SXY2889" s="114"/>
      <c r="SXZ2889" s="114"/>
      <c r="SYA2889" s="114"/>
      <c r="SYB2889" s="114"/>
      <c r="SYC2889" s="114"/>
      <c r="SYD2889" s="114"/>
      <c r="SYE2889" s="114"/>
      <c r="SYF2889" s="114"/>
      <c r="SYG2889" s="114"/>
      <c r="SYH2889" s="114"/>
      <c r="SYI2889" s="114"/>
      <c r="SYJ2889" s="114"/>
      <c r="SYK2889" s="114"/>
      <c r="SYL2889" s="114"/>
      <c r="SYM2889" s="114"/>
      <c r="SYN2889" s="114"/>
      <c r="SYO2889" s="114"/>
      <c r="SYP2889" s="114"/>
      <c r="SYQ2889" s="114"/>
      <c r="SYR2889" s="114"/>
      <c r="SYS2889" s="114"/>
      <c r="SYT2889" s="114"/>
      <c r="SYU2889" s="114"/>
      <c r="SYV2889" s="114"/>
      <c r="SYW2889" s="114"/>
      <c r="SYX2889" s="114"/>
      <c r="SYY2889" s="114"/>
      <c r="SYZ2889" s="114"/>
      <c r="SZA2889" s="114"/>
      <c r="SZB2889" s="114"/>
      <c r="SZC2889" s="114"/>
      <c r="SZD2889" s="114"/>
      <c r="SZE2889" s="114"/>
      <c r="SZF2889" s="114"/>
      <c r="SZG2889" s="114"/>
      <c r="SZH2889" s="114"/>
      <c r="SZI2889" s="114"/>
      <c r="SZJ2889" s="114"/>
      <c r="SZK2889" s="114"/>
      <c r="SZL2889" s="114"/>
      <c r="SZM2889" s="114"/>
      <c r="SZN2889" s="114"/>
      <c r="SZO2889" s="114"/>
      <c r="SZP2889" s="114"/>
      <c r="SZQ2889" s="114"/>
      <c r="SZR2889" s="114"/>
      <c r="SZS2889" s="114"/>
      <c r="SZT2889" s="114"/>
      <c r="SZU2889" s="114"/>
      <c r="SZV2889" s="114"/>
      <c r="SZW2889" s="114"/>
      <c r="SZX2889" s="114"/>
      <c r="SZY2889" s="114"/>
      <c r="SZZ2889" s="114"/>
      <c r="TAA2889" s="114"/>
      <c r="TAB2889" s="114"/>
      <c r="TAC2889" s="114"/>
      <c r="TAD2889" s="114"/>
      <c r="TAE2889" s="114"/>
      <c r="TAF2889" s="114"/>
      <c r="TAG2889" s="114"/>
      <c r="TAH2889" s="114"/>
      <c r="TAI2889" s="114"/>
      <c r="TAJ2889" s="114"/>
      <c r="TAK2889" s="114"/>
      <c r="TAL2889" s="114"/>
      <c r="TAM2889" s="114"/>
      <c r="TAN2889" s="114"/>
      <c r="TAO2889" s="114"/>
      <c r="TAP2889" s="114"/>
      <c r="TAQ2889" s="114"/>
      <c r="TAR2889" s="114"/>
      <c r="TAS2889" s="114"/>
      <c r="TAT2889" s="114"/>
      <c r="TAU2889" s="114"/>
      <c r="TAV2889" s="114"/>
      <c r="TAW2889" s="114"/>
      <c r="TAX2889" s="114"/>
      <c r="TAY2889" s="114"/>
      <c r="TAZ2889" s="114"/>
      <c r="TBA2889" s="114"/>
      <c r="TBB2889" s="114"/>
      <c r="TBC2889" s="114"/>
      <c r="TBD2889" s="114"/>
      <c r="TBE2889" s="114"/>
      <c r="TBF2889" s="114"/>
      <c r="TBG2889" s="114"/>
      <c r="TBH2889" s="114"/>
      <c r="TBI2889" s="114"/>
      <c r="TBJ2889" s="114"/>
      <c r="TBK2889" s="114"/>
      <c r="TBL2889" s="114"/>
      <c r="TBM2889" s="114"/>
      <c r="TBN2889" s="114"/>
      <c r="TBO2889" s="114"/>
      <c r="TBP2889" s="114"/>
      <c r="TBQ2889" s="114"/>
      <c r="TBR2889" s="114"/>
      <c r="TBS2889" s="114"/>
      <c r="TBT2889" s="114"/>
      <c r="TBU2889" s="114"/>
      <c r="TBV2889" s="114"/>
      <c r="TBW2889" s="114"/>
      <c r="TBX2889" s="114"/>
      <c r="TBY2889" s="114"/>
      <c r="TBZ2889" s="114"/>
      <c r="TCA2889" s="114"/>
      <c r="TCB2889" s="114"/>
      <c r="TCC2889" s="114"/>
      <c r="TCD2889" s="114"/>
      <c r="TCE2889" s="114"/>
      <c r="TCF2889" s="114"/>
      <c r="TCG2889" s="114"/>
      <c r="TCH2889" s="114"/>
      <c r="TCI2889" s="114"/>
      <c r="TCJ2889" s="114"/>
      <c r="TCK2889" s="114"/>
      <c r="TCL2889" s="114"/>
      <c r="TCM2889" s="114"/>
      <c r="TCN2889" s="114"/>
      <c r="TCO2889" s="114"/>
      <c r="TCP2889" s="114"/>
      <c r="TCQ2889" s="114"/>
      <c r="TCR2889" s="114"/>
      <c r="TCS2889" s="114"/>
      <c r="TCT2889" s="114"/>
      <c r="TCU2889" s="114"/>
      <c r="TCV2889" s="114"/>
      <c r="TCW2889" s="114"/>
      <c r="TCX2889" s="114"/>
      <c r="TCY2889" s="114"/>
      <c r="TCZ2889" s="114"/>
      <c r="TDA2889" s="114"/>
      <c r="TDB2889" s="114"/>
      <c r="TDC2889" s="114"/>
      <c r="TDD2889" s="114"/>
      <c r="TDE2889" s="114"/>
      <c r="TDF2889" s="114"/>
      <c r="TDG2889" s="114"/>
      <c r="TDH2889" s="114"/>
      <c r="TDI2889" s="114"/>
      <c r="TDJ2889" s="114"/>
      <c r="TDK2889" s="114"/>
      <c r="TDL2889" s="114"/>
      <c r="TDM2889" s="114"/>
      <c r="TDN2889" s="114"/>
      <c r="TDO2889" s="114"/>
      <c r="TDP2889" s="114"/>
      <c r="TDQ2889" s="114"/>
      <c r="TDR2889" s="114"/>
      <c r="TDS2889" s="114"/>
      <c r="TDT2889" s="114"/>
      <c r="TDU2889" s="114"/>
      <c r="TDV2889" s="114"/>
      <c r="TDW2889" s="114"/>
      <c r="TDX2889" s="114"/>
      <c r="TDY2889" s="114"/>
      <c r="TDZ2889" s="114"/>
      <c r="TEA2889" s="114"/>
      <c r="TEB2889" s="114"/>
      <c r="TEC2889" s="114"/>
      <c r="TED2889" s="114"/>
      <c r="TEE2889" s="114"/>
      <c r="TEF2889" s="114"/>
      <c r="TEG2889" s="114"/>
      <c r="TEH2889" s="114"/>
      <c r="TEI2889" s="114"/>
      <c r="TEJ2889" s="114"/>
      <c r="TEK2889" s="114"/>
      <c r="TEL2889" s="114"/>
      <c r="TEM2889" s="114"/>
      <c r="TEN2889" s="114"/>
      <c r="TEO2889" s="114"/>
      <c r="TEP2889" s="114"/>
      <c r="TEQ2889" s="114"/>
      <c r="TER2889" s="114"/>
      <c r="TES2889" s="114"/>
      <c r="TET2889" s="114"/>
      <c r="TEU2889" s="114"/>
      <c r="TEV2889" s="114"/>
      <c r="TEW2889" s="114"/>
      <c r="TEX2889" s="114"/>
      <c r="TEY2889" s="114"/>
      <c r="TEZ2889" s="114"/>
      <c r="TFA2889" s="114"/>
      <c r="TFB2889" s="114"/>
      <c r="TFC2889" s="114"/>
      <c r="TFD2889" s="114"/>
      <c r="TFE2889" s="114"/>
      <c r="TFF2889" s="114"/>
      <c r="TFG2889" s="114"/>
      <c r="TFH2889" s="114"/>
      <c r="TFI2889" s="114"/>
      <c r="TFJ2889" s="114"/>
      <c r="TFK2889" s="114"/>
      <c r="TFL2889" s="114"/>
      <c r="TFM2889" s="114"/>
      <c r="TFN2889" s="114"/>
      <c r="TFO2889" s="114"/>
      <c r="TFP2889" s="114"/>
      <c r="TFQ2889" s="114"/>
      <c r="TFR2889" s="114"/>
      <c r="TFS2889" s="114"/>
      <c r="TFT2889" s="114"/>
      <c r="TFU2889" s="114"/>
      <c r="TFV2889" s="114"/>
      <c r="TFW2889" s="114"/>
      <c r="TFX2889" s="114"/>
      <c r="TFY2889" s="114"/>
      <c r="TFZ2889" s="114"/>
      <c r="TGA2889" s="114"/>
      <c r="TGB2889" s="114"/>
      <c r="TGC2889" s="114"/>
      <c r="TGD2889" s="114"/>
      <c r="TGE2889" s="114"/>
      <c r="TGF2889" s="114"/>
      <c r="TGG2889" s="114"/>
      <c r="TGH2889" s="114"/>
      <c r="TGI2889" s="114"/>
      <c r="TGJ2889" s="114"/>
      <c r="TGK2889" s="114"/>
      <c r="TGL2889" s="114"/>
      <c r="TGM2889" s="114"/>
      <c r="TGN2889" s="114"/>
      <c r="TGO2889" s="114"/>
      <c r="TGP2889" s="114"/>
      <c r="TGQ2889" s="114"/>
      <c r="TGR2889" s="114"/>
      <c r="TGS2889" s="114"/>
      <c r="TGT2889" s="114"/>
      <c r="TGU2889" s="114"/>
      <c r="TGV2889" s="114"/>
      <c r="TGW2889" s="114"/>
      <c r="TGX2889" s="114"/>
      <c r="TGY2889" s="114"/>
      <c r="TGZ2889" s="114"/>
      <c r="THA2889" s="114"/>
      <c r="THB2889" s="114"/>
      <c r="THC2889" s="114"/>
      <c r="THD2889" s="114"/>
      <c r="THE2889" s="114"/>
      <c r="THF2889" s="114"/>
      <c r="THG2889" s="114"/>
      <c r="THH2889" s="114"/>
      <c r="THI2889" s="114"/>
      <c r="THJ2889" s="114"/>
      <c r="THK2889" s="114"/>
      <c r="THL2889" s="114"/>
      <c r="THM2889" s="114"/>
      <c r="THN2889" s="114"/>
      <c r="THO2889" s="114"/>
      <c r="THP2889" s="114"/>
      <c r="THQ2889" s="114"/>
      <c r="THR2889" s="114"/>
      <c r="THS2889" s="114"/>
      <c r="THT2889" s="114"/>
      <c r="THU2889" s="114"/>
      <c r="THV2889" s="114"/>
      <c r="THW2889" s="114"/>
      <c r="THX2889" s="114"/>
      <c r="THY2889" s="114"/>
      <c r="THZ2889" s="114"/>
      <c r="TIA2889" s="114"/>
      <c r="TIB2889" s="114"/>
      <c r="TIC2889" s="114"/>
      <c r="TID2889" s="114"/>
      <c r="TIE2889" s="114"/>
      <c r="TIF2889" s="114"/>
      <c r="TIG2889" s="114"/>
      <c r="TIH2889" s="114"/>
      <c r="TII2889" s="114"/>
      <c r="TIJ2889" s="114"/>
      <c r="TIK2889" s="114"/>
      <c r="TIL2889" s="114"/>
      <c r="TIM2889" s="114"/>
      <c r="TIN2889" s="114"/>
      <c r="TIO2889" s="114"/>
      <c r="TIP2889" s="114"/>
      <c r="TIQ2889" s="114"/>
      <c r="TIR2889" s="114"/>
      <c r="TIS2889" s="114"/>
      <c r="TIT2889" s="114"/>
      <c r="TIU2889" s="114"/>
      <c r="TIV2889" s="114"/>
      <c r="TIW2889" s="114"/>
      <c r="TIX2889" s="114"/>
      <c r="TIY2889" s="114"/>
      <c r="TIZ2889" s="114"/>
      <c r="TJA2889" s="114"/>
      <c r="TJB2889" s="114"/>
      <c r="TJC2889" s="114"/>
      <c r="TJD2889" s="114"/>
      <c r="TJE2889" s="114"/>
      <c r="TJF2889" s="114"/>
      <c r="TJG2889" s="114"/>
      <c r="TJH2889" s="114"/>
      <c r="TJI2889" s="114"/>
      <c r="TJJ2889" s="114"/>
      <c r="TJK2889" s="114"/>
      <c r="TJL2889" s="114"/>
      <c r="TJM2889" s="114"/>
      <c r="TJN2889" s="114"/>
      <c r="TJO2889" s="114"/>
      <c r="TJP2889" s="114"/>
      <c r="TJQ2889" s="114"/>
      <c r="TJR2889" s="114"/>
      <c r="TJS2889" s="114"/>
      <c r="TJT2889" s="114"/>
      <c r="TJU2889" s="114"/>
      <c r="TJV2889" s="114"/>
      <c r="TJW2889" s="114"/>
      <c r="TJX2889" s="114"/>
      <c r="TJY2889" s="114"/>
      <c r="TJZ2889" s="114"/>
      <c r="TKA2889" s="114"/>
      <c r="TKB2889" s="114"/>
      <c r="TKC2889" s="114"/>
      <c r="TKD2889" s="114"/>
      <c r="TKE2889" s="114"/>
      <c r="TKF2889" s="114"/>
      <c r="TKG2889" s="114"/>
      <c r="TKH2889" s="114"/>
      <c r="TKI2889" s="114"/>
      <c r="TKJ2889" s="114"/>
      <c r="TKK2889" s="114"/>
      <c r="TKL2889" s="114"/>
      <c r="TKM2889" s="114"/>
      <c r="TKN2889" s="114"/>
      <c r="TKO2889" s="114"/>
      <c r="TKP2889" s="114"/>
      <c r="TKQ2889" s="114"/>
      <c r="TKR2889" s="114"/>
      <c r="TKS2889" s="114"/>
      <c r="TKT2889" s="114"/>
      <c r="TKU2889" s="114"/>
      <c r="TKV2889" s="114"/>
      <c r="TKW2889" s="114"/>
      <c r="TKX2889" s="114"/>
      <c r="TKY2889" s="114"/>
      <c r="TKZ2889" s="114"/>
      <c r="TLA2889" s="114"/>
      <c r="TLB2889" s="114"/>
      <c r="TLC2889" s="114"/>
      <c r="TLD2889" s="114"/>
      <c r="TLE2889" s="114"/>
      <c r="TLF2889" s="114"/>
      <c r="TLG2889" s="114"/>
      <c r="TLH2889" s="114"/>
      <c r="TLI2889" s="114"/>
      <c r="TLJ2889" s="114"/>
      <c r="TLK2889" s="114"/>
      <c r="TLL2889" s="114"/>
      <c r="TLM2889" s="114"/>
      <c r="TLN2889" s="114"/>
      <c r="TLO2889" s="114"/>
      <c r="TLP2889" s="114"/>
      <c r="TLQ2889" s="114"/>
      <c r="TLR2889" s="114"/>
      <c r="TLS2889" s="114"/>
      <c r="TLT2889" s="114"/>
      <c r="TLU2889" s="114"/>
      <c r="TLV2889" s="114"/>
      <c r="TLW2889" s="114"/>
      <c r="TLX2889" s="114"/>
      <c r="TLY2889" s="114"/>
      <c r="TLZ2889" s="114"/>
      <c r="TMA2889" s="114"/>
      <c r="TMB2889" s="114"/>
      <c r="TMC2889" s="114"/>
      <c r="TMD2889" s="114"/>
      <c r="TME2889" s="114"/>
      <c r="TMF2889" s="114"/>
      <c r="TMG2889" s="114"/>
      <c r="TMH2889" s="114"/>
      <c r="TMI2889" s="114"/>
      <c r="TMJ2889" s="114"/>
      <c r="TMK2889" s="114"/>
      <c r="TML2889" s="114"/>
      <c r="TMM2889" s="114"/>
      <c r="TMN2889" s="114"/>
      <c r="TMO2889" s="114"/>
      <c r="TMP2889" s="114"/>
      <c r="TMQ2889" s="114"/>
      <c r="TMR2889" s="114"/>
      <c r="TMS2889" s="114"/>
      <c r="TMT2889" s="114"/>
      <c r="TMU2889" s="114"/>
      <c r="TMV2889" s="114"/>
      <c r="TMW2889" s="114"/>
      <c r="TMX2889" s="114"/>
      <c r="TMY2889" s="114"/>
      <c r="TMZ2889" s="114"/>
      <c r="TNA2889" s="114"/>
      <c r="TNB2889" s="114"/>
      <c r="TNC2889" s="114"/>
      <c r="TND2889" s="114"/>
      <c r="TNE2889" s="114"/>
      <c r="TNF2889" s="114"/>
      <c r="TNG2889" s="114"/>
      <c r="TNH2889" s="114"/>
      <c r="TNI2889" s="114"/>
      <c r="TNJ2889" s="114"/>
      <c r="TNK2889" s="114"/>
      <c r="TNL2889" s="114"/>
      <c r="TNM2889" s="114"/>
      <c r="TNN2889" s="114"/>
      <c r="TNO2889" s="114"/>
      <c r="TNP2889" s="114"/>
      <c r="TNQ2889" s="114"/>
      <c r="TNR2889" s="114"/>
      <c r="TNS2889" s="114"/>
      <c r="TNT2889" s="114"/>
      <c r="TNU2889" s="114"/>
      <c r="TNV2889" s="114"/>
      <c r="TNW2889" s="114"/>
      <c r="TNX2889" s="114"/>
      <c r="TNY2889" s="114"/>
      <c r="TNZ2889" s="114"/>
      <c r="TOA2889" s="114"/>
      <c r="TOB2889" s="114"/>
      <c r="TOC2889" s="114"/>
      <c r="TOD2889" s="114"/>
      <c r="TOE2889" s="114"/>
      <c r="TOF2889" s="114"/>
      <c r="TOG2889" s="114"/>
      <c r="TOH2889" s="114"/>
      <c r="TOI2889" s="114"/>
      <c r="TOJ2889" s="114"/>
      <c r="TOK2889" s="114"/>
      <c r="TOL2889" s="114"/>
      <c r="TOM2889" s="114"/>
      <c r="TON2889" s="114"/>
      <c r="TOO2889" s="114"/>
      <c r="TOP2889" s="114"/>
      <c r="TOQ2889" s="114"/>
      <c r="TOR2889" s="114"/>
      <c r="TOS2889" s="114"/>
      <c r="TOT2889" s="114"/>
      <c r="TOU2889" s="114"/>
      <c r="TOV2889" s="114"/>
      <c r="TOW2889" s="114"/>
      <c r="TOX2889" s="114"/>
      <c r="TOY2889" s="114"/>
      <c r="TOZ2889" s="114"/>
      <c r="TPA2889" s="114"/>
      <c r="TPB2889" s="114"/>
      <c r="TPC2889" s="114"/>
      <c r="TPD2889" s="114"/>
      <c r="TPE2889" s="114"/>
      <c r="TPF2889" s="114"/>
      <c r="TPG2889" s="114"/>
      <c r="TPH2889" s="114"/>
      <c r="TPI2889" s="114"/>
      <c r="TPJ2889" s="114"/>
      <c r="TPK2889" s="114"/>
      <c r="TPL2889" s="114"/>
      <c r="TPM2889" s="114"/>
      <c r="TPN2889" s="114"/>
      <c r="TPO2889" s="114"/>
      <c r="TPP2889" s="114"/>
      <c r="TPQ2889" s="114"/>
      <c r="TPR2889" s="114"/>
      <c r="TPS2889" s="114"/>
      <c r="TPT2889" s="114"/>
      <c r="TPU2889" s="114"/>
      <c r="TPV2889" s="114"/>
      <c r="TPW2889" s="114"/>
      <c r="TPX2889" s="114"/>
      <c r="TPY2889" s="114"/>
      <c r="TPZ2889" s="114"/>
      <c r="TQA2889" s="114"/>
      <c r="TQB2889" s="114"/>
      <c r="TQC2889" s="114"/>
      <c r="TQD2889" s="114"/>
      <c r="TQE2889" s="114"/>
      <c r="TQF2889" s="114"/>
      <c r="TQG2889" s="114"/>
      <c r="TQH2889" s="114"/>
      <c r="TQI2889" s="114"/>
      <c r="TQJ2889" s="114"/>
      <c r="TQK2889" s="114"/>
      <c r="TQL2889" s="114"/>
      <c r="TQM2889" s="114"/>
      <c r="TQN2889" s="114"/>
      <c r="TQO2889" s="114"/>
      <c r="TQP2889" s="114"/>
      <c r="TQQ2889" s="114"/>
      <c r="TQR2889" s="114"/>
      <c r="TQS2889" s="114"/>
      <c r="TQT2889" s="114"/>
      <c r="TQU2889" s="114"/>
      <c r="TQV2889" s="114"/>
      <c r="TQW2889" s="114"/>
      <c r="TQX2889" s="114"/>
      <c r="TQY2889" s="114"/>
      <c r="TQZ2889" s="114"/>
      <c r="TRA2889" s="114"/>
      <c r="TRB2889" s="114"/>
      <c r="TRC2889" s="114"/>
      <c r="TRD2889" s="114"/>
      <c r="TRE2889" s="114"/>
      <c r="TRF2889" s="114"/>
      <c r="TRG2889" s="114"/>
      <c r="TRH2889" s="114"/>
      <c r="TRI2889" s="114"/>
      <c r="TRJ2889" s="114"/>
      <c r="TRK2889" s="114"/>
      <c r="TRL2889" s="114"/>
      <c r="TRM2889" s="114"/>
      <c r="TRN2889" s="114"/>
      <c r="TRO2889" s="114"/>
      <c r="TRP2889" s="114"/>
      <c r="TRQ2889" s="114"/>
      <c r="TRR2889" s="114"/>
      <c r="TRS2889" s="114"/>
      <c r="TRT2889" s="114"/>
      <c r="TRU2889" s="114"/>
      <c r="TRV2889" s="114"/>
      <c r="TRW2889" s="114"/>
      <c r="TRX2889" s="114"/>
      <c r="TRY2889" s="114"/>
      <c r="TRZ2889" s="114"/>
      <c r="TSA2889" s="114"/>
      <c r="TSB2889" s="114"/>
      <c r="TSC2889" s="114"/>
      <c r="TSD2889" s="114"/>
      <c r="TSE2889" s="114"/>
      <c r="TSF2889" s="114"/>
      <c r="TSG2889" s="114"/>
      <c r="TSH2889" s="114"/>
      <c r="TSI2889" s="114"/>
      <c r="TSJ2889" s="114"/>
      <c r="TSK2889" s="114"/>
      <c r="TSL2889" s="114"/>
      <c r="TSM2889" s="114"/>
      <c r="TSN2889" s="114"/>
      <c r="TSO2889" s="114"/>
      <c r="TSP2889" s="114"/>
      <c r="TSQ2889" s="114"/>
      <c r="TSR2889" s="114"/>
      <c r="TSS2889" s="114"/>
      <c r="TST2889" s="114"/>
      <c r="TSU2889" s="114"/>
      <c r="TSV2889" s="114"/>
      <c r="TSW2889" s="114"/>
      <c r="TSX2889" s="114"/>
      <c r="TSY2889" s="114"/>
      <c r="TSZ2889" s="114"/>
      <c r="TTA2889" s="114"/>
      <c r="TTB2889" s="114"/>
      <c r="TTC2889" s="114"/>
      <c r="TTD2889" s="114"/>
      <c r="TTE2889" s="114"/>
      <c r="TTF2889" s="114"/>
      <c r="TTG2889" s="114"/>
      <c r="TTH2889" s="114"/>
      <c r="TTI2889" s="114"/>
      <c r="TTJ2889" s="114"/>
      <c r="TTK2889" s="114"/>
      <c r="TTL2889" s="114"/>
      <c r="TTM2889" s="114"/>
      <c r="TTN2889" s="114"/>
      <c r="TTO2889" s="114"/>
      <c r="TTP2889" s="114"/>
      <c r="TTQ2889" s="114"/>
      <c r="TTR2889" s="114"/>
      <c r="TTS2889" s="114"/>
      <c r="TTT2889" s="114"/>
      <c r="TTU2889" s="114"/>
      <c r="TTV2889" s="114"/>
      <c r="TTW2889" s="114"/>
      <c r="TTX2889" s="114"/>
      <c r="TTY2889" s="114"/>
      <c r="TTZ2889" s="114"/>
      <c r="TUA2889" s="114"/>
      <c r="TUB2889" s="114"/>
      <c r="TUC2889" s="114"/>
      <c r="TUD2889" s="114"/>
      <c r="TUE2889" s="114"/>
      <c r="TUF2889" s="114"/>
      <c r="TUG2889" s="114"/>
      <c r="TUH2889" s="114"/>
      <c r="TUI2889" s="114"/>
      <c r="TUJ2889" s="114"/>
      <c r="TUK2889" s="114"/>
      <c r="TUL2889" s="114"/>
      <c r="TUM2889" s="114"/>
      <c r="TUN2889" s="114"/>
      <c r="TUO2889" s="114"/>
      <c r="TUP2889" s="114"/>
      <c r="TUQ2889" s="114"/>
      <c r="TUR2889" s="114"/>
      <c r="TUS2889" s="114"/>
      <c r="TUT2889" s="114"/>
      <c r="TUU2889" s="114"/>
      <c r="TUV2889" s="114"/>
      <c r="TUW2889" s="114"/>
      <c r="TUX2889" s="114"/>
      <c r="TUY2889" s="114"/>
      <c r="TUZ2889" s="114"/>
      <c r="TVA2889" s="114"/>
      <c r="TVB2889" s="114"/>
      <c r="TVC2889" s="114"/>
      <c r="TVD2889" s="114"/>
      <c r="TVE2889" s="114"/>
      <c r="TVF2889" s="114"/>
      <c r="TVG2889" s="114"/>
      <c r="TVH2889" s="114"/>
      <c r="TVI2889" s="114"/>
      <c r="TVJ2889" s="114"/>
      <c r="TVK2889" s="114"/>
      <c r="TVL2889" s="114"/>
      <c r="TVM2889" s="114"/>
      <c r="TVN2889" s="114"/>
      <c r="TVO2889" s="114"/>
      <c r="TVP2889" s="114"/>
      <c r="TVQ2889" s="114"/>
      <c r="TVR2889" s="114"/>
      <c r="TVS2889" s="114"/>
      <c r="TVT2889" s="114"/>
      <c r="TVU2889" s="114"/>
      <c r="TVV2889" s="114"/>
      <c r="TVW2889" s="114"/>
      <c r="TVX2889" s="114"/>
      <c r="TVY2889" s="114"/>
      <c r="TVZ2889" s="114"/>
      <c r="TWA2889" s="114"/>
      <c r="TWB2889" s="114"/>
      <c r="TWC2889" s="114"/>
      <c r="TWD2889" s="114"/>
      <c r="TWE2889" s="114"/>
      <c r="TWF2889" s="114"/>
      <c r="TWG2889" s="114"/>
      <c r="TWH2889" s="114"/>
      <c r="TWI2889" s="114"/>
      <c r="TWJ2889" s="114"/>
      <c r="TWK2889" s="114"/>
      <c r="TWL2889" s="114"/>
      <c r="TWM2889" s="114"/>
      <c r="TWN2889" s="114"/>
      <c r="TWO2889" s="114"/>
      <c r="TWP2889" s="114"/>
      <c r="TWQ2889" s="114"/>
      <c r="TWR2889" s="114"/>
      <c r="TWS2889" s="114"/>
      <c r="TWT2889" s="114"/>
      <c r="TWU2889" s="114"/>
      <c r="TWV2889" s="114"/>
      <c r="TWW2889" s="114"/>
      <c r="TWX2889" s="114"/>
      <c r="TWY2889" s="114"/>
      <c r="TWZ2889" s="114"/>
      <c r="TXA2889" s="114"/>
      <c r="TXB2889" s="114"/>
      <c r="TXC2889" s="114"/>
      <c r="TXD2889" s="114"/>
      <c r="TXE2889" s="114"/>
      <c r="TXF2889" s="114"/>
      <c r="TXG2889" s="114"/>
      <c r="TXH2889" s="114"/>
      <c r="TXI2889" s="114"/>
      <c r="TXJ2889" s="114"/>
      <c r="TXK2889" s="114"/>
      <c r="TXL2889" s="114"/>
      <c r="TXM2889" s="114"/>
      <c r="TXN2889" s="114"/>
      <c r="TXO2889" s="114"/>
      <c r="TXP2889" s="114"/>
      <c r="TXQ2889" s="114"/>
      <c r="TXR2889" s="114"/>
      <c r="TXS2889" s="114"/>
      <c r="TXT2889" s="114"/>
      <c r="TXU2889" s="114"/>
      <c r="TXV2889" s="114"/>
      <c r="TXW2889" s="114"/>
      <c r="TXX2889" s="114"/>
      <c r="TXY2889" s="114"/>
      <c r="TXZ2889" s="114"/>
      <c r="TYA2889" s="114"/>
      <c r="TYB2889" s="114"/>
      <c r="TYC2889" s="114"/>
      <c r="TYD2889" s="114"/>
      <c r="TYE2889" s="114"/>
      <c r="TYF2889" s="114"/>
      <c r="TYG2889" s="114"/>
      <c r="TYH2889" s="114"/>
      <c r="TYI2889" s="114"/>
      <c r="TYJ2889" s="114"/>
      <c r="TYK2889" s="114"/>
      <c r="TYL2889" s="114"/>
      <c r="TYM2889" s="114"/>
      <c r="TYN2889" s="114"/>
      <c r="TYO2889" s="114"/>
      <c r="TYP2889" s="114"/>
      <c r="TYQ2889" s="114"/>
      <c r="TYR2889" s="114"/>
      <c r="TYS2889" s="114"/>
      <c r="TYT2889" s="114"/>
      <c r="TYU2889" s="114"/>
      <c r="TYV2889" s="114"/>
      <c r="TYW2889" s="114"/>
      <c r="TYX2889" s="114"/>
      <c r="TYY2889" s="114"/>
      <c r="TYZ2889" s="114"/>
      <c r="TZA2889" s="114"/>
      <c r="TZB2889" s="114"/>
      <c r="TZC2889" s="114"/>
      <c r="TZD2889" s="114"/>
      <c r="TZE2889" s="114"/>
      <c r="TZF2889" s="114"/>
      <c r="TZG2889" s="114"/>
      <c r="TZH2889" s="114"/>
      <c r="TZI2889" s="114"/>
      <c r="TZJ2889" s="114"/>
      <c r="TZK2889" s="114"/>
      <c r="TZL2889" s="114"/>
      <c r="TZM2889" s="114"/>
      <c r="TZN2889" s="114"/>
      <c r="TZO2889" s="114"/>
      <c r="TZP2889" s="114"/>
      <c r="TZQ2889" s="114"/>
      <c r="TZR2889" s="114"/>
      <c r="TZS2889" s="114"/>
      <c r="TZT2889" s="114"/>
      <c r="TZU2889" s="114"/>
      <c r="TZV2889" s="114"/>
      <c r="TZW2889" s="114"/>
      <c r="TZX2889" s="114"/>
      <c r="TZY2889" s="114"/>
      <c r="TZZ2889" s="114"/>
      <c r="UAA2889" s="114"/>
      <c r="UAB2889" s="114"/>
      <c r="UAC2889" s="114"/>
      <c r="UAD2889" s="114"/>
      <c r="UAE2889" s="114"/>
      <c r="UAF2889" s="114"/>
      <c r="UAG2889" s="114"/>
      <c r="UAH2889" s="114"/>
      <c r="UAI2889" s="114"/>
      <c r="UAJ2889" s="114"/>
      <c r="UAK2889" s="114"/>
      <c r="UAL2889" s="114"/>
      <c r="UAM2889" s="114"/>
      <c r="UAN2889" s="114"/>
      <c r="UAO2889" s="114"/>
      <c r="UAP2889" s="114"/>
      <c r="UAQ2889" s="114"/>
      <c r="UAR2889" s="114"/>
      <c r="UAS2889" s="114"/>
      <c r="UAT2889" s="114"/>
      <c r="UAU2889" s="114"/>
      <c r="UAV2889" s="114"/>
      <c r="UAW2889" s="114"/>
      <c r="UAX2889" s="114"/>
      <c r="UAY2889" s="114"/>
      <c r="UAZ2889" s="114"/>
      <c r="UBA2889" s="114"/>
      <c r="UBB2889" s="114"/>
      <c r="UBC2889" s="114"/>
      <c r="UBD2889" s="114"/>
      <c r="UBE2889" s="114"/>
      <c r="UBF2889" s="114"/>
      <c r="UBG2889" s="114"/>
      <c r="UBH2889" s="114"/>
      <c r="UBI2889" s="114"/>
      <c r="UBJ2889" s="114"/>
      <c r="UBK2889" s="114"/>
      <c r="UBL2889" s="114"/>
      <c r="UBM2889" s="114"/>
      <c r="UBN2889" s="114"/>
      <c r="UBO2889" s="114"/>
      <c r="UBP2889" s="114"/>
      <c r="UBQ2889" s="114"/>
      <c r="UBR2889" s="114"/>
      <c r="UBS2889" s="114"/>
      <c r="UBT2889" s="114"/>
      <c r="UBU2889" s="114"/>
      <c r="UBV2889" s="114"/>
      <c r="UBW2889" s="114"/>
      <c r="UBX2889" s="114"/>
      <c r="UBY2889" s="114"/>
      <c r="UBZ2889" s="114"/>
      <c r="UCA2889" s="114"/>
      <c r="UCB2889" s="114"/>
      <c r="UCC2889" s="114"/>
      <c r="UCD2889" s="114"/>
      <c r="UCE2889" s="114"/>
      <c r="UCF2889" s="114"/>
      <c r="UCG2889" s="114"/>
      <c r="UCH2889" s="114"/>
      <c r="UCI2889" s="114"/>
      <c r="UCJ2889" s="114"/>
      <c r="UCK2889" s="114"/>
      <c r="UCL2889" s="114"/>
      <c r="UCM2889" s="114"/>
      <c r="UCN2889" s="114"/>
      <c r="UCO2889" s="114"/>
      <c r="UCP2889" s="114"/>
      <c r="UCQ2889" s="114"/>
      <c r="UCR2889" s="114"/>
      <c r="UCS2889" s="114"/>
      <c r="UCT2889" s="114"/>
      <c r="UCU2889" s="114"/>
      <c r="UCV2889" s="114"/>
      <c r="UCW2889" s="114"/>
      <c r="UCX2889" s="114"/>
      <c r="UCY2889" s="114"/>
      <c r="UCZ2889" s="114"/>
      <c r="UDA2889" s="114"/>
      <c r="UDB2889" s="114"/>
      <c r="UDC2889" s="114"/>
      <c r="UDD2889" s="114"/>
      <c r="UDE2889" s="114"/>
      <c r="UDF2889" s="114"/>
      <c r="UDG2889" s="114"/>
      <c r="UDH2889" s="114"/>
      <c r="UDI2889" s="114"/>
      <c r="UDJ2889" s="114"/>
      <c r="UDK2889" s="114"/>
      <c r="UDL2889" s="114"/>
      <c r="UDM2889" s="114"/>
      <c r="UDN2889" s="114"/>
      <c r="UDO2889" s="114"/>
      <c r="UDP2889" s="114"/>
      <c r="UDQ2889" s="114"/>
      <c r="UDR2889" s="114"/>
      <c r="UDS2889" s="114"/>
      <c r="UDT2889" s="114"/>
      <c r="UDU2889" s="114"/>
      <c r="UDV2889" s="114"/>
      <c r="UDW2889" s="114"/>
      <c r="UDX2889" s="114"/>
      <c r="UDY2889" s="114"/>
      <c r="UDZ2889" s="114"/>
      <c r="UEA2889" s="114"/>
      <c r="UEB2889" s="114"/>
      <c r="UEC2889" s="114"/>
      <c r="UED2889" s="114"/>
      <c r="UEE2889" s="114"/>
      <c r="UEF2889" s="114"/>
      <c r="UEG2889" s="114"/>
      <c r="UEH2889" s="114"/>
      <c r="UEI2889" s="114"/>
      <c r="UEJ2889" s="114"/>
      <c r="UEK2889" s="114"/>
      <c r="UEL2889" s="114"/>
      <c r="UEM2889" s="114"/>
      <c r="UEN2889" s="114"/>
      <c r="UEO2889" s="114"/>
      <c r="UEP2889" s="114"/>
      <c r="UEQ2889" s="114"/>
      <c r="UER2889" s="114"/>
      <c r="UES2889" s="114"/>
      <c r="UET2889" s="114"/>
      <c r="UEU2889" s="114"/>
      <c r="UEV2889" s="114"/>
      <c r="UEW2889" s="114"/>
      <c r="UEX2889" s="114"/>
      <c r="UEY2889" s="114"/>
      <c r="UEZ2889" s="114"/>
      <c r="UFA2889" s="114"/>
      <c r="UFB2889" s="114"/>
      <c r="UFC2889" s="114"/>
      <c r="UFD2889" s="114"/>
      <c r="UFE2889" s="114"/>
      <c r="UFF2889" s="114"/>
      <c r="UFG2889" s="114"/>
      <c r="UFH2889" s="114"/>
      <c r="UFI2889" s="114"/>
      <c r="UFJ2889" s="114"/>
      <c r="UFK2889" s="114"/>
      <c r="UFL2889" s="114"/>
      <c r="UFM2889" s="114"/>
      <c r="UFN2889" s="114"/>
      <c r="UFO2889" s="114"/>
      <c r="UFP2889" s="114"/>
      <c r="UFQ2889" s="114"/>
      <c r="UFR2889" s="114"/>
      <c r="UFS2889" s="114"/>
      <c r="UFT2889" s="114"/>
      <c r="UFU2889" s="114"/>
      <c r="UFV2889" s="114"/>
      <c r="UFW2889" s="114"/>
      <c r="UFX2889" s="114"/>
      <c r="UFY2889" s="114"/>
      <c r="UFZ2889" s="114"/>
      <c r="UGA2889" s="114"/>
      <c r="UGB2889" s="114"/>
      <c r="UGC2889" s="114"/>
      <c r="UGD2889" s="114"/>
      <c r="UGE2889" s="114"/>
      <c r="UGF2889" s="114"/>
      <c r="UGG2889" s="114"/>
      <c r="UGH2889" s="114"/>
      <c r="UGI2889" s="114"/>
      <c r="UGJ2889" s="114"/>
      <c r="UGK2889" s="114"/>
      <c r="UGL2889" s="114"/>
      <c r="UGM2889" s="114"/>
      <c r="UGN2889" s="114"/>
      <c r="UGO2889" s="114"/>
      <c r="UGP2889" s="114"/>
      <c r="UGQ2889" s="114"/>
      <c r="UGR2889" s="114"/>
      <c r="UGS2889" s="114"/>
      <c r="UGT2889" s="114"/>
      <c r="UGU2889" s="114"/>
      <c r="UGV2889" s="114"/>
      <c r="UGW2889" s="114"/>
      <c r="UGX2889" s="114"/>
      <c r="UGY2889" s="114"/>
      <c r="UGZ2889" s="114"/>
      <c r="UHA2889" s="114"/>
      <c r="UHB2889" s="114"/>
      <c r="UHC2889" s="114"/>
      <c r="UHD2889" s="114"/>
      <c r="UHE2889" s="114"/>
      <c r="UHF2889" s="114"/>
      <c r="UHG2889" s="114"/>
      <c r="UHH2889" s="114"/>
      <c r="UHI2889" s="114"/>
      <c r="UHJ2889" s="114"/>
      <c r="UHK2889" s="114"/>
      <c r="UHL2889" s="114"/>
      <c r="UHM2889" s="114"/>
      <c r="UHN2889" s="114"/>
      <c r="UHO2889" s="114"/>
      <c r="UHP2889" s="114"/>
      <c r="UHQ2889" s="114"/>
      <c r="UHR2889" s="114"/>
      <c r="UHS2889" s="114"/>
      <c r="UHT2889" s="114"/>
      <c r="UHU2889" s="114"/>
      <c r="UHV2889" s="114"/>
      <c r="UHW2889" s="114"/>
      <c r="UHX2889" s="114"/>
      <c r="UHY2889" s="114"/>
      <c r="UHZ2889" s="114"/>
      <c r="UIA2889" s="114"/>
      <c r="UIB2889" s="114"/>
      <c r="UIC2889" s="114"/>
      <c r="UID2889" s="114"/>
      <c r="UIE2889" s="114"/>
      <c r="UIF2889" s="114"/>
      <c r="UIG2889" s="114"/>
      <c r="UIH2889" s="114"/>
      <c r="UII2889" s="114"/>
      <c r="UIJ2889" s="114"/>
      <c r="UIK2889" s="114"/>
      <c r="UIL2889" s="114"/>
      <c r="UIM2889" s="114"/>
      <c r="UIN2889" s="114"/>
      <c r="UIO2889" s="114"/>
      <c r="UIP2889" s="114"/>
      <c r="UIQ2889" s="114"/>
      <c r="UIR2889" s="114"/>
      <c r="UIS2889" s="114"/>
      <c r="UIT2889" s="114"/>
      <c r="UIU2889" s="114"/>
      <c r="UIV2889" s="114"/>
      <c r="UIW2889" s="114"/>
      <c r="UIX2889" s="114"/>
      <c r="UIY2889" s="114"/>
      <c r="UIZ2889" s="114"/>
      <c r="UJA2889" s="114"/>
      <c r="UJB2889" s="114"/>
      <c r="UJC2889" s="114"/>
      <c r="UJD2889" s="114"/>
      <c r="UJE2889" s="114"/>
      <c r="UJF2889" s="114"/>
      <c r="UJG2889" s="114"/>
      <c r="UJH2889" s="114"/>
      <c r="UJI2889" s="114"/>
      <c r="UJJ2889" s="114"/>
      <c r="UJK2889" s="114"/>
      <c r="UJL2889" s="114"/>
      <c r="UJM2889" s="114"/>
      <c r="UJN2889" s="114"/>
      <c r="UJO2889" s="114"/>
      <c r="UJP2889" s="114"/>
      <c r="UJQ2889" s="114"/>
      <c r="UJR2889" s="114"/>
      <c r="UJS2889" s="114"/>
      <c r="UJT2889" s="114"/>
      <c r="UJU2889" s="114"/>
      <c r="UJV2889" s="114"/>
      <c r="UJW2889" s="114"/>
      <c r="UJX2889" s="114"/>
      <c r="UJY2889" s="114"/>
      <c r="UJZ2889" s="114"/>
      <c r="UKA2889" s="114"/>
      <c r="UKB2889" s="114"/>
      <c r="UKC2889" s="114"/>
      <c r="UKD2889" s="114"/>
      <c r="UKE2889" s="114"/>
      <c r="UKF2889" s="114"/>
      <c r="UKG2889" s="114"/>
      <c r="UKH2889" s="114"/>
      <c r="UKI2889" s="114"/>
      <c r="UKJ2889" s="114"/>
      <c r="UKK2889" s="114"/>
      <c r="UKL2889" s="114"/>
      <c r="UKM2889" s="114"/>
      <c r="UKN2889" s="114"/>
      <c r="UKO2889" s="114"/>
      <c r="UKP2889" s="114"/>
      <c r="UKQ2889" s="114"/>
      <c r="UKR2889" s="114"/>
      <c r="UKS2889" s="114"/>
      <c r="UKT2889" s="114"/>
      <c r="UKU2889" s="114"/>
      <c r="UKV2889" s="114"/>
      <c r="UKW2889" s="114"/>
      <c r="UKX2889" s="114"/>
      <c r="UKY2889" s="114"/>
      <c r="UKZ2889" s="114"/>
      <c r="ULA2889" s="114"/>
      <c r="ULB2889" s="114"/>
      <c r="ULC2889" s="114"/>
      <c r="ULD2889" s="114"/>
      <c r="ULE2889" s="114"/>
      <c r="ULF2889" s="114"/>
      <c r="ULG2889" s="114"/>
      <c r="ULH2889" s="114"/>
      <c r="ULI2889" s="114"/>
      <c r="ULJ2889" s="114"/>
      <c r="ULK2889" s="114"/>
      <c r="ULL2889" s="114"/>
      <c r="ULM2889" s="114"/>
      <c r="ULN2889" s="114"/>
      <c r="ULO2889" s="114"/>
      <c r="ULP2889" s="114"/>
      <c r="ULQ2889" s="114"/>
      <c r="ULR2889" s="114"/>
      <c r="ULS2889" s="114"/>
      <c r="ULT2889" s="114"/>
      <c r="ULU2889" s="114"/>
      <c r="ULV2889" s="114"/>
      <c r="ULW2889" s="114"/>
      <c r="ULX2889" s="114"/>
      <c r="ULY2889" s="114"/>
      <c r="ULZ2889" s="114"/>
      <c r="UMA2889" s="114"/>
      <c r="UMB2889" s="114"/>
      <c r="UMC2889" s="114"/>
      <c r="UMD2889" s="114"/>
      <c r="UME2889" s="114"/>
      <c r="UMF2889" s="114"/>
      <c r="UMG2889" s="114"/>
      <c r="UMH2889" s="114"/>
      <c r="UMI2889" s="114"/>
      <c r="UMJ2889" s="114"/>
      <c r="UMK2889" s="114"/>
      <c r="UML2889" s="114"/>
      <c r="UMM2889" s="114"/>
      <c r="UMN2889" s="114"/>
      <c r="UMO2889" s="114"/>
      <c r="UMP2889" s="114"/>
      <c r="UMQ2889" s="114"/>
      <c r="UMR2889" s="114"/>
      <c r="UMS2889" s="114"/>
      <c r="UMT2889" s="114"/>
      <c r="UMU2889" s="114"/>
      <c r="UMV2889" s="114"/>
      <c r="UMW2889" s="114"/>
      <c r="UMX2889" s="114"/>
      <c r="UMY2889" s="114"/>
      <c r="UMZ2889" s="114"/>
      <c r="UNA2889" s="114"/>
      <c r="UNB2889" s="114"/>
      <c r="UNC2889" s="114"/>
      <c r="UND2889" s="114"/>
      <c r="UNE2889" s="114"/>
      <c r="UNF2889" s="114"/>
      <c r="UNG2889" s="114"/>
      <c r="UNH2889" s="114"/>
      <c r="UNI2889" s="114"/>
      <c r="UNJ2889" s="114"/>
      <c r="UNK2889" s="114"/>
      <c r="UNL2889" s="114"/>
      <c r="UNM2889" s="114"/>
      <c r="UNN2889" s="114"/>
      <c r="UNO2889" s="114"/>
      <c r="UNP2889" s="114"/>
      <c r="UNQ2889" s="114"/>
      <c r="UNR2889" s="114"/>
      <c r="UNS2889" s="114"/>
      <c r="UNT2889" s="114"/>
      <c r="UNU2889" s="114"/>
      <c r="UNV2889" s="114"/>
      <c r="UNW2889" s="114"/>
      <c r="UNX2889" s="114"/>
      <c r="UNY2889" s="114"/>
      <c r="UNZ2889" s="114"/>
      <c r="UOA2889" s="114"/>
      <c r="UOB2889" s="114"/>
      <c r="UOC2889" s="114"/>
      <c r="UOD2889" s="114"/>
      <c r="UOE2889" s="114"/>
      <c r="UOF2889" s="114"/>
      <c r="UOG2889" s="114"/>
      <c r="UOH2889" s="114"/>
      <c r="UOI2889" s="114"/>
      <c r="UOJ2889" s="114"/>
      <c r="UOK2889" s="114"/>
      <c r="UOL2889" s="114"/>
      <c r="UOM2889" s="114"/>
      <c r="UON2889" s="114"/>
      <c r="UOO2889" s="114"/>
      <c r="UOP2889" s="114"/>
      <c r="UOQ2889" s="114"/>
      <c r="UOR2889" s="114"/>
      <c r="UOS2889" s="114"/>
      <c r="UOT2889" s="114"/>
      <c r="UOU2889" s="114"/>
      <c r="UOV2889" s="114"/>
      <c r="UOW2889" s="114"/>
      <c r="UOX2889" s="114"/>
      <c r="UOY2889" s="114"/>
      <c r="UOZ2889" s="114"/>
      <c r="UPA2889" s="114"/>
      <c r="UPB2889" s="114"/>
      <c r="UPC2889" s="114"/>
      <c r="UPD2889" s="114"/>
      <c r="UPE2889" s="114"/>
      <c r="UPF2889" s="114"/>
      <c r="UPG2889" s="114"/>
      <c r="UPH2889" s="114"/>
      <c r="UPI2889" s="114"/>
      <c r="UPJ2889" s="114"/>
      <c r="UPK2889" s="114"/>
      <c r="UPL2889" s="114"/>
      <c r="UPM2889" s="114"/>
      <c r="UPN2889" s="114"/>
      <c r="UPO2889" s="114"/>
      <c r="UPP2889" s="114"/>
      <c r="UPQ2889" s="114"/>
      <c r="UPR2889" s="114"/>
      <c r="UPS2889" s="114"/>
      <c r="UPT2889" s="114"/>
      <c r="UPU2889" s="114"/>
      <c r="UPV2889" s="114"/>
      <c r="UPW2889" s="114"/>
      <c r="UPX2889" s="114"/>
      <c r="UPY2889" s="114"/>
      <c r="UPZ2889" s="114"/>
      <c r="UQA2889" s="114"/>
      <c r="UQB2889" s="114"/>
      <c r="UQC2889" s="114"/>
      <c r="UQD2889" s="114"/>
      <c r="UQE2889" s="114"/>
      <c r="UQF2889" s="114"/>
      <c r="UQG2889" s="114"/>
      <c r="UQH2889" s="114"/>
      <c r="UQI2889" s="114"/>
      <c r="UQJ2889" s="114"/>
      <c r="UQK2889" s="114"/>
      <c r="UQL2889" s="114"/>
      <c r="UQM2889" s="114"/>
      <c r="UQN2889" s="114"/>
      <c r="UQO2889" s="114"/>
      <c r="UQP2889" s="114"/>
      <c r="UQQ2889" s="114"/>
      <c r="UQR2889" s="114"/>
      <c r="UQS2889" s="114"/>
      <c r="UQT2889" s="114"/>
      <c r="UQU2889" s="114"/>
      <c r="UQV2889" s="114"/>
      <c r="UQW2889" s="114"/>
      <c r="UQX2889" s="114"/>
      <c r="UQY2889" s="114"/>
      <c r="UQZ2889" s="114"/>
      <c r="URA2889" s="114"/>
      <c r="URB2889" s="114"/>
      <c r="URC2889" s="114"/>
      <c r="URD2889" s="114"/>
      <c r="URE2889" s="114"/>
      <c r="URF2889" s="114"/>
      <c r="URG2889" s="114"/>
      <c r="URH2889" s="114"/>
      <c r="URI2889" s="114"/>
      <c r="URJ2889" s="114"/>
      <c r="URK2889" s="114"/>
      <c r="URL2889" s="114"/>
      <c r="URM2889" s="114"/>
      <c r="URN2889" s="114"/>
      <c r="URO2889" s="114"/>
      <c r="URP2889" s="114"/>
      <c r="URQ2889" s="114"/>
      <c r="URR2889" s="114"/>
      <c r="URS2889" s="114"/>
      <c r="URT2889" s="114"/>
      <c r="URU2889" s="114"/>
      <c r="URV2889" s="114"/>
      <c r="URW2889" s="114"/>
      <c r="URX2889" s="114"/>
      <c r="URY2889" s="114"/>
      <c r="URZ2889" s="114"/>
      <c r="USA2889" s="114"/>
      <c r="USB2889" s="114"/>
      <c r="USC2889" s="114"/>
      <c r="USD2889" s="114"/>
      <c r="USE2889" s="114"/>
      <c r="USF2889" s="114"/>
      <c r="USG2889" s="114"/>
      <c r="USH2889" s="114"/>
      <c r="USI2889" s="114"/>
      <c r="USJ2889" s="114"/>
      <c r="USK2889" s="114"/>
      <c r="USL2889" s="114"/>
      <c r="USM2889" s="114"/>
      <c r="USN2889" s="114"/>
      <c r="USO2889" s="114"/>
      <c r="USP2889" s="114"/>
      <c r="USQ2889" s="114"/>
      <c r="USR2889" s="114"/>
      <c r="USS2889" s="114"/>
      <c r="UST2889" s="114"/>
      <c r="USU2889" s="114"/>
      <c r="USV2889" s="114"/>
      <c r="USW2889" s="114"/>
      <c r="USX2889" s="114"/>
      <c r="USY2889" s="114"/>
      <c r="USZ2889" s="114"/>
      <c r="UTA2889" s="114"/>
      <c r="UTB2889" s="114"/>
      <c r="UTC2889" s="114"/>
      <c r="UTD2889" s="114"/>
      <c r="UTE2889" s="114"/>
      <c r="UTF2889" s="114"/>
      <c r="UTG2889" s="114"/>
      <c r="UTH2889" s="114"/>
      <c r="UTI2889" s="114"/>
      <c r="UTJ2889" s="114"/>
      <c r="UTK2889" s="114"/>
      <c r="UTL2889" s="114"/>
      <c r="UTM2889" s="114"/>
      <c r="UTN2889" s="114"/>
      <c r="UTO2889" s="114"/>
      <c r="UTP2889" s="114"/>
      <c r="UTQ2889" s="114"/>
      <c r="UTR2889" s="114"/>
      <c r="UTS2889" s="114"/>
      <c r="UTT2889" s="114"/>
      <c r="UTU2889" s="114"/>
      <c r="UTV2889" s="114"/>
      <c r="UTW2889" s="114"/>
      <c r="UTX2889" s="114"/>
      <c r="UTY2889" s="114"/>
      <c r="UTZ2889" s="114"/>
      <c r="UUA2889" s="114"/>
      <c r="UUB2889" s="114"/>
      <c r="UUC2889" s="114"/>
      <c r="UUD2889" s="114"/>
      <c r="UUE2889" s="114"/>
      <c r="UUF2889" s="114"/>
      <c r="UUG2889" s="114"/>
      <c r="UUH2889" s="114"/>
      <c r="UUI2889" s="114"/>
      <c r="UUJ2889" s="114"/>
      <c r="UUK2889" s="114"/>
      <c r="UUL2889" s="114"/>
      <c r="UUM2889" s="114"/>
      <c r="UUN2889" s="114"/>
      <c r="UUO2889" s="114"/>
      <c r="UUP2889" s="114"/>
      <c r="UUQ2889" s="114"/>
      <c r="UUR2889" s="114"/>
      <c r="UUS2889" s="114"/>
      <c r="UUT2889" s="114"/>
      <c r="UUU2889" s="114"/>
      <c r="UUV2889" s="114"/>
      <c r="UUW2889" s="114"/>
      <c r="UUX2889" s="114"/>
      <c r="UUY2889" s="114"/>
      <c r="UUZ2889" s="114"/>
      <c r="UVA2889" s="114"/>
      <c r="UVB2889" s="114"/>
      <c r="UVC2889" s="114"/>
      <c r="UVD2889" s="114"/>
      <c r="UVE2889" s="114"/>
      <c r="UVF2889" s="114"/>
      <c r="UVG2889" s="114"/>
      <c r="UVH2889" s="114"/>
      <c r="UVI2889" s="114"/>
      <c r="UVJ2889" s="114"/>
      <c r="UVK2889" s="114"/>
      <c r="UVL2889" s="114"/>
      <c r="UVM2889" s="114"/>
      <c r="UVN2889" s="114"/>
      <c r="UVO2889" s="114"/>
      <c r="UVP2889" s="114"/>
      <c r="UVQ2889" s="114"/>
      <c r="UVR2889" s="114"/>
      <c r="UVS2889" s="114"/>
      <c r="UVT2889" s="114"/>
      <c r="UVU2889" s="114"/>
      <c r="UVV2889" s="114"/>
      <c r="UVW2889" s="114"/>
      <c r="UVX2889" s="114"/>
      <c r="UVY2889" s="114"/>
      <c r="UVZ2889" s="114"/>
      <c r="UWA2889" s="114"/>
      <c r="UWB2889" s="114"/>
      <c r="UWC2889" s="114"/>
      <c r="UWD2889" s="114"/>
      <c r="UWE2889" s="114"/>
      <c r="UWF2889" s="114"/>
      <c r="UWG2889" s="114"/>
      <c r="UWH2889" s="114"/>
      <c r="UWI2889" s="114"/>
      <c r="UWJ2889" s="114"/>
      <c r="UWK2889" s="114"/>
      <c r="UWL2889" s="114"/>
      <c r="UWM2889" s="114"/>
      <c r="UWN2889" s="114"/>
      <c r="UWO2889" s="114"/>
      <c r="UWP2889" s="114"/>
      <c r="UWQ2889" s="114"/>
      <c r="UWR2889" s="114"/>
      <c r="UWS2889" s="114"/>
      <c r="UWT2889" s="114"/>
      <c r="UWU2889" s="114"/>
      <c r="UWV2889" s="114"/>
      <c r="UWW2889" s="114"/>
      <c r="UWX2889" s="114"/>
      <c r="UWY2889" s="114"/>
      <c r="UWZ2889" s="114"/>
      <c r="UXA2889" s="114"/>
      <c r="UXB2889" s="114"/>
      <c r="UXC2889" s="114"/>
      <c r="UXD2889" s="114"/>
      <c r="UXE2889" s="114"/>
      <c r="UXF2889" s="114"/>
      <c r="UXG2889" s="114"/>
      <c r="UXH2889" s="114"/>
      <c r="UXI2889" s="114"/>
      <c r="UXJ2889" s="114"/>
      <c r="UXK2889" s="114"/>
      <c r="UXL2889" s="114"/>
      <c r="UXM2889" s="114"/>
      <c r="UXN2889" s="114"/>
      <c r="UXO2889" s="114"/>
      <c r="UXP2889" s="114"/>
      <c r="UXQ2889" s="114"/>
      <c r="UXR2889" s="114"/>
      <c r="UXS2889" s="114"/>
      <c r="UXT2889" s="114"/>
      <c r="UXU2889" s="114"/>
      <c r="UXV2889" s="114"/>
      <c r="UXW2889" s="114"/>
      <c r="UXX2889" s="114"/>
      <c r="UXY2889" s="114"/>
      <c r="UXZ2889" s="114"/>
      <c r="UYA2889" s="114"/>
      <c r="UYB2889" s="114"/>
      <c r="UYC2889" s="114"/>
      <c r="UYD2889" s="114"/>
      <c r="UYE2889" s="114"/>
      <c r="UYF2889" s="114"/>
      <c r="UYG2889" s="114"/>
      <c r="UYH2889" s="114"/>
      <c r="UYI2889" s="114"/>
      <c r="UYJ2889" s="114"/>
      <c r="UYK2889" s="114"/>
      <c r="UYL2889" s="114"/>
      <c r="UYM2889" s="114"/>
      <c r="UYN2889" s="114"/>
      <c r="UYO2889" s="114"/>
      <c r="UYP2889" s="114"/>
      <c r="UYQ2889" s="114"/>
      <c r="UYR2889" s="114"/>
      <c r="UYS2889" s="114"/>
      <c r="UYT2889" s="114"/>
      <c r="UYU2889" s="114"/>
      <c r="UYV2889" s="114"/>
      <c r="UYW2889" s="114"/>
      <c r="UYX2889" s="114"/>
      <c r="UYY2889" s="114"/>
      <c r="UYZ2889" s="114"/>
      <c r="UZA2889" s="114"/>
      <c r="UZB2889" s="114"/>
      <c r="UZC2889" s="114"/>
      <c r="UZD2889" s="114"/>
      <c r="UZE2889" s="114"/>
      <c r="UZF2889" s="114"/>
      <c r="UZG2889" s="114"/>
      <c r="UZH2889" s="114"/>
      <c r="UZI2889" s="114"/>
      <c r="UZJ2889" s="114"/>
      <c r="UZK2889" s="114"/>
      <c r="UZL2889" s="114"/>
      <c r="UZM2889" s="114"/>
      <c r="UZN2889" s="114"/>
      <c r="UZO2889" s="114"/>
      <c r="UZP2889" s="114"/>
      <c r="UZQ2889" s="114"/>
      <c r="UZR2889" s="114"/>
      <c r="UZS2889" s="114"/>
      <c r="UZT2889" s="114"/>
      <c r="UZU2889" s="114"/>
      <c r="UZV2889" s="114"/>
      <c r="UZW2889" s="114"/>
      <c r="UZX2889" s="114"/>
      <c r="UZY2889" s="114"/>
      <c r="UZZ2889" s="114"/>
      <c r="VAA2889" s="114"/>
      <c r="VAB2889" s="114"/>
      <c r="VAC2889" s="114"/>
      <c r="VAD2889" s="114"/>
      <c r="VAE2889" s="114"/>
      <c r="VAF2889" s="114"/>
      <c r="VAG2889" s="114"/>
      <c r="VAH2889" s="114"/>
      <c r="VAI2889" s="114"/>
      <c r="VAJ2889" s="114"/>
      <c r="VAK2889" s="114"/>
      <c r="VAL2889" s="114"/>
      <c r="VAM2889" s="114"/>
      <c r="VAN2889" s="114"/>
      <c r="VAO2889" s="114"/>
      <c r="VAP2889" s="114"/>
      <c r="VAQ2889" s="114"/>
      <c r="VAR2889" s="114"/>
      <c r="VAS2889" s="114"/>
      <c r="VAT2889" s="114"/>
      <c r="VAU2889" s="114"/>
      <c r="VAV2889" s="114"/>
      <c r="VAW2889" s="114"/>
      <c r="VAX2889" s="114"/>
      <c r="VAY2889" s="114"/>
      <c r="VAZ2889" s="114"/>
      <c r="VBA2889" s="114"/>
      <c r="VBB2889" s="114"/>
      <c r="VBC2889" s="114"/>
      <c r="VBD2889" s="114"/>
      <c r="VBE2889" s="114"/>
      <c r="VBF2889" s="114"/>
      <c r="VBG2889" s="114"/>
      <c r="VBH2889" s="114"/>
      <c r="VBI2889" s="114"/>
      <c r="VBJ2889" s="114"/>
      <c r="VBK2889" s="114"/>
      <c r="VBL2889" s="114"/>
      <c r="VBM2889" s="114"/>
      <c r="VBN2889" s="114"/>
      <c r="VBO2889" s="114"/>
      <c r="VBP2889" s="114"/>
      <c r="VBQ2889" s="114"/>
      <c r="VBR2889" s="114"/>
      <c r="VBS2889" s="114"/>
      <c r="VBT2889" s="114"/>
      <c r="VBU2889" s="114"/>
      <c r="VBV2889" s="114"/>
      <c r="VBW2889" s="114"/>
      <c r="VBX2889" s="114"/>
      <c r="VBY2889" s="114"/>
      <c r="VBZ2889" s="114"/>
      <c r="VCA2889" s="114"/>
      <c r="VCB2889" s="114"/>
      <c r="VCC2889" s="114"/>
      <c r="VCD2889" s="114"/>
      <c r="VCE2889" s="114"/>
      <c r="VCF2889" s="114"/>
      <c r="VCG2889" s="114"/>
      <c r="VCH2889" s="114"/>
      <c r="VCI2889" s="114"/>
      <c r="VCJ2889" s="114"/>
      <c r="VCK2889" s="114"/>
      <c r="VCL2889" s="114"/>
      <c r="VCM2889" s="114"/>
      <c r="VCN2889" s="114"/>
      <c r="VCO2889" s="114"/>
      <c r="VCP2889" s="114"/>
      <c r="VCQ2889" s="114"/>
      <c r="VCR2889" s="114"/>
      <c r="VCS2889" s="114"/>
      <c r="VCT2889" s="114"/>
      <c r="VCU2889" s="114"/>
      <c r="VCV2889" s="114"/>
      <c r="VCW2889" s="114"/>
      <c r="VCX2889" s="114"/>
      <c r="VCY2889" s="114"/>
      <c r="VCZ2889" s="114"/>
      <c r="VDA2889" s="114"/>
      <c r="VDB2889" s="114"/>
      <c r="VDC2889" s="114"/>
      <c r="VDD2889" s="114"/>
      <c r="VDE2889" s="114"/>
      <c r="VDF2889" s="114"/>
      <c r="VDG2889" s="114"/>
      <c r="VDH2889" s="114"/>
      <c r="VDI2889" s="114"/>
      <c r="VDJ2889" s="114"/>
      <c r="VDK2889" s="114"/>
      <c r="VDL2889" s="114"/>
      <c r="VDM2889" s="114"/>
      <c r="VDN2889" s="114"/>
      <c r="VDO2889" s="114"/>
      <c r="VDP2889" s="114"/>
      <c r="VDQ2889" s="114"/>
      <c r="VDR2889" s="114"/>
      <c r="VDS2889" s="114"/>
      <c r="VDT2889" s="114"/>
      <c r="VDU2889" s="114"/>
      <c r="VDV2889" s="114"/>
      <c r="VDW2889" s="114"/>
      <c r="VDX2889" s="114"/>
      <c r="VDY2889" s="114"/>
      <c r="VDZ2889" s="114"/>
      <c r="VEA2889" s="114"/>
      <c r="VEB2889" s="114"/>
      <c r="VEC2889" s="114"/>
      <c r="VED2889" s="114"/>
      <c r="VEE2889" s="114"/>
      <c r="VEF2889" s="114"/>
      <c r="VEG2889" s="114"/>
      <c r="VEH2889" s="114"/>
      <c r="VEI2889" s="114"/>
      <c r="VEJ2889" s="114"/>
      <c r="VEK2889" s="114"/>
      <c r="VEL2889" s="114"/>
      <c r="VEM2889" s="114"/>
      <c r="VEN2889" s="114"/>
      <c r="VEO2889" s="114"/>
      <c r="VEP2889" s="114"/>
      <c r="VEQ2889" s="114"/>
      <c r="VER2889" s="114"/>
      <c r="VES2889" s="114"/>
      <c r="VET2889" s="114"/>
      <c r="VEU2889" s="114"/>
      <c r="VEV2889" s="114"/>
      <c r="VEW2889" s="114"/>
      <c r="VEX2889" s="114"/>
      <c r="VEY2889" s="114"/>
      <c r="VEZ2889" s="114"/>
      <c r="VFA2889" s="114"/>
      <c r="VFB2889" s="114"/>
      <c r="VFC2889" s="114"/>
      <c r="VFD2889" s="114"/>
      <c r="VFE2889" s="114"/>
      <c r="VFF2889" s="114"/>
      <c r="VFG2889" s="114"/>
      <c r="VFH2889" s="114"/>
      <c r="VFI2889" s="114"/>
      <c r="VFJ2889" s="114"/>
      <c r="VFK2889" s="114"/>
      <c r="VFL2889" s="114"/>
      <c r="VFM2889" s="114"/>
      <c r="VFN2889" s="114"/>
      <c r="VFO2889" s="114"/>
      <c r="VFP2889" s="114"/>
      <c r="VFQ2889" s="114"/>
      <c r="VFR2889" s="114"/>
      <c r="VFS2889" s="114"/>
      <c r="VFT2889" s="114"/>
      <c r="VFU2889" s="114"/>
      <c r="VFV2889" s="114"/>
      <c r="VFW2889" s="114"/>
      <c r="VFX2889" s="114"/>
      <c r="VFY2889" s="114"/>
      <c r="VFZ2889" s="114"/>
      <c r="VGA2889" s="114"/>
      <c r="VGB2889" s="114"/>
      <c r="VGC2889" s="114"/>
      <c r="VGD2889" s="114"/>
      <c r="VGE2889" s="114"/>
      <c r="VGF2889" s="114"/>
      <c r="VGG2889" s="114"/>
      <c r="VGH2889" s="114"/>
      <c r="VGI2889" s="114"/>
      <c r="VGJ2889" s="114"/>
      <c r="VGK2889" s="114"/>
      <c r="VGL2889" s="114"/>
      <c r="VGM2889" s="114"/>
      <c r="VGN2889" s="114"/>
      <c r="VGO2889" s="114"/>
      <c r="VGP2889" s="114"/>
      <c r="VGQ2889" s="114"/>
      <c r="VGR2889" s="114"/>
      <c r="VGS2889" s="114"/>
      <c r="VGT2889" s="114"/>
      <c r="VGU2889" s="114"/>
      <c r="VGV2889" s="114"/>
      <c r="VGW2889" s="114"/>
      <c r="VGX2889" s="114"/>
      <c r="VGY2889" s="114"/>
      <c r="VGZ2889" s="114"/>
      <c r="VHA2889" s="114"/>
      <c r="VHB2889" s="114"/>
      <c r="VHC2889" s="114"/>
      <c r="VHD2889" s="114"/>
      <c r="VHE2889" s="114"/>
      <c r="VHF2889" s="114"/>
      <c r="VHG2889" s="114"/>
      <c r="VHH2889" s="114"/>
      <c r="VHI2889" s="114"/>
      <c r="VHJ2889" s="114"/>
      <c r="VHK2889" s="114"/>
      <c r="VHL2889" s="114"/>
      <c r="VHM2889" s="114"/>
      <c r="VHN2889" s="114"/>
      <c r="VHO2889" s="114"/>
      <c r="VHP2889" s="114"/>
      <c r="VHQ2889" s="114"/>
      <c r="VHR2889" s="114"/>
      <c r="VHS2889" s="114"/>
      <c r="VHT2889" s="114"/>
      <c r="VHU2889" s="114"/>
      <c r="VHV2889" s="114"/>
      <c r="VHW2889" s="114"/>
      <c r="VHX2889" s="114"/>
      <c r="VHY2889" s="114"/>
      <c r="VHZ2889" s="114"/>
      <c r="VIA2889" s="114"/>
      <c r="VIB2889" s="114"/>
      <c r="VIC2889" s="114"/>
      <c r="VID2889" s="114"/>
      <c r="VIE2889" s="114"/>
      <c r="VIF2889" s="114"/>
      <c r="VIG2889" s="114"/>
      <c r="VIH2889" s="114"/>
      <c r="VII2889" s="114"/>
      <c r="VIJ2889" s="114"/>
      <c r="VIK2889" s="114"/>
      <c r="VIL2889" s="114"/>
      <c r="VIM2889" s="114"/>
      <c r="VIN2889" s="114"/>
      <c r="VIO2889" s="114"/>
      <c r="VIP2889" s="114"/>
      <c r="VIQ2889" s="114"/>
      <c r="VIR2889" s="114"/>
      <c r="VIS2889" s="114"/>
      <c r="VIT2889" s="114"/>
      <c r="VIU2889" s="114"/>
      <c r="VIV2889" s="114"/>
      <c r="VIW2889" s="114"/>
      <c r="VIX2889" s="114"/>
      <c r="VIY2889" s="114"/>
      <c r="VIZ2889" s="114"/>
      <c r="VJA2889" s="114"/>
      <c r="VJB2889" s="114"/>
      <c r="VJC2889" s="114"/>
      <c r="VJD2889" s="114"/>
      <c r="VJE2889" s="114"/>
      <c r="VJF2889" s="114"/>
      <c r="VJG2889" s="114"/>
      <c r="VJH2889" s="114"/>
      <c r="VJI2889" s="114"/>
      <c r="VJJ2889" s="114"/>
      <c r="VJK2889" s="114"/>
      <c r="VJL2889" s="114"/>
      <c r="VJM2889" s="114"/>
      <c r="VJN2889" s="114"/>
      <c r="VJO2889" s="114"/>
      <c r="VJP2889" s="114"/>
      <c r="VJQ2889" s="114"/>
      <c r="VJR2889" s="114"/>
      <c r="VJS2889" s="114"/>
      <c r="VJT2889" s="114"/>
      <c r="VJU2889" s="114"/>
      <c r="VJV2889" s="114"/>
      <c r="VJW2889" s="114"/>
      <c r="VJX2889" s="114"/>
      <c r="VJY2889" s="114"/>
      <c r="VJZ2889" s="114"/>
      <c r="VKA2889" s="114"/>
      <c r="VKB2889" s="114"/>
      <c r="VKC2889" s="114"/>
      <c r="VKD2889" s="114"/>
      <c r="VKE2889" s="114"/>
      <c r="VKF2889" s="114"/>
      <c r="VKG2889" s="114"/>
      <c r="VKH2889" s="114"/>
      <c r="VKI2889" s="114"/>
      <c r="VKJ2889" s="114"/>
      <c r="VKK2889" s="114"/>
      <c r="VKL2889" s="114"/>
      <c r="VKM2889" s="114"/>
      <c r="VKN2889" s="114"/>
      <c r="VKO2889" s="114"/>
      <c r="VKP2889" s="114"/>
      <c r="VKQ2889" s="114"/>
      <c r="VKR2889" s="114"/>
      <c r="VKS2889" s="114"/>
      <c r="VKT2889" s="114"/>
      <c r="VKU2889" s="114"/>
      <c r="VKV2889" s="114"/>
      <c r="VKW2889" s="114"/>
      <c r="VKX2889" s="114"/>
      <c r="VKY2889" s="114"/>
      <c r="VKZ2889" s="114"/>
      <c r="VLA2889" s="114"/>
      <c r="VLB2889" s="114"/>
      <c r="VLC2889" s="114"/>
      <c r="VLD2889" s="114"/>
      <c r="VLE2889" s="114"/>
      <c r="VLF2889" s="114"/>
      <c r="VLG2889" s="114"/>
      <c r="VLH2889" s="114"/>
      <c r="VLI2889" s="114"/>
      <c r="VLJ2889" s="114"/>
      <c r="VLK2889" s="114"/>
      <c r="VLL2889" s="114"/>
      <c r="VLM2889" s="114"/>
      <c r="VLN2889" s="114"/>
      <c r="VLO2889" s="114"/>
      <c r="VLP2889" s="114"/>
      <c r="VLQ2889" s="114"/>
      <c r="VLR2889" s="114"/>
      <c r="VLS2889" s="114"/>
      <c r="VLT2889" s="114"/>
      <c r="VLU2889" s="114"/>
      <c r="VLV2889" s="114"/>
      <c r="VLW2889" s="114"/>
      <c r="VLX2889" s="114"/>
      <c r="VLY2889" s="114"/>
      <c r="VLZ2889" s="114"/>
      <c r="VMA2889" s="114"/>
      <c r="VMB2889" s="114"/>
      <c r="VMC2889" s="114"/>
      <c r="VMD2889" s="114"/>
      <c r="VME2889" s="114"/>
      <c r="VMF2889" s="114"/>
      <c r="VMG2889" s="114"/>
      <c r="VMH2889" s="114"/>
      <c r="VMI2889" s="114"/>
      <c r="VMJ2889" s="114"/>
      <c r="VMK2889" s="114"/>
      <c r="VML2889" s="114"/>
      <c r="VMM2889" s="114"/>
      <c r="VMN2889" s="114"/>
      <c r="VMO2889" s="114"/>
      <c r="VMP2889" s="114"/>
      <c r="VMQ2889" s="114"/>
      <c r="VMR2889" s="114"/>
      <c r="VMS2889" s="114"/>
      <c r="VMT2889" s="114"/>
      <c r="VMU2889" s="114"/>
      <c r="VMV2889" s="114"/>
      <c r="VMW2889" s="114"/>
      <c r="VMX2889" s="114"/>
      <c r="VMY2889" s="114"/>
      <c r="VMZ2889" s="114"/>
      <c r="VNA2889" s="114"/>
      <c r="VNB2889" s="114"/>
      <c r="VNC2889" s="114"/>
      <c r="VND2889" s="114"/>
      <c r="VNE2889" s="114"/>
      <c r="VNF2889" s="114"/>
      <c r="VNG2889" s="114"/>
      <c r="VNH2889" s="114"/>
      <c r="VNI2889" s="114"/>
      <c r="VNJ2889" s="114"/>
      <c r="VNK2889" s="114"/>
      <c r="VNL2889" s="114"/>
      <c r="VNM2889" s="114"/>
      <c r="VNN2889" s="114"/>
      <c r="VNO2889" s="114"/>
      <c r="VNP2889" s="114"/>
      <c r="VNQ2889" s="114"/>
      <c r="VNR2889" s="114"/>
      <c r="VNS2889" s="114"/>
      <c r="VNT2889" s="114"/>
      <c r="VNU2889" s="114"/>
      <c r="VNV2889" s="114"/>
      <c r="VNW2889" s="114"/>
      <c r="VNX2889" s="114"/>
      <c r="VNY2889" s="114"/>
      <c r="VNZ2889" s="114"/>
      <c r="VOA2889" s="114"/>
      <c r="VOB2889" s="114"/>
      <c r="VOC2889" s="114"/>
      <c r="VOD2889" s="114"/>
      <c r="VOE2889" s="114"/>
      <c r="VOF2889" s="114"/>
      <c r="VOG2889" s="114"/>
      <c r="VOH2889" s="114"/>
      <c r="VOI2889" s="114"/>
      <c r="VOJ2889" s="114"/>
      <c r="VOK2889" s="114"/>
      <c r="VOL2889" s="114"/>
      <c r="VOM2889" s="114"/>
      <c r="VON2889" s="114"/>
      <c r="VOO2889" s="114"/>
      <c r="VOP2889" s="114"/>
      <c r="VOQ2889" s="114"/>
      <c r="VOR2889" s="114"/>
      <c r="VOS2889" s="114"/>
      <c r="VOT2889" s="114"/>
      <c r="VOU2889" s="114"/>
      <c r="VOV2889" s="114"/>
      <c r="VOW2889" s="114"/>
      <c r="VOX2889" s="114"/>
      <c r="VOY2889" s="114"/>
      <c r="VOZ2889" s="114"/>
      <c r="VPA2889" s="114"/>
      <c r="VPB2889" s="114"/>
      <c r="VPC2889" s="114"/>
      <c r="VPD2889" s="114"/>
      <c r="VPE2889" s="114"/>
      <c r="VPF2889" s="114"/>
      <c r="VPG2889" s="114"/>
      <c r="VPH2889" s="114"/>
      <c r="VPI2889" s="114"/>
      <c r="VPJ2889" s="114"/>
      <c r="VPK2889" s="114"/>
      <c r="VPL2889" s="114"/>
      <c r="VPM2889" s="114"/>
      <c r="VPN2889" s="114"/>
      <c r="VPO2889" s="114"/>
      <c r="VPP2889" s="114"/>
      <c r="VPQ2889" s="114"/>
      <c r="VPR2889" s="114"/>
      <c r="VPS2889" s="114"/>
      <c r="VPT2889" s="114"/>
      <c r="VPU2889" s="114"/>
      <c r="VPV2889" s="114"/>
      <c r="VPW2889" s="114"/>
      <c r="VPX2889" s="114"/>
      <c r="VPY2889" s="114"/>
      <c r="VPZ2889" s="114"/>
      <c r="VQA2889" s="114"/>
      <c r="VQB2889" s="114"/>
      <c r="VQC2889" s="114"/>
      <c r="VQD2889" s="114"/>
      <c r="VQE2889" s="114"/>
      <c r="VQF2889" s="114"/>
      <c r="VQG2889" s="114"/>
      <c r="VQH2889" s="114"/>
      <c r="VQI2889" s="114"/>
      <c r="VQJ2889" s="114"/>
      <c r="VQK2889" s="114"/>
      <c r="VQL2889" s="114"/>
      <c r="VQM2889" s="114"/>
      <c r="VQN2889" s="114"/>
      <c r="VQO2889" s="114"/>
      <c r="VQP2889" s="114"/>
      <c r="VQQ2889" s="114"/>
      <c r="VQR2889" s="114"/>
      <c r="VQS2889" s="114"/>
      <c r="VQT2889" s="114"/>
      <c r="VQU2889" s="114"/>
      <c r="VQV2889" s="114"/>
      <c r="VQW2889" s="114"/>
      <c r="VQX2889" s="114"/>
      <c r="VQY2889" s="114"/>
      <c r="VQZ2889" s="114"/>
      <c r="VRA2889" s="114"/>
      <c r="VRB2889" s="114"/>
      <c r="VRC2889" s="114"/>
      <c r="VRD2889" s="114"/>
      <c r="VRE2889" s="114"/>
      <c r="VRF2889" s="114"/>
      <c r="VRG2889" s="114"/>
      <c r="VRH2889" s="114"/>
      <c r="VRI2889" s="114"/>
      <c r="VRJ2889" s="114"/>
      <c r="VRK2889" s="114"/>
      <c r="VRL2889" s="114"/>
      <c r="VRM2889" s="114"/>
      <c r="VRN2889" s="114"/>
      <c r="VRO2889" s="114"/>
      <c r="VRP2889" s="114"/>
      <c r="VRQ2889" s="114"/>
      <c r="VRR2889" s="114"/>
      <c r="VRS2889" s="114"/>
      <c r="VRT2889" s="114"/>
      <c r="VRU2889" s="114"/>
      <c r="VRV2889" s="114"/>
      <c r="VRW2889" s="114"/>
      <c r="VRX2889" s="114"/>
      <c r="VRY2889" s="114"/>
      <c r="VRZ2889" s="114"/>
      <c r="VSA2889" s="114"/>
      <c r="VSB2889" s="114"/>
      <c r="VSC2889" s="114"/>
      <c r="VSD2889" s="114"/>
      <c r="VSE2889" s="114"/>
      <c r="VSF2889" s="114"/>
      <c r="VSG2889" s="114"/>
      <c r="VSH2889" s="114"/>
      <c r="VSI2889" s="114"/>
      <c r="VSJ2889" s="114"/>
      <c r="VSK2889" s="114"/>
      <c r="VSL2889" s="114"/>
      <c r="VSM2889" s="114"/>
      <c r="VSN2889" s="114"/>
      <c r="VSO2889" s="114"/>
      <c r="VSP2889" s="114"/>
      <c r="VSQ2889" s="114"/>
      <c r="VSR2889" s="114"/>
      <c r="VSS2889" s="114"/>
      <c r="VST2889" s="114"/>
      <c r="VSU2889" s="114"/>
      <c r="VSV2889" s="114"/>
      <c r="VSW2889" s="114"/>
      <c r="VSX2889" s="114"/>
      <c r="VSY2889" s="114"/>
      <c r="VSZ2889" s="114"/>
      <c r="VTA2889" s="114"/>
      <c r="VTB2889" s="114"/>
      <c r="VTC2889" s="114"/>
      <c r="VTD2889" s="114"/>
      <c r="VTE2889" s="114"/>
      <c r="VTF2889" s="114"/>
      <c r="VTG2889" s="114"/>
      <c r="VTH2889" s="114"/>
      <c r="VTI2889" s="114"/>
      <c r="VTJ2889" s="114"/>
      <c r="VTK2889" s="114"/>
      <c r="VTL2889" s="114"/>
      <c r="VTM2889" s="114"/>
      <c r="VTN2889" s="114"/>
      <c r="VTO2889" s="114"/>
      <c r="VTP2889" s="114"/>
      <c r="VTQ2889" s="114"/>
      <c r="VTR2889" s="114"/>
      <c r="VTS2889" s="114"/>
      <c r="VTT2889" s="114"/>
      <c r="VTU2889" s="114"/>
      <c r="VTV2889" s="114"/>
      <c r="VTW2889" s="114"/>
      <c r="VTX2889" s="114"/>
      <c r="VTY2889" s="114"/>
      <c r="VTZ2889" s="114"/>
      <c r="VUA2889" s="114"/>
      <c r="VUB2889" s="114"/>
      <c r="VUC2889" s="114"/>
      <c r="VUD2889" s="114"/>
      <c r="VUE2889" s="114"/>
      <c r="VUF2889" s="114"/>
      <c r="VUG2889" s="114"/>
      <c r="VUH2889" s="114"/>
      <c r="VUI2889" s="114"/>
      <c r="VUJ2889" s="114"/>
      <c r="VUK2889" s="114"/>
      <c r="VUL2889" s="114"/>
      <c r="VUM2889" s="114"/>
      <c r="VUN2889" s="114"/>
      <c r="VUO2889" s="114"/>
      <c r="VUP2889" s="114"/>
      <c r="VUQ2889" s="114"/>
      <c r="VUR2889" s="114"/>
      <c r="VUS2889" s="114"/>
      <c r="VUT2889" s="114"/>
      <c r="VUU2889" s="114"/>
      <c r="VUV2889" s="114"/>
      <c r="VUW2889" s="114"/>
      <c r="VUX2889" s="114"/>
      <c r="VUY2889" s="114"/>
      <c r="VUZ2889" s="114"/>
      <c r="VVA2889" s="114"/>
      <c r="VVB2889" s="114"/>
      <c r="VVC2889" s="114"/>
      <c r="VVD2889" s="114"/>
      <c r="VVE2889" s="114"/>
      <c r="VVF2889" s="114"/>
      <c r="VVG2889" s="114"/>
      <c r="VVH2889" s="114"/>
      <c r="VVI2889" s="114"/>
      <c r="VVJ2889" s="114"/>
      <c r="VVK2889" s="114"/>
      <c r="VVL2889" s="114"/>
      <c r="VVM2889" s="114"/>
      <c r="VVN2889" s="114"/>
      <c r="VVO2889" s="114"/>
      <c r="VVP2889" s="114"/>
      <c r="VVQ2889" s="114"/>
      <c r="VVR2889" s="114"/>
      <c r="VVS2889" s="114"/>
      <c r="VVT2889" s="114"/>
      <c r="VVU2889" s="114"/>
      <c r="VVV2889" s="114"/>
      <c r="VVW2889" s="114"/>
      <c r="VVX2889" s="114"/>
      <c r="VVY2889" s="114"/>
      <c r="VVZ2889" s="114"/>
      <c r="VWA2889" s="114"/>
      <c r="VWB2889" s="114"/>
      <c r="VWC2889" s="114"/>
      <c r="VWD2889" s="114"/>
      <c r="VWE2889" s="114"/>
      <c r="VWF2889" s="114"/>
      <c r="VWG2889" s="114"/>
      <c r="VWH2889" s="114"/>
      <c r="VWI2889" s="114"/>
      <c r="VWJ2889" s="114"/>
      <c r="VWK2889" s="114"/>
      <c r="VWL2889" s="114"/>
      <c r="VWM2889" s="114"/>
      <c r="VWN2889" s="114"/>
      <c r="VWO2889" s="114"/>
      <c r="VWP2889" s="114"/>
      <c r="VWQ2889" s="114"/>
      <c r="VWR2889" s="114"/>
      <c r="VWS2889" s="114"/>
      <c r="VWT2889" s="114"/>
      <c r="VWU2889" s="114"/>
      <c r="VWV2889" s="114"/>
      <c r="VWW2889" s="114"/>
      <c r="VWX2889" s="114"/>
      <c r="VWY2889" s="114"/>
      <c r="VWZ2889" s="114"/>
      <c r="VXA2889" s="114"/>
      <c r="VXB2889" s="114"/>
      <c r="VXC2889" s="114"/>
      <c r="VXD2889" s="114"/>
      <c r="VXE2889" s="114"/>
      <c r="VXF2889" s="114"/>
      <c r="VXG2889" s="114"/>
      <c r="VXH2889" s="114"/>
      <c r="VXI2889" s="114"/>
      <c r="VXJ2889" s="114"/>
      <c r="VXK2889" s="114"/>
      <c r="VXL2889" s="114"/>
      <c r="VXM2889" s="114"/>
      <c r="VXN2889" s="114"/>
      <c r="VXO2889" s="114"/>
      <c r="VXP2889" s="114"/>
      <c r="VXQ2889" s="114"/>
      <c r="VXR2889" s="114"/>
      <c r="VXS2889" s="114"/>
      <c r="VXT2889" s="114"/>
      <c r="VXU2889" s="114"/>
      <c r="VXV2889" s="114"/>
      <c r="VXW2889" s="114"/>
      <c r="VXX2889" s="114"/>
      <c r="VXY2889" s="114"/>
      <c r="VXZ2889" s="114"/>
      <c r="VYA2889" s="114"/>
      <c r="VYB2889" s="114"/>
      <c r="VYC2889" s="114"/>
      <c r="VYD2889" s="114"/>
      <c r="VYE2889" s="114"/>
      <c r="VYF2889" s="114"/>
      <c r="VYG2889" s="114"/>
      <c r="VYH2889" s="114"/>
      <c r="VYI2889" s="114"/>
      <c r="VYJ2889" s="114"/>
      <c r="VYK2889" s="114"/>
      <c r="VYL2889" s="114"/>
      <c r="VYM2889" s="114"/>
      <c r="VYN2889" s="114"/>
      <c r="VYO2889" s="114"/>
      <c r="VYP2889" s="114"/>
      <c r="VYQ2889" s="114"/>
      <c r="VYR2889" s="114"/>
      <c r="VYS2889" s="114"/>
      <c r="VYT2889" s="114"/>
      <c r="VYU2889" s="114"/>
      <c r="VYV2889" s="114"/>
      <c r="VYW2889" s="114"/>
      <c r="VYX2889" s="114"/>
      <c r="VYY2889" s="114"/>
      <c r="VYZ2889" s="114"/>
      <c r="VZA2889" s="114"/>
      <c r="VZB2889" s="114"/>
      <c r="VZC2889" s="114"/>
      <c r="VZD2889" s="114"/>
      <c r="VZE2889" s="114"/>
      <c r="VZF2889" s="114"/>
      <c r="VZG2889" s="114"/>
      <c r="VZH2889" s="114"/>
      <c r="VZI2889" s="114"/>
      <c r="VZJ2889" s="114"/>
      <c r="VZK2889" s="114"/>
      <c r="VZL2889" s="114"/>
      <c r="VZM2889" s="114"/>
      <c r="VZN2889" s="114"/>
      <c r="VZO2889" s="114"/>
      <c r="VZP2889" s="114"/>
      <c r="VZQ2889" s="114"/>
      <c r="VZR2889" s="114"/>
      <c r="VZS2889" s="114"/>
      <c r="VZT2889" s="114"/>
      <c r="VZU2889" s="114"/>
      <c r="VZV2889" s="114"/>
      <c r="VZW2889" s="114"/>
      <c r="VZX2889" s="114"/>
      <c r="VZY2889" s="114"/>
      <c r="VZZ2889" s="114"/>
      <c r="WAA2889" s="114"/>
      <c r="WAB2889" s="114"/>
      <c r="WAC2889" s="114"/>
      <c r="WAD2889" s="114"/>
      <c r="WAE2889" s="114"/>
      <c r="WAF2889" s="114"/>
      <c r="WAG2889" s="114"/>
      <c r="WAH2889" s="114"/>
      <c r="WAI2889" s="114"/>
      <c r="WAJ2889" s="114"/>
      <c r="WAK2889" s="114"/>
      <c r="WAL2889" s="114"/>
      <c r="WAM2889" s="114"/>
      <c r="WAN2889" s="114"/>
      <c r="WAO2889" s="114"/>
      <c r="WAP2889" s="114"/>
      <c r="WAQ2889" s="114"/>
      <c r="WAR2889" s="114"/>
      <c r="WAS2889" s="114"/>
      <c r="WAT2889" s="114"/>
      <c r="WAU2889" s="114"/>
      <c r="WAV2889" s="114"/>
      <c r="WAW2889" s="114"/>
      <c r="WAX2889" s="114"/>
      <c r="WAY2889" s="114"/>
      <c r="WAZ2889" s="114"/>
      <c r="WBA2889" s="114"/>
      <c r="WBB2889" s="114"/>
      <c r="WBC2889" s="114"/>
      <c r="WBD2889" s="114"/>
      <c r="WBE2889" s="114"/>
      <c r="WBF2889" s="114"/>
      <c r="WBG2889" s="114"/>
      <c r="WBH2889" s="114"/>
      <c r="WBI2889" s="114"/>
      <c r="WBJ2889" s="114"/>
      <c r="WBK2889" s="114"/>
      <c r="WBL2889" s="114"/>
      <c r="WBM2889" s="114"/>
      <c r="WBN2889" s="114"/>
      <c r="WBO2889" s="114"/>
      <c r="WBP2889" s="114"/>
      <c r="WBQ2889" s="114"/>
      <c r="WBR2889" s="114"/>
      <c r="WBS2889" s="114"/>
      <c r="WBT2889" s="114"/>
      <c r="WBU2889" s="114"/>
      <c r="WBV2889" s="114"/>
      <c r="WBW2889" s="114"/>
      <c r="WBX2889" s="114"/>
      <c r="WBY2889" s="114"/>
      <c r="WBZ2889" s="114"/>
      <c r="WCA2889" s="114"/>
      <c r="WCB2889" s="114"/>
      <c r="WCC2889" s="114"/>
      <c r="WCD2889" s="114"/>
      <c r="WCE2889" s="114"/>
      <c r="WCF2889" s="114"/>
      <c r="WCG2889" s="114"/>
      <c r="WCH2889" s="114"/>
      <c r="WCI2889" s="114"/>
      <c r="WCJ2889" s="114"/>
      <c r="WCK2889" s="114"/>
      <c r="WCL2889" s="114"/>
      <c r="WCM2889" s="114"/>
      <c r="WCN2889" s="114"/>
      <c r="WCO2889" s="114"/>
      <c r="WCP2889" s="114"/>
      <c r="WCQ2889" s="114"/>
      <c r="WCR2889" s="114"/>
      <c r="WCS2889" s="114"/>
      <c r="WCT2889" s="114"/>
      <c r="WCU2889" s="114"/>
      <c r="WCV2889" s="114"/>
      <c r="WCW2889" s="114"/>
      <c r="WCX2889" s="114"/>
      <c r="WCY2889" s="114"/>
      <c r="WCZ2889" s="114"/>
      <c r="WDA2889" s="114"/>
      <c r="WDB2889" s="114"/>
      <c r="WDC2889" s="114"/>
      <c r="WDD2889" s="114"/>
      <c r="WDE2889" s="114"/>
      <c r="WDF2889" s="114"/>
      <c r="WDG2889" s="114"/>
      <c r="WDH2889" s="114"/>
      <c r="WDI2889" s="114"/>
      <c r="WDJ2889" s="114"/>
      <c r="WDK2889" s="114"/>
      <c r="WDL2889" s="114"/>
      <c r="WDM2889" s="114"/>
      <c r="WDN2889" s="114"/>
      <c r="WDO2889" s="114"/>
      <c r="WDP2889" s="114"/>
      <c r="WDQ2889" s="114"/>
      <c r="WDR2889" s="114"/>
      <c r="WDS2889" s="114"/>
      <c r="WDT2889" s="114"/>
      <c r="WDU2889" s="114"/>
      <c r="WDV2889" s="114"/>
      <c r="WDW2889" s="114"/>
      <c r="WDX2889" s="114"/>
      <c r="WDY2889" s="114"/>
      <c r="WDZ2889" s="114"/>
      <c r="WEA2889" s="114"/>
      <c r="WEB2889" s="114"/>
      <c r="WEC2889" s="114"/>
      <c r="WED2889" s="114"/>
      <c r="WEE2889" s="114"/>
      <c r="WEF2889" s="114"/>
      <c r="WEG2889" s="114"/>
      <c r="WEH2889" s="114"/>
      <c r="WEI2889" s="114"/>
      <c r="WEJ2889" s="114"/>
      <c r="WEK2889" s="114"/>
      <c r="WEL2889" s="114"/>
      <c r="WEM2889" s="114"/>
      <c r="WEN2889" s="114"/>
      <c r="WEO2889" s="114"/>
      <c r="WEP2889" s="114"/>
      <c r="WEQ2889" s="114"/>
      <c r="WER2889" s="114"/>
      <c r="WES2889" s="114"/>
      <c r="WET2889" s="114"/>
      <c r="WEU2889" s="114"/>
      <c r="WEV2889" s="114"/>
      <c r="WEW2889" s="114"/>
      <c r="WEX2889" s="114"/>
      <c r="WEY2889" s="114"/>
      <c r="WEZ2889" s="114"/>
      <c r="WFA2889" s="114"/>
      <c r="WFB2889" s="114"/>
      <c r="WFC2889" s="114"/>
      <c r="WFD2889" s="114"/>
      <c r="WFE2889" s="114"/>
      <c r="WFF2889" s="114"/>
      <c r="WFG2889" s="114"/>
      <c r="WFH2889" s="114"/>
      <c r="WFI2889" s="114"/>
      <c r="WFJ2889" s="114"/>
      <c r="WFK2889" s="114"/>
      <c r="WFL2889" s="114"/>
      <c r="WFM2889" s="114"/>
      <c r="WFN2889" s="114"/>
      <c r="WFO2889" s="114"/>
      <c r="WFP2889" s="114"/>
      <c r="WFQ2889" s="114"/>
      <c r="WFR2889" s="114"/>
      <c r="WFS2889" s="114"/>
      <c r="WFT2889" s="114"/>
      <c r="WFU2889" s="114"/>
      <c r="WFV2889" s="114"/>
      <c r="WFW2889" s="114"/>
      <c r="WFX2889" s="114"/>
      <c r="WFY2889" s="114"/>
      <c r="WFZ2889" s="114"/>
      <c r="WGA2889" s="114"/>
      <c r="WGB2889" s="114"/>
      <c r="WGC2889" s="114"/>
      <c r="WGD2889" s="114"/>
      <c r="WGE2889" s="114"/>
      <c r="WGF2889" s="114"/>
      <c r="WGG2889" s="114"/>
      <c r="WGH2889" s="114"/>
      <c r="WGI2889" s="114"/>
      <c r="WGJ2889" s="114"/>
      <c r="WGK2889" s="114"/>
      <c r="WGL2889" s="114"/>
      <c r="WGM2889" s="114"/>
      <c r="WGN2889" s="114"/>
      <c r="WGO2889" s="114"/>
      <c r="WGP2889" s="114"/>
      <c r="WGQ2889" s="114"/>
      <c r="WGR2889" s="114"/>
      <c r="WGS2889" s="114"/>
      <c r="WGT2889" s="114"/>
      <c r="WGU2889" s="114"/>
      <c r="WGV2889" s="114"/>
      <c r="WGW2889" s="114"/>
      <c r="WGX2889" s="114"/>
      <c r="WGY2889" s="114"/>
      <c r="WGZ2889" s="114"/>
      <c r="WHA2889" s="114"/>
      <c r="WHB2889" s="114"/>
      <c r="WHC2889" s="114"/>
      <c r="WHD2889" s="114"/>
      <c r="WHE2889" s="114"/>
      <c r="WHF2889" s="114"/>
      <c r="WHG2889" s="114"/>
      <c r="WHH2889" s="114"/>
      <c r="WHI2889" s="114"/>
      <c r="WHJ2889" s="114"/>
      <c r="WHK2889" s="114"/>
      <c r="WHL2889" s="114"/>
      <c r="WHM2889" s="114"/>
      <c r="WHN2889" s="114"/>
      <c r="WHO2889" s="114"/>
      <c r="WHP2889" s="114"/>
      <c r="WHQ2889" s="114"/>
      <c r="WHR2889" s="114"/>
      <c r="WHS2889" s="114"/>
      <c r="WHT2889" s="114"/>
      <c r="WHU2889" s="114"/>
      <c r="WHV2889" s="114"/>
      <c r="WHW2889" s="114"/>
      <c r="WHX2889" s="114"/>
      <c r="WHY2889" s="114"/>
      <c r="WHZ2889" s="114"/>
      <c r="WIA2889" s="114"/>
      <c r="WIB2889" s="114"/>
      <c r="WIC2889" s="114"/>
      <c r="WID2889" s="114"/>
      <c r="WIE2889" s="114"/>
      <c r="WIF2889" s="114"/>
      <c r="WIG2889" s="114"/>
      <c r="WIH2889" s="114"/>
      <c r="WII2889" s="114"/>
      <c r="WIJ2889" s="114"/>
      <c r="WIK2889" s="114"/>
      <c r="WIL2889" s="114"/>
      <c r="WIM2889" s="114"/>
      <c r="WIN2889" s="114"/>
      <c r="WIO2889" s="114"/>
      <c r="WIP2889" s="114"/>
      <c r="WIQ2889" s="114"/>
      <c r="WIR2889" s="114"/>
      <c r="WIS2889" s="114"/>
      <c r="WIT2889" s="114"/>
      <c r="WIU2889" s="114"/>
      <c r="WIV2889" s="114"/>
      <c r="WIW2889" s="114"/>
      <c r="WIX2889" s="114"/>
      <c r="WIY2889" s="114"/>
      <c r="WIZ2889" s="114"/>
      <c r="WJA2889" s="114"/>
      <c r="WJB2889" s="114"/>
      <c r="WJC2889" s="114"/>
      <c r="WJD2889" s="114"/>
      <c r="WJE2889" s="114"/>
      <c r="WJF2889" s="114"/>
      <c r="WJG2889" s="114"/>
      <c r="WJH2889" s="114"/>
      <c r="WJI2889" s="114"/>
      <c r="WJJ2889" s="114"/>
      <c r="WJK2889" s="114"/>
      <c r="WJL2889" s="114"/>
      <c r="WJM2889" s="114"/>
      <c r="WJN2889" s="114"/>
      <c r="WJO2889" s="114"/>
      <c r="WJP2889" s="114"/>
      <c r="WJQ2889" s="114"/>
      <c r="WJR2889" s="114"/>
      <c r="WJS2889" s="114"/>
      <c r="WJT2889" s="114"/>
      <c r="WJU2889" s="114"/>
      <c r="WJV2889" s="114"/>
      <c r="WJW2889" s="114"/>
      <c r="WJX2889" s="114"/>
      <c r="WJY2889" s="114"/>
      <c r="WJZ2889" s="114"/>
      <c r="WKA2889" s="114"/>
      <c r="WKB2889" s="114"/>
      <c r="WKC2889" s="114"/>
      <c r="WKD2889" s="114"/>
      <c r="WKE2889" s="114"/>
      <c r="WKF2889" s="114"/>
      <c r="WKG2889" s="114"/>
      <c r="WKH2889" s="114"/>
      <c r="WKI2889" s="114"/>
      <c r="WKJ2889" s="114"/>
      <c r="WKK2889" s="114"/>
      <c r="WKL2889" s="114"/>
      <c r="WKM2889" s="114"/>
      <c r="WKN2889" s="114"/>
      <c r="WKO2889" s="114"/>
      <c r="WKP2889" s="114"/>
      <c r="WKQ2889" s="114"/>
      <c r="WKR2889" s="114"/>
      <c r="WKS2889" s="114"/>
      <c r="WKT2889" s="114"/>
      <c r="WKU2889" s="114"/>
      <c r="WKV2889" s="114"/>
      <c r="WKW2889" s="114"/>
      <c r="WKX2889" s="114"/>
      <c r="WKY2889" s="114"/>
      <c r="WKZ2889" s="114"/>
      <c r="WLA2889" s="114"/>
      <c r="WLB2889" s="114"/>
      <c r="WLC2889" s="114"/>
      <c r="WLD2889" s="114"/>
      <c r="WLE2889" s="114"/>
      <c r="WLF2889" s="114"/>
      <c r="WLG2889" s="114"/>
      <c r="WLH2889" s="114"/>
      <c r="WLI2889" s="114"/>
      <c r="WLJ2889" s="114"/>
      <c r="WLK2889" s="114"/>
      <c r="WLL2889" s="114"/>
      <c r="WLM2889" s="114"/>
      <c r="WLN2889" s="114"/>
      <c r="WLO2889" s="114"/>
      <c r="WLP2889" s="114"/>
      <c r="WLQ2889" s="114"/>
      <c r="WLR2889" s="114"/>
      <c r="WLS2889" s="114"/>
      <c r="WLT2889" s="114"/>
      <c r="WLU2889" s="114"/>
      <c r="WLV2889" s="114"/>
      <c r="WLW2889" s="114"/>
      <c r="WLX2889" s="114"/>
      <c r="WLY2889" s="114"/>
      <c r="WLZ2889" s="114"/>
      <c r="WMA2889" s="114"/>
      <c r="WMB2889" s="114"/>
      <c r="WMC2889" s="114"/>
      <c r="WMD2889" s="114"/>
      <c r="WME2889" s="114"/>
      <c r="WMF2889" s="114"/>
      <c r="WMG2889" s="114"/>
      <c r="WMH2889" s="114"/>
      <c r="WMI2889" s="114"/>
      <c r="WMJ2889" s="114"/>
      <c r="WMK2889" s="114"/>
      <c r="WML2889" s="114"/>
      <c r="WMM2889" s="114"/>
      <c r="WMN2889" s="114"/>
      <c r="WMO2889" s="114"/>
      <c r="WMP2889" s="114"/>
      <c r="WMQ2889" s="114"/>
      <c r="WMR2889" s="114"/>
      <c r="WMS2889" s="114"/>
      <c r="WMT2889" s="114"/>
      <c r="WMU2889" s="114"/>
      <c r="WMV2889" s="114"/>
      <c r="WMW2889" s="114"/>
      <c r="WMX2889" s="114"/>
      <c r="WMY2889" s="114"/>
      <c r="WMZ2889" s="114"/>
      <c r="WNA2889" s="114"/>
      <c r="WNB2889" s="114"/>
      <c r="WNC2889" s="114"/>
      <c r="WND2889" s="114"/>
      <c r="WNE2889" s="114"/>
      <c r="WNF2889" s="114"/>
      <c r="WNG2889" s="114"/>
      <c r="WNH2889" s="114"/>
      <c r="WNI2889" s="114"/>
      <c r="WNJ2889" s="114"/>
      <c r="WNK2889" s="114"/>
      <c r="WNL2889" s="114"/>
      <c r="WNM2889" s="114"/>
      <c r="WNN2889" s="114"/>
      <c r="WNO2889" s="114"/>
      <c r="WNP2889" s="114"/>
      <c r="WNQ2889" s="114"/>
      <c r="WNR2889" s="114"/>
      <c r="WNS2889" s="114"/>
      <c r="WNT2889" s="114"/>
      <c r="WNU2889" s="114"/>
      <c r="WNV2889" s="114"/>
      <c r="WNW2889" s="114"/>
      <c r="WNX2889" s="114"/>
      <c r="WNY2889" s="114"/>
      <c r="WNZ2889" s="114"/>
      <c r="WOA2889" s="114"/>
      <c r="WOB2889" s="114"/>
      <c r="WOC2889" s="114"/>
      <c r="WOD2889" s="114"/>
      <c r="WOE2889" s="114"/>
      <c r="WOF2889" s="114"/>
      <c r="WOG2889" s="114"/>
      <c r="WOH2889" s="114"/>
      <c r="WOI2889" s="114"/>
      <c r="WOJ2889" s="114"/>
      <c r="WOK2889" s="114"/>
      <c r="WOL2889" s="114"/>
      <c r="WOM2889" s="114"/>
      <c r="WON2889" s="114"/>
      <c r="WOO2889" s="114"/>
      <c r="WOP2889" s="114"/>
      <c r="WOQ2889" s="114"/>
      <c r="WOR2889" s="114"/>
      <c r="WOS2889" s="114"/>
      <c r="WOT2889" s="114"/>
      <c r="WOU2889" s="114"/>
      <c r="WOV2889" s="114"/>
      <c r="WOW2889" s="114"/>
      <c r="WOX2889" s="114"/>
      <c r="WOY2889" s="114"/>
      <c r="WOZ2889" s="114"/>
      <c r="WPA2889" s="114"/>
      <c r="WPB2889" s="114"/>
      <c r="WPC2889" s="114"/>
      <c r="WPD2889" s="114"/>
      <c r="WPE2889" s="114"/>
      <c r="WPF2889" s="114"/>
      <c r="WPG2889" s="114"/>
      <c r="WPH2889" s="114"/>
      <c r="WPI2889" s="114"/>
      <c r="WPJ2889" s="114"/>
      <c r="WPK2889" s="114"/>
      <c r="WPL2889" s="114"/>
      <c r="WPM2889" s="114"/>
      <c r="WPN2889" s="114"/>
      <c r="WPO2889" s="114"/>
      <c r="WPP2889" s="114"/>
      <c r="WPQ2889" s="114"/>
      <c r="WPR2889" s="114"/>
      <c r="WPS2889" s="114"/>
      <c r="WPT2889" s="114"/>
      <c r="WPU2889" s="114"/>
      <c r="WPV2889" s="114"/>
      <c r="WPW2889" s="114"/>
      <c r="WPX2889" s="114"/>
      <c r="WPY2889" s="114"/>
      <c r="WPZ2889" s="114"/>
      <c r="WQA2889" s="114"/>
      <c r="WQB2889" s="114"/>
      <c r="WQC2889" s="114"/>
      <c r="WQD2889" s="114"/>
      <c r="WQE2889" s="114"/>
      <c r="WQF2889" s="114"/>
      <c r="WQG2889" s="114"/>
      <c r="WQH2889" s="114"/>
      <c r="WQI2889" s="114"/>
      <c r="WQJ2889" s="114"/>
      <c r="WQK2889" s="114"/>
      <c r="WQL2889" s="114"/>
      <c r="WQM2889" s="114"/>
      <c r="WQN2889" s="114"/>
      <c r="WQO2889" s="114"/>
      <c r="WQP2889" s="114"/>
      <c r="WQQ2889" s="114"/>
      <c r="WQR2889" s="114"/>
      <c r="WQS2889" s="114"/>
      <c r="WQT2889" s="114"/>
      <c r="WQU2889" s="114"/>
      <c r="WQV2889" s="114"/>
      <c r="WQW2889" s="114"/>
      <c r="WQX2889" s="114"/>
      <c r="WQY2889" s="114"/>
      <c r="WQZ2889" s="114"/>
      <c r="WRA2889" s="114"/>
      <c r="WRB2889" s="114"/>
      <c r="WRC2889" s="114"/>
      <c r="WRD2889" s="114"/>
      <c r="WRE2889" s="114"/>
      <c r="WRF2889" s="114"/>
      <c r="WRG2889" s="114"/>
      <c r="WRH2889" s="114"/>
      <c r="WRI2889" s="114"/>
      <c r="WRJ2889" s="114"/>
      <c r="WRK2889" s="114"/>
      <c r="WRL2889" s="114"/>
      <c r="WRM2889" s="114"/>
      <c r="WRN2889" s="114"/>
      <c r="WRO2889" s="114"/>
      <c r="WRP2889" s="114"/>
      <c r="WRQ2889" s="114"/>
      <c r="WRR2889" s="114"/>
      <c r="WRS2889" s="114"/>
      <c r="WRT2889" s="114"/>
      <c r="WRU2889" s="114"/>
      <c r="WRV2889" s="114"/>
      <c r="WRW2889" s="114"/>
      <c r="WRX2889" s="114"/>
      <c r="WRY2889" s="114"/>
      <c r="WRZ2889" s="114"/>
      <c r="WSA2889" s="114"/>
      <c r="WSB2889" s="114"/>
      <c r="WSC2889" s="114"/>
      <c r="WSD2889" s="114"/>
      <c r="WSE2889" s="114"/>
      <c r="WSF2889" s="114"/>
      <c r="WSG2889" s="114"/>
      <c r="WSH2889" s="114"/>
      <c r="WSI2889" s="114"/>
      <c r="WSJ2889" s="114"/>
      <c r="WSK2889" s="114"/>
      <c r="WSL2889" s="114"/>
      <c r="WSM2889" s="114"/>
      <c r="WSN2889" s="114"/>
      <c r="WSO2889" s="114"/>
      <c r="WSP2889" s="114"/>
      <c r="WSQ2889" s="114"/>
      <c r="WSR2889" s="114"/>
      <c r="WSS2889" s="114"/>
      <c r="WST2889" s="114"/>
      <c r="WSU2889" s="114"/>
      <c r="WSV2889" s="114"/>
      <c r="WSW2889" s="114"/>
      <c r="WSX2889" s="114"/>
      <c r="WSY2889" s="114"/>
      <c r="WSZ2889" s="114"/>
      <c r="WTA2889" s="114"/>
      <c r="WTB2889" s="114"/>
      <c r="WTC2889" s="114"/>
      <c r="WTD2889" s="114"/>
      <c r="WTE2889" s="114"/>
      <c r="WTF2889" s="114"/>
      <c r="WTG2889" s="114"/>
      <c r="WTH2889" s="114"/>
      <c r="WTI2889" s="114"/>
      <c r="WTJ2889" s="114"/>
      <c r="WTK2889" s="114"/>
      <c r="WTL2889" s="114"/>
      <c r="WTM2889" s="114"/>
      <c r="WTN2889" s="114"/>
      <c r="WTO2889" s="114"/>
      <c r="WTP2889" s="114"/>
      <c r="WTQ2889" s="114"/>
      <c r="WTR2889" s="114"/>
      <c r="WTS2889" s="114"/>
      <c r="WTT2889" s="114"/>
      <c r="WTU2889" s="114"/>
      <c r="WTV2889" s="114"/>
      <c r="WTW2889" s="114"/>
      <c r="WTX2889" s="114"/>
      <c r="WTY2889" s="114"/>
      <c r="WTZ2889" s="114"/>
      <c r="WUA2889" s="114"/>
      <c r="WUB2889" s="114"/>
      <c r="WUC2889" s="114"/>
      <c r="WUD2889" s="114"/>
      <c r="WUE2889" s="114"/>
      <c r="WUF2889" s="114"/>
      <c r="WUG2889" s="114"/>
      <c r="WUH2889" s="114"/>
      <c r="WUI2889" s="114"/>
      <c r="WUJ2889" s="114"/>
      <c r="WUK2889" s="114"/>
      <c r="WUL2889" s="114"/>
      <c r="WUM2889" s="114"/>
      <c r="WUN2889" s="114"/>
      <c r="WUO2889" s="114"/>
      <c r="WUP2889" s="114"/>
      <c r="WUQ2889" s="114"/>
      <c r="WUR2889" s="114"/>
      <c r="WUS2889" s="114"/>
      <c r="WUT2889" s="114"/>
      <c r="WUU2889" s="114"/>
      <c r="WUV2889" s="114"/>
      <c r="WUW2889" s="114"/>
      <c r="WUX2889" s="114"/>
      <c r="WUY2889" s="114"/>
      <c r="WUZ2889" s="114"/>
      <c r="WVA2889" s="114"/>
      <c r="WVB2889" s="114"/>
      <c r="WVC2889" s="114"/>
      <c r="WVD2889" s="114"/>
      <c r="WVE2889" s="114"/>
      <c r="WVF2889" s="114"/>
      <c r="WVG2889" s="114"/>
      <c r="WVH2889" s="114"/>
      <c r="WVI2889" s="114"/>
      <c r="WVJ2889" s="114"/>
      <c r="WVK2889" s="114"/>
      <c r="WVL2889" s="114"/>
      <c r="WVM2889" s="114"/>
      <c r="WVN2889" s="114"/>
      <c r="WVO2889" s="114"/>
      <c r="WVP2889" s="114"/>
      <c r="WVQ2889" s="114"/>
      <c r="WVR2889" s="114"/>
      <c r="WVS2889" s="114"/>
      <c r="WVT2889" s="114"/>
      <c r="WVU2889" s="114"/>
      <c r="WVV2889" s="114"/>
      <c r="WVW2889" s="114"/>
      <c r="WVX2889" s="114"/>
      <c r="WVY2889" s="114"/>
      <c r="WVZ2889" s="114"/>
      <c r="WWA2889" s="114"/>
      <c r="WWB2889" s="114"/>
      <c r="WWC2889" s="114"/>
      <c r="WWD2889" s="114"/>
      <c r="WWE2889" s="114"/>
      <c r="WWF2889" s="114"/>
      <c r="WWG2889" s="114"/>
      <c r="WWH2889" s="114"/>
      <c r="WWI2889" s="114"/>
      <c r="WWJ2889" s="114"/>
      <c r="WWK2889" s="114"/>
      <c r="WWL2889" s="114"/>
      <c r="WWM2889" s="114"/>
      <c r="WWN2889" s="114"/>
      <c r="WWO2889" s="114"/>
      <c r="WWP2889" s="114"/>
      <c r="WWQ2889" s="114"/>
      <c r="WWR2889" s="114"/>
      <c r="WWS2889" s="114"/>
      <c r="WWT2889" s="114"/>
      <c r="WWU2889" s="114"/>
      <c r="WWV2889" s="114"/>
      <c r="WWW2889" s="114"/>
      <c r="WWX2889" s="114"/>
      <c r="WWY2889" s="114"/>
      <c r="WWZ2889" s="114"/>
      <c r="WXA2889" s="114"/>
      <c r="WXB2889" s="114"/>
      <c r="WXC2889" s="114"/>
      <c r="WXD2889" s="114"/>
      <c r="WXE2889" s="114"/>
      <c r="WXF2889" s="114"/>
      <c r="WXG2889" s="114"/>
      <c r="WXH2889" s="114"/>
      <c r="WXI2889" s="114"/>
      <c r="WXJ2889" s="114"/>
      <c r="WXK2889" s="114"/>
      <c r="WXL2889" s="114"/>
      <c r="WXM2889" s="114"/>
      <c r="WXN2889" s="114"/>
      <c r="WXO2889" s="114"/>
      <c r="WXP2889" s="114"/>
      <c r="WXQ2889" s="114"/>
      <c r="WXR2889" s="114"/>
      <c r="WXS2889" s="114"/>
      <c r="WXT2889" s="114"/>
      <c r="WXU2889" s="114"/>
      <c r="WXV2889" s="114"/>
      <c r="WXW2889" s="114"/>
      <c r="WXX2889" s="114"/>
      <c r="WXY2889" s="114"/>
      <c r="WXZ2889" s="114"/>
      <c r="WYA2889" s="114"/>
      <c r="WYB2889" s="114"/>
      <c r="WYC2889" s="114"/>
      <c r="WYD2889" s="114"/>
      <c r="WYE2889" s="114"/>
      <c r="WYF2889" s="114"/>
      <c r="WYG2889" s="114"/>
      <c r="WYH2889" s="114"/>
      <c r="WYI2889" s="114"/>
      <c r="WYJ2889" s="114"/>
      <c r="WYK2889" s="114"/>
      <c r="WYL2889" s="114"/>
      <c r="WYM2889" s="114"/>
      <c r="WYN2889" s="114"/>
      <c r="WYO2889" s="114"/>
      <c r="WYP2889" s="114"/>
      <c r="WYQ2889" s="114"/>
      <c r="WYR2889" s="114"/>
      <c r="WYS2889" s="114"/>
      <c r="WYT2889" s="114"/>
      <c r="WYU2889" s="114"/>
      <c r="WYV2889" s="114"/>
      <c r="WYW2889" s="114"/>
      <c r="WYX2889" s="114"/>
      <c r="WYY2889" s="114"/>
      <c r="WYZ2889" s="114"/>
      <c r="WZA2889" s="114"/>
      <c r="WZB2889" s="114"/>
      <c r="WZC2889" s="114"/>
      <c r="WZD2889" s="114"/>
      <c r="WZE2889" s="114"/>
      <c r="WZF2889" s="114"/>
      <c r="WZG2889" s="114"/>
      <c r="WZH2889" s="114"/>
      <c r="WZI2889" s="114"/>
      <c r="WZJ2889" s="114"/>
      <c r="WZK2889" s="114"/>
      <c r="WZL2889" s="114"/>
      <c r="WZM2889" s="114"/>
      <c r="WZN2889" s="114"/>
      <c r="WZO2889" s="114"/>
      <c r="WZP2889" s="114"/>
      <c r="WZQ2889" s="114"/>
      <c r="WZR2889" s="114"/>
      <c r="WZS2889" s="114"/>
      <c r="WZT2889" s="114"/>
      <c r="WZU2889" s="114"/>
      <c r="WZV2889" s="114"/>
      <c r="WZW2889" s="114"/>
      <c r="WZX2889" s="114"/>
      <c r="WZY2889" s="114"/>
      <c r="WZZ2889" s="114"/>
      <c r="XAA2889" s="114"/>
      <c r="XAB2889" s="114"/>
      <c r="XAC2889" s="114"/>
      <c r="XAD2889" s="114"/>
      <c r="XAE2889" s="114"/>
      <c r="XAF2889" s="114"/>
      <c r="XAG2889" s="114"/>
      <c r="XAH2889" s="114"/>
      <c r="XAI2889" s="114"/>
      <c r="XAJ2889" s="114"/>
      <c r="XAK2889" s="114"/>
      <c r="XAL2889" s="114"/>
      <c r="XAM2889" s="114"/>
      <c r="XAN2889" s="114"/>
      <c r="XAO2889" s="114"/>
      <c r="XAP2889" s="114"/>
      <c r="XAQ2889" s="114"/>
      <c r="XAR2889" s="114"/>
      <c r="XAS2889" s="114"/>
      <c r="XAT2889" s="114"/>
      <c r="XAU2889" s="114"/>
      <c r="XAV2889" s="114"/>
      <c r="XAW2889" s="114"/>
      <c r="XAX2889" s="114"/>
      <c r="XAY2889" s="114"/>
      <c r="XAZ2889" s="114"/>
      <c r="XBA2889" s="114"/>
      <c r="XBB2889" s="114"/>
      <c r="XBC2889" s="114"/>
      <c r="XBD2889" s="114"/>
      <c r="XBE2889" s="114"/>
      <c r="XBF2889" s="114"/>
      <c r="XBG2889" s="114"/>
      <c r="XBH2889" s="114"/>
      <c r="XBI2889" s="114"/>
      <c r="XBJ2889" s="114"/>
      <c r="XBK2889" s="114"/>
      <c r="XBL2889" s="114"/>
      <c r="XBM2889" s="114"/>
      <c r="XBN2889" s="114"/>
      <c r="XBO2889" s="114"/>
      <c r="XBP2889" s="114"/>
      <c r="XBQ2889" s="114"/>
      <c r="XBR2889" s="114"/>
      <c r="XBS2889" s="114"/>
      <c r="XBT2889" s="114"/>
      <c r="XBU2889" s="114"/>
      <c r="XBV2889" s="114"/>
      <c r="XBW2889" s="114"/>
      <c r="XBX2889" s="114"/>
      <c r="XBY2889" s="114"/>
      <c r="XBZ2889" s="114"/>
      <c r="XCA2889" s="114"/>
      <c r="XCB2889" s="114"/>
      <c r="XCC2889" s="114"/>
      <c r="XCD2889" s="114"/>
      <c r="XCE2889" s="114"/>
      <c r="XCF2889" s="114"/>
      <c r="XCG2889" s="114"/>
      <c r="XCH2889" s="114"/>
      <c r="XCI2889" s="114"/>
      <c r="XCJ2889" s="114"/>
      <c r="XCK2889" s="114"/>
      <c r="XCL2889" s="114"/>
      <c r="XCM2889" s="114"/>
      <c r="XCN2889" s="114"/>
      <c r="XCO2889" s="114"/>
      <c r="XCP2889" s="114"/>
      <c r="XCQ2889" s="114"/>
      <c r="XCR2889" s="114"/>
      <c r="XCS2889" s="114"/>
      <c r="XCT2889" s="114"/>
      <c r="XCU2889" s="114"/>
      <c r="XCV2889" s="114"/>
      <c r="XCW2889" s="114"/>
      <c r="XCX2889" s="114"/>
      <c r="XCY2889" s="114"/>
      <c r="XCZ2889" s="114"/>
      <c r="XDA2889" s="114"/>
      <c r="XDB2889" s="114"/>
      <c r="XDC2889" s="114"/>
      <c r="XDD2889" s="114"/>
      <c r="XDE2889" s="114"/>
      <c r="XDF2889" s="114"/>
      <c r="XDG2889" s="114"/>
      <c r="XDH2889" s="114"/>
      <c r="XDI2889" s="114"/>
      <c r="XDJ2889" s="114"/>
      <c r="XDK2889" s="114"/>
      <c r="XDL2889" s="114"/>
      <c r="XDM2889" s="114"/>
      <c r="XDN2889" s="114"/>
      <c r="XDO2889" s="114"/>
      <c r="XDP2889" s="114"/>
      <c r="XDQ2889" s="114"/>
      <c r="XDR2889" s="114"/>
      <c r="XDS2889" s="114"/>
      <c r="XDT2889" s="114"/>
      <c r="XDU2889" s="114"/>
      <c r="XDV2889" s="114"/>
      <c r="XDW2889" s="114"/>
      <c r="XDX2889" s="114"/>
      <c r="XDY2889" s="114"/>
      <c r="XDZ2889" s="114"/>
      <c r="XEA2889" s="114"/>
      <c r="XEB2889" s="114"/>
      <c r="XEC2889" s="114"/>
      <c r="XED2889" s="114"/>
      <c r="XEE2889" s="114"/>
      <c r="XEF2889" s="114"/>
      <c r="XEG2889" s="114"/>
      <c r="XEH2889" s="114"/>
      <c r="XEI2889" s="114"/>
      <c r="XEJ2889" s="114"/>
      <c r="XEK2889" s="114"/>
      <c r="XEL2889" s="114"/>
      <c r="XEM2889" s="114"/>
      <c r="XEN2889" s="311"/>
      <c r="XEO2889" s="111"/>
      <c r="XEP2889" s="126"/>
    </row>
    <row r="2890" spans="1:16370" s="177" customFormat="1" ht="31.5" x14ac:dyDescent="0.2">
      <c r="A2890" s="72" t="s">
        <v>850</v>
      </c>
      <c r="B2890" s="44">
        <v>922</v>
      </c>
      <c r="C2890" s="73" t="s">
        <v>81</v>
      </c>
      <c r="D2890" s="73" t="s">
        <v>55</v>
      </c>
      <c r="E2890" s="93" t="s">
        <v>534</v>
      </c>
      <c r="F2890" s="106"/>
      <c r="G2890" s="12">
        <f>G2891</f>
        <v>4909</v>
      </c>
    </row>
    <row r="2891" spans="1:16370" s="177" customFormat="1" x14ac:dyDescent="0.2">
      <c r="A2891" s="76" t="s">
        <v>851</v>
      </c>
      <c r="B2891" s="84">
        <v>922</v>
      </c>
      <c r="C2891" s="201" t="s">
        <v>81</v>
      </c>
      <c r="D2891" s="201" t="s">
        <v>55</v>
      </c>
      <c r="E2891" s="94" t="s">
        <v>535</v>
      </c>
      <c r="F2891" s="106"/>
      <c r="G2891" s="10">
        <f t="shared" ref="G2891:G2893" si="337">G2892</f>
        <v>4909</v>
      </c>
    </row>
    <row r="2892" spans="1:16370" s="177" customFormat="1" ht="31.5" x14ac:dyDescent="0.2">
      <c r="A2892" s="79" t="s">
        <v>22</v>
      </c>
      <c r="B2892" s="84">
        <v>922</v>
      </c>
      <c r="C2892" s="201" t="s">
        <v>81</v>
      </c>
      <c r="D2892" s="201" t="s">
        <v>55</v>
      </c>
      <c r="E2892" s="96" t="s">
        <v>535</v>
      </c>
      <c r="F2892" s="202">
        <v>200</v>
      </c>
      <c r="G2892" s="9">
        <f t="shared" si="337"/>
        <v>4909</v>
      </c>
    </row>
    <row r="2893" spans="1:16370" s="176" customFormat="1" ht="31.5" x14ac:dyDescent="0.2">
      <c r="A2893" s="79" t="s">
        <v>17</v>
      </c>
      <c r="B2893" s="84">
        <v>922</v>
      </c>
      <c r="C2893" s="201" t="s">
        <v>81</v>
      </c>
      <c r="D2893" s="201" t="s">
        <v>55</v>
      </c>
      <c r="E2893" s="96" t="s">
        <v>535</v>
      </c>
      <c r="F2893" s="202">
        <v>240</v>
      </c>
      <c r="G2893" s="9">
        <f t="shared" si="337"/>
        <v>4909</v>
      </c>
    </row>
    <row r="2894" spans="1:16370" s="177" customFormat="1" x14ac:dyDescent="0.2">
      <c r="A2894" s="79" t="s">
        <v>934</v>
      </c>
      <c r="B2894" s="84">
        <v>922</v>
      </c>
      <c r="C2894" s="201" t="s">
        <v>81</v>
      </c>
      <c r="D2894" s="201" t="s">
        <v>55</v>
      </c>
      <c r="E2894" s="201" t="s">
        <v>535</v>
      </c>
      <c r="F2894" s="202">
        <v>244</v>
      </c>
      <c r="G2894" s="9">
        <f>7000-2091</f>
        <v>4909</v>
      </c>
    </row>
    <row r="2895" spans="1:16370" s="177" customFormat="1" ht="50.25" customHeight="1" x14ac:dyDescent="0.2">
      <c r="A2895" s="72" t="s">
        <v>310</v>
      </c>
      <c r="B2895" s="44">
        <v>922</v>
      </c>
      <c r="C2895" s="73" t="s">
        <v>81</v>
      </c>
      <c r="D2895" s="73" t="s">
        <v>55</v>
      </c>
      <c r="E2895" s="93" t="s">
        <v>536</v>
      </c>
      <c r="F2895" s="106"/>
      <c r="G2895" s="12">
        <f>G2896</f>
        <v>500</v>
      </c>
    </row>
    <row r="2896" spans="1:16370" s="177" customFormat="1" x14ac:dyDescent="0.2">
      <c r="A2896" s="76" t="s">
        <v>735</v>
      </c>
      <c r="B2896" s="84">
        <v>922</v>
      </c>
      <c r="C2896" s="201" t="s">
        <v>81</v>
      </c>
      <c r="D2896" s="201" t="s">
        <v>55</v>
      </c>
      <c r="E2896" s="94" t="s">
        <v>852</v>
      </c>
      <c r="F2896" s="106"/>
      <c r="G2896" s="10">
        <f t="shared" ref="G2896:G2898" si="338">G2897</f>
        <v>500</v>
      </c>
    </row>
    <row r="2897" spans="1:7" s="97" customFormat="1" ht="31.5" x14ac:dyDescent="0.2">
      <c r="A2897" s="79" t="s">
        <v>22</v>
      </c>
      <c r="B2897" s="84">
        <v>922</v>
      </c>
      <c r="C2897" s="201" t="s">
        <v>81</v>
      </c>
      <c r="D2897" s="201" t="s">
        <v>55</v>
      </c>
      <c r="E2897" s="96" t="s">
        <v>852</v>
      </c>
      <c r="F2897" s="202">
        <v>200</v>
      </c>
      <c r="G2897" s="9">
        <f t="shared" si="338"/>
        <v>500</v>
      </c>
    </row>
    <row r="2898" spans="1:7" s="126" customFormat="1" ht="31.5" x14ac:dyDescent="0.2">
      <c r="A2898" s="79" t="s">
        <v>17</v>
      </c>
      <c r="B2898" s="84">
        <v>922</v>
      </c>
      <c r="C2898" s="201" t="s">
        <v>81</v>
      </c>
      <c r="D2898" s="201" t="s">
        <v>55</v>
      </c>
      <c r="E2898" s="96" t="s">
        <v>852</v>
      </c>
      <c r="F2898" s="202">
        <v>240</v>
      </c>
      <c r="G2898" s="9">
        <f t="shared" si="338"/>
        <v>500</v>
      </c>
    </row>
    <row r="2899" spans="1:7" s="75" customFormat="1" x14ac:dyDescent="0.2">
      <c r="A2899" s="79" t="s">
        <v>934</v>
      </c>
      <c r="B2899" s="84">
        <v>922</v>
      </c>
      <c r="C2899" s="201" t="s">
        <v>81</v>
      </c>
      <c r="D2899" s="201" t="s">
        <v>55</v>
      </c>
      <c r="E2899" s="96" t="s">
        <v>852</v>
      </c>
      <c r="F2899" s="202">
        <v>244</v>
      </c>
      <c r="G2899" s="9">
        <v>500</v>
      </c>
    </row>
    <row r="2900" spans="1:7" s="75" customFormat="1" ht="56.25" x14ac:dyDescent="0.3">
      <c r="A2900" s="230" t="s">
        <v>1047</v>
      </c>
      <c r="B2900" s="84">
        <v>922</v>
      </c>
      <c r="C2900" s="48" t="s">
        <v>81</v>
      </c>
      <c r="D2900" s="48" t="s">
        <v>55</v>
      </c>
      <c r="E2900" s="247" t="s">
        <v>1049</v>
      </c>
      <c r="F2900" s="256"/>
      <c r="G2900" s="257">
        <f>G2901+G2906</f>
        <v>59540</v>
      </c>
    </row>
    <row r="2901" spans="1:7" s="75" customFormat="1" ht="39.75" customHeight="1" x14ac:dyDescent="0.25">
      <c r="A2901" s="181" t="s">
        <v>1065</v>
      </c>
      <c r="B2901" s="84">
        <v>922</v>
      </c>
      <c r="C2901" s="48" t="s">
        <v>81</v>
      </c>
      <c r="D2901" s="48" t="s">
        <v>55</v>
      </c>
      <c r="E2901" s="73" t="s">
        <v>1070</v>
      </c>
      <c r="F2901" s="253"/>
      <c r="G2901" s="198">
        <f>G2902</f>
        <v>10120</v>
      </c>
    </row>
    <row r="2902" spans="1:7" s="75" customFormat="1" ht="47.25" x14ac:dyDescent="0.25">
      <c r="A2902" s="189" t="s">
        <v>1066</v>
      </c>
      <c r="B2902" s="77">
        <v>922</v>
      </c>
      <c r="C2902" s="49" t="s">
        <v>81</v>
      </c>
      <c r="D2902" s="49" t="s">
        <v>55</v>
      </c>
      <c r="E2902" s="78" t="s">
        <v>1071</v>
      </c>
      <c r="F2902" s="78"/>
      <c r="G2902" s="259">
        <f>G2903</f>
        <v>10120</v>
      </c>
    </row>
    <row r="2903" spans="1:7" s="75" customFormat="1" ht="31.5" x14ac:dyDescent="0.25">
      <c r="A2903" s="174" t="s">
        <v>22</v>
      </c>
      <c r="B2903" s="84">
        <v>922</v>
      </c>
      <c r="C2903" s="283" t="s">
        <v>81</v>
      </c>
      <c r="D2903" s="283" t="s">
        <v>55</v>
      </c>
      <c r="E2903" s="201" t="s">
        <v>1071</v>
      </c>
      <c r="F2903" s="145" t="s">
        <v>15</v>
      </c>
      <c r="G2903" s="196">
        <f>G2904</f>
        <v>10120</v>
      </c>
    </row>
    <row r="2904" spans="1:7" s="75" customFormat="1" ht="31.5" x14ac:dyDescent="0.25">
      <c r="A2904" s="174" t="s">
        <v>17</v>
      </c>
      <c r="B2904" s="84">
        <v>922</v>
      </c>
      <c r="C2904" s="283" t="s">
        <v>81</v>
      </c>
      <c r="D2904" s="283" t="s">
        <v>55</v>
      </c>
      <c r="E2904" s="201" t="s">
        <v>1071</v>
      </c>
      <c r="F2904" s="145" t="s">
        <v>16</v>
      </c>
      <c r="G2904" s="196">
        <f>G2905</f>
        <v>10120</v>
      </c>
    </row>
    <row r="2905" spans="1:7" s="75" customFormat="1" ht="18.75" x14ac:dyDescent="0.25">
      <c r="A2905" s="197" t="s">
        <v>934</v>
      </c>
      <c r="B2905" s="84">
        <v>922</v>
      </c>
      <c r="C2905" s="283" t="s">
        <v>81</v>
      </c>
      <c r="D2905" s="283" t="s">
        <v>55</v>
      </c>
      <c r="E2905" s="201" t="s">
        <v>1071</v>
      </c>
      <c r="F2905" s="145" t="s">
        <v>128</v>
      </c>
      <c r="G2905" s="196">
        <f>14500-4380</f>
        <v>10120</v>
      </c>
    </row>
    <row r="2906" spans="1:7" s="75" customFormat="1" ht="32.25" customHeight="1" x14ac:dyDescent="0.25">
      <c r="A2906" s="181" t="s">
        <v>1100</v>
      </c>
      <c r="B2906" s="84">
        <v>922</v>
      </c>
      <c r="C2906" s="48" t="s">
        <v>81</v>
      </c>
      <c r="D2906" s="48" t="s">
        <v>55</v>
      </c>
      <c r="E2906" s="73" t="s">
        <v>1050</v>
      </c>
      <c r="F2906" s="253"/>
      <c r="G2906" s="198">
        <f>G2907+G2911+G2915</f>
        <v>49420</v>
      </c>
    </row>
    <row r="2907" spans="1:7" s="75" customFormat="1" ht="18.75" x14ac:dyDescent="0.25">
      <c r="A2907" s="189" t="s">
        <v>796</v>
      </c>
      <c r="B2907" s="84">
        <v>922</v>
      </c>
      <c r="C2907" s="49" t="s">
        <v>81</v>
      </c>
      <c r="D2907" s="49" t="s">
        <v>55</v>
      </c>
      <c r="E2907" s="78" t="s">
        <v>1073</v>
      </c>
      <c r="F2907" s="78"/>
      <c r="G2907" s="259">
        <f>G2908</f>
        <v>2500</v>
      </c>
    </row>
    <row r="2908" spans="1:7" s="75" customFormat="1" ht="31.5" x14ac:dyDescent="0.25">
      <c r="A2908" s="174" t="s">
        <v>22</v>
      </c>
      <c r="B2908" s="84">
        <v>922</v>
      </c>
      <c r="C2908" s="50" t="s">
        <v>81</v>
      </c>
      <c r="D2908" s="50" t="s">
        <v>55</v>
      </c>
      <c r="E2908" s="201" t="s">
        <v>1073</v>
      </c>
      <c r="F2908" s="145" t="s">
        <v>15</v>
      </c>
      <c r="G2908" s="258">
        <f>G2909</f>
        <v>2500</v>
      </c>
    </row>
    <row r="2909" spans="1:7" s="75" customFormat="1" ht="31.5" x14ac:dyDescent="0.25">
      <c r="A2909" s="174" t="s">
        <v>17</v>
      </c>
      <c r="B2909" s="84">
        <v>922</v>
      </c>
      <c r="C2909" s="50" t="s">
        <v>81</v>
      </c>
      <c r="D2909" s="50" t="s">
        <v>55</v>
      </c>
      <c r="E2909" s="201" t="s">
        <v>1073</v>
      </c>
      <c r="F2909" s="145" t="s">
        <v>16</v>
      </c>
      <c r="G2909" s="258">
        <f>G2910</f>
        <v>2500</v>
      </c>
    </row>
    <row r="2910" spans="1:7" s="75" customFormat="1" ht="18.75" x14ac:dyDescent="0.25">
      <c r="A2910" s="197" t="s">
        <v>934</v>
      </c>
      <c r="B2910" s="84">
        <v>922</v>
      </c>
      <c r="C2910" s="50" t="s">
        <v>81</v>
      </c>
      <c r="D2910" s="50" t="s">
        <v>55</v>
      </c>
      <c r="E2910" s="201" t="s">
        <v>1073</v>
      </c>
      <c r="F2910" s="145" t="s">
        <v>128</v>
      </c>
      <c r="G2910" s="258">
        <v>2500</v>
      </c>
    </row>
    <row r="2911" spans="1:7" s="75" customFormat="1" ht="18.75" x14ac:dyDescent="0.25">
      <c r="A2911" s="189" t="s">
        <v>793</v>
      </c>
      <c r="B2911" s="84">
        <v>922</v>
      </c>
      <c r="C2911" s="49" t="s">
        <v>81</v>
      </c>
      <c r="D2911" s="49" t="s">
        <v>55</v>
      </c>
      <c r="E2911" s="78" t="s">
        <v>1077</v>
      </c>
      <c r="F2911" s="78"/>
      <c r="G2911" s="259">
        <f>G2912</f>
        <v>33062</v>
      </c>
    </row>
    <row r="2912" spans="1:7" s="75" customFormat="1" ht="31.5" x14ac:dyDescent="0.25">
      <c r="A2912" s="174" t="s">
        <v>22</v>
      </c>
      <c r="B2912" s="84">
        <v>922</v>
      </c>
      <c r="C2912" s="50" t="s">
        <v>81</v>
      </c>
      <c r="D2912" s="50" t="s">
        <v>55</v>
      </c>
      <c r="E2912" s="201" t="s">
        <v>1077</v>
      </c>
      <c r="F2912" s="145" t="s">
        <v>15</v>
      </c>
      <c r="G2912" s="258">
        <f>G2913</f>
        <v>33062</v>
      </c>
    </row>
    <row r="2913" spans="1:7" s="75" customFormat="1" ht="31.5" x14ac:dyDescent="0.25">
      <c r="A2913" s="174" t="s">
        <v>17</v>
      </c>
      <c r="B2913" s="84">
        <v>922</v>
      </c>
      <c r="C2913" s="50" t="s">
        <v>81</v>
      </c>
      <c r="D2913" s="50" t="s">
        <v>55</v>
      </c>
      <c r="E2913" s="201" t="s">
        <v>1077</v>
      </c>
      <c r="F2913" s="145" t="s">
        <v>16</v>
      </c>
      <c r="G2913" s="258">
        <f>G2914</f>
        <v>33062</v>
      </c>
    </row>
    <row r="2914" spans="1:7" s="75" customFormat="1" ht="18.75" x14ac:dyDescent="0.25">
      <c r="A2914" s="197" t="s">
        <v>934</v>
      </c>
      <c r="B2914" s="84">
        <v>922</v>
      </c>
      <c r="C2914" s="50" t="s">
        <v>81</v>
      </c>
      <c r="D2914" s="50" t="s">
        <v>55</v>
      </c>
      <c r="E2914" s="201" t="s">
        <v>1077</v>
      </c>
      <c r="F2914" s="145" t="s">
        <v>128</v>
      </c>
      <c r="G2914" s="258">
        <f>37600-4538</f>
        <v>33062</v>
      </c>
    </row>
    <row r="2915" spans="1:7" s="75" customFormat="1" ht="18.75" x14ac:dyDescent="0.25">
      <c r="A2915" s="203" t="s">
        <v>929</v>
      </c>
      <c r="B2915" s="84">
        <v>922</v>
      </c>
      <c r="C2915" s="49" t="s">
        <v>81</v>
      </c>
      <c r="D2915" s="49" t="s">
        <v>55</v>
      </c>
      <c r="E2915" s="78" t="s">
        <v>1078</v>
      </c>
      <c r="F2915" s="117"/>
      <c r="G2915" s="259">
        <f>G2916+G2919</f>
        <v>13858</v>
      </c>
    </row>
    <row r="2916" spans="1:7" s="75" customFormat="1" ht="31.5" x14ac:dyDescent="0.25">
      <c r="A2916" s="174" t="s">
        <v>22</v>
      </c>
      <c r="B2916" s="84">
        <v>922</v>
      </c>
      <c r="C2916" s="50" t="s">
        <v>81</v>
      </c>
      <c r="D2916" s="50" t="s">
        <v>55</v>
      </c>
      <c r="E2916" s="201" t="s">
        <v>1078</v>
      </c>
      <c r="F2916" s="201" t="s">
        <v>15</v>
      </c>
      <c r="G2916" s="196">
        <f t="shared" ref="G2916:G2917" si="339">G2917</f>
        <v>1500</v>
      </c>
    </row>
    <row r="2917" spans="1:7" s="75" customFormat="1" ht="31.5" x14ac:dyDescent="0.25">
      <c r="A2917" s="174" t="s">
        <v>17</v>
      </c>
      <c r="B2917" s="84">
        <v>922</v>
      </c>
      <c r="C2917" s="50" t="s">
        <v>81</v>
      </c>
      <c r="D2917" s="50" t="s">
        <v>55</v>
      </c>
      <c r="E2917" s="201" t="s">
        <v>1078</v>
      </c>
      <c r="F2917" s="201" t="s">
        <v>16</v>
      </c>
      <c r="G2917" s="196">
        <f t="shared" si="339"/>
        <v>1500</v>
      </c>
    </row>
    <row r="2918" spans="1:7" s="75" customFormat="1" ht="18.75" x14ac:dyDescent="0.25">
      <c r="A2918" s="197" t="s">
        <v>934</v>
      </c>
      <c r="B2918" s="84">
        <v>922</v>
      </c>
      <c r="C2918" s="50" t="s">
        <v>81</v>
      </c>
      <c r="D2918" s="50" t="s">
        <v>55</v>
      </c>
      <c r="E2918" s="201" t="s">
        <v>1078</v>
      </c>
      <c r="F2918" s="201" t="s">
        <v>128</v>
      </c>
      <c r="G2918" s="196">
        <v>1500</v>
      </c>
    </row>
    <row r="2919" spans="1:7" s="75" customFormat="1" ht="31.5" x14ac:dyDescent="0.25">
      <c r="A2919" s="175" t="s">
        <v>423</v>
      </c>
      <c r="B2919" s="84">
        <v>922</v>
      </c>
      <c r="C2919" s="50" t="s">
        <v>81</v>
      </c>
      <c r="D2919" s="50" t="s">
        <v>55</v>
      </c>
      <c r="E2919" s="201" t="s">
        <v>1078</v>
      </c>
      <c r="F2919" s="60" t="s">
        <v>36</v>
      </c>
      <c r="G2919" s="196">
        <f t="shared" ref="G2919:G2920" si="340">G2920</f>
        <v>12358</v>
      </c>
    </row>
    <row r="2920" spans="1:7" s="75" customFormat="1" ht="18.75" x14ac:dyDescent="0.25">
      <c r="A2920" s="174" t="s">
        <v>35</v>
      </c>
      <c r="B2920" s="84">
        <v>922</v>
      </c>
      <c r="C2920" s="50" t="s">
        <v>81</v>
      </c>
      <c r="D2920" s="50" t="s">
        <v>55</v>
      </c>
      <c r="E2920" s="201" t="s">
        <v>1078</v>
      </c>
      <c r="F2920" s="60">
        <v>410</v>
      </c>
      <c r="G2920" s="196">
        <f t="shared" si="340"/>
        <v>12358</v>
      </c>
    </row>
    <row r="2921" spans="1:7" s="75" customFormat="1" ht="31.5" x14ac:dyDescent="0.25">
      <c r="A2921" s="174" t="s">
        <v>136</v>
      </c>
      <c r="B2921" s="84">
        <v>922</v>
      </c>
      <c r="C2921" s="50" t="s">
        <v>81</v>
      </c>
      <c r="D2921" s="50" t="s">
        <v>55</v>
      </c>
      <c r="E2921" s="201" t="s">
        <v>1078</v>
      </c>
      <c r="F2921" s="60" t="s">
        <v>137</v>
      </c>
      <c r="G2921" s="196">
        <f>7820+4538</f>
        <v>12358</v>
      </c>
    </row>
    <row r="2922" spans="1:7" s="75" customFormat="1" x14ac:dyDescent="0.2">
      <c r="A2922" s="72" t="s">
        <v>66</v>
      </c>
      <c r="B2922" s="44">
        <v>922</v>
      </c>
      <c r="C2922" s="73" t="s">
        <v>65</v>
      </c>
      <c r="D2922" s="73"/>
      <c r="E2922" s="73"/>
      <c r="F2922" s="73"/>
      <c r="G2922" s="1">
        <f t="shared" ref="G2922:G2924" si="341">G2923</f>
        <v>1500</v>
      </c>
    </row>
    <row r="2923" spans="1:7" s="75" customFormat="1" x14ac:dyDescent="0.2">
      <c r="A2923" s="85" t="s">
        <v>68</v>
      </c>
      <c r="B2923" s="44">
        <v>922</v>
      </c>
      <c r="C2923" s="73" t="s">
        <v>65</v>
      </c>
      <c r="D2923" s="73" t="s">
        <v>65</v>
      </c>
      <c r="E2923" s="86" t="s">
        <v>92</v>
      </c>
      <c r="F2923" s="60"/>
      <c r="G2923" s="1">
        <f t="shared" si="341"/>
        <v>1500</v>
      </c>
    </row>
    <row r="2924" spans="1:7" s="75" customFormat="1" ht="31.5" x14ac:dyDescent="0.2">
      <c r="A2924" s="87" t="s">
        <v>682</v>
      </c>
      <c r="B2924" s="44">
        <v>922</v>
      </c>
      <c r="C2924" s="73" t="s">
        <v>65</v>
      </c>
      <c r="D2924" s="73" t="s">
        <v>65</v>
      </c>
      <c r="E2924" s="73" t="s">
        <v>358</v>
      </c>
      <c r="F2924" s="73"/>
      <c r="G2924" s="1">
        <f t="shared" si="341"/>
        <v>1500</v>
      </c>
    </row>
    <row r="2925" spans="1:7" s="75" customFormat="1" x14ac:dyDescent="0.2">
      <c r="A2925" s="72" t="s">
        <v>114</v>
      </c>
      <c r="B2925" s="44">
        <v>922</v>
      </c>
      <c r="C2925" s="73" t="s">
        <v>65</v>
      </c>
      <c r="D2925" s="73" t="s">
        <v>65</v>
      </c>
      <c r="E2925" s="93" t="s">
        <v>381</v>
      </c>
      <c r="F2925" s="201"/>
      <c r="G2925" s="1">
        <f>G2926+G2934</f>
        <v>1500</v>
      </c>
    </row>
    <row r="2926" spans="1:7" s="75" customFormat="1" ht="31.5" x14ac:dyDescent="0.2">
      <c r="A2926" s="72" t="s">
        <v>411</v>
      </c>
      <c r="B2926" s="44">
        <v>922</v>
      </c>
      <c r="C2926" s="73" t="s">
        <v>65</v>
      </c>
      <c r="D2926" s="73" t="s">
        <v>65</v>
      </c>
      <c r="E2926" s="93" t="s">
        <v>383</v>
      </c>
      <c r="F2926" s="201"/>
      <c r="G2926" s="5">
        <f t="shared" ref="G2926:G2929" si="342">G2927</f>
        <v>750</v>
      </c>
    </row>
    <row r="2927" spans="1:7" s="75" customFormat="1" ht="31.5" x14ac:dyDescent="0.2">
      <c r="A2927" s="99" t="s">
        <v>643</v>
      </c>
      <c r="B2927" s="77">
        <v>922</v>
      </c>
      <c r="C2927" s="78" t="s">
        <v>65</v>
      </c>
      <c r="D2927" s="78" t="s">
        <v>65</v>
      </c>
      <c r="E2927" s="78" t="s">
        <v>382</v>
      </c>
      <c r="F2927" s="201"/>
      <c r="G2927" s="5">
        <f>G2931</f>
        <v>750</v>
      </c>
    </row>
    <row r="2928" spans="1:7" s="75" customFormat="1" ht="31.5" x14ac:dyDescent="0.2">
      <c r="A2928" s="108" t="s">
        <v>22</v>
      </c>
      <c r="B2928" s="202">
        <v>922</v>
      </c>
      <c r="C2928" s="201" t="s">
        <v>65</v>
      </c>
      <c r="D2928" s="201" t="s">
        <v>65</v>
      </c>
      <c r="E2928" s="201" t="s">
        <v>382</v>
      </c>
      <c r="F2928" s="201" t="s">
        <v>15</v>
      </c>
      <c r="G2928" s="5">
        <f t="shared" si="342"/>
        <v>0</v>
      </c>
    </row>
    <row r="2929" spans="1:7" s="75" customFormat="1" ht="31.5" x14ac:dyDescent="0.2">
      <c r="A2929" s="108" t="s">
        <v>17</v>
      </c>
      <c r="B2929" s="202">
        <v>922</v>
      </c>
      <c r="C2929" s="201" t="s">
        <v>65</v>
      </c>
      <c r="D2929" s="201" t="s">
        <v>65</v>
      </c>
      <c r="E2929" s="201" t="s">
        <v>382</v>
      </c>
      <c r="F2929" s="201" t="s">
        <v>16</v>
      </c>
      <c r="G2929" s="5">
        <f t="shared" si="342"/>
        <v>0</v>
      </c>
    </row>
    <row r="2930" spans="1:7" s="75" customFormat="1" x14ac:dyDescent="0.25">
      <c r="A2930" s="197" t="s">
        <v>934</v>
      </c>
      <c r="B2930" s="202">
        <v>922</v>
      </c>
      <c r="C2930" s="201" t="s">
        <v>65</v>
      </c>
      <c r="D2930" s="201" t="s">
        <v>65</v>
      </c>
      <c r="E2930" s="201" t="s">
        <v>382</v>
      </c>
      <c r="F2930" s="201" t="s">
        <v>128</v>
      </c>
      <c r="G2930" s="5">
        <v>0</v>
      </c>
    </row>
    <row r="2931" spans="1:7" s="193" customFormat="1" ht="31.5" x14ac:dyDescent="0.2">
      <c r="A2931" s="109" t="s">
        <v>18</v>
      </c>
      <c r="B2931" s="202">
        <v>922</v>
      </c>
      <c r="C2931" s="201" t="s">
        <v>65</v>
      </c>
      <c r="D2931" s="201" t="s">
        <v>65</v>
      </c>
      <c r="E2931" s="201" t="s">
        <v>382</v>
      </c>
      <c r="F2931" s="201" t="s">
        <v>20</v>
      </c>
      <c r="G2931" s="5">
        <f>G2932</f>
        <v>750</v>
      </c>
    </row>
    <row r="2932" spans="1:7" s="193" customFormat="1" x14ac:dyDescent="0.2">
      <c r="A2932" s="109" t="s">
        <v>25</v>
      </c>
      <c r="B2932" s="202">
        <v>922</v>
      </c>
      <c r="C2932" s="201" t="s">
        <v>65</v>
      </c>
      <c r="D2932" s="201" t="s">
        <v>65</v>
      </c>
      <c r="E2932" s="201" t="s">
        <v>382</v>
      </c>
      <c r="F2932" s="201" t="s">
        <v>26</v>
      </c>
      <c r="G2932" s="5">
        <f>G2933</f>
        <v>750</v>
      </c>
    </row>
    <row r="2933" spans="1:7" x14ac:dyDescent="0.2">
      <c r="A2933" s="109" t="s">
        <v>138</v>
      </c>
      <c r="B2933" s="202">
        <v>922</v>
      </c>
      <c r="C2933" s="201" t="s">
        <v>65</v>
      </c>
      <c r="D2933" s="201" t="s">
        <v>65</v>
      </c>
      <c r="E2933" s="201" t="s">
        <v>382</v>
      </c>
      <c r="F2933" s="201" t="s">
        <v>145</v>
      </c>
      <c r="G2933" s="5">
        <v>750</v>
      </c>
    </row>
    <row r="2934" spans="1:7" ht="31.5" x14ac:dyDescent="0.2">
      <c r="A2934" s="72" t="s">
        <v>384</v>
      </c>
      <c r="B2934" s="44">
        <v>922</v>
      </c>
      <c r="C2934" s="73" t="s">
        <v>65</v>
      </c>
      <c r="D2934" s="73" t="s">
        <v>65</v>
      </c>
      <c r="E2934" s="93" t="s">
        <v>386</v>
      </c>
      <c r="F2934" s="201"/>
      <c r="G2934" s="5">
        <f>G2935+G2942+G2949</f>
        <v>750</v>
      </c>
    </row>
    <row r="2935" spans="1:7" x14ac:dyDescent="0.2">
      <c r="A2935" s="99" t="s">
        <v>385</v>
      </c>
      <c r="B2935" s="77">
        <v>922</v>
      </c>
      <c r="C2935" s="78" t="s">
        <v>65</v>
      </c>
      <c r="D2935" s="78" t="s">
        <v>65</v>
      </c>
      <c r="E2935" s="78" t="s">
        <v>445</v>
      </c>
      <c r="F2935" s="201"/>
      <c r="G2935" s="5">
        <f>G2936+G2939</f>
        <v>550</v>
      </c>
    </row>
    <row r="2936" spans="1:7" ht="31.5" x14ac:dyDescent="0.2">
      <c r="A2936" s="108" t="s">
        <v>22</v>
      </c>
      <c r="B2936" s="202">
        <v>922</v>
      </c>
      <c r="C2936" s="201" t="s">
        <v>65</v>
      </c>
      <c r="D2936" s="201" t="s">
        <v>65</v>
      </c>
      <c r="E2936" s="201" t="s">
        <v>445</v>
      </c>
      <c r="F2936" s="201" t="s">
        <v>15</v>
      </c>
      <c r="G2936" s="5">
        <f t="shared" ref="G2936:G2937" si="343">G2937</f>
        <v>300</v>
      </c>
    </row>
    <row r="2937" spans="1:7" ht="31.5" x14ac:dyDescent="0.2">
      <c r="A2937" s="108" t="s">
        <v>17</v>
      </c>
      <c r="B2937" s="202">
        <v>922</v>
      </c>
      <c r="C2937" s="201" t="s">
        <v>65</v>
      </c>
      <c r="D2937" s="201" t="s">
        <v>65</v>
      </c>
      <c r="E2937" s="201" t="s">
        <v>445</v>
      </c>
      <c r="F2937" s="201" t="s">
        <v>16</v>
      </c>
      <c r="G2937" s="5">
        <f t="shared" si="343"/>
        <v>300</v>
      </c>
    </row>
    <row r="2938" spans="1:7" x14ac:dyDescent="0.25">
      <c r="A2938" s="197" t="s">
        <v>934</v>
      </c>
      <c r="B2938" s="202">
        <v>922</v>
      </c>
      <c r="C2938" s="201" t="s">
        <v>65</v>
      </c>
      <c r="D2938" s="201" t="s">
        <v>65</v>
      </c>
      <c r="E2938" s="201" t="s">
        <v>445</v>
      </c>
      <c r="F2938" s="201" t="s">
        <v>128</v>
      </c>
      <c r="G2938" s="5">
        <f>550-250</f>
        <v>300</v>
      </c>
    </row>
    <row r="2939" spans="1:7" ht="31.5" x14ac:dyDescent="0.2">
      <c r="A2939" s="109" t="s">
        <v>18</v>
      </c>
      <c r="B2939" s="202">
        <v>922</v>
      </c>
      <c r="C2939" s="201" t="s">
        <v>65</v>
      </c>
      <c r="D2939" s="201" t="s">
        <v>65</v>
      </c>
      <c r="E2939" s="201" t="s">
        <v>445</v>
      </c>
      <c r="F2939" s="201" t="s">
        <v>20</v>
      </c>
      <c r="G2939" s="5">
        <f>G2940</f>
        <v>250</v>
      </c>
    </row>
    <row r="2940" spans="1:7" x14ac:dyDescent="0.2">
      <c r="A2940" s="109" t="s">
        <v>25</v>
      </c>
      <c r="B2940" s="202">
        <v>922</v>
      </c>
      <c r="C2940" s="201" t="s">
        <v>65</v>
      </c>
      <c r="D2940" s="201" t="s">
        <v>65</v>
      </c>
      <c r="E2940" s="201" t="s">
        <v>445</v>
      </c>
      <c r="F2940" s="201" t="s">
        <v>26</v>
      </c>
      <c r="G2940" s="5">
        <f>G2941</f>
        <v>250</v>
      </c>
    </row>
    <row r="2941" spans="1:7" x14ac:dyDescent="0.2">
      <c r="A2941" s="109" t="s">
        <v>138</v>
      </c>
      <c r="B2941" s="202">
        <v>922</v>
      </c>
      <c r="C2941" s="201" t="s">
        <v>65</v>
      </c>
      <c r="D2941" s="201" t="s">
        <v>65</v>
      </c>
      <c r="E2941" s="201" t="s">
        <v>445</v>
      </c>
      <c r="F2941" s="201" t="s">
        <v>145</v>
      </c>
      <c r="G2941" s="5">
        <v>250</v>
      </c>
    </row>
    <row r="2942" spans="1:7" ht="47.25" x14ac:dyDescent="0.2">
      <c r="A2942" s="99" t="s">
        <v>443</v>
      </c>
      <c r="B2942" s="77">
        <v>922</v>
      </c>
      <c r="C2942" s="78" t="s">
        <v>65</v>
      </c>
      <c r="D2942" s="78" t="s">
        <v>65</v>
      </c>
      <c r="E2942" s="78" t="s">
        <v>476</v>
      </c>
      <c r="F2942" s="200"/>
      <c r="G2942" s="2">
        <f>G2943+G2946</f>
        <v>150</v>
      </c>
    </row>
    <row r="2943" spans="1:7" ht="31.5" x14ac:dyDescent="0.2">
      <c r="A2943" s="82" t="s">
        <v>22</v>
      </c>
      <c r="B2943" s="202">
        <v>922</v>
      </c>
      <c r="C2943" s="201" t="s">
        <v>65</v>
      </c>
      <c r="D2943" s="201" t="s">
        <v>65</v>
      </c>
      <c r="E2943" s="201" t="s">
        <v>476</v>
      </c>
      <c r="F2943" s="201" t="s">
        <v>15</v>
      </c>
      <c r="G2943" s="3">
        <f t="shared" ref="G2943:G2944" si="344">G2944</f>
        <v>0</v>
      </c>
    </row>
    <row r="2944" spans="1:7" ht="31.5" x14ac:dyDescent="0.2">
      <c r="A2944" s="82" t="s">
        <v>17</v>
      </c>
      <c r="B2944" s="84">
        <v>922</v>
      </c>
      <c r="C2944" s="201" t="s">
        <v>65</v>
      </c>
      <c r="D2944" s="201" t="s">
        <v>65</v>
      </c>
      <c r="E2944" s="201" t="s">
        <v>476</v>
      </c>
      <c r="F2944" s="201" t="s">
        <v>16</v>
      </c>
      <c r="G2944" s="3">
        <f t="shared" si="344"/>
        <v>0</v>
      </c>
    </row>
    <row r="2945" spans="1:7" x14ac:dyDescent="0.2">
      <c r="A2945" s="82" t="s">
        <v>935</v>
      </c>
      <c r="B2945" s="84">
        <v>922</v>
      </c>
      <c r="C2945" s="201" t="s">
        <v>65</v>
      </c>
      <c r="D2945" s="201" t="s">
        <v>65</v>
      </c>
      <c r="E2945" s="201" t="s">
        <v>476</v>
      </c>
      <c r="F2945" s="112" t="s">
        <v>128</v>
      </c>
      <c r="G2945" s="5">
        <v>0</v>
      </c>
    </row>
    <row r="2946" spans="1:7" ht="31.5" x14ac:dyDescent="0.2">
      <c r="A2946" s="109" t="s">
        <v>18</v>
      </c>
      <c r="B2946" s="202">
        <v>922</v>
      </c>
      <c r="C2946" s="201" t="s">
        <v>65</v>
      </c>
      <c r="D2946" s="201" t="s">
        <v>65</v>
      </c>
      <c r="E2946" s="201" t="s">
        <v>476</v>
      </c>
      <c r="F2946" s="112" t="s">
        <v>20</v>
      </c>
      <c r="G2946" s="5">
        <f>G2947</f>
        <v>150</v>
      </c>
    </row>
    <row r="2947" spans="1:7" x14ac:dyDescent="0.2">
      <c r="A2947" s="109" t="s">
        <v>25</v>
      </c>
      <c r="B2947" s="84">
        <v>922</v>
      </c>
      <c r="C2947" s="201" t="s">
        <v>65</v>
      </c>
      <c r="D2947" s="201" t="s">
        <v>65</v>
      </c>
      <c r="E2947" s="201" t="s">
        <v>476</v>
      </c>
      <c r="F2947" s="112" t="s">
        <v>26</v>
      </c>
      <c r="G2947" s="5">
        <f>G2948</f>
        <v>150</v>
      </c>
    </row>
    <row r="2948" spans="1:7" x14ac:dyDescent="0.2">
      <c r="A2948" s="109" t="s">
        <v>138</v>
      </c>
      <c r="B2948" s="84">
        <v>922</v>
      </c>
      <c r="C2948" s="201" t="s">
        <v>65</v>
      </c>
      <c r="D2948" s="201" t="s">
        <v>65</v>
      </c>
      <c r="E2948" s="201" t="s">
        <v>476</v>
      </c>
      <c r="F2948" s="112" t="s">
        <v>145</v>
      </c>
      <c r="G2948" s="5">
        <v>150</v>
      </c>
    </row>
    <row r="2949" spans="1:7" ht="31.5" x14ac:dyDescent="0.2">
      <c r="A2949" s="99" t="s">
        <v>444</v>
      </c>
      <c r="B2949" s="77">
        <v>922</v>
      </c>
      <c r="C2949" s="78" t="s">
        <v>65</v>
      </c>
      <c r="D2949" s="78" t="s">
        <v>65</v>
      </c>
      <c r="E2949" s="78" t="s">
        <v>477</v>
      </c>
      <c r="F2949" s="201"/>
      <c r="G2949" s="5">
        <f>G2950+G2953</f>
        <v>50</v>
      </c>
    </row>
    <row r="2950" spans="1:7" ht="31.5" x14ac:dyDescent="0.2">
      <c r="A2950" s="82" t="s">
        <v>22</v>
      </c>
      <c r="B2950" s="202">
        <v>922</v>
      </c>
      <c r="C2950" s="201" t="s">
        <v>65</v>
      </c>
      <c r="D2950" s="201" t="s">
        <v>65</v>
      </c>
      <c r="E2950" s="201" t="s">
        <v>477</v>
      </c>
      <c r="F2950" s="201" t="s">
        <v>15</v>
      </c>
      <c r="G2950" s="3">
        <f t="shared" ref="G2950:G2951" si="345">G2951</f>
        <v>0</v>
      </c>
    </row>
    <row r="2951" spans="1:7" ht="31.5" x14ac:dyDescent="0.2">
      <c r="A2951" s="82" t="s">
        <v>17</v>
      </c>
      <c r="B2951" s="84">
        <v>922</v>
      </c>
      <c r="C2951" s="201" t="s">
        <v>65</v>
      </c>
      <c r="D2951" s="201" t="s">
        <v>65</v>
      </c>
      <c r="E2951" s="201" t="s">
        <v>477</v>
      </c>
      <c r="F2951" s="201" t="s">
        <v>16</v>
      </c>
      <c r="G2951" s="3">
        <f t="shared" si="345"/>
        <v>0</v>
      </c>
    </row>
    <row r="2952" spans="1:7" x14ac:dyDescent="0.2">
      <c r="A2952" s="82" t="s">
        <v>935</v>
      </c>
      <c r="B2952" s="84">
        <v>922</v>
      </c>
      <c r="C2952" s="201" t="s">
        <v>65</v>
      </c>
      <c r="D2952" s="201" t="s">
        <v>65</v>
      </c>
      <c r="E2952" s="201" t="s">
        <v>477</v>
      </c>
      <c r="F2952" s="112" t="s">
        <v>128</v>
      </c>
      <c r="G2952" s="5">
        <v>0</v>
      </c>
    </row>
    <row r="2953" spans="1:7" ht="31.5" x14ac:dyDescent="0.2">
      <c r="A2953" s="109" t="s">
        <v>18</v>
      </c>
      <c r="B2953" s="202">
        <v>922</v>
      </c>
      <c r="C2953" s="201" t="s">
        <v>65</v>
      </c>
      <c r="D2953" s="201" t="s">
        <v>65</v>
      </c>
      <c r="E2953" s="201" t="s">
        <v>477</v>
      </c>
      <c r="F2953" s="112" t="s">
        <v>20</v>
      </c>
      <c r="G2953" s="5">
        <f>G2954</f>
        <v>50</v>
      </c>
    </row>
    <row r="2954" spans="1:7" x14ac:dyDescent="0.2">
      <c r="A2954" s="109" t="s">
        <v>25</v>
      </c>
      <c r="B2954" s="84">
        <v>922</v>
      </c>
      <c r="C2954" s="201" t="s">
        <v>65</v>
      </c>
      <c r="D2954" s="201" t="s">
        <v>65</v>
      </c>
      <c r="E2954" s="201" t="s">
        <v>477</v>
      </c>
      <c r="F2954" s="112" t="s">
        <v>26</v>
      </c>
      <c r="G2954" s="5">
        <f>G2955</f>
        <v>50</v>
      </c>
    </row>
    <row r="2955" spans="1:7" x14ac:dyDescent="0.2">
      <c r="A2955" s="109" t="s">
        <v>138</v>
      </c>
      <c r="B2955" s="84">
        <v>922</v>
      </c>
      <c r="C2955" s="201" t="s">
        <v>65</v>
      </c>
      <c r="D2955" s="201" t="s">
        <v>65</v>
      </c>
      <c r="E2955" s="201" t="s">
        <v>477</v>
      </c>
      <c r="F2955" s="112" t="s">
        <v>145</v>
      </c>
      <c r="G2955" s="5">
        <v>50</v>
      </c>
    </row>
    <row r="2956" spans="1:7" x14ac:dyDescent="0.2">
      <c r="A2956" s="91" t="s">
        <v>60</v>
      </c>
      <c r="B2956" s="44">
        <v>922</v>
      </c>
      <c r="C2956" s="92" t="s">
        <v>61</v>
      </c>
      <c r="D2956" s="92"/>
      <c r="E2956" s="92"/>
      <c r="F2956" s="92"/>
      <c r="G2956" s="7">
        <f>G2957</f>
        <v>63203</v>
      </c>
    </row>
    <row r="2957" spans="1:7" x14ac:dyDescent="0.2">
      <c r="A2957" s="91" t="s">
        <v>63</v>
      </c>
      <c r="B2957" s="44">
        <v>922</v>
      </c>
      <c r="C2957" s="92" t="s">
        <v>61</v>
      </c>
      <c r="D2957" s="92" t="s">
        <v>62</v>
      </c>
      <c r="E2957" s="92"/>
      <c r="F2957" s="92"/>
      <c r="G2957" s="7">
        <f>G2958+G3089</f>
        <v>63203</v>
      </c>
    </row>
    <row r="2958" spans="1:7" ht="31.5" x14ac:dyDescent="0.2">
      <c r="A2958" s="87" t="s">
        <v>759</v>
      </c>
      <c r="B2958" s="44">
        <v>922</v>
      </c>
      <c r="C2958" s="73" t="s">
        <v>61</v>
      </c>
      <c r="D2958" s="73" t="s">
        <v>62</v>
      </c>
      <c r="E2958" s="73" t="s">
        <v>372</v>
      </c>
      <c r="F2958" s="73"/>
      <c r="G2958" s="1">
        <f>G2959+G2981</f>
        <v>63203</v>
      </c>
    </row>
    <row r="2959" spans="1:7" ht="31.5" x14ac:dyDescent="0.2">
      <c r="A2959" s="72" t="s">
        <v>387</v>
      </c>
      <c r="B2959" s="44">
        <v>922</v>
      </c>
      <c r="C2959" s="73" t="s">
        <v>61</v>
      </c>
      <c r="D2959" s="73" t="s">
        <v>62</v>
      </c>
      <c r="E2959" s="93" t="s">
        <v>391</v>
      </c>
      <c r="F2959" s="104"/>
      <c r="G2959" s="1">
        <f>G2960+G2964</f>
        <v>60553</v>
      </c>
    </row>
    <row r="2960" spans="1:7" ht="31.5" x14ac:dyDescent="0.2">
      <c r="A2960" s="72" t="s">
        <v>986</v>
      </c>
      <c r="B2960" s="44">
        <v>922</v>
      </c>
      <c r="C2960" s="73" t="s">
        <v>61</v>
      </c>
      <c r="D2960" s="73" t="s">
        <v>62</v>
      </c>
      <c r="E2960" s="93" t="s">
        <v>987</v>
      </c>
      <c r="F2960" s="104"/>
      <c r="G2960" s="1">
        <f t="shared" ref="G2960:G2962" si="346">G2961</f>
        <v>1780</v>
      </c>
    </row>
    <row r="2961" spans="1:7" ht="31.5" x14ac:dyDescent="0.2">
      <c r="A2961" s="109" t="s">
        <v>18</v>
      </c>
      <c r="B2961" s="84">
        <v>922</v>
      </c>
      <c r="C2961" s="201" t="s">
        <v>61</v>
      </c>
      <c r="D2961" s="201" t="s">
        <v>62</v>
      </c>
      <c r="E2961" s="96" t="s">
        <v>987</v>
      </c>
      <c r="F2961" s="106" t="s">
        <v>20</v>
      </c>
      <c r="G2961" s="3">
        <f t="shared" si="346"/>
        <v>1780</v>
      </c>
    </row>
    <row r="2962" spans="1:7" x14ac:dyDescent="0.2">
      <c r="A2962" s="82" t="s">
        <v>25</v>
      </c>
      <c r="B2962" s="84">
        <v>922</v>
      </c>
      <c r="C2962" s="201" t="s">
        <v>61</v>
      </c>
      <c r="D2962" s="201" t="s">
        <v>62</v>
      </c>
      <c r="E2962" s="96" t="s">
        <v>987</v>
      </c>
      <c r="F2962" s="106" t="s">
        <v>26</v>
      </c>
      <c r="G2962" s="3">
        <f t="shared" si="346"/>
        <v>1780</v>
      </c>
    </row>
    <row r="2963" spans="1:7" x14ac:dyDescent="0.2">
      <c r="A2963" s="82" t="s">
        <v>138</v>
      </c>
      <c r="B2963" s="84">
        <v>922</v>
      </c>
      <c r="C2963" s="201" t="s">
        <v>61</v>
      </c>
      <c r="D2963" s="201" t="s">
        <v>62</v>
      </c>
      <c r="E2963" s="96" t="s">
        <v>987</v>
      </c>
      <c r="F2963" s="106" t="s">
        <v>145</v>
      </c>
      <c r="G2963" s="3">
        <v>1780</v>
      </c>
    </row>
    <row r="2964" spans="1:7" ht="31.5" x14ac:dyDescent="0.2">
      <c r="A2964" s="87" t="s">
        <v>389</v>
      </c>
      <c r="B2964" s="43">
        <v>922</v>
      </c>
      <c r="C2964" s="73" t="s">
        <v>61</v>
      </c>
      <c r="D2964" s="73" t="s">
        <v>62</v>
      </c>
      <c r="E2964" s="93" t="s">
        <v>396</v>
      </c>
      <c r="F2964" s="73"/>
      <c r="G2964" s="1">
        <f>G2965+G2969+G2973+G2977</f>
        <v>58773</v>
      </c>
    </row>
    <row r="2965" spans="1:7" s="193" customFormat="1" ht="31.5" x14ac:dyDescent="0.2">
      <c r="A2965" s="99" t="s">
        <v>904</v>
      </c>
      <c r="B2965" s="77">
        <v>922</v>
      </c>
      <c r="C2965" s="78" t="s">
        <v>61</v>
      </c>
      <c r="D2965" s="78" t="s">
        <v>62</v>
      </c>
      <c r="E2965" s="78" t="s">
        <v>716</v>
      </c>
      <c r="F2965" s="78"/>
      <c r="G2965" s="2">
        <f t="shared" ref="G2965" si="347">G2966</f>
        <v>100</v>
      </c>
    </row>
    <row r="2966" spans="1:7" s="193" customFormat="1" ht="31.5" x14ac:dyDescent="0.2">
      <c r="A2966" s="82" t="s">
        <v>18</v>
      </c>
      <c r="B2966" s="84">
        <v>922</v>
      </c>
      <c r="C2966" s="201" t="s">
        <v>61</v>
      </c>
      <c r="D2966" s="201" t="s">
        <v>62</v>
      </c>
      <c r="E2966" s="201" t="s">
        <v>716</v>
      </c>
      <c r="F2966" s="201" t="s">
        <v>20</v>
      </c>
      <c r="G2966" s="3">
        <f t="shared" ref="G2966:G2967" si="348">G2967</f>
        <v>100</v>
      </c>
    </row>
    <row r="2967" spans="1:7" x14ac:dyDescent="0.2">
      <c r="A2967" s="82" t="s">
        <v>25</v>
      </c>
      <c r="B2967" s="84">
        <v>922</v>
      </c>
      <c r="C2967" s="201" t="s">
        <v>61</v>
      </c>
      <c r="D2967" s="201" t="s">
        <v>62</v>
      </c>
      <c r="E2967" s="201" t="s">
        <v>716</v>
      </c>
      <c r="F2967" s="201" t="s">
        <v>26</v>
      </c>
      <c r="G2967" s="3">
        <f t="shared" si="348"/>
        <v>100</v>
      </c>
    </row>
    <row r="2968" spans="1:7" x14ac:dyDescent="0.2">
      <c r="A2968" s="82" t="s">
        <v>138</v>
      </c>
      <c r="B2968" s="84">
        <v>922</v>
      </c>
      <c r="C2968" s="201" t="s">
        <v>61</v>
      </c>
      <c r="D2968" s="201" t="s">
        <v>62</v>
      </c>
      <c r="E2968" s="201" t="s">
        <v>716</v>
      </c>
      <c r="F2968" s="201" t="s">
        <v>145</v>
      </c>
      <c r="G2968" s="3">
        <v>100</v>
      </c>
    </row>
    <row r="2969" spans="1:7" x14ac:dyDescent="0.2">
      <c r="A2969" s="99" t="s">
        <v>720</v>
      </c>
      <c r="B2969" s="77">
        <v>922</v>
      </c>
      <c r="C2969" s="78" t="s">
        <v>61</v>
      </c>
      <c r="D2969" s="78" t="s">
        <v>62</v>
      </c>
      <c r="E2969" s="78" t="s">
        <v>719</v>
      </c>
      <c r="F2969" s="78"/>
      <c r="G2969" s="2">
        <f t="shared" ref="G2969" si="349">G2970</f>
        <v>350</v>
      </c>
    </row>
    <row r="2970" spans="1:7" ht="31.5" x14ac:dyDescent="0.2">
      <c r="A2970" s="82" t="s">
        <v>18</v>
      </c>
      <c r="B2970" s="84">
        <v>922</v>
      </c>
      <c r="C2970" s="201" t="s">
        <v>61</v>
      </c>
      <c r="D2970" s="201" t="s">
        <v>62</v>
      </c>
      <c r="E2970" s="201" t="s">
        <v>719</v>
      </c>
      <c r="F2970" s="201" t="s">
        <v>20</v>
      </c>
      <c r="G2970" s="3">
        <f t="shared" ref="G2970:G2971" si="350">G2971</f>
        <v>350</v>
      </c>
    </row>
    <row r="2971" spans="1:7" x14ac:dyDescent="0.2">
      <c r="A2971" s="82" t="s">
        <v>25</v>
      </c>
      <c r="B2971" s="84">
        <v>922</v>
      </c>
      <c r="C2971" s="201" t="s">
        <v>61</v>
      </c>
      <c r="D2971" s="201" t="s">
        <v>62</v>
      </c>
      <c r="E2971" s="201" t="s">
        <v>719</v>
      </c>
      <c r="F2971" s="201" t="s">
        <v>26</v>
      </c>
      <c r="G2971" s="3">
        <f t="shared" si="350"/>
        <v>350</v>
      </c>
    </row>
    <row r="2972" spans="1:7" x14ac:dyDescent="0.2">
      <c r="A2972" s="82" t="s">
        <v>138</v>
      </c>
      <c r="B2972" s="84">
        <v>922</v>
      </c>
      <c r="C2972" s="201" t="s">
        <v>61</v>
      </c>
      <c r="D2972" s="201" t="s">
        <v>62</v>
      </c>
      <c r="E2972" s="201" t="s">
        <v>719</v>
      </c>
      <c r="F2972" s="201" t="s">
        <v>145</v>
      </c>
      <c r="G2972" s="3">
        <v>350</v>
      </c>
    </row>
    <row r="2973" spans="1:7" ht="31.5" x14ac:dyDescent="0.25">
      <c r="A2973" s="189" t="s">
        <v>933</v>
      </c>
      <c r="B2973" s="84">
        <v>922</v>
      </c>
      <c r="C2973" s="78" t="s">
        <v>61</v>
      </c>
      <c r="D2973" s="78" t="s">
        <v>62</v>
      </c>
      <c r="E2973" s="78" t="s">
        <v>722</v>
      </c>
      <c r="F2973" s="201"/>
      <c r="G2973" s="2">
        <f t="shared" ref="G2973:G2975" si="351">G2974</f>
        <v>8311</v>
      </c>
    </row>
    <row r="2974" spans="1:7" ht="31.5" x14ac:dyDescent="0.2">
      <c r="A2974" s="82" t="s">
        <v>18</v>
      </c>
      <c r="B2974" s="202">
        <v>922</v>
      </c>
      <c r="C2974" s="201" t="s">
        <v>61</v>
      </c>
      <c r="D2974" s="201" t="s">
        <v>62</v>
      </c>
      <c r="E2974" s="201" t="s">
        <v>722</v>
      </c>
      <c r="F2974" s="201" t="s">
        <v>20</v>
      </c>
      <c r="G2974" s="3">
        <f t="shared" si="351"/>
        <v>8311</v>
      </c>
    </row>
    <row r="2975" spans="1:7" x14ac:dyDescent="0.2">
      <c r="A2975" s="82" t="s">
        <v>25</v>
      </c>
      <c r="B2975" s="202">
        <v>922</v>
      </c>
      <c r="C2975" s="201" t="s">
        <v>61</v>
      </c>
      <c r="D2975" s="201" t="s">
        <v>62</v>
      </c>
      <c r="E2975" s="201" t="s">
        <v>722</v>
      </c>
      <c r="F2975" s="201" t="s">
        <v>26</v>
      </c>
      <c r="G2975" s="3">
        <f t="shared" si="351"/>
        <v>8311</v>
      </c>
    </row>
    <row r="2976" spans="1:7" x14ac:dyDescent="0.2">
      <c r="A2976" s="82" t="s">
        <v>138</v>
      </c>
      <c r="B2976" s="84">
        <v>922</v>
      </c>
      <c r="C2976" s="201" t="s">
        <v>61</v>
      </c>
      <c r="D2976" s="201" t="s">
        <v>62</v>
      </c>
      <c r="E2976" s="201" t="s">
        <v>722</v>
      </c>
      <c r="F2976" s="201" t="s">
        <v>145</v>
      </c>
      <c r="G2976" s="3">
        <v>8311</v>
      </c>
    </row>
    <row r="2977" spans="1:7" x14ac:dyDescent="0.2">
      <c r="A2977" s="99" t="s">
        <v>118</v>
      </c>
      <c r="B2977" s="84">
        <v>922</v>
      </c>
      <c r="C2977" s="78" t="s">
        <v>61</v>
      </c>
      <c r="D2977" s="78" t="s">
        <v>62</v>
      </c>
      <c r="E2977" s="78" t="s">
        <v>397</v>
      </c>
      <c r="F2977" s="201"/>
      <c r="G2977" s="2">
        <f t="shared" ref="G2977:G2979" si="352">G2978</f>
        <v>50012</v>
      </c>
    </row>
    <row r="2978" spans="1:7" ht="31.5" x14ac:dyDescent="0.2">
      <c r="A2978" s="82" t="s">
        <v>18</v>
      </c>
      <c r="B2978" s="202">
        <v>922</v>
      </c>
      <c r="C2978" s="201" t="s">
        <v>61</v>
      </c>
      <c r="D2978" s="201" t="s">
        <v>62</v>
      </c>
      <c r="E2978" s="201" t="s">
        <v>397</v>
      </c>
      <c r="F2978" s="201" t="s">
        <v>20</v>
      </c>
      <c r="G2978" s="3">
        <f t="shared" si="352"/>
        <v>50012</v>
      </c>
    </row>
    <row r="2979" spans="1:7" x14ac:dyDescent="0.2">
      <c r="A2979" s="82" t="s">
        <v>25</v>
      </c>
      <c r="B2979" s="202">
        <v>922</v>
      </c>
      <c r="C2979" s="201" t="s">
        <v>61</v>
      </c>
      <c r="D2979" s="201" t="s">
        <v>62</v>
      </c>
      <c r="E2979" s="201" t="s">
        <v>397</v>
      </c>
      <c r="F2979" s="201" t="s">
        <v>26</v>
      </c>
      <c r="G2979" s="3">
        <f t="shared" si="352"/>
        <v>50012</v>
      </c>
    </row>
    <row r="2980" spans="1:7" ht="47.25" x14ac:dyDescent="0.2">
      <c r="A2980" s="82" t="s">
        <v>144</v>
      </c>
      <c r="B2980" s="84">
        <v>922</v>
      </c>
      <c r="C2980" s="201" t="s">
        <v>61</v>
      </c>
      <c r="D2980" s="201" t="s">
        <v>62</v>
      </c>
      <c r="E2980" s="201" t="s">
        <v>397</v>
      </c>
      <c r="F2980" s="201" t="s">
        <v>146</v>
      </c>
      <c r="G2980" s="3">
        <v>50012</v>
      </c>
    </row>
    <row r="2981" spans="1:7" ht="47.25" x14ac:dyDescent="0.2">
      <c r="A2981" s="72" t="s">
        <v>369</v>
      </c>
      <c r="B2981" s="44">
        <v>922</v>
      </c>
      <c r="C2981" s="73" t="s">
        <v>61</v>
      </c>
      <c r="D2981" s="73" t="s">
        <v>62</v>
      </c>
      <c r="E2981" s="93" t="s">
        <v>370</v>
      </c>
      <c r="F2981" s="104"/>
      <c r="G2981" s="1">
        <f>G2982</f>
        <v>2650</v>
      </c>
    </row>
    <row r="2982" spans="1:7" x14ac:dyDescent="0.2">
      <c r="A2982" s="99" t="s">
        <v>38</v>
      </c>
      <c r="B2982" s="202">
        <v>922</v>
      </c>
      <c r="C2982" s="78" t="s">
        <v>61</v>
      </c>
      <c r="D2982" s="78" t="s">
        <v>62</v>
      </c>
      <c r="E2982" s="94" t="s">
        <v>399</v>
      </c>
      <c r="F2982" s="78"/>
      <c r="G2982" s="30">
        <f t="shared" ref="G2982" si="353">G2983</f>
        <v>2650</v>
      </c>
    </row>
    <row r="2983" spans="1:7" x14ac:dyDescent="0.2">
      <c r="A2983" s="99" t="s">
        <v>44</v>
      </c>
      <c r="B2983" s="202">
        <v>922</v>
      </c>
      <c r="C2983" s="78" t="s">
        <v>61</v>
      </c>
      <c r="D2983" s="78" t="s">
        <v>62</v>
      </c>
      <c r="E2983" s="78" t="s">
        <v>371</v>
      </c>
      <c r="F2983" s="78"/>
      <c r="G2983" s="2">
        <f>G2984+G2987</f>
        <v>2650</v>
      </c>
    </row>
    <row r="2984" spans="1:7" ht="31.5" x14ac:dyDescent="0.2">
      <c r="A2984" s="82" t="s">
        <v>22</v>
      </c>
      <c r="B2984" s="202">
        <v>922</v>
      </c>
      <c r="C2984" s="201" t="s">
        <v>61</v>
      </c>
      <c r="D2984" s="201" t="s">
        <v>62</v>
      </c>
      <c r="E2984" s="201" t="s">
        <v>371</v>
      </c>
      <c r="F2984" s="201" t="s">
        <v>15</v>
      </c>
      <c r="G2984" s="3">
        <f t="shared" ref="G2984:G2985" si="354">G2985</f>
        <v>2450</v>
      </c>
    </row>
    <row r="2985" spans="1:7" ht="31.5" x14ac:dyDescent="0.2">
      <c r="A2985" s="109" t="s">
        <v>17</v>
      </c>
      <c r="B2985" s="77">
        <v>922</v>
      </c>
      <c r="C2985" s="201" t="s">
        <v>61</v>
      </c>
      <c r="D2985" s="201" t="s">
        <v>62</v>
      </c>
      <c r="E2985" s="201" t="s">
        <v>371</v>
      </c>
      <c r="F2985" s="201" t="s">
        <v>16</v>
      </c>
      <c r="G2985" s="3">
        <f t="shared" si="354"/>
        <v>2450</v>
      </c>
    </row>
    <row r="2986" spans="1:7" x14ac:dyDescent="0.2">
      <c r="A2986" s="82" t="s">
        <v>935</v>
      </c>
      <c r="B2986" s="202">
        <v>922</v>
      </c>
      <c r="C2986" s="201" t="s">
        <v>61</v>
      </c>
      <c r="D2986" s="201" t="s">
        <v>62</v>
      </c>
      <c r="E2986" s="201" t="s">
        <v>371</v>
      </c>
      <c r="F2986" s="201" t="s">
        <v>128</v>
      </c>
      <c r="G2986" s="3">
        <f>2650-200</f>
        <v>2450</v>
      </c>
    </row>
    <row r="2987" spans="1:7" ht="31.5" x14ac:dyDescent="0.2">
      <c r="A2987" s="82" t="s">
        <v>18</v>
      </c>
      <c r="B2987" s="202">
        <v>922</v>
      </c>
      <c r="C2987" s="201" t="s">
        <v>61</v>
      </c>
      <c r="D2987" s="201" t="s">
        <v>62</v>
      </c>
      <c r="E2987" s="201" t="s">
        <v>371</v>
      </c>
      <c r="F2987" s="201" t="s">
        <v>20</v>
      </c>
      <c r="G2987" s="3">
        <f>G2988</f>
        <v>200</v>
      </c>
    </row>
    <row r="2988" spans="1:7" x14ac:dyDescent="0.2">
      <c r="A2988" s="82" t="s">
        <v>25</v>
      </c>
      <c r="B2988" s="77">
        <v>922</v>
      </c>
      <c r="C2988" s="201" t="s">
        <v>61</v>
      </c>
      <c r="D2988" s="201" t="s">
        <v>62</v>
      </c>
      <c r="E2988" s="201" t="s">
        <v>371</v>
      </c>
      <c r="F2988" s="201" t="s">
        <v>26</v>
      </c>
      <c r="G2988" s="3">
        <f>G2989</f>
        <v>200</v>
      </c>
    </row>
    <row r="2989" spans="1:7" x14ac:dyDescent="0.2">
      <c r="A2989" s="109" t="s">
        <v>138</v>
      </c>
      <c r="B2989" s="202">
        <v>922</v>
      </c>
      <c r="C2989" s="201" t="s">
        <v>61</v>
      </c>
      <c r="D2989" s="201" t="s">
        <v>62</v>
      </c>
      <c r="E2989" s="201" t="s">
        <v>371</v>
      </c>
      <c r="F2989" s="201" t="s">
        <v>145</v>
      </c>
      <c r="G2989" s="3">
        <v>200</v>
      </c>
    </row>
    <row r="2990" spans="1:7" x14ac:dyDescent="0.2">
      <c r="A2990" s="72" t="s">
        <v>99</v>
      </c>
      <c r="B2990" s="44">
        <v>922</v>
      </c>
      <c r="C2990" s="73" t="s">
        <v>103</v>
      </c>
      <c r="D2990" s="201"/>
      <c r="E2990" s="201"/>
      <c r="F2990" s="106"/>
      <c r="G2990" s="12">
        <f>G2991</f>
        <v>158</v>
      </c>
    </row>
    <row r="2991" spans="1:7" x14ac:dyDescent="0.2">
      <c r="A2991" s="74" t="s">
        <v>100</v>
      </c>
      <c r="B2991" s="44">
        <v>922</v>
      </c>
      <c r="C2991" s="73" t="s">
        <v>103</v>
      </c>
      <c r="D2991" s="73" t="s">
        <v>55</v>
      </c>
      <c r="E2991" s="201"/>
      <c r="F2991" s="106"/>
      <c r="G2991" s="12">
        <f>G2992</f>
        <v>158</v>
      </c>
    </row>
    <row r="2992" spans="1:7" ht="31.5" x14ac:dyDescent="0.2">
      <c r="A2992" s="87" t="s">
        <v>683</v>
      </c>
      <c r="B2992" s="44">
        <v>922</v>
      </c>
      <c r="C2992" s="73" t="s">
        <v>103</v>
      </c>
      <c r="D2992" s="73" t="s">
        <v>55</v>
      </c>
      <c r="E2992" s="93" t="s">
        <v>368</v>
      </c>
      <c r="F2992" s="106"/>
      <c r="G2992" s="12">
        <f>G2993+G2999</f>
        <v>158</v>
      </c>
    </row>
    <row r="2993" spans="1:7" x14ac:dyDescent="0.2">
      <c r="A2993" s="72" t="s">
        <v>605</v>
      </c>
      <c r="B2993" s="44">
        <v>922</v>
      </c>
      <c r="C2993" s="73" t="s">
        <v>103</v>
      </c>
      <c r="D2993" s="73" t="s">
        <v>55</v>
      </c>
      <c r="E2993" s="93" t="s">
        <v>453</v>
      </c>
      <c r="F2993" s="106"/>
      <c r="G2993" s="12">
        <f t="shared" ref="G2993:G2997" si="355">G2994</f>
        <v>8</v>
      </c>
    </row>
    <row r="2994" spans="1:7" ht="31.5" x14ac:dyDescent="0.2">
      <c r="A2994" s="199" t="s">
        <v>447</v>
      </c>
      <c r="B2994" s="43">
        <v>922</v>
      </c>
      <c r="C2994" s="200" t="s">
        <v>103</v>
      </c>
      <c r="D2994" s="200" t="s">
        <v>55</v>
      </c>
      <c r="E2994" s="102" t="s">
        <v>459</v>
      </c>
      <c r="F2994" s="106"/>
      <c r="G2994" s="12">
        <f t="shared" si="355"/>
        <v>8</v>
      </c>
    </row>
    <row r="2995" spans="1:7" s="75" customFormat="1" ht="47.25" x14ac:dyDescent="0.2">
      <c r="A2995" s="99" t="s">
        <v>645</v>
      </c>
      <c r="B2995" s="202">
        <v>922</v>
      </c>
      <c r="C2995" s="78" t="s">
        <v>103</v>
      </c>
      <c r="D2995" s="78" t="s">
        <v>55</v>
      </c>
      <c r="E2995" s="94" t="s">
        <v>463</v>
      </c>
      <c r="F2995" s="129"/>
      <c r="G2995" s="10">
        <f t="shared" si="355"/>
        <v>8</v>
      </c>
    </row>
    <row r="2996" spans="1:7" s="75" customFormat="1" x14ac:dyDescent="0.2">
      <c r="A2996" s="82" t="s">
        <v>23</v>
      </c>
      <c r="B2996" s="202">
        <v>922</v>
      </c>
      <c r="C2996" s="201" t="s">
        <v>103</v>
      </c>
      <c r="D2996" s="201" t="s">
        <v>55</v>
      </c>
      <c r="E2996" s="96" t="s">
        <v>463</v>
      </c>
      <c r="F2996" s="100">
        <v>300</v>
      </c>
      <c r="G2996" s="18">
        <f t="shared" si="355"/>
        <v>8</v>
      </c>
    </row>
    <row r="2997" spans="1:7" s="75" customFormat="1" x14ac:dyDescent="0.2">
      <c r="A2997" s="82" t="s">
        <v>101</v>
      </c>
      <c r="B2997" s="202">
        <v>922</v>
      </c>
      <c r="C2997" s="201" t="s">
        <v>103</v>
      </c>
      <c r="D2997" s="201" t="s">
        <v>55</v>
      </c>
      <c r="E2997" s="96" t="s">
        <v>463</v>
      </c>
      <c r="F2997" s="100">
        <v>310</v>
      </c>
      <c r="G2997" s="18">
        <f t="shared" si="355"/>
        <v>8</v>
      </c>
    </row>
    <row r="2998" spans="1:7" s="75" customFormat="1" ht="31.5" x14ac:dyDescent="0.2">
      <c r="A2998" s="82" t="s">
        <v>155</v>
      </c>
      <c r="B2998" s="202">
        <v>922</v>
      </c>
      <c r="C2998" s="201" t="s">
        <v>103</v>
      </c>
      <c r="D2998" s="201" t="s">
        <v>55</v>
      </c>
      <c r="E2998" s="96" t="s">
        <v>463</v>
      </c>
      <c r="F2998" s="100">
        <v>313</v>
      </c>
      <c r="G2998" s="18">
        <v>8</v>
      </c>
    </row>
    <row r="2999" spans="1:7" s="107" customFormat="1" x14ac:dyDescent="0.2">
      <c r="A2999" s="72" t="s">
        <v>451</v>
      </c>
      <c r="B2999" s="202">
        <v>922</v>
      </c>
      <c r="C2999" s="201" t="s">
        <v>103</v>
      </c>
      <c r="D2999" s="201" t="s">
        <v>55</v>
      </c>
      <c r="E2999" s="93" t="s">
        <v>472</v>
      </c>
      <c r="F2999" s="106"/>
      <c r="G2999" s="12">
        <f t="shared" ref="G2999:G3003" si="356">G3000</f>
        <v>150</v>
      </c>
    </row>
    <row r="3000" spans="1:7" s="107" customFormat="1" ht="63" x14ac:dyDescent="0.2">
      <c r="A3000" s="72" t="s">
        <v>452</v>
      </c>
      <c r="B3000" s="202">
        <v>922</v>
      </c>
      <c r="C3000" s="201" t="s">
        <v>103</v>
      </c>
      <c r="D3000" s="201" t="s">
        <v>55</v>
      </c>
      <c r="E3000" s="93" t="s">
        <v>473</v>
      </c>
      <c r="F3000" s="106"/>
      <c r="G3000" s="12">
        <f t="shared" si="356"/>
        <v>150</v>
      </c>
    </row>
    <row r="3001" spans="1:7" s="75" customFormat="1" ht="78.75" x14ac:dyDescent="0.2">
      <c r="A3001" s="99" t="s">
        <v>642</v>
      </c>
      <c r="B3001" s="202">
        <v>922</v>
      </c>
      <c r="C3001" s="201" t="s">
        <v>103</v>
      </c>
      <c r="D3001" s="201" t="s">
        <v>55</v>
      </c>
      <c r="E3001" s="201" t="s">
        <v>474</v>
      </c>
      <c r="F3001" s="106"/>
      <c r="G3001" s="18">
        <f t="shared" si="356"/>
        <v>150</v>
      </c>
    </row>
    <row r="3002" spans="1:7" s="75" customFormat="1" ht="31.5" x14ac:dyDescent="0.2">
      <c r="A3002" s="82" t="s">
        <v>18</v>
      </c>
      <c r="B3002" s="202">
        <v>922</v>
      </c>
      <c r="C3002" s="201" t="s">
        <v>103</v>
      </c>
      <c r="D3002" s="201" t="s">
        <v>55</v>
      </c>
      <c r="E3002" s="201" t="s">
        <v>474</v>
      </c>
      <c r="F3002" s="201" t="s">
        <v>20</v>
      </c>
      <c r="G3002" s="18">
        <f t="shared" si="356"/>
        <v>150</v>
      </c>
    </row>
    <row r="3003" spans="1:7" s="75" customFormat="1" x14ac:dyDescent="0.2">
      <c r="A3003" s="82" t="s">
        <v>25</v>
      </c>
      <c r="B3003" s="202">
        <v>922</v>
      </c>
      <c r="C3003" s="201" t="s">
        <v>103</v>
      </c>
      <c r="D3003" s="201" t="s">
        <v>55</v>
      </c>
      <c r="E3003" s="201" t="s">
        <v>474</v>
      </c>
      <c r="F3003" s="201" t="s">
        <v>26</v>
      </c>
      <c r="G3003" s="18">
        <f t="shared" si="356"/>
        <v>150</v>
      </c>
    </row>
    <row r="3004" spans="1:7" s="75" customFormat="1" x14ac:dyDescent="0.2">
      <c r="A3004" s="82" t="s">
        <v>138</v>
      </c>
      <c r="B3004" s="202">
        <v>922</v>
      </c>
      <c r="C3004" s="201" t="s">
        <v>103</v>
      </c>
      <c r="D3004" s="201" t="s">
        <v>55</v>
      </c>
      <c r="E3004" s="201" t="s">
        <v>474</v>
      </c>
      <c r="F3004" s="201" t="s">
        <v>145</v>
      </c>
      <c r="G3004" s="18">
        <v>150</v>
      </c>
    </row>
    <row r="3005" spans="1:7" s="75" customFormat="1" x14ac:dyDescent="0.2">
      <c r="A3005" s="74" t="s">
        <v>121</v>
      </c>
      <c r="B3005" s="44">
        <v>922</v>
      </c>
      <c r="C3005" s="73">
        <v>11</v>
      </c>
      <c r="D3005" s="73"/>
      <c r="E3005" s="104"/>
      <c r="F3005" s="104"/>
      <c r="G3005" s="16">
        <f t="shared" ref="G3005:G3011" si="357">G3006</f>
        <v>600</v>
      </c>
    </row>
    <row r="3006" spans="1:7" s="75" customFormat="1" x14ac:dyDescent="0.2">
      <c r="A3006" s="74" t="s">
        <v>88</v>
      </c>
      <c r="B3006" s="44">
        <v>922</v>
      </c>
      <c r="C3006" s="104" t="s">
        <v>69</v>
      </c>
      <c r="D3006" s="73" t="s">
        <v>52</v>
      </c>
      <c r="E3006" s="201"/>
      <c r="F3006" s="116"/>
      <c r="G3006" s="12">
        <f t="shared" si="357"/>
        <v>600</v>
      </c>
    </row>
    <row r="3007" spans="1:7" s="75" customFormat="1" ht="56.25" x14ac:dyDescent="0.2">
      <c r="A3007" s="105" t="s">
        <v>819</v>
      </c>
      <c r="B3007" s="44">
        <v>922</v>
      </c>
      <c r="C3007" s="104" t="s">
        <v>69</v>
      </c>
      <c r="D3007" s="73" t="s">
        <v>52</v>
      </c>
      <c r="E3007" s="48" t="s">
        <v>317</v>
      </c>
      <c r="F3007" s="162"/>
      <c r="G3007" s="14">
        <f t="shared" si="357"/>
        <v>600</v>
      </c>
    </row>
    <row r="3008" spans="1:7" s="75" customFormat="1" ht="31.5" x14ac:dyDescent="0.2">
      <c r="A3008" s="87" t="s">
        <v>324</v>
      </c>
      <c r="B3008" s="44">
        <v>922</v>
      </c>
      <c r="C3008" s="104" t="s">
        <v>69</v>
      </c>
      <c r="D3008" s="73" t="s">
        <v>52</v>
      </c>
      <c r="E3008" s="73" t="s">
        <v>325</v>
      </c>
      <c r="F3008" s="101"/>
      <c r="G3008" s="12">
        <f t="shared" si="357"/>
        <v>600</v>
      </c>
    </row>
    <row r="3009" spans="1:7" s="75" customFormat="1" ht="31.5" x14ac:dyDescent="0.2">
      <c r="A3009" s="99" t="s">
        <v>596</v>
      </c>
      <c r="B3009" s="77">
        <v>922</v>
      </c>
      <c r="C3009" s="117" t="s">
        <v>69</v>
      </c>
      <c r="D3009" s="78" t="s">
        <v>52</v>
      </c>
      <c r="E3009" s="78" t="s">
        <v>331</v>
      </c>
      <c r="F3009" s="80"/>
      <c r="G3009" s="10">
        <f>G3010+G3013</f>
        <v>600</v>
      </c>
    </row>
    <row r="3010" spans="1:7" s="75" customFormat="1" ht="31.5" x14ac:dyDescent="0.2">
      <c r="A3010" s="82" t="s">
        <v>22</v>
      </c>
      <c r="B3010" s="202">
        <v>922</v>
      </c>
      <c r="C3010" s="106" t="s">
        <v>69</v>
      </c>
      <c r="D3010" s="201" t="s">
        <v>52</v>
      </c>
      <c r="E3010" s="201" t="s">
        <v>331</v>
      </c>
      <c r="F3010" s="116" t="s">
        <v>15</v>
      </c>
      <c r="G3010" s="9">
        <f t="shared" si="357"/>
        <v>200</v>
      </c>
    </row>
    <row r="3011" spans="1:7" s="75" customFormat="1" ht="31.5" x14ac:dyDescent="0.2">
      <c r="A3011" s="82" t="s">
        <v>17</v>
      </c>
      <c r="B3011" s="202">
        <v>922</v>
      </c>
      <c r="C3011" s="106" t="s">
        <v>69</v>
      </c>
      <c r="D3011" s="201" t="s">
        <v>52</v>
      </c>
      <c r="E3011" s="201" t="s">
        <v>331</v>
      </c>
      <c r="F3011" s="116" t="s">
        <v>16</v>
      </c>
      <c r="G3011" s="9">
        <f t="shared" si="357"/>
        <v>200</v>
      </c>
    </row>
    <row r="3012" spans="1:7" s="75" customFormat="1" x14ac:dyDescent="0.2">
      <c r="A3012" s="82" t="s">
        <v>935</v>
      </c>
      <c r="B3012" s="202">
        <v>922</v>
      </c>
      <c r="C3012" s="106" t="s">
        <v>69</v>
      </c>
      <c r="D3012" s="201" t="s">
        <v>52</v>
      </c>
      <c r="E3012" s="201" t="s">
        <v>331</v>
      </c>
      <c r="F3012" s="116" t="s">
        <v>128</v>
      </c>
      <c r="G3012" s="9">
        <f>600-400</f>
        <v>200</v>
      </c>
    </row>
    <row r="3013" spans="1:7" s="75" customFormat="1" ht="31.5" x14ac:dyDescent="0.25">
      <c r="A3013" s="275" t="s">
        <v>18</v>
      </c>
      <c r="B3013" s="202">
        <v>922</v>
      </c>
      <c r="C3013" s="106" t="s">
        <v>69</v>
      </c>
      <c r="D3013" s="201" t="s">
        <v>52</v>
      </c>
      <c r="E3013" s="182" t="s">
        <v>331</v>
      </c>
      <c r="F3013" s="285" t="s">
        <v>20</v>
      </c>
      <c r="G3013" s="188">
        <f>G3014</f>
        <v>400</v>
      </c>
    </row>
    <row r="3014" spans="1:7" s="75" customFormat="1" x14ac:dyDescent="0.25">
      <c r="A3014" s="275" t="s">
        <v>25</v>
      </c>
      <c r="B3014" s="202">
        <v>922</v>
      </c>
      <c r="C3014" s="106" t="s">
        <v>69</v>
      </c>
      <c r="D3014" s="201" t="s">
        <v>52</v>
      </c>
      <c r="E3014" s="182" t="s">
        <v>331</v>
      </c>
      <c r="F3014" s="210" t="s">
        <v>26</v>
      </c>
      <c r="G3014" s="188">
        <f>G3015</f>
        <v>400</v>
      </c>
    </row>
    <row r="3015" spans="1:7" s="75" customFormat="1" x14ac:dyDescent="0.25">
      <c r="A3015" s="275" t="s">
        <v>138</v>
      </c>
      <c r="B3015" s="202">
        <v>922</v>
      </c>
      <c r="C3015" s="106" t="s">
        <v>69</v>
      </c>
      <c r="D3015" s="201" t="s">
        <v>52</v>
      </c>
      <c r="E3015" s="182" t="s">
        <v>331</v>
      </c>
      <c r="F3015" s="210" t="s">
        <v>145</v>
      </c>
      <c r="G3015" s="188">
        <v>400</v>
      </c>
    </row>
    <row r="3016" spans="1:7" s="75" customFormat="1" x14ac:dyDescent="0.2">
      <c r="A3016" s="82"/>
      <c r="B3016" s="202"/>
      <c r="C3016" s="201"/>
      <c r="D3016" s="201"/>
      <c r="E3016" s="201"/>
      <c r="F3016" s="201"/>
      <c r="G3016" s="32"/>
    </row>
    <row r="3017" spans="1:7" s="126" customFormat="1" ht="18.75" x14ac:dyDescent="0.2">
      <c r="A3017" s="87" t="s">
        <v>1200</v>
      </c>
      <c r="B3017" s="93"/>
      <c r="C3017" s="312"/>
      <c r="D3017" s="312"/>
      <c r="E3017" s="313"/>
      <c r="F3017" s="313"/>
      <c r="G3017" s="20">
        <f>G5+G39+G1558+G1573+G1859+G2267+G2289+G2399+G2642+G2849</f>
        <v>16330408.6</v>
      </c>
    </row>
    <row r="3018" spans="1:7" s="107" customFormat="1" ht="18.75" x14ac:dyDescent="0.2">
      <c r="A3018" s="163"/>
      <c r="B3018" s="62"/>
      <c r="C3018" s="164"/>
      <c r="D3018" s="164"/>
      <c r="E3018" s="165"/>
      <c r="F3018" s="165"/>
      <c r="G3018" s="55"/>
    </row>
    <row r="3019" spans="1:7" s="75" customFormat="1" x14ac:dyDescent="0.2">
      <c r="A3019" s="166"/>
      <c r="B3019" s="62"/>
      <c r="C3019" s="63"/>
      <c r="D3019" s="63"/>
      <c r="E3019" s="167"/>
      <c r="F3019" s="167"/>
      <c r="G3019" s="56"/>
    </row>
    <row r="3020" spans="1:7" s="75" customFormat="1" ht="18.75" x14ac:dyDescent="0.2">
      <c r="A3020" s="168" t="s">
        <v>441</v>
      </c>
      <c r="B3020" s="62"/>
      <c r="C3020" s="63"/>
      <c r="D3020" s="63"/>
      <c r="E3020" s="169" t="s">
        <v>442</v>
      </c>
      <c r="F3020" s="64"/>
      <c r="G3020" s="170"/>
    </row>
    <row r="3021" spans="1:7" s="75" customFormat="1" x14ac:dyDescent="0.2">
      <c r="A3021" s="61"/>
      <c r="B3021" s="62"/>
      <c r="C3021" s="63"/>
      <c r="D3021" s="63"/>
      <c r="E3021" s="167"/>
      <c r="F3021" s="64"/>
      <c r="G3021" s="170"/>
    </row>
    <row r="3022" spans="1:7" s="75" customFormat="1" ht="18.75" x14ac:dyDescent="0.2">
      <c r="A3022" s="61"/>
      <c r="B3022" s="62"/>
      <c r="C3022" s="63"/>
      <c r="D3022" s="63"/>
      <c r="E3022" s="167"/>
      <c r="F3022" s="171"/>
      <c r="G3022" s="57"/>
    </row>
    <row r="3023" spans="1:7" s="75" customFormat="1" ht="18.75" x14ac:dyDescent="0.2">
      <c r="A3023" s="61"/>
      <c r="B3023" s="62"/>
      <c r="C3023" s="64"/>
      <c r="D3023" s="64"/>
      <c r="E3023" s="64"/>
      <c r="F3023" s="171"/>
      <c r="G3023" s="58"/>
    </row>
    <row r="3024" spans="1:7" s="75" customFormat="1" x14ac:dyDescent="0.2">
      <c r="A3024" s="61"/>
      <c r="B3024" s="86"/>
      <c r="C3024" s="63"/>
      <c r="D3024" s="63"/>
      <c r="E3024" s="167"/>
      <c r="F3024" s="167"/>
      <c r="G3024" s="56"/>
    </row>
    <row r="3025" spans="1:7" s="75" customFormat="1" x14ac:dyDescent="0.2">
      <c r="A3025" s="61"/>
      <c r="B3025" s="86"/>
      <c r="C3025" s="63"/>
      <c r="D3025" s="63"/>
      <c r="E3025" s="167"/>
      <c r="F3025" s="167"/>
      <c r="G3025" s="56"/>
    </row>
    <row r="3030" spans="1:7" x14ac:dyDescent="0.2">
      <c r="G3030" s="284"/>
    </row>
    <row r="3031" spans="1:7" x14ac:dyDescent="0.2">
      <c r="G3031" s="284"/>
    </row>
    <row r="3032" spans="1:7" x14ac:dyDescent="0.2">
      <c r="G3032" s="284"/>
    </row>
    <row r="3033" spans="1:7" x14ac:dyDescent="0.2">
      <c r="G3033" s="284"/>
    </row>
  </sheetData>
  <autoFilter ref="A4:V3017"/>
  <mergeCells count="2">
    <mergeCell ref="A2:G2"/>
    <mergeCell ref="E1:G1"/>
  </mergeCells>
  <phoneticPr fontId="0" type="noConversion"/>
  <pageMargins left="0.78740157480314965" right="0.39370078740157483" top="0.19685039370078741" bottom="0.35433070866141736" header="0.15748031496062992" footer="0.23622047244094491"/>
  <pageSetup paperSize="9" scale="31" fitToHeight="34" orientation="portrait" blackAndWhite="1" r:id="rId1"/>
  <headerFooter alignWithMargins="0"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MinFin 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504_bei</dc:creator>
  <cp:lastModifiedBy>Geresh</cp:lastModifiedBy>
  <cp:lastPrinted>2018-02-27T11:31:57Z</cp:lastPrinted>
  <dcterms:created xsi:type="dcterms:W3CDTF">2007-08-15T05:41:05Z</dcterms:created>
  <dcterms:modified xsi:type="dcterms:W3CDTF">2018-03-02T07:15:12Z</dcterms:modified>
</cp:coreProperties>
</file>